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HP\Desktop\Best Datasets\Project\"/>
    </mc:Choice>
  </mc:AlternateContent>
  <xr:revisionPtr revIDLastSave="0" documentId="13_ncr:1_{B7DB5670-2994-4CB3-B657-D9B68DD15152}" xr6:coauthVersionLast="47" xr6:coauthVersionMax="47" xr10:uidLastSave="{00000000-0000-0000-0000-000000000000}"/>
  <bookViews>
    <workbookView xWindow="-108" yWindow="-108" windowWidth="23256" windowHeight="12456" activeTab="4" xr2:uid="{ADCDB792-B8D6-4717-A1F6-8A5B16F34F02}"/>
  </bookViews>
  <sheets>
    <sheet name="citizen_services_records_log" sheetId="1" r:id="rId1"/>
    <sheet name="Cleaned Data" sheetId="2" r:id="rId2"/>
    <sheet name="Enriched Data" sheetId="3" r:id="rId3"/>
    <sheet name="Analytics" sheetId="6" r:id="rId4"/>
    <sheet name="Dashboard" sheetId="4" r:id="rId5"/>
  </sheets>
  <definedNames>
    <definedName name="_xlcn.WorksheetConnection_EnrichedDataAV1" hidden="1">'Enriched Data'!$A:$X</definedName>
    <definedName name="Slicer_Capturing_Official">#N/A</definedName>
    <definedName name="Slicer_Department">#N/A</definedName>
    <definedName name="Slicer_Location">#N/A</definedName>
    <definedName name="Slicer_Service">#N/A</definedName>
  </definedNames>
  <calcPr calcId="191029"/>
  <pivotCaches>
    <pivotCache cacheId="0" r:id="rId6"/>
    <pivotCache cacheId="511" r:id="rId7"/>
    <pivotCache cacheId="514" r:id="rId8"/>
    <pivotCache cacheId="517" r:id="rId9"/>
    <pivotCache cacheId="520" r:id="rId10"/>
    <pivotCache cacheId="523" r:id="rId11"/>
    <pivotCache cacheId="526" r:id="rId12"/>
    <pivotCache cacheId="529" r:id="rId13"/>
    <pivotCache cacheId="532" r:id="rId14"/>
    <pivotCache cacheId="535" r:id="rId15"/>
    <pivotCache cacheId="538" r:id="rId16"/>
    <pivotCache cacheId="541"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Enriched Data!$A:$V"/>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4" l="1"/>
  <c r="U27" i="6" a="1"/>
  <c r="U27" i="6" s="1"/>
  <c r="X27" i="6" s="1"/>
  <c r="V27" i="6"/>
  <c r="M29" i="6" s="1"/>
  <c r="M30" i="6" s="1"/>
  <c r="R30" i="6" s="1"/>
  <c r="W27" i="6"/>
  <c r="X2" i="3"/>
  <c r="Q29" i="6"/>
  <c r="Q30" i="6" s="1"/>
  <c r="P29" i="6"/>
  <c r="P30" i="6" s="1"/>
  <c r="O29" i="6"/>
  <c r="O30" i="6" s="1"/>
  <c r="N29" i="6"/>
  <c r="N30" i="6" s="1"/>
  <c r="F3" i="2" a="1"/>
  <c r="F3" i="2" s="1"/>
  <c r="F4" i="2" a="1"/>
  <c r="F4" i="2" s="1"/>
  <c r="F5" i="2" a="1"/>
  <c r="F5" i="2" s="1"/>
  <c r="F6" i="2" a="1"/>
  <c r="F6" i="2"/>
  <c r="F7" i="2" a="1"/>
  <c r="F7" i="2" s="1"/>
  <c r="F8" i="2" a="1"/>
  <c r="F8" i="2" s="1"/>
  <c r="F9" i="2" a="1"/>
  <c r="F9" i="2" s="1"/>
  <c r="F10" i="2" a="1"/>
  <c r="F10" i="2"/>
  <c r="F11" i="2" a="1"/>
  <c r="F11" i="2" s="1"/>
  <c r="F12" i="2" a="1"/>
  <c r="F12" i="2" s="1"/>
  <c r="F13" i="2" a="1"/>
  <c r="F13" i="2" s="1"/>
  <c r="F14" i="2" a="1"/>
  <c r="F14" i="2"/>
  <c r="F15" i="2" a="1"/>
  <c r="F15" i="2" s="1"/>
  <c r="F16" i="2" a="1"/>
  <c r="F16" i="2" s="1"/>
  <c r="F17" i="2" a="1"/>
  <c r="F17" i="2" s="1"/>
  <c r="F18" i="2" a="1"/>
  <c r="F18" i="2" s="1"/>
  <c r="F19" i="2" a="1"/>
  <c r="F19" i="2" s="1"/>
  <c r="F20" i="2" a="1"/>
  <c r="F20" i="2" s="1"/>
  <c r="F21" i="2" a="1"/>
  <c r="F21" i="2" s="1"/>
  <c r="F22" i="2" a="1"/>
  <c r="F22" i="2" s="1"/>
  <c r="L22" i="3" s="1"/>
  <c r="F23" i="2" a="1"/>
  <c r="F23" i="2" s="1"/>
  <c r="F24" i="2" a="1"/>
  <c r="F24" i="2" s="1"/>
  <c r="F25" i="2" a="1"/>
  <c r="F25" i="2" s="1"/>
  <c r="F26" i="2" a="1"/>
  <c r="F26" i="2" s="1"/>
  <c r="F27" i="2" a="1"/>
  <c r="F27" i="2" s="1"/>
  <c r="F28" i="2" a="1"/>
  <c r="F28" i="2" s="1"/>
  <c r="F29" i="2" a="1"/>
  <c r="F29" i="2" s="1"/>
  <c r="F30" i="2" a="1"/>
  <c r="F30" i="2"/>
  <c r="F31" i="2" a="1"/>
  <c r="F31" i="2" s="1"/>
  <c r="F32" i="2" a="1"/>
  <c r="F32" i="2" s="1"/>
  <c r="F33" i="2" a="1"/>
  <c r="F33" i="2" s="1"/>
  <c r="F34" i="2" a="1"/>
  <c r="F34" i="2"/>
  <c r="F35" i="2" a="1"/>
  <c r="F35" i="2" s="1"/>
  <c r="F36" i="2" a="1"/>
  <c r="F36" i="2" s="1"/>
  <c r="F37" i="2" a="1"/>
  <c r="F37" i="2" s="1"/>
  <c r="F38" i="2" a="1"/>
  <c r="F38" i="2"/>
  <c r="F39" i="2" a="1"/>
  <c r="F39" i="2" s="1"/>
  <c r="F40" i="2" a="1"/>
  <c r="F40" i="2" s="1"/>
  <c r="F41" i="2" a="1"/>
  <c r="F41" i="2" s="1"/>
  <c r="F42" i="2" a="1"/>
  <c r="F42" i="2"/>
  <c r="F43" i="2" a="1"/>
  <c r="F43" i="2" s="1"/>
  <c r="F44" i="2" a="1"/>
  <c r="F44" i="2" s="1"/>
  <c r="F45" i="2" a="1"/>
  <c r="F45" i="2" s="1"/>
  <c r="F46" i="2" a="1"/>
  <c r="F46" i="2"/>
  <c r="F47" i="2" a="1"/>
  <c r="F47" i="2" s="1"/>
  <c r="F48" i="2" a="1"/>
  <c r="F48" i="2" s="1"/>
  <c r="F49" i="2" a="1"/>
  <c r="F49" i="2" s="1"/>
  <c r="F50" i="2" a="1"/>
  <c r="F50" i="2" s="1"/>
  <c r="F51" i="2" a="1"/>
  <c r="F51" i="2" s="1"/>
  <c r="F52" i="2" a="1"/>
  <c r="F52" i="2" s="1"/>
  <c r="F53" i="2" a="1"/>
  <c r="F53" i="2" s="1"/>
  <c r="F54" i="2" a="1"/>
  <c r="F54" i="2" s="1"/>
  <c r="F55" i="2" a="1"/>
  <c r="F55" i="2" s="1"/>
  <c r="F56" i="2" a="1"/>
  <c r="F56" i="2" s="1"/>
  <c r="F57" i="2" a="1"/>
  <c r="F57" i="2" s="1"/>
  <c r="F58" i="2" a="1"/>
  <c r="F58" i="2" s="1"/>
  <c r="F59" i="2" a="1"/>
  <c r="F59" i="2" s="1"/>
  <c r="F60" i="2" a="1"/>
  <c r="F60" i="2" s="1"/>
  <c r="F61" i="2" a="1"/>
  <c r="F61" i="2" s="1"/>
  <c r="F62" i="2" a="1"/>
  <c r="F62" i="2"/>
  <c r="F63" i="2" a="1"/>
  <c r="F63" i="2" s="1"/>
  <c r="F64" i="2" a="1"/>
  <c r="F64" i="2" s="1"/>
  <c r="F65" i="2" a="1"/>
  <c r="F65" i="2" s="1"/>
  <c r="F66" i="2" a="1"/>
  <c r="F66" i="2"/>
  <c r="F67" i="2" a="1"/>
  <c r="F67" i="2" s="1"/>
  <c r="F68" i="2" a="1"/>
  <c r="F68" i="2" s="1"/>
  <c r="F69" i="2" a="1"/>
  <c r="F69" i="2" s="1"/>
  <c r="F70" i="2" a="1"/>
  <c r="F70" i="2"/>
  <c r="F71" i="2" a="1"/>
  <c r="F71" i="2" s="1"/>
  <c r="F72" i="2" a="1"/>
  <c r="F72" i="2" s="1"/>
  <c r="F73" i="2" a="1"/>
  <c r="F73" i="2" s="1"/>
  <c r="F74" i="2" a="1"/>
  <c r="F74" i="2" s="1"/>
  <c r="F75" i="2" a="1"/>
  <c r="F75" i="2" s="1"/>
  <c r="F76" i="2" a="1"/>
  <c r="F76" i="2" s="1"/>
  <c r="F77" i="2" a="1"/>
  <c r="F77" i="2" s="1"/>
  <c r="F78" i="2" a="1"/>
  <c r="F78" i="2"/>
  <c r="F79" i="2" a="1"/>
  <c r="F79" i="2" s="1"/>
  <c r="F80" i="2" a="1"/>
  <c r="F80" i="2" s="1"/>
  <c r="F81" i="2" a="1"/>
  <c r="F81" i="2" s="1"/>
  <c r="F82" i="2" a="1"/>
  <c r="F82" i="2" s="1"/>
  <c r="F83" i="2" a="1"/>
  <c r="F83" i="2" s="1"/>
  <c r="F84" i="2" a="1"/>
  <c r="F84" i="2" s="1"/>
  <c r="F85" i="2" a="1"/>
  <c r="F85" i="2" s="1"/>
  <c r="F86" i="2" a="1"/>
  <c r="F86" i="2" s="1"/>
  <c r="F87" i="2" a="1"/>
  <c r="F87" i="2" s="1"/>
  <c r="F88" i="2" a="1"/>
  <c r="F88" i="2" s="1"/>
  <c r="F89" i="2" a="1"/>
  <c r="F89" i="2" s="1"/>
  <c r="F90" i="2" a="1"/>
  <c r="F90" i="2" s="1"/>
  <c r="F91" i="2" a="1"/>
  <c r="F91" i="2" s="1"/>
  <c r="F92" i="2" a="1"/>
  <c r="F92" i="2" s="1"/>
  <c r="F93" i="2" a="1"/>
  <c r="F93" i="2" s="1"/>
  <c r="F94" i="2" a="1"/>
  <c r="F94" i="2"/>
  <c r="F95" i="2" a="1"/>
  <c r="F95" i="2" s="1"/>
  <c r="F96" i="2" a="1"/>
  <c r="F96" i="2" s="1"/>
  <c r="F97" i="2" a="1"/>
  <c r="F97" i="2" s="1"/>
  <c r="F98" i="2" a="1"/>
  <c r="F98" i="2"/>
  <c r="F99" i="2" a="1"/>
  <c r="F99" i="2" s="1"/>
  <c r="F100" i="2" a="1"/>
  <c r="F100" i="2" s="1"/>
  <c r="F101" i="2" a="1"/>
  <c r="F101" i="2" s="1"/>
  <c r="F102" i="2" a="1"/>
  <c r="F102" i="2"/>
  <c r="F103" i="2" a="1"/>
  <c r="F103" i="2" s="1"/>
  <c r="F104" i="2" a="1"/>
  <c r="F104" i="2" s="1"/>
  <c r="F105" i="2" a="1"/>
  <c r="F105" i="2" s="1"/>
  <c r="F106" i="2" a="1"/>
  <c r="F106" i="2" s="1"/>
  <c r="L106" i="3" s="1"/>
  <c r="F107" i="2" a="1"/>
  <c r="F107" i="2" s="1"/>
  <c r="F108" i="2" a="1"/>
  <c r="F108" i="2" s="1"/>
  <c r="F109" i="2" a="1"/>
  <c r="F109" i="2" s="1"/>
  <c r="F110" i="2" a="1"/>
  <c r="F110" i="2"/>
  <c r="F111" i="2" a="1"/>
  <c r="F111" i="2" s="1"/>
  <c r="F112" i="2" a="1"/>
  <c r="F112" i="2" s="1"/>
  <c r="F113" i="2" a="1"/>
  <c r="F113" i="2" s="1"/>
  <c r="F114" i="2" a="1"/>
  <c r="F114" i="2" s="1"/>
  <c r="F115" i="2" a="1"/>
  <c r="F115" i="2" s="1"/>
  <c r="F116" i="2" a="1"/>
  <c r="F116" i="2" s="1"/>
  <c r="F117" i="2" a="1"/>
  <c r="F117" i="2" s="1"/>
  <c r="F118" i="2" a="1"/>
  <c r="F118" i="2" s="1"/>
  <c r="F119" i="2" a="1"/>
  <c r="F119" i="2" s="1"/>
  <c r="F120" i="2" a="1"/>
  <c r="F120" i="2" s="1"/>
  <c r="F121" i="2" a="1"/>
  <c r="F121" i="2" s="1"/>
  <c r="F122" i="2" a="1"/>
  <c r="F122" i="2" s="1"/>
  <c r="F123" i="2" a="1"/>
  <c r="F123" i="2" s="1"/>
  <c r="F124" i="2" a="1"/>
  <c r="F124" i="2" s="1"/>
  <c r="F125" i="2" a="1"/>
  <c r="F125" i="2" s="1"/>
  <c r="F126" i="2" a="1"/>
  <c r="F126" i="2"/>
  <c r="F127" i="2" a="1"/>
  <c r="F127" i="2" s="1"/>
  <c r="F128" i="2" a="1"/>
  <c r="F128" i="2" s="1"/>
  <c r="F129" i="2" a="1"/>
  <c r="F129" i="2" s="1"/>
  <c r="F130" i="2" a="1"/>
  <c r="F130" i="2"/>
  <c r="F131" i="2" a="1"/>
  <c r="F131" i="2" s="1"/>
  <c r="F132" i="2" a="1"/>
  <c r="F132" i="2" s="1"/>
  <c r="F133" i="2" a="1"/>
  <c r="F133" i="2" s="1"/>
  <c r="F134" i="2" a="1"/>
  <c r="F134" i="2"/>
  <c r="F135" i="2" a="1"/>
  <c r="F135" i="2" s="1"/>
  <c r="F136" i="2" a="1"/>
  <c r="F136" i="2" s="1"/>
  <c r="F137" i="2" a="1"/>
  <c r="F137" i="2" s="1"/>
  <c r="F138" i="2" a="1"/>
  <c r="F138" i="2"/>
  <c r="F139" i="2" a="1"/>
  <c r="F139" i="2" s="1"/>
  <c r="F140" i="2" a="1"/>
  <c r="F140" i="2" s="1"/>
  <c r="F141" i="2" a="1"/>
  <c r="F141" i="2" s="1"/>
  <c r="F142" i="2" a="1"/>
  <c r="F142" i="2"/>
  <c r="F143" i="2" a="1"/>
  <c r="F143" i="2" s="1"/>
  <c r="F144" i="2" a="1"/>
  <c r="F144" i="2" s="1"/>
  <c r="F145" i="2" a="1"/>
  <c r="F145" i="2" s="1"/>
  <c r="F146" i="2" a="1"/>
  <c r="F146" i="2" s="1"/>
  <c r="F147" i="2" a="1"/>
  <c r="F147" i="2" s="1"/>
  <c r="F148" i="2" a="1"/>
  <c r="F148" i="2" s="1"/>
  <c r="F149" i="2" a="1"/>
  <c r="F149" i="2" s="1"/>
  <c r="F150" i="2" a="1"/>
  <c r="F150" i="2" s="1"/>
  <c r="F151" i="2" a="1"/>
  <c r="F151" i="2" s="1"/>
  <c r="F152" i="2" a="1"/>
  <c r="F152" i="2" s="1"/>
  <c r="F153" i="2" a="1"/>
  <c r="F153" i="2" s="1"/>
  <c r="F154" i="2" a="1"/>
  <c r="F154" i="2" s="1"/>
  <c r="F155" i="2" a="1"/>
  <c r="F155" i="2" s="1"/>
  <c r="F156" i="2" a="1"/>
  <c r="F156" i="2" s="1"/>
  <c r="L156" i="3" s="1"/>
  <c r="F157" i="2" a="1"/>
  <c r="F157" i="2" s="1"/>
  <c r="F158" i="2" a="1"/>
  <c r="F158" i="2"/>
  <c r="F159" i="2" a="1"/>
  <c r="F159" i="2" s="1"/>
  <c r="F160" i="2" a="1"/>
  <c r="F160" i="2" s="1"/>
  <c r="F161" i="2" a="1"/>
  <c r="F161" i="2" s="1"/>
  <c r="F162" i="2" a="1"/>
  <c r="F162" i="2"/>
  <c r="L162" i="3" s="1"/>
  <c r="F163" i="2" a="1"/>
  <c r="F163" i="2" s="1"/>
  <c r="F164" i="2" a="1"/>
  <c r="F164" i="2" s="1"/>
  <c r="F165" i="2" a="1"/>
  <c r="F165" i="2" s="1"/>
  <c r="F166" i="2" a="1"/>
  <c r="F166" i="2"/>
  <c r="F167" i="2" a="1"/>
  <c r="F167" i="2" s="1"/>
  <c r="F168" i="2" a="1"/>
  <c r="F168" i="2" s="1"/>
  <c r="F169" i="2" a="1"/>
  <c r="F169" i="2" s="1"/>
  <c r="L169" i="3" s="1"/>
  <c r="F170" i="2" a="1"/>
  <c r="F170" i="2"/>
  <c r="F171" i="2" a="1"/>
  <c r="F171" i="2" s="1"/>
  <c r="F172" i="2" a="1"/>
  <c r="F172" i="2" s="1"/>
  <c r="F173" i="2" a="1"/>
  <c r="F173" i="2" s="1"/>
  <c r="F174" i="2" a="1"/>
  <c r="F174" i="2"/>
  <c r="F175" i="2" a="1"/>
  <c r="F175" i="2" s="1"/>
  <c r="L175" i="3" s="1"/>
  <c r="F176" i="2" a="1"/>
  <c r="F176" i="2" s="1"/>
  <c r="F177" i="2" a="1"/>
  <c r="F177" i="2" s="1"/>
  <c r="F178" i="2" a="1"/>
  <c r="F178" i="2" s="1"/>
  <c r="F179" i="2" a="1"/>
  <c r="F179" i="2" s="1"/>
  <c r="F180" i="2" a="1"/>
  <c r="F180" i="2" s="1"/>
  <c r="F181" i="2" a="1"/>
  <c r="F181" i="2" s="1"/>
  <c r="F182" i="2" a="1"/>
  <c r="F182" i="2" s="1"/>
  <c r="F183" i="2" a="1"/>
  <c r="F183" i="2" s="1"/>
  <c r="F184" i="2" a="1"/>
  <c r="F184" i="2" s="1"/>
  <c r="F185" i="2" a="1"/>
  <c r="F185" i="2" s="1"/>
  <c r="F186" i="2" a="1"/>
  <c r="F186" i="2" s="1"/>
  <c r="F187" i="2" a="1"/>
  <c r="F187" i="2" s="1"/>
  <c r="F188" i="2" a="1"/>
  <c r="F188" i="2" s="1"/>
  <c r="F189" i="2" a="1"/>
  <c r="F189" i="2" s="1"/>
  <c r="F190" i="2" a="1"/>
  <c r="F190" i="2"/>
  <c r="F191" i="2" a="1"/>
  <c r="F191" i="2" s="1"/>
  <c r="F192" i="2" a="1"/>
  <c r="F192" i="2" s="1"/>
  <c r="F193" i="2" a="1"/>
  <c r="F193" i="2" s="1"/>
  <c r="F194" i="2" a="1"/>
  <c r="F194" i="2"/>
  <c r="F195" i="2" a="1"/>
  <c r="F195" i="2" s="1"/>
  <c r="F196" i="2" a="1"/>
  <c r="F196" i="2" s="1"/>
  <c r="F197" i="2" a="1"/>
  <c r="F197" i="2" s="1"/>
  <c r="L197" i="3" s="1"/>
  <c r="F198" i="2" a="1"/>
  <c r="F198" i="2"/>
  <c r="F199" i="2" a="1"/>
  <c r="F199" i="2" s="1"/>
  <c r="F200" i="2" a="1"/>
  <c r="F200" i="2" s="1"/>
  <c r="F201" i="2" a="1"/>
  <c r="F201" i="2" s="1"/>
  <c r="F202" i="2" a="1"/>
  <c r="F202" i="2"/>
  <c r="F203" i="2" a="1"/>
  <c r="F203" i="2" s="1"/>
  <c r="L203" i="3" s="1"/>
  <c r="F204" i="2" a="1"/>
  <c r="F204" i="2" s="1"/>
  <c r="F205" i="2" a="1"/>
  <c r="F205" i="2" s="1"/>
  <c r="F206" i="2" a="1"/>
  <c r="F206" i="2"/>
  <c r="F207" i="2" a="1"/>
  <c r="F207" i="2" s="1"/>
  <c r="F208" i="2" a="1"/>
  <c r="F208" i="2" s="1"/>
  <c r="F209" i="2" a="1"/>
  <c r="F209" i="2" s="1"/>
  <c r="F210" i="2" a="1"/>
  <c r="F210" i="2" s="1"/>
  <c r="L210" i="3" s="1"/>
  <c r="F211" i="2" a="1"/>
  <c r="F211" i="2" s="1"/>
  <c r="F212" i="2" a="1"/>
  <c r="F212" i="2" s="1"/>
  <c r="F213" i="2" a="1"/>
  <c r="F213" i="2" s="1"/>
  <c r="F214" i="2" a="1"/>
  <c r="F214" i="2" s="1"/>
  <c r="F215" i="2" a="1"/>
  <c r="F215" i="2" s="1"/>
  <c r="F216" i="2" a="1"/>
  <c r="F216" i="2" s="1"/>
  <c r="F217" i="2" a="1"/>
  <c r="F217" i="2" s="1"/>
  <c r="F218" i="2" a="1"/>
  <c r="F218" i="2" s="1"/>
  <c r="L218" i="3" s="1"/>
  <c r="F219" i="2" a="1"/>
  <c r="F219" i="2" s="1"/>
  <c r="F220" i="2" a="1"/>
  <c r="F220" i="2" s="1"/>
  <c r="F221" i="2" a="1"/>
  <c r="F221" i="2" s="1"/>
  <c r="F222" i="2" a="1"/>
  <c r="F222" i="2"/>
  <c r="F223" i="2" a="1"/>
  <c r="F223" i="2" s="1"/>
  <c r="F224" i="2" a="1"/>
  <c r="F224" i="2" s="1"/>
  <c r="F225" i="2" a="1"/>
  <c r="F225" i="2" s="1"/>
  <c r="F226" i="2" a="1"/>
  <c r="F226" i="2" s="1"/>
  <c r="F227" i="2" a="1"/>
  <c r="F227" i="2" s="1"/>
  <c r="F228" i="2" a="1"/>
  <c r="F228" i="2" s="1"/>
  <c r="F229" i="2" a="1"/>
  <c r="F229" i="2" s="1"/>
  <c r="F230" i="2" a="1"/>
  <c r="F230" i="2"/>
  <c r="F231" i="2" a="1"/>
  <c r="F231" i="2" s="1"/>
  <c r="F232" i="2" a="1"/>
  <c r="F232" i="2" s="1"/>
  <c r="F233" i="2" a="1"/>
  <c r="F233" i="2" s="1"/>
  <c r="F234" i="2" a="1"/>
  <c r="F234" i="2" s="1"/>
  <c r="F235" i="2" a="1"/>
  <c r="F235" i="2" s="1"/>
  <c r="F236" i="2" a="1"/>
  <c r="F236" i="2" s="1"/>
  <c r="F237" i="2" a="1"/>
  <c r="F237" i="2" s="1"/>
  <c r="F238" i="2" a="1"/>
  <c r="F238" i="2"/>
  <c r="F239" i="2" a="1"/>
  <c r="F239" i="2" s="1"/>
  <c r="F240" i="2" a="1"/>
  <c r="F240" i="2" s="1"/>
  <c r="F241" i="2" a="1"/>
  <c r="F241" i="2" s="1"/>
  <c r="F242" i="2" a="1"/>
  <c r="F242" i="2" s="1"/>
  <c r="F243" i="2" a="1"/>
  <c r="F243" i="2" s="1"/>
  <c r="F244" i="2" a="1"/>
  <c r="F244" i="2" s="1"/>
  <c r="F245" i="2" a="1"/>
  <c r="F245" i="2" s="1"/>
  <c r="F246" i="2" a="1"/>
  <c r="F246" i="2" s="1"/>
  <c r="F247" i="2" a="1"/>
  <c r="F247" i="2" s="1"/>
  <c r="F248" i="2" a="1"/>
  <c r="F248" i="2" s="1"/>
  <c r="F249" i="2" a="1"/>
  <c r="F249" i="2" s="1"/>
  <c r="F250" i="2" a="1"/>
  <c r="F250" i="2" s="1"/>
  <c r="F251" i="2" a="1"/>
  <c r="F251" i="2" s="1"/>
  <c r="F252" i="2" a="1"/>
  <c r="F252" i="2" s="1"/>
  <c r="F253" i="2" a="1"/>
  <c r="F253" i="2" s="1"/>
  <c r="F254" i="2" a="1"/>
  <c r="F254" i="2"/>
  <c r="F255" i="2" a="1"/>
  <c r="F255" i="2" s="1"/>
  <c r="F256" i="2" a="1"/>
  <c r="F256" i="2" s="1"/>
  <c r="F257" i="2" a="1"/>
  <c r="F257" i="2" s="1"/>
  <c r="F258" i="2" a="1"/>
  <c r="F258" i="2" s="1"/>
  <c r="F259" i="2" a="1"/>
  <c r="F259" i="2" s="1"/>
  <c r="F260" i="2" a="1"/>
  <c r="F260" i="2" s="1"/>
  <c r="F261" i="2" a="1"/>
  <c r="F261" i="2" s="1"/>
  <c r="F262" i="2" a="1"/>
  <c r="F262" i="2" s="1"/>
  <c r="F263" i="2" a="1"/>
  <c r="F263" i="2"/>
  <c r="F264" i="2" a="1"/>
  <c r="F264" i="2" s="1"/>
  <c r="F265" i="2" a="1"/>
  <c r="F265" i="2" s="1"/>
  <c r="F266" i="2" a="1"/>
  <c r="F266" i="2" s="1"/>
  <c r="F267" i="2" a="1"/>
  <c r="F267" i="2" s="1"/>
  <c r="F268" i="2" a="1"/>
  <c r="F268" i="2" s="1"/>
  <c r="F269" i="2" a="1"/>
  <c r="F269" i="2" s="1"/>
  <c r="F270" i="2" a="1"/>
  <c r="F270" i="2" s="1"/>
  <c r="F271" i="2" a="1"/>
  <c r="F271" i="2" s="1"/>
  <c r="F272" i="2" a="1"/>
  <c r="F272" i="2" s="1"/>
  <c r="F273" i="2" a="1"/>
  <c r="F273" i="2" s="1"/>
  <c r="F274" i="2" a="1"/>
  <c r="F274" i="2"/>
  <c r="F275" i="2" a="1"/>
  <c r="F275" i="2" s="1"/>
  <c r="F276" i="2" a="1"/>
  <c r="F276" i="2" s="1"/>
  <c r="F277" i="2" a="1"/>
  <c r="F277" i="2" s="1"/>
  <c r="F278" i="2" a="1"/>
  <c r="F278" i="2" s="1"/>
  <c r="F279" i="2" a="1"/>
  <c r="F279" i="2" s="1"/>
  <c r="F280" i="2" a="1"/>
  <c r="F280" i="2" s="1"/>
  <c r="F281" i="2" a="1"/>
  <c r="F281" i="2" s="1"/>
  <c r="F282" i="2" a="1"/>
  <c r="F282" i="2" s="1"/>
  <c r="F283" i="2" a="1"/>
  <c r="F283" i="2" s="1"/>
  <c r="F284" i="2" a="1"/>
  <c r="F284" i="2" s="1"/>
  <c r="F285" i="2" a="1"/>
  <c r="F285" i="2" s="1"/>
  <c r="F286" i="2" a="1"/>
  <c r="F286" i="2" s="1"/>
  <c r="F287" i="2" a="1"/>
  <c r="F287" i="2" s="1"/>
  <c r="F288" i="2" a="1"/>
  <c r="F288" i="2" s="1"/>
  <c r="F289" i="2" a="1"/>
  <c r="F289" i="2" s="1"/>
  <c r="F290" i="2" a="1"/>
  <c r="F290" i="2" s="1"/>
  <c r="F291" i="2" a="1"/>
  <c r="F291" i="2" s="1"/>
  <c r="F292" i="2" a="1"/>
  <c r="F292" i="2" s="1"/>
  <c r="F293" i="2" a="1"/>
  <c r="F293" i="2" s="1"/>
  <c r="F294" i="2" a="1"/>
  <c r="F294" i="2" s="1"/>
  <c r="F295" i="2" a="1"/>
  <c r="F295" i="2"/>
  <c r="F296" i="2" a="1"/>
  <c r="F296" i="2" s="1"/>
  <c r="F297" i="2" a="1"/>
  <c r="F297" i="2" s="1"/>
  <c r="F298" i="2" a="1"/>
  <c r="F298" i="2" s="1"/>
  <c r="F299" i="2" a="1"/>
  <c r="F299" i="2" s="1"/>
  <c r="F300" i="2" a="1"/>
  <c r="F300" i="2" s="1"/>
  <c r="F301" i="2" a="1"/>
  <c r="F301" i="2" s="1"/>
  <c r="F302" i="2" a="1"/>
  <c r="F302" i="2" s="1"/>
  <c r="F303" i="2" a="1"/>
  <c r="F303" i="2" s="1"/>
  <c r="F304" i="2" a="1"/>
  <c r="F304" i="2" s="1"/>
  <c r="F305" i="2" a="1"/>
  <c r="F305" i="2" s="1"/>
  <c r="F306" i="2" a="1"/>
  <c r="F306" i="2"/>
  <c r="F307" i="2" a="1"/>
  <c r="F307" i="2" s="1"/>
  <c r="F308" i="2" a="1"/>
  <c r="F308" i="2" s="1"/>
  <c r="F309" i="2" a="1"/>
  <c r="F309" i="2" s="1"/>
  <c r="F310" i="2" a="1"/>
  <c r="F310" i="2" s="1"/>
  <c r="F311" i="2" a="1"/>
  <c r="F311" i="2" s="1"/>
  <c r="F312" i="2" a="1"/>
  <c r="F312" i="2" s="1"/>
  <c r="F313" i="2" a="1"/>
  <c r="F313" i="2" s="1"/>
  <c r="F314" i="2" a="1"/>
  <c r="F314" i="2" s="1"/>
  <c r="F315" i="2" a="1"/>
  <c r="F315" i="2" s="1"/>
  <c r="F316" i="2" a="1"/>
  <c r="F316" i="2" s="1"/>
  <c r="F317" i="2" a="1"/>
  <c r="F317" i="2" s="1"/>
  <c r="F318" i="2" a="1"/>
  <c r="F318" i="2" s="1"/>
  <c r="F319" i="2" a="1"/>
  <c r="F319" i="2" s="1"/>
  <c r="F320" i="2" a="1"/>
  <c r="F320" i="2" s="1"/>
  <c r="F321" i="2" a="1"/>
  <c r="F321" i="2" s="1"/>
  <c r="F322" i="2" a="1"/>
  <c r="F322" i="2" s="1"/>
  <c r="L322" i="3" s="1"/>
  <c r="F323" i="2" a="1"/>
  <c r="F323" i="2" s="1"/>
  <c r="F324" i="2" a="1"/>
  <c r="F324" i="2" s="1"/>
  <c r="F325" i="2" a="1"/>
  <c r="F325" i="2" s="1"/>
  <c r="F326" i="2" a="1"/>
  <c r="F326" i="2" s="1"/>
  <c r="F327" i="2" a="1"/>
  <c r="F327" i="2" s="1"/>
  <c r="F328" i="2" a="1"/>
  <c r="F328" i="2" s="1"/>
  <c r="F329" i="2" a="1"/>
  <c r="F329" i="2" s="1"/>
  <c r="F330" i="2" a="1"/>
  <c r="F330" i="2" s="1"/>
  <c r="F331" i="2" a="1"/>
  <c r="F331" i="2" s="1"/>
  <c r="F332" i="2" a="1"/>
  <c r="F332" i="2" s="1"/>
  <c r="F333" i="2" a="1"/>
  <c r="F333" i="2" s="1"/>
  <c r="F334" i="2" a="1"/>
  <c r="F334" i="2" s="1"/>
  <c r="F335" i="2" a="1"/>
  <c r="F335" i="2" s="1"/>
  <c r="F336" i="2" a="1"/>
  <c r="F336" i="2" s="1"/>
  <c r="F337" i="2" a="1"/>
  <c r="F337" i="2" s="1"/>
  <c r="F338" i="2" a="1"/>
  <c r="F338" i="2"/>
  <c r="F339" i="2" a="1"/>
  <c r="F339" i="2" s="1"/>
  <c r="F340" i="2" a="1"/>
  <c r="F340" i="2" s="1"/>
  <c r="F341" i="2" a="1"/>
  <c r="F341" i="2" s="1"/>
  <c r="F342" i="2" a="1"/>
  <c r="F342" i="2" s="1"/>
  <c r="F343" i="2" a="1"/>
  <c r="F343" i="2" s="1"/>
  <c r="F344" i="2" a="1"/>
  <c r="F344" i="2" s="1"/>
  <c r="F345" i="2" a="1"/>
  <c r="F345" i="2" s="1"/>
  <c r="L345" i="3" s="1"/>
  <c r="F346" i="2" a="1"/>
  <c r="F346" i="2" s="1"/>
  <c r="F347" i="2" a="1"/>
  <c r="F347" i="2"/>
  <c r="F348" i="2" a="1"/>
  <c r="F348" i="2" s="1"/>
  <c r="F349" i="2" a="1"/>
  <c r="F349" i="2" s="1"/>
  <c r="F350" i="2" a="1"/>
  <c r="F350" i="2" s="1"/>
  <c r="F351" i="2" a="1"/>
  <c r="F351" i="2"/>
  <c r="L351" i="3" s="1"/>
  <c r="F352" i="2" a="1"/>
  <c r="F352" i="2" s="1"/>
  <c r="F353" i="2" a="1"/>
  <c r="F353" i="2" s="1"/>
  <c r="F354" i="2" a="1"/>
  <c r="F354" i="2" s="1"/>
  <c r="F355" i="2" a="1"/>
  <c r="F355" i="2"/>
  <c r="F356" i="2" a="1"/>
  <c r="F356" i="2" s="1"/>
  <c r="F357" i="2" a="1"/>
  <c r="F357" i="2" s="1"/>
  <c r="F358" i="2" a="1"/>
  <c r="F358" i="2" s="1"/>
  <c r="F359" i="2" a="1"/>
  <c r="F359" i="2" s="1"/>
  <c r="F360" i="2" a="1"/>
  <c r="F360" i="2" s="1"/>
  <c r="F361" i="2" a="1"/>
  <c r="F361" i="2" s="1"/>
  <c r="F362" i="2" a="1"/>
  <c r="F362" i="2" s="1"/>
  <c r="F363" i="2" a="1"/>
  <c r="F363" i="2" s="1"/>
  <c r="F364" i="2" a="1"/>
  <c r="F364" i="2" s="1"/>
  <c r="F365" i="2" a="1"/>
  <c r="F365" i="2" s="1"/>
  <c r="F366" i="2" a="1"/>
  <c r="F366" i="2" s="1"/>
  <c r="F367" i="2" a="1"/>
  <c r="F367" i="2"/>
  <c r="F368" i="2" a="1"/>
  <c r="F368" i="2" s="1"/>
  <c r="F369" i="2" a="1"/>
  <c r="F369" i="2" s="1"/>
  <c r="F370" i="2" a="1"/>
  <c r="F370" i="2" s="1"/>
  <c r="F371" i="2" a="1"/>
  <c r="F371" i="2" s="1"/>
  <c r="F372" i="2" a="1"/>
  <c r="F372" i="2" s="1"/>
  <c r="F373" i="2" a="1"/>
  <c r="F373" i="2" s="1"/>
  <c r="F374" i="2" a="1"/>
  <c r="F374" i="2" s="1"/>
  <c r="F375" i="2" a="1"/>
  <c r="F375" i="2" s="1"/>
  <c r="F376" i="2" a="1"/>
  <c r="F376" i="2" s="1"/>
  <c r="F377" i="2" a="1"/>
  <c r="F377" i="2" s="1"/>
  <c r="F378" i="2" a="1"/>
  <c r="F378" i="2" s="1"/>
  <c r="F379" i="2" a="1"/>
  <c r="F379" i="2" s="1"/>
  <c r="F380" i="2" a="1"/>
  <c r="F380" i="2" s="1"/>
  <c r="F381" i="2" a="1"/>
  <c r="F381" i="2" s="1"/>
  <c r="F382" i="2" a="1"/>
  <c r="F382" i="2" s="1"/>
  <c r="F383" i="2" a="1"/>
  <c r="F383" i="2"/>
  <c r="F384" i="2" a="1"/>
  <c r="F384" i="2" s="1"/>
  <c r="F385" i="2" a="1"/>
  <c r="F385" i="2" s="1"/>
  <c r="F386" i="2" a="1"/>
  <c r="F386" i="2" s="1"/>
  <c r="F387" i="2" a="1"/>
  <c r="F387" i="2"/>
  <c r="F388" i="2" a="1"/>
  <c r="F388" i="2" s="1"/>
  <c r="F389" i="2" a="1"/>
  <c r="F389" i="2" s="1"/>
  <c r="F390" i="2" a="1"/>
  <c r="F390" i="2" s="1"/>
  <c r="F391" i="2" a="1"/>
  <c r="F391" i="2" s="1"/>
  <c r="F392" i="2" a="1"/>
  <c r="F392" i="2" s="1"/>
  <c r="F393" i="2" a="1"/>
  <c r="F393" i="2" s="1"/>
  <c r="F394" i="2" a="1"/>
  <c r="F394" i="2" s="1"/>
  <c r="F395" i="2" a="1"/>
  <c r="F395" i="2" s="1"/>
  <c r="L395" i="3" s="1"/>
  <c r="F396" i="2" a="1"/>
  <c r="F396" i="2" s="1"/>
  <c r="F397" i="2" a="1"/>
  <c r="F397" i="2" s="1"/>
  <c r="F398" i="2" a="1"/>
  <c r="F398" i="2" s="1"/>
  <c r="F399" i="2" a="1"/>
  <c r="F399" i="2"/>
  <c r="F400" i="2" a="1"/>
  <c r="F400" i="2" s="1"/>
  <c r="F401" i="2" a="1"/>
  <c r="F401" i="2" s="1"/>
  <c r="F402" i="2" a="1"/>
  <c r="F402" i="2" s="1"/>
  <c r="F403" i="2" a="1"/>
  <c r="F403" i="2" s="1"/>
  <c r="F404" i="2" a="1"/>
  <c r="F404" i="2" s="1"/>
  <c r="F405" i="2" a="1"/>
  <c r="F405" i="2" s="1"/>
  <c r="F406" i="2" a="1"/>
  <c r="F406" i="2" s="1"/>
  <c r="F407" i="2" a="1"/>
  <c r="F407" i="2" s="1"/>
  <c r="F408" i="2" a="1"/>
  <c r="F408" i="2" s="1"/>
  <c r="F409" i="2" a="1"/>
  <c r="F409" i="2" s="1"/>
  <c r="F410" i="2" a="1"/>
  <c r="F410" i="2" s="1"/>
  <c r="F411" i="2" a="1"/>
  <c r="F411" i="2"/>
  <c r="F412" i="2" a="1"/>
  <c r="F412" i="2" s="1"/>
  <c r="F413" i="2" a="1"/>
  <c r="F413" i="2" s="1"/>
  <c r="F414" i="2" a="1"/>
  <c r="F414" i="2" s="1"/>
  <c r="F415" i="2" a="1"/>
  <c r="F415" i="2"/>
  <c r="F416" i="2" a="1"/>
  <c r="F416" i="2" s="1"/>
  <c r="F417" i="2" a="1"/>
  <c r="F417" i="2" s="1"/>
  <c r="F418" i="2" a="1"/>
  <c r="F418" i="2" s="1"/>
  <c r="F419" i="2" a="1"/>
  <c r="F419" i="2"/>
  <c r="F420" i="2" a="1"/>
  <c r="F420" i="2" s="1"/>
  <c r="F421" i="2" a="1"/>
  <c r="F421" i="2" s="1"/>
  <c r="F422" i="2" a="1"/>
  <c r="F422" i="2" s="1"/>
  <c r="F423" i="2" a="1"/>
  <c r="F423" i="2" s="1"/>
  <c r="L423" i="3" s="1"/>
  <c r="F424" i="2" a="1"/>
  <c r="F424" i="2" s="1"/>
  <c r="F425" i="2" a="1"/>
  <c r="F425" i="2" s="1"/>
  <c r="F426" i="2" a="1"/>
  <c r="F426" i="2" s="1"/>
  <c r="F427" i="2" a="1"/>
  <c r="F427" i="2" s="1"/>
  <c r="F428" i="2" a="1"/>
  <c r="F428" i="2" s="1"/>
  <c r="F429" i="2" a="1"/>
  <c r="F429" i="2" s="1"/>
  <c r="F430" i="2" a="1"/>
  <c r="F430" i="2" s="1"/>
  <c r="F431" i="2" a="1"/>
  <c r="F431" i="2"/>
  <c r="F432" i="2" a="1"/>
  <c r="F432" i="2" s="1"/>
  <c r="F433" i="2" a="1"/>
  <c r="F433" i="2" s="1"/>
  <c r="F434" i="2" a="1"/>
  <c r="F434" i="2" s="1"/>
  <c r="F435" i="2" a="1"/>
  <c r="F435" i="2" s="1"/>
  <c r="F436" i="2" a="1"/>
  <c r="F436" i="2" s="1"/>
  <c r="F437" i="2" a="1"/>
  <c r="F437" i="2" s="1"/>
  <c r="F438" i="2" a="1"/>
  <c r="F438" i="2" s="1"/>
  <c r="F439" i="2" a="1"/>
  <c r="F439" i="2" s="1"/>
  <c r="F440" i="2" a="1"/>
  <c r="F440" i="2" s="1"/>
  <c r="F441" i="2" a="1"/>
  <c r="F441" i="2" s="1"/>
  <c r="F442" i="2" a="1"/>
  <c r="F442" i="2" s="1"/>
  <c r="F443" i="2" a="1"/>
  <c r="F443" i="2"/>
  <c r="F444" i="2" a="1"/>
  <c r="F444" i="2" s="1"/>
  <c r="F445" i="2" a="1"/>
  <c r="F445" i="2" s="1"/>
  <c r="F446" i="2" a="1"/>
  <c r="F446" i="2" s="1"/>
  <c r="F447" i="2" a="1"/>
  <c r="F447" i="2"/>
  <c r="F448" i="2" a="1"/>
  <c r="F448" i="2" s="1"/>
  <c r="F449" i="2" a="1"/>
  <c r="F449" i="2" s="1"/>
  <c r="F450" i="2" a="1"/>
  <c r="F450" i="2" s="1"/>
  <c r="F451" i="2" a="1"/>
  <c r="F451" i="2"/>
  <c r="F452" i="2" a="1"/>
  <c r="F452" i="2" s="1"/>
  <c r="F453" i="2" a="1"/>
  <c r="F453" i="2" s="1"/>
  <c r="F454" i="2" a="1"/>
  <c r="F454" i="2" s="1"/>
  <c r="F455" i="2" a="1"/>
  <c r="F455" i="2" s="1"/>
  <c r="F456" i="2" a="1"/>
  <c r="F456" i="2" s="1"/>
  <c r="F457" i="2" a="1"/>
  <c r="F457" i="2" s="1"/>
  <c r="F458" i="2" a="1"/>
  <c r="F458" i="2" s="1"/>
  <c r="F459" i="2" a="1"/>
  <c r="F459" i="2" s="1"/>
  <c r="L459" i="3" s="1"/>
  <c r="F460" i="2" a="1"/>
  <c r="F460" i="2" s="1"/>
  <c r="F461" i="2" a="1"/>
  <c r="F461" i="2" s="1"/>
  <c r="F462" i="2" a="1"/>
  <c r="F462" i="2" s="1"/>
  <c r="F463" i="2" a="1"/>
  <c r="F463" i="2"/>
  <c r="F464" i="2" a="1"/>
  <c r="F464" i="2" s="1"/>
  <c r="F465" i="2" a="1"/>
  <c r="F465" i="2" s="1"/>
  <c r="F466" i="2" a="1"/>
  <c r="F466" i="2" s="1"/>
  <c r="F467" i="2" a="1"/>
  <c r="F467" i="2" s="1"/>
  <c r="F468" i="2" a="1"/>
  <c r="F468" i="2" s="1"/>
  <c r="F469" i="2" a="1"/>
  <c r="F469" i="2" s="1"/>
  <c r="F470" i="2" a="1"/>
  <c r="F470" i="2" s="1"/>
  <c r="F471" i="2" a="1"/>
  <c r="F471" i="2" s="1"/>
  <c r="F472" i="2" a="1"/>
  <c r="F472" i="2" s="1"/>
  <c r="F473" i="2" a="1"/>
  <c r="F473" i="2" s="1"/>
  <c r="F474" i="2" a="1"/>
  <c r="F474" i="2" s="1"/>
  <c r="F475" i="2" a="1"/>
  <c r="F475" i="2" s="1"/>
  <c r="F476" i="2" a="1"/>
  <c r="F476" i="2" s="1"/>
  <c r="F477" i="2" a="1"/>
  <c r="F477" i="2" s="1"/>
  <c r="F478" i="2" a="1"/>
  <c r="F478" i="2" s="1"/>
  <c r="F479" i="2" a="1"/>
  <c r="F479" i="2"/>
  <c r="F480" i="2" a="1"/>
  <c r="F480" i="2" s="1"/>
  <c r="F481" i="2" a="1"/>
  <c r="F481" i="2" s="1"/>
  <c r="F482" i="2" a="1"/>
  <c r="F482" i="2" s="1"/>
  <c r="F483" i="2" a="1"/>
  <c r="F483" i="2"/>
  <c r="F484" i="2" a="1"/>
  <c r="F484" i="2" s="1"/>
  <c r="F485" i="2" a="1"/>
  <c r="F485" i="2" s="1"/>
  <c r="F486" i="2" a="1"/>
  <c r="F486" i="2" s="1"/>
  <c r="F487" i="2" a="1"/>
  <c r="F487" i="2" s="1"/>
  <c r="F488" i="2" a="1"/>
  <c r="F488" i="2" s="1"/>
  <c r="F489" i="2" a="1"/>
  <c r="F489" i="2" s="1"/>
  <c r="F490" i="2" a="1"/>
  <c r="F490" i="2" s="1"/>
  <c r="F491" i="2" a="1"/>
  <c r="F491" i="2" s="1"/>
  <c r="F492" i="2" a="1"/>
  <c r="F492" i="2" s="1"/>
  <c r="F493" i="2" a="1"/>
  <c r="F493" i="2" s="1"/>
  <c r="F494" i="2" a="1"/>
  <c r="F494" i="2" s="1"/>
  <c r="F495" i="2" a="1"/>
  <c r="F495" i="2"/>
  <c r="F496" i="2" a="1"/>
  <c r="F496" i="2" s="1"/>
  <c r="F497" i="2" a="1"/>
  <c r="F497" i="2" s="1"/>
  <c r="F498" i="2" a="1"/>
  <c r="F498" i="2" s="1"/>
  <c r="F499" i="2" a="1"/>
  <c r="F499" i="2" s="1"/>
  <c r="F500" i="2" a="1"/>
  <c r="F500" i="2" s="1"/>
  <c r="F501" i="2" a="1"/>
  <c r="F501" i="2" s="1"/>
  <c r="F502" i="2" a="1"/>
  <c r="F502" i="2" s="1"/>
  <c r="F503" i="2" a="1"/>
  <c r="F503" i="2" s="1"/>
  <c r="L503" i="3" s="1"/>
  <c r="F504" i="2" a="1"/>
  <c r="F504" i="2" s="1"/>
  <c r="F505" i="2" a="1"/>
  <c r="F505" i="2" s="1"/>
  <c r="F506" i="2" a="1"/>
  <c r="F506" i="2" s="1"/>
  <c r="F507" i="2" a="1"/>
  <c r="F507" i="2" s="1"/>
  <c r="F508" i="2" a="1"/>
  <c r="F508" i="2" s="1"/>
  <c r="F509" i="2" a="1"/>
  <c r="F509" i="2" s="1"/>
  <c r="F510" i="2" a="1"/>
  <c r="F510" i="2" s="1"/>
  <c r="F511" i="2" a="1"/>
  <c r="F511" i="2"/>
  <c r="F512" i="2" a="1"/>
  <c r="F512" i="2" s="1"/>
  <c r="F513" i="2" a="1"/>
  <c r="F513" i="2" s="1"/>
  <c r="F514" i="2" a="1"/>
  <c r="F514" i="2" s="1"/>
  <c r="F515" i="2" a="1"/>
  <c r="F515" i="2"/>
  <c r="F516" i="2" a="1"/>
  <c r="F516" i="2" s="1"/>
  <c r="F517" i="2" a="1"/>
  <c r="F517" i="2" s="1"/>
  <c r="F518" i="2" a="1"/>
  <c r="F518" i="2" s="1"/>
  <c r="F519" i="2" a="1"/>
  <c r="F519" i="2" s="1"/>
  <c r="F520" i="2" a="1"/>
  <c r="F520" i="2" s="1"/>
  <c r="F521" i="2" a="1"/>
  <c r="F521" i="2" s="1"/>
  <c r="F522" i="2" a="1"/>
  <c r="F522" i="2" s="1"/>
  <c r="F523" i="2" a="1"/>
  <c r="F523" i="2" s="1"/>
  <c r="F524" i="2" a="1"/>
  <c r="F524" i="2" s="1"/>
  <c r="F525" i="2" a="1"/>
  <c r="F525" i="2" s="1"/>
  <c r="F526" i="2" a="1"/>
  <c r="F526" i="2" s="1"/>
  <c r="F527" i="2" a="1"/>
  <c r="F527" i="2"/>
  <c r="F528" i="2" a="1"/>
  <c r="F528" i="2" s="1"/>
  <c r="F529" i="2" a="1"/>
  <c r="F529" i="2" s="1"/>
  <c r="F530" i="2" a="1"/>
  <c r="F530" i="2" s="1"/>
  <c r="F531" i="2" a="1"/>
  <c r="F531" i="2" s="1"/>
  <c r="F532" i="2" a="1"/>
  <c r="F532" i="2" s="1"/>
  <c r="F533" i="2" a="1"/>
  <c r="F533" i="2" s="1"/>
  <c r="F534" i="2" a="1"/>
  <c r="F534" i="2" s="1"/>
  <c r="F535" i="2" a="1"/>
  <c r="F535" i="2" s="1"/>
  <c r="F536" i="2" a="1"/>
  <c r="F536" i="2" s="1"/>
  <c r="F537" i="2" a="1"/>
  <c r="F537" i="2" s="1"/>
  <c r="F538" i="2" a="1"/>
  <c r="F538" i="2" s="1"/>
  <c r="F539" i="2" a="1"/>
  <c r="F539" i="2" s="1"/>
  <c r="F540" i="2" a="1"/>
  <c r="F540" i="2" s="1"/>
  <c r="F541" i="2" a="1"/>
  <c r="F541" i="2" s="1"/>
  <c r="F542" i="2" a="1"/>
  <c r="F542" i="2" s="1"/>
  <c r="F543" i="2" a="1"/>
  <c r="F543" i="2"/>
  <c r="F544" i="2" a="1"/>
  <c r="F544" i="2" s="1"/>
  <c r="F545" i="2" a="1"/>
  <c r="F545" i="2" s="1"/>
  <c r="F546" i="2" a="1"/>
  <c r="F546" i="2" s="1"/>
  <c r="F547" i="2" a="1"/>
  <c r="F547" i="2"/>
  <c r="F548" i="2" a="1"/>
  <c r="F548" i="2" s="1"/>
  <c r="F549" i="2" a="1"/>
  <c r="F549" i="2" s="1"/>
  <c r="F550" i="2" a="1"/>
  <c r="F550" i="2" s="1"/>
  <c r="F551" i="2" a="1"/>
  <c r="F551" i="2" s="1"/>
  <c r="F552" i="2" a="1"/>
  <c r="F552" i="2" s="1"/>
  <c r="F553" i="2" a="1"/>
  <c r="F553" i="2" s="1"/>
  <c r="F554" i="2" a="1"/>
  <c r="F554" i="2" s="1"/>
  <c r="F555" i="2" a="1"/>
  <c r="F555" i="2" s="1"/>
  <c r="F556" i="2" a="1"/>
  <c r="F556" i="2" s="1"/>
  <c r="F557" i="2" a="1"/>
  <c r="F557" i="2" s="1"/>
  <c r="F558" i="2" a="1"/>
  <c r="F558" i="2" s="1"/>
  <c r="F559" i="2" a="1"/>
  <c r="F559" i="2"/>
  <c r="F560" i="2" a="1"/>
  <c r="F560" i="2" s="1"/>
  <c r="F561" i="2" a="1"/>
  <c r="F561" i="2" s="1"/>
  <c r="F562" i="2" a="1"/>
  <c r="F562" i="2" s="1"/>
  <c r="F563" i="2" a="1"/>
  <c r="F563" i="2" s="1"/>
  <c r="F564" i="2" a="1"/>
  <c r="F564" i="2" s="1"/>
  <c r="F565" i="2" a="1"/>
  <c r="F565" i="2" s="1"/>
  <c r="F566" i="2" a="1"/>
  <c r="F566" i="2" s="1"/>
  <c r="F567" i="2" a="1"/>
  <c r="F567" i="2" s="1"/>
  <c r="F568" i="2" a="1"/>
  <c r="F568" i="2" s="1"/>
  <c r="F569" i="2" a="1"/>
  <c r="F569" i="2" s="1"/>
  <c r="L569" i="3" s="1"/>
  <c r="F570" i="2" a="1"/>
  <c r="F570" i="2" s="1"/>
  <c r="F571" i="2" a="1"/>
  <c r="F571" i="2" s="1"/>
  <c r="F572" i="2" a="1"/>
  <c r="F572" i="2" s="1"/>
  <c r="F573" i="2" a="1"/>
  <c r="F573" i="2" s="1"/>
  <c r="F574" i="2" a="1"/>
  <c r="F574" i="2" s="1"/>
  <c r="F575" i="2" a="1"/>
  <c r="F575" i="2"/>
  <c r="F576" i="2" a="1"/>
  <c r="F576" i="2" s="1"/>
  <c r="F577" i="2" a="1"/>
  <c r="F577" i="2" s="1"/>
  <c r="F578" i="2" a="1"/>
  <c r="F578" i="2" s="1"/>
  <c r="F579" i="2" a="1"/>
  <c r="F579" i="2"/>
  <c r="F580" i="2" a="1"/>
  <c r="F580" i="2" s="1"/>
  <c r="F581" i="2" a="1"/>
  <c r="F581" i="2" s="1"/>
  <c r="F582" i="2" a="1"/>
  <c r="F582" i="2" s="1"/>
  <c r="F583" i="2" a="1"/>
  <c r="F583" i="2" s="1"/>
  <c r="L583" i="3" s="1"/>
  <c r="F584" i="2" a="1"/>
  <c r="F584" i="2" s="1"/>
  <c r="F585" i="2" a="1"/>
  <c r="F585" i="2" s="1"/>
  <c r="F586" i="2" a="1"/>
  <c r="F586" i="2" s="1"/>
  <c r="F587" i="2" a="1"/>
  <c r="F587" i="2"/>
  <c r="F588" i="2" a="1"/>
  <c r="F588" i="2" s="1"/>
  <c r="F589" i="2" a="1"/>
  <c r="F589" i="2" s="1"/>
  <c r="F590" i="2" a="1"/>
  <c r="F590" i="2" s="1"/>
  <c r="F591" i="2" a="1"/>
  <c r="F591" i="2"/>
  <c r="F592" i="2" a="1"/>
  <c r="F592" i="2" s="1"/>
  <c r="F593" i="2" a="1"/>
  <c r="F593" i="2" s="1"/>
  <c r="F594" i="2" a="1"/>
  <c r="F594" i="2" s="1"/>
  <c r="F595" i="2" a="1"/>
  <c r="F595" i="2" s="1"/>
  <c r="F596" i="2" a="1"/>
  <c r="F596" i="2" s="1"/>
  <c r="F597" i="2" a="1"/>
  <c r="F597" i="2" s="1"/>
  <c r="F598" i="2" a="1"/>
  <c r="F598" i="2" s="1"/>
  <c r="F599" i="2" a="1"/>
  <c r="F599" i="2" s="1"/>
  <c r="F600" i="2" a="1"/>
  <c r="F600" i="2" s="1"/>
  <c r="F601" i="2" a="1"/>
  <c r="F601" i="2" s="1"/>
  <c r="F602" i="2" a="1"/>
  <c r="F602" i="2" s="1"/>
  <c r="F603" i="2" a="1"/>
  <c r="F603" i="2" s="1"/>
  <c r="F604" i="2" a="1"/>
  <c r="F604" i="2" s="1"/>
  <c r="F605" i="2" a="1"/>
  <c r="F605" i="2" s="1"/>
  <c r="F606" i="2" a="1"/>
  <c r="F606" i="2" s="1"/>
  <c r="F607" i="2" a="1"/>
  <c r="F607" i="2"/>
  <c r="F608" i="2" a="1"/>
  <c r="F608" i="2" s="1"/>
  <c r="F609" i="2" a="1"/>
  <c r="F609" i="2" s="1"/>
  <c r="F610" i="2" a="1"/>
  <c r="F610" i="2" s="1"/>
  <c r="F611" i="2" a="1"/>
  <c r="F611" i="2"/>
  <c r="F612" i="2" a="1"/>
  <c r="F612" i="2" s="1"/>
  <c r="F613" i="2" a="1"/>
  <c r="F613" i="2" s="1"/>
  <c r="F614" i="2" a="1"/>
  <c r="F614" i="2" s="1"/>
  <c r="F615" i="2" a="1"/>
  <c r="F615" i="2" s="1"/>
  <c r="F616" i="2" a="1"/>
  <c r="F616" i="2" s="1"/>
  <c r="F617" i="2" a="1"/>
  <c r="F617" i="2" s="1"/>
  <c r="F618" i="2" a="1"/>
  <c r="F618" i="2" s="1"/>
  <c r="F619" i="2" a="1"/>
  <c r="F619" i="2"/>
  <c r="F620" i="2" a="1"/>
  <c r="F620" i="2" s="1"/>
  <c r="F621" i="2" a="1"/>
  <c r="F621" i="2" s="1"/>
  <c r="F622" i="2" a="1"/>
  <c r="F622" i="2" s="1"/>
  <c r="F623" i="2" a="1"/>
  <c r="F623" i="2"/>
  <c r="F624" i="2" a="1"/>
  <c r="F624" i="2" s="1"/>
  <c r="F625" i="2" a="1"/>
  <c r="F625" i="2" s="1"/>
  <c r="F626" i="2" a="1"/>
  <c r="F626" i="2" s="1"/>
  <c r="F627" i="2" a="1"/>
  <c r="F627" i="2" s="1"/>
  <c r="F628" i="2" a="1"/>
  <c r="F628" i="2" s="1"/>
  <c r="F629" i="2" a="1"/>
  <c r="F629" i="2"/>
  <c r="F630" i="2" a="1"/>
  <c r="F630" i="2" s="1"/>
  <c r="F631" i="2" a="1"/>
  <c r="F631" i="2" s="1"/>
  <c r="F632" i="2" a="1"/>
  <c r="F632" i="2" s="1"/>
  <c r="L632" i="3" s="1"/>
  <c r="F633" i="2" a="1"/>
  <c r="F633" i="2"/>
  <c r="F634" i="2" a="1"/>
  <c r="F634" i="2" s="1"/>
  <c r="F635" i="2" a="1"/>
  <c r="F635" i="2" s="1"/>
  <c r="F636" i="2" a="1"/>
  <c r="F636" i="2" s="1"/>
  <c r="F637" i="2" a="1"/>
  <c r="F637" i="2"/>
  <c r="F638" i="2" a="1"/>
  <c r="F638" i="2" s="1"/>
  <c r="L638" i="3" s="1"/>
  <c r="F639" i="2" a="1"/>
  <c r="F639" i="2" s="1"/>
  <c r="F640" i="2" a="1"/>
  <c r="F640" i="2" s="1"/>
  <c r="F641" i="2" a="1"/>
  <c r="F641" i="2"/>
  <c r="F642" i="2" a="1"/>
  <c r="F642" i="2" s="1"/>
  <c r="F643" i="2" a="1"/>
  <c r="F643" i="2" s="1"/>
  <c r="F644" i="2" a="1"/>
  <c r="F644" i="2" s="1"/>
  <c r="F645" i="2" a="1"/>
  <c r="F645" i="2" s="1"/>
  <c r="L645" i="3" s="1"/>
  <c r="F646" i="2" a="1"/>
  <c r="F646" i="2" s="1"/>
  <c r="F647" i="2" a="1"/>
  <c r="F647" i="2" s="1"/>
  <c r="F648" i="2" a="1"/>
  <c r="F648" i="2" s="1"/>
  <c r="F649" i="2" a="1"/>
  <c r="F649" i="2" s="1"/>
  <c r="F650" i="2" a="1"/>
  <c r="F650" i="2" s="1"/>
  <c r="F651" i="2" a="1"/>
  <c r="F651" i="2" s="1"/>
  <c r="F652" i="2" a="1"/>
  <c r="F652" i="2" s="1"/>
  <c r="F653" i="2" a="1"/>
  <c r="F653" i="2" s="1"/>
  <c r="L653" i="3" s="1"/>
  <c r="F654" i="2" a="1"/>
  <c r="F654" i="2" s="1"/>
  <c r="F655" i="2" a="1"/>
  <c r="F655" i="2" s="1"/>
  <c r="F656" i="2" a="1"/>
  <c r="F656" i="2" s="1"/>
  <c r="F657" i="2" a="1"/>
  <c r="F657" i="2" s="1"/>
  <c r="F658" i="2" a="1"/>
  <c r="F658" i="2" s="1"/>
  <c r="F659" i="2" a="1"/>
  <c r="F659" i="2" s="1"/>
  <c r="F660" i="2" a="1"/>
  <c r="F660" i="2" s="1"/>
  <c r="F661" i="2" a="1"/>
  <c r="F661" i="2" s="1"/>
  <c r="L661" i="3" s="1"/>
  <c r="F662" i="2" a="1"/>
  <c r="F662" i="2" s="1"/>
  <c r="F663" i="2" a="1"/>
  <c r="F663" i="2" s="1"/>
  <c r="F664" i="2" a="1"/>
  <c r="F664" i="2" s="1"/>
  <c r="F665" i="2" a="1"/>
  <c r="F665" i="2" s="1"/>
  <c r="F666" i="2" a="1"/>
  <c r="F666" i="2" s="1"/>
  <c r="F667" i="2" a="1"/>
  <c r="F667" i="2" s="1"/>
  <c r="F668" i="2" a="1"/>
  <c r="F668" i="2" s="1"/>
  <c r="F669" i="2" a="1"/>
  <c r="F669" i="2" s="1"/>
  <c r="L669" i="3" s="1"/>
  <c r="F670" i="2" a="1"/>
  <c r="F670" i="2" s="1"/>
  <c r="F671" i="2" a="1"/>
  <c r="F671" i="2" s="1"/>
  <c r="F672" i="2" a="1"/>
  <c r="F672" i="2" s="1"/>
  <c r="F673" i="2" a="1"/>
  <c r="F673" i="2" s="1"/>
  <c r="F674" i="2" a="1"/>
  <c r="F674" i="2" s="1"/>
  <c r="F675" i="2" a="1"/>
  <c r="F675" i="2" s="1"/>
  <c r="F676" i="2" a="1"/>
  <c r="F676" i="2" s="1"/>
  <c r="F677" i="2" a="1"/>
  <c r="F677" i="2" s="1"/>
  <c r="L677" i="3" s="1"/>
  <c r="F678" i="2" a="1"/>
  <c r="F678" i="2" s="1"/>
  <c r="F679" i="2" a="1"/>
  <c r="F679" i="2" s="1"/>
  <c r="F680" i="2" a="1"/>
  <c r="F680" i="2" s="1"/>
  <c r="F681" i="2" a="1"/>
  <c r="F681" i="2" s="1"/>
  <c r="F682" i="2" a="1"/>
  <c r="F682" i="2" s="1"/>
  <c r="F683" i="2" a="1"/>
  <c r="F683" i="2" s="1"/>
  <c r="F684" i="2" a="1"/>
  <c r="F684" i="2" s="1"/>
  <c r="F685" i="2" a="1"/>
  <c r="F685" i="2" s="1"/>
  <c r="L685" i="3" s="1"/>
  <c r="F686" i="2" a="1"/>
  <c r="F686" i="2" s="1"/>
  <c r="F687" i="2" a="1"/>
  <c r="F687" i="2" s="1"/>
  <c r="F688" i="2" a="1"/>
  <c r="F688" i="2" s="1"/>
  <c r="F689" i="2" a="1"/>
  <c r="F689" i="2" s="1"/>
  <c r="F690" i="2" a="1"/>
  <c r="F690" i="2" s="1"/>
  <c r="F691" i="2" a="1"/>
  <c r="F691" i="2" s="1"/>
  <c r="F692" i="2" a="1"/>
  <c r="F692" i="2" s="1"/>
  <c r="F693" i="2" a="1"/>
  <c r="F693" i="2" s="1"/>
  <c r="F694" i="2" a="1"/>
  <c r="F694" i="2" s="1"/>
  <c r="F695" i="2" a="1"/>
  <c r="F695" i="2" s="1"/>
  <c r="F696" i="2" a="1"/>
  <c r="F696" i="2" s="1"/>
  <c r="F697" i="2" a="1"/>
  <c r="F697" i="2" s="1"/>
  <c r="F698" i="2" a="1"/>
  <c r="F698" i="2" s="1"/>
  <c r="F699" i="2" a="1"/>
  <c r="F699" i="2" s="1"/>
  <c r="F700" i="2" a="1"/>
  <c r="F700" i="2" s="1"/>
  <c r="F701" i="2" a="1"/>
  <c r="F701" i="2" s="1"/>
  <c r="L701" i="3" s="1"/>
  <c r="F702" i="2" a="1"/>
  <c r="F702" i="2" s="1"/>
  <c r="F703" i="2" a="1"/>
  <c r="F703" i="2" s="1"/>
  <c r="F704" i="2" a="1"/>
  <c r="F704" i="2" s="1"/>
  <c r="F705" i="2" a="1"/>
  <c r="F705" i="2" s="1"/>
  <c r="F706" i="2" a="1"/>
  <c r="F706" i="2" s="1"/>
  <c r="F707" i="2" a="1"/>
  <c r="F707" i="2" s="1"/>
  <c r="F708" i="2" a="1"/>
  <c r="F708" i="2" s="1"/>
  <c r="F709" i="2" a="1"/>
  <c r="F709" i="2" s="1"/>
  <c r="L709" i="3" s="1"/>
  <c r="F710" i="2" a="1"/>
  <c r="F710" i="2" s="1"/>
  <c r="F711" i="2" a="1"/>
  <c r="F711" i="2" s="1"/>
  <c r="F712" i="2" a="1"/>
  <c r="F712" i="2" s="1"/>
  <c r="F713" i="2" a="1"/>
  <c r="F713" i="2" s="1"/>
  <c r="F714" i="2" a="1"/>
  <c r="F714" i="2" s="1"/>
  <c r="F715" i="2" a="1"/>
  <c r="F715" i="2" s="1"/>
  <c r="F716" i="2" a="1"/>
  <c r="F716" i="2" s="1"/>
  <c r="F717" i="2" a="1"/>
  <c r="F717" i="2" s="1"/>
  <c r="F718" i="2" a="1"/>
  <c r="F718" i="2" s="1"/>
  <c r="F719" i="2" a="1"/>
  <c r="F719" i="2" s="1"/>
  <c r="F720" i="2" a="1"/>
  <c r="F720" i="2" s="1"/>
  <c r="F721" i="2" a="1"/>
  <c r="F721" i="2" s="1"/>
  <c r="F722" i="2" a="1"/>
  <c r="F722" i="2" s="1"/>
  <c r="F723" i="2" a="1"/>
  <c r="F723" i="2" s="1"/>
  <c r="F724" i="2" a="1"/>
  <c r="F724" i="2" s="1"/>
  <c r="F725" i="2" a="1"/>
  <c r="F725" i="2" s="1"/>
  <c r="L725" i="3" s="1"/>
  <c r="F726" i="2" a="1"/>
  <c r="F726" i="2" s="1"/>
  <c r="F727" i="2" a="1"/>
  <c r="F727" i="2" s="1"/>
  <c r="F728" i="2" a="1"/>
  <c r="F728" i="2" s="1"/>
  <c r="F729" i="2" a="1"/>
  <c r="F729" i="2" s="1"/>
  <c r="F730" i="2" a="1"/>
  <c r="F730" i="2" s="1"/>
  <c r="F731" i="2" a="1"/>
  <c r="F731" i="2" s="1"/>
  <c r="F732" i="2" a="1"/>
  <c r="F732" i="2" s="1"/>
  <c r="F733" i="2" a="1"/>
  <c r="F733" i="2" s="1"/>
  <c r="L733" i="3" s="1"/>
  <c r="F734" i="2" a="1"/>
  <c r="F734" i="2" s="1"/>
  <c r="F735" i="2" a="1"/>
  <c r="F735" i="2" s="1"/>
  <c r="F736" i="2" a="1"/>
  <c r="F736" i="2" s="1"/>
  <c r="F737" i="2" a="1"/>
  <c r="F737" i="2" s="1"/>
  <c r="F738" i="2" a="1"/>
  <c r="F738" i="2" s="1"/>
  <c r="F739" i="2" a="1"/>
  <c r="F739" i="2" s="1"/>
  <c r="F740" i="2" a="1"/>
  <c r="F740" i="2" s="1"/>
  <c r="F741" i="2" a="1"/>
  <c r="F741" i="2" s="1"/>
  <c r="L741" i="3" s="1"/>
  <c r="F742" i="2" a="1"/>
  <c r="F742" i="2" s="1"/>
  <c r="F743" i="2" a="1"/>
  <c r="F743" i="2" s="1"/>
  <c r="F744" i="2" a="1"/>
  <c r="F744" i="2" s="1"/>
  <c r="F745" i="2" a="1"/>
  <c r="F745" i="2" s="1"/>
  <c r="F746" i="2" a="1"/>
  <c r="F746" i="2" s="1"/>
  <c r="F747" i="2" a="1"/>
  <c r="F747" i="2" s="1"/>
  <c r="F748" i="2" a="1"/>
  <c r="F748" i="2" s="1"/>
  <c r="F749" i="2" a="1"/>
  <c r="F749" i="2" s="1"/>
  <c r="L749" i="3" s="1"/>
  <c r="F750" i="2" a="1"/>
  <c r="F750" i="2" s="1"/>
  <c r="F751" i="2" a="1"/>
  <c r="F751" i="2" s="1"/>
  <c r="F752" i="2" a="1"/>
  <c r="F752" i="2" s="1"/>
  <c r="F753" i="2" a="1"/>
  <c r="F753" i="2" s="1"/>
  <c r="F754" i="2" a="1"/>
  <c r="F754" i="2" s="1"/>
  <c r="F755" i="2" a="1"/>
  <c r="F755" i="2" s="1"/>
  <c r="F756" i="2" a="1"/>
  <c r="F756" i="2" s="1"/>
  <c r="F757" i="2" a="1"/>
  <c r="F757" i="2" s="1"/>
  <c r="L757" i="3" s="1"/>
  <c r="F758" i="2" a="1"/>
  <c r="F758" i="2" s="1"/>
  <c r="F759" i="2" a="1"/>
  <c r="F759" i="2" s="1"/>
  <c r="F760" i="2" a="1"/>
  <c r="F760" i="2" s="1"/>
  <c r="F761" i="2" a="1"/>
  <c r="F761" i="2" s="1"/>
  <c r="F762" i="2" a="1"/>
  <c r="F762" i="2" s="1"/>
  <c r="F763" i="2" a="1"/>
  <c r="F763" i="2" s="1"/>
  <c r="F764" i="2" a="1"/>
  <c r="F764" i="2" s="1"/>
  <c r="F765" i="2" a="1"/>
  <c r="F765" i="2" s="1"/>
  <c r="L765" i="3" s="1"/>
  <c r="F766" i="2" a="1"/>
  <c r="F766" i="2" s="1"/>
  <c r="F767" i="2" a="1"/>
  <c r="F767" i="2" s="1"/>
  <c r="F768" i="2" a="1"/>
  <c r="F768" i="2" s="1"/>
  <c r="F769" i="2" a="1"/>
  <c r="F769" i="2" s="1"/>
  <c r="F770" i="2" a="1"/>
  <c r="F770" i="2" s="1"/>
  <c r="F771" i="2" a="1"/>
  <c r="F771" i="2" s="1"/>
  <c r="F772" i="2" a="1"/>
  <c r="F772" i="2" s="1"/>
  <c r="F773" i="2" a="1"/>
  <c r="F773" i="2" s="1"/>
  <c r="L773" i="3" s="1"/>
  <c r="F774" i="2" a="1"/>
  <c r="F774" i="2" s="1"/>
  <c r="F775" i="2" a="1"/>
  <c r="F775" i="2" s="1"/>
  <c r="F776" i="2" a="1"/>
  <c r="F776" i="2" s="1"/>
  <c r="F777" i="2" a="1"/>
  <c r="F777" i="2" s="1"/>
  <c r="F778" i="2" a="1"/>
  <c r="F778" i="2" s="1"/>
  <c r="F779" i="2" a="1"/>
  <c r="F779" i="2" s="1"/>
  <c r="F780" i="2" a="1"/>
  <c r="F780" i="2" s="1"/>
  <c r="F781" i="2" a="1"/>
  <c r="F781" i="2" s="1"/>
  <c r="L781" i="3" s="1"/>
  <c r="F782" i="2" a="1"/>
  <c r="F782" i="2" s="1"/>
  <c r="F783" i="2" a="1"/>
  <c r="F783" i="2" s="1"/>
  <c r="F784" i="2" a="1"/>
  <c r="F784" i="2" s="1"/>
  <c r="F785" i="2" a="1"/>
  <c r="F785" i="2" s="1"/>
  <c r="F786" i="2" a="1"/>
  <c r="F786" i="2" s="1"/>
  <c r="F787" i="2" a="1"/>
  <c r="F787" i="2" s="1"/>
  <c r="F788" i="2" a="1"/>
  <c r="F788" i="2" s="1"/>
  <c r="F789" i="2" a="1"/>
  <c r="F789" i="2" s="1"/>
  <c r="F790" i="2" a="1"/>
  <c r="F790" i="2" s="1"/>
  <c r="F791" i="2" a="1"/>
  <c r="F791" i="2" s="1"/>
  <c r="F792" i="2" a="1"/>
  <c r="F792" i="2" s="1"/>
  <c r="F793" i="2" a="1"/>
  <c r="F793" i="2" s="1"/>
  <c r="F794" i="2" a="1"/>
  <c r="F794" i="2" s="1"/>
  <c r="F795" i="2" a="1"/>
  <c r="F795" i="2" s="1"/>
  <c r="F796" i="2" a="1"/>
  <c r="F796" i="2" s="1"/>
  <c r="F797" i="2" a="1"/>
  <c r="F797" i="2" s="1"/>
  <c r="L797" i="3" s="1"/>
  <c r="F798" i="2" a="1"/>
  <c r="F798" i="2" s="1"/>
  <c r="F799" i="2" a="1"/>
  <c r="F799" i="2" s="1"/>
  <c r="F800" i="2" a="1"/>
  <c r="F800" i="2" s="1"/>
  <c r="F801" i="2" a="1"/>
  <c r="F801" i="2" s="1"/>
  <c r="F802" i="2" a="1"/>
  <c r="F802" i="2" s="1"/>
  <c r="F803" i="2" a="1"/>
  <c r="F803" i="2" s="1"/>
  <c r="F804" i="2" a="1"/>
  <c r="F804" i="2" s="1"/>
  <c r="F805" i="2" a="1"/>
  <c r="F805" i="2" s="1"/>
  <c r="L805" i="3" s="1"/>
  <c r="F806" i="2" a="1"/>
  <c r="F806" i="2" s="1"/>
  <c r="F807" i="2" a="1"/>
  <c r="F807" i="2" s="1"/>
  <c r="F808" i="2" a="1"/>
  <c r="F808" i="2" s="1"/>
  <c r="F809" i="2" a="1"/>
  <c r="F809" i="2" s="1"/>
  <c r="F810" i="2" a="1"/>
  <c r="F810" i="2" s="1"/>
  <c r="F811" i="2" a="1"/>
  <c r="F811" i="2" s="1"/>
  <c r="F812" i="2" a="1"/>
  <c r="F812" i="2" s="1"/>
  <c r="F813" i="2" a="1"/>
  <c r="F813" i="2" s="1"/>
  <c r="L813" i="3" s="1"/>
  <c r="F814" i="2" a="1"/>
  <c r="F814" i="2" s="1"/>
  <c r="F815" i="2" a="1"/>
  <c r="F815" i="2" s="1"/>
  <c r="F816" i="2" a="1"/>
  <c r="F816" i="2" s="1"/>
  <c r="F817" i="2" a="1"/>
  <c r="F817" i="2" s="1"/>
  <c r="F818" i="2" a="1"/>
  <c r="F818" i="2" s="1"/>
  <c r="F819" i="2" a="1"/>
  <c r="F819" i="2" s="1"/>
  <c r="F820" i="2" a="1"/>
  <c r="F820" i="2" s="1"/>
  <c r="F821" i="2" a="1"/>
  <c r="F821" i="2" s="1"/>
  <c r="F822" i="2" a="1"/>
  <c r="F822" i="2" s="1"/>
  <c r="F823" i="2" a="1"/>
  <c r="F823" i="2" s="1"/>
  <c r="F824" i="2" a="1"/>
  <c r="F824" i="2" s="1"/>
  <c r="F825" i="2" a="1"/>
  <c r="F825" i="2" s="1"/>
  <c r="F826" i="2" a="1"/>
  <c r="F826" i="2" s="1"/>
  <c r="F827" i="2" a="1"/>
  <c r="F827" i="2" s="1"/>
  <c r="F828" i="2" a="1"/>
  <c r="F828" i="2" s="1"/>
  <c r="F829" i="2" a="1"/>
  <c r="F829" i="2" s="1"/>
  <c r="L829" i="3" s="1"/>
  <c r="F830" i="2" a="1"/>
  <c r="F830" i="2" s="1"/>
  <c r="F831" i="2" a="1"/>
  <c r="F831" i="2" s="1"/>
  <c r="F832" i="2" a="1"/>
  <c r="F832" i="2" s="1"/>
  <c r="F833" i="2" a="1"/>
  <c r="F833" i="2" s="1"/>
  <c r="F834" i="2" a="1"/>
  <c r="F834" i="2" s="1"/>
  <c r="F835" i="2" a="1"/>
  <c r="F835" i="2" s="1"/>
  <c r="F836" i="2" a="1"/>
  <c r="F836" i="2" s="1"/>
  <c r="F837" i="2" a="1"/>
  <c r="F837" i="2" s="1"/>
  <c r="L837" i="3" s="1"/>
  <c r="F838" i="2" a="1"/>
  <c r="F838" i="2" s="1"/>
  <c r="F839" i="2" a="1"/>
  <c r="F839" i="2" s="1"/>
  <c r="F840" i="2" a="1"/>
  <c r="F840" i="2" s="1"/>
  <c r="F841" i="2" a="1"/>
  <c r="F841" i="2" s="1"/>
  <c r="F842" i="2" a="1"/>
  <c r="F842" i="2" s="1"/>
  <c r="F843" i="2" a="1"/>
  <c r="F843" i="2" s="1"/>
  <c r="F844" i="2" a="1"/>
  <c r="F844" i="2" s="1"/>
  <c r="F845" i="2" a="1"/>
  <c r="F845" i="2" s="1"/>
  <c r="F846" i="2" a="1"/>
  <c r="F846" i="2" s="1"/>
  <c r="F847" i="2" a="1"/>
  <c r="F847" i="2" s="1"/>
  <c r="F848" i="2" a="1"/>
  <c r="F848" i="2" s="1"/>
  <c r="F849" i="2" a="1"/>
  <c r="F849" i="2" s="1"/>
  <c r="F850" i="2" a="1"/>
  <c r="F850" i="2" s="1"/>
  <c r="F851" i="2" a="1"/>
  <c r="F851" i="2" s="1"/>
  <c r="F852" i="2" a="1"/>
  <c r="F852" i="2" s="1"/>
  <c r="F853" i="2" a="1"/>
  <c r="F853" i="2" s="1"/>
  <c r="L853" i="3" s="1"/>
  <c r="F854" i="2" a="1"/>
  <c r="F854" i="2" s="1"/>
  <c r="F855" i="2" a="1"/>
  <c r="F855" i="2" s="1"/>
  <c r="F856" i="2" a="1"/>
  <c r="F856" i="2" s="1"/>
  <c r="F857" i="2" a="1"/>
  <c r="F857" i="2" s="1"/>
  <c r="F858" i="2" a="1"/>
  <c r="F858" i="2" s="1"/>
  <c r="F859" i="2" a="1"/>
  <c r="F859" i="2" s="1"/>
  <c r="F860" i="2" a="1"/>
  <c r="F860" i="2" s="1"/>
  <c r="F861" i="2" a="1"/>
  <c r="F861" i="2" s="1"/>
  <c r="L861" i="3" s="1"/>
  <c r="F862" i="2" a="1"/>
  <c r="F862" i="2" s="1"/>
  <c r="F863" i="2" a="1"/>
  <c r="F863" i="2" s="1"/>
  <c r="F864" i="2" a="1"/>
  <c r="F864" i="2" s="1"/>
  <c r="F865" i="2" a="1"/>
  <c r="F865" i="2" s="1"/>
  <c r="F866" i="2" a="1"/>
  <c r="F866" i="2" s="1"/>
  <c r="F867" i="2" a="1"/>
  <c r="F867" i="2" s="1"/>
  <c r="F868" i="2" a="1"/>
  <c r="F868" i="2" s="1"/>
  <c r="F869" i="2" a="1"/>
  <c r="F869" i="2" s="1"/>
  <c r="L869" i="3" s="1"/>
  <c r="F870" i="2" a="1"/>
  <c r="F870" i="2" s="1"/>
  <c r="F871" i="2" a="1"/>
  <c r="F871" i="2" s="1"/>
  <c r="F872" i="2" a="1"/>
  <c r="F872" i="2" s="1"/>
  <c r="F873" i="2" a="1"/>
  <c r="F873" i="2" s="1"/>
  <c r="F874" i="2" a="1"/>
  <c r="F874" i="2" s="1"/>
  <c r="F875" i="2" a="1"/>
  <c r="F875" i="2" s="1"/>
  <c r="F876" i="2" a="1"/>
  <c r="F876" i="2" s="1"/>
  <c r="F877" i="2" a="1"/>
  <c r="F877" i="2" s="1"/>
  <c r="L877" i="3" s="1"/>
  <c r="F878" i="2" a="1"/>
  <c r="F878" i="2" s="1"/>
  <c r="F879" i="2" a="1"/>
  <c r="F879" i="2" s="1"/>
  <c r="F880" i="2" a="1"/>
  <c r="F880" i="2" s="1"/>
  <c r="F881" i="2" a="1"/>
  <c r="F881" i="2" s="1"/>
  <c r="F882" i="2" a="1"/>
  <c r="F882" i="2" s="1"/>
  <c r="F883" i="2" a="1"/>
  <c r="F883" i="2" s="1"/>
  <c r="F884" i="2" a="1"/>
  <c r="F884" i="2" s="1"/>
  <c r="F885" i="2" a="1"/>
  <c r="F885" i="2" s="1"/>
  <c r="F886" i="2" a="1"/>
  <c r="F886" i="2" s="1"/>
  <c r="F887" i="2" a="1"/>
  <c r="F887" i="2" s="1"/>
  <c r="F888" i="2" a="1"/>
  <c r="F888" i="2" s="1"/>
  <c r="F889" i="2" a="1"/>
  <c r="F889" i="2" s="1"/>
  <c r="F890" i="2" a="1"/>
  <c r="F890" i="2" s="1"/>
  <c r="F891" i="2" a="1"/>
  <c r="F891" i="2" s="1"/>
  <c r="F892" i="2" a="1"/>
  <c r="F892" i="2" s="1"/>
  <c r="F893" i="2" a="1"/>
  <c r="F893" i="2" s="1"/>
  <c r="L893" i="3" s="1"/>
  <c r="F894" i="2" a="1"/>
  <c r="F894" i="2" s="1"/>
  <c r="F895" i="2" a="1"/>
  <c r="F895" i="2" s="1"/>
  <c r="F896" i="2" a="1"/>
  <c r="F896" i="2" s="1"/>
  <c r="F897" i="2" a="1"/>
  <c r="F897" i="2" s="1"/>
  <c r="F898" i="2" a="1"/>
  <c r="F898" i="2" s="1"/>
  <c r="F899" i="2" a="1"/>
  <c r="F899" i="2" s="1"/>
  <c r="F900" i="2" a="1"/>
  <c r="F900" i="2" s="1"/>
  <c r="F901" i="2" a="1"/>
  <c r="F901" i="2" s="1"/>
  <c r="L901" i="3" s="1"/>
  <c r="F902" i="2" a="1"/>
  <c r="F902" i="2" s="1"/>
  <c r="F903" i="2" a="1"/>
  <c r="F903" i="2" s="1"/>
  <c r="F904" i="2" a="1"/>
  <c r="F904" i="2" s="1"/>
  <c r="F905" i="2" a="1"/>
  <c r="F905" i="2" s="1"/>
  <c r="F906" i="2" a="1"/>
  <c r="F906" i="2" s="1"/>
  <c r="F907" i="2" a="1"/>
  <c r="F907" i="2" s="1"/>
  <c r="F908" i="2" a="1"/>
  <c r="F908" i="2" s="1"/>
  <c r="F909" i="2" a="1"/>
  <c r="F909" i="2" s="1"/>
  <c r="F910" i="2" a="1"/>
  <c r="F910" i="2" s="1"/>
  <c r="F911" i="2" a="1"/>
  <c r="F911" i="2" s="1"/>
  <c r="F912" i="2" a="1"/>
  <c r="F912" i="2" s="1"/>
  <c r="F913" i="2" a="1"/>
  <c r="F913" i="2" s="1"/>
  <c r="F914" i="2" a="1"/>
  <c r="F914" i="2" s="1"/>
  <c r="F915" i="2" a="1"/>
  <c r="F915" i="2" s="1"/>
  <c r="F916" i="2" a="1"/>
  <c r="F916" i="2" s="1"/>
  <c r="F917" i="2" a="1"/>
  <c r="F917" i="2" s="1"/>
  <c r="L917" i="3" s="1"/>
  <c r="F918" i="2" a="1"/>
  <c r="F918" i="2" s="1"/>
  <c r="F919" i="2" a="1"/>
  <c r="F919" i="2" s="1"/>
  <c r="F920" i="2" a="1"/>
  <c r="F920" i="2" s="1"/>
  <c r="F921" i="2" a="1"/>
  <c r="F921" i="2" s="1"/>
  <c r="F922" i="2" a="1"/>
  <c r="F922" i="2" s="1"/>
  <c r="F923" i="2" a="1"/>
  <c r="F923" i="2" s="1"/>
  <c r="F924" i="2" a="1"/>
  <c r="F924" i="2" s="1"/>
  <c r="F925" i="2" a="1"/>
  <c r="F925" i="2" s="1"/>
  <c r="L925" i="3" s="1"/>
  <c r="F926" i="2" a="1"/>
  <c r="F926" i="2" s="1"/>
  <c r="F927" i="2" a="1"/>
  <c r="F927" i="2" s="1"/>
  <c r="F928" i="2" a="1"/>
  <c r="F928" i="2" s="1"/>
  <c r="F929" i="2" a="1"/>
  <c r="F929" i="2" s="1"/>
  <c r="F930" i="2" a="1"/>
  <c r="F930" i="2" s="1"/>
  <c r="F931" i="2" a="1"/>
  <c r="F931" i="2" s="1"/>
  <c r="F932" i="2" a="1"/>
  <c r="F932" i="2" s="1"/>
  <c r="F933" i="2" a="1"/>
  <c r="F933" i="2" s="1"/>
  <c r="L933" i="3" s="1"/>
  <c r="F934" i="2" a="1"/>
  <c r="F934" i="2" s="1"/>
  <c r="F935" i="2" a="1"/>
  <c r="F935" i="2" s="1"/>
  <c r="L935" i="3" s="1"/>
  <c r="F936" i="2" a="1"/>
  <c r="F936" i="2" s="1"/>
  <c r="F937" i="2" a="1"/>
  <c r="F937" i="2"/>
  <c r="F938" i="2" a="1"/>
  <c r="F938" i="2" s="1"/>
  <c r="F939" i="2" a="1"/>
  <c r="F939" i="2" s="1"/>
  <c r="L939" i="3" s="1"/>
  <c r="F940" i="2" a="1"/>
  <c r="F940" i="2" s="1"/>
  <c r="F941" i="2" a="1"/>
  <c r="F941" i="2"/>
  <c r="F942" i="2" a="1"/>
  <c r="F942" i="2" s="1"/>
  <c r="F943" i="2" a="1"/>
  <c r="F943" i="2"/>
  <c r="F944" i="2" a="1"/>
  <c r="F944" i="2" s="1"/>
  <c r="L944" i="3" s="1"/>
  <c r="F945" i="2" a="1"/>
  <c r="F945" i="2" s="1"/>
  <c r="L945" i="3" s="1"/>
  <c r="F946" i="2" a="1"/>
  <c r="F946" i="2" s="1"/>
  <c r="F947" i="2" a="1"/>
  <c r="F947" i="2" s="1"/>
  <c r="L947" i="3" s="1"/>
  <c r="F948" i="2" a="1"/>
  <c r="F948" i="2" s="1"/>
  <c r="F949" i="2" a="1"/>
  <c r="F949" i="2"/>
  <c r="L949" i="3" s="1"/>
  <c r="F950" i="2" a="1"/>
  <c r="F950" i="2" s="1"/>
  <c r="F951" i="2" a="1"/>
  <c r="F951" i="2" s="1"/>
  <c r="L951" i="3" s="1"/>
  <c r="F952" i="2" a="1"/>
  <c r="F952" i="2" s="1"/>
  <c r="F953" i="2" a="1"/>
  <c r="F953" i="2"/>
  <c r="F954" i="2" a="1"/>
  <c r="F954" i="2" s="1"/>
  <c r="F955" i="2" a="1"/>
  <c r="F955" i="2" s="1"/>
  <c r="L955" i="3" s="1"/>
  <c r="F956" i="2" a="1"/>
  <c r="F956" i="2" s="1"/>
  <c r="F957" i="2" a="1"/>
  <c r="F957" i="2"/>
  <c r="F958" i="2" a="1"/>
  <c r="F958" i="2" s="1"/>
  <c r="F959" i="2" a="1"/>
  <c r="F959" i="2"/>
  <c r="F960" i="2" a="1"/>
  <c r="F960" i="2" s="1"/>
  <c r="L960" i="3" s="1"/>
  <c r="F961" i="2" a="1"/>
  <c r="F961" i="2" s="1"/>
  <c r="L961" i="3" s="1"/>
  <c r="F962" i="2" a="1"/>
  <c r="F962" i="2" s="1"/>
  <c r="F963" i="2" a="1"/>
  <c r="F963" i="2" s="1"/>
  <c r="L963" i="3" s="1"/>
  <c r="F964" i="2" a="1"/>
  <c r="F964" i="2" s="1"/>
  <c r="F965" i="2" a="1"/>
  <c r="F965" i="2"/>
  <c r="L965" i="3" s="1"/>
  <c r="F966" i="2" a="1"/>
  <c r="F966" i="2" s="1"/>
  <c r="F967" i="2" a="1"/>
  <c r="F967" i="2" s="1"/>
  <c r="L967" i="3" s="1"/>
  <c r="F968" i="2" a="1"/>
  <c r="F968" i="2" s="1"/>
  <c r="F969" i="2" a="1"/>
  <c r="F969" i="2"/>
  <c r="F970" i="2" a="1"/>
  <c r="F970" i="2" s="1"/>
  <c r="F971" i="2" a="1"/>
  <c r="F971" i="2" s="1"/>
  <c r="L971" i="3" s="1"/>
  <c r="F972" i="2" a="1"/>
  <c r="F972" i="2" s="1"/>
  <c r="F973" i="2" a="1"/>
  <c r="F973" i="2" s="1"/>
  <c r="L973" i="3" s="1"/>
  <c r="F974" i="2" a="1"/>
  <c r="F974" i="2" s="1"/>
  <c r="F975" i="2" a="1"/>
  <c r="F975" i="2"/>
  <c r="F976" i="2" a="1"/>
  <c r="F976" i="2" s="1"/>
  <c r="F977" i="2" a="1"/>
  <c r="F977" i="2" s="1"/>
  <c r="L977" i="3" s="1"/>
  <c r="F978" i="2" a="1"/>
  <c r="F978" i="2" s="1"/>
  <c r="F979" i="2" a="1"/>
  <c r="F979" i="2"/>
  <c r="F980" i="2" a="1"/>
  <c r="F980" i="2" s="1"/>
  <c r="F981" i="2" a="1"/>
  <c r="F981" i="2"/>
  <c r="F982" i="2" a="1"/>
  <c r="F982" i="2" s="1"/>
  <c r="F983" i="2" a="1"/>
  <c r="F983" i="2" s="1"/>
  <c r="L983" i="3" s="1"/>
  <c r="F984" i="2" a="1"/>
  <c r="F984" i="2" s="1"/>
  <c r="F985" i="2" a="1"/>
  <c r="F985" i="2"/>
  <c r="F986" i="2" a="1"/>
  <c r="F986" i="2" s="1"/>
  <c r="F987" i="2" a="1"/>
  <c r="F987" i="2" s="1"/>
  <c r="L987" i="3" s="1"/>
  <c r="F988" i="2" a="1"/>
  <c r="F988" i="2" s="1"/>
  <c r="F989" i="2" a="1"/>
  <c r="F989" i="2" s="1"/>
  <c r="L989" i="3" s="1"/>
  <c r="F990" i="2" a="1"/>
  <c r="F990" i="2" s="1"/>
  <c r="F991" i="2" a="1"/>
  <c r="F991" i="2"/>
  <c r="F992" i="2" a="1"/>
  <c r="F992" i="2" s="1"/>
  <c r="L992" i="3" s="1"/>
  <c r="F993" i="2" a="1"/>
  <c r="F993" i="2" s="1"/>
  <c r="L993" i="3" s="1"/>
  <c r="F994" i="2" a="1"/>
  <c r="F994" i="2" s="1"/>
  <c r="F995" i="2" a="1"/>
  <c r="F995" i="2"/>
  <c r="F996" i="2" a="1"/>
  <c r="F996" i="2" s="1"/>
  <c r="F997" i="2" a="1"/>
  <c r="F997" i="2"/>
  <c r="F998" i="2" a="1"/>
  <c r="F998" i="2" s="1"/>
  <c r="F999" i="2" a="1"/>
  <c r="F999" i="2" s="1"/>
  <c r="L999" i="3" s="1"/>
  <c r="F1000" i="2" a="1"/>
  <c r="F1000" i="2" s="1"/>
  <c r="F1001" i="2" a="1"/>
  <c r="F1001" i="2"/>
  <c r="F1002" i="2" a="1"/>
  <c r="F1002" i="2" s="1"/>
  <c r="F1003" i="2" a="1"/>
  <c r="F1003" i="2" s="1"/>
  <c r="L1003" i="3" s="1"/>
  <c r="F1004" i="2" a="1"/>
  <c r="F1004" i="2" s="1"/>
  <c r="F1005" i="2" a="1"/>
  <c r="F1005" i="2" s="1"/>
  <c r="L1005" i="3" s="1"/>
  <c r="F1006" i="2" a="1"/>
  <c r="F1006" i="2" s="1"/>
  <c r="F1007" i="2" a="1"/>
  <c r="F1007" i="2"/>
  <c r="F1008" i="2" a="1"/>
  <c r="F1008" i="2" s="1"/>
  <c r="L1008" i="3" s="1"/>
  <c r="F1009" i="2" a="1"/>
  <c r="F1009" i="2" s="1"/>
  <c r="L1009" i="3" s="1"/>
  <c r="F1010" i="2" a="1"/>
  <c r="F1010" i="2" s="1"/>
  <c r="F1011" i="2" a="1"/>
  <c r="F1011" i="2"/>
  <c r="F1012" i="2" a="1"/>
  <c r="F1012" i="2" s="1"/>
  <c r="F1013" i="2" a="1"/>
  <c r="F1013" i="2"/>
  <c r="L1013" i="3" s="1"/>
  <c r="F1014" i="2" a="1"/>
  <c r="F1014" i="2" s="1"/>
  <c r="F1015" i="2" a="1"/>
  <c r="F1015" i="2" s="1"/>
  <c r="L1015" i="3" s="1"/>
  <c r="F1016" i="2" a="1"/>
  <c r="F1016" i="2" s="1"/>
  <c r="F1017" i="2" a="1"/>
  <c r="F1017" i="2"/>
  <c r="F1018" i="2" a="1"/>
  <c r="F1018" i="2" s="1"/>
  <c r="F1019" i="2" a="1"/>
  <c r="F1019" i="2" s="1"/>
  <c r="L1019" i="3" s="1"/>
  <c r="F1020" i="2" a="1"/>
  <c r="F1020" i="2" s="1"/>
  <c r="F1021" i="2" a="1"/>
  <c r="F1021" i="2" s="1"/>
  <c r="L1021" i="3" s="1"/>
  <c r="F1022" i="2" a="1"/>
  <c r="F1022" i="2" s="1"/>
  <c r="F1023" i="2" a="1"/>
  <c r="F1023" i="2"/>
  <c r="F1024" i="2" a="1"/>
  <c r="F1024" i="2" s="1"/>
  <c r="L1024" i="3" s="1"/>
  <c r="F1025" i="2" a="1"/>
  <c r="F1025" i="2" s="1"/>
  <c r="L1025" i="3" s="1"/>
  <c r="F1026" i="2" a="1"/>
  <c r="F1026" i="2" s="1"/>
  <c r="F1027" i="2" a="1"/>
  <c r="F1027" i="2"/>
  <c r="F1028" i="2" a="1"/>
  <c r="F1028" i="2" s="1"/>
  <c r="F1029" i="2" a="1"/>
  <c r="F1029" i="2"/>
  <c r="L1029" i="3" s="1"/>
  <c r="F1030" i="2" a="1"/>
  <c r="F1030" i="2" s="1"/>
  <c r="F1031" i="2" a="1"/>
  <c r="F1031" i="2" s="1"/>
  <c r="L1031" i="3" s="1"/>
  <c r="F1032" i="2" a="1"/>
  <c r="F1032" i="2" s="1"/>
  <c r="F1033" i="2" a="1"/>
  <c r="F1033" i="2"/>
  <c r="F1034" i="2" a="1"/>
  <c r="F1034" i="2" s="1"/>
  <c r="F1035" i="2" a="1"/>
  <c r="F1035" i="2" s="1"/>
  <c r="L1035" i="3" s="1"/>
  <c r="F1036" i="2" a="1"/>
  <c r="F1036" i="2" s="1"/>
  <c r="F1037" i="2" a="1"/>
  <c r="F1037" i="2" s="1"/>
  <c r="L1037" i="3" s="1"/>
  <c r="F1038" i="2" a="1"/>
  <c r="F1038" i="2" s="1"/>
  <c r="F1039" i="2" a="1"/>
  <c r="F1039" i="2"/>
  <c r="F1040" i="2" a="1"/>
  <c r="F1040" i="2" s="1"/>
  <c r="L1040" i="3" s="1"/>
  <c r="F1041" i="2" a="1"/>
  <c r="F1041" i="2" s="1"/>
  <c r="L1041" i="3" s="1"/>
  <c r="F1042" i="2" a="1"/>
  <c r="F1042" i="2" s="1"/>
  <c r="F1043" i="2" a="1"/>
  <c r="F1043" i="2"/>
  <c r="F1044" i="2" a="1"/>
  <c r="F1044" i="2" s="1"/>
  <c r="F1045" i="2" a="1"/>
  <c r="F1045" i="2"/>
  <c r="L1045" i="3" s="1"/>
  <c r="F1046" i="2" a="1"/>
  <c r="F1046" i="2" s="1"/>
  <c r="F1047" i="2" a="1"/>
  <c r="F1047" i="2" s="1"/>
  <c r="L1047" i="3" s="1"/>
  <c r="F1048" i="2" a="1"/>
  <c r="F1048" i="2" s="1"/>
  <c r="F1049" i="2" a="1"/>
  <c r="F1049" i="2"/>
  <c r="F1050" i="2" a="1"/>
  <c r="F1050" i="2" s="1"/>
  <c r="F1051" i="2" a="1"/>
  <c r="F1051" i="2" s="1"/>
  <c r="L1051" i="3" s="1"/>
  <c r="F1052" i="2" a="1"/>
  <c r="F1052" i="2" s="1"/>
  <c r="F1053" i="2" a="1"/>
  <c r="F1053" i="2" s="1"/>
  <c r="L1053" i="3" s="1"/>
  <c r="F1054" i="2" a="1"/>
  <c r="F1054" i="2"/>
  <c r="F1055" i="2" a="1"/>
  <c r="F1055" i="2"/>
  <c r="L1055" i="3" s="1"/>
  <c r="F1056" i="2" a="1"/>
  <c r="F1056" i="2" s="1"/>
  <c r="L1056" i="3" s="1"/>
  <c r="F1057" i="2" a="1"/>
  <c r="F1057" i="2" s="1"/>
  <c r="L1057" i="3" s="1"/>
  <c r="F1058" i="2" a="1"/>
  <c r="F1058" i="2"/>
  <c r="F1059" i="2" a="1"/>
  <c r="F1059" i="2"/>
  <c r="L1059" i="3" s="1"/>
  <c r="F1060" i="2" a="1"/>
  <c r="F1060" i="2" s="1"/>
  <c r="L1060" i="3" s="1"/>
  <c r="F1061" i="2" a="1"/>
  <c r="F1061" i="2" s="1"/>
  <c r="L1061" i="3" s="1"/>
  <c r="F1062" i="2" a="1"/>
  <c r="F1062" i="2"/>
  <c r="F1063" i="2" a="1"/>
  <c r="F1063" i="2"/>
  <c r="L1063" i="3" s="1"/>
  <c r="F1064" i="2" a="1"/>
  <c r="F1064" i="2" s="1"/>
  <c r="L1064" i="3" s="1"/>
  <c r="F1065" i="2" a="1"/>
  <c r="F1065" i="2" s="1"/>
  <c r="L1065" i="3" s="1"/>
  <c r="F1066" i="2" a="1"/>
  <c r="F1066" i="2"/>
  <c r="F1067" i="2" a="1"/>
  <c r="F1067" i="2"/>
  <c r="L1067" i="3" s="1"/>
  <c r="F1068" i="2" a="1"/>
  <c r="F1068" i="2" s="1"/>
  <c r="L1068" i="3" s="1"/>
  <c r="F1069" i="2" a="1"/>
  <c r="F1069" i="2" s="1"/>
  <c r="L1069" i="3" s="1"/>
  <c r="F1070" i="2" a="1"/>
  <c r="F1070" i="2"/>
  <c r="F1071" i="2" a="1"/>
  <c r="F1071" i="2"/>
  <c r="L1071" i="3" s="1"/>
  <c r="F1072" i="2" a="1"/>
  <c r="F1072" i="2" s="1"/>
  <c r="L1072" i="3" s="1"/>
  <c r="F1073" i="2" a="1"/>
  <c r="F1073" i="2" s="1"/>
  <c r="L1073" i="3" s="1"/>
  <c r="F1074" i="2" a="1"/>
  <c r="F1074" i="2"/>
  <c r="F1075" i="2" a="1"/>
  <c r="F1075" i="2"/>
  <c r="L1075" i="3" s="1"/>
  <c r="F1076" i="2" a="1"/>
  <c r="F1076" i="2" s="1"/>
  <c r="L1076" i="3" s="1"/>
  <c r="F1077" i="2" a="1"/>
  <c r="F1077" i="2" s="1"/>
  <c r="L1077" i="3" s="1"/>
  <c r="F1078" i="2" a="1"/>
  <c r="F1078" i="2"/>
  <c r="F1079" i="2" a="1"/>
  <c r="F1079" i="2"/>
  <c r="L1079" i="3" s="1"/>
  <c r="F1080" i="2" a="1"/>
  <c r="F1080" i="2" s="1"/>
  <c r="L1080" i="3" s="1"/>
  <c r="F2" i="2" a="1"/>
  <c r="F2" i="2"/>
  <c r="L533" i="3"/>
  <c r="L534" i="3"/>
  <c r="L535" i="3"/>
  <c r="L537" i="3"/>
  <c r="L538" i="3"/>
  <c r="L539" i="3"/>
  <c r="L540" i="3"/>
  <c r="L541" i="3"/>
  <c r="L542" i="3"/>
  <c r="L543" i="3"/>
  <c r="L536" i="3"/>
  <c r="L544"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2" i="3"/>
  <c r="H84" i="3"/>
  <c r="H88" i="3"/>
  <c r="H172" i="3"/>
  <c r="H257" i="3"/>
  <c r="H340" i="3"/>
  <c r="H428" i="3"/>
  <c r="H513" i="3"/>
  <c r="H588" i="3"/>
  <c r="H640" i="3"/>
  <c r="H684" i="3"/>
  <c r="H716" i="3"/>
  <c r="H748" i="3"/>
  <c r="H780" i="3"/>
  <c r="H812" i="3"/>
  <c r="H844" i="3"/>
  <c r="H876" i="3"/>
  <c r="H892" i="3"/>
  <c r="H903" i="3"/>
  <c r="H914" i="3"/>
  <c r="H924" i="3"/>
  <c r="H935" i="3"/>
  <c r="H946" i="3"/>
  <c r="H956" i="3"/>
  <c r="H967" i="3"/>
  <c r="H978" i="3"/>
  <c r="H988" i="3"/>
  <c r="H1010" i="3"/>
  <c r="H1020" i="3"/>
  <c r="H1031" i="3"/>
  <c r="H1042" i="3"/>
  <c r="H1063" i="3"/>
  <c r="H1074" i="3"/>
  <c r="H2" i="3"/>
  <c r="C3" i="2"/>
  <c r="C4" i="2"/>
  <c r="C5" i="2"/>
  <c r="C6" i="2"/>
  <c r="C7" i="2"/>
  <c r="C8" i="2"/>
  <c r="C9" i="2"/>
  <c r="C10" i="2"/>
  <c r="G10" i="3" s="1"/>
  <c r="H10" i="3" s="1"/>
  <c r="C11" i="2"/>
  <c r="C12" i="2"/>
  <c r="C13" i="2"/>
  <c r="C14" i="2"/>
  <c r="C15" i="2"/>
  <c r="C16" i="2"/>
  <c r="C17" i="2"/>
  <c r="C18" i="2"/>
  <c r="G18" i="3" s="1"/>
  <c r="H18" i="3" s="1"/>
  <c r="C19" i="2"/>
  <c r="C20" i="2"/>
  <c r="C21" i="2"/>
  <c r="C22" i="2"/>
  <c r="C23" i="2"/>
  <c r="C24" i="2"/>
  <c r="C25" i="2"/>
  <c r="C26" i="2"/>
  <c r="C27" i="2"/>
  <c r="C28" i="2"/>
  <c r="C29" i="2"/>
  <c r="C30" i="2"/>
  <c r="C31" i="2"/>
  <c r="C32" i="2"/>
  <c r="C33" i="2"/>
  <c r="C34" i="2"/>
  <c r="G34" i="3" s="1"/>
  <c r="H34" i="3" s="1"/>
  <c r="C35" i="2"/>
  <c r="C36" i="2"/>
  <c r="C37" i="2"/>
  <c r="C38" i="2"/>
  <c r="C39" i="2"/>
  <c r="C40" i="2"/>
  <c r="C41" i="2"/>
  <c r="C42" i="2"/>
  <c r="G42" i="3" s="1"/>
  <c r="H42" i="3" s="1"/>
  <c r="C43" i="2"/>
  <c r="C44" i="2"/>
  <c r="C45" i="2"/>
  <c r="C46" i="2"/>
  <c r="C47" i="2"/>
  <c r="C48" i="2"/>
  <c r="C49" i="2"/>
  <c r="C50" i="2"/>
  <c r="G50" i="3" s="1"/>
  <c r="H50" i="3" s="1"/>
  <c r="C51" i="2"/>
  <c r="C52" i="2"/>
  <c r="C53" i="2"/>
  <c r="C54" i="2"/>
  <c r="C55" i="2"/>
  <c r="C56" i="2"/>
  <c r="C57" i="2"/>
  <c r="C58" i="2"/>
  <c r="G58" i="3" s="1"/>
  <c r="H58" i="3" s="1"/>
  <c r="C59" i="2"/>
  <c r="C60" i="2"/>
  <c r="C61" i="2"/>
  <c r="C62" i="2"/>
  <c r="C63" i="2"/>
  <c r="C64" i="2"/>
  <c r="C65" i="2"/>
  <c r="C66" i="2"/>
  <c r="C67" i="2"/>
  <c r="C68" i="2"/>
  <c r="C69" i="2"/>
  <c r="C70" i="2"/>
  <c r="C71" i="2"/>
  <c r="C72" i="2"/>
  <c r="C73" i="2"/>
  <c r="C74" i="2"/>
  <c r="G74" i="3" s="1"/>
  <c r="H74" i="3" s="1"/>
  <c r="C75" i="2"/>
  <c r="C76" i="2"/>
  <c r="C77" i="2"/>
  <c r="C78" i="2"/>
  <c r="C79" i="2"/>
  <c r="C80" i="2"/>
  <c r="C81" i="2"/>
  <c r="C82" i="2"/>
  <c r="G82" i="3" s="1"/>
  <c r="H82" i="3" s="1"/>
  <c r="C83" i="2"/>
  <c r="C84" i="2"/>
  <c r="C85" i="2"/>
  <c r="C86" i="2"/>
  <c r="C87" i="2"/>
  <c r="C88" i="2"/>
  <c r="C89" i="2"/>
  <c r="C90" i="2"/>
  <c r="G90" i="3" s="1"/>
  <c r="H90" i="3" s="1"/>
  <c r="C91" i="2"/>
  <c r="C92" i="2"/>
  <c r="C93" i="2"/>
  <c r="C94" i="2"/>
  <c r="C95" i="2"/>
  <c r="C96" i="2"/>
  <c r="C97" i="2"/>
  <c r="C98" i="2"/>
  <c r="G98" i="3" s="1"/>
  <c r="H98" i="3" s="1"/>
  <c r="C99" i="2"/>
  <c r="C100" i="2"/>
  <c r="C101" i="2"/>
  <c r="C102" i="2"/>
  <c r="C103" i="2"/>
  <c r="C104" i="2"/>
  <c r="C105" i="2"/>
  <c r="C106" i="2"/>
  <c r="G106" i="3" s="1"/>
  <c r="H106" i="3" s="1"/>
  <c r="C107" i="2"/>
  <c r="C108" i="2"/>
  <c r="C109" i="2"/>
  <c r="C110" i="2"/>
  <c r="C111" i="2"/>
  <c r="C112" i="2"/>
  <c r="C113" i="2"/>
  <c r="C114" i="2"/>
  <c r="C115" i="2"/>
  <c r="C116" i="2"/>
  <c r="C117" i="2"/>
  <c r="C118" i="2"/>
  <c r="C119" i="2"/>
  <c r="C120" i="2"/>
  <c r="C121" i="2"/>
  <c r="C122" i="2"/>
  <c r="G122" i="3" s="1"/>
  <c r="H122" i="3" s="1"/>
  <c r="C123" i="2"/>
  <c r="C124" i="2"/>
  <c r="C125" i="2"/>
  <c r="C126" i="2"/>
  <c r="C127" i="2"/>
  <c r="C128" i="2"/>
  <c r="C129" i="2"/>
  <c r="C130" i="2"/>
  <c r="G130" i="3" s="1"/>
  <c r="H130" i="3" s="1"/>
  <c r="C131" i="2"/>
  <c r="C132" i="2"/>
  <c r="C133" i="2"/>
  <c r="C134" i="2"/>
  <c r="C135" i="2"/>
  <c r="C136" i="2"/>
  <c r="C137" i="2"/>
  <c r="C138" i="2"/>
  <c r="G138" i="3" s="1"/>
  <c r="H138" i="3" s="1"/>
  <c r="C139" i="2"/>
  <c r="C140" i="2"/>
  <c r="C141" i="2"/>
  <c r="C142" i="2"/>
  <c r="C143" i="2"/>
  <c r="C144" i="2"/>
  <c r="C145" i="2"/>
  <c r="C146" i="2"/>
  <c r="G146" i="3" s="1"/>
  <c r="H146" i="3" s="1"/>
  <c r="C147" i="2"/>
  <c r="C148" i="2"/>
  <c r="C149" i="2"/>
  <c r="C150" i="2"/>
  <c r="C151" i="2"/>
  <c r="C152" i="2"/>
  <c r="C153" i="2"/>
  <c r="C154" i="2"/>
  <c r="G154" i="3" s="1"/>
  <c r="H154" i="3" s="1"/>
  <c r="C155" i="2"/>
  <c r="C156" i="2"/>
  <c r="C157" i="2"/>
  <c r="C158" i="2"/>
  <c r="C159" i="2"/>
  <c r="C160" i="2"/>
  <c r="C161" i="2"/>
  <c r="C162" i="2"/>
  <c r="G162" i="3" s="1"/>
  <c r="H162" i="3" s="1"/>
  <c r="C163" i="2"/>
  <c r="C164" i="2"/>
  <c r="C165" i="2"/>
  <c r="C166" i="2"/>
  <c r="C167" i="2"/>
  <c r="C168" i="2"/>
  <c r="C169" i="2"/>
  <c r="C170" i="2"/>
  <c r="G170" i="3" s="1"/>
  <c r="H170" i="3" s="1"/>
  <c r="C171" i="2"/>
  <c r="C172" i="2"/>
  <c r="C173" i="2"/>
  <c r="C174" i="2"/>
  <c r="C175" i="2"/>
  <c r="C176" i="2"/>
  <c r="C177" i="2"/>
  <c r="C178" i="2"/>
  <c r="C179" i="2"/>
  <c r="C180" i="2"/>
  <c r="C181" i="2"/>
  <c r="C182" i="2"/>
  <c r="C183" i="2"/>
  <c r="C184" i="2"/>
  <c r="C185" i="2"/>
  <c r="C186" i="2"/>
  <c r="G186" i="3" s="1"/>
  <c r="H186" i="3" s="1"/>
  <c r="C187" i="2"/>
  <c r="C188" i="2"/>
  <c r="C189" i="2"/>
  <c r="C190" i="2"/>
  <c r="C191" i="2"/>
  <c r="C192" i="2"/>
  <c r="C193" i="2"/>
  <c r="C194" i="2"/>
  <c r="G194" i="3" s="1"/>
  <c r="H194" i="3" s="1"/>
  <c r="C195" i="2"/>
  <c r="C196" i="2"/>
  <c r="C197" i="2"/>
  <c r="C198" i="2"/>
  <c r="C199" i="2"/>
  <c r="C200" i="2"/>
  <c r="C201" i="2"/>
  <c r="C202" i="2"/>
  <c r="G202" i="3" s="1"/>
  <c r="H202" i="3" s="1"/>
  <c r="C203" i="2"/>
  <c r="C204" i="2"/>
  <c r="C205" i="2"/>
  <c r="C206" i="2"/>
  <c r="C207" i="2"/>
  <c r="C208" i="2"/>
  <c r="C209" i="2"/>
  <c r="C210" i="2"/>
  <c r="G210" i="3" s="1"/>
  <c r="H210" i="3" s="1"/>
  <c r="C211" i="2"/>
  <c r="C212" i="2"/>
  <c r="C213" i="2"/>
  <c r="C214" i="2"/>
  <c r="C215" i="2"/>
  <c r="C216" i="2"/>
  <c r="C217" i="2"/>
  <c r="C218" i="2"/>
  <c r="G218" i="3" s="1"/>
  <c r="H218" i="3" s="1"/>
  <c r="C219" i="2"/>
  <c r="C220" i="2"/>
  <c r="C221" i="2"/>
  <c r="C222" i="2"/>
  <c r="C223" i="2"/>
  <c r="C224" i="2"/>
  <c r="C225" i="2"/>
  <c r="C226" i="2"/>
  <c r="G226" i="3" s="1"/>
  <c r="H226" i="3" s="1"/>
  <c r="C227" i="2"/>
  <c r="C228" i="2"/>
  <c r="C229" i="2"/>
  <c r="C230" i="2"/>
  <c r="C231" i="2"/>
  <c r="C232" i="2"/>
  <c r="C233" i="2"/>
  <c r="C234" i="2"/>
  <c r="G234" i="3" s="1"/>
  <c r="H234" i="3" s="1"/>
  <c r="C235" i="2"/>
  <c r="C236" i="2"/>
  <c r="C237" i="2"/>
  <c r="C238" i="2"/>
  <c r="C239" i="2"/>
  <c r="C240" i="2"/>
  <c r="C241" i="2"/>
  <c r="C242" i="2"/>
  <c r="G242" i="3" s="1"/>
  <c r="H242" i="3" s="1"/>
  <c r="C243" i="2"/>
  <c r="C244" i="2"/>
  <c r="C245" i="2"/>
  <c r="C246" i="2"/>
  <c r="C247" i="2"/>
  <c r="C248" i="2"/>
  <c r="C249" i="2"/>
  <c r="C250" i="2"/>
  <c r="G250" i="3" s="1"/>
  <c r="H250" i="3" s="1"/>
  <c r="C251" i="2"/>
  <c r="C252" i="2"/>
  <c r="C253" i="2"/>
  <c r="C254" i="2"/>
  <c r="C255" i="2"/>
  <c r="C256" i="2"/>
  <c r="C257" i="2"/>
  <c r="C258" i="2"/>
  <c r="G258" i="3" s="1"/>
  <c r="H258" i="3" s="1"/>
  <c r="C259" i="2"/>
  <c r="C260" i="2"/>
  <c r="C261" i="2"/>
  <c r="C262" i="2"/>
  <c r="C263" i="2"/>
  <c r="C264" i="2"/>
  <c r="C265" i="2"/>
  <c r="C266" i="2"/>
  <c r="G266" i="3" s="1"/>
  <c r="H266" i="3" s="1"/>
  <c r="C267" i="2"/>
  <c r="C268" i="2"/>
  <c r="C269" i="2"/>
  <c r="C270" i="2"/>
  <c r="C271" i="2"/>
  <c r="C272" i="2"/>
  <c r="C273" i="2"/>
  <c r="C274" i="2"/>
  <c r="G274" i="3" s="1"/>
  <c r="H274" i="3" s="1"/>
  <c r="C275" i="2"/>
  <c r="C276" i="2"/>
  <c r="C277" i="2"/>
  <c r="C278" i="2"/>
  <c r="C279" i="2"/>
  <c r="C280" i="2"/>
  <c r="C281" i="2"/>
  <c r="C282" i="2"/>
  <c r="G282" i="3" s="1"/>
  <c r="H282" i="3" s="1"/>
  <c r="C283" i="2"/>
  <c r="C284" i="2"/>
  <c r="C285" i="2"/>
  <c r="C286" i="2"/>
  <c r="C287" i="2"/>
  <c r="C288" i="2"/>
  <c r="C289" i="2"/>
  <c r="C290" i="2"/>
  <c r="G290" i="3" s="1"/>
  <c r="H290" i="3" s="1"/>
  <c r="C291" i="2"/>
  <c r="C292" i="2"/>
  <c r="C293" i="2"/>
  <c r="C294" i="2"/>
  <c r="C295" i="2"/>
  <c r="C296" i="2"/>
  <c r="C297" i="2"/>
  <c r="C298" i="2"/>
  <c r="G298" i="3" s="1"/>
  <c r="H298" i="3" s="1"/>
  <c r="C299" i="2"/>
  <c r="C300" i="2"/>
  <c r="C301" i="2"/>
  <c r="C302" i="2"/>
  <c r="C303" i="2"/>
  <c r="C304" i="2"/>
  <c r="C305" i="2"/>
  <c r="C306" i="2"/>
  <c r="C307" i="2"/>
  <c r="C308" i="2"/>
  <c r="C309" i="2"/>
  <c r="C310" i="2"/>
  <c r="C311" i="2"/>
  <c r="C312" i="2"/>
  <c r="C313" i="2"/>
  <c r="C314" i="2"/>
  <c r="G314" i="3" s="1"/>
  <c r="H314" i="3" s="1"/>
  <c r="C315" i="2"/>
  <c r="C316" i="2"/>
  <c r="C317" i="2"/>
  <c r="C318" i="2"/>
  <c r="C319" i="2"/>
  <c r="C320" i="2"/>
  <c r="C321" i="2"/>
  <c r="C322" i="2"/>
  <c r="G322" i="3" s="1"/>
  <c r="H322" i="3" s="1"/>
  <c r="C323" i="2"/>
  <c r="C324" i="2"/>
  <c r="C325" i="2"/>
  <c r="C326" i="2"/>
  <c r="C327" i="2"/>
  <c r="C328" i="2"/>
  <c r="C329" i="2"/>
  <c r="C330" i="2"/>
  <c r="C331" i="2"/>
  <c r="C332" i="2"/>
  <c r="C333" i="2"/>
  <c r="C334" i="2"/>
  <c r="C335" i="2"/>
  <c r="C336" i="2"/>
  <c r="C337" i="2"/>
  <c r="C338" i="2"/>
  <c r="G338" i="3" s="1"/>
  <c r="H338" i="3" s="1"/>
  <c r="C339" i="2"/>
  <c r="C340" i="2"/>
  <c r="C341" i="2"/>
  <c r="C342" i="2"/>
  <c r="C343" i="2"/>
  <c r="C344" i="2"/>
  <c r="C345" i="2"/>
  <c r="C346" i="2"/>
  <c r="G346" i="3" s="1"/>
  <c r="H346" i="3" s="1"/>
  <c r="C347" i="2"/>
  <c r="C348" i="2"/>
  <c r="C349" i="2"/>
  <c r="C350" i="2"/>
  <c r="C351" i="2"/>
  <c r="C352" i="2"/>
  <c r="C353" i="2"/>
  <c r="C354" i="2"/>
  <c r="G354" i="3" s="1"/>
  <c r="H354" i="3" s="1"/>
  <c r="C355" i="2"/>
  <c r="C356" i="2"/>
  <c r="C357" i="2"/>
  <c r="C358" i="2"/>
  <c r="C359" i="2"/>
  <c r="C360" i="2"/>
  <c r="C361" i="2"/>
  <c r="C362" i="2"/>
  <c r="G362" i="3" s="1"/>
  <c r="H362" i="3" s="1"/>
  <c r="C363" i="2"/>
  <c r="C364" i="2"/>
  <c r="C365" i="2"/>
  <c r="C366" i="2"/>
  <c r="C367" i="2"/>
  <c r="C368" i="2"/>
  <c r="C369" i="2"/>
  <c r="C370" i="2"/>
  <c r="G370" i="3" s="1"/>
  <c r="H370" i="3" s="1"/>
  <c r="C371" i="2"/>
  <c r="C372" i="2"/>
  <c r="C373" i="2"/>
  <c r="C374" i="2"/>
  <c r="C375" i="2"/>
  <c r="C376" i="2"/>
  <c r="C377" i="2"/>
  <c r="C378" i="2"/>
  <c r="G378" i="3" s="1"/>
  <c r="H378" i="3" s="1"/>
  <c r="C379" i="2"/>
  <c r="C380" i="2"/>
  <c r="C381" i="2"/>
  <c r="C382" i="2"/>
  <c r="C383" i="2"/>
  <c r="C384" i="2"/>
  <c r="C385" i="2"/>
  <c r="C386" i="2"/>
  <c r="G386" i="3" s="1"/>
  <c r="H386" i="3" s="1"/>
  <c r="C387" i="2"/>
  <c r="C388" i="2"/>
  <c r="C389" i="2"/>
  <c r="C390" i="2"/>
  <c r="C391" i="2"/>
  <c r="C392" i="2"/>
  <c r="C393" i="2"/>
  <c r="C394" i="2"/>
  <c r="G394" i="3" s="1"/>
  <c r="H394" i="3" s="1"/>
  <c r="C395" i="2"/>
  <c r="C396" i="2"/>
  <c r="C397" i="2"/>
  <c r="C398" i="2"/>
  <c r="C399" i="2"/>
  <c r="C400" i="2"/>
  <c r="C401" i="2"/>
  <c r="C402" i="2"/>
  <c r="G402" i="3" s="1"/>
  <c r="H402" i="3" s="1"/>
  <c r="C403" i="2"/>
  <c r="C404" i="2"/>
  <c r="C405" i="2"/>
  <c r="C406" i="2"/>
  <c r="C407" i="2"/>
  <c r="C408" i="2"/>
  <c r="C409" i="2"/>
  <c r="C410" i="2"/>
  <c r="G410" i="3" s="1"/>
  <c r="H410" i="3" s="1"/>
  <c r="C411" i="2"/>
  <c r="C412" i="2"/>
  <c r="C413" i="2"/>
  <c r="C414" i="2"/>
  <c r="C415" i="2"/>
  <c r="C416" i="2"/>
  <c r="C417" i="2"/>
  <c r="C418" i="2"/>
  <c r="G418" i="3" s="1"/>
  <c r="H418" i="3" s="1"/>
  <c r="C419" i="2"/>
  <c r="C420" i="2"/>
  <c r="C421" i="2"/>
  <c r="C422" i="2"/>
  <c r="C423" i="2"/>
  <c r="C424" i="2"/>
  <c r="C425" i="2"/>
  <c r="C426" i="2"/>
  <c r="G426" i="3" s="1"/>
  <c r="H426" i="3" s="1"/>
  <c r="C427" i="2"/>
  <c r="C428" i="2"/>
  <c r="C429" i="2"/>
  <c r="C430" i="2"/>
  <c r="C431" i="2"/>
  <c r="C432" i="2"/>
  <c r="C433" i="2"/>
  <c r="C434" i="2"/>
  <c r="G434" i="3" s="1"/>
  <c r="H434" i="3" s="1"/>
  <c r="C435" i="2"/>
  <c r="C436" i="2"/>
  <c r="C437" i="2"/>
  <c r="C438" i="2"/>
  <c r="C439" i="2"/>
  <c r="C440" i="2"/>
  <c r="C441" i="2"/>
  <c r="C442" i="2"/>
  <c r="G442" i="3" s="1"/>
  <c r="H442" i="3" s="1"/>
  <c r="C443" i="2"/>
  <c r="C444" i="2"/>
  <c r="C445" i="2"/>
  <c r="C446" i="2"/>
  <c r="C447" i="2"/>
  <c r="C448" i="2"/>
  <c r="C449" i="2"/>
  <c r="C450" i="2"/>
  <c r="G450" i="3" s="1"/>
  <c r="H450" i="3" s="1"/>
  <c r="C451" i="2"/>
  <c r="C452" i="2"/>
  <c r="C453" i="2"/>
  <c r="C454" i="2"/>
  <c r="C455" i="2"/>
  <c r="C456" i="2"/>
  <c r="C457" i="2"/>
  <c r="C458" i="2"/>
  <c r="G458" i="3" s="1"/>
  <c r="H458" i="3" s="1"/>
  <c r="C459" i="2"/>
  <c r="C460" i="2"/>
  <c r="C461" i="2"/>
  <c r="C462" i="2"/>
  <c r="C463" i="2"/>
  <c r="C464" i="2"/>
  <c r="C465" i="2"/>
  <c r="C466" i="2"/>
  <c r="G466" i="3" s="1"/>
  <c r="H466" i="3" s="1"/>
  <c r="C467" i="2"/>
  <c r="C468" i="2"/>
  <c r="C469" i="2"/>
  <c r="C470" i="2"/>
  <c r="C471" i="2"/>
  <c r="C472" i="2"/>
  <c r="C473" i="2"/>
  <c r="C474" i="2"/>
  <c r="G474" i="3" s="1"/>
  <c r="H474" i="3" s="1"/>
  <c r="C475" i="2"/>
  <c r="C476" i="2"/>
  <c r="C477" i="2"/>
  <c r="C478" i="2"/>
  <c r="C479" i="2"/>
  <c r="C480" i="2"/>
  <c r="C481" i="2"/>
  <c r="C482" i="2"/>
  <c r="G482" i="3" s="1"/>
  <c r="H482" i="3" s="1"/>
  <c r="C483" i="2"/>
  <c r="C484" i="2"/>
  <c r="C485" i="2"/>
  <c r="C486" i="2"/>
  <c r="C487" i="2"/>
  <c r="C488" i="2"/>
  <c r="C489" i="2"/>
  <c r="C490" i="2"/>
  <c r="G490" i="3" s="1"/>
  <c r="H490" i="3" s="1"/>
  <c r="C491" i="2"/>
  <c r="C492" i="2"/>
  <c r="C493" i="2"/>
  <c r="C494" i="2"/>
  <c r="C495" i="2"/>
  <c r="C496" i="2"/>
  <c r="C497" i="2"/>
  <c r="C498" i="2"/>
  <c r="G498" i="3" s="1"/>
  <c r="H498" i="3" s="1"/>
  <c r="C499" i="2"/>
  <c r="C500" i="2"/>
  <c r="C501" i="2"/>
  <c r="C502" i="2"/>
  <c r="C503" i="2"/>
  <c r="C504" i="2"/>
  <c r="C505" i="2"/>
  <c r="C506" i="2"/>
  <c r="G506" i="3" s="1"/>
  <c r="H506" i="3" s="1"/>
  <c r="C507" i="2"/>
  <c r="C508" i="2"/>
  <c r="C509" i="2"/>
  <c r="C510" i="2"/>
  <c r="C511" i="2"/>
  <c r="C512" i="2"/>
  <c r="C513" i="2"/>
  <c r="C514" i="2"/>
  <c r="G514" i="3" s="1"/>
  <c r="H514" i="3" s="1"/>
  <c r="C515" i="2"/>
  <c r="C516" i="2"/>
  <c r="C517" i="2"/>
  <c r="C518" i="2"/>
  <c r="C519" i="2"/>
  <c r="C520" i="2"/>
  <c r="C521" i="2"/>
  <c r="C522" i="2"/>
  <c r="G522" i="3" s="1"/>
  <c r="H522" i="3" s="1"/>
  <c r="C523" i="2"/>
  <c r="C524" i="2"/>
  <c r="C525" i="2"/>
  <c r="C526" i="2"/>
  <c r="C527" i="2"/>
  <c r="C528" i="2"/>
  <c r="C529" i="2"/>
  <c r="C530" i="2"/>
  <c r="G530" i="3" s="1"/>
  <c r="H530" i="3" s="1"/>
  <c r="C531" i="2"/>
  <c r="C532" i="2"/>
  <c r="C533" i="2"/>
  <c r="C534" i="2"/>
  <c r="C535" i="2"/>
  <c r="C536" i="2"/>
  <c r="C537" i="2"/>
  <c r="C538" i="2"/>
  <c r="G538" i="3" s="1"/>
  <c r="H538" i="3" s="1"/>
  <c r="C539" i="2"/>
  <c r="C540" i="2"/>
  <c r="C541" i="2"/>
  <c r="C542" i="2"/>
  <c r="C543" i="2"/>
  <c r="C544" i="2"/>
  <c r="C545" i="2"/>
  <c r="C546" i="2"/>
  <c r="G546" i="3" s="1"/>
  <c r="H546" i="3" s="1"/>
  <c r="C547" i="2"/>
  <c r="C548" i="2"/>
  <c r="C549" i="2"/>
  <c r="C550" i="2"/>
  <c r="C551" i="2"/>
  <c r="C552" i="2"/>
  <c r="C553" i="2"/>
  <c r="C554" i="2"/>
  <c r="G554" i="3" s="1"/>
  <c r="H554" i="3" s="1"/>
  <c r="C555" i="2"/>
  <c r="C556" i="2"/>
  <c r="C557" i="2"/>
  <c r="C558" i="2"/>
  <c r="C559" i="2"/>
  <c r="C560" i="2"/>
  <c r="C561" i="2"/>
  <c r="C562" i="2"/>
  <c r="G562" i="3" s="1"/>
  <c r="H562" i="3" s="1"/>
  <c r="C563" i="2"/>
  <c r="C564" i="2"/>
  <c r="C565" i="2"/>
  <c r="C566" i="2"/>
  <c r="C567" i="2"/>
  <c r="C568" i="2"/>
  <c r="C569" i="2"/>
  <c r="C570" i="2"/>
  <c r="G570" i="3" s="1"/>
  <c r="H570" i="3" s="1"/>
  <c r="C571" i="2"/>
  <c r="C572" i="2"/>
  <c r="C573" i="2"/>
  <c r="C574" i="2"/>
  <c r="C575" i="2"/>
  <c r="C576" i="2"/>
  <c r="C577" i="2"/>
  <c r="C578" i="2"/>
  <c r="C579" i="2"/>
  <c r="C580" i="2"/>
  <c r="C581" i="2"/>
  <c r="C582" i="2"/>
  <c r="C583" i="2"/>
  <c r="C584" i="2"/>
  <c r="C585" i="2"/>
  <c r="C586" i="2"/>
  <c r="G586" i="3" s="1"/>
  <c r="H586" i="3" s="1"/>
  <c r="C587" i="2"/>
  <c r="C588" i="2"/>
  <c r="C589" i="2"/>
  <c r="C590" i="2"/>
  <c r="C591" i="2"/>
  <c r="C592" i="2"/>
  <c r="C593" i="2"/>
  <c r="C594" i="2"/>
  <c r="G594" i="3" s="1"/>
  <c r="H594" i="3" s="1"/>
  <c r="C595" i="2"/>
  <c r="C596" i="2"/>
  <c r="C597" i="2"/>
  <c r="C598" i="2"/>
  <c r="C599" i="2"/>
  <c r="C600" i="2"/>
  <c r="C601" i="2"/>
  <c r="C602" i="2"/>
  <c r="G602" i="3" s="1"/>
  <c r="H602" i="3" s="1"/>
  <c r="C603" i="2"/>
  <c r="C604" i="2"/>
  <c r="C605" i="2"/>
  <c r="C606" i="2"/>
  <c r="C607" i="2"/>
  <c r="C608" i="2"/>
  <c r="C609" i="2"/>
  <c r="C610" i="2"/>
  <c r="G610" i="3" s="1"/>
  <c r="H610" i="3" s="1"/>
  <c r="C611" i="2"/>
  <c r="C612" i="2"/>
  <c r="C613" i="2"/>
  <c r="C614" i="2"/>
  <c r="C615" i="2"/>
  <c r="C616" i="2"/>
  <c r="C617" i="2"/>
  <c r="C618" i="2"/>
  <c r="G618" i="3" s="1"/>
  <c r="H618" i="3" s="1"/>
  <c r="C619" i="2"/>
  <c r="C620" i="2"/>
  <c r="C621" i="2"/>
  <c r="C622" i="2"/>
  <c r="C623" i="2"/>
  <c r="C624" i="2"/>
  <c r="C625" i="2"/>
  <c r="C626" i="2"/>
  <c r="G626" i="3" s="1"/>
  <c r="H626" i="3" s="1"/>
  <c r="C627" i="2"/>
  <c r="C628" i="2"/>
  <c r="C629" i="2"/>
  <c r="C630" i="2"/>
  <c r="C631" i="2"/>
  <c r="C632" i="2"/>
  <c r="C633" i="2"/>
  <c r="C634" i="2"/>
  <c r="G634" i="3" s="1"/>
  <c r="H634" i="3" s="1"/>
  <c r="C635" i="2"/>
  <c r="C636" i="2"/>
  <c r="C637" i="2"/>
  <c r="C638" i="2"/>
  <c r="C639" i="2"/>
  <c r="C640" i="2"/>
  <c r="C641" i="2"/>
  <c r="C642" i="2"/>
  <c r="G642" i="3" s="1"/>
  <c r="H642" i="3" s="1"/>
  <c r="C643" i="2"/>
  <c r="C644" i="2"/>
  <c r="C645" i="2"/>
  <c r="C646" i="2"/>
  <c r="C647" i="2"/>
  <c r="C648" i="2"/>
  <c r="C649" i="2"/>
  <c r="C650" i="2"/>
  <c r="G650" i="3" s="1"/>
  <c r="H650" i="3" s="1"/>
  <c r="C651" i="2"/>
  <c r="C652" i="2"/>
  <c r="C653" i="2"/>
  <c r="C654" i="2"/>
  <c r="C655" i="2"/>
  <c r="C656" i="2"/>
  <c r="C657" i="2"/>
  <c r="C658" i="2"/>
  <c r="G658" i="3" s="1"/>
  <c r="H658" i="3" s="1"/>
  <c r="C659" i="2"/>
  <c r="C660" i="2"/>
  <c r="C661" i="2"/>
  <c r="C662" i="2"/>
  <c r="C663" i="2"/>
  <c r="C664" i="2"/>
  <c r="C665" i="2"/>
  <c r="C666" i="2"/>
  <c r="G666" i="3" s="1"/>
  <c r="H666" i="3" s="1"/>
  <c r="C667" i="2"/>
  <c r="C668" i="2"/>
  <c r="C669" i="2"/>
  <c r="C670" i="2"/>
  <c r="C671" i="2"/>
  <c r="C672" i="2"/>
  <c r="C673" i="2"/>
  <c r="C674" i="2"/>
  <c r="G674" i="3" s="1"/>
  <c r="H674" i="3" s="1"/>
  <c r="C675" i="2"/>
  <c r="C676" i="2"/>
  <c r="C677" i="2"/>
  <c r="C678" i="2"/>
  <c r="C679" i="2"/>
  <c r="C680" i="2"/>
  <c r="C681" i="2"/>
  <c r="C682" i="2"/>
  <c r="G682" i="3" s="1"/>
  <c r="H682" i="3" s="1"/>
  <c r="C683" i="2"/>
  <c r="C684" i="2"/>
  <c r="C685" i="2"/>
  <c r="C686" i="2"/>
  <c r="C687" i="2"/>
  <c r="C688" i="2"/>
  <c r="C689" i="2"/>
  <c r="C690" i="2"/>
  <c r="G690" i="3" s="1"/>
  <c r="H690" i="3" s="1"/>
  <c r="C691" i="2"/>
  <c r="C692" i="2"/>
  <c r="C693" i="2"/>
  <c r="C694" i="2"/>
  <c r="C695" i="2"/>
  <c r="C696" i="2"/>
  <c r="C697" i="2"/>
  <c r="C698" i="2"/>
  <c r="G698" i="3" s="1"/>
  <c r="H698" i="3" s="1"/>
  <c r="C699" i="2"/>
  <c r="C700" i="2"/>
  <c r="C701" i="2"/>
  <c r="C702" i="2"/>
  <c r="C703" i="2"/>
  <c r="C704" i="2"/>
  <c r="C705" i="2"/>
  <c r="C706" i="2"/>
  <c r="G706" i="3" s="1"/>
  <c r="H706" i="3" s="1"/>
  <c r="C707" i="2"/>
  <c r="C708" i="2"/>
  <c r="C709" i="2"/>
  <c r="C710" i="2"/>
  <c r="C711" i="2"/>
  <c r="C712" i="2"/>
  <c r="C713" i="2"/>
  <c r="C714" i="2"/>
  <c r="G714" i="3" s="1"/>
  <c r="H714" i="3" s="1"/>
  <c r="C715" i="2"/>
  <c r="C716" i="2"/>
  <c r="C717" i="2"/>
  <c r="C718" i="2"/>
  <c r="C719" i="2"/>
  <c r="C720" i="2"/>
  <c r="C721" i="2"/>
  <c r="C722" i="2"/>
  <c r="G722" i="3" s="1"/>
  <c r="H722" i="3" s="1"/>
  <c r="C723" i="2"/>
  <c r="C724" i="2"/>
  <c r="C725" i="2"/>
  <c r="C726" i="2"/>
  <c r="C727" i="2"/>
  <c r="C728" i="2"/>
  <c r="C729" i="2"/>
  <c r="C730" i="2"/>
  <c r="G730" i="3" s="1"/>
  <c r="H730" i="3" s="1"/>
  <c r="C731" i="2"/>
  <c r="C732" i="2"/>
  <c r="C733" i="2"/>
  <c r="C734" i="2"/>
  <c r="C735" i="2"/>
  <c r="C736" i="2"/>
  <c r="C737" i="2"/>
  <c r="C738" i="2"/>
  <c r="G738" i="3" s="1"/>
  <c r="H738" i="3" s="1"/>
  <c r="C739" i="2"/>
  <c r="C740" i="2"/>
  <c r="C741" i="2"/>
  <c r="C742" i="2"/>
  <c r="C743" i="2"/>
  <c r="C744" i="2"/>
  <c r="C745" i="2"/>
  <c r="C746" i="2"/>
  <c r="G746" i="3" s="1"/>
  <c r="H746" i="3" s="1"/>
  <c r="C747" i="2"/>
  <c r="C748" i="2"/>
  <c r="C749" i="2"/>
  <c r="C750" i="2"/>
  <c r="C751" i="2"/>
  <c r="C752" i="2"/>
  <c r="C753" i="2"/>
  <c r="C754" i="2"/>
  <c r="G754" i="3" s="1"/>
  <c r="H754" i="3" s="1"/>
  <c r="C755" i="2"/>
  <c r="C756" i="2"/>
  <c r="C757" i="2"/>
  <c r="C758" i="2"/>
  <c r="C759" i="2"/>
  <c r="C760" i="2"/>
  <c r="C761" i="2"/>
  <c r="C762" i="2"/>
  <c r="G762" i="3" s="1"/>
  <c r="H762" i="3" s="1"/>
  <c r="C763" i="2"/>
  <c r="C764" i="2"/>
  <c r="C765" i="2"/>
  <c r="C766" i="2"/>
  <c r="C767" i="2"/>
  <c r="C768" i="2"/>
  <c r="C769" i="2"/>
  <c r="C770" i="2"/>
  <c r="G770" i="3" s="1"/>
  <c r="H770" i="3" s="1"/>
  <c r="C771" i="2"/>
  <c r="C772" i="2"/>
  <c r="C773" i="2"/>
  <c r="C774" i="2"/>
  <c r="C775" i="2"/>
  <c r="C776" i="2"/>
  <c r="C777" i="2"/>
  <c r="C778" i="2"/>
  <c r="G778" i="3" s="1"/>
  <c r="H778" i="3" s="1"/>
  <c r="C779" i="2"/>
  <c r="C780" i="2"/>
  <c r="C781" i="2"/>
  <c r="C782" i="2"/>
  <c r="C783" i="2"/>
  <c r="C784" i="2"/>
  <c r="C785" i="2"/>
  <c r="C786" i="2"/>
  <c r="G786" i="3" s="1"/>
  <c r="H786" i="3" s="1"/>
  <c r="C787" i="2"/>
  <c r="C788" i="2"/>
  <c r="C789" i="2"/>
  <c r="C790" i="2"/>
  <c r="C791" i="2"/>
  <c r="C792" i="2"/>
  <c r="C793" i="2"/>
  <c r="C794" i="2"/>
  <c r="G794" i="3" s="1"/>
  <c r="H794" i="3" s="1"/>
  <c r="C795" i="2"/>
  <c r="C796" i="2"/>
  <c r="C797" i="2"/>
  <c r="C798" i="2"/>
  <c r="C799" i="2"/>
  <c r="C800" i="2"/>
  <c r="C801" i="2"/>
  <c r="C802" i="2"/>
  <c r="G802" i="3" s="1"/>
  <c r="H802" i="3" s="1"/>
  <c r="C803" i="2"/>
  <c r="C804" i="2"/>
  <c r="C805" i="2"/>
  <c r="C806" i="2"/>
  <c r="C807" i="2"/>
  <c r="C808" i="2"/>
  <c r="C809" i="2"/>
  <c r="C810" i="2"/>
  <c r="C811" i="2"/>
  <c r="C812" i="2"/>
  <c r="C813" i="2"/>
  <c r="C814" i="2"/>
  <c r="C815" i="2"/>
  <c r="C816" i="2"/>
  <c r="C817" i="2"/>
  <c r="C818" i="2"/>
  <c r="G818" i="3" s="1"/>
  <c r="H818" i="3" s="1"/>
  <c r="C819" i="2"/>
  <c r="C820" i="2"/>
  <c r="C821" i="2"/>
  <c r="C822" i="2"/>
  <c r="C823" i="2"/>
  <c r="C824" i="2"/>
  <c r="C825" i="2"/>
  <c r="C826" i="2"/>
  <c r="G826" i="3" s="1"/>
  <c r="H826" i="3" s="1"/>
  <c r="C827" i="2"/>
  <c r="C828" i="2"/>
  <c r="C829" i="2"/>
  <c r="C830" i="2"/>
  <c r="C831" i="2"/>
  <c r="C832" i="2"/>
  <c r="C833" i="2"/>
  <c r="C834" i="2"/>
  <c r="G834" i="3" s="1"/>
  <c r="H834" i="3" s="1"/>
  <c r="C835" i="2"/>
  <c r="C836" i="2"/>
  <c r="C837" i="2"/>
  <c r="C838" i="2"/>
  <c r="C839" i="2"/>
  <c r="C840" i="2"/>
  <c r="C841" i="2"/>
  <c r="C842" i="2"/>
  <c r="G842" i="3" s="1"/>
  <c r="H842" i="3" s="1"/>
  <c r="C843" i="2"/>
  <c r="C844" i="2"/>
  <c r="C845" i="2"/>
  <c r="C846" i="2"/>
  <c r="C847" i="2"/>
  <c r="C848" i="2"/>
  <c r="C849" i="2"/>
  <c r="C850" i="2"/>
  <c r="G850" i="3" s="1"/>
  <c r="H850" i="3" s="1"/>
  <c r="C851" i="2"/>
  <c r="C852" i="2"/>
  <c r="C853" i="2"/>
  <c r="C854" i="2"/>
  <c r="C855" i="2"/>
  <c r="C856" i="2"/>
  <c r="C857" i="2"/>
  <c r="C858" i="2"/>
  <c r="G858" i="3" s="1"/>
  <c r="H858" i="3" s="1"/>
  <c r="C859" i="2"/>
  <c r="C860" i="2"/>
  <c r="C861" i="2"/>
  <c r="C862" i="2"/>
  <c r="C863" i="2"/>
  <c r="C864" i="2"/>
  <c r="C865" i="2"/>
  <c r="C866" i="2"/>
  <c r="G866" i="3" s="1"/>
  <c r="H866" i="3" s="1"/>
  <c r="C867" i="2"/>
  <c r="C868" i="2"/>
  <c r="C869" i="2"/>
  <c r="C870" i="2"/>
  <c r="C871" i="2"/>
  <c r="C872" i="2"/>
  <c r="C873" i="2"/>
  <c r="C874" i="2"/>
  <c r="G874" i="3" s="1"/>
  <c r="H874" i="3" s="1"/>
  <c r="C875" i="2"/>
  <c r="C876" i="2"/>
  <c r="C877" i="2"/>
  <c r="C878" i="2"/>
  <c r="C879" i="2"/>
  <c r="C880" i="2"/>
  <c r="C881" i="2"/>
  <c r="C882" i="2"/>
  <c r="G882" i="3" s="1"/>
  <c r="H882" i="3" s="1"/>
  <c r="C883" i="2"/>
  <c r="C884" i="2"/>
  <c r="C885" i="2"/>
  <c r="C886" i="2"/>
  <c r="C887" i="2"/>
  <c r="C888" i="2"/>
  <c r="C889" i="2"/>
  <c r="C890" i="2"/>
  <c r="G890" i="3" s="1"/>
  <c r="H890" i="3" s="1"/>
  <c r="C891" i="2"/>
  <c r="C892" i="2"/>
  <c r="C893" i="2"/>
  <c r="C894" i="2"/>
  <c r="C895" i="2"/>
  <c r="C896" i="2"/>
  <c r="C897" i="2"/>
  <c r="C898" i="2"/>
  <c r="G898" i="3" s="1"/>
  <c r="H898" i="3" s="1"/>
  <c r="C899" i="2"/>
  <c r="C900" i="2"/>
  <c r="C901" i="2"/>
  <c r="C902" i="2"/>
  <c r="C903" i="2"/>
  <c r="C904" i="2"/>
  <c r="C905" i="2"/>
  <c r="C906" i="2"/>
  <c r="G906" i="3" s="1"/>
  <c r="H906" i="3" s="1"/>
  <c r="C907" i="2"/>
  <c r="C908" i="2"/>
  <c r="C909" i="2"/>
  <c r="C910" i="2"/>
  <c r="C911" i="2"/>
  <c r="C912" i="2"/>
  <c r="C913" i="2"/>
  <c r="C914" i="2"/>
  <c r="G914" i="3" s="1"/>
  <c r="C915" i="2"/>
  <c r="C916" i="2"/>
  <c r="C917" i="2"/>
  <c r="C918" i="2"/>
  <c r="C919" i="2"/>
  <c r="C920" i="2"/>
  <c r="C921" i="2"/>
  <c r="C922" i="2"/>
  <c r="G922" i="3" s="1"/>
  <c r="H922" i="3" s="1"/>
  <c r="C923" i="2"/>
  <c r="C924" i="2"/>
  <c r="C925" i="2"/>
  <c r="C926" i="2"/>
  <c r="C927" i="2"/>
  <c r="C928" i="2"/>
  <c r="C929" i="2"/>
  <c r="C930" i="2"/>
  <c r="G930" i="3" s="1"/>
  <c r="H930" i="3" s="1"/>
  <c r="C931" i="2"/>
  <c r="C932" i="2"/>
  <c r="C933" i="2"/>
  <c r="C934" i="2"/>
  <c r="C935" i="2"/>
  <c r="C936" i="2"/>
  <c r="C937" i="2"/>
  <c r="C938" i="2"/>
  <c r="G938" i="3" s="1"/>
  <c r="H938" i="3" s="1"/>
  <c r="C939" i="2"/>
  <c r="C940" i="2"/>
  <c r="C941" i="2"/>
  <c r="C942" i="2"/>
  <c r="C943" i="2"/>
  <c r="C944" i="2"/>
  <c r="C945" i="2"/>
  <c r="C946" i="2"/>
  <c r="G946" i="3" s="1"/>
  <c r="C947" i="2"/>
  <c r="C948" i="2"/>
  <c r="C949" i="2"/>
  <c r="C950" i="2"/>
  <c r="C951" i="2"/>
  <c r="C952" i="2"/>
  <c r="C953" i="2"/>
  <c r="C954" i="2"/>
  <c r="G954" i="3" s="1"/>
  <c r="H954" i="3" s="1"/>
  <c r="C955" i="2"/>
  <c r="C956" i="2"/>
  <c r="C957" i="2"/>
  <c r="C958" i="2"/>
  <c r="C959" i="2"/>
  <c r="C960" i="2"/>
  <c r="C961" i="2"/>
  <c r="C962" i="2"/>
  <c r="G962" i="3" s="1"/>
  <c r="H962" i="3" s="1"/>
  <c r="C963" i="2"/>
  <c r="C964" i="2"/>
  <c r="C965" i="2"/>
  <c r="C966" i="2"/>
  <c r="C967" i="2"/>
  <c r="C968" i="2"/>
  <c r="C969" i="2"/>
  <c r="C970" i="2"/>
  <c r="G970" i="3" s="1"/>
  <c r="F970" i="3" s="1"/>
  <c r="C971" i="2"/>
  <c r="C972" i="2"/>
  <c r="C973" i="2"/>
  <c r="C974" i="2"/>
  <c r="C975" i="2"/>
  <c r="C976" i="2"/>
  <c r="C977" i="2"/>
  <c r="C978" i="2"/>
  <c r="G978" i="3" s="1"/>
  <c r="C979" i="2"/>
  <c r="C980" i="2"/>
  <c r="C981" i="2"/>
  <c r="C982" i="2"/>
  <c r="C983" i="2"/>
  <c r="C984" i="2"/>
  <c r="C985" i="2"/>
  <c r="C986" i="2"/>
  <c r="G986" i="3" s="1"/>
  <c r="H986" i="3" s="1"/>
  <c r="C987" i="2"/>
  <c r="C988" i="2"/>
  <c r="C989" i="2"/>
  <c r="C990" i="2"/>
  <c r="C991" i="2"/>
  <c r="C992" i="2"/>
  <c r="C993" i="2"/>
  <c r="C994" i="2"/>
  <c r="G994" i="3" s="1"/>
  <c r="H994" i="3" s="1"/>
  <c r="C995" i="2"/>
  <c r="C996" i="2"/>
  <c r="C997" i="2"/>
  <c r="C998" i="2"/>
  <c r="C999" i="2"/>
  <c r="C1000" i="2"/>
  <c r="C1001" i="2"/>
  <c r="C1002" i="2"/>
  <c r="G1002" i="3" s="1"/>
  <c r="H1002" i="3" s="1"/>
  <c r="C1003" i="2"/>
  <c r="C1004" i="2"/>
  <c r="C1005" i="2"/>
  <c r="C1006" i="2"/>
  <c r="C1007" i="2"/>
  <c r="C1008" i="2"/>
  <c r="C1009" i="2"/>
  <c r="C1010" i="2"/>
  <c r="G1010" i="3" s="1"/>
  <c r="C1011" i="2"/>
  <c r="C1012" i="2"/>
  <c r="C1013" i="2"/>
  <c r="C1014" i="2"/>
  <c r="C1015" i="2"/>
  <c r="C1016" i="2"/>
  <c r="C1017" i="2"/>
  <c r="C1018" i="2"/>
  <c r="G1018" i="3" s="1"/>
  <c r="H1018" i="3" s="1"/>
  <c r="C1019" i="2"/>
  <c r="C1020" i="2"/>
  <c r="C1021" i="2"/>
  <c r="C1022" i="2"/>
  <c r="C1023" i="2"/>
  <c r="C1024" i="2"/>
  <c r="C1025" i="2"/>
  <c r="C1026" i="2"/>
  <c r="G1026" i="3" s="1"/>
  <c r="H1026" i="3" s="1"/>
  <c r="C1027" i="2"/>
  <c r="C1028" i="2"/>
  <c r="C1029" i="2"/>
  <c r="C1030" i="2"/>
  <c r="C1031" i="2"/>
  <c r="C1032" i="2"/>
  <c r="C1033" i="2"/>
  <c r="C1034" i="2"/>
  <c r="G1034" i="3" s="1"/>
  <c r="F1034" i="3" s="1"/>
  <c r="C1035" i="2"/>
  <c r="C1036" i="2"/>
  <c r="C1037" i="2"/>
  <c r="C1038" i="2"/>
  <c r="C1039" i="2"/>
  <c r="C1040" i="2"/>
  <c r="C1041" i="2"/>
  <c r="C1042" i="2"/>
  <c r="G1042" i="3" s="1"/>
  <c r="C1043" i="2"/>
  <c r="C1044" i="2"/>
  <c r="C1045" i="2"/>
  <c r="C1046" i="2"/>
  <c r="C1047" i="2"/>
  <c r="C1048" i="2"/>
  <c r="C1049" i="2"/>
  <c r="C1050" i="2"/>
  <c r="G1050" i="3" s="1"/>
  <c r="H1050" i="3" s="1"/>
  <c r="C1051" i="2"/>
  <c r="C1052" i="2"/>
  <c r="C1053" i="2"/>
  <c r="C1054" i="2"/>
  <c r="C1055" i="2"/>
  <c r="C1056" i="2"/>
  <c r="C1057" i="2"/>
  <c r="C1058" i="2"/>
  <c r="G1058" i="3" s="1"/>
  <c r="H1058" i="3" s="1"/>
  <c r="C1059" i="2"/>
  <c r="C1060" i="2"/>
  <c r="C1061" i="2"/>
  <c r="C1062" i="2"/>
  <c r="C1063" i="2"/>
  <c r="C1064" i="2"/>
  <c r="C1065" i="2"/>
  <c r="C1066" i="2"/>
  <c r="G1066" i="3" s="1"/>
  <c r="H1066" i="3" s="1"/>
  <c r="C1067" i="2"/>
  <c r="C1068" i="2"/>
  <c r="C1069" i="2"/>
  <c r="C1070" i="2"/>
  <c r="C1071" i="2"/>
  <c r="C1072" i="2"/>
  <c r="C1073" i="2"/>
  <c r="C1074" i="2"/>
  <c r="G1074" i="3" s="1"/>
  <c r="C1075" i="2"/>
  <c r="C1076" i="2"/>
  <c r="C1077" i="2"/>
  <c r="C1078" i="2"/>
  <c r="C1079" i="2"/>
  <c r="C1080" i="2"/>
  <c r="C2" i="2"/>
  <c r="D2" i="2" a="1"/>
  <c r="D2" i="2"/>
  <c r="D14" i="2" a="1"/>
  <c r="D14" i="2" s="1"/>
  <c r="J14" i="3" s="1"/>
  <c r="I14" i="3" s="1"/>
  <c r="M3" i="2" a="1"/>
  <c r="M3" i="2" s="1"/>
  <c r="M4" i="2" a="1"/>
  <c r="M4" i="2" s="1"/>
  <c r="M5" i="2" a="1"/>
  <c r="M5" i="2" s="1"/>
  <c r="M6" i="2" a="1"/>
  <c r="M6" i="2" s="1"/>
  <c r="M7" i="2" a="1"/>
  <c r="M7" i="2" s="1"/>
  <c r="M8" i="2" a="1"/>
  <c r="M8" i="2" s="1"/>
  <c r="M9" i="2" a="1"/>
  <c r="M9" i="2" s="1"/>
  <c r="M10" i="2" a="1"/>
  <c r="M10" i="2"/>
  <c r="M11" i="2" a="1"/>
  <c r="M11" i="2" s="1"/>
  <c r="M12" i="2" a="1"/>
  <c r="M12" i="2" s="1"/>
  <c r="M13" i="2" a="1"/>
  <c r="M13" i="2" s="1"/>
  <c r="M14" i="2" a="1"/>
  <c r="M14" i="2" s="1"/>
  <c r="M15" i="2" a="1"/>
  <c r="M15" i="2" s="1"/>
  <c r="M16" i="2" a="1"/>
  <c r="M16" i="2" s="1"/>
  <c r="M17" i="2" a="1"/>
  <c r="M17" i="2" s="1"/>
  <c r="M18" i="2" a="1"/>
  <c r="M18" i="2" s="1"/>
  <c r="M19" i="2" a="1"/>
  <c r="M19" i="2" s="1"/>
  <c r="M20" i="2" a="1"/>
  <c r="M20" i="2" s="1"/>
  <c r="M21" i="2" a="1"/>
  <c r="M21" i="2" s="1"/>
  <c r="M22" i="2" a="1"/>
  <c r="M22" i="2" s="1"/>
  <c r="M23" i="2" a="1"/>
  <c r="M23" i="2" s="1"/>
  <c r="M24" i="2" a="1"/>
  <c r="M24" i="2" s="1"/>
  <c r="M25" i="2" a="1"/>
  <c r="M25" i="2" s="1"/>
  <c r="M26" i="2" a="1"/>
  <c r="M26" i="2" s="1"/>
  <c r="M27" i="2" a="1"/>
  <c r="M27" i="2" s="1"/>
  <c r="M28" i="2" a="1"/>
  <c r="M28" i="2" s="1"/>
  <c r="M29" i="2" a="1"/>
  <c r="M29" i="2" s="1"/>
  <c r="M30" i="2" a="1"/>
  <c r="M30" i="2" s="1"/>
  <c r="M31" i="2" a="1"/>
  <c r="M31" i="2" s="1"/>
  <c r="M32" i="2" a="1"/>
  <c r="M32" i="2" s="1"/>
  <c r="M33" i="2" a="1"/>
  <c r="M33" i="2" s="1"/>
  <c r="M34" i="2" a="1"/>
  <c r="M34" i="2"/>
  <c r="M35" i="2" a="1"/>
  <c r="M35" i="2" s="1"/>
  <c r="M36" i="2" a="1"/>
  <c r="M36" i="2" s="1"/>
  <c r="M37" i="2" a="1"/>
  <c r="M37" i="2" s="1"/>
  <c r="M38" i="2" a="1"/>
  <c r="M38" i="2"/>
  <c r="M39" i="2" a="1"/>
  <c r="M39" i="2" s="1"/>
  <c r="M40" i="2" a="1"/>
  <c r="M40" i="2" s="1"/>
  <c r="M41" i="2" a="1"/>
  <c r="M41" i="2" s="1"/>
  <c r="M42" i="2" a="1"/>
  <c r="M42" i="2"/>
  <c r="M43" i="2" a="1"/>
  <c r="M43" i="2" s="1"/>
  <c r="M44" i="2" a="1"/>
  <c r="M44" i="2" s="1"/>
  <c r="M45" i="2" a="1"/>
  <c r="M45" i="2" s="1"/>
  <c r="M46" i="2" a="1"/>
  <c r="M46" i="2" s="1"/>
  <c r="T46" i="3" s="1"/>
  <c r="M47" i="2" a="1"/>
  <c r="M47" i="2" s="1"/>
  <c r="M48" i="2" a="1"/>
  <c r="M48" i="2" s="1"/>
  <c r="M49" i="2" a="1"/>
  <c r="M49" i="2" s="1"/>
  <c r="M50" i="2" a="1"/>
  <c r="M50" i="2" s="1"/>
  <c r="M51" i="2" a="1"/>
  <c r="M51" i="2" s="1"/>
  <c r="M52" i="2" a="1"/>
  <c r="M52" i="2" s="1"/>
  <c r="M53" i="2" a="1"/>
  <c r="M53" i="2" s="1"/>
  <c r="M54" i="2" a="1"/>
  <c r="M54" i="2" s="1"/>
  <c r="T54" i="3" s="1"/>
  <c r="M55" i="2" a="1"/>
  <c r="M55" i="2" s="1"/>
  <c r="M56" i="2" a="1"/>
  <c r="M56" i="2" s="1"/>
  <c r="M57" i="2" a="1"/>
  <c r="M57" i="2" s="1"/>
  <c r="M58" i="2" a="1"/>
  <c r="M58" i="2" s="1"/>
  <c r="M59" i="2" a="1"/>
  <c r="M59" i="2" s="1"/>
  <c r="M60" i="2" a="1"/>
  <c r="M60" i="2" s="1"/>
  <c r="M61" i="2" a="1"/>
  <c r="M61" i="2" s="1"/>
  <c r="M62" i="2" a="1"/>
  <c r="M62" i="2" s="1"/>
  <c r="T62" i="3" s="1"/>
  <c r="M63" i="2" a="1"/>
  <c r="M63" i="2" s="1"/>
  <c r="M64" i="2" a="1"/>
  <c r="M64" i="2" s="1"/>
  <c r="M65" i="2" a="1"/>
  <c r="M65" i="2" s="1"/>
  <c r="M66" i="2" a="1"/>
  <c r="M66" i="2"/>
  <c r="M67" i="2" a="1"/>
  <c r="M67" i="2" s="1"/>
  <c r="M68" i="2" a="1"/>
  <c r="M68" i="2" s="1"/>
  <c r="M69" i="2" a="1"/>
  <c r="M69" i="2" s="1"/>
  <c r="M70" i="2" a="1"/>
  <c r="M70" i="2"/>
  <c r="M71" i="2" a="1"/>
  <c r="M71" i="2" s="1"/>
  <c r="M72" i="2" a="1"/>
  <c r="M72" i="2" s="1"/>
  <c r="M73" i="2" a="1"/>
  <c r="M73" i="2" s="1"/>
  <c r="M74" i="2" a="1"/>
  <c r="M74" i="2"/>
  <c r="M75" i="2" a="1"/>
  <c r="M75" i="2" s="1"/>
  <c r="M76" i="2" a="1"/>
  <c r="M76" i="2" s="1"/>
  <c r="M77" i="2" a="1"/>
  <c r="M77" i="2" s="1"/>
  <c r="M78" i="2" a="1"/>
  <c r="M78" i="2" s="1"/>
  <c r="M79" i="2" a="1"/>
  <c r="M79" i="2" s="1"/>
  <c r="M80" i="2" a="1"/>
  <c r="M80" i="2" s="1"/>
  <c r="M81" i="2" a="1"/>
  <c r="M81" i="2" s="1"/>
  <c r="M82" i="2" a="1"/>
  <c r="M82" i="2" s="1"/>
  <c r="M83" i="2" a="1"/>
  <c r="M83" i="2" s="1"/>
  <c r="M84" i="2" a="1"/>
  <c r="M84" i="2" s="1"/>
  <c r="M85" i="2" a="1"/>
  <c r="M85" i="2" s="1"/>
  <c r="M86" i="2" a="1"/>
  <c r="M86" i="2" s="1"/>
  <c r="M87" i="2" a="1"/>
  <c r="M87" i="2" s="1"/>
  <c r="M88" i="2" a="1"/>
  <c r="M88" i="2" s="1"/>
  <c r="M89" i="2" a="1"/>
  <c r="M89" i="2" s="1"/>
  <c r="M90" i="2" a="1"/>
  <c r="M90" i="2" s="1"/>
  <c r="M91" i="2" a="1"/>
  <c r="M91" i="2" s="1"/>
  <c r="M92" i="2" a="1"/>
  <c r="M92" i="2" s="1"/>
  <c r="M93" i="2" a="1"/>
  <c r="M93" i="2" s="1"/>
  <c r="M94" i="2" a="1"/>
  <c r="M94" i="2" s="1"/>
  <c r="M95" i="2" a="1"/>
  <c r="M95" i="2" s="1"/>
  <c r="M96" i="2" a="1"/>
  <c r="M96" i="2" s="1"/>
  <c r="M97" i="2" a="1"/>
  <c r="M97" i="2" s="1"/>
  <c r="M98" i="2" a="1"/>
  <c r="M98" i="2"/>
  <c r="T98" i="3" s="1"/>
  <c r="M99" i="2" a="1"/>
  <c r="M99" i="2" s="1"/>
  <c r="M100" i="2" a="1"/>
  <c r="M100" i="2" s="1"/>
  <c r="M101" i="2" a="1"/>
  <c r="M101" i="2" s="1"/>
  <c r="M102" i="2" a="1"/>
  <c r="M102" i="2"/>
  <c r="M103" i="2" a="1"/>
  <c r="M103" i="2" s="1"/>
  <c r="M104" i="2" a="1"/>
  <c r="M104" i="2" s="1"/>
  <c r="M105" i="2" a="1"/>
  <c r="M105" i="2" s="1"/>
  <c r="T105" i="3" s="1"/>
  <c r="M106" i="2" a="1"/>
  <c r="M106" i="2"/>
  <c r="M107" i="2" a="1"/>
  <c r="M107" i="2" s="1"/>
  <c r="M108" i="2" a="1"/>
  <c r="M108" i="2" s="1"/>
  <c r="M109" i="2" a="1"/>
  <c r="M109" i="2" s="1"/>
  <c r="M110" i="2" a="1"/>
  <c r="M110" i="2" s="1"/>
  <c r="M111" i="2" a="1"/>
  <c r="M111" i="2" s="1"/>
  <c r="M112" i="2" a="1"/>
  <c r="M112" i="2" s="1"/>
  <c r="M113" i="2" a="1"/>
  <c r="M113" i="2" s="1"/>
  <c r="M114" i="2" a="1"/>
  <c r="M114" i="2" s="1"/>
  <c r="M115" i="2" a="1"/>
  <c r="M115" i="2" s="1"/>
  <c r="M116" i="2" a="1"/>
  <c r="M116" i="2" s="1"/>
  <c r="M117" i="2" a="1"/>
  <c r="M117" i="2" s="1"/>
  <c r="M118" i="2" a="1"/>
  <c r="M118" i="2" s="1"/>
  <c r="M119" i="2" a="1"/>
  <c r="M119" i="2" s="1"/>
  <c r="M120" i="2" a="1"/>
  <c r="M120" i="2" s="1"/>
  <c r="M121" i="2" a="1"/>
  <c r="M121" i="2" s="1"/>
  <c r="M122" i="2" a="1"/>
  <c r="M122" i="2" s="1"/>
  <c r="M123" i="2" a="1"/>
  <c r="M123" i="2" s="1"/>
  <c r="M124" i="2" a="1"/>
  <c r="M124" i="2" s="1"/>
  <c r="M125" i="2" a="1"/>
  <c r="M125" i="2" s="1"/>
  <c r="M126" i="2" a="1"/>
  <c r="M126" i="2" s="1"/>
  <c r="M127" i="2" a="1"/>
  <c r="M127" i="2" s="1"/>
  <c r="M128" i="2" a="1"/>
  <c r="M128" i="2" s="1"/>
  <c r="M129" i="2" a="1"/>
  <c r="M129" i="2" s="1"/>
  <c r="M130" i="2" a="1"/>
  <c r="M130" i="2"/>
  <c r="M131" i="2" a="1"/>
  <c r="M131" i="2" s="1"/>
  <c r="M132" i="2" a="1"/>
  <c r="M132" i="2" s="1"/>
  <c r="M133" i="2" a="1"/>
  <c r="M133" i="2" s="1"/>
  <c r="M134" i="2" a="1"/>
  <c r="M134" i="2"/>
  <c r="M135" i="2" a="1"/>
  <c r="M135" i="2" s="1"/>
  <c r="M136" i="2" a="1"/>
  <c r="M136" i="2" s="1"/>
  <c r="M137" i="2" a="1"/>
  <c r="M137" i="2" s="1"/>
  <c r="M138" i="2" a="1"/>
  <c r="M138" i="2"/>
  <c r="M139" i="2" a="1"/>
  <c r="M139" i="2" s="1"/>
  <c r="M140" i="2" a="1"/>
  <c r="M140" i="2" s="1"/>
  <c r="M141" i="2" a="1"/>
  <c r="M141" i="2" s="1"/>
  <c r="M142" i="2" a="1"/>
  <c r="M142" i="2" s="1"/>
  <c r="M143" i="2" a="1"/>
  <c r="M143" i="2" s="1"/>
  <c r="M144" i="2" a="1"/>
  <c r="M144" i="2" s="1"/>
  <c r="M145" i="2" a="1"/>
  <c r="M145" i="2" s="1"/>
  <c r="M146" i="2" a="1"/>
  <c r="M146" i="2" s="1"/>
  <c r="M147" i="2" a="1"/>
  <c r="M147" i="2" s="1"/>
  <c r="M148" i="2" a="1"/>
  <c r="M148" i="2" s="1"/>
  <c r="M149" i="2" a="1"/>
  <c r="M149" i="2" s="1"/>
  <c r="M150" i="2" a="1"/>
  <c r="M150" i="2" s="1"/>
  <c r="M151" i="2" a="1"/>
  <c r="M151" i="2" s="1"/>
  <c r="M152" i="2" a="1"/>
  <c r="M152" i="2" s="1"/>
  <c r="M153" i="2" a="1"/>
  <c r="M153" i="2" s="1"/>
  <c r="M154" i="2" a="1"/>
  <c r="M154" i="2"/>
  <c r="M155" i="2" a="1"/>
  <c r="M155" i="2" s="1"/>
  <c r="M156" i="2" a="1"/>
  <c r="M156" i="2" s="1"/>
  <c r="M157" i="2" a="1"/>
  <c r="M157" i="2" s="1"/>
  <c r="M158" i="2" a="1"/>
  <c r="M158" i="2" s="1"/>
  <c r="M159" i="2" a="1"/>
  <c r="M159" i="2" s="1"/>
  <c r="M160" i="2" a="1"/>
  <c r="M160" i="2" s="1"/>
  <c r="M161" i="2" a="1"/>
  <c r="M161" i="2" s="1"/>
  <c r="M162" i="2" a="1"/>
  <c r="M162" i="2"/>
  <c r="M163" i="2" a="1"/>
  <c r="M163" i="2" s="1"/>
  <c r="M164" i="2" a="1"/>
  <c r="M164" i="2" s="1"/>
  <c r="M165" i="2" a="1"/>
  <c r="M165" i="2" s="1"/>
  <c r="M166" i="2" a="1"/>
  <c r="M166" i="2"/>
  <c r="M167" i="2" a="1"/>
  <c r="M167" i="2" s="1"/>
  <c r="M168" i="2" a="1"/>
  <c r="M168" i="2" s="1"/>
  <c r="M169" i="2" a="1"/>
  <c r="M169" i="2" s="1"/>
  <c r="M170" i="2" a="1"/>
  <c r="M170" i="2"/>
  <c r="M171" i="2" a="1"/>
  <c r="M171" i="2" s="1"/>
  <c r="M172" i="2" a="1"/>
  <c r="M172" i="2" s="1"/>
  <c r="M173" i="2" a="1"/>
  <c r="M173" i="2" s="1"/>
  <c r="M174" i="2" a="1"/>
  <c r="M174" i="2" s="1"/>
  <c r="M175" i="2" a="1"/>
  <c r="M175" i="2" s="1"/>
  <c r="M176" i="2" a="1"/>
  <c r="M176" i="2" s="1"/>
  <c r="M177" i="2" a="1"/>
  <c r="M177" i="2" s="1"/>
  <c r="M178" i="2" a="1"/>
  <c r="M178" i="2" s="1"/>
  <c r="M179" i="2" a="1"/>
  <c r="M179" i="2" s="1"/>
  <c r="M180" i="2" a="1"/>
  <c r="M180" i="2" s="1"/>
  <c r="M181" i="2" a="1"/>
  <c r="M181" i="2" s="1"/>
  <c r="M182" i="2" a="1"/>
  <c r="M182" i="2" s="1"/>
  <c r="M183" i="2" a="1"/>
  <c r="M183" i="2" s="1"/>
  <c r="M184" i="2" a="1"/>
  <c r="M184" i="2" s="1"/>
  <c r="M185" i="2" a="1"/>
  <c r="M185" i="2" s="1"/>
  <c r="M186" i="2" a="1"/>
  <c r="M186" i="2"/>
  <c r="M187" i="2" a="1"/>
  <c r="M187" i="2" s="1"/>
  <c r="M188" i="2" a="1"/>
  <c r="M188" i="2" s="1"/>
  <c r="M189" i="2" a="1"/>
  <c r="M189" i="2" s="1"/>
  <c r="M190" i="2" a="1"/>
  <c r="M190" i="2" s="1"/>
  <c r="M191" i="2" a="1"/>
  <c r="M191" i="2" s="1"/>
  <c r="M192" i="2" a="1"/>
  <c r="M192" i="2" s="1"/>
  <c r="M193" i="2" a="1"/>
  <c r="M193" i="2" s="1"/>
  <c r="M194" i="2" a="1"/>
  <c r="M194" i="2"/>
  <c r="M195" i="2" a="1"/>
  <c r="M195" i="2" s="1"/>
  <c r="M196" i="2" a="1"/>
  <c r="M196" i="2" s="1"/>
  <c r="M197" i="2" a="1"/>
  <c r="M197" i="2" s="1"/>
  <c r="M198" i="2" a="1"/>
  <c r="M198" i="2"/>
  <c r="M199" i="2" a="1"/>
  <c r="M199" i="2" s="1"/>
  <c r="M200" i="2" a="1"/>
  <c r="M200" i="2" s="1"/>
  <c r="M201" i="2" a="1"/>
  <c r="M201" i="2" s="1"/>
  <c r="M202" i="2" a="1"/>
  <c r="M202" i="2"/>
  <c r="M203" i="2" a="1"/>
  <c r="M203" i="2" s="1"/>
  <c r="M204" i="2" a="1"/>
  <c r="M204" i="2" s="1"/>
  <c r="M205" i="2" a="1"/>
  <c r="M205" i="2" s="1"/>
  <c r="M206" i="2" a="1"/>
  <c r="M206" i="2" s="1"/>
  <c r="M207" i="2" a="1"/>
  <c r="M207" i="2" s="1"/>
  <c r="M208" i="2" a="1"/>
  <c r="M208" i="2" s="1"/>
  <c r="M209" i="2" a="1"/>
  <c r="M209" i="2" s="1"/>
  <c r="M210" i="2" a="1"/>
  <c r="M210" i="2" s="1"/>
  <c r="M211" i="2" a="1"/>
  <c r="M211" i="2" s="1"/>
  <c r="M212" i="2" a="1"/>
  <c r="M212" i="2" s="1"/>
  <c r="M213" i="2" a="1"/>
  <c r="M213" i="2" s="1"/>
  <c r="M214" i="2" a="1"/>
  <c r="M214" i="2" s="1"/>
  <c r="M215" i="2" a="1"/>
  <c r="M215" i="2" s="1"/>
  <c r="M216" i="2" a="1"/>
  <c r="M216" i="2" s="1"/>
  <c r="M217" i="2" a="1"/>
  <c r="M217" i="2" s="1"/>
  <c r="M218" i="2" a="1"/>
  <c r="M218" i="2"/>
  <c r="M219" i="2" a="1"/>
  <c r="M219" i="2" s="1"/>
  <c r="M220" i="2" a="1"/>
  <c r="M220" i="2" s="1"/>
  <c r="M221" i="2" a="1"/>
  <c r="M221" i="2" s="1"/>
  <c r="M222" i="2" a="1"/>
  <c r="M222" i="2" s="1"/>
  <c r="T222" i="3" s="1"/>
  <c r="M223" i="2" a="1"/>
  <c r="M223" i="2" s="1"/>
  <c r="M224" i="2" a="1"/>
  <c r="M224" i="2" s="1"/>
  <c r="M225" i="2" a="1"/>
  <c r="M225" i="2" s="1"/>
  <c r="M226" i="2" a="1"/>
  <c r="M226" i="2"/>
  <c r="T226" i="3" s="1"/>
  <c r="M227" i="2" a="1"/>
  <c r="M227" i="2" s="1"/>
  <c r="M228" i="2" a="1"/>
  <c r="M228" i="2" s="1"/>
  <c r="M229" i="2" a="1"/>
  <c r="M229" i="2" s="1"/>
  <c r="M230" i="2" a="1"/>
  <c r="M230" i="2"/>
  <c r="M231" i="2" a="1"/>
  <c r="M231" i="2" s="1"/>
  <c r="M232" i="2" a="1"/>
  <c r="M232" i="2" s="1"/>
  <c r="M233" i="2" a="1"/>
  <c r="M233" i="2" s="1"/>
  <c r="T233" i="3" s="1"/>
  <c r="M234" i="2" a="1"/>
  <c r="M234" i="2"/>
  <c r="M235" i="2" a="1"/>
  <c r="M235" i="2" s="1"/>
  <c r="M236" i="2" a="1"/>
  <c r="M236" i="2" s="1"/>
  <c r="M237" i="2" a="1"/>
  <c r="M237" i="2" s="1"/>
  <c r="M238" i="2" a="1"/>
  <c r="M238" i="2" s="1"/>
  <c r="M239" i="2" a="1"/>
  <c r="M239" i="2" s="1"/>
  <c r="M240" i="2" a="1"/>
  <c r="M240" i="2" s="1"/>
  <c r="M241" i="2" a="1"/>
  <c r="M241" i="2" s="1"/>
  <c r="M242" i="2" a="1"/>
  <c r="M242" i="2" s="1"/>
  <c r="M243" i="2" a="1"/>
  <c r="M243" i="2" s="1"/>
  <c r="M244" i="2" a="1"/>
  <c r="M244" i="2" s="1"/>
  <c r="M245" i="2" a="1"/>
  <c r="M245" i="2" s="1"/>
  <c r="M246" i="2" a="1"/>
  <c r="M246" i="2" s="1"/>
  <c r="M247" i="2" a="1"/>
  <c r="M247" i="2" s="1"/>
  <c r="M248" i="2" a="1"/>
  <c r="M248" i="2" s="1"/>
  <c r="T248" i="3" s="1"/>
  <c r="M249" i="2" a="1"/>
  <c r="M249" i="2" s="1"/>
  <c r="M250" i="2" a="1"/>
  <c r="M250" i="2"/>
  <c r="M251" i="2" a="1"/>
  <c r="M251" i="2" s="1"/>
  <c r="M252" i="2" a="1"/>
  <c r="M252" i="2" s="1"/>
  <c r="M253" i="2" a="1"/>
  <c r="M253" i="2" s="1"/>
  <c r="M254" i="2" a="1"/>
  <c r="M254" i="2"/>
  <c r="T254" i="3" s="1"/>
  <c r="M255" i="2" a="1"/>
  <c r="M255" i="2" s="1"/>
  <c r="M256" i="2" a="1"/>
  <c r="M256" i="2" s="1"/>
  <c r="M257" i="2" a="1"/>
  <c r="M257" i="2" s="1"/>
  <c r="M258" i="2" a="1"/>
  <c r="M258" i="2"/>
  <c r="M259" i="2" a="1"/>
  <c r="M259" i="2" s="1"/>
  <c r="M260" i="2" a="1"/>
  <c r="M260" i="2" s="1"/>
  <c r="M261" i="2" a="1"/>
  <c r="M261" i="2" s="1"/>
  <c r="T261" i="3" s="1"/>
  <c r="M262" i="2" a="1"/>
  <c r="M262" i="2"/>
  <c r="M263" i="2" a="1"/>
  <c r="M263" i="2" s="1"/>
  <c r="M264" i="2" a="1"/>
  <c r="M264" i="2" s="1"/>
  <c r="M265" i="2" a="1"/>
  <c r="M265" i="2" s="1"/>
  <c r="M266" i="2" a="1"/>
  <c r="M266" i="2"/>
  <c r="M267" i="2" a="1"/>
  <c r="M267" i="2" s="1"/>
  <c r="T267" i="3" s="1"/>
  <c r="M268" i="2" a="1"/>
  <c r="M268" i="2" s="1"/>
  <c r="M269" i="2" a="1"/>
  <c r="M269" i="2" s="1"/>
  <c r="M270" i="2" a="1"/>
  <c r="M270" i="2" s="1"/>
  <c r="M271" i="2" a="1"/>
  <c r="M271" i="2" s="1"/>
  <c r="M272" i="2" a="1"/>
  <c r="M272" i="2" s="1"/>
  <c r="M273" i="2" a="1"/>
  <c r="M273" i="2" s="1"/>
  <c r="M274" i="2" a="1"/>
  <c r="M274" i="2" s="1"/>
  <c r="M275" i="2" a="1"/>
  <c r="M275" i="2" s="1"/>
  <c r="M276" i="2" a="1"/>
  <c r="M276" i="2" s="1"/>
  <c r="M277" i="2" a="1"/>
  <c r="M277" i="2" s="1"/>
  <c r="M278" i="2" a="1"/>
  <c r="M278" i="2" s="1"/>
  <c r="M279" i="2" a="1"/>
  <c r="M279" i="2" s="1"/>
  <c r="M280" i="2" a="1"/>
  <c r="M280" i="2" s="1"/>
  <c r="M281" i="2" a="1"/>
  <c r="M281" i="2" s="1"/>
  <c r="M282" i="2" a="1"/>
  <c r="M282" i="2"/>
  <c r="M283" i="2" a="1"/>
  <c r="M283" i="2" s="1"/>
  <c r="M284" i="2" a="1"/>
  <c r="M284" i="2" s="1"/>
  <c r="M285" i="2" a="1"/>
  <c r="M285" i="2" s="1"/>
  <c r="M286" i="2" a="1"/>
  <c r="M286" i="2"/>
  <c r="M287" i="2" a="1"/>
  <c r="M287" i="2" s="1"/>
  <c r="M288" i="2" a="1"/>
  <c r="M288" i="2" s="1"/>
  <c r="M289" i="2" a="1"/>
  <c r="M289" i="2" s="1"/>
  <c r="M290" i="2" a="1"/>
  <c r="M290" i="2"/>
  <c r="M291" i="2" a="1"/>
  <c r="M291" i="2" s="1"/>
  <c r="M292" i="2" a="1"/>
  <c r="M292" i="2" s="1"/>
  <c r="M293" i="2" a="1"/>
  <c r="M293" i="2" s="1"/>
  <c r="M294" i="2" a="1"/>
  <c r="M294" i="2"/>
  <c r="M295" i="2" a="1"/>
  <c r="M295" i="2" s="1"/>
  <c r="M296" i="2" a="1"/>
  <c r="M296" i="2" s="1"/>
  <c r="M297" i="2" a="1"/>
  <c r="M297" i="2" s="1"/>
  <c r="M298" i="2" a="1"/>
  <c r="M298" i="2" s="1"/>
  <c r="T298" i="3" s="1"/>
  <c r="M299" i="2" a="1"/>
  <c r="M299" i="2" s="1"/>
  <c r="M300" i="2" a="1"/>
  <c r="M300" i="2" s="1"/>
  <c r="M301" i="2" a="1"/>
  <c r="M301" i="2" s="1"/>
  <c r="M302" i="2" a="1"/>
  <c r="M302" i="2" s="1"/>
  <c r="M303" i="2" a="1"/>
  <c r="M303" i="2" s="1"/>
  <c r="M304" i="2" a="1"/>
  <c r="M304" i="2" s="1"/>
  <c r="M305" i="2" a="1"/>
  <c r="M305" i="2" s="1"/>
  <c r="M306" i="2" a="1"/>
  <c r="M306" i="2" s="1"/>
  <c r="M307" i="2" a="1"/>
  <c r="M307" i="2" s="1"/>
  <c r="M308" i="2" a="1"/>
  <c r="M308" i="2" s="1"/>
  <c r="M309" i="2" a="1"/>
  <c r="M309" i="2" s="1"/>
  <c r="M310" i="2" a="1"/>
  <c r="M310" i="2" s="1"/>
  <c r="T310" i="3" s="1"/>
  <c r="M311" i="2" a="1"/>
  <c r="M311" i="2" s="1"/>
  <c r="M312" i="2" a="1"/>
  <c r="M312" i="2" s="1"/>
  <c r="M313" i="2" a="1"/>
  <c r="M313" i="2" s="1"/>
  <c r="M314" i="2" a="1"/>
  <c r="M314" i="2"/>
  <c r="M315" i="2" a="1"/>
  <c r="M315" i="2" s="1"/>
  <c r="M316" i="2" a="1"/>
  <c r="M316" i="2" s="1"/>
  <c r="T316" i="3" s="1"/>
  <c r="M317" i="2" a="1"/>
  <c r="M317" i="2" s="1"/>
  <c r="M318" i="2" a="1"/>
  <c r="M318" i="2" s="1"/>
  <c r="T318" i="3" s="1"/>
  <c r="M319" i="2" a="1"/>
  <c r="M319" i="2" s="1"/>
  <c r="M320" i="2" a="1"/>
  <c r="M320" i="2" s="1"/>
  <c r="M321" i="2" a="1"/>
  <c r="M321" i="2" s="1"/>
  <c r="M322" i="2" a="1"/>
  <c r="M322" i="2"/>
  <c r="T322" i="3" s="1"/>
  <c r="M323" i="2" a="1"/>
  <c r="M323" i="2" s="1"/>
  <c r="M324" i="2" a="1"/>
  <c r="M324" i="2" s="1"/>
  <c r="M325" i="2" a="1"/>
  <c r="M325" i="2" s="1"/>
  <c r="M326" i="2" a="1"/>
  <c r="M326" i="2"/>
  <c r="M327" i="2" a="1"/>
  <c r="M327" i="2" s="1"/>
  <c r="M328" i="2" a="1"/>
  <c r="M328" i="2" s="1"/>
  <c r="M329" i="2" a="1"/>
  <c r="M329" i="2" s="1"/>
  <c r="T329" i="3" s="1"/>
  <c r="M330" i="2" a="1"/>
  <c r="M330" i="2"/>
  <c r="M331" i="2" a="1"/>
  <c r="M331" i="2" s="1"/>
  <c r="M332" i="2" a="1"/>
  <c r="M332" i="2" s="1"/>
  <c r="M333" i="2" a="1"/>
  <c r="M333" i="2" s="1"/>
  <c r="M334" i="2" a="1"/>
  <c r="M334" i="2" s="1"/>
  <c r="M335" i="2" a="1"/>
  <c r="M335" i="2" s="1"/>
  <c r="M336" i="2" a="1"/>
  <c r="M336" i="2" s="1"/>
  <c r="T336" i="3" s="1"/>
  <c r="M337" i="2" a="1"/>
  <c r="M337" i="2" s="1"/>
  <c r="M338" i="2" a="1"/>
  <c r="M338" i="2" s="1"/>
  <c r="M339" i="2" a="1"/>
  <c r="M339" i="2" s="1"/>
  <c r="M340" i="2" a="1"/>
  <c r="M340" i="2" s="1"/>
  <c r="M341" i="2" a="1"/>
  <c r="M341" i="2" s="1"/>
  <c r="M342" i="2" a="1"/>
  <c r="M342" i="2" s="1"/>
  <c r="T342" i="3" s="1"/>
  <c r="M343" i="2" a="1"/>
  <c r="M343" i="2" s="1"/>
  <c r="T343" i="3" s="1"/>
  <c r="M344" i="2" a="1"/>
  <c r="M344" i="2"/>
  <c r="M345" i="2" a="1"/>
  <c r="M345" i="2" s="1"/>
  <c r="M346" i="2" a="1"/>
  <c r="M346" i="2" s="1"/>
  <c r="T346" i="3" s="1"/>
  <c r="M347" i="2" a="1"/>
  <c r="M347" i="2"/>
  <c r="T347" i="3" s="1"/>
  <c r="M348" i="2" a="1"/>
  <c r="M348" i="2" s="1"/>
  <c r="M349" i="2" a="1"/>
  <c r="M349" i="2" s="1"/>
  <c r="M350" i="2" a="1"/>
  <c r="M350" i="2" s="1"/>
  <c r="T350" i="3" s="1"/>
  <c r="M351" i="2" a="1"/>
  <c r="M351" i="2" s="1"/>
  <c r="T351" i="3" s="1"/>
  <c r="M352" i="2" a="1"/>
  <c r="M352" i="2" s="1"/>
  <c r="M353" i="2" a="1"/>
  <c r="M353" i="2" s="1"/>
  <c r="T353" i="3" s="1"/>
  <c r="M354" i="2" a="1"/>
  <c r="M354" i="2"/>
  <c r="M355" i="2" a="1"/>
  <c r="M355" i="2" s="1"/>
  <c r="T355" i="3" s="1"/>
  <c r="M356" i="2" a="1"/>
  <c r="M356" i="2" s="1"/>
  <c r="M357" i="2" a="1"/>
  <c r="M357" i="2" s="1"/>
  <c r="M358" i="2" a="1"/>
  <c r="M358" i="2"/>
  <c r="T358" i="3" s="1"/>
  <c r="M359" i="2" a="1"/>
  <c r="M359" i="2"/>
  <c r="M360" i="2" a="1"/>
  <c r="M360" i="2" s="1"/>
  <c r="M361" i="2" a="1"/>
  <c r="M361" i="2" s="1"/>
  <c r="M362" i="2" a="1"/>
  <c r="M362" i="2" s="1"/>
  <c r="T362" i="3" s="1"/>
  <c r="M363" i="2" a="1"/>
  <c r="M363" i="2"/>
  <c r="T363" i="3" s="1"/>
  <c r="M364" i="2" a="1"/>
  <c r="M364" i="2" s="1"/>
  <c r="M365" i="2" a="1"/>
  <c r="M365" i="2" s="1"/>
  <c r="M366" i="2" a="1"/>
  <c r="M366" i="2" s="1"/>
  <c r="T366" i="3" s="1"/>
  <c r="M367" i="2" a="1"/>
  <c r="M367" i="2" s="1"/>
  <c r="T367" i="3" s="1"/>
  <c r="M368" i="2" a="1"/>
  <c r="M368" i="2" s="1"/>
  <c r="M369" i="2" a="1"/>
  <c r="M369" i="2" s="1"/>
  <c r="T369" i="3" s="1"/>
  <c r="M370" i="2" a="1"/>
  <c r="M370" i="2"/>
  <c r="M371" i="2" a="1"/>
  <c r="M371" i="2" s="1"/>
  <c r="T371" i="3" s="1"/>
  <c r="M372" i="2" a="1"/>
  <c r="M372" i="2" s="1"/>
  <c r="M373" i="2" a="1"/>
  <c r="M373" i="2" s="1"/>
  <c r="M374" i="2" a="1"/>
  <c r="M374" i="2"/>
  <c r="T374" i="3" s="1"/>
  <c r="M375" i="2" a="1"/>
  <c r="M375" i="2"/>
  <c r="M376" i="2" a="1"/>
  <c r="M376" i="2" s="1"/>
  <c r="M377" i="2" a="1"/>
  <c r="M377" i="2" s="1"/>
  <c r="M378" i="2" a="1"/>
  <c r="M378" i="2" s="1"/>
  <c r="T378" i="3" s="1"/>
  <c r="M379" i="2" a="1"/>
  <c r="M379" i="2"/>
  <c r="T379" i="3" s="1"/>
  <c r="M380" i="2" a="1"/>
  <c r="M380" i="2" s="1"/>
  <c r="M381" i="2" a="1"/>
  <c r="M381" i="2" s="1"/>
  <c r="M382" i="2" a="1"/>
  <c r="M382" i="2" s="1"/>
  <c r="T382" i="3" s="1"/>
  <c r="M383" i="2" a="1"/>
  <c r="M383" i="2" s="1"/>
  <c r="T383" i="3" s="1"/>
  <c r="M384" i="2" a="1"/>
  <c r="M384" i="2" s="1"/>
  <c r="M385" i="2" a="1"/>
  <c r="M385" i="2" s="1"/>
  <c r="M386" i="2" a="1"/>
  <c r="M386" i="2"/>
  <c r="M387" i="2" a="1"/>
  <c r="M387" i="2" s="1"/>
  <c r="T387" i="3" s="1"/>
  <c r="M388" i="2" a="1"/>
  <c r="M388" i="2" s="1"/>
  <c r="M389" i="2" a="1"/>
  <c r="M389" i="2" s="1"/>
  <c r="M390" i="2" a="1"/>
  <c r="M390" i="2"/>
  <c r="T390" i="3" s="1"/>
  <c r="M391" i="2" a="1"/>
  <c r="M391" i="2"/>
  <c r="M392" i="2" a="1"/>
  <c r="M392" i="2" s="1"/>
  <c r="M393" i="2" a="1"/>
  <c r="M393" i="2" s="1"/>
  <c r="M394" i="2" a="1"/>
  <c r="M394" i="2" s="1"/>
  <c r="T394" i="3" s="1"/>
  <c r="M395" i="2" a="1"/>
  <c r="M395" i="2"/>
  <c r="T395" i="3" s="1"/>
  <c r="M396" i="2" a="1"/>
  <c r="M396" i="2" s="1"/>
  <c r="M397" i="2" a="1"/>
  <c r="M397" i="2" s="1"/>
  <c r="M398" i="2" a="1"/>
  <c r="M398" i="2" s="1"/>
  <c r="T398" i="3" s="1"/>
  <c r="M399" i="2" a="1"/>
  <c r="M399" i="2" s="1"/>
  <c r="T399" i="3" s="1"/>
  <c r="M400" i="2" a="1"/>
  <c r="M400" i="2" s="1"/>
  <c r="M401" i="2" a="1"/>
  <c r="M401" i="2" s="1"/>
  <c r="T401" i="3" s="1"/>
  <c r="M402" i="2" a="1"/>
  <c r="M402" i="2"/>
  <c r="M403" i="2" a="1"/>
  <c r="M403" i="2" s="1"/>
  <c r="T403" i="3" s="1"/>
  <c r="M404" i="2" a="1"/>
  <c r="M404" i="2" s="1"/>
  <c r="M405" i="2" a="1"/>
  <c r="M405" i="2" s="1"/>
  <c r="M406" i="2" a="1"/>
  <c r="M406" i="2"/>
  <c r="T406" i="3" s="1"/>
  <c r="M407" i="2" a="1"/>
  <c r="M407" i="2"/>
  <c r="M408" i="2" a="1"/>
  <c r="M408" i="2" s="1"/>
  <c r="M409" i="2" a="1"/>
  <c r="M409" i="2" s="1"/>
  <c r="M410" i="2" a="1"/>
  <c r="M410" i="2" s="1"/>
  <c r="T410" i="3" s="1"/>
  <c r="M411" i="2" a="1"/>
  <c r="M411" i="2"/>
  <c r="T411" i="3" s="1"/>
  <c r="M412" i="2" a="1"/>
  <c r="M412" i="2" s="1"/>
  <c r="M413" i="2" a="1"/>
  <c r="M413" i="2" s="1"/>
  <c r="M414" i="2" a="1"/>
  <c r="M414" i="2" s="1"/>
  <c r="T414" i="3" s="1"/>
  <c r="M415" i="2" a="1"/>
  <c r="M415" i="2" s="1"/>
  <c r="T415" i="3" s="1"/>
  <c r="M416" i="2" a="1"/>
  <c r="M416" i="2" s="1"/>
  <c r="M417" i="2" a="1"/>
  <c r="M417" i="2" s="1"/>
  <c r="T417" i="3" s="1"/>
  <c r="M418" i="2" a="1"/>
  <c r="M418" i="2"/>
  <c r="M419" i="2" a="1"/>
  <c r="M419" i="2" s="1"/>
  <c r="T419" i="3" s="1"/>
  <c r="M420" i="2" a="1"/>
  <c r="M420" i="2" s="1"/>
  <c r="M421" i="2" a="1"/>
  <c r="M421" i="2" s="1"/>
  <c r="M422" i="2" a="1"/>
  <c r="M422" i="2"/>
  <c r="T422" i="3" s="1"/>
  <c r="M423" i="2" a="1"/>
  <c r="M423" i="2"/>
  <c r="M424" i="2" a="1"/>
  <c r="M424" i="2" s="1"/>
  <c r="M425" i="2" a="1"/>
  <c r="M425" i="2" s="1"/>
  <c r="M426" i="2" a="1"/>
  <c r="M426" i="2" s="1"/>
  <c r="T426" i="3" s="1"/>
  <c r="M427" i="2" a="1"/>
  <c r="M427" i="2"/>
  <c r="T427" i="3" s="1"/>
  <c r="M428" i="2" a="1"/>
  <c r="M428" i="2" s="1"/>
  <c r="M429" i="2" a="1"/>
  <c r="M429" i="2" s="1"/>
  <c r="M430" i="2" a="1"/>
  <c r="M430" i="2" s="1"/>
  <c r="T430" i="3" s="1"/>
  <c r="M431" i="2" a="1"/>
  <c r="M431" i="2" s="1"/>
  <c r="T431" i="3" s="1"/>
  <c r="M432" i="2" a="1"/>
  <c r="M432" i="2" s="1"/>
  <c r="M433" i="2" a="1"/>
  <c r="M433" i="2" s="1"/>
  <c r="T433" i="3" s="1"/>
  <c r="M434" i="2" a="1"/>
  <c r="M434" i="2"/>
  <c r="M435" i="2" a="1"/>
  <c r="M435" i="2" s="1"/>
  <c r="T435" i="3" s="1"/>
  <c r="M436" i="2" a="1"/>
  <c r="M436" i="2" s="1"/>
  <c r="M437" i="2" a="1"/>
  <c r="M437" i="2" s="1"/>
  <c r="M438" i="2" a="1"/>
  <c r="M438" i="2"/>
  <c r="T438" i="3" s="1"/>
  <c r="M439" i="2" a="1"/>
  <c r="M439" i="2"/>
  <c r="M440" i="2" a="1"/>
  <c r="M440" i="2" s="1"/>
  <c r="M441" i="2" a="1"/>
  <c r="M441" i="2" s="1"/>
  <c r="M442" i="2" a="1"/>
  <c r="M442" i="2" s="1"/>
  <c r="T442" i="3" s="1"/>
  <c r="M443" i="2" a="1"/>
  <c r="M443" i="2"/>
  <c r="T443" i="3" s="1"/>
  <c r="M444" i="2" a="1"/>
  <c r="M444" i="2" s="1"/>
  <c r="M445" i="2" a="1"/>
  <c r="M445" i="2" s="1"/>
  <c r="M446" i="2" a="1"/>
  <c r="M446" i="2" s="1"/>
  <c r="T446" i="3" s="1"/>
  <c r="M447" i="2" a="1"/>
  <c r="M447" i="2" s="1"/>
  <c r="T447" i="3" s="1"/>
  <c r="M448" i="2" a="1"/>
  <c r="M448" i="2" s="1"/>
  <c r="M449" i="2" a="1"/>
  <c r="M449" i="2" s="1"/>
  <c r="M450" i="2" a="1"/>
  <c r="M450" i="2"/>
  <c r="M451" i="2" a="1"/>
  <c r="M451" i="2" s="1"/>
  <c r="T451" i="3" s="1"/>
  <c r="M452" i="2" a="1"/>
  <c r="M452" i="2" s="1"/>
  <c r="M453" i="2" a="1"/>
  <c r="M453" i="2" s="1"/>
  <c r="M454" i="2" a="1"/>
  <c r="M454" i="2"/>
  <c r="T454" i="3" s="1"/>
  <c r="M455" i="2" a="1"/>
  <c r="M455" i="2"/>
  <c r="M456" i="2" a="1"/>
  <c r="M456" i="2" s="1"/>
  <c r="M457" i="2" a="1"/>
  <c r="M457" i="2" s="1"/>
  <c r="M458" i="2" a="1"/>
  <c r="M458" i="2" s="1"/>
  <c r="T458" i="3" s="1"/>
  <c r="M459" i="2" a="1"/>
  <c r="M459" i="2"/>
  <c r="T459" i="3" s="1"/>
  <c r="M460" i="2" a="1"/>
  <c r="M460" i="2" s="1"/>
  <c r="M461" i="2" a="1"/>
  <c r="M461" i="2" s="1"/>
  <c r="M462" i="2" a="1"/>
  <c r="M462" i="2" s="1"/>
  <c r="T462" i="3" s="1"/>
  <c r="M463" i="2" a="1"/>
  <c r="M463" i="2" s="1"/>
  <c r="T463" i="3" s="1"/>
  <c r="M464" i="2" a="1"/>
  <c r="M464" i="2" s="1"/>
  <c r="M465" i="2" a="1"/>
  <c r="M465" i="2" s="1"/>
  <c r="T465" i="3" s="1"/>
  <c r="M466" i="2" a="1"/>
  <c r="M466" i="2"/>
  <c r="M467" i="2" a="1"/>
  <c r="M467" i="2" s="1"/>
  <c r="T467" i="3" s="1"/>
  <c r="M468" i="2" a="1"/>
  <c r="M468" i="2" s="1"/>
  <c r="M469" i="2" a="1"/>
  <c r="M469" i="2" s="1"/>
  <c r="M470" i="2" a="1"/>
  <c r="M470" i="2"/>
  <c r="T470" i="3" s="1"/>
  <c r="M471" i="2" a="1"/>
  <c r="M471" i="2"/>
  <c r="M472" i="2" a="1"/>
  <c r="M472" i="2" s="1"/>
  <c r="M473" i="2" a="1"/>
  <c r="M473" i="2" s="1"/>
  <c r="M474" i="2" a="1"/>
  <c r="M474" i="2" s="1"/>
  <c r="T474" i="3" s="1"/>
  <c r="M475" i="2" a="1"/>
  <c r="M475" i="2"/>
  <c r="T475" i="3" s="1"/>
  <c r="M476" i="2" a="1"/>
  <c r="M476" i="2" s="1"/>
  <c r="M477" i="2" a="1"/>
  <c r="M477" i="2" s="1"/>
  <c r="M478" i="2" a="1"/>
  <c r="M478" i="2" s="1"/>
  <c r="T478" i="3" s="1"/>
  <c r="M479" i="2" a="1"/>
  <c r="M479" i="2" s="1"/>
  <c r="T479" i="3" s="1"/>
  <c r="M480" i="2" a="1"/>
  <c r="M480" i="2" s="1"/>
  <c r="M481" i="2" a="1"/>
  <c r="M481" i="2" s="1"/>
  <c r="T481" i="3" s="1"/>
  <c r="M482" i="2" a="1"/>
  <c r="M482" i="2"/>
  <c r="M483" i="2" a="1"/>
  <c r="M483" i="2" s="1"/>
  <c r="T483" i="3" s="1"/>
  <c r="M484" i="2" a="1"/>
  <c r="M484" i="2" s="1"/>
  <c r="M485" i="2" a="1"/>
  <c r="M485" i="2" s="1"/>
  <c r="M486" i="2" a="1"/>
  <c r="M486" i="2"/>
  <c r="T486" i="3" s="1"/>
  <c r="M487" i="2" a="1"/>
  <c r="M487" i="2"/>
  <c r="M488" i="2" a="1"/>
  <c r="M488" i="2" s="1"/>
  <c r="M489" i="2" a="1"/>
  <c r="M489" i="2" s="1"/>
  <c r="M490" i="2" a="1"/>
  <c r="M490" i="2" s="1"/>
  <c r="T490" i="3" s="1"/>
  <c r="M491" i="2" a="1"/>
  <c r="M491" i="2"/>
  <c r="T491" i="3" s="1"/>
  <c r="M492" i="2" a="1"/>
  <c r="M492" i="2" s="1"/>
  <c r="M493" i="2" a="1"/>
  <c r="M493" i="2" s="1"/>
  <c r="M494" i="2" a="1"/>
  <c r="M494" i="2" s="1"/>
  <c r="T494" i="3" s="1"/>
  <c r="M495" i="2" a="1"/>
  <c r="M495" i="2" s="1"/>
  <c r="T495" i="3" s="1"/>
  <c r="M496" i="2" a="1"/>
  <c r="M496" i="2" s="1"/>
  <c r="M497" i="2" a="1"/>
  <c r="M497" i="2" s="1"/>
  <c r="T497" i="3" s="1"/>
  <c r="M498" i="2" a="1"/>
  <c r="M498" i="2"/>
  <c r="M499" i="2" a="1"/>
  <c r="M499" i="2" s="1"/>
  <c r="T499" i="3" s="1"/>
  <c r="M500" i="2" a="1"/>
  <c r="M500" i="2" s="1"/>
  <c r="M501" i="2" a="1"/>
  <c r="M501" i="2" s="1"/>
  <c r="M502" i="2" a="1"/>
  <c r="M502" i="2"/>
  <c r="T502" i="3" s="1"/>
  <c r="M503" i="2" a="1"/>
  <c r="M503" i="2"/>
  <c r="M504" i="2" a="1"/>
  <c r="M504" i="2" s="1"/>
  <c r="M505" i="2" a="1"/>
  <c r="M505" i="2" s="1"/>
  <c r="M506" i="2" a="1"/>
  <c r="M506" i="2" s="1"/>
  <c r="T506" i="3" s="1"/>
  <c r="M507" i="2" a="1"/>
  <c r="M507" i="2"/>
  <c r="T507" i="3" s="1"/>
  <c r="M508" i="2" a="1"/>
  <c r="M508" i="2" s="1"/>
  <c r="M509" i="2" a="1"/>
  <c r="M509" i="2" s="1"/>
  <c r="M510" i="2" a="1"/>
  <c r="M510" i="2" s="1"/>
  <c r="T510" i="3" s="1"/>
  <c r="M511" i="2" a="1"/>
  <c r="M511" i="2" s="1"/>
  <c r="T511" i="3" s="1"/>
  <c r="M512" i="2" a="1"/>
  <c r="M512" i="2" s="1"/>
  <c r="M513" i="2" a="1"/>
  <c r="M513" i="2" s="1"/>
  <c r="M514" i="2" a="1"/>
  <c r="M514" i="2"/>
  <c r="M515" i="2" a="1"/>
  <c r="M515" i="2" s="1"/>
  <c r="T515" i="3" s="1"/>
  <c r="M516" i="2" a="1"/>
  <c r="M516" i="2" s="1"/>
  <c r="M517" i="2" a="1"/>
  <c r="M517" i="2" s="1"/>
  <c r="M518" i="2" a="1"/>
  <c r="M518" i="2"/>
  <c r="T518" i="3" s="1"/>
  <c r="M519" i="2" a="1"/>
  <c r="M519" i="2"/>
  <c r="M520" i="2" a="1"/>
  <c r="M520" i="2" s="1"/>
  <c r="M521" i="2" a="1"/>
  <c r="M521" i="2" s="1"/>
  <c r="M522" i="2" a="1"/>
  <c r="M522" i="2" s="1"/>
  <c r="T522" i="3" s="1"/>
  <c r="M523" i="2" a="1"/>
  <c r="M523" i="2"/>
  <c r="T523" i="3" s="1"/>
  <c r="M524" i="2" a="1"/>
  <c r="M524" i="2" s="1"/>
  <c r="M525" i="2" a="1"/>
  <c r="M525" i="2" s="1"/>
  <c r="M526" i="2" a="1"/>
  <c r="M526" i="2" s="1"/>
  <c r="T526" i="3" s="1"/>
  <c r="M527" i="2" a="1"/>
  <c r="M527" i="2" s="1"/>
  <c r="T527" i="3" s="1"/>
  <c r="M528" i="2" a="1"/>
  <c r="M528" i="2" s="1"/>
  <c r="M529" i="2" a="1"/>
  <c r="M529" i="2" s="1"/>
  <c r="T529" i="3" s="1"/>
  <c r="M530" i="2" a="1"/>
  <c r="M530" i="2"/>
  <c r="M531" i="2" a="1"/>
  <c r="M531" i="2" s="1"/>
  <c r="T531" i="3" s="1"/>
  <c r="M532" i="2" a="1"/>
  <c r="M532" i="2" s="1"/>
  <c r="M533" i="2" a="1"/>
  <c r="M533" i="2" s="1"/>
  <c r="M534" i="2" a="1"/>
  <c r="M534" i="2"/>
  <c r="T534" i="3" s="1"/>
  <c r="M535" i="2" a="1"/>
  <c r="M535" i="2"/>
  <c r="M536" i="2" a="1"/>
  <c r="M536" i="2" s="1"/>
  <c r="M537" i="2" a="1"/>
  <c r="M537" i="2" s="1"/>
  <c r="M538" i="2" a="1"/>
  <c r="M538" i="2" s="1"/>
  <c r="T538" i="3" s="1"/>
  <c r="M539" i="2" a="1"/>
  <c r="M539" i="2"/>
  <c r="T539" i="3" s="1"/>
  <c r="M540" i="2" a="1"/>
  <c r="M540" i="2" s="1"/>
  <c r="M541" i="2" a="1"/>
  <c r="M541" i="2" s="1"/>
  <c r="M542" i="2" a="1"/>
  <c r="M542" i="2" s="1"/>
  <c r="T542" i="3" s="1"/>
  <c r="M543" i="2" a="1"/>
  <c r="M543" i="2" s="1"/>
  <c r="T543" i="3" s="1"/>
  <c r="M544" i="2" a="1"/>
  <c r="M544" i="2" s="1"/>
  <c r="M545" i="2" a="1"/>
  <c r="M545" i="2" s="1"/>
  <c r="T545" i="3" s="1"/>
  <c r="M546" i="2" a="1"/>
  <c r="M546" i="2"/>
  <c r="M547" i="2" a="1"/>
  <c r="M547" i="2" s="1"/>
  <c r="T547" i="3" s="1"/>
  <c r="M548" i="2" a="1"/>
  <c r="M548" i="2" s="1"/>
  <c r="M549" i="2" a="1"/>
  <c r="M549" i="2" s="1"/>
  <c r="M550" i="2" a="1"/>
  <c r="M550" i="2"/>
  <c r="T550" i="3" s="1"/>
  <c r="M551" i="2" a="1"/>
  <c r="M551" i="2" s="1"/>
  <c r="T551" i="3" s="1"/>
  <c r="M552" i="2" a="1"/>
  <c r="M552" i="2" s="1"/>
  <c r="M553" i="2" a="1"/>
  <c r="M553" i="2" s="1"/>
  <c r="M554" i="2" a="1"/>
  <c r="M554" i="2" s="1"/>
  <c r="T554" i="3" s="1"/>
  <c r="M555" i="2" a="1"/>
  <c r="M555" i="2"/>
  <c r="T555" i="3" s="1"/>
  <c r="M556" i="2" a="1"/>
  <c r="M556" i="2" s="1"/>
  <c r="M557" i="2" a="1"/>
  <c r="M557" i="2" s="1"/>
  <c r="M558" i="2" a="1"/>
  <c r="M558" i="2" s="1"/>
  <c r="T558" i="3" s="1"/>
  <c r="M559" i="2" a="1"/>
  <c r="M559" i="2" s="1"/>
  <c r="T559" i="3" s="1"/>
  <c r="M560" i="2" a="1"/>
  <c r="M560" i="2" s="1"/>
  <c r="M561" i="2" a="1"/>
  <c r="M561" i="2" s="1"/>
  <c r="T561" i="3" s="1"/>
  <c r="M562" i="2" a="1"/>
  <c r="M562" i="2" s="1"/>
  <c r="T562" i="3" s="1"/>
  <c r="M563" i="2" a="1"/>
  <c r="M563" i="2" s="1"/>
  <c r="T563" i="3" s="1"/>
  <c r="M564" i="2" a="1"/>
  <c r="M564" i="2" s="1"/>
  <c r="M565" i="2" a="1"/>
  <c r="M565" i="2" s="1"/>
  <c r="M566" i="2" a="1"/>
  <c r="M566" i="2"/>
  <c r="T566" i="3" s="1"/>
  <c r="M567" i="2" a="1"/>
  <c r="M567" i="2" s="1"/>
  <c r="T567" i="3" s="1"/>
  <c r="M568" i="2" a="1"/>
  <c r="M568" i="2" s="1"/>
  <c r="M569" i="2" a="1"/>
  <c r="M569" i="2" s="1"/>
  <c r="M570" i="2" a="1"/>
  <c r="M570" i="2" s="1"/>
  <c r="T570" i="3" s="1"/>
  <c r="M571" i="2" a="1"/>
  <c r="M571" i="2"/>
  <c r="T571" i="3" s="1"/>
  <c r="M572" i="2" a="1"/>
  <c r="M572" i="2" s="1"/>
  <c r="M573" i="2" a="1"/>
  <c r="M573" i="2" s="1"/>
  <c r="M574" i="2" a="1"/>
  <c r="M574" i="2" s="1"/>
  <c r="T574" i="3" s="1"/>
  <c r="M575" i="2" a="1"/>
  <c r="M575" i="2" s="1"/>
  <c r="T575" i="3" s="1"/>
  <c r="M576" i="2" a="1"/>
  <c r="M576" i="2" s="1"/>
  <c r="M577" i="2" a="1"/>
  <c r="M577" i="2" s="1"/>
  <c r="M578" i="2" a="1"/>
  <c r="M578" i="2" s="1"/>
  <c r="T578" i="3" s="1"/>
  <c r="M579" i="2" a="1"/>
  <c r="M579" i="2" s="1"/>
  <c r="T579" i="3" s="1"/>
  <c r="M580" i="2" a="1"/>
  <c r="M580" i="2" s="1"/>
  <c r="M581" i="2" a="1"/>
  <c r="M581" i="2" s="1"/>
  <c r="M582" i="2" a="1"/>
  <c r="M582" i="2"/>
  <c r="T582" i="3" s="1"/>
  <c r="M583" i="2" a="1"/>
  <c r="M583" i="2" s="1"/>
  <c r="T583" i="3" s="1"/>
  <c r="M584" i="2" a="1"/>
  <c r="M584" i="2" s="1"/>
  <c r="M585" i="2" a="1"/>
  <c r="M585" i="2" s="1"/>
  <c r="M586" i="2" a="1"/>
  <c r="M586" i="2" s="1"/>
  <c r="T586" i="3" s="1"/>
  <c r="M587" i="2" a="1"/>
  <c r="M587" i="2"/>
  <c r="T587" i="3" s="1"/>
  <c r="M588" i="2" a="1"/>
  <c r="M588" i="2" s="1"/>
  <c r="M589" i="2" a="1"/>
  <c r="M589" i="2" s="1"/>
  <c r="M590" i="2" a="1"/>
  <c r="M590" i="2" s="1"/>
  <c r="T590" i="3" s="1"/>
  <c r="M591" i="2" a="1"/>
  <c r="M591" i="2" s="1"/>
  <c r="T591" i="3" s="1"/>
  <c r="M592" i="2" a="1"/>
  <c r="M592" i="2" s="1"/>
  <c r="M593" i="2" a="1"/>
  <c r="M593" i="2" s="1"/>
  <c r="T593" i="3" s="1"/>
  <c r="M594" i="2" a="1"/>
  <c r="M594" i="2" s="1"/>
  <c r="T594" i="3" s="1"/>
  <c r="M595" i="2" a="1"/>
  <c r="M595" i="2" s="1"/>
  <c r="T595" i="3" s="1"/>
  <c r="M596" i="2" a="1"/>
  <c r="M596" i="2" s="1"/>
  <c r="M597" i="2" a="1"/>
  <c r="M597" i="2" s="1"/>
  <c r="M598" i="2" a="1"/>
  <c r="M598" i="2"/>
  <c r="T598" i="3" s="1"/>
  <c r="M599" i="2" a="1"/>
  <c r="M599" i="2" s="1"/>
  <c r="T599" i="3" s="1"/>
  <c r="M600" i="2" a="1"/>
  <c r="M600" i="2" s="1"/>
  <c r="M601" i="2" a="1"/>
  <c r="M601" i="2" s="1"/>
  <c r="M602" i="2" a="1"/>
  <c r="M602" i="2" s="1"/>
  <c r="T602" i="3" s="1"/>
  <c r="M603" i="2" a="1"/>
  <c r="M603" i="2"/>
  <c r="T603" i="3" s="1"/>
  <c r="M604" i="2" a="1"/>
  <c r="M604" i="2" s="1"/>
  <c r="M605" i="2" a="1"/>
  <c r="M605" i="2" s="1"/>
  <c r="M606" i="2" a="1"/>
  <c r="M606" i="2" s="1"/>
  <c r="T606" i="3" s="1"/>
  <c r="M607" i="2" a="1"/>
  <c r="M607" i="2" s="1"/>
  <c r="T607" i="3" s="1"/>
  <c r="M608" i="2" a="1"/>
  <c r="M608" i="2" s="1"/>
  <c r="M609" i="2" a="1"/>
  <c r="M609" i="2" s="1"/>
  <c r="T609" i="3" s="1"/>
  <c r="M610" i="2" a="1"/>
  <c r="M610" i="2" s="1"/>
  <c r="T610" i="3" s="1"/>
  <c r="M611" i="2" a="1"/>
  <c r="M611" i="2" s="1"/>
  <c r="T611" i="3" s="1"/>
  <c r="M612" i="2" a="1"/>
  <c r="M612" i="2" s="1"/>
  <c r="M613" i="2" a="1"/>
  <c r="M613" i="2" s="1"/>
  <c r="M614" i="2" a="1"/>
  <c r="M614" i="2"/>
  <c r="T614" i="3" s="1"/>
  <c r="M615" i="2" a="1"/>
  <c r="M615" i="2" s="1"/>
  <c r="T615" i="3" s="1"/>
  <c r="M616" i="2" a="1"/>
  <c r="M616" i="2" s="1"/>
  <c r="M617" i="2" a="1"/>
  <c r="M617" i="2" s="1"/>
  <c r="M618" i="2" a="1"/>
  <c r="M618" i="2" s="1"/>
  <c r="T618" i="3" s="1"/>
  <c r="M619" i="2" a="1"/>
  <c r="M619" i="2"/>
  <c r="T619" i="3" s="1"/>
  <c r="M620" i="2" a="1"/>
  <c r="M620" i="2" s="1"/>
  <c r="M621" i="2" a="1"/>
  <c r="M621" i="2" s="1"/>
  <c r="M622" i="2" a="1"/>
  <c r="M622" i="2" s="1"/>
  <c r="T622" i="3" s="1"/>
  <c r="M623" i="2" a="1"/>
  <c r="M623" i="2" s="1"/>
  <c r="T623" i="3" s="1"/>
  <c r="M624" i="2" a="1"/>
  <c r="M624" i="2" s="1"/>
  <c r="M625" i="2" a="1"/>
  <c r="M625" i="2" s="1"/>
  <c r="T625" i="3" s="1"/>
  <c r="M626" i="2" a="1"/>
  <c r="M626" i="2" s="1"/>
  <c r="T626" i="3" s="1"/>
  <c r="M627" i="2" a="1"/>
  <c r="M627" i="2" s="1"/>
  <c r="T627" i="3" s="1"/>
  <c r="M628" i="2" a="1"/>
  <c r="M628" i="2" s="1"/>
  <c r="M629" i="2" a="1"/>
  <c r="M629" i="2" s="1"/>
  <c r="M630" i="2" a="1"/>
  <c r="M630" i="2"/>
  <c r="T630" i="3" s="1"/>
  <c r="M631" i="2" a="1"/>
  <c r="M631" i="2" s="1"/>
  <c r="T631" i="3" s="1"/>
  <c r="M632" i="2" a="1"/>
  <c r="M632" i="2" s="1"/>
  <c r="M633" i="2" a="1"/>
  <c r="M633" i="2" s="1"/>
  <c r="M634" i="2" a="1"/>
  <c r="M634" i="2" s="1"/>
  <c r="T634" i="3" s="1"/>
  <c r="M635" i="2" a="1"/>
  <c r="M635" i="2"/>
  <c r="T635" i="3" s="1"/>
  <c r="M636" i="2" a="1"/>
  <c r="M636" i="2" s="1"/>
  <c r="M637" i="2" a="1"/>
  <c r="M637" i="2" s="1"/>
  <c r="M638" i="2" a="1"/>
  <c r="M638" i="2" s="1"/>
  <c r="T638" i="3" s="1"/>
  <c r="M639" i="2" a="1"/>
  <c r="M639" i="2" s="1"/>
  <c r="T639" i="3" s="1"/>
  <c r="M640" i="2" a="1"/>
  <c r="M640" i="2" s="1"/>
  <c r="M641" i="2" a="1"/>
  <c r="M641" i="2" s="1"/>
  <c r="M642" i="2" a="1"/>
  <c r="M642" i="2" s="1"/>
  <c r="T642" i="3" s="1"/>
  <c r="M643" i="2" a="1"/>
  <c r="M643" i="2" s="1"/>
  <c r="T643" i="3" s="1"/>
  <c r="M644" i="2" a="1"/>
  <c r="M644" i="2" s="1"/>
  <c r="M645" i="2" a="1"/>
  <c r="M645" i="2" s="1"/>
  <c r="M646" i="2" a="1"/>
  <c r="M646" i="2"/>
  <c r="T646" i="3" s="1"/>
  <c r="M647" i="2" a="1"/>
  <c r="M647" i="2" s="1"/>
  <c r="T647" i="3" s="1"/>
  <c r="M648" i="2" a="1"/>
  <c r="M648" i="2" s="1"/>
  <c r="M649" i="2" a="1"/>
  <c r="M649" i="2" s="1"/>
  <c r="M650" i="2" a="1"/>
  <c r="M650" i="2" s="1"/>
  <c r="T650" i="3" s="1"/>
  <c r="M651" i="2" a="1"/>
  <c r="M651" i="2"/>
  <c r="T651" i="3" s="1"/>
  <c r="M652" i="2" a="1"/>
  <c r="M652" i="2" s="1"/>
  <c r="M653" i="2" a="1"/>
  <c r="M653" i="2" s="1"/>
  <c r="M654" i="2" a="1"/>
  <c r="M654" i="2" s="1"/>
  <c r="T654" i="3" s="1"/>
  <c r="M655" i="2" a="1"/>
  <c r="M655" i="2" s="1"/>
  <c r="T655" i="3" s="1"/>
  <c r="M656" i="2" a="1"/>
  <c r="M656" i="2" s="1"/>
  <c r="M657" i="2" a="1"/>
  <c r="M657" i="2" s="1"/>
  <c r="T657" i="3" s="1"/>
  <c r="M658" i="2" a="1"/>
  <c r="M658" i="2" s="1"/>
  <c r="T658" i="3" s="1"/>
  <c r="M659" i="2" a="1"/>
  <c r="M659" i="2" s="1"/>
  <c r="T659" i="3" s="1"/>
  <c r="M660" i="2" a="1"/>
  <c r="M660" i="2" s="1"/>
  <c r="M661" i="2" a="1"/>
  <c r="M661" i="2" s="1"/>
  <c r="M662" i="2" a="1"/>
  <c r="M662" i="2"/>
  <c r="T662" i="3" s="1"/>
  <c r="M663" i="2" a="1"/>
  <c r="M663" i="2" s="1"/>
  <c r="T663" i="3" s="1"/>
  <c r="M664" i="2" a="1"/>
  <c r="M664" i="2" s="1"/>
  <c r="M665" i="2" a="1"/>
  <c r="M665" i="2" s="1"/>
  <c r="M666" i="2" a="1"/>
  <c r="M666" i="2" s="1"/>
  <c r="T666" i="3" s="1"/>
  <c r="M667" i="2" a="1"/>
  <c r="M667" i="2"/>
  <c r="T667" i="3" s="1"/>
  <c r="M668" i="2" a="1"/>
  <c r="M668" i="2" s="1"/>
  <c r="M669" i="2" a="1"/>
  <c r="M669" i="2" s="1"/>
  <c r="M670" i="2" a="1"/>
  <c r="M670" i="2" s="1"/>
  <c r="T670" i="3" s="1"/>
  <c r="M671" i="2" a="1"/>
  <c r="M671" i="2" s="1"/>
  <c r="T671" i="3" s="1"/>
  <c r="M672" i="2" a="1"/>
  <c r="M672" i="2" s="1"/>
  <c r="M673" i="2" a="1"/>
  <c r="M673" i="2" s="1"/>
  <c r="T673" i="3" s="1"/>
  <c r="M674" i="2" a="1"/>
  <c r="M674" i="2" s="1"/>
  <c r="T674" i="3" s="1"/>
  <c r="M675" i="2" a="1"/>
  <c r="M675" i="2" s="1"/>
  <c r="T675" i="3" s="1"/>
  <c r="M676" i="2" a="1"/>
  <c r="M676" i="2" s="1"/>
  <c r="M677" i="2" a="1"/>
  <c r="M677" i="2" s="1"/>
  <c r="M678" i="2" a="1"/>
  <c r="M678" i="2"/>
  <c r="T678" i="3" s="1"/>
  <c r="M679" i="2" a="1"/>
  <c r="M679" i="2" s="1"/>
  <c r="T679" i="3" s="1"/>
  <c r="M680" i="2" a="1"/>
  <c r="M680" i="2" s="1"/>
  <c r="M681" i="2" a="1"/>
  <c r="M681" i="2" s="1"/>
  <c r="M682" i="2" a="1"/>
  <c r="M682" i="2" s="1"/>
  <c r="T682" i="3" s="1"/>
  <c r="M683" i="2" a="1"/>
  <c r="M683" i="2"/>
  <c r="T683" i="3" s="1"/>
  <c r="M684" i="2" a="1"/>
  <c r="M684" i="2" s="1"/>
  <c r="M685" i="2" a="1"/>
  <c r="M685" i="2" s="1"/>
  <c r="M686" i="2" a="1"/>
  <c r="M686" i="2" s="1"/>
  <c r="T686" i="3" s="1"/>
  <c r="M687" i="2" a="1"/>
  <c r="M687" i="2" s="1"/>
  <c r="T687" i="3" s="1"/>
  <c r="M688" i="2" a="1"/>
  <c r="M688" i="2" s="1"/>
  <c r="M689" i="2" a="1"/>
  <c r="M689" i="2" s="1"/>
  <c r="T689" i="3" s="1"/>
  <c r="M690" i="2" a="1"/>
  <c r="M690" i="2" s="1"/>
  <c r="T690" i="3" s="1"/>
  <c r="M691" i="2" a="1"/>
  <c r="M691" i="2" s="1"/>
  <c r="T691" i="3" s="1"/>
  <c r="M692" i="2" a="1"/>
  <c r="M692" i="2" s="1"/>
  <c r="M693" i="2" a="1"/>
  <c r="M693" i="2" s="1"/>
  <c r="M694" i="2" a="1"/>
  <c r="M694" i="2"/>
  <c r="T694" i="3" s="1"/>
  <c r="M695" i="2" a="1"/>
  <c r="M695" i="2" s="1"/>
  <c r="M696" i="2" a="1"/>
  <c r="M696" i="2" s="1"/>
  <c r="M697" i="2" a="1"/>
  <c r="M697" i="2" s="1"/>
  <c r="M698" i="2" a="1"/>
  <c r="M698" i="2" s="1"/>
  <c r="T698" i="3" s="1"/>
  <c r="M699" i="2" a="1"/>
  <c r="M699" i="2"/>
  <c r="T699" i="3" s="1"/>
  <c r="M700" i="2" a="1"/>
  <c r="M700" i="2" s="1"/>
  <c r="M701" i="2" a="1"/>
  <c r="M701" i="2" s="1"/>
  <c r="M702" i="2" a="1"/>
  <c r="M702" i="2" s="1"/>
  <c r="T702" i="3" s="1"/>
  <c r="M703" i="2" a="1"/>
  <c r="M703" i="2" s="1"/>
  <c r="T703" i="3" s="1"/>
  <c r="M704" i="2" a="1"/>
  <c r="M704" i="2" s="1"/>
  <c r="M705" i="2" a="1"/>
  <c r="M705" i="2" s="1"/>
  <c r="M706" i="2" a="1"/>
  <c r="M706" i="2" s="1"/>
  <c r="T706" i="3" s="1"/>
  <c r="M707" i="2" a="1"/>
  <c r="M707" i="2" s="1"/>
  <c r="T707" i="3" s="1"/>
  <c r="M708" i="2" a="1"/>
  <c r="M708" i="2" s="1"/>
  <c r="M709" i="2" a="1"/>
  <c r="M709" i="2" s="1"/>
  <c r="M710" i="2" a="1"/>
  <c r="M710" i="2"/>
  <c r="T710" i="3" s="1"/>
  <c r="M711" i="2" a="1"/>
  <c r="M711" i="2" s="1"/>
  <c r="T711" i="3" s="1"/>
  <c r="M712" i="2" a="1"/>
  <c r="M712" i="2" s="1"/>
  <c r="M713" i="2" a="1"/>
  <c r="M713" i="2" s="1"/>
  <c r="M714" i="2" a="1"/>
  <c r="M714" i="2" s="1"/>
  <c r="M715" i="2" a="1"/>
  <c r="M715" i="2"/>
  <c r="T715" i="3" s="1"/>
  <c r="M716" i="2" a="1"/>
  <c r="M716" i="2" s="1"/>
  <c r="M717" i="2" a="1"/>
  <c r="M717" i="2" s="1"/>
  <c r="M718" i="2" a="1"/>
  <c r="M718" i="2" s="1"/>
  <c r="T718" i="3" s="1"/>
  <c r="M719" i="2" a="1"/>
  <c r="M719" i="2" s="1"/>
  <c r="T719" i="3" s="1"/>
  <c r="M720" i="2" a="1"/>
  <c r="M720" i="2" s="1"/>
  <c r="M721" i="2" a="1"/>
  <c r="M721" i="2" s="1"/>
  <c r="T721" i="3" s="1"/>
  <c r="M722" i="2" a="1"/>
  <c r="M722" i="2" s="1"/>
  <c r="T722" i="3" s="1"/>
  <c r="M723" i="2" a="1"/>
  <c r="M723" i="2" s="1"/>
  <c r="T723" i="3" s="1"/>
  <c r="M724" i="2" a="1"/>
  <c r="M724" i="2" s="1"/>
  <c r="M725" i="2" a="1"/>
  <c r="M725" i="2" s="1"/>
  <c r="M726" i="2" a="1"/>
  <c r="M726" i="2"/>
  <c r="T726" i="3" s="1"/>
  <c r="M727" i="2" a="1"/>
  <c r="M727" i="2" s="1"/>
  <c r="T727" i="3" s="1"/>
  <c r="M728" i="2" a="1"/>
  <c r="M728" i="2" s="1"/>
  <c r="M729" i="2" a="1"/>
  <c r="M729" i="2" s="1"/>
  <c r="M730" i="2" a="1"/>
  <c r="M730" i="2" s="1"/>
  <c r="T730" i="3" s="1"/>
  <c r="M731" i="2" a="1"/>
  <c r="M731" i="2"/>
  <c r="T731" i="3" s="1"/>
  <c r="M732" i="2" a="1"/>
  <c r="M732" i="2" s="1"/>
  <c r="M733" i="2" a="1"/>
  <c r="M733" i="2" s="1"/>
  <c r="M734" i="2" a="1"/>
  <c r="M734" i="2" s="1"/>
  <c r="T734" i="3" s="1"/>
  <c r="M735" i="2" a="1"/>
  <c r="M735" i="2" s="1"/>
  <c r="T735" i="3" s="1"/>
  <c r="M736" i="2" a="1"/>
  <c r="M736" i="2" s="1"/>
  <c r="M737" i="2" a="1"/>
  <c r="M737" i="2" s="1"/>
  <c r="T737" i="3" s="1"/>
  <c r="M738" i="2" a="1"/>
  <c r="M738" i="2" s="1"/>
  <c r="T738" i="3" s="1"/>
  <c r="M739" i="2" a="1"/>
  <c r="M739" i="2" s="1"/>
  <c r="T739" i="3" s="1"/>
  <c r="M740" i="2" a="1"/>
  <c r="M740" i="2" s="1"/>
  <c r="M741" i="2" a="1"/>
  <c r="M741" i="2" s="1"/>
  <c r="M742" i="2" a="1"/>
  <c r="M742" i="2"/>
  <c r="T742" i="3" s="1"/>
  <c r="M743" i="2" a="1"/>
  <c r="M743" i="2" s="1"/>
  <c r="T743" i="3" s="1"/>
  <c r="M744" i="2" a="1"/>
  <c r="M744" i="2" s="1"/>
  <c r="M745" i="2" a="1"/>
  <c r="M745" i="2" s="1"/>
  <c r="M746" i="2" a="1"/>
  <c r="M746" i="2" s="1"/>
  <c r="T746" i="3" s="1"/>
  <c r="M747" i="2" a="1"/>
  <c r="M747" i="2"/>
  <c r="T747" i="3" s="1"/>
  <c r="M748" i="2" a="1"/>
  <c r="M748" i="2" s="1"/>
  <c r="M749" i="2" a="1"/>
  <c r="M749" i="2" s="1"/>
  <c r="M750" i="2" a="1"/>
  <c r="M750" i="2" s="1"/>
  <c r="T750" i="3" s="1"/>
  <c r="M751" i="2" a="1"/>
  <c r="M751" i="2" s="1"/>
  <c r="T751" i="3" s="1"/>
  <c r="M752" i="2" a="1"/>
  <c r="M752" i="2" s="1"/>
  <c r="M753" i="2" a="1"/>
  <c r="M753" i="2" s="1"/>
  <c r="T753" i="3" s="1"/>
  <c r="M754" i="2" a="1"/>
  <c r="M754" i="2" s="1"/>
  <c r="T754" i="3" s="1"/>
  <c r="M755" i="2" a="1"/>
  <c r="M755" i="2" s="1"/>
  <c r="T755" i="3" s="1"/>
  <c r="M756" i="2" a="1"/>
  <c r="M756" i="2" s="1"/>
  <c r="M757" i="2" a="1"/>
  <c r="M757" i="2" s="1"/>
  <c r="M758" i="2" a="1"/>
  <c r="M758" i="2"/>
  <c r="T758" i="3" s="1"/>
  <c r="M759" i="2" a="1"/>
  <c r="M759" i="2" s="1"/>
  <c r="M760" i="2" a="1"/>
  <c r="M760" i="2" s="1"/>
  <c r="M761" i="2" a="1"/>
  <c r="M761" i="2" s="1"/>
  <c r="M762" i="2" a="1"/>
  <c r="M762" i="2" s="1"/>
  <c r="T762" i="3" s="1"/>
  <c r="M763" i="2" a="1"/>
  <c r="M763" i="2"/>
  <c r="T763" i="3" s="1"/>
  <c r="M764" i="2" a="1"/>
  <c r="M764" i="2" s="1"/>
  <c r="M765" i="2" a="1"/>
  <c r="M765" i="2" s="1"/>
  <c r="M766" i="2" a="1"/>
  <c r="M766" i="2" s="1"/>
  <c r="T766" i="3" s="1"/>
  <c r="M767" i="2" a="1"/>
  <c r="M767" i="2" s="1"/>
  <c r="T767" i="3" s="1"/>
  <c r="M768" i="2" a="1"/>
  <c r="M768" i="2" s="1"/>
  <c r="M769" i="2" a="1"/>
  <c r="M769" i="2" s="1"/>
  <c r="M770" i="2" a="1"/>
  <c r="M770" i="2" s="1"/>
  <c r="T770" i="3" s="1"/>
  <c r="M771" i="2" a="1"/>
  <c r="M771" i="2" s="1"/>
  <c r="T771" i="3" s="1"/>
  <c r="M772" i="2" a="1"/>
  <c r="M772" i="2" s="1"/>
  <c r="M773" i="2" a="1"/>
  <c r="M773" i="2" s="1"/>
  <c r="M774" i="2" a="1"/>
  <c r="M774" i="2"/>
  <c r="T774" i="3" s="1"/>
  <c r="M775" i="2" a="1"/>
  <c r="M775" i="2" s="1"/>
  <c r="T775" i="3" s="1"/>
  <c r="M776" i="2" a="1"/>
  <c r="M776" i="2" s="1"/>
  <c r="M777" i="2" a="1"/>
  <c r="M777" i="2" s="1"/>
  <c r="M778" i="2" a="1"/>
  <c r="M778" i="2" s="1"/>
  <c r="M779" i="2" a="1"/>
  <c r="M779" i="2"/>
  <c r="T779" i="3" s="1"/>
  <c r="M780" i="2" a="1"/>
  <c r="M780" i="2" s="1"/>
  <c r="M781" i="2" a="1"/>
  <c r="M781" i="2" s="1"/>
  <c r="M782" i="2" a="1"/>
  <c r="M782" i="2" s="1"/>
  <c r="T782" i="3" s="1"/>
  <c r="M783" i="2" a="1"/>
  <c r="M783" i="2" s="1"/>
  <c r="T783" i="3" s="1"/>
  <c r="M784" i="2" a="1"/>
  <c r="M784" i="2" s="1"/>
  <c r="M785" i="2" a="1"/>
  <c r="M785" i="2" s="1"/>
  <c r="T785" i="3" s="1"/>
  <c r="M786" i="2" a="1"/>
  <c r="M786" i="2" s="1"/>
  <c r="T786" i="3" s="1"/>
  <c r="M787" i="2" a="1"/>
  <c r="M787" i="2" s="1"/>
  <c r="T787" i="3" s="1"/>
  <c r="M788" i="2" a="1"/>
  <c r="M788" i="2" s="1"/>
  <c r="M789" i="2" a="1"/>
  <c r="M789" i="2" s="1"/>
  <c r="M790" i="2" a="1"/>
  <c r="M790" i="2"/>
  <c r="T790" i="3" s="1"/>
  <c r="M791" i="2" a="1"/>
  <c r="M791" i="2" s="1"/>
  <c r="T791" i="3" s="1"/>
  <c r="M792" i="2" a="1"/>
  <c r="M792" i="2" s="1"/>
  <c r="M793" i="2" a="1"/>
  <c r="M793" i="2" s="1"/>
  <c r="M794" i="2" a="1"/>
  <c r="M794" i="2" s="1"/>
  <c r="T794" i="3" s="1"/>
  <c r="M795" i="2" a="1"/>
  <c r="M795" i="2"/>
  <c r="T795" i="3" s="1"/>
  <c r="M796" i="2" a="1"/>
  <c r="M796" i="2" s="1"/>
  <c r="M797" i="2" a="1"/>
  <c r="M797" i="2" s="1"/>
  <c r="M798" i="2" a="1"/>
  <c r="M798" i="2" s="1"/>
  <c r="T798" i="3" s="1"/>
  <c r="M799" i="2" a="1"/>
  <c r="M799" i="2" s="1"/>
  <c r="T799" i="3" s="1"/>
  <c r="M800" i="2" a="1"/>
  <c r="M800" i="2" s="1"/>
  <c r="M801" i="2" a="1"/>
  <c r="M801" i="2" s="1"/>
  <c r="T801" i="3" s="1"/>
  <c r="M802" i="2" a="1"/>
  <c r="M802" i="2" s="1"/>
  <c r="T802" i="3" s="1"/>
  <c r="M803" i="2" a="1"/>
  <c r="M803" i="2" s="1"/>
  <c r="T803" i="3" s="1"/>
  <c r="M804" i="2" a="1"/>
  <c r="M804" i="2" s="1"/>
  <c r="M805" i="2" a="1"/>
  <c r="M805" i="2" s="1"/>
  <c r="M806" i="2" a="1"/>
  <c r="M806" i="2"/>
  <c r="T806" i="3" s="1"/>
  <c r="M807" i="2" a="1"/>
  <c r="M807" i="2" s="1"/>
  <c r="T807" i="3" s="1"/>
  <c r="M808" i="2" a="1"/>
  <c r="M808" i="2" s="1"/>
  <c r="M809" i="2" a="1"/>
  <c r="M809" i="2" s="1"/>
  <c r="M810" i="2" a="1"/>
  <c r="M810" i="2" s="1"/>
  <c r="T810" i="3" s="1"/>
  <c r="M811" i="2" a="1"/>
  <c r="M811" i="2"/>
  <c r="T811" i="3" s="1"/>
  <c r="M812" i="2" a="1"/>
  <c r="M812" i="2" s="1"/>
  <c r="M813" i="2" a="1"/>
  <c r="M813" i="2" s="1"/>
  <c r="M814" i="2" a="1"/>
  <c r="M814" i="2" s="1"/>
  <c r="M815" i="2" a="1"/>
  <c r="M815" i="2" s="1"/>
  <c r="T815" i="3" s="1"/>
  <c r="M816" i="2" a="1"/>
  <c r="M816" i="2" s="1"/>
  <c r="M817" i="2" a="1"/>
  <c r="M817" i="2" s="1"/>
  <c r="T817" i="3" s="1"/>
  <c r="M818" i="2" a="1"/>
  <c r="M818" i="2" s="1"/>
  <c r="T818" i="3" s="1"/>
  <c r="M819" i="2" a="1"/>
  <c r="M819" i="2" s="1"/>
  <c r="T819" i="3" s="1"/>
  <c r="M820" i="2" a="1"/>
  <c r="M820" i="2" s="1"/>
  <c r="M821" i="2" a="1"/>
  <c r="M821" i="2" s="1"/>
  <c r="M822" i="2" a="1"/>
  <c r="M822" i="2"/>
  <c r="T822" i="3" s="1"/>
  <c r="M823" i="2" a="1"/>
  <c r="M823" i="2" s="1"/>
  <c r="M824" i="2" a="1"/>
  <c r="M824" i="2" s="1"/>
  <c r="M825" i="2" a="1"/>
  <c r="M825" i="2" s="1"/>
  <c r="M826" i="2" a="1"/>
  <c r="M826" i="2" s="1"/>
  <c r="T826" i="3" s="1"/>
  <c r="M827" i="2" a="1"/>
  <c r="M827" i="2"/>
  <c r="T827" i="3" s="1"/>
  <c r="M828" i="2" a="1"/>
  <c r="M828" i="2" s="1"/>
  <c r="M829" i="2" a="1"/>
  <c r="M829" i="2" s="1"/>
  <c r="M830" i="2" a="1"/>
  <c r="M830" i="2" s="1"/>
  <c r="T830" i="3" s="1"/>
  <c r="M831" i="2" a="1"/>
  <c r="M831" i="2" s="1"/>
  <c r="T831" i="3" s="1"/>
  <c r="M832" i="2" a="1"/>
  <c r="M832" i="2" s="1"/>
  <c r="M833" i="2" a="1"/>
  <c r="M833" i="2" s="1"/>
  <c r="M834" i="2" a="1"/>
  <c r="M834" i="2" s="1"/>
  <c r="T834" i="3" s="1"/>
  <c r="M835" i="2" a="1"/>
  <c r="M835" i="2" s="1"/>
  <c r="T835" i="3" s="1"/>
  <c r="M836" i="2" a="1"/>
  <c r="M836" i="2" s="1"/>
  <c r="M837" i="2" a="1"/>
  <c r="M837" i="2" s="1"/>
  <c r="M838" i="2" a="1"/>
  <c r="M838" i="2"/>
  <c r="T838" i="3" s="1"/>
  <c r="M839" i="2" a="1"/>
  <c r="M839" i="2" s="1"/>
  <c r="T839" i="3" s="1"/>
  <c r="M840" i="2" a="1"/>
  <c r="M840" i="2" s="1"/>
  <c r="M841" i="2" a="1"/>
  <c r="M841" i="2" s="1"/>
  <c r="M842" i="2" a="1"/>
  <c r="M842" i="2" s="1"/>
  <c r="M843" i="2" a="1"/>
  <c r="M843" i="2"/>
  <c r="T843" i="3" s="1"/>
  <c r="M844" i="2" a="1"/>
  <c r="M844" i="2" s="1"/>
  <c r="M845" i="2" a="1"/>
  <c r="M845" i="2" s="1"/>
  <c r="M846" i="2" a="1"/>
  <c r="M846" i="2" s="1"/>
  <c r="T846" i="3" s="1"/>
  <c r="M847" i="2" a="1"/>
  <c r="M847" i="2" s="1"/>
  <c r="T847" i="3" s="1"/>
  <c r="M848" i="2" a="1"/>
  <c r="M848" i="2" s="1"/>
  <c r="M849" i="2" a="1"/>
  <c r="M849" i="2" s="1"/>
  <c r="T849" i="3" s="1"/>
  <c r="M850" i="2" a="1"/>
  <c r="M850" i="2" s="1"/>
  <c r="T850" i="3" s="1"/>
  <c r="M851" i="2" a="1"/>
  <c r="M851" i="2" s="1"/>
  <c r="T851" i="3" s="1"/>
  <c r="M852" i="2" a="1"/>
  <c r="M852" i="2" s="1"/>
  <c r="M853" i="2" a="1"/>
  <c r="M853" i="2" s="1"/>
  <c r="M854" i="2" a="1"/>
  <c r="M854" i="2"/>
  <c r="T854" i="3" s="1"/>
  <c r="M855" i="2" a="1"/>
  <c r="M855" i="2" s="1"/>
  <c r="T855" i="3" s="1"/>
  <c r="M856" i="2" a="1"/>
  <c r="M856" i="2" s="1"/>
  <c r="M857" i="2" a="1"/>
  <c r="M857" i="2" s="1"/>
  <c r="M858" i="2" a="1"/>
  <c r="M858" i="2" s="1"/>
  <c r="T858" i="3" s="1"/>
  <c r="M859" i="2" a="1"/>
  <c r="M859" i="2"/>
  <c r="T859" i="3" s="1"/>
  <c r="M860" i="2" a="1"/>
  <c r="M860" i="2" s="1"/>
  <c r="M861" i="2" a="1"/>
  <c r="M861" i="2" s="1"/>
  <c r="M862" i="2" a="1"/>
  <c r="M862" i="2" s="1"/>
  <c r="T862" i="3" s="1"/>
  <c r="M863" i="2" a="1"/>
  <c r="M863" i="2" s="1"/>
  <c r="T863" i="3" s="1"/>
  <c r="M864" i="2" a="1"/>
  <c r="M864" i="2" s="1"/>
  <c r="M865" i="2" a="1"/>
  <c r="M865" i="2" s="1"/>
  <c r="T865" i="3" s="1"/>
  <c r="M866" i="2" a="1"/>
  <c r="M866" i="2" s="1"/>
  <c r="T866" i="3" s="1"/>
  <c r="M867" i="2" a="1"/>
  <c r="M867" i="2" s="1"/>
  <c r="T867" i="3" s="1"/>
  <c r="M868" i="2" a="1"/>
  <c r="M868" i="2" s="1"/>
  <c r="M869" i="2" a="1"/>
  <c r="M869" i="2" s="1"/>
  <c r="M870" i="2" a="1"/>
  <c r="M870" i="2"/>
  <c r="T870" i="3" s="1"/>
  <c r="M871" i="2" a="1"/>
  <c r="M871" i="2" s="1"/>
  <c r="T871" i="3" s="1"/>
  <c r="M872" i="2" a="1"/>
  <c r="M872" i="2" s="1"/>
  <c r="M873" i="2" a="1"/>
  <c r="M873" i="2" s="1"/>
  <c r="M874" i="2" a="1"/>
  <c r="M874" i="2" s="1"/>
  <c r="T874" i="3" s="1"/>
  <c r="M875" i="2" a="1"/>
  <c r="M875" i="2"/>
  <c r="T875" i="3" s="1"/>
  <c r="M876" i="2" a="1"/>
  <c r="M876" i="2" s="1"/>
  <c r="M877" i="2" a="1"/>
  <c r="M877" i="2" s="1"/>
  <c r="M878" i="2" a="1"/>
  <c r="M878" i="2" s="1"/>
  <c r="M879" i="2" a="1"/>
  <c r="M879" i="2" s="1"/>
  <c r="T879" i="3" s="1"/>
  <c r="M880" i="2" a="1"/>
  <c r="M880" i="2" s="1"/>
  <c r="M881" i="2" a="1"/>
  <c r="M881" i="2" s="1"/>
  <c r="T881" i="3" s="1"/>
  <c r="M882" i="2" a="1"/>
  <c r="M882" i="2" s="1"/>
  <c r="T882" i="3" s="1"/>
  <c r="M883" i="2" a="1"/>
  <c r="M883" i="2" s="1"/>
  <c r="T883" i="3" s="1"/>
  <c r="M884" i="2" a="1"/>
  <c r="M884" i="2" s="1"/>
  <c r="M885" i="2" a="1"/>
  <c r="M885" i="2" s="1"/>
  <c r="M886" i="2" a="1"/>
  <c r="M886" i="2"/>
  <c r="T886" i="3" s="1"/>
  <c r="M887" i="2" a="1"/>
  <c r="M887" i="2" s="1"/>
  <c r="M888" i="2" a="1"/>
  <c r="M888" i="2" s="1"/>
  <c r="M889" i="2" a="1"/>
  <c r="M889" i="2" s="1"/>
  <c r="M890" i="2" a="1"/>
  <c r="M890" i="2" s="1"/>
  <c r="T890" i="3" s="1"/>
  <c r="M891" i="2" a="1"/>
  <c r="M891" i="2"/>
  <c r="T891" i="3" s="1"/>
  <c r="M892" i="2" a="1"/>
  <c r="M892" i="2" s="1"/>
  <c r="M893" i="2" a="1"/>
  <c r="M893" i="2" s="1"/>
  <c r="M894" i="2" a="1"/>
  <c r="M894" i="2" s="1"/>
  <c r="T894" i="3" s="1"/>
  <c r="M895" i="2" a="1"/>
  <c r="M895" i="2" s="1"/>
  <c r="T895" i="3" s="1"/>
  <c r="M896" i="2" a="1"/>
  <c r="M896" i="2" s="1"/>
  <c r="M897" i="2" a="1"/>
  <c r="M897" i="2" s="1"/>
  <c r="M898" i="2" a="1"/>
  <c r="M898" i="2" s="1"/>
  <c r="T898" i="3" s="1"/>
  <c r="M899" i="2" a="1"/>
  <c r="M899" i="2" s="1"/>
  <c r="T899" i="3" s="1"/>
  <c r="M900" i="2" a="1"/>
  <c r="M900" i="2" s="1"/>
  <c r="M901" i="2" a="1"/>
  <c r="M901" i="2" s="1"/>
  <c r="M902" i="2" a="1"/>
  <c r="M902" i="2"/>
  <c r="T902" i="3" s="1"/>
  <c r="M903" i="2" a="1"/>
  <c r="M903" i="2" s="1"/>
  <c r="T903" i="3" s="1"/>
  <c r="M904" i="2" a="1"/>
  <c r="M904" i="2" s="1"/>
  <c r="M905" i="2" a="1"/>
  <c r="M905" i="2" s="1"/>
  <c r="M906" i="2" a="1"/>
  <c r="M906" i="2" s="1"/>
  <c r="M907" i="2" a="1"/>
  <c r="M907" i="2"/>
  <c r="T907" i="3" s="1"/>
  <c r="M908" i="2" a="1"/>
  <c r="M908" i="2" s="1"/>
  <c r="M909" i="2" a="1"/>
  <c r="M909" i="2" s="1"/>
  <c r="M910" i="2" a="1"/>
  <c r="M910" i="2" s="1"/>
  <c r="T910" i="3" s="1"/>
  <c r="M911" i="2" a="1"/>
  <c r="M911" i="2" s="1"/>
  <c r="T911" i="3" s="1"/>
  <c r="M912" i="2" a="1"/>
  <c r="M912" i="2" s="1"/>
  <c r="M913" i="2" a="1"/>
  <c r="M913" i="2" s="1"/>
  <c r="T913" i="3" s="1"/>
  <c r="M914" i="2" a="1"/>
  <c r="M914" i="2" s="1"/>
  <c r="T914" i="3" s="1"/>
  <c r="M915" i="2" a="1"/>
  <c r="M915" i="2" s="1"/>
  <c r="T915" i="3" s="1"/>
  <c r="M916" i="2" a="1"/>
  <c r="M916" i="2" s="1"/>
  <c r="M917" i="2" a="1"/>
  <c r="M917" i="2" s="1"/>
  <c r="M918" i="2" a="1"/>
  <c r="M918" i="2"/>
  <c r="T918" i="3" s="1"/>
  <c r="M919" i="2" a="1"/>
  <c r="M919" i="2" s="1"/>
  <c r="T919" i="3" s="1"/>
  <c r="M920" i="2" a="1"/>
  <c r="M920" i="2" s="1"/>
  <c r="M921" i="2" a="1"/>
  <c r="M921" i="2" s="1"/>
  <c r="M922" i="2" a="1"/>
  <c r="M922" i="2" s="1"/>
  <c r="T922" i="3" s="1"/>
  <c r="M923" i="2" a="1"/>
  <c r="M923" i="2"/>
  <c r="T923" i="3" s="1"/>
  <c r="M924" i="2" a="1"/>
  <c r="M924" i="2" s="1"/>
  <c r="M925" i="2" a="1"/>
  <c r="M925" i="2" s="1"/>
  <c r="M926" i="2" a="1"/>
  <c r="M926" i="2" s="1"/>
  <c r="T926" i="3" s="1"/>
  <c r="M927" i="2" a="1"/>
  <c r="M927" i="2" s="1"/>
  <c r="T927" i="3" s="1"/>
  <c r="M928" i="2" a="1"/>
  <c r="M928" i="2" s="1"/>
  <c r="M929" i="2" a="1"/>
  <c r="M929" i="2" s="1"/>
  <c r="T929" i="3" s="1"/>
  <c r="M930" i="2" a="1"/>
  <c r="M930" i="2" s="1"/>
  <c r="T930" i="3" s="1"/>
  <c r="M931" i="2" a="1"/>
  <c r="M931" i="2" s="1"/>
  <c r="T931" i="3" s="1"/>
  <c r="M932" i="2" a="1"/>
  <c r="M932" i="2" s="1"/>
  <c r="M933" i="2" a="1"/>
  <c r="M933" i="2" s="1"/>
  <c r="M934" i="2" a="1"/>
  <c r="M934" i="2"/>
  <c r="T934" i="3" s="1"/>
  <c r="M935" i="2" a="1"/>
  <c r="M935" i="2" s="1"/>
  <c r="T935" i="3" s="1"/>
  <c r="M936" i="2" a="1"/>
  <c r="M936" i="2" s="1"/>
  <c r="M937" i="2" a="1"/>
  <c r="M937" i="2" s="1"/>
  <c r="M938" i="2" a="1"/>
  <c r="M938" i="2" s="1"/>
  <c r="T938" i="3" s="1"/>
  <c r="M939" i="2" a="1"/>
  <c r="M939" i="2"/>
  <c r="T939" i="3" s="1"/>
  <c r="M940" i="2" a="1"/>
  <c r="M940" i="2" s="1"/>
  <c r="M941" i="2" a="1"/>
  <c r="M941" i="2" s="1"/>
  <c r="M942" i="2" a="1"/>
  <c r="M942" i="2" s="1"/>
  <c r="T942" i="3" s="1"/>
  <c r="M943" i="2" a="1"/>
  <c r="M943" i="2" s="1"/>
  <c r="T943" i="3" s="1"/>
  <c r="M944" i="2" a="1"/>
  <c r="M944" i="2" s="1"/>
  <c r="M945" i="2" a="1"/>
  <c r="M945" i="2" s="1"/>
  <c r="T945" i="3" s="1"/>
  <c r="M946" i="2" a="1"/>
  <c r="M946" i="2" s="1"/>
  <c r="T946" i="3" s="1"/>
  <c r="M947" i="2" a="1"/>
  <c r="M947" i="2" s="1"/>
  <c r="T947" i="3" s="1"/>
  <c r="M948" i="2" a="1"/>
  <c r="M948" i="2" s="1"/>
  <c r="M949" i="2" a="1"/>
  <c r="M949" i="2" s="1"/>
  <c r="M950" i="2" a="1"/>
  <c r="M950" i="2"/>
  <c r="T950" i="3" s="1"/>
  <c r="M951" i="2" a="1"/>
  <c r="M951" i="2" s="1"/>
  <c r="M952" i="2" a="1"/>
  <c r="M952" i="2" s="1"/>
  <c r="M953" i="2" a="1"/>
  <c r="M953" i="2" s="1"/>
  <c r="M954" i="2" a="1"/>
  <c r="M954" i="2" s="1"/>
  <c r="T954" i="3" s="1"/>
  <c r="M955" i="2" a="1"/>
  <c r="M955" i="2"/>
  <c r="T955" i="3" s="1"/>
  <c r="M956" i="2" a="1"/>
  <c r="M956" i="2" s="1"/>
  <c r="M957" i="2" a="1"/>
  <c r="M957" i="2" s="1"/>
  <c r="M958" i="2" a="1"/>
  <c r="M958" i="2" s="1"/>
  <c r="T958" i="3" s="1"/>
  <c r="M959" i="2" a="1"/>
  <c r="M959" i="2" s="1"/>
  <c r="T959" i="3" s="1"/>
  <c r="M960" i="2" a="1"/>
  <c r="M960" i="2" s="1"/>
  <c r="M961" i="2" a="1"/>
  <c r="M961" i="2" s="1"/>
  <c r="M962" i="2" a="1"/>
  <c r="M962" i="2" s="1"/>
  <c r="T962" i="3" s="1"/>
  <c r="M963" i="2" a="1"/>
  <c r="M963" i="2" s="1"/>
  <c r="T963" i="3" s="1"/>
  <c r="M964" i="2" a="1"/>
  <c r="M964" i="2" s="1"/>
  <c r="M965" i="2" a="1"/>
  <c r="M965" i="2" s="1"/>
  <c r="M966" i="2" a="1"/>
  <c r="M966" i="2"/>
  <c r="T966" i="3" s="1"/>
  <c r="M967" i="2" a="1"/>
  <c r="M967" i="2" s="1"/>
  <c r="T967" i="3" s="1"/>
  <c r="M968" i="2" a="1"/>
  <c r="M968" i="2" s="1"/>
  <c r="M969" i="2" a="1"/>
  <c r="M969" i="2" s="1"/>
  <c r="M970" i="2" a="1"/>
  <c r="M970" i="2" s="1"/>
  <c r="M971" i="2" a="1"/>
  <c r="M971" i="2"/>
  <c r="T971" i="3" s="1"/>
  <c r="M972" i="2" a="1"/>
  <c r="M972" i="2" s="1"/>
  <c r="M973" i="2" a="1"/>
  <c r="M973" i="2" s="1"/>
  <c r="M974" i="2" a="1"/>
  <c r="M974" i="2" s="1"/>
  <c r="T974" i="3" s="1"/>
  <c r="M975" i="2" a="1"/>
  <c r="M975" i="2" s="1"/>
  <c r="T975" i="3" s="1"/>
  <c r="M976" i="2" a="1"/>
  <c r="M976" i="2" s="1"/>
  <c r="M977" i="2" a="1"/>
  <c r="M977" i="2" s="1"/>
  <c r="T977" i="3" s="1"/>
  <c r="M978" i="2" a="1"/>
  <c r="M978" i="2" s="1"/>
  <c r="T978" i="3" s="1"/>
  <c r="M979" i="2" a="1"/>
  <c r="M979" i="2" s="1"/>
  <c r="T979" i="3" s="1"/>
  <c r="M980" i="2" a="1"/>
  <c r="M980" i="2" s="1"/>
  <c r="M981" i="2" a="1"/>
  <c r="M981" i="2"/>
  <c r="M982" i="2" a="1"/>
  <c r="M982" i="2" s="1"/>
  <c r="T982" i="3" s="1"/>
  <c r="M983" i="2" a="1"/>
  <c r="M983" i="2"/>
  <c r="M984" i="2" a="1"/>
  <c r="M984" i="2" s="1"/>
  <c r="M985" i="2" a="1"/>
  <c r="M985" i="2" s="1"/>
  <c r="T985" i="3" s="1"/>
  <c r="M986" i="2" a="1"/>
  <c r="M986" i="2"/>
  <c r="T986" i="3" s="1"/>
  <c r="M987" i="2" a="1"/>
  <c r="M987" i="2" s="1"/>
  <c r="T987" i="3" s="1"/>
  <c r="M988" i="2" a="1"/>
  <c r="M988" i="2" s="1"/>
  <c r="M989" i="2" a="1"/>
  <c r="M989" i="2" s="1"/>
  <c r="T989" i="3" s="1"/>
  <c r="M990" i="2" a="1"/>
  <c r="M990" i="2"/>
  <c r="T990" i="3" s="1"/>
  <c r="M991" i="2" a="1"/>
  <c r="M991" i="2" s="1"/>
  <c r="T991" i="3" s="1"/>
  <c r="M992" i="2" a="1"/>
  <c r="M992" i="2" s="1"/>
  <c r="T992" i="3" s="1"/>
  <c r="M993" i="2" a="1"/>
  <c r="M993" i="2" s="1"/>
  <c r="T993" i="3" s="1"/>
  <c r="M994" i="2" a="1"/>
  <c r="M994" i="2"/>
  <c r="T994" i="3" s="1"/>
  <c r="M995" i="2" a="1"/>
  <c r="M995" i="2" s="1"/>
  <c r="T995" i="3" s="1"/>
  <c r="M996" i="2" a="1"/>
  <c r="M996" i="2" s="1"/>
  <c r="T996" i="3" s="1"/>
  <c r="M997" i="2" a="1"/>
  <c r="M997" i="2" s="1"/>
  <c r="T997" i="3" s="1"/>
  <c r="M998" i="2" a="1"/>
  <c r="M998" i="2"/>
  <c r="T998" i="3" s="1"/>
  <c r="M999" i="2" a="1"/>
  <c r="M999" i="2" s="1"/>
  <c r="T999" i="3" s="1"/>
  <c r="M1000" i="2" a="1"/>
  <c r="M1000" i="2" s="1"/>
  <c r="T1000" i="3" s="1"/>
  <c r="M1001" i="2" a="1"/>
  <c r="M1001" i="2" s="1"/>
  <c r="T1001" i="3" s="1"/>
  <c r="M1002" i="2" a="1"/>
  <c r="M1002" i="2"/>
  <c r="T1002" i="3" s="1"/>
  <c r="M1003" i="2" a="1"/>
  <c r="M1003" i="2" s="1"/>
  <c r="T1003" i="3" s="1"/>
  <c r="M1004" i="2" a="1"/>
  <c r="M1004" i="2" s="1"/>
  <c r="T1004" i="3" s="1"/>
  <c r="M1005" i="2" a="1"/>
  <c r="M1005" i="2" s="1"/>
  <c r="T1005" i="3" s="1"/>
  <c r="M1006" i="2" a="1"/>
  <c r="M1006" i="2"/>
  <c r="M1007" i="2" a="1"/>
  <c r="M1007" i="2" s="1"/>
  <c r="T1007" i="3" s="1"/>
  <c r="M1008" i="2" a="1"/>
  <c r="M1008" i="2" s="1"/>
  <c r="T1008" i="3" s="1"/>
  <c r="M1009" i="2" a="1"/>
  <c r="M1009" i="2" s="1"/>
  <c r="T1009" i="3" s="1"/>
  <c r="M1010" i="2" a="1"/>
  <c r="M1010" i="2"/>
  <c r="T1010" i="3" s="1"/>
  <c r="M1011" i="2" a="1"/>
  <c r="M1011" i="2" s="1"/>
  <c r="T1011" i="3" s="1"/>
  <c r="M1012" i="2" a="1"/>
  <c r="M1012" i="2" s="1"/>
  <c r="T1012" i="3" s="1"/>
  <c r="M1013" i="2" a="1"/>
  <c r="M1013" i="2" s="1"/>
  <c r="T1013" i="3" s="1"/>
  <c r="M1014" i="2" a="1"/>
  <c r="M1014" i="2"/>
  <c r="T1014" i="3" s="1"/>
  <c r="M1015" i="2" a="1"/>
  <c r="M1015" i="2" s="1"/>
  <c r="M1016" i="2" a="1"/>
  <c r="M1016" i="2" s="1"/>
  <c r="T1016" i="3" s="1"/>
  <c r="M1017" i="2" a="1"/>
  <c r="M1017" i="2" s="1"/>
  <c r="T1017" i="3" s="1"/>
  <c r="M1018" i="2" a="1"/>
  <c r="M1018" i="2"/>
  <c r="T1018" i="3" s="1"/>
  <c r="M1019" i="2" a="1"/>
  <c r="M1019" i="2" s="1"/>
  <c r="T1019" i="3" s="1"/>
  <c r="M1020" i="2" a="1"/>
  <c r="M1020" i="2" s="1"/>
  <c r="T1020" i="3" s="1"/>
  <c r="M1021" i="2" a="1"/>
  <c r="M1021" i="2" s="1"/>
  <c r="T1021" i="3" s="1"/>
  <c r="M1022" i="2" a="1"/>
  <c r="M1022" i="2"/>
  <c r="T1022" i="3" s="1"/>
  <c r="M1023" i="2" a="1"/>
  <c r="M1023" i="2" s="1"/>
  <c r="T1023" i="3" s="1"/>
  <c r="M1024" i="2" a="1"/>
  <c r="M1024" i="2" s="1"/>
  <c r="M1025" i="2" a="1"/>
  <c r="M1025" i="2" s="1"/>
  <c r="M1026" i="2" a="1"/>
  <c r="M1026" i="2"/>
  <c r="T1026" i="3" s="1"/>
  <c r="M1027" i="2" a="1"/>
  <c r="M1027" i="2" s="1"/>
  <c r="T1027" i="3" s="1"/>
  <c r="M1028" i="2" a="1"/>
  <c r="M1028" i="2" s="1"/>
  <c r="T1028" i="3" s="1"/>
  <c r="M1029" i="2" a="1"/>
  <c r="M1029" i="2" s="1"/>
  <c r="T1029" i="3" s="1"/>
  <c r="M1030" i="2" a="1"/>
  <c r="M1030" i="2"/>
  <c r="T1030" i="3" s="1"/>
  <c r="M1031" i="2" a="1"/>
  <c r="M1031" i="2" s="1"/>
  <c r="T1031" i="3" s="1"/>
  <c r="M1032" i="2" a="1"/>
  <c r="M1032" i="2" s="1"/>
  <c r="T1032" i="3" s="1"/>
  <c r="M1033" i="2" a="1"/>
  <c r="M1033" i="2" s="1"/>
  <c r="T1033" i="3" s="1"/>
  <c r="M1034" i="2" a="1"/>
  <c r="M1034" i="2"/>
  <c r="M1035" i="2" a="1"/>
  <c r="M1035" i="2" s="1"/>
  <c r="T1035" i="3" s="1"/>
  <c r="M1036" i="2" a="1"/>
  <c r="M1036" i="2" s="1"/>
  <c r="T1036" i="3" s="1"/>
  <c r="M1037" i="2" a="1"/>
  <c r="M1037" i="2" s="1"/>
  <c r="T1037" i="3" s="1"/>
  <c r="M1038" i="2" a="1"/>
  <c r="M1038" i="2"/>
  <c r="T1038" i="3" s="1"/>
  <c r="M1039" i="2" a="1"/>
  <c r="M1039" i="2" s="1"/>
  <c r="T1039" i="3" s="1"/>
  <c r="M1040" i="2" a="1"/>
  <c r="M1040" i="2" s="1"/>
  <c r="T1040" i="3" s="1"/>
  <c r="M1041" i="2" a="1"/>
  <c r="M1041" i="2" s="1"/>
  <c r="T1041" i="3" s="1"/>
  <c r="M1042" i="2" a="1"/>
  <c r="M1042" i="2"/>
  <c r="T1042" i="3" s="1"/>
  <c r="M1043" i="2" a="1"/>
  <c r="M1043" i="2" s="1"/>
  <c r="M1044" i="2" a="1"/>
  <c r="M1044" i="2" s="1"/>
  <c r="T1044" i="3" s="1"/>
  <c r="M1045" i="2" a="1"/>
  <c r="M1045" i="2" s="1"/>
  <c r="T1045" i="3" s="1"/>
  <c r="M1046" i="2" a="1"/>
  <c r="M1046" i="2"/>
  <c r="T1046" i="3" s="1"/>
  <c r="M1047" i="2" a="1"/>
  <c r="M1047" i="2" s="1"/>
  <c r="T1047" i="3" s="1"/>
  <c r="M1048" i="2" a="1"/>
  <c r="M1048" i="2" s="1"/>
  <c r="T1048" i="3" s="1"/>
  <c r="M1049" i="2" a="1"/>
  <c r="M1049" i="2" s="1"/>
  <c r="T1049" i="3" s="1"/>
  <c r="M1050" i="2" a="1"/>
  <c r="M1050" i="2"/>
  <c r="T1050" i="3" s="1"/>
  <c r="M1051" i="2" a="1"/>
  <c r="M1051" i="2" s="1"/>
  <c r="T1051" i="3" s="1"/>
  <c r="M1052" i="2" a="1"/>
  <c r="M1052" i="2" s="1"/>
  <c r="M1053" i="2" a="1"/>
  <c r="M1053" i="2" s="1"/>
  <c r="T1053" i="3" s="1"/>
  <c r="M1054" i="2" a="1"/>
  <c r="M1054" i="2"/>
  <c r="T1054" i="3" s="1"/>
  <c r="M1055" i="2" a="1"/>
  <c r="M1055" i="2" s="1"/>
  <c r="T1055" i="3" s="1"/>
  <c r="M1056" i="2" a="1"/>
  <c r="M1056" i="2" s="1"/>
  <c r="T1056" i="3" s="1"/>
  <c r="M1057" i="2" a="1"/>
  <c r="M1057" i="2" s="1"/>
  <c r="T1057" i="3" s="1"/>
  <c r="M1058" i="2" a="1"/>
  <c r="M1058" i="2"/>
  <c r="T1058" i="3" s="1"/>
  <c r="M1059" i="2" a="1"/>
  <c r="M1059" i="2" s="1"/>
  <c r="T1059" i="3" s="1"/>
  <c r="M1060" i="2" a="1"/>
  <c r="M1060" i="2" s="1"/>
  <c r="T1060" i="3" s="1"/>
  <c r="M1061" i="2" a="1"/>
  <c r="M1061" i="2" s="1"/>
  <c r="T1061" i="3" s="1"/>
  <c r="M1062" i="2" a="1"/>
  <c r="M1062" i="2"/>
  <c r="T1062" i="3" s="1"/>
  <c r="M1063" i="2" a="1"/>
  <c r="M1063" i="2" s="1"/>
  <c r="T1063" i="3" s="1"/>
  <c r="M1064" i="2" a="1"/>
  <c r="M1064" i="2" s="1"/>
  <c r="T1064" i="3" s="1"/>
  <c r="M1065" i="2" a="1"/>
  <c r="M1065" i="2" s="1"/>
  <c r="T1065" i="3" s="1"/>
  <c r="M1066" i="2" a="1"/>
  <c r="M1066" i="2"/>
  <c r="T1066" i="3" s="1"/>
  <c r="M1067" i="2" a="1"/>
  <c r="M1067" i="2" s="1"/>
  <c r="T1067" i="3" s="1"/>
  <c r="M1068" i="2" a="1"/>
  <c r="M1068" i="2" s="1"/>
  <c r="T1068" i="3" s="1"/>
  <c r="M1069" i="2" a="1"/>
  <c r="M1069" i="2" s="1"/>
  <c r="T1069" i="3" s="1"/>
  <c r="M1070" i="2" a="1"/>
  <c r="M1070" i="2"/>
  <c r="M1071" i="2" a="1"/>
  <c r="M1071" i="2" s="1"/>
  <c r="T1071" i="3" s="1"/>
  <c r="M1072" i="2" a="1"/>
  <c r="M1072" i="2" s="1"/>
  <c r="T1072" i="3" s="1"/>
  <c r="M1073" i="2" a="1"/>
  <c r="M1073" i="2" s="1"/>
  <c r="T1073" i="3" s="1"/>
  <c r="M1074" i="2" a="1"/>
  <c r="M1074" i="2"/>
  <c r="T1074" i="3" s="1"/>
  <c r="M1075" i="2" a="1"/>
  <c r="M1075" i="2" s="1"/>
  <c r="T1075" i="3" s="1"/>
  <c r="M1076" i="2" a="1"/>
  <c r="M1076" i="2" s="1"/>
  <c r="T1076" i="3" s="1"/>
  <c r="M1077" i="2" a="1"/>
  <c r="M1077" i="2" s="1"/>
  <c r="T1077" i="3" s="1"/>
  <c r="M1078" i="2" a="1"/>
  <c r="M1078" i="2"/>
  <c r="T1078" i="3" s="1"/>
  <c r="M1079" i="2" a="1"/>
  <c r="M1079" i="2" s="1"/>
  <c r="M1080" i="2" a="1"/>
  <c r="M1080" i="2" s="1"/>
  <c r="T1080" i="3" s="1"/>
  <c r="M2" i="2" a="1"/>
  <c r="M2" i="2"/>
  <c r="T2" i="3" s="1"/>
  <c r="G9" i="3"/>
  <c r="H9" i="3" s="1"/>
  <c r="G17" i="3"/>
  <c r="H17" i="3" s="1"/>
  <c r="G25" i="3"/>
  <c r="H25" i="3" s="1"/>
  <c r="G33" i="3"/>
  <c r="H33" i="3" s="1"/>
  <c r="G41" i="3"/>
  <c r="H41" i="3" s="1"/>
  <c r="G49" i="3"/>
  <c r="H49" i="3" s="1"/>
  <c r="G57" i="3"/>
  <c r="H57" i="3" s="1"/>
  <c r="G65" i="3"/>
  <c r="H65" i="3" s="1"/>
  <c r="G73" i="3"/>
  <c r="H73" i="3" s="1"/>
  <c r="G81" i="3"/>
  <c r="H81" i="3" s="1"/>
  <c r="G89" i="3"/>
  <c r="H89" i="3" s="1"/>
  <c r="G97" i="3"/>
  <c r="H97" i="3" s="1"/>
  <c r="G105" i="3"/>
  <c r="H105" i="3" s="1"/>
  <c r="G113" i="3"/>
  <c r="H113" i="3" s="1"/>
  <c r="G121" i="3"/>
  <c r="H121" i="3" s="1"/>
  <c r="G129" i="3"/>
  <c r="H129" i="3" s="1"/>
  <c r="G137" i="3"/>
  <c r="H137" i="3" s="1"/>
  <c r="G145" i="3"/>
  <c r="H145" i="3" s="1"/>
  <c r="G153" i="3"/>
  <c r="H153" i="3" s="1"/>
  <c r="G161" i="3"/>
  <c r="H161" i="3" s="1"/>
  <c r="G169" i="3"/>
  <c r="H169" i="3" s="1"/>
  <c r="G177" i="3"/>
  <c r="H177" i="3" s="1"/>
  <c r="G185" i="3"/>
  <c r="H185" i="3" s="1"/>
  <c r="G193" i="3"/>
  <c r="H193" i="3" s="1"/>
  <c r="G201" i="3"/>
  <c r="H201" i="3" s="1"/>
  <c r="G209" i="3"/>
  <c r="H209" i="3" s="1"/>
  <c r="G217" i="3"/>
  <c r="H217" i="3" s="1"/>
  <c r="G225" i="3"/>
  <c r="H225" i="3" s="1"/>
  <c r="G233" i="3"/>
  <c r="H233" i="3" s="1"/>
  <c r="G241" i="3"/>
  <c r="H241" i="3" s="1"/>
  <c r="G249" i="3"/>
  <c r="H249" i="3" s="1"/>
  <c r="G257" i="3"/>
  <c r="G265" i="3"/>
  <c r="H265" i="3" s="1"/>
  <c r="G273" i="3"/>
  <c r="H273" i="3" s="1"/>
  <c r="G281" i="3"/>
  <c r="H281" i="3" s="1"/>
  <c r="G289" i="3"/>
  <c r="H289" i="3" s="1"/>
  <c r="G297" i="3"/>
  <c r="H297" i="3" s="1"/>
  <c r="G305" i="3"/>
  <c r="H305" i="3" s="1"/>
  <c r="G313" i="3"/>
  <c r="H313" i="3" s="1"/>
  <c r="G321" i="3"/>
  <c r="H321" i="3" s="1"/>
  <c r="G329" i="3"/>
  <c r="H329" i="3" s="1"/>
  <c r="G337" i="3"/>
  <c r="H337" i="3" s="1"/>
  <c r="G345" i="3"/>
  <c r="H345" i="3" s="1"/>
  <c r="G353" i="3"/>
  <c r="H353" i="3" s="1"/>
  <c r="G361" i="3"/>
  <c r="H361" i="3" s="1"/>
  <c r="G369" i="3"/>
  <c r="H369" i="3" s="1"/>
  <c r="G377" i="3"/>
  <c r="H377" i="3" s="1"/>
  <c r="G385" i="3"/>
  <c r="H385" i="3" s="1"/>
  <c r="G393" i="3"/>
  <c r="H393" i="3" s="1"/>
  <c r="G401" i="3"/>
  <c r="H401" i="3" s="1"/>
  <c r="G409" i="3"/>
  <c r="H409" i="3" s="1"/>
  <c r="G417" i="3"/>
  <c r="H417" i="3" s="1"/>
  <c r="G425" i="3"/>
  <c r="H425" i="3" s="1"/>
  <c r="G433" i="3"/>
  <c r="H433" i="3" s="1"/>
  <c r="G441" i="3"/>
  <c r="H441" i="3" s="1"/>
  <c r="G449" i="3"/>
  <c r="H449" i="3" s="1"/>
  <c r="G457" i="3"/>
  <c r="H457" i="3" s="1"/>
  <c r="G465" i="3"/>
  <c r="H465" i="3" s="1"/>
  <c r="G473" i="3"/>
  <c r="H473" i="3" s="1"/>
  <c r="G481" i="3"/>
  <c r="H481" i="3" s="1"/>
  <c r="G489" i="3"/>
  <c r="H489" i="3" s="1"/>
  <c r="G497" i="3"/>
  <c r="H497" i="3" s="1"/>
  <c r="G505" i="3"/>
  <c r="H505" i="3" s="1"/>
  <c r="G513" i="3"/>
  <c r="G521" i="3"/>
  <c r="H521" i="3" s="1"/>
  <c r="G529" i="3"/>
  <c r="H529" i="3" s="1"/>
  <c r="G537" i="3"/>
  <c r="H537" i="3" s="1"/>
  <c r="G545" i="3"/>
  <c r="H545" i="3" s="1"/>
  <c r="G553" i="3"/>
  <c r="H553" i="3" s="1"/>
  <c r="G561" i="3"/>
  <c r="H561" i="3" s="1"/>
  <c r="G569" i="3"/>
  <c r="H569" i="3" s="1"/>
  <c r="G577" i="3"/>
  <c r="H577" i="3" s="1"/>
  <c r="G585" i="3"/>
  <c r="H585" i="3" s="1"/>
  <c r="G593" i="3"/>
  <c r="H593" i="3" s="1"/>
  <c r="G601" i="3"/>
  <c r="H601" i="3" s="1"/>
  <c r="G609" i="3"/>
  <c r="H609" i="3" s="1"/>
  <c r="G617" i="3"/>
  <c r="H617" i="3" s="1"/>
  <c r="G625" i="3"/>
  <c r="H625" i="3" s="1"/>
  <c r="G633" i="3"/>
  <c r="H633" i="3" s="1"/>
  <c r="G641" i="3"/>
  <c r="H641" i="3" s="1"/>
  <c r="G649" i="3"/>
  <c r="H649" i="3" s="1"/>
  <c r="G657" i="3"/>
  <c r="H657" i="3" s="1"/>
  <c r="G665" i="3"/>
  <c r="H665" i="3" s="1"/>
  <c r="G673" i="3"/>
  <c r="H673" i="3" s="1"/>
  <c r="G681" i="3"/>
  <c r="H681" i="3" s="1"/>
  <c r="G689" i="3"/>
  <c r="G697" i="3"/>
  <c r="G705" i="3"/>
  <c r="H705" i="3" s="1"/>
  <c r="G713" i="3"/>
  <c r="H713" i="3" s="1"/>
  <c r="G721" i="3"/>
  <c r="G729" i="3"/>
  <c r="G737" i="3"/>
  <c r="G745" i="3"/>
  <c r="H745" i="3" s="1"/>
  <c r="G753" i="3"/>
  <c r="G761" i="3"/>
  <c r="G769" i="3"/>
  <c r="H769" i="3" s="1"/>
  <c r="G777" i="3"/>
  <c r="H777" i="3" s="1"/>
  <c r="G785" i="3"/>
  <c r="G793" i="3"/>
  <c r="G801" i="3"/>
  <c r="G809" i="3"/>
  <c r="H809" i="3" s="1"/>
  <c r="G817" i="3"/>
  <c r="G825" i="3"/>
  <c r="G833" i="3"/>
  <c r="H833" i="3" s="1"/>
  <c r="G841" i="3"/>
  <c r="H841" i="3" s="1"/>
  <c r="G849" i="3"/>
  <c r="G857" i="3"/>
  <c r="G865" i="3"/>
  <c r="H865" i="3" s="1"/>
  <c r="G873" i="3"/>
  <c r="G881" i="3"/>
  <c r="H881" i="3" s="1"/>
  <c r="G889" i="3"/>
  <c r="H889" i="3" s="1"/>
  <c r="G897" i="3"/>
  <c r="H897" i="3" s="1"/>
  <c r="G905" i="3"/>
  <c r="G913" i="3"/>
  <c r="H913" i="3" s="1"/>
  <c r="G921" i="3"/>
  <c r="G929" i="3"/>
  <c r="H929" i="3" s="1"/>
  <c r="G937" i="3"/>
  <c r="G945" i="3"/>
  <c r="H945" i="3" s="1"/>
  <c r="G953" i="3"/>
  <c r="H953" i="3" s="1"/>
  <c r="G961" i="3"/>
  <c r="H961" i="3" s="1"/>
  <c r="G969" i="3"/>
  <c r="H969" i="3" s="1"/>
  <c r="G977" i="3"/>
  <c r="H977" i="3" s="1"/>
  <c r="G985" i="3"/>
  <c r="H985" i="3" s="1"/>
  <c r="G993" i="3"/>
  <c r="H993" i="3" s="1"/>
  <c r="G1001" i="3"/>
  <c r="H1001" i="3" s="1"/>
  <c r="G1009" i="3"/>
  <c r="H1009" i="3" s="1"/>
  <c r="G1017" i="3"/>
  <c r="H1017" i="3" s="1"/>
  <c r="G1025" i="3"/>
  <c r="H1025" i="3" s="1"/>
  <c r="G1033" i="3"/>
  <c r="H1033" i="3" s="1"/>
  <c r="G1041" i="3"/>
  <c r="G1049" i="3"/>
  <c r="G1057" i="3"/>
  <c r="G1065" i="3"/>
  <c r="G1073" i="3"/>
  <c r="A3" i="2"/>
  <c r="A4" i="2"/>
  <c r="A5" i="2"/>
  <c r="A6" i="2"/>
  <c r="A7" i="2"/>
  <c r="A8" i="2"/>
  <c r="A9" i="2"/>
  <c r="A9" i="3" s="1"/>
  <c r="A10" i="2"/>
  <c r="A11" i="2"/>
  <c r="A12" i="2"/>
  <c r="A13" i="2"/>
  <c r="A14" i="2"/>
  <c r="A15" i="2"/>
  <c r="A16" i="2"/>
  <c r="A17" i="2"/>
  <c r="A17" i="3" s="1"/>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2" i="2"/>
  <c r="A2" i="3" s="1"/>
  <c r="A22" i="3"/>
  <c r="B2" i="3"/>
  <c r="E2" i="3" s="1"/>
  <c r="G2" i="3"/>
  <c r="F2" i="3" s="1"/>
  <c r="J2" i="3"/>
  <c r="I2" i="3" s="1"/>
  <c r="K2" i="3"/>
  <c r="L2" i="3"/>
  <c r="M2" i="3"/>
  <c r="N2" i="3"/>
  <c r="O2" i="3"/>
  <c r="P2" i="3"/>
  <c r="R2" i="3"/>
  <c r="S2" i="3"/>
  <c r="U2" i="3"/>
  <c r="V2" i="3"/>
  <c r="W2" i="3"/>
  <c r="A3" i="3"/>
  <c r="B3" i="3"/>
  <c r="G3" i="3"/>
  <c r="J3" i="3"/>
  <c r="I3" i="3" s="1"/>
  <c r="K3" i="3"/>
  <c r="L3" i="3"/>
  <c r="M3" i="3"/>
  <c r="N3" i="3"/>
  <c r="O3" i="3"/>
  <c r="P3" i="3"/>
  <c r="R3" i="3"/>
  <c r="S3" i="3"/>
  <c r="T3" i="3"/>
  <c r="U3" i="3"/>
  <c r="V3" i="3"/>
  <c r="W3" i="3"/>
  <c r="X3" i="3"/>
  <c r="A4" i="3"/>
  <c r="B4" i="3"/>
  <c r="C4" i="3" s="1"/>
  <c r="G4" i="3"/>
  <c r="H4" i="3" s="1"/>
  <c r="J4" i="3"/>
  <c r="I4" i="3" s="1"/>
  <c r="K4" i="3"/>
  <c r="L4" i="3"/>
  <c r="M4" i="3"/>
  <c r="N4" i="3"/>
  <c r="O4" i="3"/>
  <c r="P4" i="3"/>
  <c r="R4" i="3"/>
  <c r="S4" i="3"/>
  <c r="T4" i="3"/>
  <c r="U4" i="3"/>
  <c r="V4" i="3"/>
  <c r="W4" i="3"/>
  <c r="X4" i="3"/>
  <c r="A5" i="3"/>
  <c r="B5" i="3"/>
  <c r="G5" i="3"/>
  <c r="J5" i="3"/>
  <c r="I5" i="3" s="1"/>
  <c r="K5" i="3"/>
  <c r="L5" i="3"/>
  <c r="M5" i="3"/>
  <c r="N5" i="3"/>
  <c r="O5" i="3"/>
  <c r="P5" i="3"/>
  <c r="R5" i="3"/>
  <c r="S5" i="3"/>
  <c r="T5" i="3"/>
  <c r="U5" i="3"/>
  <c r="V5" i="3"/>
  <c r="W5" i="3"/>
  <c r="X5" i="3"/>
  <c r="A6" i="3"/>
  <c r="B6" i="3"/>
  <c r="G6" i="3"/>
  <c r="H6" i="3" s="1"/>
  <c r="J6" i="3"/>
  <c r="I6" i="3" s="1"/>
  <c r="K6" i="3"/>
  <c r="L6" i="3"/>
  <c r="M6" i="3"/>
  <c r="N6" i="3"/>
  <c r="O6" i="3"/>
  <c r="P6" i="3"/>
  <c r="R6" i="3"/>
  <c r="S6" i="3"/>
  <c r="T6" i="3"/>
  <c r="U6" i="3"/>
  <c r="V6" i="3"/>
  <c r="W6" i="3"/>
  <c r="X6" i="3"/>
  <c r="A7" i="3"/>
  <c r="B7" i="3"/>
  <c r="G7" i="3"/>
  <c r="H7" i="3" s="1"/>
  <c r="J7" i="3"/>
  <c r="I7" i="3" s="1"/>
  <c r="K7" i="3"/>
  <c r="L7" i="3"/>
  <c r="M7" i="3"/>
  <c r="N7" i="3"/>
  <c r="O7" i="3"/>
  <c r="P7" i="3"/>
  <c r="R7" i="3"/>
  <c r="S7" i="3"/>
  <c r="T7" i="3"/>
  <c r="U7" i="3"/>
  <c r="V7" i="3"/>
  <c r="W7" i="3"/>
  <c r="X7" i="3"/>
  <c r="A8" i="3"/>
  <c r="B8" i="3"/>
  <c r="G8" i="3"/>
  <c r="H8" i="3" s="1"/>
  <c r="J8" i="3"/>
  <c r="I8" i="3" s="1"/>
  <c r="K8" i="3"/>
  <c r="L8" i="3"/>
  <c r="M8" i="3"/>
  <c r="N8" i="3"/>
  <c r="O8" i="3"/>
  <c r="P8" i="3"/>
  <c r="R8" i="3"/>
  <c r="S8" i="3"/>
  <c r="T8" i="3"/>
  <c r="U8" i="3"/>
  <c r="V8" i="3"/>
  <c r="W8" i="3"/>
  <c r="X8" i="3"/>
  <c r="B9" i="3"/>
  <c r="J9" i="3"/>
  <c r="I9" i="3" s="1"/>
  <c r="K9" i="3"/>
  <c r="L9" i="3"/>
  <c r="M9" i="3"/>
  <c r="N9" i="3"/>
  <c r="O9" i="3"/>
  <c r="P9" i="3"/>
  <c r="R9" i="3"/>
  <c r="S9" i="3"/>
  <c r="T9" i="3"/>
  <c r="U9" i="3"/>
  <c r="V9" i="3"/>
  <c r="W9" i="3"/>
  <c r="X9" i="3"/>
  <c r="A10" i="3"/>
  <c r="B10" i="3"/>
  <c r="C10" i="3" s="1"/>
  <c r="J10" i="3"/>
  <c r="I10" i="3" s="1"/>
  <c r="K10" i="3"/>
  <c r="L10" i="3"/>
  <c r="M10" i="3"/>
  <c r="N10" i="3"/>
  <c r="O10" i="3"/>
  <c r="P10" i="3"/>
  <c r="R10" i="3"/>
  <c r="S10" i="3"/>
  <c r="T10" i="3"/>
  <c r="U10" i="3"/>
  <c r="V10" i="3"/>
  <c r="W10" i="3"/>
  <c r="X10" i="3"/>
  <c r="A11" i="3"/>
  <c r="B11" i="3"/>
  <c r="G11" i="3"/>
  <c r="H11" i="3" s="1"/>
  <c r="J11" i="3"/>
  <c r="I11" i="3" s="1"/>
  <c r="K11" i="3"/>
  <c r="L11" i="3"/>
  <c r="M11" i="3"/>
  <c r="N11" i="3"/>
  <c r="O11" i="3"/>
  <c r="P11" i="3"/>
  <c r="R11" i="3"/>
  <c r="S11" i="3"/>
  <c r="T11" i="3"/>
  <c r="U11" i="3"/>
  <c r="V11" i="3"/>
  <c r="W11" i="3"/>
  <c r="X11" i="3"/>
  <c r="A12" i="3"/>
  <c r="B12" i="3"/>
  <c r="C12" i="3" s="1"/>
  <c r="G12" i="3"/>
  <c r="H12" i="3" s="1"/>
  <c r="J12" i="3"/>
  <c r="I12" i="3" s="1"/>
  <c r="K12" i="3"/>
  <c r="L12" i="3"/>
  <c r="M12" i="3"/>
  <c r="N12" i="3"/>
  <c r="O12" i="3"/>
  <c r="P12" i="3"/>
  <c r="R12" i="3"/>
  <c r="S12" i="3"/>
  <c r="T12" i="3"/>
  <c r="U12" i="3"/>
  <c r="V12" i="3"/>
  <c r="W12" i="3"/>
  <c r="X12" i="3"/>
  <c r="A13" i="3"/>
  <c r="B13" i="3"/>
  <c r="G13" i="3"/>
  <c r="H13" i="3" s="1"/>
  <c r="J13" i="3"/>
  <c r="I13" i="3" s="1"/>
  <c r="K13" i="3"/>
  <c r="L13" i="3"/>
  <c r="M13" i="3"/>
  <c r="N13" i="3"/>
  <c r="O13" i="3"/>
  <c r="P13" i="3"/>
  <c r="R13" i="3"/>
  <c r="S13" i="3"/>
  <c r="T13" i="3"/>
  <c r="U13" i="3"/>
  <c r="V13" i="3"/>
  <c r="W13" i="3"/>
  <c r="X13" i="3"/>
  <c r="A14" i="3"/>
  <c r="B14" i="3"/>
  <c r="C14" i="3" s="1"/>
  <c r="G14" i="3"/>
  <c r="H14" i="3" s="1"/>
  <c r="K14" i="3"/>
  <c r="L14" i="3"/>
  <c r="M14" i="3"/>
  <c r="N14" i="3"/>
  <c r="O14" i="3"/>
  <c r="P14" i="3"/>
  <c r="R14" i="3"/>
  <c r="S14" i="3"/>
  <c r="T14" i="3"/>
  <c r="U14" i="3"/>
  <c r="V14" i="3"/>
  <c r="W14" i="3"/>
  <c r="X14" i="3"/>
  <c r="A15" i="3"/>
  <c r="B15" i="3"/>
  <c r="C15" i="3" s="1"/>
  <c r="G15" i="3"/>
  <c r="H15" i="3" s="1"/>
  <c r="J15" i="3"/>
  <c r="I15" i="3" s="1"/>
  <c r="K15" i="3"/>
  <c r="L15" i="3"/>
  <c r="M15" i="3"/>
  <c r="N15" i="3"/>
  <c r="O15" i="3"/>
  <c r="P15" i="3"/>
  <c r="R15" i="3"/>
  <c r="S15" i="3"/>
  <c r="T15" i="3"/>
  <c r="U15" i="3"/>
  <c r="V15" i="3"/>
  <c r="W15" i="3"/>
  <c r="X15" i="3"/>
  <c r="A16" i="3"/>
  <c r="B16" i="3"/>
  <c r="G16" i="3"/>
  <c r="H16" i="3" s="1"/>
  <c r="J16" i="3"/>
  <c r="I16" i="3" s="1"/>
  <c r="K16" i="3"/>
  <c r="L16" i="3"/>
  <c r="M16" i="3"/>
  <c r="N16" i="3"/>
  <c r="O16" i="3"/>
  <c r="P16" i="3"/>
  <c r="R16" i="3"/>
  <c r="S16" i="3"/>
  <c r="T16" i="3"/>
  <c r="U16" i="3"/>
  <c r="V16" i="3"/>
  <c r="W16" i="3"/>
  <c r="X16" i="3"/>
  <c r="B17" i="3"/>
  <c r="E17" i="3" s="1"/>
  <c r="J17" i="3"/>
  <c r="I17" i="3" s="1"/>
  <c r="K17" i="3"/>
  <c r="L17" i="3"/>
  <c r="M17" i="3"/>
  <c r="N17" i="3"/>
  <c r="O17" i="3"/>
  <c r="P17" i="3"/>
  <c r="R17" i="3"/>
  <c r="S17" i="3"/>
  <c r="T17" i="3"/>
  <c r="U17" i="3"/>
  <c r="V17" i="3"/>
  <c r="W17" i="3"/>
  <c r="X17" i="3"/>
  <c r="A18" i="3"/>
  <c r="B18" i="3"/>
  <c r="C18" i="3" s="1"/>
  <c r="J18" i="3"/>
  <c r="I18" i="3" s="1"/>
  <c r="K18" i="3"/>
  <c r="L18" i="3"/>
  <c r="M18" i="3"/>
  <c r="N18" i="3"/>
  <c r="O18" i="3"/>
  <c r="P18" i="3"/>
  <c r="R18" i="3"/>
  <c r="S18" i="3"/>
  <c r="T18" i="3"/>
  <c r="U18" i="3"/>
  <c r="V18" i="3"/>
  <c r="W18" i="3"/>
  <c r="X18" i="3"/>
  <c r="A19" i="3"/>
  <c r="B19" i="3"/>
  <c r="G19" i="3"/>
  <c r="J19" i="3"/>
  <c r="I19" i="3" s="1"/>
  <c r="K19" i="3"/>
  <c r="L19" i="3"/>
  <c r="M19" i="3"/>
  <c r="N19" i="3"/>
  <c r="O19" i="3"/>
  <c r="P19" i="3"/>
  <c r="R19" i="3"/>
  <c r="S19" i="3"/>
  <c r="T19" i="3"/>
  <c r="U19" i="3"/>
  <c r="V19" i="3"/>
  <c r="W19" i="3"/>
  <c r="X19" i="3"/>
  <c r="A20" i="3"/>
  <c r="B20" i="3"/>
  <c r="C20" i="3" s="1"/>
  <c r="G20" i="3"/>
  <c r="H20" i="3" s="1"/>
  <c r="J20" i="3"/>
  <c r="I20" i="3" s="1"/>
  <c r="K20" i="3"/>
  <c r="L20" i="3"/>
  <c r="M20" i="3"/>
  <c r="N20" i="3"/>
  <c r="O20" i="3"/>
  <c r="P20" i="3"/>
  <c r="R20" i="3"/>
  <c r="S20" i="3"/>
  <c r="T20" i="3"/>
  <c r="U20" i="3"/>
  <c r="V20" i="3"/>
  <c r="W20" i="3"/>
  <c r="X20" i="3"/>
  <c r="A21" i="3"/>
  <c r="B21" i="3"/>
  <c r="G21" i="3"/>
  <c r="H21" i="3" s="1"/>
  <c r="J21" i="3"/>
  <c r="I21" i="3" s="1"/>
  <c r="K21" i="3"/>
  <c r="L21" i="3"/>
  <c r="M21" i="3"/>
  <c r="N21" i="3"/>
  <c r="O21" i="3"/>
  <c r="P21" i="3"/>
  <c r="R21" i="3"/>
  <c r="S21" i="3"/>
  <c r="T21" i="3"/>
  <c r="U21" i="3"/>
  <c r="V21" i="3"/>
  <c r="W21" i="3"/>
  <c r="X21" i="3"/>
  <c r="B22" i="3"/>
  <c r="G22" i="3"/>
  <c r="H22" i="3" s="1"/>
  <c r="J22" i="3"/>
  <c r="I22" i="3" s="1"/>
  <c r="K22" i="3"/>
  <c r="M22" i="3"/>
  <c r="N22" i="3"/>
  <c r="O22" i="3"/>
  <c r="P22" i="3"/>
  <c r="R22" i="3"/>
  <c r="S22" i="3"/>
  <c r="T22" i="3"/>
  <c r="U22" i="3"/>
  <c r="V22" i="3"/>
  <c r="W22" i="3"/>
  <c r="X22" i="3"/>
  <c r="A23" i="3"/>
  <c r="B23" i="3"/>
  <c r="G23" i="3"/>
  <c r="H23" i="3" s="1"/>
  <c r="J23" i="3"/>
  <c r="I23" i="3" s="1"/>
  <c r="K23" i="3"/>
  <c r="L23" i="3"/>
  <c r="M23" i="3"/>
  <c r="N23" i="3"/>
  <c r="O23" i="3"/>
  <c r="P23" i="3"/>
  <c r="R23" i="3"/>
  <c r="S23" i="3"/>
  <c r="T23" i="3"/>
  <c r="U23" i="3"/>
  <c r="V23" i="3"/>
  <c r="W23" i="3"/>
  <c r="X23" i="3"/>
  <c r="A24" i="3"/>
  <c r="B24" i="3"/>
  <c r="G24" i="3"/>
  <c r="F24" i="3" s="1"/>
  <c r="J24" i="3"/>
  <c r="I24" i="3" s="1"/>
  <c r="K24" i="3"/>
  <c r="L24" i="3"/>
  <c r="M24" i="3"/>
  <c r="N24" i="3"/>
  <c r="O24" i="3"/>
  <c r="P24" i="3"/>
  <c r="R24" i="3"/>
  <c r="S24" i="3"/>
  <c r="T24" i="3"/>
  <c r="U24" i="3"/>
  <c r="V24" i="3"/>
  <c r="W24" i="3"/>
  <c r="X24" i="3"/>
  <c r="A25" i="3"/>
  <c r="B25" i="3"/>
  <c r="J25" i="3"/>
  <c r="I25" i="3" s="1"/>
  <c r="K25" i="3"/>
  <c r="L25" i="3"/>
  <c r="M25" i="3"/>
  <c r="N25" i="3"/>
  <c r="O25" i="3"/>
  <c r="P25" i="3"/>
  <c r="R25" i="3"/>
  <c r="S25" i="3"/>
  <c r="T25" i="3"/>
  <c r="U25" i="3"/>
  <c r="V25" i="3"/>
  <c r="W25" i="3"/>
  <c r="X25" i="3"/>
  <c r="A26" i="3"/>
  <c r="B26" i="3"/>
  <c r="G26" i="3"/>
  <c r="H26" i="3" s="1"/>
  <c r="J26" i="3"/>
  <c r="I26" i="3" s="1"/>
  <c r="K26" i="3"/>
  <c r="L26" i="3"/>
  <c r="M26" i="3"/>
  <c r="N26" i="3"/>
  <c r="O26" i="3"/>
  <c r="P26" i="3"/>
  <c r="R26" i="3"/>
  <c r="S26" i="3"/>
  <c r="T26" i="3"/>
  <c r="U26" i="3"/>
  <c r="V26" i="3"/>
  <c r="W26" i="3"/>
  <c r="X26" i="3"/>
  <c r="A27" i="3"/>
  <c r="B27" i="3"/>
  <c r="G27" i="3"/>
  <c r="H27" i="3" s="1"/>
  <c r="J27" i="3"/>
  <c r="I27" i="3" s="1"/>
  <c r="K27" i="3"/>
  <c r="L27" i="3"/>
  <c r="M27" i="3"/>
  <c r="N27" i="3"/>
  <c r="O27" i="3"/>
  <c r="P27" i="3"/>
  <c r="R27" i="3"/>
  <c r="S27" i="3"/>
  <c r="T27" i="3"/>
  <c r="U27" i="3"/>
  <c r="V27" i="3"/>
  <c r="W27" i="3"/>
  <c r="X27" i="3"/>
  <c r="A28" i="3"/>
  <c r="B28" i="3"/>
  <c r="G28" i="3"/>
  <c r="H28" i="3" s="1"/>
  <c r="J28" i="3"/>
  <c r="I28" i="3" s="1"/>
  <c r="K28" i="3"/>
  <c r="L28" i="3"/>
  <c r="M28" i="3"/>
  <c r="N28" i="3"/>
  <c r="O28" i="3"/>
  <c r="P28" i="3"/>
  <c r="R28" i="3"/>
  <c r="S28" i="3"/>
  <c r="T28" i="3"/>
  <c r="U28" i="3"/>
  <c r="V28" i="3"/>
  <c r="W28" i="3"/>
  <c r="X28" i="3"/>
  <c r="A29" i="3"/>
  <c r="B29" i="3"/>
  <c r="G29" i="3"/>
  <c r="H29" i="3" s="1"/>
  <c r="J29" i="3"/>
  <c r="I29" i="3" s="1"/>
  <c r="K29" i="3"/>
  <c r="L29" i="3"/>
  <c r="M29" i="3"/>
  <c r="N29" i="3"/>
  <c r="O29" i="3"/>
  <c r="P29" i="3"/>
  <c r="R29" i="3"/>
  <c r="S29" i="3"/>
  <c r="T29" i="3"/>
  <c r="U29" i="3"/>
  <c r="V29" i="3"/>
  <c r="W29" i="3"/>
  <c r="X29" i="3"/>
  <c r="A30" i="3"/>
  <c r="B30" i="3"/>
  <c r="G30" i="3"/>
  <c r="H30" i="3" s="1"/>
  <c r="J30" i="3"/>
  <c r="I30" i="3" s="1"/>
  <c r="K30" i="3"/>
  <c r="L30" i="3"/>
  <c r="M30" i="3"/>
  <c r="N30" i="3"/>
  <c r="O30" i="3"/>
  <c r="P30" i="3"/>
  <c r="R30" i="3"/>
  <c r="S30" i="3"/>
  <c r="T30" i="3"/>
  <c r="U30" i="3"/>
  <c r="V30" i="3"/>
  <c r="W30" i="3"/>
  <c r="X30" i="3"/>
  <c r="A31" i="3"/>
  <c r="B31" i="3"/>
  <c r="G31" i="3"/>
  <c r="H31" i="3" s="1"/>
  <c r="J31" i="3"/>
  <c r="I31" i="3" s="1"/>
  <c r="K31" i="3"/>
  <c r="L31" i="3"/>
  <c r="M31" i="3"/>
  <c r="N31" i="3"/>
  <c r="O31" i="3"/>
  <c r="P31" i="3"/>
  <c r="R31" i="3"/>
  <c r="S31" i="3"/>
  <c r="T31" i="3"/>
  <c r="U31" i="3"/>
  <c r="V31" i="3"/>
  <c r="W31" i="3"/>
  <c r="X31" i="3"/>
  <c r="A32" i="3"/>
  <c r="B32" i="3"/>
  <c r="G32" i="3"/>
  <c r="H32" i="3" s="1"/>
  <c r="J32" i="3"/>
  <c r="I32" i="3" s="1"/>
  <c r="K32" i="3"/>
  <c r="L32" i="3"/>
  <c r="M32" i="3"/>
  <c r="N32" i="3"/>
  <c r="O32" i="3"/>
  <c r="P32" i="3"/>
  <c r="R32" i="3"/>
  <c r="S32" i="3"/>
  <c r="T32" i="3"/>
  <c r="U32" i="3"/>
  <c r="V32" i="3"/>
  <c r="W32" i="3"/>
  <c r="X32" i="3"/>
  <c r="A33" i="3"/>
  <c r="B33" i="3"/>
  <c r="J33" i="3"/>
  <c r="I33" i="3" s="1"/>
  <c r="K33" i="3"/>
  <c r="L33" i="3"/>
  <c r="M33" i="3"/>
  <c r="N33" i="3"/>
  <c r="O33" i="3"/>
  <c r="P33" i="3"/>
  <c r="R33" i="3"/>
  <c r="S33" i="3"/>
  <c r="T33" i="3"/>
  <c r="U33" i="3"/>
  <c r="V33" i="3"/>
  <c r="W33" i="3"/>
  <c r="X33" i="3"/>
  <c r="A34" i="3"/>
  <c r="B34" i="3"/>
  <c r="C34" i="3" s="1"/>
  <c r="J34" i="3"/>
  <c r="I34" i="3" s="1"/>
  <c r="K34" i="3"/>
  <c r="L34" i="3"/>
  <c r="M34" i="3"/>
  <c r="N34" i="3"/>
  <c r="O34" i="3"/>
  <c r="P34" i="3"/>
  <c r="R34" i="3"/>
  <c r="S34" i="3"/>
  <c r="T34" i="3"/>
  <c r="U34" i="3"/>
  <c r="V34" i="3"/>
  <c r="W34" i="3"/>
  <c r="X34" i="3"/>
  <c r="A35" i="3"/>
  <c r="B35" i="3"/>
  <c r="G35" i="3"/>
  <c r="H35" i="3" s="1"/>
  <c r="J35" i="3"/>
  <c r="I35" i="3" s="1"/>
  <c r="K35" i="3"/>
  <c r="L35" i="3"/>
  <c r="M35" i="3"/>
  <c r="N35" i="3"/>
  <c r="O35" i="3"/>
  <c r="P35" i="3"/>
  <c r="R35" i="3"/>
  <c r="S35" i="3"/>
  <c r="T35" i="3"/>
  <c r="U35" i="3"/>
  <c r="V35" i="3"/>
  <c r="W35" i="3"/>
  <c r="X35" i="3"/>
  <c r="A36" i="3"/>
  <c r="B36" i="3"/>
  <c r="C36" i="3" s="1"/>
  <c r="G36" i="3"/>
  <c r="H36" i="3" s="1"/>
  <c r="J36" i="3"/>
  <c r="I36" i="3" s="1"/>
  <c r="K36" i="3"/>
  <c r="L36" i="3"/>
  <c r="M36" i="3"/>
  <c r="N36" i="3"/>
  <c r="O36" i="3"/>
  <c r="P36" i="3"/>
  <c r="R36" i="3"/>
  <c r="S36" i="3"/>
  <c r="T36" i="3"/>
  <c r="U36" i="3"/>
  <c r="V36" i="3"/>
  <c r="W36" i="3"/>
  <c r="X36" i="3"/>
  <c r="A37" i="3"/>
  <c r="B37" i="3"/>
  <c r="G37" i="3"/>
  <c r="J37" i="3"/>
  <c r="I37" i="3" s="1"/>
  <c r="K37" i="3"/>
  <c r="L37" i="3"/>
  <c r="M37" i="3"/>
  <c r="N37" i="3"/>
  <c r="O37" i="3"/>
  <c r="P37" i="3"/>
  <c r="R37" i="3"/>
  <c r="S37" i="3"/>
  <c r="T37" i="3"/>
  <c r="U37" i="3"/>
  <c r="V37" i="3"/>
  <c r="W37" i="3"/>
  <c r="X37" i="3"/>
  <c r="A38" i="3"/>
  <c r="B38" i="3"/>
  <c r="E38" i="3" s="1"/>
  <c r="G38" i="3"/>
  <c r="H38" i="3" s="1"/>
  <c r="J38" i="3"/>
  <c r="I38" i="3" s="1"/>
  <c r="K38" i="3"/>
  <c r="L38" i="3"/>
  <c r="M38" i="3"/>
  <c r="N38" i="3"/>
  <c r="O38" i="3"/>
  <c r="P38" i="3"/>
  <c r="R38" i="3"/>
  <c r="S38" i="3"/>
  <c r="T38" i="3"/>
  <c r="U38" i="3"/>
  <c r="V38" i="3"/>
  <c r="W38" i="3"/>
  <c r="X38" i="3"/>
  <c r="A39" i="3"/>
  <c r="B39" i="3"/>
  <c r="G39" i="3"/>
  <c r="H39" i="3" s="1"/>
  <c r="J39" i="3"/>
  <c r="I39" i="3" s="1"/>
  <c r="K39" i="3"/>
  <c r="L39" i="3"/>
  <c r="M39" i="3"/>
  <c r="N39" i="3"/>
  <c r="O39" i="3"/>
  <c r="P39" i="3"/>
  <c r="R39" i="3"/>
  <c r="S39" i="3"/>
  <c r="T39" i="3"/>
  <c r="U39" i="3"/>
  <c r="V39" i="3"/>
  <c r="W39" i="3"/>
  <c r="X39" i="3"/>
  <c r="A40" i="3"/>
  <c r="B40" i="3"/>
  <c r="G40" i="3"/>
  <c r="H40" i="3" s="1"/>
  <c r="J40" i="3"/>
  <c r="I40" i="3" s="1"/>
  <c r="K40" i="3"/>
  <c r="L40" i="3"/>
  <c r="M40" i="3"/>
  <c r="N40" i="3"/>
  <c r="O40" i="3"/>
  <c r="P40" i="3"/>
  <c r="R40" i="3"/>
  <c r="S40" i="3"/>
  <c r="T40" i="3"/>
  <c r="U40" i="3"/>
  <c r="V40" i="3"/>
  <c r="W40" i="3"/>
  <c r="X40" i="3"/>
  <c r="A41" i="3"/>
  <c r="B41" i="3"/>
  <c r="J41" i="3"/>
  <c r="I41" i="3" s="1"/>
  <c r="K41" i="3"/>
  <c r="L41" i="3"/>
  <c r="M41" i="3"/>
  <c r="N41" i="3"/>
  <c r="O41" i="3"/>
  <c r="P41" i="3"/>
  <c r="R41" i="3"/>
  <c r="S41" i="3"/>
  <c r="T41" i="3"/>
  <c r="U41" i="3"/>
  <c r="V41" i="3"/>
  <c r="W41" i="3"/>
  <c r="X41" i="3"/>
  <c r="A42" i="3"/>
  <c r="B42" i="3"/>
  <c r="C42" i="3" s="1"/>
  <c r="J42" i="3"/>
  <c r="I42" i="3" s="1"/>
  <c r="K42" i="3"/>
  <c r="L42" i="3"/>
  <c r="M42" i="3"/>
  <c r="N42" i="3"/>
  <c r="O42" i="3"/>
  <c r="P42" i="3"/>
  <c r="R42" i="3"/>
  <c r="S42" i="3"/>
  <c r="T42" i="3"/>
  <c r="U42" i="3"/>
  <c r="V42" i="3"/>
  <c r="W42" i="3"/>
  <c r="X42" i="3"/>
  <c r="A43" i="3"/>
  <c r="B43" i="3"/>
  <c r="G43" i="3"/>
  <c r="H43" i="3" s="1"/>
  <c r="J43" i="3"/>
  <c r="I43" i="3" s="1"/>
  <c r="K43" i="3"/>
  <c r="L43" i="3"/>
  <c r="M43" i="3"/>
  <c r="N43" i="3"/>
  <c r="O43" i="3"/>
  <c r="P43" i="3"/>
  <c r="R43" i="3"/>
  <c r="S43" i="3"/>
  <c r="T43" i="3"/>
  <c r="U43" i="3"/>
  <c r="V43" i="3"/>
  <c r="W43" i="3"/>
  <c r="X43" i="3"/>
  <c r="A44" i="3"/>
  <c r="B44" i="3"/>
  <c r="C44" i="3" s="1"/>
  <c r="G44" i="3"/>
  <c r="H44" i="3" s="1"/>
  <c r="J44" i="3"/>
  <c r="I44" i="3" s="1"/>
  <c r="K44" i="3"/>
  <c r="L44" i="3"/>
  <c r="M44" i="3"/>
  <c r="N44" i="3"/>
  <c r="O44" i="3"/>
  <c r="P44" i="3"/>
  <c r="R44" i="3"/>
  <c r="S44" i="3"/>
  <c r="T44" i="3"/>
  <c r="U44" i="3"/>
  <c r="V44" i="3"/>
  <c r="W44" i="3"/>
  <c r="X44" i="3"/>
  <c r="A45" i="3"/>
  <c r="B45" i="3"/>
  <c r="G45" i="3"/>
  <c r="H45" i="3" s="1"/>
  <c r="J45" i="3"/>
  <c r="I45" i="3" s="1"/>
  <c r="K45" i="3"/>
  <c r="L45" i="3"/>
  <c r="M45" i="3"/>
  <c r="N45" i="3"/>
  <c r="O45" i="3"/>
  <c r="P45" i="3"/>
  <c r="R45" i="3"/>
  <c r="S45" i="3"/>
  <c r="T45" i="3"/>
  <c r="U45" i="3"/>
  <c r="V45" i="3"/>
  <c r="W45" i="3"/>
  <c r="X45" i="3"/>
  <c r="A46" i="3"/>
  <c r="B46" i="3"/>
  <c r="E46" i="3" s="1"/>
  <c r="G46" i="3"/>
  <c r="H46" i="3" s="1"/>
  <c r="J46" i="3"/>
  <c r="I46" i="3" s="1"/>
  <c r="K46" i="3"/>
  <c r="L46" i="3"/>
  <c r="M46" i="3"/>
  <c r="N46" i="3"/>
  <c r="O46" i="3"/>
  <c r="P46" i="3"/>
  <c r="R46" i="3"/>
  <c r="S46" i="3"/>
  <c r="U46" i="3"/>
  <c r="V46" i="3"/>
  <c r="W46" i="3"/>
  <c r="X46" i="3"/>
  <c r="A47" i="3"/>
  <c r="B47" i="3"/>
  <c r="C47" i="3" s="1"/>
  <c r="G47" i="3"/>
  <c r="H47" i="3" s="1"/>
  <c r="J47" i="3"/>
  <c r="I47" i="3" s="1"/>
  <c r="K47" i="3"/>
  <c r="L47" i="3"/>
  <c r="M47" i="3"/>
  <c r="N47" i="3"/>
  <c r="O47" i="3"/>
  <c r="P47" i="3"/>
  <c r="R47" i="3"/>
  <c r="S47" i="3"/>
  <c r="T47" i="3"/>
  <c r="U47" i="3"/>
  <c r="V47" i="3"/>
  <c r="W47" i="3"/>
  <c r="X47" i="3"/>
  <c r="A48" i="3"/>
  <c r="B48" i="3"/>
  <c r="G48" i="3"/>
  <c r="J48" i="3"/>
  <c r="I48" i="3" s="1"/>
  <c r="K48" i="3"/>
  <c r="L48" i="3"/>
  <c r="M48" i="3"/>
  <c r="N48" i="3"/>
  <c r="O48" i="3"/>
  <c r="P48" i="3"/>
  <c r="R48" i="3"/>
  <c r="S48" i="3"/>
  <c r="T48" i="3"/>
  <c r="U48" i="3"/>
  <c r="V48" i="3"/>
  <c r="W48" i="3"/>
  <c r="X48" i="3"/>
  <c r="A49" i="3"/>
  <c r="B49" i="3"/>
  <c r="J49" i="3"/>
  <c r="I49" i="3" s="1"/>
  <c r="K49" i="3"/>
  <c r="L49" i="3"/>
  <c r="M49" i="3"/>
  <c r="N49" i="3"/>
  <c r="O49" i="3"/>
  <c r="P49" i="3"/>
  <c r="R49" i="3"/>
  <c r="S49" i="3"/>
  <c r="T49" i="3"/>
  <c r="U49" i="3"/>
  <c r="V49" i="3"/>
  <c r="W49" i="3"/>
  <c r="X49" i="3"/>
  <c r="A50" i="3"/>
  <c r="B50" i="3"/>
  <c r="C50" i="3" s="1"/>
  <c r="J50" i="3"/>
  <c r="I50" i="3" s="1"/>
  <c r="K50" i="3"/>
  <c r="L50" i="3"/>
  <c r="M50" i="3"/>
  <c r="N50" i="3"/>
  <c r="O50" i="3"/>
  <c r="P50" i="3"/>
  <c r="R50" i="3"/>
  <c r="S50" i="3"/>
  <c r="T50" i="3"/>
  <c r="U50" i="3"/>
  <c r="V50" i="3"/>
  <c r="W50" i="3"/>
  <c r="X50" i="3"/>
  <c r="A51" i="3"/>
  <c r="B51" i="3"/>
  <c r="G51" i="3"/>
  <c r="J51" i="3"/>
  <c r="I51" i="3" s="1"/>
  <c r="K51" i="3"/>
  <c r="L51" i="3"/>
  <c r="M51" i="3"/>
  <c r="N51" i="3"/>
  <c r="O51" i="3"/>
  <c r="P51" i="3"/>
  <c r="R51" i="3"/>
  <c r="S51" i="3"/>
  <c r="T51" i="3"/>
  <c r="U51" i="3"/>
  <c r="V51" i="3"/>
  <c r="W51" i="3"/>
  <c r="X51" i="3"/>
  <c r="A52" i="3"/>
  <c r="B52" i="3"/>
  <c r="C52" i="3" s="1"/>
  <c r="G52" i="3"/>
  <c r="H52" i="3" s="1"/>
  <c r="J52" i="3"/>
  <c r="I52" i="3" s="1"/>
  <c r="K52" i="3"/>
  <c r="L52" i="3"/>
  <c r="M52" i="3"/>
  <c r="N52" i="3"/>
  <c r="O52" i="3"/>
  <c r="P52" i="3"/>
  <c r="R52" i="3"/>
  <c r="S52" i="3"/>
  <c r="T52" i="3"/>
  <c r="U52" i="3"/>
  <c r="V52" i="3"/>
  <c r="W52" i="3"/>
  <c r="X52" i="3"/>
  <c r="A53" i="3"/>
  <c r="B53" i="3"/>
  <c r="G53" i="3"/>
  <c r="H53" i="3" s="1"/>
  <c r="J53" i="3"/>
  <c r="I53" i="3" s="1"/>
  <c r="K53" i="3"/>
  <c r="L53" i="3"/>
  <c r="M53" i="3"/>
  <c r="N53" i="3"/>
  <c r="O53" i="3"/>
  <c r="P53" i="3"/>
  <c r="R53" i="3"/>
  <c r="S53" i="3"/>
  <c r="T53" i="3"/>
  <c r="U53" i="3"/>
  <c r="V53" i="3"/>
  <c r="W53" i="3"/>
  <c r="X53" i="3"/>
  <c r="A54" i="3"/>
  <c r="B54" i="3"/>
  <c r="G54" i="3"/>
  <c r="H54" i="3" s="1"/>
  <c r="J54" i="3"/>
  <c r="I54" i="3" s="1"/>
  <c r="K54" i="3"/>
  <c r="L54" i="3"/>
  <c r="M54" i="3"/>
  <c r="N54" i="3"/>
  <c r="O54" i="3"/>
  <c r="P54" i="3"/>
  <c r="R54" i="3"/>
  <c r="S54" i="3"/>
  <c r="U54" i="3"/>
  <c r="V54" i="3"/>
  <c r="W54" i="3"/>
  <c r="X54" i="3"/>
  <c r="A55" i="3"/>
  <c r="B55" i="3"/>
  <c r="G55" i="3"/>
  <c r="H55" i="3" s="1"/>
  <c r="J55" i="3"/>
  <c r="I55" i="3" s="1"/>
  <c r="K55" i="3"/>
  <c r="L55" i="3"/>
  <c r="M55" i="3"/>
  <c r="N55" i="3"/>
  <c r="O55" i="3"/>
  <c r="P55" i="3"/>
  <c r="R55" i="3"/>
  <c r="S55" i="3"/>
  <c r="T55" i="3"/>
  <c r="U55" i="3"/>
  <c r="V55" i="3"/>
  <c r="W55" i="3"/>
  <c r="X55" i="3"/>
  <c r="A56" i="3"/>
  <c r="B56" i="3"/>
  <c r="E56" i="3" s="1"/>
  <c r="G56" i="3"/>
  <c r="H56" i="3" s="1"/>
  <c r="J56" i="3"/>
  <c r="I56" i="3" s="1"/>
  <c r="K56" i="3"/>
  <c r="L56" i="3"/>
  <c r="M56" i="3"/>
  <c r="N56" i="3"/>
  <c r="O56" i="3"/>
  <c r="P56" i="3"/>
  <c r="R56" i="3"/>
  <c r="S56" i="3"/>
  <c r="T56" i="3"/>
  <c r="U56" i="3"/>
  <c r="V56" i="3"/>
  <c r="W56" i="3"/>
  <c r="X56" i="3"/>
  <c r="A57" i="3"/>
  <c r="B57" i="3"/>
  <c r="J57" i="3"/>
  <c r="I57" i="3" s="1"/>
  <c r="K57" i="3"/>
  <c r="L57" i="3"/>
  <c r="M57" i="3"/>
  <c r="N57" i="3"/>
  <c r="O57" i="3"/>
  <c r="P57" i="3"/>
  <c r="R57" i="3"/>
  <c r="S57" i="3"/>
  <c r="T57" i="3"/>
  <c r="U57" i="3"/>
  <c r="V57" i="3"/>
  <c r="W57" i="3"/>
  <c r="X57" i="3"/>
  <c r="A58" i="3"/>
  <c r="B58" i="3"/>
  <c r="J58" i="3"/>
  <c r="I58" i="3" s="1"/>
  <c r="K58" i="3"/>
  <c r="L58" i="3"/>
  <c r="M58" i="3"/>
  <c r="N58" i="3"/>
  <c r="O58" i="3"/>
  <c r="P58" i="3"/>
  <c r="R58" i="3"/>
  <c r="S58" i="3"/>
  <c r="T58" i="3"/>
  <c r="U58" i="3"/>
  <c r="V58" i="3"/>
  <c r="W58" i="3"/>
  <c r="X58" i="3"/>
  <c r="A59" i="3"/>
  <c r="B59" i="3"/>
  <c r="G59" i="3"/>
  <c r="H59" i="3" s="1"/>
  <c r="J59" i="3"/>
  <c r="I59" i="3" s="1"/>
  <c r="K59" i="3"/>
  <c r="L59" i="3"/>
  <c r="M59" i="3"/>
  <c r="N59" i="3"/>
  <c r="O59" i="3"/>
  <c r="P59" i="3"/>
  <c r="R59" i="3"/>
  <c r="S59" i="3"/>
  <c r="T59" i="3"/>
  <c r="U59" i="3"/>
  <c r="V59" i="3"/>
  <c r="W59" i="3"/>
  <c r="X59" i="3"/>
  <c r="A60" i="3"/>
  <c r="B60" i="3"/>
  <c r="G60" i="3"/>
  <c r="H60" i="3" s="1"/>
  <c r="J60" i="3"/>
  <c r="I60" i="3" s="1"/>
  <c r="K60" i="3"/>
  <c r="L60" i="3"/>
  <c r="M60" i="3"/>
  <c r="N60" i="3"/>
  <c r="O60" i="3"/>
  <c r="P60" i="3"/>
  <c r="R60" i="3"/>
  <c r="S60" i="3"/>
  <c r="T60" i="3"/>
  <c r="U60" i="3"/>
  <c r="V60" i="3"/>
  <c r="W60" i="3"/>
  <c r="X60" i="3"/>
  <c r="A61" i="3"/>
  <c r="B61" i="3"/>
  <c r="G61" i="3"/>
  <c r="J61" i="3"/>
  <c r="I61" i="3" s="1"/>
  <c r="K61" i="3"/>
  <c r="L61" i="3"/>
  <c r="M61" i="3"/>
  <c r="N61" i="3"/>
  <c r="O61" i="3"/>
  <c r="P61" i="3"/>
  <c r="R61" i="3"/>
  <c r="S61" i="3"/>
  <c r="T61" i="3"/>
  <c r="U61" i="3"/>
  <c r="V61" i="3"/>
  <c r="W61" i="3"/>
  <c r="X61" i="3"/>
  <c r="A62" i="3"/>
  <c r="B62" i="3"/>
  <c r="G62" i="3"/>
  <c r="H62" i="3" s="1"/>
  <c r="J62" i="3"/>
  <c r="I62" i="3" s="1"/>
  <c r="K62" i="3"/>
  <c r="L62" i="3"/>
  <c r="M62" i="3"/>
  <c r="N62" i="3"/>
  <c r="O62" i="3"/>
  <c r="P62" i="3"/>
  <c r="R62" i="3"/>
  <c r="S62" i="3"/>
  <c r="U62" i="3"/>
  <c r="V62" i="3"/>
  <c r="W62" i="3"/>
  <c r="X62" i="3"/>
  <c r="A63" i="3"/>
  <c r="B63" i="3"/>
  <c r="G63" i="3"/>
  <c r="H63" i="3" s="1"/>
  <c r="J63" i="3"/>
  <c r="I63" i="3" s="1"/>
  <c r="K63" i="3"/>
  <c r="L63" i="3"/>
  <c r="M63" i="3"/>
  <c r="N63" i="3"/>
  <c r="O63" i="3"/>
  <c r="P63" i="3"/>
  <c r="R63" i="3"/>
  <c r="S63" i="3"/>
  <c r="T63" i="3"/>
  <c r="U63" i="3"/>
  <c r="V63" i="3"/>
  <c r="W63" i="3"/>
  <c r="X63" i="3"/>
  <c r="A64" i="3"/>
  <c r="B64" i="3"/>
  <c r="G64" i="3"/>
  <c r="H64" i="3" s="1"/>
  <c r="J64" i="3"/>
  <c r="I64" i="3" s="1"/>
  <c r="K64" i="3"/>
  <c r="L64" i="3"/>
  <c r="M64" i="3"/>
  <c r="N64" i="3"/>
  <c r="O64" i="3"/>
  <c r="P64" i="3"/>
  <c r="R64" i="3"/>
  <c r="S64" i="3"/>
  <c r="T64" i="3"/>
  <c r="U64" i="3"/>
  <c r="V64" i="3"/>
  <c r="W64" i="3"/>
  <c r="X64" i="3"/>
  <c r="A65" i="3"/>
  <c r="B65" i="3"/>
  <c r="E65" i="3" s="1"/>
  <c r="J65" i="3"/>
  <c r="I65" i="3" s="1"/>
  <c r="K65" i="3"/>
  <c r="L65" i="3"/>
  <c r="M65" i="3"/>
  <c r="N65" i="3"/>
  <c r="O65" i="3"/>
  <c r="P65" i="3"/>
  <c r="R65" i="3"/>
  <c r="S65" i="3"/>
  <c r="T65" i="3"/>
  <c r="U65" i="3"/>
  <c r="V65" i="3"/>
  <c r="W65" i="3"/>
  <c r="X65" i="3"/>
  <c r="A66" i="3"/>
  <c r="B66" i="3"/>
  <c r="C66" i="3" s="1"/>
  <c r="G66" i="3"/>
  <c r="H66" i="3" s="1"/>
  <c r="J66" i="3"/>
  <c r="I66" i="3" s="1"/>
  <c r="K66" i="3"/>
  <c r="L66" i="3"/>
  <c r="M66" i="3"/>
  <c r="N66" i="3"/>
  <c r="O66" i="3"/>
  <c r="P66" i="3"/>
  <c r="R66" i="3"/>
  <c r="S66" i="3"/>
  <c r="T66" i="3"/>
  <c r="U66" i="3"/>
  <c r="V66" i="3"/>
  <c r="W66" i="3"/>
  <c r="X66" i="3"/>
  <c r="A67" i="3"/>
  <c r="B67" i="3"/>
  <c r="G67" i="3"/>
  <c r="J67" i="3"/>
  <c r="I67" i="3" s="1"/>
  <c r="K67" i="3"/>
  <c r="L67" i="3"/>
  <c r="M67" i="3"/>
  <c r="N67" i="3"/>
  <c r="O67" i="3"/>
  <c r="P67" i="3"/>
  <c r="R67" i="3"/>
  <c r="S67" i="3"/>
  <c r="T67" i="3"/>
  <c r="U67" i="3"/>
  <c r="V67" i="3"/>
  <c r="W67" i="3"/>
  <c r="X67" i="3"/>
  <c r="A68" i="3"/>
  <c r="B68" i="3"/>
  <c r="C68" i="3" s="1"/>
  <c r="G68" i="3"/>
  <c r="H68" i="3" s="1"/>
  <c r="J68" i="3"/>
  <c r="I68" i="3" s="1"/>
  <c r="K68" i="3"/>
  <c r="L68" i="3"/>
  <c r="M68" i="3"/>
  <c r="N68" i="3"/>
  <c r="O68" i="3"/>
  <c r="P68" i="3"/>
  <c r="R68" i="3"/>
  <c r="S68" i="3"/>
  <c r="T68" i="3"/>
  <c r="U68" i="3"/>
  <c r="V68" i="3"/>
  <c r="W68" i="3"/>
  <c r="X68" i="3"/>
  <c r="A69" i="3"/>
  <c r="B69" i="3"/>
  <c r="G69" i="3"/>
  <c r="H69" i="3" s="1"/>
  <c r="J69" i="3"/>
  <c r="I69" i="3" s="1"/>
  <c r="K69" i="3"/>
  <c r="L69" i="3"/>
  <c r="M69" i="3"/>
  <c r="N69" i="3"/>
  <c r="O69" i="3"/>
  <c r="P69" i="3"/>
  <c r="R69" i="3"/>
  <c r="S69" i="3"/>
  <c r="T69" i="3"/>
  <c r="U69" i="3"/>
  <c r="V69" i="3"/>
  <c r="W69" i="3"/>
  <c r="X69" i="3"/>
  <c r="A70" i="3"/>
  <c r="B70" i="3"/>
  <c r="G70" i="3"/>
  <c r="H70" i="3" s="1"/>
  <c r="J70" i="3"/>
  <c r="I70" i="3" s="1"/>
  <c r="K70" i="3"/>
  <c r="L70" i="3"/>
  <c r="M70" i="3"/>
  <c r="N70" i="3"/>
  <c r="O70" i="3"/>
  <c r="P70" i="3"/>
  <c r="R70" i="3"/>
  <c r="S70" i="3"/>
  <c r="T70" i="3"/>
  <c r="U70" i="3"/>
  <c r="V70" i="3"/>
  <c r="W70" i="3"/>
  <c r="X70" i="3"/>
  <c r="A71" i="3"/>
  <c r="B71" i="3"/>
  <c r="G71" i="3"/>
  <c r="H71" i="3" s="1"/>
  <c r="J71" i="3"/>
  <c r="I71" i="3" s="1"/>
  <c r="K71" i="3"/>
  <c r="L71" i="3"/>
  <c r="M71" i="3"/>
  <c r="N71" i="3"/>
  <c r="O71" i="3"/>
  <c r="P71" i="3"/>
  <c r="R71" i="3"/>
  <c r="S71" i="3"/>
  <c r="T71" i="3"/>
  <c r="U71" i="3"/>
  <c r="V71" i="3"/>
  <c r="W71" i="3"/>
  <c r="X71" i="3"/>
  <c r="A72" i="3"/>
  <c r="B72" i="3"/>
  <c r="G72" i="3"/>
  <c r="H72" i="3" s="1"/>
  <c r="J72" i="3"/>
  <c r="I72" i="3" s="1"/>
  <c r="K72" i="3"/>
  <c r="L72" i="3"/>
  <c r="M72" i="3"/>
  <c r="N72" i="3"/>
  <c r="O72" i="3"/>
  <c r="P72" i="3"/>
  <c r="R72" i="3"/>
  <c r="S72" i="3"/>
  <c r="T72" i="3"/>
  <c r="U72" i="3"/>
  <c r="V72" i="3"/>
  <c r="W72" i="3"/>
  <c r="X72" i="3"/>
  <c r="A73" i="3"/>
  <c r="B73" i="3"/>
  <c r="J73" i="3"/>
  <c r="I73" i="3" s="1"/>
  <c r="K73" i="3"/>
  <c r="L73" i="3"/>
  <c r="M73" i="3"/>
  <c r="N73" i="3"/>
  <c r="O73" i="3"/>
  <c r="P73" i="3"/>
  <c r="R73" i="3"/>
  <c r="S73" i="3"/>
  <c r="T73" i="3"/>
  <c r="U73" i="3"/>
  <c r="V73" i="3"/>
  <c r="W73" i="3"/>
  <c r="X73" i="3"/>
  <c r="A74" i="3"/>
  <c r="B74" i="3"/>
  <c r="E74" i="3" s="1"/>
  <c r="J74" i="3"/>
  <c r="I74" i="3" s="1"/>
  <c r="K74" i="3"/>
  <c r="L74" i="3"/>
  <c r="M74" i="3"/>
  <c r="N74" i="3"/>
  <c r="O74" i="3"/>
  <c r="P74" i="3"/>
  <c r="R74" i="3"/>
  <c r="S74" i="3"/>
  <c r="T74" i="3"/>
  <c r="U74" i="3"/>
  <c r="V74" i="3"/>
  <c r="W74" i="3"/>
  <c r="X74" i="3"/>
  <c r="A75" i="3"/>
  <c r="B75" i="3"/>
  <c r="G75" i="3"/>
  <c r="H75" i="3" s="1"/>
  <c r="J75" i="3"/>
  <c r="I75" i="3" s="1"/>
  <c r="K75" i="3"/>
  <c r="L75" i="3"/>
  <c r="M75" i="3"/>
  <c r="N75" i="3"/>
  <c r="O75" i="3"/>
  <c r="P75" i="3"/>
  <c r="R75" i="3"/>
  <c r="S75" i="3"/>
  <c r="T75" i="3"/>
  <c r="U75" i="3"/>
  <c r="V75" i="3"/>
  <c r="W75" i="3"/>
  <c r="X75" i="3"/>
  <c r="A76" i="3"/>
  <c r="B76" i="3"/>
  <c r="C76" i="3" s="1"/>
  <c r="G76" i="3"/>
  <c r="H76" i="3" s="1"/>
  <c r="J76" i="3"/>
  <c r="I76" i="3" s="1"/>
  <c r="K76" i="3"/>
  <c r="L76" i="3"/>
  <c r="M76" i="3"/>
  <c r="N76" i="3"/>
  <c r="O76" i="3"/>
  <c r="P76" i="3"/>
  <c r="R76" i="3"/>
  <c r="S76" i="3"/>
  <c r="T76" i="3"/>
  <c r="U76" i="3"/>
  <c r="V76" i="3"/>
  <c r="W76" i="3"/>
  <c r="X76" i="3"/>
  <c r="A77" i="3"/>
  <c r="B77" i="3"/>
  <c r="G77" i="3"/>
  <c r="J77" i="3"/>
  <c r="I77" i="3" s="1"/>
  <c r="K77" i="3"/>
  <c r="L77" i="3"/>
  <c r="M77" i="3"/>
  <c r="N77" i="3"/>
  <c r="O77" i="3"/>
  <c r="P77" i="3"/>
  <c r="R77" i="3"/>
  <c r="S77" i="3"/>
  <c r="T77" i="3"/>
  <c r="U77" i="3"/>
  <c r="V77" i="3"/>
  <c r="W77" i="3"/>
  <c r="X77" i="3"/>
  <c r="A78" i="3"/>
  <c r="B78" i="3"/>
  <c r="C78" i="3" s="1"/>
  <c r="G78" i="3"/>
  <c r="H78" i="3" s="1"/>
  <c r="J78" i="3"/>
  <c r="I78" i="3" s="1"/>
  <c r="K78" i="3"/>
  <c r="L78" i="3"/>
  <c r="M78" i="3"/>
  <c r="N78" i="3"/>
  <c r="O78" i="3"/>
  <c r="P78" i="3"/>
  <c r="R78" i="3"/>
  <c r="S78" i="3"/>
  <c r="T78" i="3"/>
  <c r="U78" i="3"/>
  <c r="V78" i="3"/>
  <c r="W78" i="3"/>
  <c r="X78" i="3"/>
  <c r="A79" i="3"/>
  <c r="B79" i="3"/>
  <c r="C79" i="3" s="1"/>
  <c r="G79" i="3"/>
  <c r="H79" i="3" s="1"/>
  <c r="J79" i="3"/>
  <c r="I79" i="3" s="1"/>
  <c r="K79" i="3"/>
  <c r="L79" i="3"/>
  <c r="M79" i="3"/>
  <c r="N79" i="3"/>
  <c r="O79" i="3"/>
  <c r="P79" i="3"/>
  <c r="R79" i="3"/>
  <c r="S79" i="3"/>
  <c r="T79" i="3"/>
  <c r="U79" i="3"/>
  <c r="V79" i="3"/>
  <c r="W79" i="3"/>
  <c r="X79" i="3"/>
  <c r="A80" i="3"/>
  <c r="B80" i="3"/>
  <c r="D80" i="3" s="1"/>
  <c r="G80" i="3"/>
  <c r="J80" i="3"/>
  <c r="I80" i="3" s="1"/>
  <c r="K80" i="3"/>
  <c r="L80" i="3"/>
  <c r="M80" i="3"/>
  <c r="N80" i="3"/>
  <c r="O80" i="3"/>
  <c r="P80" i="3"/>
  <c r="R80" i="3"/>
  <c r="S80" i="3"/>
  <c r="T80" i="3"/>
  <c r="U80" i="3"/>
  <c r="V80" i="3"/>
  <c r="W80" i="3"/>
  <c r="X80" i="3"/>
  <c r="A81" i="3"/>
  <c r="B81" i="3"/>
  <c r="J81" i="3"/>
  <c r="I81" i="3" s="1"/>
  <c r="K81" i="3"/>
  <c r="L81" i="3"/>
  <c r="M81" i="3"/>
  <c r="N81" i="3"/>
  <c r="O81" i="3"/>
  <c r="P81" i="3"/>
  <c r="R81" i="3"/>
  <c r="S81" i="3"/>
  <c r="T81" i="3"/>
  <c r="U81" i="3"/>
  <c r="V81" i="3"/>
  <c r="W81" i="3"/>
  <c r="X81" i="3"/>
  <c r="A82" i="3"/>
  <c r="B82" i="3"/>
  <c r="C82" i="3" s="1"/>
  <c r="J82" i="3"/>
  <c r="I82" i="3" s="1"/>
  <c r="K82" i="3"/>
  <c r="L82" i="3"/>
  <c r="M82" i="3"/>
  <c r="N82" i="3"/>
  <c r="O82" i="3"/>
  <c r="P82" i="3"/>
  <c r="R82" i="3"/>
  <c r="S82" i="3"/>
  <c r="T82" i="3"/>
  <c r="U82" i="3"/>
  <c r="V82" i="3"/>
  <c r="W82" i="3"/>
  <c r="X82" i="3"/>
  <c r="A83" i="3"/>
  <c r="B83" i="3"/>
  <c r="G83" i="3"/>
  <c r="H83" i="3" s="1"/>
  <c r="J83" i="3"/>
  <c r="I83" i="3" s="1"/>
  <c r="K83" i="3"/>
  <c r="L83" i="3"/>
  <c r="M83" i="3"/>
  <c r="N83" i="3"/>
  <c r="O83" i="3"/>
  <c r="P83" i="3"/>
  <c r="R83" i="3"/>
  <c r="S83" i="3"/>
  <c r="T83" i="3"/>
  <c r="U83" i="3"/>
  <c r="V83" i="3"/>
  <c r="W83" i="3"/>
  <c r="X83" i="3"/>
  <c r="A84" i="3"/>
  <c r="B84" i="3"/>
  <c r="C84" i="3" s="1"/>
  <c r="G84" i="3"/>
  <c r="J84" i="3"/>
  <c r="I84" i="3" s="1"/>
  <c r="K84" i="3"/>
  <c r="L84" i="3"/>
  <c r="M84" i="3"/>
  <c r="N84" i="3"/>
  <c r="O84" i="3"/>
  <c r="P84" i="3"/>
  <c r="R84" i="3"/>
  <c r="S84" i="3"/>
  <c r="T84" i="3"/>
  <c r="U84" i="3"/>
  <c r="V84" i="3"/>
  <c r="W84" i="3"/>
  <c r="X84" i="3"/>
  <c r="A85" i="3"/>
  <c r="B85" i="3"/>
  <c r="G85" i="3"/>
  <c r="H85" i="3" s="1"/>
  <c r="J85" i="3"/>
  <c r="I85" i="3" s="1"/>
  <c r="K85" i="3"/>
  <c r="L85" i="3"/>
  <c r="M85" i="3"/>
  <c r="N85" i="3"/>
  <c r="O85" i="3"/>
  <c r="P85" i="3"/>
  <c r="R85" i="3"/>
  <c r="S85" i="3"/>
  <c r="T85" i="3"/>
  <c r="U85" i="3"/>
  <c r="V85" i="3"/>
  <c r="W85" i="3"/>
  <c r="X85" i="3"/>
  <c r="A86" i="3"/>
  <c r="B86" i="3"/>
  <c r="G86" i="3"/>
  <c r="H86" i="3" s="1"/>
  <c r="J86" i="3"/>
  <c r="I86" i="3" s="1"/>
  <c r="K86" i="3"/>
  <c r="L86" i="3"/>
  <c r="M86" i="3"/>
  <c r="N86" i="3"/>
  <c r="O86" i="3"/>
  <c r="P86" i="3"/>
  <c r="R86" i="3"/>
  <c r="S86" i="3"/>
  <c r="T86" i="3"/>
  <c r="U86" i="3"/>
  <c r="V86" i="3"/>
  <c r="W86" i="3"/>
  <c r="X86" i="3"/>
  <c r="A87" i="3"/>
  <c r="B87" i="3"/>
  <c r="G87" i="3"/>
  <c r="H87" i="3" s="1"/>
  <c r="J87" i="3"/>
  <c r="I87" i="3" s="1"/>
  <c r="K87" i="3"/>
  <c r="L87" i="3"/>
  <c r="M87" i="3"/>
  <c r="N87" i="3"/>
  <c r="O87" i="3"/>
  <c r="P87" i="3"/>
  <c r="R87" i="3"/>
  <c r="S87" i="3"/>
  <c r="T87" i="3"/>
  <c r="U87" i="3"/>
  <c r="V87" i="3"/>
  <c r="W87" i="3"/>
  <c r="X87" i="3"/>
  <c r="A88" i="3"/>
  <c r="B88" i="3"/>
  <c r="G88" i="3"/>
  <c r="J88" i="3"/>
  <c r="I88" i="3" s="1"/>
  <c r="K88" i="3"/>
  <c r="L88" i="3"/>
  <c r="M88" i="3"/>
  <c r="N88" i="3"/>
  <c r="O88" i="3"/>
  <c r="P88" i="3"/>
  <c r="R88" i="3"/>
  <c r="S88" i="3"/>
  <c r="T88" i="3"/>
  <c r="U88" i="3"/>
  <c r="V88" i="3"/>
  <c r="W88" i="3"/>
  <c r="X88" i="3"/>
  <c r="A89" i="3"/>
  <c r="B89" i="3"/>
  <c r="J89" i="3"/>
  <c r="I89" i="3" s="1"/>
  <c r="K89" i="3"/>
  <c r="L89" i="3"/>
  <c r="M89" i="3"/>
  <c r="N89" i="3"/>
  <c r="O89" i="3"/>
  <c r="P89" i="3"/>
  <c r="R89" i="3"/>
  <c r="S89" i="3"/>
  <c r="T89" i="3"/>
  <c r="U89" i="3"/>
  <c r="V89" i="3"/>
  <c r="W89" i="3"/>
  <c r="X89" i="3"/>
  <c r="A90" i="3"/>
  <c r="B90" i="3"/>
  <c r="J90" i="3"/>
  <c r="I90" i="3" s="1"/>
  <c r="K90" i="3"/>
  <c r="L90" i="3"/>
  <c r="M90" i="3"/>
  <c r="N90" i="3"/>
  <c r="O90" i="3"/>
  <c r="P90" i="3"/>
  <c r="R90" i="3"/>
  <c r="S90" i="3"/>
  <c r="T90" i="3"/>
  <c r="U90" i="3"/>
  <c r="V90" i="3"/>
  <c r="W90" i="3"/>
  <c r="X90" i="3"/>
  <c r="A91" i="3"/>
  <c r="B91" i="3"/>
  <c r="G91" i="3"/>
  <c r="J91" i="3"/>
  <c r="I91" i="3" s="1"/>
  <c r="K91" i="3"/>
  <c r="L91" i="3"/>
  <c r="M91" i="3"/>
  <c r="N91" i="3"/>
  <c r="O91" i="3"/>
  <c r="P91" i="3"/>
  <c r="R91" i="3"/>
  <c r="S91" i="3"/>
  <c r="T91" i="3"/>
  <c r="U91" i="3"/>
  <c r="V91" i="3"/>
  <c r="W91" i="3"/>
  <c r="X91" i="3"/>
  <c r="A92" i="3"/>
  <c r="B92" i="3"/>
  <c r="G92" i="3"/>
  <c r="H92" i="3" s="1"/>
  <c r="J92" i="3"/>
  <c r="I92" i="3" s="1"/>
  <c r="K92" i="3"/>
  <c r="L92" i="3"/>
  <c r="M92" i="3"/>
  <c r="N92" i="3"/>
  <c r="O92" i="3"/>
  <c r="P92" i="3"/>
  <c r="R92" i="3"/>
  <c r="S92" i="3"/>
  <c r="T92" i="3"/>
  <c r="U92" i="3"/>
  <c r="V92" i="3"/>
  <c r="W92" i="3"/>
  <c r="X92" i="3"/>
  <c r="A93" i="3"/>
  <c r="B93" i="3"/>
  <c r="G93" i="3"/>
  <c r="H93" i="3" s="1"/>
  <c r="J93" i="3"/>
  <c r="I93" i="3" s="1"/>
  <c r="K93" i="3"/>
  <c r="L93" i="3"/>
  <c r="M93" i="3"/>
  <c r="N93" i="3"/>
  <c r="O93" i="3"/>
  <c r="P93" i="3"/>
  <c r="R93" i="3"/>
  <c r="S93" i="3"/>
  <c r="T93" i="3"/>
  <c r="U93" i="3"/>
  <c r="V93" i="3"/>
  <c r="W93" i="3"/>
  <c r="X93" i="3"/>
  <c r="A94" i="3"/>
  <c r="B94" i="3"/>
  <c r="E94" i="3" s="1"/>
  <c r="G94" i="3"/>
  <c r="H94" i="3" s="1"/>
  <c r="J94" i="3"/>
  <c r="I94" i="3" s="1"/>
  <c r="K94" i="3"/>
  <c r="L94" i="3"/>
  <c r="M94" i="3"/>
  <c r="N94" i="3"/>
  <c r="O94" i="3"/>
  <c r="P94" i="3"/>
  <c r="R94" i="3"/>
  <c r="S94" i="3"/>
  <c r="T94" i="3"/>
  <c r="U94" i="3"/>
  <c r="V94" i="3"/>
  <c r="W94" i="3"/>
  <c r="X94" i="3"/>
  <c r="A95" i="3"/>
  <c r="B95" i="3"/>
  <c r="G95" i="3"/>
  <c r="H95" i="3" s="1"/>
  <c r="J95" i="3"/>
  <c r="I95" i="3" s="1"/>
  <c r="K95" i="3"/>
  <c r="L95" i="3"/>
  <c r="M95" i="3"/>
  <c r="N95" i="3"/>
  <c r="O95" i="3"/>
  <c r="P95" i="3"/>
  <c r="R95" i="3"/>
  <c r="S95" i="3"/>
  <c r="T95" i="3"/>
  <c r="U95" i="3"/>
  <c r="V95" i="3"/>
  <c r="W95" i="3"/>
  <c r="X95" i="3"/>
  <c r="A96" i="3"/>
  <c r="B96" i="3"/>
  <c r="G96" i="3"/>
  <c r="H96" i="3" s="1"/>
  <c r="J96" i="3"/>
  <c r="I96" i="3" s="1"/>
  <c r="K96" i="3"/>
  <c r="L96" i="3"/>
  <c r="M96" i="3"/>
  <c r="N96" i="3"/>
  <c r="O96" i="3"/>
  <c r="P96" i="3"/>
  <c r="R96" i="3"/>
  <c r="S96" i="3"/>
  <c r="T96" i="3"/>
  <c r="U96" i="3"/>
  <c r="V96" i="3"/>
  <c r="W96" i="3"/>
  <c r="X96" i="3"/>
  <c r="A97" i="3"/>
  <c r="B97" i="3"/>
  <c r="J97" i="3"/>
  <c r="I97" i="3" s="1"/>
  <c r="K97" i="3"/>
  <c r="L97" i="3"/>
  <c r="M97" i="3"/>
  <c r="N97" i="3"/>
  <c r="O97" i="3"/>
  <c r="P97" i="3"/>
  <c r="R97" i="3"/>
  <c r="S97" i="3"/>
  <c r="T97" i="3"/>
  <c r="U97" i="3"/>
  <c r="V97" i="3"/>
  <c r="W97" i="3"/>
  <c r="X97" i="3"/>
  <c r="A98" i="3"/>
  <c r="B98" i="3"/>
  <c r="C98" i="3" s="1"/>
  <c r="J98" i="3"/>
  <c r="I98" i="3" s="1"/>
  <c r="K98" i="3"/>
  <c r="L98" i="3"/>
  <c r="M98" i="3"/>
  <c r="N98" i="3"/>
  <c r="O98" i="3"/>
  <c r="P98" i="3"/>
  <c r="R98" i="3"/>
  <c r="S98" i="3"/>
  <c r="U98" i="3"/>
  <c r="V98" i="3"/>
  <c r="W98" i="3"/>
  <c r="X98" i="3"/>
  <c r="A99" i="3"/>
  <c r="B99" i="3"/>
  <c r="G99" i="3"/>
  <c r="H99" i="3" s="1"/>
  <c r="J99" i="3"/>
  <c r="I99" i="3" s="1"/>
  <c r="K99" i="3"/>
  <c r="L99" i="3"/>
  <c r="M99" i="3"/>
  <c r="N99" i="3"/>
  <c r="O99" i="3"/>
  <c r="P99" i="3"/>
  <c r="R99" i="3"/>
  <c r="S99" i="3"/>
  <c r="T99" i="3"/>
  <c r="U99" i="3"/>
  <c r="V99" i="3"/>
  <c r="W99" i="3"/>
  <c r="X99" i="3"/>
  <c r="A100" i="3"/>
  <c r="B100" i="3"/>
  <c r="C100" i="3" s="1"/>
  <c r="G100" i="3"/>
  <c r="H100" i="3" s="1"/>
  <c r="J100" i="3"/>
  <c r="I100" i="3" s="1"/>
  <c r="K100" i="3"/>
  <c r="L100" i="3"/>
  <c r="M100" i="3"/>
  <c r="N100" i="3"/>
  <c r="O100" i="3"/>
  <c r="P100" i="3"/>
  <c r="R100" i="3"/>
  <c r="S100" i="3"/>
  <c r="T100" i="3"/>
  <c r="U100" i="3"/>
  <c r="V100" i="3"/>
  <c r="W100" i="3"/>
  <c r="X100" i="3"/>
  <c r="A101" i="3"/>
  <c r="B101" i="3"/>
  <c r="G101" i="3"/>
  <c r="J101" i="3"/>
  <c r="I101" i="3" s="1"/>
  <c r="K101" i="3"/>
  <c r="L101" i="3"/>
  <c r="M101" i="3"/>
  <c r="N101" i="3"/>
  <c r="O101" i="3"/>
  <c r="P101" i="3"/>
  <c r="R101" i="3"/>
  <c r="S101" i="3"/>
  <c r="T101" i="3"/>
  <c r="U101" i="3"/>
  <c r="V101" i="3"/>
  <c r="W101" i="3"/>
  <c r="X101" i="3"/>
  <c r="A102" i="3"/>
  <c r="B102" i="3"/>
  <c r="G102" i="3"/>
  <c r="H102" i="3" s="1"/>
  <c r="J102" i="3"/>
  <c r="I102" i="3" s="1"/>
  <c r="K102" i="3"/>
  <c r="L102" i="3"/>
  <c r="M102" i="3"/>
  <c r="N102" i="3"/>
  <c r="O102" i="3"/>
  <c r="P102" i="3"/>
  <c r="R102" i="3"/>
  <c r="S102" i="3"/>
  <c r="T102" i="3"/>
  <c r="U102" i="3"/>
  <c r="V102" i="3"/>
  <c r="W102" i="3"/>
  <c r="X102" i="3"/>
  <c r="A103" i="3"/>
  <c r="B103" i="3"/>
  <c r="G103" i="3"/>
  <c r="H103" i="3" s="1"/>
  <c r="J103" i="3"/>
  <c r="I103" i="3" s="1"/>
  <c r="K103" i="3"/>
  <c r="L103" i="3"/>
  <c r="M103" i="3"/>
  <c r="N103" i="3"/>
  <c r="O103" i="3"/>
  <c r="P103" i="3"/>
  <c r="R103" i="3"/>
  <c r="S103" i="3"/>
  <c r="T103" i="3"/>
  <c r="U103" i="3"/>
  <c r="V103" i="3"/>
  <c r="W103" i="3"/>
  <c r="X103" i="3"/>
  <c r="A104" i="3"/>
  <c r="B104" i="3"/>
  <c r="G104" i="3"/>
  <c r="J104" i="3"/>
  <c r="I104" i="3" s="1"/>
  <c r="K104" i="3"/>
  <c r="L104" i="3"/>
  <c r="M104" i="3"/>
  <c r="N104" i="3"/>
  <c r="O104" i="3"/>
  <c r="P104" i="3"/>
  <c r="R104" i="3"/>
  <c r="S104" i="3"/>
  <c r="T104" i="3"/>
  <c r="U104" i="3"/>
  <c r="V104" i="3"/>
  <c r="W104" i="3"/>
  <c r="X104" i="3"/>
  <c r="A105" i="3"/>
  <c r="B105" i="3"/>
  <c r="J105" i="3"/>
  <c r="I105" i="3" s="1"/>
  <c r="K105" i="3"/>
  <c r="L105" i="3"/>
  <c r="M105" i="3"/>
  <c r="N105" i="3"/>
  <c r="O105" i="3"/>
  <c r="P105" i="3"/>
  <c r="R105" i="3"/>
  <c r="S105" i="3"/>
  <c r="U105" i="3"/>
  <c r="V105" i="3"/>
  <c r="W105" i="3"/>
  <c r="X105" i="3"/>
  <c r="A106" i="3"/>
  <c r="B106" i="3"/>
  <c r="C106" i="3" s="1"/>
  <c r="J106" i="3"/>
  <c r="I106" i="3" s="1"/>
  <c r="K106" i="3"/>
  <c r="M106" i="3"/>
  <c r="N106" i="3"/>
  <c r="O106" i="3"/>
  <c r="P106" i="3"/>
  <c r="R106" i="3"/>
  <c r="S106" i="3"/>
  <c r="T106" i="3"/>
  <c r="U106" i="3"/>
  <c r="V106" i="3"/>
  <c r="W106" i="3"/>
  <c r="X106" i="3"/>
  <c r="A107" i="3"/>
  <c r="B107" i="3"/>
  <c r="G107" i="3"/>
  <c r="H107" i="3" s="1"/>
  <c r="J107" i="3"/>
  <c r="I107" i="3" s="1"/>
  <c r="K107" i="3"/>
  <c r="L107" i="3"/>
  <c r="M107" i="3"/>
  <c r="N107" i="3"/>
  <c r="O107" i="3"/>
  <c r="P107" i="3"/>
  <c r="R107" i="3"/>
  <c r="S107" i="3"/>
  <c r="T107" i="3"/>
  <c r="U107" i="3"/>
  <c r="V107" i="3"/>
  <c r="W107" i="3"/>
  <c r="X107" i="3"/>
  <c r="A108" i="3"/>
  <c r="B108" i="3"/>
  <c r="C108" i="3" s="1"/>
  <c r="G108" i="3"/>
  <c r="H108" i="3" s="1"/>
  <c r="J108" i="3"/>
  <c r="I108" i="3" s="1"/>
  <c r="K108" i="3"/>
  <c r="L108" i="3"/>
  <c r="M108" i="3"/>
  <c r="N108" i="3"/>
  <c r="O108" i="3"/>
  <c r="P108" i="3"/>
  <c r="R108" i="3"/>
  <c r="S108" i="3"/>
  <c r="T108" i="3"/>
  <c r="U108" i="3"/>
  <c r="V108" i="3"/>
  <c r="W108" i="3"/>
  <c r="X108" i="3"/>
  <c r="A109" i="3"/>
  <c r="B109" i="3"/>
  <c r="G109" i="3"/>
  <c r="J109" i="3"/>
  <c r="I109" i="3" s="1"/>
  <c r="K109" i="3"/>
  <c r="L109" i="3"/>
  <c r="M109" i="3"/>
  <c r="N109" i="3"/>
  <c r="O109" i="3"/>
  <c r="P109" i="3"/>
  <c r="R109" i="3"/>
  <c r="S109" i="3"/>
  <c r="T109" i="3"/>
  <c r="U109" i="3"/>
  <c r="V109" i="3"/>
  <c r="W109" i="3"/>
  <c r="X109" i="3"/>
  <c r="A110" i="3"/>
  <c r="B110" i="3"/>
  <c r="C110" i="3" s="1"/>
  <c r="G110" i="3"/>
  <c r="H110" i="3" s="1"/>
  <c r="J110" i="3"/>
  <c r="I110" i="3" s="1"/>
  <c r="K110" i="3"/>
  <c r="L110" i="3"/>
  <c r="M110" i="3"/>
  <c r="N110" i="3"/>
  <c r="O110" i="3"/>
  <c r="P110" i="3"/>
  <c r="R110" i="3"/>
  <c r="S110" i="3"/>
  <c r="T110" i="3"/>
  <c r="U110" i="3"/>
  <c r="V110" i="3"/>
  <c r="W110" i="3"/>
  <c r="X110" i="3"/>
  <c r="A111" i="3"/>
  <c r="B111" i="3"/>
  <c r="C111" i="3" s="1"/>
  <c r="G111" i="3"/>
  <c r="H111" i="3" s="1"/>
  <c r="J111" i="3"/>
  <c r="I111" i="3" s="1"/>
  <c r="K111" i="3"/>
  <c r="L111" i="3"/>
  <c r="M111" i="3"/>
  <c r="N111" i="3"/>
  <c r="O111" i="3"/>
  <c r="P111" i="3"/>
  <c r="R111" i="3"/>
  <c r="S111" i="3"/>
  <c r="T111" i="3"/>
  <c r="U111" i="3"/>
  <c r="V111" i="3"/>
  <c r="W111" i="3"/>
  <c r="X111" i="3"/>
  <c r="A112" i="3"/>
  <c r="B112" i="3"/>
  <c r="G112" i="3"/>
  <c r="H112" i="3" s="1"/>
  <c r="J112" i="3"/>
  <c r="I112" i="3" s="1"/>
  <c r="K112" i="3"/>
  <c r="L112" i="3"/>
  <c r="M112" i="3"/>
  <c r="N112" i="3"/>
  <c r="O112" i="3"/>
  <c r="P112" i="3"/>
  <c r="R112" i="3"/>
  <c r="S112" i="3"/>
  <c r="T112" i="3"/>
  <c r="U112" i="3"/>
  <c r="V112" i="3"/>
  <c r="W112" i="3"/>
  <c r="X112" i="3"/>
  <c r="A113" i="3"/>
  <c r="B113" i="3"/>
  <c r="E113" i="3" s="1"/>
  <c r="J113" i="3"/>
  <c r="I113" i="3" s="1"/>
  <c r="K113" i="3"/>
  <c r="L113" i="3"/>
  <c r="M113" i="3"/>
  <c r="N113" i="3"/>
  <c r="O113" i="3"/>
  <c r="P113" i="3"/>
  <c r="R113" i="3"/>
  <c r="S113" i="3"/>
  <c r="T113" i="3"/>
  <c r="U113" i="3"/>
  <c r="V113" i="3"/>
  <c r="W113" i="3"/>
  <c r="X113" i="3"/>
  <c r="A114" i="3"/>
  <c r="B114" i="3"/>
  <c r="C114" i="3" s="1"/>
  <c r="G114" i="3"/>
  <c r="H114" i="3" s="1"/>
  <c r="J114" i="3"/>
  <c r="I114" i="3" s="1"/>
  <c r="K114" i="3"/>
  <c r="L114" i="3"/>
  <c r="M114" i="3"/>
  <c r="N114" i="3"/>
  <c r="O114" i="3"/>
  <c r="P114" i="3"/>
  <c r="R114" i="3"/>
  <c r="S114" i="3"/>
  <c r="T114" i="3"/>
  <c r="U114" i="3"/>
  <c r="V114" i="3"/>
  <c r="W114" i="3"/>
  <c r="X114" i="3"/>
  <c r="A115" i="3"/>
  <c r="B115" i="3"/>
  <c r="G115" i="3"/>
  <c r="J115" i="3"/>
  <c r="I115" i="3" s="1"/>
  <c r="K115" i="3"/>
  <c r="L115" i="3"/>
  <c r="M115" i="3"/>
  <c r="N115" i="3"/>
  <c r="O115" i="3"/>
  <c r="P115" i="3"/>
  <c r="R115" i="3"/>
  <c r="S115" i="3"/>
  <c r="T115" i="3"/>
  <c r="U115" i="3"/>
  <c r="V115" i="3"/>
  <c r="W115" i="3"/>
  <c r="X115" i="3"/>
  <c r="A116" i="3"/>
  <c r="B116" i="3"/>
  <c r="C116" i="3" s="1"/>
  <c r="G116" i="3"/>
  <c r="H116" i="3" s="1"/>
  <c r="J116" i="3"/>
  <c r="I116" i="3" s="1"/>
  <c r="K116" i="3"/>
  <c r="L116" i="3"/>
  <c r="M116" i="3"/>
  <c r="N116" i="3"/>
  <c r="O116" i="3"/>
  <c r="P116" i="3"/>
  <c r="R116" i="3"/>
  <c r="S116" i="3"/>
  <c r="T116" i="3"/>
  <c r="U116" i="3"/>
  <c r="V116" i="3"/>
  <c r="W116" i="3"/>
  <c r="X116" i="3"/>
  <c r="A117" i="3"/>
  <c r="B117" i="3"/>
  <c r="G117" i="3"/>
  <c r="H117" i="3" s="1"/>
  <c r="J117" i="3"/>
  <c r="I117" i="3" s="1"/>
  <c r="K117" i="3"/>
  <c r="L117" i="3"/>
  <c r="M117" i="3"/>
  <c r="N117" i="3"/>
  <c r="O117" i="3"/>
  <c r="P117" i="3"/>
  <c r="R117" i="3"/>
  <c r="S117" i="3"/>
  <c r="T117" i="3"/>
  <c r="U117" i="3"/>
  <c r="V117" i="3"/>
  <c r="W117" i="3"/>
  <c r="X117" i="3"/>
  <c r="A118" i="3"/>
  <c r="B118" i="3"/>
  <c r="G118" i="3"/>
  <c r="H118" i="3" s="1"/>
  <c r="J118" i="3"/>
  <c r="I118" i="3" s="1"/>
  <c r="K118" i="3"/>
  <c r="L118" i="3"/>
  <c r="M118" i="3"/>
  <c r="N118" i="3"/>
  <c r="O118" i="3"/>
  <c r="P118" i="3"/>
  <c r="R118" i="3"/>
  <c r="S118" i="3"/>
  <c r="T118" i="3"/>
  <c r="U118" i="3"/>
  <c r="V118" i="3"/>
  <c r="W118" i="3"/>
  <c r="X118" i="3"/>
  <c r="A119" i="3"/>
  <c r="B119" i="3"/>
  <c r="G119" i="3"/>
  <c r="H119" i="3" s="1"/>
  <c r="J119" i="3"/>
  <c r="I119" i="3" s="1"/>
  <c r="K119" i="3"/>
  <c r="L119" i="3"/>
  <c r="M119" i="3"/>
  <c r="N119" i="3"/>
  <c r="O119" i="3"/>
  <c r="P119" i="3"/>
  <c r="R119" i="3"/>
  <c r="S119" i="3"/>
  <c r="T119" i="3"/>
  <c r="U119" i="3"/>
  <c r="V119" i="3"/>
  <c r="W119" i="3"/>
  <c r="X119" i="3"/>
  <c r="A120" i="3"/>
  <c r="B120" i="3"/>
  <c r="G120" i="3"/>
  <c r="J120" i="3"/>
  <c r="I120" i="3" s="1"/>
  <c r="K120" i="3"/>
  <c r="L120" i="3"/>
  <c r="M120" i="3"/>
  <c r="N120" i="3"/>
  <c r="O120" i="3"/>
  <c r="P120" i="3"/>
  <c r="R120" i="3"/>
  <c r="S120" i="3"/>
  <c r="T120" i="3"/>
  <c r="U120" i="3"/>
  <c r="V120" i="3"/>
  <c r="W120" i="3"/>
  <c r="X120" i="3"/>
  <c r="A121" i="3"/>
  <c r="B121" i="3"/>
  <c r="J121" i="3"/>
  <c r="I121" i="3" s="1"/>
  <c r="K121" i="3"/>
  <c r="L121" i="3"/>
  <c r="M121" i="3"/>
  <c r="N121" i="3"/>
  <c r="O121" i="3"/>
  <c r="P121" i="3"/>
  <c r="R121" i="3"/>
  <c r="S121" i="3"/>
  <c r="T121" i="3"/>
  <c r="U121" i="3"/>
  <c r="V121" i="3"/>
  <c r="W121" i="3"/>
  <c r="X121" i="3"/>
  <c r="A122" i="3"/>
  <c r="B122" i="3"/>
  <c r="E122" i="3" s="1"/>
  <c r="J122" i="3"/>
  <c r="I122" i="3" s="1"/>
  <c r="K122" i="3"/>
  <c r="L122" i="3"/>
  <c r="M122" i="3"/>
  <c r="N122" i="3"/>
  <c r="O122" i="3"/>
  <c r="P122" i="3"/>
  <c r="R122" i="3"/>
  <c r="S122" i="3"/>
  <c r="T122" i="3"/>
  <c r="U122" i="3"/>
  <c r="V122" i="3"/>
  <c r="W122" i="3"/>
  <c r="X122" i="3"/>
  <c r="A123" i="3"/>
  <c r="B123" i="3"/>
  <c r="G123" i="3"/>
  <c r="H123" i="3" s="1"/>
  <c r="J123" i="3"/>
  <c r="I123" i="3" s="1"/>
  <c r="K123" i="3"/>
  <c r="L123" i="3"/>
  <c r="M123" i="3"/>
  <c r="N123" i="3"/>
  <c r="O123" i="3"/>
  <c r="P123" i="3"/>
  <c r="R123" i="3"/>
  <c r="S123" i="3"/>
  <c r="T123" i="3"/>
  <c r="U123" i="3"/>
  <c r="V123" i="3"/>
  <c r="W123" i="3"/>
  <c r="X123" i="3"/>
  <c r="A124" i="3"/>
  <c r="B124" i="3"/>
  <c r="G124" i="3"/>
  <c r="H124" i="3" s="1"/>
  <c r="J124" i="3"/>
  <c r="I124" i="3" s="1"/>
  <c r="K124" i="3"/>
  <c r="L124" i="3"/>
  <c r="M124" i="3"/>
  <c r="N124" i="3"/>
  <c r="O124" i="3"/>
  <c r="P124" i="3"/>
  <c r="R124" i="3"/>
  <c r="S124" i="3"/>
  <c r="T124" i="3"/>
  <c r="U124" i="3"/>
  <c r="V124" i="3"/>
  <c r="W124" i="3"/>
  <c r="X124" i="3"/>
  <c r="A125" i="3"/>
  <c r="B125" i="3"/>
  <c r="G125" i="3"/>
  <c r="H125" i="3" s="1"/>
  <c r="J125" i="3"/>
  <c r="I125" i="3" s="1"/>
  <c r="K125" i="3"/>
  <c r="L125" i="3"/>
  <c r="M125" i="3"/>
  <c r="N125" i="3"/>
  <c r="O125" i="3"/>
  <c r="P125" i="3"/>
  <c r="R125" i="3"/>
  <c r="S125" i="3"/>
  <c r="T125" i="3"/>
  <c r="U125" i="3"/>
  <c r="V125" i="3"/>
  <c r="W125" i="3"/>
  <c r="X125" i="3"/>
  <c r="A126" i="3"/>
  <c r="B126" i="3"/>
  <c r="G126" i="3"/>
  <c r="H126" i="3" s="1"/>
  <c r="J126" i="3"/>
  <c r="I126" i="3" s="1"/>
  <c r="K126" i="3"/>
  <c r="L126" i="3"/>
  <c r="M126" i="3"/>
  <c r="N126" i="3"/>
  <c r="O126" i="3"/>
  <c r="P126" i="3"/>
  <c r="R126" i="3"/>
  <c r="S126" i="3"/>
  <c r="T126" i="3"/>
  <c r="U126" i="3"/>
  <c r="V126" i="3"/>
  <c r="W126" i="3"/>
  <c r="X126" i="3"/>
  <c r="A127" i="3"/>
  <c r="B127" i="3"/>
  <c r="G127" i="3"/>
  <c r="H127" i="3" s="1"/>
  <c r="J127" i="3"/>
  <c r="I127" i="3" s="1"/>
  <c r="K127" i="3"/>
  <c r="L127" i="3"/>
  <c r="M127" i="3"/>
  <c r="N127" i="3"/>
  <c r="O127" i="3"/>
  <c r="P127" i="3"/>
  <c r="R127" i="3"/>
  <c r="S127" i="3"/>
  <c r="T127" i="3"/>
  <c r="U127" i="3"/>
  <c r="V127" i="3"/>
  <c r="W127" i="3"/>
  <c r="X127" i="3"/>
  <c r="A128" i="3"/>
  <c r="B128" i="3"/>
  <c r="G128" i="3"/>
  <c r="H128" i="3" s="1"/>
  <c r="J128" i="3"/>
  <c r="I128" i="3" s="1"/>
  <c r="K128" i="3"/>
  <c r="L128" i="3"/>
  <c r="M128" i="3"/>
  <c r="N128" i="3"/>
  <c r="O128" i="3"/>
  <c r="P128" i="3"/>
  <c r="R128" i="3"/>
  <c r="S128" i="3"/>
  <c r="T128" i="3"/>
  <c r="U128" i="3"/>
  <c r="V128" i="3"/>
  <c r="W128" i="3"/>
  <c r="X128" i="3"/>
  <c r="A129" i="3"/>
  <c r="B129" i="3"/>
  <c r="J129" i="3"/>
  <c r="I129" i="3" s="1"/>
  <c r="K129" i="3"/>
  <c r="L129" i="3"/>
  <c r="M129" i="3"/>
  <c r="N129" i="3"/>
  <c r="O129" i="3"/>
  <c r="P129" i="3"/>
  <c r="R129" i="3"/>
  <c r="S129" i="3"/>
  <c r="T129" i="3"/>
  <c r="U129" i="3"/>
  <c r="V129" i="3"/>
  <c r="W129" i="3"/>
  <c r="X129" i="3"/>
  <c r="A130" i="3"/>
  <c r="B130" i="3"/>
  <c r="E130" i="3" s="1"/>
  <c r="J130" i="3"/>
  <c r="I130" i="3" s="1"/>
  <c r="K130" i="3"/>
  <c r="L130" i="3"/>
  <c r="M130" i="3"/>
  <c r="N130" i="3"/>
  <c r="O130" i="3"/>
  <c r="P130" i="3"/>
  <c r="R130" i="3"/>
  <c r="S130" i="3"/>
  <c r="T130" i="3"/>
  <c r="U130" i="3"/>
  <c r="V130" i="3"/>
  <c r="W130" i="3"/>
  <c r="X130" i="3"/>
  <c r="A131" i="3"/>
  <c r="B131" i="3"/>
  <c r="G131" i="3"/>
  <c r="J131" i="3"/>
  <c r="I131" i="3" s="1"/>
  <c r="K131" i="3"/>
  <c r="L131" i="3"/>
  <c r="M131" i="3"/>
  <c r="N131" i="3"/>
  <c r="O131" i="3"/>
  <c r="P131" i="3"/>
  <c r="R131" i="3"/>
  <c r="S131" i="3"/>
  <c r="T131" i="3"/>
  <c r="U131" i="3"/>
  <c r="V131" i="3"/>
  <c r="W131" i="3"/>
  <c r="X131" i="3"/>
  <c r="A132" i="3"/>
  <c r="B132" i="3"/>
  <c r="C132" i="3" s="1"/>
  <c r="G132" i="3"/>
  <c r="H132" i="3" s="1"/>
  <c r="J132" i="3"/>
  <c r="I132" i="3" s="1"/>
  <c r="K132" i="3"/>
  <c r="L132" i="3"/>
  <c r="M132" i="3"/>
  <c r="N132" i="3"/>
  <c r="O132" i="3"/>
  <c r="P132" i="3"/>
  <c r="R132" i="3"/>
  <c r="S132" i="3"/>
  <c r="T132" i="3"/>
  <c r="U132" i="3"/>
  <c r="V132" i="3"/>
  <c r="W132" i="3"/>
  <c r="X132" i="3"/>
  <c r="A133" i="3"/>
  <c r="B133" i="3"/>
  <c r="G133" i="3"/>
  <c r="J133" i="3"/>
  <c r="I133" i="3" s="1"/>
  <c r="K133" i="3"/>
  <c r="L133" i="3"/>
  <c r="M133" i="3"/>
  <c r="N133" i="3"/>
  <c r="O133" i="3"/>
  <c r="P133" i="3"/>
  <c r="R133" i="3"/>
  <c r="S133" i="3"/>
  <c r="T133" i="3"/>
  <c r="U133" i="3"/>
  <c r="V133" i="3"/>
  <c r="W133" i="3"/>
  <c r="X133" i="3"/>
  <c r="A134" i="3"/>
  <c r="B134" i="3"/>
  <c r="G134" i="3"/>
  <c r="H134" i="3" s="1"/>
  <c r="J134" i="3"/>
  <c r="I134" i="3" s="1"/>
  <c r="K134" i="3"/>
  <c r="L134" i="3"/>
  <c r="M134" i="3"/>
  <c r="N134" i="3"/>
  <c r="O134" i="3"/>
  <c r="P134" i="3"/>
  <c r="R134" i="3"/>
  <c r="S134" i="3"/>
  <c r="T134" i="3"/>
  <c r="U134" i="3"/>
  <c r="V134" i="3"/>
  <c r="W134" i="3"/>
  <c r="X134" i="3"/>
  <c r="A135" i="3"/>
  <c r="B135" i="3"/>
  <c r="G135" i="3"/>
  <c r="H135" i="3" s="1"/>
  <c r="J135" i="3"/>
  <c r="I135" i="3" s="1"/>
  <c r="K135" i="3"/>
  <c r="L135" i="3"/>
  <c r="M135" i="3"/>
  <c r="N135" i="3"/>
  <c r="O135" i="3"/>
  <c r="P135" i="3"/>
  <c r="R135" i="3"/>
  <c r="S135" i="3"/>
  <c r="T135" i="3"/>
  <c r="U135" i="3"/>
  <c r="V135" i="3"/>
  <c r="W135" i="3"/>
  <c r="X135" i="3"/>
  <c r="A136" i="3"/>
  <c r="B136" i="3"/>
  <c r="G136" i="3"/>
  <c r="J136" i="3"/>
  <c r="I136" i="3" s="1"/>
  <c r="K136" i="3"/>
  <c r="L136" i="3"/>
  <c r="M136" i="3"/>
  <c r="N136" i="3"/>
  <c r="O136" i="3"/>
  <c r="P136" i="3"/>
  <c r="R136" i="3"/>
  <c r="S136" i="3"/>
  <c r="T136" i="3"/>
  <c r="U136" i="3"/>
  <c r="V136" i="3"/>
  <c r="W136" i="3"/>
  <c r="X136" i="3"/>
  <c r="A137" i="3"/>
  <c r="B137" i="3"/>
  <c r="J137" i="3"/>
  <c r="I137" i="3" s="1"/>
  <c r="K137" i="3"/>
  <c r="L137" i="3"/>
  <c r="M137" i="3"/>
  <c r="N137" i="3"/>
  <c r="O137" i="3"/>
  <c r="P137" i="3"/>
  <c r="R137" i="3"/>
  <c r="S137" i="3"/>
  <c r="T137" i="3"/>
  <c r="U137" i="3"/>
  <c r="V137" i="3"/>
  <c r="W137" i="3"/>
  <c r="X137" i="3"/>
  <c r="A138" i="3"/>
  <c r="B138" i="3"/>
  <c r="C138" i="3" s="1"/>
  <c r="J138" i="3"/>
  <c r="I138" i="3" s="1"/>
  <c r="K138" i="3"/>
  <c r="L138" i="3"/>
  <c r="M138" i="3"/>
  <c r="N138" i="3"/>
  <c r="O138" i="3"/>
  <c r="P138" i="3"/>
  <c r="R138" i="3"/>
  <c r="S138" i="3"/>
  <c r="T138" i="3"/>
  <c r="U138" i="3"/>
  <c r="V138" i="3"/>
  <c r="W138" i="3"/>
  <c r="X138" i="3"/>
  <c r="A139" i="3"/>
  <c r="B139" i="3"/>
  <c r="D139" i="3" s="1"/>
  <c r="G139" i="3"/>
  <c r="H139" i="3" s="1"/>
  <c r="J139" i="3"/>
  <c r="I139" i="3" s="1"/>
  <c r="K139" i="3"/>
  <c r="L139" i="3"/>
  <c r="M139" i="3"/>
  <c r="N139" i="3"/>
  <c r="O139" i="3"/>
  <c r="P139" i="3"/>
  <c r="R139" i="3"/>
  <c r="S139" i="3"/>
  <c r="T139" i="3"/>
  <c r="U139" i="3"/>
  <c r="V139" i="3"/>
  <c r="W139" i="3"/>
  <c r="X139" i="3"/>
  <c r="A140" i="3"/>
  <c r="B140" i="3"/>
  <c r="C140" i="3" s="1"/>
  <c r="G140" i="3"/>
  <c r="H140" i="3" s="1"/>
  <c r="J140" i="3"/>
  <c r="I140" i="3" s="1"/>
  <c r="K140" i="3"/>
  <c r="L140" i="3"/>
  <c r="M140" i="3"/>
  <c r="N140" i="3"/>
  <c r="O140" i="3"/>
  <c r="P140" i="3"/>
  <c r="R140" i="3"/>
  <c r="S140" i="3"/>
  <c r="T140" i="3"/>
  <c r="U140" i="3"/>
  <c r="V140" i="3"/>
  <c r="W140" i="3"/>
  <c r="X140" i="3"/>
  <c r="A141" i="3"/>
  <c r="B141" i="3"/>
  <c r="G141" i="3"/>
  <c r="H141" i="3" s="1"/>
  <c r="J141" i="3"/>
  <c r="I141" i="3" s="1"/>
  <c r="K141" i="3"/>
  <c r="L141" i="3"/>
  <c r="M141" i="3"/>
  <c r="N141" i="3"/>
  <c r="O141" i="3"/>
  <c r="P141" i="3"/>
  <c r="R141" i="3"/>
  <c r="S141" i="3"/>
  <c r="T141" i="3"/>
  <c r="U141" i="3"/>
  <c r="V141" i="3"/>
  <c r="W141" i="3"/>
  <c r="X141" i="3"/>
  <c r="A142" i="3"/>
  <c r="B142" i="3"/>
  <c r="C142" i="3" s="1"/>
  <c r="G142" i="3"/>
  <c r="H142" i="3" s="1"/>
  <c r="J142" i="3"/>
  <c r="I142" i="3" s="1"/>
  <c r="K142" i="3"/>
  <c r="L142" i="3"/>
  <c r="M142" i="3"/>
  <c r="N142" i="3"/>
  <c r="O142" i="3"/>
  <c r="P142" i="3"/>
  <c r="R142" i="3"/>
  <c r="S142" i="3"/>
  <c r="T142" i="3"/>
  <c r="U142" i="3"/>
  <c r="V142" i="3"/>
  <c r="W142" i="3"/>
  <c r="X142" i="3"/>
  <c r="A143" i="3"/>
  <c r="B143" i="3"/>
  <c r="C143" i="3" s="1"/>
  <c r="G143" i="3"/>
  <c r="H143" i="3" s="1"/>
  <c r="J143" i="3"/>
  <c r="I143" i="3" s="1"/>
  <c r="K143" i="3"/>
  <c r="L143" i="3"/>
  <c r="M143" i="3"/>
  <c r="N143" i="3"/>
  <c r="O143" i="3"/>
  <c r="P143" i="3"/>
  <c r="R143" i="3"/>
  <c r="S143" i="3"/>
  <c r="T143" i="3"/>
  <c r="U143" i="3"/>
  <c r="V143" i="3"/>
  <c r="W143" i="3"/>
  <c r="X143" i="3"/>
  <c r="A144" i="3"/>
  <c r="B144" i="3"/>
  <c r="G144" i="3"/>
  <c r="J144" i="3"/>
  <c r="I144" i="3" s="1"/>
  <c r="K144" i="3"/>
  <c r="L144" i="3"/>
  <c r="M144" i="3"/>
  <c r="N144" i="3"/>
  <c r="O144" i="3"/>
  <c r="P144" i="3"/>
  <c r="R144" i="3"/>
  <c r="S144" i="3"/>
  <c r="T144" i="3"/>
  <c r="U144" i="3"/>
  <c r="V144" i="3"/>
  <c r="W144" i="3"/>
  <c r="X144" i="3"/>
  <c r="A145" i="3"/>
  <c r="B145" i="3"/>
  <c r="J145" i="3"/>
  <c r="I145" i="3" s="1"/>
  <c r="K145" i="3"/>
  <c r="L145" i="3"/>
  <c r="M145" i="3"/>
  <c r="N145" i="3"/>
  <c r="O145" i="3"/>
  <c r="P145" i="3"/>
  <c r="R145" i="3"/>
  <c r="S145" i="3"/>
  <c r="T145" i="3"/>
  <c r="U145" i="3"/>
  <c r="V145" i="3"/>
  <c r="W145" i="3"/>
  <c r="X145" i="3"/>
  <c r="A146" i="3"/>
  <c r="B146" i="3"/>
  <c r="C146" i="3" s="1"/>
  <c r="J146" i="3"/>
  <c r="I146" i="3" s="1"/>
  <c r="K146" i="3"/>
  <c r="L146" i="3"/>
  <c r="M146" i="3"/>
  <c r="N146" i="3"/>
  <c r="O146" i="3"/>
  <c r="P146" i="3"/>
  <c r="R146" i="3"/>
  <c r="S146" i="3"/>
  <c r="T146" i="3"/>
  <c r="U146" i="3"/>
  <c r="V146" i="3"/>
  <c r="W146" i="3"/>
  <c r="X146" i="3"/>
  <c r="A147" i="3"/>
  <c r="B147" i="3"/>
  <c r="D147" i="3" s="1"/>
  <c r="G147" i="3"/>
  <c r="J147" i="3"/>
  <c r="I147" i="3" s="1"/>
  <c r="K147" i="3"/>
  <c r="L147" i="3"/>
  <c r="M147" i="3"/>
  <c r="N147" i="3"/>
  <c r="O147" i="3"/>
  <c r="P147" i="3"/>
  <c r="R147" i="3"/>
  <c r="S147" i="3"/>
  <c r="T147" i="3"/>
  <c r="U147" i="3"/>
  <c r="V147" i="3"/>
  <c r="W147" i="3"/>
  <c r="X147" i="3"/>
  <c r="A148" i="3"/>
  <c r="B148" i="3"/>
  <c r="C148" i="3" s="1"/>
  <c r="G148" i="3"/>
  <c r="H148" i="3" s="1"/>
  <c r="J148" i="3"/>
  <c r="I148" i="3" s="1"/>
  <c r="K148" i="3"/>
  <c r="L148" i="3"/>
  <c r="M148" i="3"/>
  <c r="N148" i="3"/>
  <c r="O148" i="3"/>
  <c r="P148" i="3"/>
  <c r="R148" i="3"/>
  <c r="S148" i="3"/>
  <c r="T148" i="3"/>
  <c r="U148" i="3"/>
  <c r="V148" i="3"/>
  <c r="W148" i="3"/>
  <c r="X148" i="3"/>
  <c r="A149" i="3"/>
  <c r="B149" i="3"/>
  <c r="G149" i="3"/>
  <c r="H149" i="3" s="1"/>
  <c r="J149" i="3"/>
  <c r="I149" i="3" s="1"/>
  <c r="K149" i="3"/>
  <c r="L149" i="3"/>
  <c r="M149" i="3"/>
  <c r="N149" i="3"/>
  <c r="O149" i="3"/>
  <c r="P149" i="3"/>
  <c r="R149" i="3"/>
  <c r="S149" i="3"/>
  <c r="T149" i="3"/>
  <c r="U149" i="3"/>
  <c r="V149" i="3"/>
  <c r="W149" i="3"/>
  <c r="X149" i="3"/>
  <c r="A150" i="3"/>
  <c r="B150" i="3"/>
  <c r="G150" i="3"/>
  <c r="H150" i="3" s="1"/>
  <c r="J150" i="3"/>
  <c r="I150" i="3" s="1"/>
  <c r="K150" i="3"/>
  <c r="L150" i="3"/>
  <c r="M150" i="3"/>
  <c r="N150" i="3"/>
  <c r="O150" i="3"/>
  <c r="P150" i="3"/>
  <c r="R150" i="3"/>
  <c r="S150" i="3"/>
  <c r="T150" i="3"/>
  <c r="U150" i="3"/>
  <c r="V150" i="3"/>
  <c r="W150" i="3"/>
  <c r="X150" i="3"/>
  <c r="A151" i="3"/>
  <c r="B151" i="3"/>
  <c r="G151" i="3"/>
  <c r="H151" i="3" s="1"/>
  <c r="J151" i="3"/>
  <c r="I151" i="3" s="1"/>
  <c r="K151" i="3"/>
  <c r="L151" i="3"/>
  <c r="M151" i="3"/>
  <c r="N151" i="3"/>
  <c r="O151" i="3"/>
  <c r="P151" i="3"/>
  <c r="R151" i="3"/>
  <c r="S151" i="3"/>
  <c r="T151" i="3"/>
  <c r="U151" i="3"/>
  <c r="V151" i="3"/>
  <c r="W151" i="3"/>
  <c r="X151" i="3"/>
  <c r="A152" i="3"/>
  <c r="B152" i="3"/>
  <c r="G152" i="3"/>
  <c r="F152" i="3" s="1"/>
  <c r="J152" i="3"/>
  <c r="I152" i="3" s="1"/>
  <c r="K152" i="3"/>
  <c r="L152" i="3"/>
  <c r="M152" i="3"/>
  <c r="N152" i="3"/>
  <c r="O152" i="3"/>
  <c r="P152" i="3"/>
  <c r="R152" i="3"/>
  <c r="S152" i="3"/>
  <c r="T152" i="3"/>
  <c r="U152" i="3"/>
  <c r="V152" i="3"/>
  <c r="W152" i="3"/>
  <c r="X152" i="3"/>
  <c r="A153" i="3"/>
  <c r="B153" i="3"/>
  <c r="J153" i="3"/>
  <c r="I153" i="3" s="1"/>
  <c r="K153" i="3"/>
  <c r="L153" i="3"/>
  <c r="M153" i="3"/>
  <c r="N153" i="3"/>
  <c r="O153" i="3"/>
  <c r="P153" i="3"/>
  <c r="R153" i="3"/>
  <c r="S153" i="3"/>
  <c r="T153" i="3"/>
  <c r="U153" i="3"/>
  <c r="V153" i="3"/>
  <c r="W153" i="3"/>
  <c r="X153" i="3"/>
  <c r="A154" i="3"/>
  <c r="B154" i="3"/>
  <c r="J154" i="3"/>
  <c r="I154" i="3" s="1"/>
  <c r="K154" i="3"/>
  <c r="L154" i="3"/>
  <c r="M154" i="3"/>
  <c r="N154" i="3"/>
  <c r="O154" i="3"/>
  <c r="P154" i="3"/>
  <c r="R154" i="3"/>
  <c r="S154" i="3"/>
  <c r="T154" i="3"/>
  <c r="U154" i="3"/>
  <c r="V154" i="3"/>
  <c r="W154" i="3"/>
  <c r="X154" i="3"/>
  <c r="A155" i="3"/>
  <c r="B155" i="3"/>
  <c r="G155" i="3"/>
  <c r="H155" i="3" s="1"/>
  <c r="J155" i="3"/>
  <c r="I155" i="3" s="1"/>
  <c r="K155" i="3"/>
  <c r="L155" i="3"/>
  <c r="M155" i="3"/>
  <c r="N155" i="3"/>
  <c r="O155" i="3"/>
  <c r="P155" i="3"/>
  <c r="R155" i="3"/>
  <c r="S155" i="3"/>
  <c r="T155" i="3"/>
  <c r="U155" i="3"/>
  <c r="V155" i="3"/>
  <c r="W155" i="3"/>
  <c r="X155" i="3"/>
  <c r="A156" i="3"/>
  <c r="B156" i="3"/>
  <c r="G156" i="3"/>
  <c r="H156" i="3" s="1"/>
  <c r="J156" i="3"/>
  <c r="I156" i="3" s="1"/>
  <c r="K156" i="3"/>
  <c r="M156" i="3"/>
  <c r="N156" i="3"/>
  <c r="O156" i="3"/>
  <c r="P156" i="3"/>
  <c r="R156" i="3"/>
  <c r="S156" i="3"/>
  <c r="T156" i="3"/>
  <c r="U156" i="3"/>
  <c r="V156" i="3"/>
  <c r="W156" i="3"/>
  <c r="X156" i="3"/>
  <c r="A157" i="3"/>
  <c r="B157" i="3"/>
  <c r="G157" i="3"/>
  <c r="J157" i="3"/>
  <c r="I157" i="3" s="1"/>
  <c r="K157" i="3"/>
  <c r="L157" i="3"/>
  <c r="M157" i="3"/>
  <c r="N157" i="3"/>
  <c r="O157" i="3"/>
  <c r="P157" i="3"/>
  <c r="R157" i="3"/>
  <c r="S157" i="3"/>
  <c r="T157" i="3"/>
  <c r="U157" i="3"/>
  <c r="V157" i="3"/>
  <c r="W157" i="3"/>
  <c r="X157" i="3"/>
  <c r="A158" i="3"/>
  <c r="B158" i="3"/>
  <c r="G158" i="3"/>
  <c r="H158" i="3" s="1"/>
  <c r="J158" i="3"/>
  <c r="I158" i="3" s="1"/>
  <c r="K158" i="3"/>
  <c r="L158" i="3"/>
  <c r="M158" i="3"/>
  <c r="N158" i="3"/>
  <c r="O158" i="3"/>
  <c r="P158" i="3"/>
  <c r="R158" i="3"/>
  <c r="S158" i="3"/>
  <c r="T158" i="3"/>
  <c r="U158" i="3"/>
  <c r="V158" i="3"/>
  <c r="W158" i="3"/>
  <c r="X158" i="3"/>
  <c r="A159" i="3"/>
  <c r="B159" i="3"/>
  <c r="G159" i="3"/>
  <c r="H159" i="3" s="1"/>
  <c r="J159" i="3"/>
  <c r="I159" i="3" s="1"/>
  <c r="K159" i="3"/>
  <c r="L159" i="3"/>
  <c r="M159" i="3"/>
  <c r="N159" i="3"/>
  <c r="O159" i="3"/>
  <c r="P159" i="3"/>
  <c r="R159" i="3"/>
  <c r="S159" i="3"/>
  <c r="T159" i="3"/>
  <c r="U159" i="3"/>
  <c r="V159" i="3"/>
  <c r="W159" i="3"/>
  <c r="X159" i="3"/>
  <c r="A160" i="3"/>
  <c r="B160" i="3"/>
  <c r="G160" i="3"/>
  <c r="H160" i="3" s="1"/>
  <c r="J160" i="3"/>
  <c r="I160" i="3" s="1"/>
  <c r="K160" i="3"/>
  <c r="L160" i="3"/>
  <c r="M160" i="3"/>
  <c r="N160" i="3"/>
  <c r="O160" i="3"/>
  <c r="P160" i="3"/>
  <c r="R160" i="3"/>
  <c r="S160" i="3"/>
  <c r="T160" i="3"/>
  <c r="U160" i="3"/>
  <c r="V160" i="3"/>
  <c r="W160" i="3"/>
  <c r="X160" i="3"/>
  <c r="A161" i="3"/>
  <c r="B161" i="3"/>
  <c r="J161" i="3"/>
  <c r="I161" i="3" s="1"/>
  <c r="K161" i="3"/>
  <c r="L161" i="3"/>
  <c r="M161" i="3"/>
  <c r="N161" i="3"/>
  <c r="O161" i="3"/>
  <c r="P161" i="3"/>
  <c r="R161" i="3"/>
  <c r="S161" i="3"/>
  <c r="T161" i="3"/>
  <c r="U161" i="3"/>
  <c r="V161" i="3"/>
  <c r="W161" i="3"/>
  <c r="X161" i="3"/>
  <c r="A162" i="3"/>
  <c r="B162" i="3"/>
  <c r="C162" i="3" s="1"/>
  <c r="J162" i="3"/>
  <c r="I162" i="3" s="1"/>
  <c r="K162" i="3"/>
  <c r="M162" i="3"/>
  <c r="N162" i="3"/>
  <c r="O162" i="3"/>
  <c r="P162" i="3"/>
  <c r="R162" i="3"/>
  <c r="S162" i="3"/>
  <c r="T162" i="3"/>
  <c r="U162" i="3"/>
  <c r="V162" i="3"/>
  <c r="W162" i="3"/>
  <c r="X162" i="3"/>
  <c r="A163" i="3"/>
  <c r="B163" i="3"/>
  <c r="G163" i="3"/>
  <c r="J163" i="3"/>
  <c r="I163" i="3" s="1"/>
  <c r="K163" i="3"/>
  <c r="L163" i="3"/>
  <c r="M163" i="3"/>
  <c r="N163" i="3"/>
  <c r="O163" i="3"/>
  <c r="P163" i="3"/>
  <c r="R163" i="3"/>
  <c r="S163" i="3"/>
  <c r="T163" i="3"/>
  <c r="U163" i="3"/>
  <c r="V163" i="3"/>
  <c r="W163" i="3"/>
  <c r="X163" i="3"/>
  <c r="A164" i="3"/>
  <c r="B164" i="3"/>
  <c r="E164" i="3" s="1"/>
  <c r="G164" i="3"/>
  <c r="H164" i="3" s="1"/>
  <c r="J164" i="3"/>
  <c r="I164" i="3" s="1"/>
  <c r="K164" i="3"/>
  <c r="L164" i="3"/>
  <c r="M164" i="3"/>
  <c r="N164" i="3"/>
  <c r="O164" i="3"/>
  <c r="P164" i="3"/>
  <c r="R164" i="3"/>
  <c r="S164" i="3"/>
  <c r="T164" i="3"/>
  <c r="U164" i="3"/>
  <c r="V164" i="3"/>
  <c r="W164" i="3"/>
  <c r="X164" i="3"/>
  <c r="A165" i="3"/>
  <c r="B165" i="3"/>
  <c r="G165" i="3"/>
  <c r="J165" i="3"/>
  <c r="I165" i="3" s="1"/>
  <c r="K165" i="3"/>
  <c r="L165" i="3"/>
  <c r="M165" i="3"/>
  <c r="N165" i="3"/>
  <c r="O165" i="3"/>
  <c r="P165" i="3"/>
  <c r="R165" i="3"/>
  <c r="S165" i="3"/>
  <c r="T165" i="3"/>
  <c r="U165" i="3"/>
  <c r="V165" i="3"/>
  <c r="W165" i="3"/>
  <c r="X165" i="3"/>
  <c r="A166" i="3"/>
  <c r="B166" i="3"/>
  <c r="G166" i="3"/>
  <c r="H166" i="3" s="1"/>
  <c r="J166" i="3"/>
  <c r="I166" i="3" s="1"/>
  <c r="K166" i="3"/>
  <c r="L166" i="3"/>
  <c r="M166" i="3"/>
  <c r="N166" i="3"/>
  <c r="O166" i="3"/>
  <c r="P166" i="3"/>
  <c r="R166" i="3"/>
  <c r="S166" i="3"/>
  <c r="T166" i="3"/>
  <c r="U166" i="3"/>
  <c r="V166" i="3"/>
  <c r="W166" i="3"/>
  <c r="X166" i="3"/>
  <c r="A167" i="3"/>
  <c r="B167" i="3"/>
  <c r="G167" i="3"/>
  <c r="H167" i="3" s="1"/>
  <c r="J167" i="3"/>
  <c r="I167" i="3" s="1"/>
  <c r="K167" i="3"/>
  <c r="L167" i="3"/>
  <c r="M167" i="3"/>
  <c r="N167" i="3"/>
  <c r="O167" i="3"/>
  <c r="P167" i="3"/>
  <c r="R167" i="3"/>
  <c r="S167" i="3"/>
  <c r="T167" i="3"/>
  <c r="U167" i="3"/>
  <c r="V167" i="3"/>
  <c r="W167" i="3"/>
  <c r="X167" i="3"/>
  <c r="A168" i="3"/>
  <c r="B168" i="3"/>
  <c r="G168" i="3"/>
  <c r="H168" i="3" s="1"/>
  <c r="J168" i="3"/>
  <c r="I168" i="3" s="1"/>
  <c r="K168" i="3"/>
  <c r="L168" i="3"/>
  <c r="M168" i="3"/>
  <c r="N168" i="3"/>
  <c r="O168" i="3"/>
  <c r="P168" i="3"/>
  <c r="R168" i="3"/>
  <c r="S168" i="3"/>
  <c r="T168" i="3"/>
  <c r="U168" i="3"/>
  <c r="V168" i="3"/>
  <c r="W168" i="3"/>
  <c r="X168" i="3"/>
  <c r="A169" i="3"/>
  <c r="B169" i="3"/>
  <c r="J169" i="3"/>
  <c r="I169" i="3" s="1"/>
  <c r="K169" i="3"/>
  <c r="M169" i="3"/>
  <c r="N169" i="3"/>
  <c r="O169" i="3"/>
  <c r="P169" i="3"/>
  <c r="R169" i="3"/>
  <c r="S169" i="3"/>
  <c r="T169" i="3"/>
  <c r="U169" i="3"/>
  <c r="V169" i="3"/>
  <c r="W169" i="3"/>
  <c r="X169" i="3"/>
  <c r="A170" i="3"/>
  <c r="B170" i="3"/>
  <c r="C170" i="3" s="1"/>
  <c r="J170" i="3"/>
  <c r="I170" i="3" s="1"/>
  <c r="K170" i="3"/>
  <c r="L170" i="3"/>
  <c r="M170" i="3"/>
  <c r="N170" i="3"/>
  <c r="O170" i="3"/>
  <c r="P170" i="3"/>
  <c r="R170" i="3"/>
  <c r="S170" i="3"/>
  <c r="T170" i="3"/>
  <c r="U170" i="3"/>
  <c r="V170" i="3"/>
  <c r="W170" i="3"/>
  <c r="X170" i="3"/>
  <c r="A171" i="3"/>
  <c r="B171" i="3"/>
  <c r="G171" i="3"/>
  <c r="H171" i="3" s="1"/>
  <c r="J171" i="3"/>
  <c r="I171" i="3" s="1"/>
  <c r="K171" i="3"/>
  <c r="L171" i="3"/>
  <c r="M171" i="3"/>
  <c r="N171" i="3"/>
  <c r="O171" i="3"/>
  <c r="P171" i="3"/>
  <c r="R171" i="3"/>
  <c r="S171" i="3"/>
  <c r="T171" i="3"/>
  <c r="U171" i="3"/>
  <c r="V171" i="3"/>
  <c r="W171" i="3"/>
  <c r="X171" i="3"/>
  <c r="A172" i="3"/>
  <c r="B172" i="3"/>
  <c r="C172" i="3" s="1"/>
  <c r="G172" i="3"/>
  <c r="J172" i="3"/>
  <c r="I172" i="3" s="1"/>
  <c r="K172" i="3"/>
  <c r="L172" i="3"/>
  <c r="M172" i="3"/>
  <c r="N172" i="3"/>
  <c r="O172" i="3"/>
  <c r="P172" i="3"/>
  <c r="R172" i="3"/>
  <c r="S172" i="3"/>
  <c r="T172" i="3"/>
  <c r="U172" i="3"/>
  <c r="V172" i="3"/>
  <c r="W172" i="3"/>
  <c r="X172" i="3"/>
  <c r="A173" i="3"/>
  <c r="B173" i="3"/>
  <c r="G173" i="3"/>
  <c r="J173" i="3"/>
  <c r="I173" i="3" s="1"/>
  <c r="K173" i="3"/>
  <c r="L173" i="3"/>
  <c r="M173" i="3"/>
  <c r="N173" i="3"/>
  <c r="O173" i="3"/>
  <c r="P173" i="3"/>
  <c r="R173" i="3"/>
  <c r="S173" i="3"/>
  <c r="T173" i="3"/>
  <c r="U173" i="3"/>
  <c r="V173" i="3"/>
  <c r="W173" i="3"/>
  <c r="X173" i="3"/>
  <c r="A174" i="3"/>
  <c r="B174" i="3"/>
  <c r="C174" i="3" s="1"/>
  <c r="G174" i="3"/>
  <c r="H174" i="3" s="1"/>
  <c r="J174" i="3"/>
  <c r="I174" i="3" s="1"/>
  <c r="K174" i="3"/>
  <c r="L174" i="3"/>
  <c r="M174" i="3"/>
  <c r="N174" i="3"/>
  <c r="O174" i="3"/>
  <c r="P174" i="3"/>
  <c r="R174" i="3"/>
  <c r="S174" i="3"/>
  <c r="T174" i="3"/>
  <c r="U174" i="3"/>
  <c r="V174" i="3"/>
  <c r="W174" i="3"/>
  <c r="X174" i="3"/>
  <c r="A175" i="3"/>
  <c r="B175" i="3"/>
  <c r="C175" i="3" s="1"/>
  <c r="G175" i="3"/>
  <c r="H175" i="3" s="1"/>
  <c r="J175" i="3"/>
  <c r="I175" i="3" s="1"/>
  <c r="K175" i="3"/>
  <c r="M175" i="3"/>
  <c r="N175" i="3"/>
  <c r="O175" i="3"/>
  <c r="P175" i="3"/>
  <c r="R175" i="3"/>
  <c r="S175" i="3"/>
  <c r="T175" i="3"/>
  <c r="U175" i="3"/>
  <c r="V175" i="3"/>
  <c r="W175" i="3"/>
  <c r="X175" i="3"/>
  <c r="A176" i="3"/>
  <c r="B176" i="3"/>
  <c r="G176" i="3"/>
  <c r="J176" i="3"/>
  <c r="I176" i="3" s="1"/>
  <c r="K176" i="3"/>
  <c r="L176" i="3"/>
  <c r="M176" i="3"/>
  <c r="N176" i="3"/>
  <c r="O176" i="3"/>
  <c r="P176" i="3"/>
  <c r="R176" i="3"/>
  <c r="S176" i="3"/>
  <c r="T176" i="3"/>
  <c r="U176" i="3"/>
  <c r="V176" i="3"/>
  <c r="W176" i="3"/>
  <c r="X176" i="3"/>
  <c r="A177" i="3"/>
  <c r="B177" i="3"/>
  <c r="E177" i="3" s="1"/>
  <c r="J177" i="3"/>
  <c r="I177" i="3" s="1"/>
  <c r="K177" i="3"/>
  <c r="L177" i="3"/>
  <c r="M177" i="3"/>
  <c r="N177" i="3"/>
  <c r="O177" i="3"/>
  <c r="P177" i="3"/>
  <c r="R177" i="3"/>
  <c r="S177" i="3"/>
  <c r="T177" i="3"/>
  <c r="U177" i="3"/>
  <c r="V177" i="3"/>
  <c r="W177" i="3"/>
  <c r="X177" i="3"/>
  <c r="A178" i="3"/>
  <c r="B178" i="3"/>
  <c r="C178" i="3" s="1"/>
  <c r="G178" i="3"/>
  <c r="H178" i="3" s="1"/>
  <c r="J178" i="3"/>
  <c r="I178" i="3" s="1"/>
  <c r="K178" i="3"/>
  <c r="L178" i="3"/>
  <c r="M178" i="3"/>
  <c r="N178" i="3"/>
  <c r="O178" i="3"/>
  <c r="P178" i="3"/>
  <c r="R178" i="3"/>
  <c r="S178" i="3"/>
  <c r="T178" i="3"/>
  <c r="U178" i="3"/>
  <c r="V178" i="3"/>
  <c r="W178" i="3"/>
  <c r="X178" i="3"/>
  <c r="A179" i="3"/>
  <c r="B179" i="3"/>
  <c r="G179" i="3"/>
  <c r="J179" i="3"/>
  <c r="I179" i="3" s="1"/>
  <c r="K179" i="3"/>
  <c r="L179" i="3"/>
  <c r="M179" i="3"/>
  <c r="N179" i="3"/>
  <c r="O179" i="3"/>
  <c r="P179" i="3"/>
  <c r="R179" i="3"/>
  <c r="S179" i="3"/>
  <c r="T179" i="3"/>
  <c r="U179" i="3"/>
  <c r="V179" i="3"/>
  <c r="W179" i="3"/>
  <c r="X179" i="3"/>
  <c r="A180" i="3"/>
  <c r="B180" i="3"/>
  <c r="C180" i="3" s="1"/>
  <c r="G180" i="3"/>
  <c r="H180" i="3" s="1"/>
  <c r="J180" i="3"/>
  <c r="I180" i="3" s="1"/>
  <c r="K180" i="3"/>
  <c r="L180" i="3"/>
  <c r="M180" i="3"/>
  <c r="N180" i="3"/>
  <c r="O180" i="3"/>
  <c r="P180" i="3"/>
  <c r="R180" i="3"/>
  <c r="S180" i="3"/>
  <c r="T180" i="3"/>
  <c r="U180" i="3"/>
  <c r="V180" i="3"/>
  <c r="W180" i="3"/>
  <c r="X180" i="3"/>
  <c r="A181" i="3"/>
  <c r="B181" i="3"/>
  <c r="G181" i="3"/>
  <c r="H181" i="3" s="1"/>
  <c r="J181" i="3"/>
  <c r="I181" i="3" s="1"/>
  <c r="K181" i="3"/>
  <c r="L181" i="3"/>
  <c r="M181" i="3"/>
  <c r="N181" i="3"/>
  <c r="O181" i="3"/>
  <c r="P181" i="3"/>
  <c r="R181" i="3"/>
  <c r="S181" i="3"/>
  <c r="T181" i="3"/>
  <c r="U181" i="3"/>
  <c r="V181" i="3"/>
  <c r="W181" i="3"/>
  <c r="X181" i="3"/>
  <c r="A182" i="3"/>
  <c r="B182" i="3"/>
  <c r="G182" i="3"/>
  <c r="H182" i="3" s="1"/>
  <c r="J182" i="3"/>
  <c r="I182" i="3" s="1"/>
  <c r="K182" i="3"/>
  <c r="L182" i="3"/>
  <c r="M182" i="3"/>
  <c r="N182" i="3"/>
  <c r="O182" i="3"/>
  <c r="P182" i="3"/>
  <c r="R182" i="3"/>
  <c r="S182" i="3"/>
  <c r="T182" i="3"/>
  <c r="U182" i="3"/>
  <c r="V182" i="3"/>
  <c r="W182" i="3"/>
  <c r="X182" i="3"/>
  <c r="A183" i="3"/>
  <c r="B183" i="3"/>
  <c r="G183" i="3"/>
  <c r="H183" i="3" s="1"/>
  <c r="J183" i="3"/>
  <c r="I183" i="3" s="1"/>
  <c r="K183" i="3"/>
  <c r="L183" i="3"/>
  <c r="M183" i="3"/>
  <c r="N183" i="3"/>
  <c r="O183" i="3"/>
  <c r="P183" i="3"/>
  <c r="R183" i="3"/>
  <c r="S183" i="3"/>
  <c r="T183" i="3"/>
  <c r="U183" i="3"/>
  <c r="V183" i="3"/>
  <c r="W183" i="3"/>
  <c r="X183" i="3"/>
  <c r="A184" i="3"/>
  <c r="B184" i="3"/>
  <c r="G184" i="3"/>
  <c r="H184" i="3" s="1"/>
  <c r="J184" i="3"/>
  <c r="I184" i="3" s="1"/>
  <c r="K184" i="3"/>
  <c r="L184" i="3"/>
  <c r="M184" i="3"/>
  <c r="N184" i="3"/>
  <c r="O184" i="3"/>
  <c r="P184" i="3"/>
  <c r="R184" i="3"/>
  <c r="S184" i="3"/>
  <c r="T184" i="3"/>
  <c r="U184" i="3"/>
  <c r="V184" i="3"/>
  <c r="W184" i="3"/>
  <c r="X184" i="3"/>
  <c r="A185" i="3"/>
  <c r="B185" i="3"/>
  <c r="E185" i="3" s="1"/>
  <c r="J185" i="3"/>
  <c r="I185" i="3" s="1"/>
  <c r="K185" i="3"/>
  <c r="L185" i="3"/>
  <c r="M185" i="3"/>
  <c r="N185" i="3"/>
  <c r="O185" i="3"/>
  <c r="P185" i="3"/>
  <c r="R185" i="3"/>
  <c r="S185" i="3"/>
  <c r="T185" i="3"/>
  <c r="U185" i="3"/>
  <c r="V185" i="3"/>
  <c r="W185" i="3"/>
  <c r="X185" i="3"/>
  <c r="A186" i="3"/>
  <c r="B186" i="3"/>
  <c r="J186" i="3"/>
  <c r="I186" i="3" s="1"/>
  <c r="K186" i="3"/>
  <c r="L186" i="3"/>
  <c r="M186" i="3"/>
  <c r="N186" i="3"/>
  <c r="O186" i="3"/>
  <c r="P186" i="3"/>
  <c r="R186" i="3"/>
  <c r="S186" i="3"/>
  <c r="T186" i="3"/>
  <c r="U186" i="3"/>
  <c r="V186" i="3"/>
  <c r="W186" i="3"/>
  <c r="X186" i="3"/>
  <c r="A187" i="3"/>
  <c r="B187" i="3"/>
  <c r="G187" i="3"/>
  <c r="J187" i="3"/>
  <c r="I187" i="3" s="1"/>
  <c r="K187" i="3"/>
  <c r="L187" i="3"/>
  <c r="M187" i="3"/>
  <c r="N187" i="3"/>
  <c r="O187" i="3"/>
  <c r="P187" i="3"/>
  <c r="R187" i="3"/>
  <c r="S187" i="3"/>
  <c r="T187" i="3"/>
  <c r="U187" i="3"/>
  <c r="V187" i="3"/>
  <c r="W187" i="3"/>
  <c r="X187" i="3"/>
  <c r="A188" i="3"/>
  <c r="B188" i="3"/>
  <c r="G188" i="3"/>
  <c r="H188" i="3" s="1"/>
  <c r="J188" i="3"/>
  <c r="I188" i="3" s="1"/>
  <c r="K188" i="3"/>
  <c r="L188" i="3"/>
  <c r="M188" i="3"/>
  <c r="N188" i="3"/>
  <c r="O188" i="3"/>
  <c r="P188" i="3"/>
  <c r="R188" i="3"/>
  <c r="S188" i="3"/>
  <c r="T188" i="3"/>
  <c r="U188" i="3"/>
  <c r="V188" i="3"/>
  <c r="W188" i="3"/>
  <c r="X188" i="3"/>
  <c r="A189" i="3"/>
  <c r="B189" i="3"/>
  <c r="G189" i="3"/>
  <c r="J189" i="3"/>
  <c r="I189" i="3" s="1"/>
  <c r="K189" i="3"/>
  <c r="L189" i="3"/>
  <c r="M189" i="3"/>
  <c r="N189" i="3"/>
  <c r="O189" i="3"/>
  <c r="P189" i="3"/>
  <c r="R189" i="3"/>
  <c r="S189" i="3"/>
  <c r="T189" i="3"/>
  <c r="U189" i="3"/>
  <c r="V189" i="3"/>
  <c r="W189" i="3"/>
  <c r="X189" i="3"/>
  <c r="A190" i="3"/>
  <c r="B190" i="3"/>
  <c r="G190" i="3"/>
  <c r="H190" i="3" s="1"/>
  <c r="J190" i="3"/>
  <c r="I190" i="3" s="1"/>
  <c r="K190" i="3"/>
  <c r="L190" i="3"/>
  <c r="M190" i="3"/>
  <c r="N190" i="3"/>
  <c r="O190" i="3"/>
  <c r="P190" i="3"/>
  <c r="R190" i="3"/>
  <c r="S190" i="3"/>
  <c r="T190" i="3"/>
  <c r="U190" i="3"/>
  <c r="V190" i="3"/>
  <c r="W190" i="3"/>
  <c r="X190" i="3"/>
  <c r="A191" i="3"/>
  <c r="B191" i="3"/>
  <c r="G191" i="3"/>
  <c r="H191" i="3" s="1"/>
  <c r="J191" i="3"/>
  <c r="I191" i="3" s="1"/>
  <c r="K191" i="3"/>
  <c r="L191" i="3"/>
  <c r="M191" i="3"/>
  <c r="N191" i="3"/>
  <c r="O191" i="3"/>
  <c r="P191" i="3"/>
  <c r="R191" i="3"/>
  <c r="S191" i="3"/>
  <c r="T191" i="3"/>
  <c r="U191" i="3"/>
  <c r="V191" i="3"/>
  <c r="W191" i="3"/>
  <c r="X191" i="3"/>
  <c r="A192" i="3"/>
  <c r="B192" i="3"/>
  <c r="E192" i="3" s="1"/>
  <c r="G192" i="3"/>
  <c r="H192" i="3" s="1"/>
  <c r="J192" i="3"/>
  <c r="I192" i="3" s="1"/>
  <c r="K192" i="3"/>
  <c r="L192" i="3"/>
  <c r="M192" i="3"/>
  <c r="N192" i="3"/>
  <c r="O192" i="3"/>
  <c r="P192" i="3"/>
  <c r="R192" i="3"/>
  <c r="S192" i="3"/>
  <c r="T192" i="3"/>
  <c r="U192" i="3"/>
  <c r="V192" i="3"/>
  <c r="W192" i="3"/>
  <c r="X192" i="3"/>
  <c r="A193" i="3"/>
  <c r="B193" i="3"/>
  <c r="J193" i="3"/>
  <c r="I193" i="3" s="1"/>
  <c r="K193" i="3"/>
  <c r="L193" i="3"/>
  <c r="M193" i="3"/>
  <c r="N193" i="3"/>
  <c r="O193" i="3"/>
  <c r="P193" i="3"/>
  <c r="R193" i="3"/>
  <c r="S193" i="3"/>
  <c r="T193" i="3"/>
  <c r="U193" i="3"/>
  <c r="V193" i="3"/>
  <c r="W193" i="3"/>
  <c r="X193" i="3"/>
  <c r="A194" i="3"/>
  <c r="B194" i="3"/>
  <c r="C194" i="3" s="1"/>
  <c r="J194" i="3"/>
  <c r="I194" i="3" s="1"/>
  <c r="K194" i="3"/>
  <c r="L194" i="3"/>
  <c r="M194" i="3"/>
  <c r="N194" i="3"/>
  <c r="O194" i="3"/>
  <c r="P194" i="3"/>
  <c r="R194" i="3"/>
  <c r="S194" i="3"/>
  <c r="T194" i="3"/>
  <c r="U194" i="3"/>
  <c r="V194" i="3"/>
  <c r="W194" i="3"/>
  <c r="X194" i="3"/>
  <c r="A195" i="3"/>
  <c r="B195" i="3"/>
  <c r="G195" i="3"/>
  <c r="J195" i="3"/>
  <c r="I195" i="3" s="1"/>
  <c r="K195" i="3"/>
  <c r="L195" i="3"/>
  <c r="M195" i="3"/>
  <c r="N195" i="3"/>
  <c r="O195" i="3"/>
  <c r="P195" i="3"/>
  <c r="R195" i="3"/>
  <c r="S195" i="3"/>
  <c r="T195" i="3"/>
  <c r="U195" i="3"/>
  <c r="V195" i="3"/>
  <c r="W195" i="3"/>
  <c r="X195" i="3"/>
  <c r="A196" i="3"/>
  <c r="B196" i="3"/>
  <c r="C196" i="3" s="1"/>
  <c r="G196" i="3"/>
  <c r="H196" i="3" s="1"/>
  <c r="J196" i="3"/>
  <c r="I196" i="3" s="1"/>
  <c r="K196" i="3"/>
  <c r="L196" i="3"/>
  <c r="M196" i="3"/>
  <c r="N196" i="3"/>
  <c r="O196" i="3"/>
  <c r="P196" i="3"/>
  <c r="R196" i="3"/>
  <c r="S196" i="3"/>
  <c r="T196" i="3"/>
  <c r="U196" i="3"/>
  <c r="V196" i="3"/>
  <c r="W196" i="3"/>
  <c r="X196" i="3"/>
  <c r="A197" i="3"/>
  <c r="B197" i="3"/>
  <c r="G197" i="3"/>
  <c r="H197" i="3" s="1"/>
  <c r="J197" i="3"/>
  <c r="I197" i="3" s="1"/>
  <c r="K197" i="3"/>
  <c r="M197" i="3"/>
  <c r="N197" i="3"/>
  <c r="O197" i="3"/>
  <c r="P197" i="3"/>
  <c r="R197" i="3"/>
  <c r="S197" i="3"/>
  <c r="T197" i="3"/>
  <c r="U197" i="3"/>
  <c r="V197" i="3"/>
  <c r="W197" i="3"/>
  <c r="X197" i="3"/>
  <c r="A198" i="3"/>
  <c r="B198" i="3"/>
  <c r="E198" i="3" s="1"/>
  <c r="G198" i="3"/>
  <c r="H198" i="3" s="1"/>
  <c r="J198" i="3"/>
  <c r="I198" i="3" s="1"/>
  <c r="K198" i="3"/>
  <c r="L198" i="3"/>
  <c r="M198" i="3"/>
  <c r="N198" i="3"/>
  <c r="O198" i="3"/>
  <c r="P198" i="3"/>
  <c r="R198" i="3"/>
  <c r="S198" i="3"/>
  <c r="T198" i="3"/>
  <c r="U198" i="3"/>
  <c r="V198" i="3"/>
  <c r="W198" i="3"/>
  <c r="X198" i="3"/>
  <c r="A199" i="3"/>
  <c r="B199" i="3"/>
  <c r="G199" i="3"/>
  <c r="H199" i="3" s="1"/>
  <c r="J199" i="3"/>
  <c r="I199" i="3" s="1"/>
  <c r="K199" i="3"/>
  <c r="L199" i="3"/>
  <c r="M199" i="3"/>
  <c r="N199" i="3"/>
  <c r="O199" i="3"/>
  <c r="P199" i="3"/>
  <c r="R199" i="3"/>
  <c r="S199" i="3"/>
  <c r="T199" i="3"/>
  <c r="U199" i="3"/>
  <c r="V199" i="3"/>
  <c r="W199" i="3"/>
  <c r="X199" i="3"/>
  <c r="A200" i="3"/>
  <c r="B200" i="3"/>
  <c r="G200" i="3"/>
  <c r="J200" i="3"/>
  <c r="I200" i="3" s="1"/>
  <c r="K200" i="3"/>
  <c r="L200" i="3"/>
  <c r="M200" i="3"/>
  <c r="N200" i="3"/>
  <c r="O200" i="3"/>
  <c r="P200" i="3"/>
  <c r="R200" i="3"/>
  <c r="S200" i="3"/>
  <c r="T200" i="3"/>
  <c r="U200" i="3"/>
  <c r="V200" i="3"/>
  <c r="W200" i="3"/>
  <c r="X200" i="3"/>
  <c r="A201" i="3"/>
  <c r="B201" i="3"/>
  <c r="J201" i="3"/>
  <c r="I201" i="3" s="1"/>
  <c r="K201" i="3"/>
  <c r="L201" i="3"/>
  <c r="M201" i="3"/>
  <c r="N201" i="3"/>
  <c r="O201" i="3"/>
  <c r="P201" i="3"/>
  <c r="R201" i="3"/>
  <c r="S201" i="3"/>
  <c r="T201" i="3"/>
  <c r="U201" i="3"/>
  <c r="V201" i="3"/>
  <c r="W201" i="3"/>
  <c r="X201" i="3"/>
  <c r="A202" i="3"/>
  <c r="B202" i="3"/>
  <c r="C202" i="3" s="1"/>
  <c r="J202" i="3"/>
  <c r="I202" i="3" s="1"/>
  <c r="K202" i="3"/>
  <c r="L202" i="3"/>
  <c r="M202" i="3"/>
  <c r="N202" i="3"/>
  <c r="O202" i="3"/>
  <c r="P202" i="3"/>
  <c r="R202" i="3"/>
  <c r="S202" i="3"/>
  <c r="T202" i="3"/>
  <c r="U202" i="3"/>
  <c r="V202" i="3"/>
  <c r="W202" i="3"/>
  <c r="X202" i="3"/>
  <c r="A203" i="3"/>
  <c r="B203" i="3"/>
  <c r="G203" i="3"/>
  <c r="H203" i="3" s="1"/>
  <c r="J203" i="3"/>
  <c r="I203" i="3" s="1"/>
  <c r="K203" i="3"/>
  <c r="M203" i="3"/>
  <c r="N203" i="3"/>
  <c r="O203" i="3"/>
  <c r="P203" i="3"/>
  <c r="R203" i="3"/>
  <c r="S203" i="3"/>
  <c r="T203" i="3"/>
  <c r="U203" i="3"/>
  <c r="V203" i="3"/>
  <c r="W203" i="3"/>
  <c r="X203" i="3"/>
  <c r="A204" i="3"/>
  <c r="B204" i="3"/>
  <c r="C204" i="3" s="1"/>
  <c r="G204" i="3"/>
  <c r="H204" i="3" s="1"/>
  <c r="J204" i="3"/>
  <c r="I204" i="3" s="1"/>
  <c r="K204" i="3"/>
  <c r="L204" i="3"/>
  <c r="M204" i="3"/>
  <c r="N204" i="3"/>
  <c r="O204" i="3"/>
  <c r="P204" i="3"/>
  <c r="R204" i="3"/>
  <c r="S204" i="3"/>
  <c r="T204" i="3"/>
  <c r="U204" i="3"/>
  <c r="V204" i="3"/>
  <c r="W204" i="3"/>
  <c r="X204" i="3"/>
  <c r="A205" i="3"/>
  <c r="B205" i="3"/>
  <c r="G205" i="3"/>
  <c r="H205" i="3" s="1"/>
  <c r="J205" i="3"/>
  <c r="I205" i="3" s="1"/>
  <c r="K205" i="3"/>
  <c r="L205" i="3"/>
  <c r="M205" i="3"/>
  <c r="N205" i="3"/>
  <c r="O205" i="3"/>
  <c r="P205" i="3"/>
  <c r="R205" i="3"/>
  <c r="S205" i="3"/>
  <c r="T205" i="3"/>
  <c r="U205" i="3"/>
  <c r="V205" i="3"/>
  <c r="W205" i="3"/>
  <c r="X205" i="3"/>
  <c r="A206" i="3"/>
  <c r="B206" i="3"/>
  <c r="E206" i="3" s="1"/>
  <c r="G206" i="3"/>
  <c r="H206" i="3" s="1"/>
  <c r="J206" i="3"/>
  <c r="I206" i="3" s="1"/>
  <c r="K206" i="3"/>
  <c r="L206" i="3"/>
  <c r="M206" i="3"/>
  <c r="N206" i="3"/>
  <c r="O206" i="3"/>
  <c r="P206" i="3"/>
  <c r="R206" i="3"/>
  <c r="S206" i="3"/>
  <c r="T206" i="3"/>
  <c r="U206" i="3"/>
  <c r="V206" i="3"/>
  <c r="W206" i="3"/>
  <c r="X206" i="3"/>
  <c r="A207" i="3"/>
  <c r="B207" i="3"/>
  <c r="C207" i="3" s="1"/>
  <c r="G207" i="3"/>
  <c r="H207" i="3" s="1"/>
  <c r="J207" i="3"/>
  <c r="I207" i="3" s="1"/>
  <c r="K207" i="3"/>
  <c r="L207" i="3"/>
  <c r="M207" i="3"/>
  <c r="N207" i="3"/>
  <c r="O207" i="3"/>
  <c r="P207" i="3"/>
  <c r="R207" i="3"/>
  <c r="S207" i="3"/>
  <c r="T207" i="3"/>
  <c r="U207" i="3"/>
  <c r="V207" i="3"/>
  <c r="W207" i="3"/>
  <c r="X207" i="3"/>
  <c r="A208" i="3"/>
  <c r="B208" i="3"/>
  <c r="G208" i="3"/>
  <c r="J208" i="3"/>
  <c r="I208" i="3" s="1"/>
  <c r="K208" i="3"/>
  <c r="L208" i="3"/>
  <c r="M208" i="3"/>
  <c r="N208" i="3"/>
  <c r="O208" i="3"/>
  <c r="P208" i="3"/>
  <c r="R208" i="3"/>
  <c r="S208" i="3"/>
  <c r="T208" i="3"/>
  <c r="U208" i="3"/>
  <c r="V208" i="3"/>
  <c r="W208" i="3"/>
  <c r="X208" i="3"/>
  <c r="A209" i="3"/>
  <c r="B209" i="3"/>
  <c r="J209" i="3"/>
  <c r="I209" i="3" s="1"/>
  <c r="K209" i="3"/>
  <c r="L209" i="3"/>
  <c r="M209" i="3"/>
  <c r="N209" i="3"/>
  <c r="O209" i="3"/>
  <c r="P209" i="3"/>
  <c r="R209" i="3"/>
  <c r="S209" i="3"/>
  <c r="T209" i="3"/>
  <c r="U209" i="3"/>
  <c r="V209" i="3"/>
  <c r="W209" i="3"/>
  <c r="X209" i="3"/>
  <c r="A210" i="3"/>
  <c r="B210" i="3"/>
  <c r="C210" i="3" s="1"/>
  <c r="J210" i="3"/>
  <c r="I210" i="3" s="1"/>
  <c r="K210" i="3"/>
  <c r="M210" i="3"/>
  <c r="N210" i="3"/>
  <c r="O210" i="3"/>
  <c r="P210" i="3"/>
  <c r="R210" i="3"/>
  <c r="S210" i="3"/>
  <c r="T210" i="3"/>
  <c r="U210" i="3"/>
  <c r="V210" i="3"/>
  <c r="W210" i="3"/>
  <c r="X210" i="3"/>
  <c r="A211" i="3"/>
  <c r="B211" i="3"/>
  <c r="G211" i="3"/>
  <c r="H211" i="3" s="1"/>
  <c r="J211" i="3"/>
  <c r="I211" i="3" s="1"/>
  <c r="K211" i="3"/>
  <c r="L211" i="3"/>
  <c r="M211" i="3"/>
  <c r="N211" i="3"/>
  <c r="O211" i="3"/>
  <c r="P211" i="3"/>
  <c r="R211" i="3"/>
  <c r="S211" i="3"/>
  <c r="T211" i="3"/>
  <c r="U211" i="3"/>
  <c r="V211" i="3"/>
  <c r="W211" i="3"/>
  <c r="X211" i="3"/>
  <c r="A212" i="3"/>
  <c r="B212" i="3"/>
  <c r="C212" i="3" s="1"/>
  <c r="G212" i="3"/>
  <c r="H212" i="3" s="1"/>
  <c r="J212" i="3"/>
  <c r="I212" i="3" s="1"/>
  <c r="K212" i="3"/>
  <c r="L212" i="3"/>
  <c r="M212" i="3"/>
  <c r="N212" i="3"/>
  <c r="O212" i="3"/>
  <c r="P212" i="3"/>
  <c r="R212" i="3"/>
  <c r="S212" i="3"/>
  <c r="T212" i="3"/>
  <c r="U212" i="3"/>
  <c r="V212" i="3"/>
  <c r="W212" i="3"/>
  <c r="X212" i="3"/>
  <c r="A213" i="3"/>
  <c r="B213" i="3"/>
  <c r="G213" i="3"/>
  <c r="H213" i="3" s="1"/>
  <c r="J213" i="3"/>
  <c r="I213" i="3" s="1"/>
  <c r="K213" i="3"/>
  <c r="L213" i="3"/>
  <c r="M213" i="3"/>
  <c r="N213" i="3"/>
  <c r="O213" i="3"/>
  <c r="P213" i="3"/>
  <c r="R213" i="3"/>
  <c r="S213" i="3"/>
  <c r="T213" i="3"/>
  <c r="U213" i="3"/>
  <c r="V213" i="3"/>
  <c r="W213" i="3"/>
  <c r="X213" i="3"/>
  <c r="A214" i="3"/>
  <c r="B214" i="3"/>
  <c r="G214" i="3"/>
  <c r="H214" i="3" s="1"/>
  <c r="J214" i="3"/>
  <c r="I214" i="3" s="1"/>
  <c r="K214" i="3"/>
  <c r="L214" i="3"/>
  <c r="M214" i="3"/>
  <c r="N214" i="3"/>
  <c r="O214" i="3"/>
  <c r="P214" i="3"/>
  <c r="R214" i="3"/>
  <c r="S214" i="3"/>
  <c r="T214" i="3"/>
  <c r="U214" i="3"/>
  <c r="V214" i="3"/>
  <c r="W214" i="3"/>
  <c r="X214" i="3"/>
  <c r="A215" i="3"/>
  <c r="B215" i="3"/>
  <c r="G215" i="3"/>
  <c r="H215" i="3" s="1"/>
  <c r="J215" i="3"/>
  <c r="I215" i="3" s="1"/>
  <c r="K215" i="3"/>
  <c r="L215" i="3"/>
  <c r="M215" i="3"/>
  <c r="N215" i="3"/>
  <c r="O215" i="3"/>
  <c r="P215" i="3"/>
  <c r="R215" i="3"/>
  <c r="S215" i="3"/>
  <c r="T215" i="3"/>
  <c r="U215" i="3"/>
  <c r="V215" i="3"/>
  <c r="W215" i="3"/>
  <c r="X215" i="3"/>
  <c r="A216" i="3"/>
  <c r="B216" i="3"/>
  <c r="D216" i="3" s="1"/>
  <c r="G216" i="3"/>
  <c r="F216" i="3" s="1"/>
  <c r="J216" i="3"/>
  <c r="I216" i="3" s="1"/>
  <c r="K216" i="3"/>
  <c r="L216" i="3"/>
  <c r="M216" i="3"/>
  <c r="N216" i="3"/>
  <c r="O216" i="3"/>
  <c r="P216" i="3"/>
  <c r="R216" i="3"/>
  <c r="S216" i="3"/>
  <c r="T216" i="3"/>
  <c r="U216" i="3"/>
  <c r="V216" i="3"/>
  <c r="W216" i="3"/>
  <c r="X216" i="3"/>
  <c r="A217" i="3"/>
  <c r="B217" i="3"/>
  <c r="J217" i="3"/>
  <c r="I217" i="3" s="1"/>
  <c r="K217" i="3"/>
  <c r="L217" i="3"/>
  <c r="M217" i="3"/>
  <c r="N217" i="3"/>
  <c r="O217" i="3"/>
  <c r="P217" i="3"/>
  <c r="R217" i="3"/>
  <c r="S217" i="3"/>
  <c r="T217" i="3"/>
  <c r="U217" i="3"/>
  <c r="V217" i="3"/>
  <c r="W217" i="3"/>
  <c r="X217" i="3"/>
  <c r="A218" i="3"/>
  <c r="B218" i="3"/>
  <c r="J218" i="3"/>
  <c r="I218" i="3" s="1"/>
  <c r="K218" i="3"/>
  <c r="M218" i="3"/>
  <c r="N218" i="3"/>
  <c r="O218" i="3"/>
  <c r="P218" i="3"/>
  <c r="R218" i="3"/>
  <c r="S218" i="3"/>
  <c r="T218" i="3"/>
  <c r="U218" i="3"/>
  <c r="V218" i="3"/>
  <c r="W218" i="3"/>
  <c r="X218" i="3"/>
  <c r="A219" i="3"/>
  <c r="B219" i="3"/>
  <c r="G219" i="3"/>
  <c r="J219" i="3"/>
  <c r="I219" i="3" s="1"/>
  <c r="K219" i="3"/>
  <c r="L219" i="3"/>
  <c r="M219" i="3"/>
  <c r="N219" i="3"/>
  <c r="O219" i="3"/>
  <c r="P219" i="3"/>
  <c r="R219" i="3"/>
  <c r="S219" i="3"/>
  <c r="T219" i="3"/>
  <c r="U219" i="3"/>
  <c r="V219" i="3"/>
  <c r="W219" i="3"/>
  <c r="X219" i="3"/>
  <c r="A220" i="3"/>
  <c r="B220" i="3"/>
  <c r="E220" i="3" s="1"/>
  <c r="G220" i="3"/>
  <c r="H220" i="3" s="1"/>
  <c r="J220" i="3"/>
  <c r="I220" i="3" s="1"/>
  <c r="K220" i="3"/>
  <c r="L220" i="3"/>
  <c r="M220" i="3"/>
  <c r="N220" i="3"/>
  <c r="O220" i="3"/>
  <c r="P220" i="3"/>
  <c r="R220" i="3"/>
  <c r="S220" i="3"/>
  <c r="T220" i="3"/>
  <c r="U220" i="3"/>
  <c r="V220" i="3"/>
  <c r="W220" i="3"/>
  <c r="X220" i="3"/>
  <c r="A221" i="3"/>
  <c r="B221" i="3"/>
  <c r="G221" i="3"/>
  <c r="J221" i="3"/>
  <c r="I221" i="3" s="1"/>
  <c r="K221" i="3"/>
  <c r="L221" i="3"/>
  <c r="M221" i="3"/>
  <c r="N221" i="3"/>
  <c r="O221" i="3"/>
  <c r="P221" i="3"/>
  <c r="R221" i="3"/>
  <c r="S221" i="3"/>
  <c r="T221" i="3"/>
  <c r="U221" i="3"/>
  <c r="V221" i="3"/>
  <c r="W221" i="3"/>
  <c r="X221" i="3"/>
  <c r="A222" i="3"/>
  <c r="B222" i="3"/>
  <c r="G222" i="3"/>
  <c r="H222" i="3" s="1"/>
  <c r="J222" i="3"/>
  <c r="I222" i="3" s="1"/>
  <c r="K222" i="3"/>
  <c r="L222" i="3"/>
  <c r="M222" i="3"/>
  <c r="N222" i="3"/>
  <c r="O222" i="3"/>
  <c r="P222" i="3"/>
  <c r="R222" i="3"/>
  <c r="S222" i="3"/>
  <c r="U222" i="3"/>
  <c r="V222" i="3"/>
  <c r="W222" i="3"/>
  <c r="X222" i="3"/>
  <c r="A223" i="3"/>
  <c r="B223" i="3"/>
  <c r="G223" i="3"/>
  <c r="H223" i="3" s="1"/>
  <c r="J223" i="3"/>
  <c r="I223" i="3" s="1"/>
  <c r="K223" i="3"/>
  <c r="L223" i="3"/>
  <c r="M223" i="3"/>
  <c r="N223" i="3"/>
  <c r="O223" i="3"/>
  <c r="P223" i="3"/>
  <c r="R223" i="3"/>
  <c r="S223" i="3"/>
  <c r="T223" i="3"/>
  <c r="U223" i="3"/>
  <c r="V223" i="3"/>
  <c r="W223" i="3"/>
  <c r="X223" i="3"/>
  <c r="A224" i="3"/>
  <c r="B224" i="3"/>
  <c r="G224" i="3"/>
  <c r="H224" i="3" s="1"/>
  <c r="J224" i="3"/>
  <c r="I224" i="3" s="1"/>
  <c r="K224" i="3"/>
  <c r="L224" i="3"/>
  <c r="M224" i="3"/>
  <c r="N224" i="3"/>
  <c r="O224" i="3"/>
  <c r="P224" i="3"/>
  <c r="R224" i="3"/>
  <c r="S224" i="3"/>
  <c r="T224" i="3"/>
  <c r="U224" i="3"/>
  <c r="V224" i="3"/>
  <c r="W224" i="3"/>
  <c r="X224" i="3"/>
  <c r="A225" i="3"/>
  <c r="B225" i="3"/>
  <c r="J225" i="3"/>
  <c r="I225" i="3" s="1"/>
  <c r="K225" i="3"/>
  <c r="L225" i="3"/>
  <c r="M225" i="3"/>
  <c r="N225" i="3"/>
  <c r="O225" i="3"/>
  <c r="P225" i="3"/>
  <c r="R225" i="3"/>
  <c r="S225" i="3"/>
  <c r="T225" i="3"/>
  <c r="U225" i="3"/>
  <c r="V225" i="3"/>
  <c r="W225" i="3"/>
  <c r="X225" i="3"/>
  <c r="A226" i="3"/>
  <c r="B226" i="3"/>
  <c r="C226" i="3" s="1"/>
  <c r="J226" i="3"/>
  <c r="I226" i="3" s="1"/>
  <c r="K226" i="3"/>
  <c r="L226" i="3"/>
  <c r="M226" i="3"/>
  <c r="N226" i="3"/>
  <c r="O226" i="3"/>
  <c r="P226" i="3"/>
  <c r="R226" i="3"/>
  <c r="S226" i="3"/>
  <c r="U226" i="3"/>
  <c r="V226" i="3"/>
  <c r="W226" i="3"/>
  <c r="X226" i="3"/>
  <c r="A227" i="3"/>
  <c r="B227" i="3"/>
  <c r="G227" i="3"/>
  <c r="H227" i="3" s="1"/>
  <c r="J227" i="3"/>
  <c r="I227" i="3" s="1"/>
  <c r="K227" i="3"/>
  <c r="L227" i="3"/>
  <c r="M227" i="3"/>
  <c r="N227" i="3"/>
  <c r="O227" i="3"/>
  <c r="P227" i="3"/>
  <c r="R227" i="3"/>
  <c r="S227" i="3"/>
  <c r="T227" i="3"/>
  <c r="U227" i="3"/>
  <c r="V227" i="3"/>
  <c r="W227" i="3"/>
  <c r="X227" i="3"/>
  <c r="A228" i="3"/>
  <c r="B228" i="3"/>
  <c r="C228" i="3" s="1"/>
  <c r="G228" i="3"/>
  <c r="H228" i="3" s="1"/>
  <c r="J228" i="3"/>
  <c r="I228" i="3" s="1"/>
  <c r="K228" i="3"/>
  <c r="L228" i="3"/>
  <c r="M228" i="3"/>
  <c r="N228" i="3"/>
  <c r="O228" i="3"/>
  <c r="P228" i="3"/>
  <c r="R228" i="3"/>
  <c r="S228" i="3"/>
  <c r="T228" i="3"/>
  <c r="U228" i="3"/>
  <c r="V228" i="3"/>
  <c r="W228" i="3"/>
  <c r="X228" i="3"/>
  <c r="A229" i="3"/>
  <c r="B229" i="3"/>
  <c r="G229" i="3"/>
  <c r="J229" i="3"/>
  <c r="I229" i="3" s="1"/>
  <c r="K229" i="3"/>
  <c r="L229" i="3"/>
  <c r="M229" i="3"/>
  <c r="N229" i="3"/>
  <c r="O229" i="3"/>
  <c r="P229" i="3"/>
  <c r="R229" i="3"/>
  <c r="S229" i="3"/>
  <c r="T229" i="3"/>
  <c r="U229" i="3"/>
  <c r="V229" i="3"/>
  <c r="W229" i="3"/>
  <c r="X229" i="3"/>
  <c r="A230" i="3"/>
  <c r="B230" i="3"/>
  <c r="G230" i="3"/>
  <c r="H230" i="3" s="1"/>
  <c r="J230" i="3"/>
  <c r="I230" i="3" s="1"/>
  <c r="K230" i="3"/>
  <c r="L230" i="3"/>
  <c r="M230" i="3"/>
  <c r="N230" i="3"/>
  <c r="O230" i="3"/>
  <c r="P230" i="3"/>
  <c r="R230" i="3"/>
  <c r="S230" i="3"/>
  <c r="T230" i="3"/>
  <c r="U230" i="3"/>
  <c r="V230" i="3"/>
  <c r="W230" i="3"/>
  <c r="X230" i="3"/>
  <c r="A231" i="3"/>
  <c r="B231" i="3"/>
  <c r="G231" i="3"/>
  <c r="H231" i="3" s="1"/>
  <c r="J231" i="3"/>
  <c r="I231" i="3" s="1"/>
  <c r="K231" i="3"/>
  <c r="L231" i="3"/>
  <c r="M231" i="3"/>
  <c r="N231" i="3"/>
  <c r="O231" i="3"/>
  <c r="P231" i="3"/>
  <c r="R231" i="3"/>
  <c r="S231" i="3"/>
  <c r="T231" i="3"/>
  <c r="U231" i="3"/>
  <c r="V231" i="3"/>
  <c r="W231" i="3"/>
  <c r="X231" i="3"/>
  <c r="A232" i="3"/>
  <c r="B232" i="3"/>
  <c r="G232" i="3"/>
  <c r="J232" i="3"/>
  <c r="I232" i="3" s="1"/>
  <c r="K232" i="3"/>
  <c r="L232" i="3"/>
  <c r="M232" i="3"/>
  <c r="N232" i="3"/>
  <c r="O232" i="3"/>
  <c r="P232" i="3"/>
  <c r="R232" i="3"/>
  <c r="S232" i="3"/>
  <c r="T232" i="3"/>
  <c r="U232" i="3"/>
  <c r="V232" i="3"/>
  <c r="W232" i="3"/>
  <c r="X232" i="3"/>
  <c r="A233" i="3"/>
  <c r="B233" i="3"/>
  <c r="J233" i="3"/>
  <c r="I233" i="3" s="1"/>
  <c r="K233" i="3"/>
  <c r="L233" i="3"/>
  <c r="M233" i="3"/>
  <c r="N233" i="3"/>
  <c r="O233" i="3"/>
  <c r="P233" i="3"/>
  <c r="R233" i="3"/>
  <c r="S233" i="3"/>
  <c r="U233" i="3"/>
  <c r="V233" i="3"/>
  <c r="W233" i="3"/>
  <c r="X233" i="3"/>
  <c r="A234" i="3"/>
  <c r="B234" i="3"/>
  <c r="E234" i="3" s="1"/>
  <c r="J234" i="3"/>
  <c r="I234" i="3" s="1"/>
  <c r="K234" i="3"/>
  <c r="L234" i="3"/>
  <c r="M234" i="3"/>
  <c r="N234" i="3"/>
  <c r="O234" i="3"/>
  <c r="P234" i="3"/>
  <c r="R234" i="3"/>
  <c r="S234" i="3"/>
  <c r="T234" i="3"/>
  <c r="U234" i="3"/>
  <c r="V234" i="3"/>
  <c r="W234" i="3"/>
  <c r="X234" i="3"/>
  <c r="A235" i="3"/>
  <c r="B235" i="3"/>
  <c r="G235" i="3"/>
  <c r="H235" i="3" s="1"/>
  <c r="J235" i="3"/>
  <c r="I235" i="3" s="1"/>
  <c r="K235" i="3"/>
  <c r="L235" i="3"/>
  <c r="M235" i="3"/>
  <c r="N235" i="3"/>
  <c r="O235" i="3"/>
  <c r="P235" i="3"/>
  <c r="R235" i="3"/>
  <c r="S235" i="3"/>
  <c r="T235" i="3"/>
  <c r="U235" i="3"/>
  <c r="V235" i="3"/>
  <c r="W235" i="3"/>
  <c r="X235" i="3"/>
  <c r="A236" i="3"/>
  <c r="B236" i="3"/>
  <c r="C236" i="3" s="1"/>
  <c r="G236" i="3"/>
  <c r="H236" i="3" s="1"/>
  <c r="J236" i="3"/>
  <c r="I236" i="3" s="1"/>
  <c r="K236" i="3"/>
  <c r="L236" i="3"/>
  <c r="M236" i="3"/>
  <c r="N236" i="3"/>
  <c r="O236" i="3"/>
  <c r="P236" i="3"/>
  <c r="R236" i="3"/>
  <c r="S236" i="3"/>
  <c r="T236" i="3"/>
  <c r="U236" i="3"/>
  <c r="V236" i="3"/>
  <c r="W236" i="3"/>
  <c r="X236" i="3"/>
  <c r="A237" i="3"/>
  <c r="B237" i="3"/>
  <c r="G237" i="3"/>
  <c r="J237" i="3"/>
  <c r="I237" i="3" s="1"/>
  <c r="K237" i="3"/>
  <c r="L237" i="3"/>
  <c r="M237" i="3"/>
  <c r="N237" i="3"/>
  <c r="O237" i="3"/>
  <c r="P237" i="3"/>
  <c r="R237" i="3"/>
  <c r="S237" i="3"/>
  <c r="T237" i="3"/>
  <c r="U237" i="3"/>
  <c r="V237" i="3"/>
  <c r="W237" i="3"/>
  <c r="X237" i="3"/>
  <c r="A238" i="3"/>
  <c r="B238" i="3"/>
  <c r="C238" i="3" s="1"/>
  <c r="G238" i="3"/>
  <c r="H238" i="3" s="1"/>
  <c r="J238" i="3"/>
  <c r="I238" i="3" s="1"/>
  <c r="K238" i="3"/>
  <c r="L238" i="3"/>
  <c r="M238" i="3"/>
  <c r="N238" i="3"/>
  <c r="O238" i="3"/>
  <c r="P238" i="3"/>
  <c r="R238" i="3"/>
  <c r="S238" i="3"/>
  <c r="T238" i="3"/>
  <c r="U238" i="3"/>
  <c r="V238" i="3"/>
  <c r="W238" i="3"/>
  <c r="X238" i="3"/>
  <c r="A239" i="3"/>
  <c r="B239" i="3"/>
  <c r="C239" i="3" s="1"/>
  <c r="G239" i="3"/>
  <c r="H239" i="3" s="1"/>
  <c r="J239" i="3"/>
  <c r="I239" i="3" s="1"/>
  <c r="K239" i="3"/>
  <c r="L239" i="3"/>
  <c r="M239" i="3"/>
  <c r="N239" i="3"/>
  <c r="O239" i="3"/>
  <c r="P239" i="3"/>
  <c r="R239" i="3"/>
  <c r="S239" i="3"/>
  <c r="T239" i="3"/>
  <c r="U239" i="3"/>
  <c r="V239" i="3"/>
  <c r="W239" i="3"/>
  <c r="X239" i="3"/>
  <c r="A240" i="3"/>
  <c r="B240" i="3"/>
  <c r="G240" i="3"/>
  <c r="H240" i="3" s="1"/>
  <c r="J240" i="3"/>
  <c r="I240" i="3" s="1"/>
  <c r="K240" i="3"/>
  <c r="L240" i="3"/>
  <c r="M240" i="3"/>
  <c r="N240" i="3"/>
  <c r="O240" i="3"/>
  <c r="P240" i="3"/>
  <c r="R240" i="3"/>
  <c r="S240" i="3"/>
  <c r="T240" i="3"/>
  <c r="U240" i="3"/>
  <c r="V240" i="3"/>
  <c r="W240" i="3"/>
  <c r="X240" i="3"/>
  <c r="A241" i="3"/>
  <c r="B241" i="3"/>
  <c r="E241" i="3" s="1"/>
  <c r="J241" i="3"/>
  <c r="I241" i="3" s="1"/>
  <c r="K241" i="3"/>
  <c r="L241" i="3"/>
  <c r="M241" i="3"/>
  <c r="N241" i="3"/>
  <c r="O241" i="3"/>
  <c r="P241" i="3"/>
  <c r="R241" i="3"/>
  <c r="S241" i="3"/>
  <c r="T241" i="3"/>
  <c r="U241" i="3"/>
  <c r="V241" i="3"/>
  <c r="W241" i="3"/>
  <c r="X241" i="3"/>
  <c r="A242" i="3"/>
  <c r="B242" i="3"/>
  <c r="C242" i="3" s="1"/>
  <c r="J242" i="3"/>
  <c r="I242" i="3" s="1"/>
  <c r="K242" i="3"/>
  <c r="L242" i="3"/>
  <c r="M242" i="3"/>
  <c r="N242" i="3"/>
  <c r="O242" i="3"/>
  <c r="P242" i="3"/>
  <c r="R242" i="3"/>
  <c r="S242" i="3"/>
  <c r="T242" i="3"/>
  <c r="U242" i="3"/>
  <c r="V242" i="3"/>
  <c r="W242" i="3"/>
  <c r="X242" i="3"/>
  <c r="A243" i="3"/>
  <c r="B243" i="3"/>
  <c r="G243" i="3"/>
  <c r="J243" i="3"/>
  <c r="I243" i="3" s="1"/>
  <c r="K243" i="3"/>
  <c r="L243" i="3"/>
  <c r="M243" i="3"/>
  <c r="N243" i="3"/>
  <c r="O243" i="3"/>
  <c r="P243" i="3"/>
  <c r="R243" i="3"/>
  <c r="S243" i="3"/>
  <c r="T243" i="3"/>
  <c r="U243" i="3"/>
  <c r="V243" i="3"/>
  <c r="W243" i="3"/>
  <c r="X243" i="3"/>
  <c r="A244" i="3"/>
  <c r="B244" i="3"/>
  <c r="C244" i="3" s="1"/>
  <c r="G244" i="3"/>
  <c r="H244" i="3" s="1"/>
  <c r="J244" i="3"/>
  <c r="I244" i="3" s="1"/>
  <c r="K244" i="3"/>
  <c r="L244" i="3"/>
  <c r="M244" i="3"/>
  <c r="N244" i="3"/>
  <c r="O244" i="3"/>
  <c r="P244" i="3"/>
  <c r="R244" i="3"/>
  <c r="S244" i="3"/>
  <c r="T244" i="3"/>
  <c r="U244" i="3"/>
  <c r="V244" i="3"/>
  <c r="W244" i="3"/>
  <c r="X244" i="3"/>
  <c r="A245" i="3"/>
  <c r="B245" i="3"/>
  <c r="G245" i="3"/>
  <c r="H245" i="3" s="1"/>
  <c r="J245" i="3"/>
  <c r="I245" i="3" s="1"/>
  <c r="K245" i="3"/>
  <c r="L245" i="3"/>
  <c r="M245" i="3"/>
  <c r="N245" i="3"/>
  <c r="O245" i="3"/>
  <c r="P245" i="3"/>
  <c r="R245" i="3"/>
  <c r="S245" i="3"/>
  <c r="T245" i="3"/>
  <c r="U245" i="3"/>
  <c r="V245" i="3"/>
  <c r="W245" i="3"/>
  <c r="X245" i="3"/>
  <c r="A246" i="3"/>
  <c r="B246" i="3"/>
  <c r="G246" i="3"/>
  <c r="H246" i="3" s="1"/>
  <c r="J246" i="3"/>
  <c r="I246" i="3" s="1"/>
  <c r="K246" i="3"/>
  <c r="L246" i="3"/>
  <c r="M246" i="3"/>
  <c r="N246" i="3"/>
  <c r="O246" i="3"/>
  <c r="P246" i="3"/>
  <c r="R246" i="3"/>
  <c r="S246" i="3"/>
  <c r="T246" i="3"/>
  <c r="U246" i="3"/>
  <c r="V246" i="3"/>
  <c r="W246" i="3"/>
  <c r="X246" i="3"/>
  <c r="A247" i="3"/>
  <c r="B247" i="3"/>
  <c r="G247" i="3"/>
  <c r="H247" i="3" s="1"/>
  <c r="J247" i="3"/>
  <c r="I247" i="3" s="1"/>
  <c r="K247" i="3"/>
  <c r="L247" i="3"/>
  <c r="M247" i="3"/>
  <c r="N247" i="3"/>
  <c r="O247" i="3"/>
  <c r="P247" i="3"/>
  <c r="R247" i="3"/>
  <c r="S247" i="3"/>
  <c r="T247" i="3"/>
  <c r="U247" i="3"/>
  <c r="V247" i="3"/>
  <c r="W247" i="3"/>
  <c r="X247" i="3"/>
  <c r="A248" i="3"/>
  <c r="B248" i="3"/>
  <c r="G248" i="3"/>
  <c r="J248" i="3"/>
  <c r="I248" i="3" s="1"/>
  <c r="K248" i="3"/>
  <c r="L248" i="3"/>
  <c r="M248" i="3"/>
  <c r="N248" i="3"/>
  <c r="O248" i="3"/>
  <c r="P248" i="3"/>
  <c r="R248" i="3"/>
  <c r="S248" i="3"/>
  <c r="U248" i="3"/>
  <c r="V248" i="3"/>
  <c r="W248" i="3"/>
  <c r="X248" i="3"/>
  <c r="A249" i="3"/>
  <c r="B249" i="3"/>
  <c r="E249" i="3" s="1"/>
  <c r="J249" i="3"/>
  <c r="I249" i="3" s="1"/>
  <c r="K249" i="3"/>
  <c r="L249" i="3"/>
  <c r="M249" i="3"/>
  <c r="N249" i="3"/>
  <c r="O249" i="3"/>
  <c r="P249" i="3"/>
  <c r="R249" i="3"/>
  <c r="S249" i="3"/>
  <c r="T249" i="3"/>
  <c r="U249" i="3"/>
  <c r="V249" i="3"/>
  <c r="W249" i="3"/>
  <c r="X249" i="3"/>
  <c r="A250" i="3"/>
  <c r="B250" i="3"/>
  <c r="J250" i="3"/>
  <c r="I250" i="3" s="1"/>
  <c r="K250" i="3"/>
  <c r="L250" i="3"/>
  <c r="M250" i="3"/>
  <c r="N250" i="3"/>
  <c r="O250" i="3"/>
  <c r="P250" i="3"/>
  <c r="R250" i="3"/>
  <c r="S250" i="3"/>
  <c r="T250" i="3"/>
  <c r="U250" i="3"/>
  <c r="V250" i="3"/>
  <c r="W250" i="3"/>
  <c r="X250" i="3"/>
  <c r="A251" i="3"/>
  <c r="B251" i="3"/>
  <c r="G251" i="3"/>
  <c r="J251" i="3"/>
  <c r="I251" i="3" s="1"/>
  <c r="K251" i="3"/>
  <c r="L251" i="3"/>
  <c r="M251" i="3"/>
  <c r="N251" i="3"/>
  <c r="O251" i="3"/>
  <c r="P251" i="3"/>
  <c r="R251" i="3"/>
  <c r="S251" i="3"/>
  <c r="T251" i="3"/>
  <c r="U251" i="3"/>
  <c r="V251" i="3"/>
  <c r="W251" i="3"/>
  <c r="X251" i="3"/>
  <c r="A252" i="3"/>
  <c r="B252" i="3"/>
  <c r="G252" i="3"/>
  <c r="H252" i="3" s="1"/>
  <c r="J252" i="3"/>
  <c r="I252" i="3" s="1"/>
  <c r="K252" i="3"/>
  <c r="L252" i="3"/>
  <c r="M252" i="3"/>
  <c r="N252" i="3"/>
  <c r="O252" i="3"/>
  <c r="P252" i="3"/>
  <c r="R252" i="3"/>
  <c r="S252" i="3"/>
  <c r="T252" i="3"/>
  <c r="U252" i="3"/>
  <c r="V252" i="3"/>
  <c r="W252" i="3"/>
  <c r="X252" i="3"/>
  <c r="A253" i="3"/>
  <c r="B253" i="3"/>
  <c r="G253" i="3"/>
  <c r="H253" i="3" s="1"/>
  <c r="J253" i="3"/>
  <c r="I253" i="3" s="1"/>
  <c r="K253" i="3"/>
  <c r="L253" i="3"/>
  <c r="M253" i="3"/>
  <c r="N253" i="3"/>
  <c r="O253" i="3"/>
  <c r="P253" i="3"/>
  <c r="R253" i="3"/>
  <c r="S253" i="3"/>
  <c r="T253" i="3"/>
  <c r="U253" i="3"/>
  <c r="V253" i="3"/>
  <c r="W253" i="3"/>
  <c r="X253" i="3"/>
  <c r="A254" i="3"/>
  <c r="B254" i="3"/>
  <c r="G254" i="3"/>
  <c r="H254" i="3" s="1"/>
  <c r="J254" i="3"/>
  <c r="I254" i="3" s="1"/>
  <c r="K254" i="3"/>
  <c r="L254" i="3"/>
  <c r="M254" i="3"/>
  <c r="N254" i="3"/>
  <c r="O254" i="3"/>
  <c r="P254" i="3"/>
  <c r="R254" i="3"/>
  <c r="S254" i="3"/>
  <c r="U254" i="3"/>
  <c r="V254" i="3"/>
  <c r="W254" i="3"/>
  <c r="X254" i="3"/>
  <c r="A255" i="3"/>
  <c r="B255" i="3"/>
  <c r="G255" i="3"/>
  <c r="H255" i="3" s="1"/>
  <c r="J255" i="3"/>
  <c r="I255" i="3" s="1"/>
  <c r="K255" i="3"/>
  <c r="L255" i="3"/>
  <c r="M255" i="3"/>
  <c r="N255" i="3"/>
  <c r="O255" i="3"/>
  <c r="P255" i="3"/>
  <c r="R255" i="3"/>
  <c r="S255" i="3"/>
  <c r="T255" i="3"/>
  <c r="U255" i="3"/>
  <c r="V255" i="3"/>
  <c r="W255" i="3"/>
  <c r="X255" i="3"/>
  <c r="A256" i="3"/>
  <c r="B256" i="3"/>
  <c r="E256" i="3" s="1"/>
  <c r="G256" i="3"/>
  <c r="H256" i="3" s="1"/>
  <c r="J256" i="3"/>
  <c r="I256" i="3" s="1"/>
  <c r="K256" i="3"/>
  <c r="L256" i="3"/>
  <c r="M256" i="3"/>
  <c r="N256" i="3"/>
  <c r="O256" i="3"/>
  <c r="P256" i="3"/>
  <c r="R256" i="3"/>
  <c r="S256" i="3"/>
  <c r="T256" i="3"/>
  <c r="U256" i="3"/>
  <c r="V256" i="3"/>
  <c r="W256" i="3"/>
  <c r="X256" i="3"/>
  <c r="A257" i="3"/>
  <c r="B257" i="3"/>
  <c r="J257" i="3"/>
  <c r="I257" i="3" s="1"/>
  <c r="K257" i="3"/>
  <c r="L257" i="3"/>
  <c r="M257" i="3"/>
  <c r="N257" i="3"/>
  <c r="O257" i="3"/>
  <c r="P257" i="3"/>
  <c r="R257" i="3"/>
  <c r="S257" i="3"/>
  <c r="T257" i="3"/>
  <c r="U257" i="3"/>
  <c r="V257" i="3"/>
  <c r="W257" i="3"/>
  <c r="X257" i="3"/>
  <c r="A258" i="3"/>
  <c r="B258" i="3"/>
  <c r="C258" i="3" s="1"/>
  <c r="J258" i="3"/>
  <c r="I258" i="3" s="1"/>
  <c r="K258" i="3"/>
  <c r="L258" i="3"/>
  <c r="M258" i="3"/>
  <c r="N258" i="3"/>
  <c r="O258" i="3"/>
  <c r="P258" i="3"/>
  <c r="R258" i="3"/>
  <c r="S258" i="3"/>
  <c r="T258" i="3"/>
  <c r="U258" i="3"/>
  <c r="V258" i="3"/>
  <c r="W258" i="3"/>
  <c r="X258" i="3"/>
  <c r="A259" i="3"/>
  <c r="B259" i="3"/>
  <c r="G259" i="3"/>
  <c r="J259" i="3"/>
  <c r="I259" i="3" s="1"/>
  <c r="K259" i="3"/>
  <c r="L259" i="3"/>
  <c r="M259" i="3"/>
  <c r="N259" i="3"/>
  <c r="O259" i="3"/>
  <c r="P259" i="3"/>
  <c r="R259" i="3"/>
  <c r="S259" i="3"/>
  <c r="T259" i="3"/>
  <c r="U259" i="3"/>
  <c r="V259" i="3"/>
  <c r="W259" i="3"/>
  <c r="X259" i="3"/>
  <c r="A260" i="3"/>
  <c r="B260" i="3"/>
  <c r="C260" i="3" s="1"/>
  <c r="G260" i="3"/>
  <c r="H260" i="3" s="1"/>
  <c r="J260" i="3"/>
  <c r="I260" i="3" s="1"/>
  <c r="K260" i="3"/>
  <c r="L260" i="3"/>
  <c r="M260" i="3"/>
  <c r="N260" i="3"/>
  <c r="O260" i="3"/>
  <c r="P260" i="3"/>
  <c r="R260" i="3"/>
  <c r="S260" i="3"/>
  <c r="T260" i="3"/>
  <c r="U260" i="3"/>
  <c r="V260" i="3"/>
  <c r="W260" i="3"/>
  <c r="X260" i="3"/>
  <c r="A261" i="3"/>
  <c r="B261" i="3"/>
  <c r="G261" i="3"/>
  <c r="J261" i="3"/>
  <c r="I261" i="3" s="1"/>
  <c r="K261" i="3"/>
  <c r="L261" i="3"/>
  <c r="M261" i="3"/>
  <c r="N261" i="3"/>
  <c r="O261" i="3"/>
  <c r="P261" i="3"/>
  <c r="R261" i="3"/>
  <c r="S261" i="3"/>
  <c r="U261" i="3"/>
  <c r="V261" i="3"/>
  <c r="W261" i="3"/>
  <c r="X261" i="3"/>
  <c r="A262" i="3"/>
  <c r="B262" i="3"/>
  <c r="E262" i="3" s="1"/>
  <c r="G262" i="3"/>
  <c r="H262" i="3" s="1"/>
  <c r="J262" i="3"/>
  <c r="I262" i="3" s="1"/>
  <c r="K262" i="3"/>
  <c r="L262" i="3"/>
  <c r="M262" i="3"/>
  <c r="N262" i="3"/>
  <c r="O262" i="3"/>
  <c r="P262" i="3"/>
  <c r="R262" i="3"/>
  <c r="S262" i="3"/>
  <c r="T262" i="3"/>
  <c r="U262" i="3"/>
  <c r="V262" i="3"/>
  <c r="W262" i="3"/>
  <c r="X262" i="3"/>
  <c r="A263" i="3"/>
  <c r="B263" i="3"/>
  <c r="G263" i="3"/>
  <c r="H263" i="3" s="1"/>
  <c r="J263" i="3"/>
  <c r="I263" i="3" s="1"/>
  <c r="K263" i="3"/>
  <c r="L263" i="3"/>
  <c r="M263" i="3"/>
  <c r="N263" i="3"/>
  <c r="O263" i="3"/>
  <c r="P263" i="3"/>
  <c r="R263" i="3"/>
  <c r="S263" i="3"/>
  <c r="T263" i="3"/>
  <c r="U263" i="3"/>
  <c r="V263" i="3"/>
  <c r="W263" i="3"/>
  <c r="X263" i="3"/>
  <c r="A264" i="3"/>
  <c r="B264" i="3"/>
  <c r="G264" i="3"/>
  <c r="J264" i="3"/>
  <c r="I264" i="3" s="1"/>
  <c r="K264" i="3"/>
  <c r="L264" i="3"/>
  <c r="M264" i="3"/>
  <c r="N264" i="3"/>
  <c r="O264" i="3"/>
  <c r="P264" i="3"/>
  <c r="R264" i="3"/>
  <c r="S264" i="3"/>
  <c r="T264" i="3"/>
  <c r="U264" i="3"/>
  <c r="V264" i="3"/>
  <c r="W264" i="3"/>
  <c r="X264" i="3"/>
  <c r="A265" i="3"/>
  <c r="B265" i="3"/>
  <c r="J265" i="3"/>
  <c r="I265" i="3" s="1"/>
  <c r="K265" i="3"/>
  <c r="L265" i="3"/>
  <c r="M265" i="3"/>
  <c r="N265" i="3"/>
  <c r="O265" i="3"/>
  <c r="P265" i="3"/>
  <c r="R265" i="3"/>
  <c r="S265" i="3"/>
  <c r="T265" i="3"/>
  <c r="U265" i="3"/>
  <c r="V265" i="3"/>
  <c r="W265" i="3"/>
  <c r="X265" i="3"/>
  <c r="A266" i="3"/>
  <c r="B266" i="3"/>
  <c r="C266" i="3" s="1"/>
  <c r="J266" i="3"/>
  <c r="I266" i="3" s="1"/>
  <c r="K266" i="3"/>
  <c r="L266" i="3"/>
  <c r="M266" i="3"/>
  <c r="N266" i="3"/>
  <c r="O266" i="3"/>
  <c r="P266" i="3"/>
  <c r="R266" i="3"/>
  <c r="S266" i="3"/>
  <c r="T266" i="3"/>
  <c r="U266" i="3"/>
  <c r="V266" i="3"/>
  <c r="W266" i="3"/>
  <c r="X266" i="3"/>
  <c r="A267" i="3"/>
  <c r="B267" i="3"/>
  <c r="G267" i="3"/>
  <c r="H267" i="3" s="1"/>
  <c r="J267" i="3"/>
  <c r="I267" i="3" s="1"/>
  <c r="K267" i="3"/>
  <c r="L267" i="3"/>
  <c r="M267" i="3"/>
  <c r="N267" i="3"/>
  <c r="O267" i="3"/>
  <c r="P267" i="3"/>
  <c r="R267" i="3"/>
  <c r="S267" i="3"/>
  <c r="U267" i="3"/>
  <c r="V267" i="3"/>
  <c r="W267" i="3"/>
  <c r="X267" i="3"/>
  <c r="A268" i="3"/>
  <c r="B268" i="3"/>
  <c r="C268" i="3" s="1"/>
  <c r="G268" i="3"/>
  <c r="H268" i="3" s="1"/>
  <c r="J268" i="3"/>
  <c r="I268" i="3" s="1"/>
  <c r="K268" i="3"/>
  <c r="L268" i="3"/>
  <c r="M268" i="3"/>
  <c r="N268" i="3"/>
  <c r="O268" i="3"/>
  <c r="P268" i="3"/>
  <c r="R268" i="3"/>
  <c r="S268" i="3"/>
  <c r="T268" i="3"/>
  <c r="U268" i="3"/>
  <c r="V268" i="3"/>
  <c r="W268" i="3"/>
  <c r="X268" i="3"/>
  <c r="A269" i="3"/>
  <c r="B269" i="3"/>
  <c r="G269" i="3"/>
  <c r="H269" i="3" s="1"/>
  <c r="J269" i="3"/>
  <c r="I269" i="3" s="1"/>
  <c r="K269" i="3"/>
  <c r="L269" i="3"/>
  <c r="M269" i="3"/>
  <c r="N269" i="3"/>
  <c r="O269" i="3"/>
  <c r="P269" i="3"/>
  <c r="R269" i="3"/>
  <c r="S269" i="3"/>
  <c r="T269" i="3"/>
  <c r="U269" i="3"/>
  <c r="V269" i="3"/>
  <c r="W269" i="3"/>
  <c r="X269" i="3"/>
  <c r="A270" i="3"/>
  <c r="B270" i="3"/>
  <c r="C270" i="3" s="1"/>
  <c r="G270" i="3"/>
  <c r="H270" i="3" s="1"/>
  <c r="J270" i="3"/>
  <c r="I270" i="3" s="1"/>
  <c r="K270" i="3"/>
  <c r="L270" i="3"/>
  <c r="M270" i="3"/>
  <c r="N270" i="3"/>
  <c r="O270" i="3"/>
  <c r="P270" i="3"/>
  <c r="R270" i="3"/>
  <c r="S270" i="3"/>
  <c r="T270" i="3"/>
  <c r="U270" i="3"/>
  <c r="V270" i="3"/>
  <c r="W270" i="3"/>
  <c r="X270" i="3"/>
  <c r="A271" i="3"/>
  <c r="B271" i="3"/>
  <c r="C271" i="3" s="1"/>
  <c r="G271" i="3"/>
  <c r="H271" i="3" s="1"/>
  <c r="J271" i="3"/>
  <c r="I271" i="3" s="1"/>
  <c r="K271" i="3"/>
  <c r="L271" i="3"/>
  <c r="M271" i="3"/>
  <c r="N271" i="3"/>
  <c r="O271" i="3"/>
  <c r="P271" i="3"/>
  <c r="R271" i="3"/>
  <c r="S271" i="3"/>
  <c r="T271" i="3"/>
  <c r="U271" i="3"/>
  <c r="V271" i="3"/>
  <c r="W271" i="3"/>
  <c r="X271" i="3"/>
  <c r="A272" i="3"/>
  <c r="B272" i="3"/>
  <c r="G272" i="3"/>
  <c r="J272" i="3"/>
  <c r="I272" i="3" s="1"/>
  <c r="K272" i="3"/>
  <c r="L272" i="3"/>
  <c r="M272" i="3"/>
  <c r="N272" i="3"/>
  <c r="O272" i="3"/>
  <c r="P272" i="3"/>
  <c r="R272" i="3"/>
  <c r="S272" i="3"/>
  <c r="T272" i="3"/>
  <c r="U272" i="3"/>
  <c r="V272" i="3"/>
  <c r="W272" i="3"/>
  <c r="X272" i="3"/>
  <c r="A273" i="3"/>
  <c r="B273" i="3"/>
  <c r="J273" i="3"/>
  <c r="I273" i="3" s="1"/>
  <c r="K273" i="3"/>
  <c r="L273" i="3"/>
  <c r="M273" i="3"/>
  <c r="N273" i="3"/>
  <c r="O273" i="3"/>
  <c r="P273" i="3"/>
  <c r="R273" i="3"/>
  <c r="S273" i="3"/>
  <c r="T273" i="3"/>
  <c r="U273" i="3"/>
  <c r="V273" i="3"/>
  <c r="W273" i="3"/>
  <c r="X273" i="3"/>
  <c r="A274" i="3"/>
  <c r="B274" i="3"/>
  <c r="C274" i="3" s="1"/>
  <c r="J274" i="3"/>
  <c r="I274" i="3" s="1"/>
  <c r="K274" i="3"/>
  <c r="L274" i="3"/>
  <c r="M274" i="3"/>
  <c r="N274" i="3"/>
  <c r="O274" i="3"/>
  <c r="P274" i="3"/>
  <c r="R274" i="3"/>
  <c r="S274" i="3"/>
  <c r="T274" i="3"/>
  <c r="U274" i="3"/>
  <c r="V274" i="3"/>
  <c r="W274" i="3"/>
  <c r="X274" i="3"/>
  <c r="A275" i="3"/>
  <c r="B275" i="3"/>
  <c r="G275" i="3"/>
  <c r="J275" i="3"/>
  <c r="I275" i="3" s="1"/>
  <c r="K275" i="3"/>
  <c r="L275" i="3"/>
  <c r="M275" i="3"/>
  <c r="N275" i="3"/>
  <c r="O275" i="3"/>
  <c r="P275" i="3"/>
  <c r="R275" i="3"/>
  <c r="S275" i="3"/>
  <c r="T275" i="3"/>
  <c r="U275" i="3"/>
  <c r="V275" i="3"/>
  <c r="W275" i="3"/>
  <c r="X275" i="3"/>
  <c r="A276" i="3"/>
  <c r="B276" i="3"/>
  <c r="C276" i="3" s="1"/>
  <c r="G276" i="3"/>
  <c r="H276" i="3" s="1"/>
  <c r="J276" i="3"/>
  <c r="I276" i="3" s="1"/>
  <c r="K276" i="3"/>
  <c r="L276" i="3"/>
  <c r="M276" i="3"/>
  <c r="N276" i="3"/>
  <c r="O276" i="3"/>
  <c r="P276" i="3"/>
  <c r="R276" i="3"/>
  <c r="S276" i="3"/>
  <c r="T276" i="3"/>
  <c r="U276" i="3"/>
  <c r="V276" i="3"/>
  <c r="W276" i="3"/>
  <c r="X276" i="3"/>
  <c r="A277" i="3"/>
  <c r="B277" i="3"/>
  <c r="G277" i="3"/>
  <c r="H277" i="3" s="1"/>
  <c r="J277" i="3"/>
  <c r="I277" i="3" s="1"/>
  <c r="K277" i="3"/>
  <c r="L277" i="3"/>
  <c r="M277" i="3"/>
  <c r="N277" i="3"/>
  <c r="O277" i="3"/>
  <c r="P277" i="3"/>
  <c r="R277" i="3"/>
  <c r="S277" i="3"/>
  <c r="T277" i="3"/>
  <c r="U277" i="3"/>
  <c r="V277" i="3"/>
  <c r="W277" i="3"/>
  <c r="X277" i="3"/>
  <c r="A278" i="3"/>
  <c r="B278" i="3"/>
  <c r="G278" i="3"/>
  <c r="H278" i="3" s="1"/>
  <c r="J278" i="3"/>
  <c r="I278" i="3" s="1"/>
  <c r="K278" i="3"/>
  <c r="L278" i="3"/>
  <c r="M278" i="3"/>
  <c r="N278" i="3"/>
  <c r="O278" i="3"/>
  <c r="P278" i="3"/>
  <c r="R278" i="3"/>
  <c r="S278" i="3"/>
  <c r="T278" i="3"/>
  <c r="U278" i="3"/>
  <c r="V278" i="3"/>
  <c r="W278" i="3"/>
  <c r="X278" i="3"/>
  <c r="A279" i="3"/>
  <c r="B279" i="3"/>
  <c r="G279" i="3"/>
  <c r="H279" i="3" s="1"/>
  <c r="J279" i="3"/>
  <c r="I279" i="3" s="1"/>
  <c r="K279" i="3"/>
  <c r="L279" i="3"/>
  <c r="M279" i="3"/>
  <c r="N279" i="3"/>
  <c r="O279" i="3"/>
  <c r="P279" i="3"/>
  <c r="R279" i="3"/>
  <c r="S279" i="3"/>
  <c r="T279" i="3"/>
  <c r="U279" i="3"/>
  <c r="V279" i="3"/>
  <c r="W279" i="3"/>
  <c r="X279" i="3"/>
  <c r="A280" i="3"/>
  <c r="B280" i="3"/>
  <c r="G280" i="3"/>
  <c r="F280" i="3" s="1"/>
  <c r="J280" i="3"/>
  <c r="I280" i="3" s="1"/>
  <c r="K280" i="3"/>
  <c r="L280" i="3"/>
  <c r="M280" i="3"/>
  <c r="N280" i="3"/>
  <c r="O280" i="3"/>
  <c r="P280" i="3"/>
  <c r="R280" i="3"/>
  <c r="S280" i="3"/>
  <c r="T280" i="3"/>
  <c r="U280" i="3"/>
  <c r="V280" i="3"/>
  <c r="W280" i="3"/>
  <c r="X280" i="3"/>
  <c r="A281" i="3"/>
  <c r="B281" i="3"/>
  <c r="J281" i="3"/>
  <c r="I281" i="3" s="1"/>
  <c r="K281" i="3"/>
  <c r="L281" i="3"/>
  <c r="M281" i="3"/>
  <c r="N281" i="3"/>
  <c r="O281" i="3"/>
  <c r="P281" i="3"/>
  <c r="R281" i="3"/>
  <c r="S281" i="3"/>
  <c r="T281" i="3"/>
  <c r="U281" i="3"/>
  <c r="V281" i="3"/>
  <c r="W281" i="3"/>
  <c r="X281" i="3"/>
  <c r="A282" i="3"/>
  <c r="B282" i="3"/>
  <c r="J282" i="3"/>
  <c r="I282" i="3" s="1"/>
  <c r="K282" i="3"/>
  <c r="L282" i="3"/>
  <c r="M282" i="3"/>
  <c r="N282" i="3"/>
  <c r="O282" i="3"/>
  <c r="P282" i="3"/>
  <c r="R282" i="3"/>
  <c r="S282" i="3"/>
  <c r="T282" i="3"/>
  <c r="U282" i="3"/>
  <c r="V282" i="3"/>
  <c r="W282" i="3"/>
  <c r="X282" i="3"/>
  <c r="A283" i="3"/>
  <c r="B283" i="3"/>
  <c r="G283" i="3"/>
  <c r="H283" i="3" s="1"/>
  <c r="J283" i="3"/>
  <c r="I283" i="3" s="1"/>
  <c r="K283" i="3"/>
  <c r="L283" i="3"/>
  <c r="M283" i="3"/>
  <c r="N283" i="3"/>
  <c r="O283" i="3"/>
  <c r="P283" i="3"/>
  <c r="R283" i="3"/>
  <c r="S283" i="3"/>
  <c r="T283" i="3"/>
  <c r="U283" i="3"/>
  <c r="V283" i="3"/>
  <c r="W283" i="3"/>
  <c r="X283" i="3"/>
  <c r="A284" i="3"/>
  <c r="B284" i="3"/>
  <c r="G284" i="3"/>
  <c r="H284" i="3" s="1"/>
  <c r="J284" i="3"/>
  <c r="I284" i="3" s="1"/>
  <c r="K284" i="3"/>
  <c r="L284" i="3"/>
  <c r="M284" i="3"/>
  <c r="N284" i="3"/>
  <c r="O284" i="3"/>
  <c r="P284" i="3"/>
  <c r="R284" i="3"/>
  <c r="S284" i="3"/>
  <c r="T284" i="3"/>
  <c r="U284" i="3"/>
  <c r="V284" i="3"/>
  <c r="W284" i="3"/>
  <c r="X284" i="3"/>
  <c r="A285" i="3"/>
  <c r="B285" i="3"/>
  <c r="G285" i="3"/>
  <c r="J285" i="3"/>
  <c r="I285" i="3" s="1"/>
  <c r="K285" i="3"/>
  <c r="L285" i="3"/>
  <c r="M285" i="3"/>
  <c r="N285" i="3"/>
  <c r="O285" i="3"/>
  <c r="P285" i="3"/>
  <c r="R285" i="3"/>
  <c r="S285" i="3"/>
  <c r="T285" i="3"/>
  <c r="U285" i="3"/>
  <c r="V285" i="3"/>
  <c r="W285" i="3"/>
  <c r="X285" i="3"/>
  <c r="A286" i="3"/>
  <c r="B286" i="3"/>
  <c r="G286" i="3"/>
  <c r="H286" i="3" s="1"/>
  <c r="J286" i="3"/>
  <c r="I286" i="3" s="1"/>
  <c r="K286" i="3"/>
  <c r="L286" i="3"/>
  <c r="M286" i="3"/>
  <c r="N286" i="3"/>
  <c r="O286" i="3"/>
  <c r="P286" i="3"/>
  <c r="R286" i="3"/>
  <c r="S286" i="3"/>
  <c r="T286" i="3"/>
  <c r="U286" i="3"/>
  <c r="V286" i="3"/>
  <c r="W286" i="3"/>
  <c r="X286" i="3"/>
  <c r="A287" i="3"/>
  <c r="B287" i="3"/>
  <c r="G287" i="3"/>
  <c r="H287" i="3" s="1"/>
  <c r="J287" i="3"/>
  <c r="I287" i="3" s="1"/>
  <c r="K287" i="3"/>
  <c r="L287" i="3"/>
  <c r="M287" i="3"/>
  <c r="N287" i="3"/>
  <c r="O287" i="3"/>
  <c r="P287" i="3"/>
  <c r="R287" i="3"/>
  <c r="S287" i="3"/>
  <c r="T287" i="3"/>
  <c r="U287" i="3"/>
  <c r="V287" i="3"/>
  <c r="W287" i="3"/>
  <c r="X287" i="3"/>
  <c r="A288" i="3"/>
  <c r="B288" i="3"/>
  <c r="G288" i="3"/>
  <c r="H288" i="3" s="1"/>
  <c r="J288" i="3"/>
  <c r="I288" i="3" s="1"/>
  <c r="K288" i="3"/>
  <c r="L288" i="3"/>
  <c r="M288" i="3"/>
  <c r="N288" i="3"/>
  <c r="O288" i="3"/>
  <c r="P288" i="3"/>
  <c r="R288" i="3"/>
  <c r="S288" i="3"/>
  <c r="T288" i="3"/>
  <c r="U288" i="3"/>
  <c r="V288" i="3"/>
  <c r="W288" i="3"/>
  <c r="X288" i="3"/>
  <c r="A289" i="3"/>
  <c r="B289" i="3"/>
  <c r="J289" i="3"/>
  <c r="I289" i="3" s="1"/>
  <c r="K289" i="3"/>
  <c r="L289" i="3"/>
  <c r="M289" i="3"/>
  <c r="N289" i="3"/>
  <c r="O289" i="3"/>
  <c r="P289" i="3"/>
  <c r="R289" i="3"/>
  <c r="S289" i="3"/>
  <c r="T289" i="3"/>
  <c r="U289" i="3"/>
  <c r="V289" i="3"/>
  <c r="W289" i="3"/>
  <c r="X289" i="3"/>
  <c r="A290" i="3"/>
  <c r="B290" i="3"/>
  <c r="C290" i="3" s="1"/>
  <c r="J290" i="3"/>
  <c r="I290" i="3" s="1"/>
  <c r="K290" i="3"/>
  <c r="L290" i="3"/>
  <c r="M290" i="3"/>
  <c r="N290" i="3"/>
  <c r="O290" i="3"/>
  <c r="P290" i="3"/>
  <c r="R290" i="3"/>
  <c r="S290" i="3"/>
  <c r="T290" i="3"/>
  <c r="U290" i="3"/>
  <c r="V290" i="3"/>
  <c r="W290" i="3"/>
  <c r="X290" i="3"/>
  <c r="A291" i="3"/>
  <c r="B291" i="3"/>
  <c r="G291" i="3"/>
  <c r="J291" i="3"/>
  <c r="I291" i="3" s="1"/>
  <c r="K291" i="3"/>
  <c r="L291" i="3"/>
  <c r="M291" i="3"/>
  <c r="N291" i="3"/>
  <c r="O291" i="3"/>
  <c r="P291" i="3"/>
  <c r="R291" i="3"/>
  <c r="S291" i="3"/>
  <c r="T291" i="3"/>
  <c r="U291" i="3"/>
  <c r="V291" i="3"/>
  <c r="W291" i="3"/>
  <c r="X291" i="3"/>
  <c r="A292" i="3"/>
  <c r="B292" i="3"/>
  <c r="E292" i="3" s="1"/>
  <c r="G292" i="3"/>
  <c r="H292" i="3" s="1"/>
  <c r="J292" i="3"/>
  <c r="I292" i="3" s="1"/>
  <c r="K292" i="3"/>
  <c r="L292" i="3"/>
  <c r="M292" i="3"/>
  <c r="N292" i="3"/>
  <c r="O292" i="3"/>
  <c r="P292" i="3"/>
  <c r="R292" i="3"/>
  <c r="S292" i="3"/>
  <c r="T292" i="3"/>
  <c r="U292" i="3"/>
  <c r="V292" i="3"/>
  <c r="W292" i="3"/>
  <c r="X292" i="3"/>
  <c r="A293" i="3"/>
  <c r="B293" i="3"/>
  <c r="G293" i="3"/>
  <c r="J293" i="3"/>
  <c r="I293" i="3" s="1"/>
  <c r="K293" i="3"/>
  <c r="L293" i="3"/>
  <c r="M293" i="3"/>
  <c r="N293" i="3"/>
  <c r="O293" i="3"/>
  <c r="P293" i="3"/>
  <c r="R293" i="3"/>
  <c r="S293" i="3"/>
  <c r="T293" i="3"/>
  <c r="U293" i="3"/>
  <c r="V293" i="3"/>
  <c r="W293" i="3"/>
  <c r="X293" i="3"/>
  <c r="A294" i="3"/>
  <c r="B294" i="3"/>
  <c r="G294" i="3"/>
  <c r="H294" i="3" s="1"/>
  <c r="J294" i="3"/>
  <c r="I294" i="3" s="1"/>
  <c r="K294" i="3"/>
  <c r="L294" i="3"/>
  <c r="M294" i="3"/>
  <c r="N294" i="3"/>
  <c r="O294" i="3"/>
  <c r="P294" i="3"/>
  <c r="R294" i="3"/>
  <c r="S294" i="3"/>
  <c r="T294" i="3"/>
  <c r="U294" i="3"/>
  <c r="V294" i="3"/>
  <c r="W294" i="3"/>
  <c r="X294" i="3"/>
  <c r="A295" i="3"/>
  <c r="B295" i="3"/>
  <c r="G295" i="3"/>
  <c r="H295" i="3" s="1"/>
  <c r="J295" i="3"/>
  <c r="I295" i="3" s="1"/>
  <c r="K295" i="3"/>
  <c r="L295" i="3"/>
  <c r="M295" i="3"/>
  <c r="N295" i="3"/>
  <c r="O295" i="3"/>
  <c r="P295" i="3"/>
  <c r="R295" i="3"/>
  <c r="S295" i="3"/>
  <c r="T295" i="3"/>
  <c r="U295" i="3"/>
  <c r="V295" i="3"/>
  <c r="W295" i="3"/>
  <c r="X295" i="3"/>
  <c r="A296" i="3"/>
  <c r="B296" i="3"/>
  <c r="G296" i="3"/>
  <c r="H296" i="3" s="1"/>
  <c r="J296" i="3"/>
  <c r="I296" i="3" s="1"/>
  <c r="K296" i="3"/>
  <c r="L296" i="3"/>
  <c r="M296" i="3"/>
  <c r="N296" i="3"/>
  <c r="O296" i="3"/>
  <c r="P296" i="3"/>
  <c r="R296" i="3"/>
  <c r="S296" i="3"/>
  <c r="T296" i="3"/>
  <c r="U296" i="3"/>
  <c r="V296" i="3"/>
  <c r="W296" i="3"/>
  <c r="X296" i="3"/>
  <c r="A297" i="3"/>
  <c r="B297" i="3"/>
  <c r="J297" i="3"/>
  <c r="I297" i="3" s="1"/>
  <c r="K297" i="3"/>
  <c r="L297" i="3"/>
  <c r="M297" i="3"/>
  <c r="N297" i="3"/>
  <c r="O297" i="3"/>
  <c r="P297" i="3"/>
  <c r="R297" i="3"/>
  <c r="S297" i="3"/>
  <c r="T297" i="3"/>
  <c r="U297" i="3"/>
  <c r="V297" i="3"/>
  <c r="W297" i="3"/>
  <c r="X297" i="3"/>
  <c r="A298" i="3"/>
  <c r="B298" i="3"/>
  <c r="E298" i="3" s="1"/>
  <c r="J298" i="3"/>
  <c r="I298" i="3" s="1"/>
  <c r="K298" i="3"/>
  <c r="L298" i="3"/>
  <c r="M298" i="3"/>
  <c r="N298" i="3"/>
  <c r="O298" i="3"/>
  <c r="P298" i="3"/>
  <c r="R298" i="3"/>
  <c r="S298" i="3"/>
  <c r="U298" i="3"/>
  <c r="V298" i="3"/>
  <c r="W298" i="3"/>
  <c r="X298" i="3"/>
  <c r="A299" i="3"/>
  <c r="B299" i="3"/>
  <c r="G299" i="3"/>
  <c r="H299" i="3" s="1"/>
  <c r="J299" i="3"/>
  <c r="I299" i="3" s="1"/>
  <c r="K299" i="3"/>
  <c r="L299" i="3"/>
  <c r="M299" i="3"/>
  <c r="N299" i="3"/>
  <c r="O299" i="3"/>
  <c r="P299" i="3"/>
  <c r="R299" i="3"/>
  <c r="S299" i="3"/>
  <c r="T299" i="3"/>
  <c r="U299" i="3"/>
  <c r="V299" i="3"/>
  <c r="W299" i="3"/>
  <c r="X299" i="3"/>
  <c r="A300" i="3"/>
  <c r="B300" i="3"/>
  <c r="C300" i="3" s="1"/>
  <c r="G300" i="3"/>
  <c r="H300" i="3" s="1"/>
  <c r="J300" i="3"/>
  <c r="I300" i="3" s="1"/>
  <c r="K300" i="3"/>
  <c r="L300" i="3"/>
  <c r="M300" i="3"/>
  <c r="N300" i="3"/>
  <c r="O300" i="3"/>
  <c r="P300" i="3"/>
  <c r="R300" i="3"/>
  <c r="S300" i="3"/>
  <c r="T300" i="3"/>
  <c r="U300" i="3"/>
  <c r="V300" i="3"/>
  <c r="W300" i="3"/>
  <c r="X300" i="3"/>
  <c r="A301" i="3"/>
  <c r="B301" i="3"/>
  <c r="G301" i="3"/>
  <c r="J301" i="3"/>
  <c r="I301" i="3" s="1"/>
  <c r="K301" i="3"/>
  <c r="L301" i="3"/>
  <c r="M301" i="3"/>
  <c r="N301" i="3"/>
  <c r="O301" i="3"/>
  <c r="P301" i="3"/>
  <c r="R301" i="3"/>
  <c r="S301" i="3"/>
  <c r="T301" i="3"/>
  <c r="U301" i="3"/>
  <c r="V301" i="3"/>
  <c r="W301" i="3"/>
  <c r="X301" i="3"/>
  <c r="A302" i="3"/>
  <c r="B302" i="3"/>
  <c r="C302" i="3" s="1"/>
  <c r="G302" i="3"/>
  <c r="H302" i="3" s="1"/>
  <c r="J302" i="3"/>
  <c r="I302" i="3" s="1"/>
  <c r="K302" i="3"/>
  <c r="L302" i="3"/>
  <c r="M302" i="3"/>
  <c r="N302" i="3"/>
  <c r="O302" i="3"/>
  <c r="P302" i="3"/>
  <c r="R302" i="3"/>
  <c r="S302" i="3"/>
  <c r="T302" i="3"/>
  <c r="U302" i="3"/>
  <c r="V302" i="3"/>
  <c r="W302" i="3"/>
  <c r="X302" i="3"/>
  <c r="A303" i="3"/>
  <c r="B303" i="3"/>
  <c r="C303" i="3" s="1"/>
  <c r="G303" i="3"/>
  <c r="H303" i="3" s="1"/>
  <c r="J303" i="3"/>
  <c r="I303" i="3" s="1"/>
  <c r="K303" i="3"/>
  <c r="L303" i="3"/>
  <c r="M303" i="3"/>
  <c r="N303" i="3"/>
  <c r="O303" i="3"/>
  <c r="P303" i="3"/>
  <c r="R303" i="3"/>
  <c r="S303" i="3"/>
  <c r="T303" i="3"/>
  <c r="U303" i="3"/>
  <c r="V303" i="3"/>
  <c r="W303" i="3"/>
  <c r="X303" i="3"/>
  <c r="A304" i="3"/>
  <c r="B304" i="3"/>
  <c r="G304" i="3"/>
  <c r="J304" i="3"/>
  <c r="I304" i="3" s="1"/>
  <c r="K304" i="3"/>
  <c r="L304" i="3"/>
  <c r="M304" i="3"/>
  <c r="N304" i="3"/>
  <c r="O304" i="3"/>
  <c r="P304" i="3"/>
  <c r="R304" i="3"/>
  <c r="S304" i="3"/>
  <c r="T304" i="3"/>
  <c r="U304" i="3"/>
  <c r="V304" i="3"/>
  <c r="W304" i="3"/>
  <c r="X304" i="3"/>
  <c r="A305" i="3"/>
  <c r="B305" i="3"/>
  <c r="E305" i="3" s="1"/>
  <c r="J305" i="3"/>
  <c r="I305" i="3" s="1"/>
  <c r="K305" i="3"/>
  <c r="L305" i="3"/>
  <c r="M305" i="3"/>
  <c r="N305" i="3"/>
  <c r="O305" i="3"/>
  <c r="P305" i="3"/>
  <c r="R305" i="3"/>
  <c r="S305" i="3"/>
  <c r="T305" i="3"/>
  <c r="U305" i="3"/>
  <c r="V305" i="3"/>
  <c r="W305" i="3"/>
  <c r="X305" i="3"/>
  <c r="A306" i="3"/>
  <c r="B306" i="3"/>
  <c r="C306" i="3" s="1"/>
  <c r="G306" i="3"/>
  <c r="H306" i="3" s="1"/>
  <c r="J306" i="3"/>
  <c r="I306" i="3" s="1"/>
  <c r="K306" i="3"/>
  <c r="L306" i="3"/>
  <c r="M306" i="3"/>
  <c r="N306" i="3"/>
  <c r="O306" i="3"/>
  <c r="P306" i="3"/>
  <c r="R306" i="3"/>
  <c r="S306" i="3"/>
  <c r="T306" i="3"/>
  <c r="U306" i="3"/>
  <c r="V306" i="3"/>
  <c r="W306" i="3"/>
  <c r="X306" i="3"/>
  <c r="A307" i="3"/>
  <c r="B307" i="3"/>
  <c r="G307" i="3"/>
  <c r="J307" i="3"/>
  <c r="I307" i="3" s="1"/>
  <c r="K307" i="3"/>
  <c r="L307" i="3"/>
  <c r="M307" i="3"/>
  <c r="N307" i="3"/>
  <c r="O307" i="3"/>
  <c r="P307" i="3"/>
  <c r="R307" i="3"/>
  <c r="S307" i="3"/>
  <c r="T307" i="3"/>
  <c r="U307" i="3"/>
  <c r="V307" i="3"/>
  <c r="W307" i="3"/>
  <c r="X307" i="3"/>
  <c r="A308" i="3"/>
  <c r="B308" i="3"/>
  <c r="C308" i="3" s="1"/>
  <c r="G308" i="3"/>
  <c r="H308" i="3" s="1"/>
  <c r="J308" i="3"/>
  <c r="I308" i="3" s="1"/>
  <c r="K308" i="3"/>
  <c r="L308" i="3"/>
  <c r="M308" i="3"/>
  <c r="N308" i="3"/>
  <c r="O308" i="3"/>
  <c r="P308" i="3"/>
  <c r="R308" i="3"/>
  <c r="S308" i="3"/>
  <c r="T308" i="3"/>
  <c r="U308" i="3"/>
  <c r="V308" i="3"/>
  <c r="W308" i="3"/>
  <c r="X308" i="3"/>
  <c r="A309" i="3"/>
  <c r="B309" i="3"/>
  <c r="G309" i="3"/>
  <c r="H309" i="3" s="1"/>
  <c r="J309" i="3"/>
  <c r="I309" i="3" s="1"/>
  <c r="K309" i="3"/>
  <c r="L309" i="3"/>
  <c r="M309" i="3"/>
  <c r="N309" i="3"/>
  <c r="O309" i="3"/>
  <c r="P309" i="3"/>
  <c r="R309" i="3"/>
  <c r="S309" i="3"/>
  <c r="T309" i="3"/>
  <c r="U309" i="3"/>
  <c r="V309" i="3"/>
  <c r="W309" i="3"/>
  <c r="X309" i="3"/>
  <c r="A310" i="3"/>
  <c r="B310" i="3"/>
  <c r="G310" i="3"/>
  <c r="H310" i="3" s="1"/>
  <c r="J310" i="3"/>
  <c r="I310" i="3" s="1"/>
  <c r="K310" i="3"/>
  <c r="L310" i="3"/>
  <c r="M310" i="3"/>
  <c r="N310" i="3"/>
  <c r="O310" i="3"/>
  <c r="P310" i="3"/>
  <c r="R310" i="3"/>
  <c r="S310" i="3"/>
  <c r="U310" i="3"/>
  <c r="V310" i="3"/>
  <c r="W310" i="3"/>
  <c r="X310" i="3"/>
  <c r="A311" i="3"/>
  <c r="B311" i="3"/>
  <c r="G311" i="3"/>
  <c r="H311" i="3" s="1"/>
  <c r="J311" i="3"/>
  <c r="I311" i="3" s="1"/>
  <c r="K311" i="3"/>
  <c r="L311" i="3"/>
  <c r="M311" i="3"/>
  <c r="N311" i="3"/>
  <c r="O311" i="3"/>
  <c r="P311" i="3"/>
  <c r="R311" i="3"/>
  <c r="S311" i="3"/>
  <c r="T311" i="3"/>
  <c r="U311" i="3"/>
  <c r="V311" i="3"/>
  <c r="W311" i="3"/>
  <c r="X311" i="3"/>
  <c r="A312" i="3"/>
  <c r="B312" i="3"/>
  <c r="G312" i="3"/>
  <c r="H312" i="3" s="1"/>
  <c r="J312" i="3"/>
  <c r="I312" i="3" s="1"/>
  <c r="K312" i="3"/>
  <c r="L312" i="3"/>
  <c r="M312" i="3"/>
  <c r="N312" i="3"/>
  <c r="O312" i="3"/>
  <c r="P312" i="3"/>
  <c r="R312" i="3"/>
  <c r="S312" i="3"/>
  <c r="T312" i="3"/>
  <c r="U312" i="3"/>
  <c r="V312" i="3"/>
  <c r="W312" i="3"/>
  <c r="X312" i="3"/>
  <c r="A313" i="3"/>
  <c r="B313" i="3"/>
  <c r="E313" i="3" s="1"/>
  <c r="J313" i="3"/>
  <c r="I313" i="3" s="1"/>
  <c r="K313" i="3"/>
  <c r="L313" i="3"/>
  <c r="M313" i="3"/>
  <c r="N313" i="3"/>
  <c r="O313" i="3"/>
  <c r="P313" i="3"/>
  <c r="R313" i="3"/>
  <c r="S313" i="3"/>
  <c r="T313" i="3"/>
  <c r="U313" i="3"/>
  <c r="V313" i="3"/>
  <c r="W313" i="3"/>
  <c r="X313" i="3"/>
  <c r="A314" i="3"/>
  <c r="B314" i="3"/>
  <c r="J314" i="3"/>
  <c r="I314" i="3" s="1"/>
  <c r="K314" i="3"/>
  <c r="L314" i="3"/>
  <c r="M314" i="3"/>
  <c r="N314" i="3"/>
  <c r="O314" i="3"/>
  <c r="P314" i="3"/>
  <c r="R314" i="3"/>
  <c r="S314" i="3"/>
  <c r="T314" i="3"/>
  <c r="U314" i="3"/>
  <c r="V314" i="3"/>
  <c r="W314" i="3"/>
  <c r="X314" i="3"/>
  <c r="A315" i="3"/>
  <c r="B315" i="3"/>
  <c r="G315" i="3"/>
  <c r="J315" i="3"/>
  <c r="I315" i="3" s="1"/>
  <c r="K315" i="3"/>
  <c r="L315" i="3"/>
  <c r="M315" i="3"/>
  <c r="N315" i="3"/>
  <c r="O315" i="3"/>
  <c r="P315" i="3"/>
  <c r="R315" i="3"/>
  <c r="S315" i="3"/>
  <c r="T315" i="3"/>
  <c r="U315" i="3"/>
  <c r="V315" i="3"/>
  <c r="W315" i="3"/>
  <c r="X315" i="3"/>
  <c r="A316" i="3"/>
  <c r="B316" i="3"/>
  <c r="G316" i="3"/>
  <c r="H316" i="3" s="1"/>
  <c r="J316" i="3"/>
  <c r="I316" i="3" s="1"/>
  <c r="K316" i="3"/>
  <c r="L316" i="3"/>
  <c r="M316" i="3"/>
  <c r="N316" i="3"/>
  <c r="O316" i="3"/>
  <c r="P316" i="3"/>
  <c r="R316" i="3"/>
  <c r="S316" i="3"/>
  <c r="U316" i="3"/>
  <c r="V316" i="3"/>
  <c r="W316" i="3"/>
  <c r="X316" i="3"/>
  <c r="A317" i="3"/>
  <c r="B317" i="3"/>
  <c r="G317" i="3"/>
  <c r="H317" i="3" s="1"/>
  <c r="J317" i="3"/>
  <c r="I317" i="3" s="1"/>
  <c r="K317" i="3"/>
  <c r="L317" i="3"/>
  <c r="M317" i="3"/>
  <c r="N317" i="3"/>
  <c r="O317" i="3"/>
  <c r="P317" i="3"/>
  <c r="R317" i="3"/>
  <c r="S317" i="3"/>
  <c r="T317" i="3"/>
  <c r="U317" i="3"/>
  <c r="V317" i="3"/>
  <c r="W317" i="3"/>
  <c r="X317" i="3"/>
  <c r="A318" i="3"/>
  <c r="B318" i="3"/>
  <c r="G318" i="3"/>
  <c r="H318" i="3" s="1"/>
  <c r="J318" i="3"/>
  <c r="I318" i="3" s="1"/>
  <c r="K318" i="3"/>
  <c r="L318" i="3"/>
  <c r="M318" i="3"/>
  <c r="N318" i="3"/>
  <c r="O318" i="3"/>
  <c r="P318" i="3"/>
  <c r="R318" i="3"/>
  <c r="S318" i="3"/>
  <c r="U318" i="3"/>
  <c r="V318" i="3"/>
  <c r="W318" i="3"/>
  <c r="X318" i="3"/>
  <c r="A319" i="3"/>
  <c r="B319" i="3"/>
  <c r="G319" i="3"/>
  <c r="H319" i="3" s="1"/>
  <c r="J319" i="3"/>
  <c r="I319" i="3" s="1"/>
  <c r="K319" i="3"/>
  <c r="L319" i="3"/>
  <c r="M319" i="3"/>
  <c r="N319" i="3"/>
  <c r="O319" i="3"/>
  <c r="P319" i="3"/>
  <c r="R319" i="3"/>
  <c r="S319" i="3"/>
  <c r="T319" i="3"/>
  <c r="U319" i="3"/>
  <c r="V319" i="3"/>
  <c r="W319" i="3"/>
  <c r="X319" i="3"/>
  <c r="A320" i="3"/>
  <c r="B320" i="3"/>
  <c r="G320" i="3"/>
  <c r="H320" i="3" s="1"/>
  <c r="J320" i="3"/>
  <c r="I320" i="3" s="1"/>
  <c r="K320" i="3"/>
  <c r="L320" i="3"/>
  <c r="M320" i="3"/>
  <c r="N320" i="3"/>
  <c r="O320" i="3"/>
  <c r="P320" i="3"/>
  <c r="R320" i="3"/>
  <c r="S320" i="3"/>
  <c r="T320" i="3"/>
  <c r="U320" i="3"/>
  <c r="V320" i="3"/>
  <c r="W320" i="3"/>
  <c r="X320" i="3"/>
  <c r="A321" i="3"/>
  <c r="B321" i="3"/>
  <c r="J321" i="3"/>
  <c r="I321" i="3" s="1"/>
  <c r="K321" i="3"/>
  <c r="L321" i="3"/>
  <c r="M321" i="3"/>
  <c r="N321" i="3"/>
  <c r="O321" i="3"/>
  <c r="P321" i="3"/>
  <c r="R321" i="3"/>
  <c r="S321" i="3"/>
  <c r="T321" i="3"/>
  <c r="U321" i="3"/>
  <c r="V321" i="3"/>
  <c r="W321" i="3"/>
  <c r="X321" i="3"/>
  <c r="A322" i="3"/>
  <c r="B322" i="3"/>
  <c r="C322" i="3" s="1"/>
  <c r="J322" i="3"/>
  <c r="I322" i="3" s="1"/>
  <c r="K322" i="3"/>
  <c r="M322" i="3"/>
  <c r="N322" i="3"/>
  <c r="O322" i="3"/>
  <c r="P322" i="3"/>
  <c r="R322" i="3"/>
  <c r="S322" i="3"/>
  <c r="U322" i="3"/>
  <c r="V322" i="3"/>
  <c r="W322" i="3"/>
  <c r="X322" i="3"/>
  <c r="A323" i="3"/>
  <c r="B323" i="3"/>
  <c r="G323" i="3"/>
  <c r="J323" i="3"/>
  <c r="I323" i="3" s="1"/>
  <c r="K323" i="3"/>
  <c r="L323" i="3"/>
  <c r="M323" i="3"/>
  <c r="N323" i="3"/>
  <c r="O323" i="3"/>
  <c r="P323" i="3"/>
  <c r="R323" i="3"/>
  <c r="S323" i="3"/>
  <c r="T323" i="3"/>
  <c r="U323" i="3"/>
  <c r="V323" i="3"/>
  <c r="W323" i="3"/>
  <c r="X323" i="3"/>
  <c r="A324" i="3"/>
  <c r="B324" i="3"/>
  <c r="C324" i="3" s="1"/>
  <c r="G324" i="3"/>
  <c r="H324" i="3" s="1"/>
  <c r="J324" i="3"/>
  <c r="I324" i="3" s="1"/>
  <c r="K324" i="3"/>
  <c r="L324" i="3"/>
  <c r="M324" i="3"/>
  <c r="N324" i="3"/>
  <c r="O324" i="3"/>
  <c r="P324" i="3"/>
  <c r="R324" i="3"/>
  <c r="S324" i="3"/>
  <c r="T324" i="3"/>
  <c r="U324" i="3"/>
  <c r="V324" i="3"/>
  <c r="W324" i="3"/>
  <c r="X324" i="3"/>
  <c r="A325" i="3"/>
  <c r="B325" i="3"/>
  <c r="G325" i="3"/>
  <c r="H325" i="3" s="1"/>
  <c r="J325" i="3"/>
  <c r="I325" i="3" s="1"/>
  <c r="K325" i="3"/>
  <c r="L325" i="3"/>
  <c r="M325" i="3"/>
  <c r="N325" i="3"/>
  <c r="O325" i="3"/>
  <c r="P325" i="3"/>
  <c r="R325" i="3"/>
  <c r="S325" i="3"/>
  <c r="T325" i="3"/>
  <c r="U325" i="3"/>
  <c r="V325" i="3"/>
  <c r="W325" i="3"/>
  <c r="X325" i="3"/>
  <c r="A326" i="3"/>
  <c r="B326" i="3"/>
  <c r="G326" i="3"/>
  <c r="H326" i="3" s="1"/>
  <c r="J326" i="3"/>
  <c r="I326" i="3" s="1"/>
  <c r="K326" i="3"/>
  <c r="L326" i="3"/>
  <c r="M326" i="3"/>
  <c r="N326" i="3"/>
  <c r="O326" i="3"/>
  <c r="P326" i="3"/>
  <c r="R326" i="3"/>
  <c r="S326" i="3"/>
  <c r="T326" i="3"/>
  <c r="U326" i="3"/>
  <c r="V326" i="3"/>
  <c r="W326" i="3"/>
  <c r="X326" i="3"/>
  <c r="A327" i="3"/>
  <c r="B327" i="3"/>
  <c r="G327" i="3"/>
  <c r="H327" i="3" s="1"/>
  <c r="J327" i="3"/>
  <c r="I327" i="3" s="1"/>
  <c r="K327" i="3"/>
  <c r="L327" i="3"/>
  <c r="M327" i="3"/>
  <c r="N327" i="3"/>
  <c r="O327" i="3"/>
  <c r="P327" i="3"/>
  <c r="R327" i="3"/>
  <c r="S327" i="3"/>
  <c r="T327" i="3"/>
  <c r="U327" i="3"/>
  <c r="V327" i="3"/>
  <c r="W327" i="3"/>
  <c r="X327" i="3"/>
  <c r="A328" i="3"/>
  <c r="B328" i="3"/>
  <c r="G328" i="3"/>
  <c r="H328" i="3" s="1"/>
  <c r="J328" i="3"/>
  <c r="I328" i="3" s="1"/>
  <c r="K328" i="3"/>
  <c r="L328" i="3"/>
  <c r="M328" i="3"/>
  <c r="N328" i="3"/>
  <c r="O328" i="3"/>
  <c r="P328" i="3"/>
  <c r="R328" i="3"/>
  <c r="S328" i="3"/>
  <c r="T328" i="3"/>
  <c r="U328" i="3"/>
  <c r="V328" i="3"/>
  <c r="W328" i="3"/>
  <c r="X328" i="3"/>
  <c r="A329" i="3"/>
  <c r="B329" i="3"/>
  <c r="J329" i="3"/>
  <c r="I329" i="3" s="1"/>
  <c r="K329" i="3"/>
  <c r="L329" i="3"/>
  <c r="M329" i="3"/>
  <c r="N329" i="3"/>
  <c r="O329" i="3"/>
  <c r="P329" i="3"/>
  <c r="R329" i="3"/>
  <c r="S329" i="3"/>
  <c r="U329" i="3"/>
  <c r="V329" i="3"/>
  <c r="W329" i="3"/>
  <c r="X329" i="3"/>
  <c r="A330" i="3"/>
  <c r="B330" i="3"/>
  <c r="C330" i="3" s="1"/>
  <c r="G330" i="3"/>
  <c r="H330" i="3" s="1"/>
  <c r="J330" i="3"/>
  <c r="I330" i="3" s="1"/>
  <c r="K330" i="3"/>
  <c r="L330" i="3"/>
  <c r="M330" i="3"/>
  <c r="N330" i="3"/>
  <c r="O330" i="3"/>
  <c r="P330" i="3"/>
  <c r="R330" i="3"/>
  <c r="S330" i="3"/>
  <c r="T330" i="3"/>
  <c r="U330" i="3"/>
  <c r="V330" i="3"/>
  <c r="W330" i="3"/>
  <c r="X330" i="3"/>
  <c r="A331" i="3"/>
  <c r="B331" i="3"/>
  <c r="G331" i="3"/>
  <c r="H331" i="3" s="1"/>
  <c r="J331" i="3"/>
  <c r="I331" i="3" s="1"/>
  <c r="K331" i="3"/>
  <c r="L331" i="3"/>
  <c r="M331" i="3"/>
  <c r="N331" i="3"/>
  <c r="O331" i="3"/>
  <c r="P331" i="3"/>
  <c r="R331" i="3"/>
  <c r="S331" i="3"/>
  <c r="T331" i="3"/>
  <c r="U331" i="3"/>
  <c r="V331" i="3"/>
  <c r="W331" i="3"/>
  <c r="X331" i="3"/>
  <c r="A332" i="3"/>
  <c r="B332" i="3"/>
  <c r="C332" i="3" s="1"/>
  <c r="G332" i="3"/>
  <c r="H332" i="3" s="1"/>
  <c r="J332" i="3"/>
  <c r="I332" i="3" s="1"/>
  <c r="K332" i="3"/>
  <c r="L332" i="3"/>
  <c r="M332" i="3"/>
  <c r="N332" i="3"/>
  <c r="O332" i="3"/>
  <c r="P332" i="3"/>
  <c r="R332" i="3"/>
  <c r="S332" i="3"/>
  <c r="T332" i="3"/>
  <c r="U332" i="3"/>
  <c r="V332" i="3"/>
  <c r="W332" i="3"/>
  <c r="X332" i="3"/>
  <c r="A333" i="3"/>
  <c r="B333" i="3"/>
  <c r="G333" i="3"/>
  <c r="J333" i="3"/>
  <c r="I333" i="3" s="1"/>
  <c r="K333" i="3"/>
  <c r="L333" i="3"/>
  <c r="M333" i="3"/>
  <c r="N333" i="3"/>
  <c r="O333" i="3"/>
  <c r="P333" i="3"/>
  <c r="R333" i="3"/>
  <c r="S333" i="3"/>
  <c r="T333" i="3"/>
  <c r="U333" i="3"/>
  <c r="V333" i="3"/>
  <c r="W333" i="3"/>
  <c r="X333" i="3"/>
  <c r="A334" i="3"/>
  <c r="B334" i="3"/>
  <c r="E334" i="3" s="1"/>
  <c r="G334" i="3"/>
  <c r="H334" i="3" s="1"/>
  <c r="J334" i="3"/>
  <c r="I334" i="3" s="1"/>
  <c r="K334" i="3"/>
  <c r="L334" i="3"/>
  <c r="M334" i="3"/>
  <c r="N334" i="3"/>
  <c r="O334" i="3"/>
  <c r="P334" i="3"/>
  <c r="R334" i="3"/>
  <c r="S334" i="3"/>
  <c r="T334" i="3"/>
  <c r="U334" i="3"/>
  <c r="V334" i="3"/>
  <c r="W334" i="3"/>
  <c r="X334" i="3"/>
  <c r="A335" i="3"/>
  <c r="B335" i="3"/>
  <c r="G335" i="3"/>
  <c r="H335" i="3" s="1"/>
  <c r="J335" i="3"/>
  <c r="I335" i="3" s="1"/>
  <c r="K335" i="3"/>
  <c r="L335" i="3"/>
  <c r="M335" i="3"/>
  <c r="N335" i="3"/>
  <c r="O335" i="3"/>
  <c r="P335" i="3"/>
  <c r="R335" i="3"/>
  <c r="S335" i="3"/>
  <c r="T335" i="3"/>
  <c r="U335" i="3"/>
  <c r="V335" i="3"/>
  <c r="W335" i="3"/>
  <c r="X335" i="3"/>
  <c r="A336" i="3"/>
  <c r="B336" i="3"/>
  <c r="G336" i="3"/>
  <c r="J336" i="3"/>
  <c r="I336" i="3" s="1"/>
  <c r="K336" i="3"/>
  <c r="L336" i="3"/>
  <c r="M336" i="3"/>
  <c r="N336" i="3"/>
  <c r="O336" i="3"/>
  <c r="P336" i="3"/>
  <c r="R336" i="3"/>
  <c r="S336" i="3"/>
  <c r="U336" i="3"/>
  <c r="V336" i="3"/>
  <c r="W336" i="3"/>
  <c r="X336" i="3"/>
  <c r="A337" i="3"/>
  <c r="B337" i="3"/>
  <c r="J337" i="3"/>
  <c r="I337" i="3" s="1"/>
  <c r="K337" i="3"/>
  <c r="L337" i="3"/>
  <c r="M337" i="3"/>
  <c r="N337" i="3"/>
  <c r="O337" i="3"/>
  <c r="P337" i="3"/>
  <c r="R337" i="3"/>
  <c r="S337" i="3"/>
  <c r="T337" i="3"/>
  <c r="U337" i="3"/>
  <c r="V337" i="3"/>
  <c r="W337" i="3"/>
  <c r="X337" i="3"/>
  <c r="A338" i="3"/>
  <c r="B338" i="3"/>
  <c r="C338" i="3" s="1"/>
  <c r="J338" i="3"/>
  <c r="I338" i="3" s="1"/>
  <c r="K338" i="3"/>
  <c r="L338" i="3"/>
  <c r="M338" i="3"/>
  <c r="N338" i="3"/>
  <c r="O338" i="3"/>
  <c r="P338" i="3"/>
  <c r="R338" i="3"/>
  <c r="S338" i="3"/>
  <c r="T338" i="3"/>
  <c r="U338" i="3"/>
  <c r="V338" i="3"/>
  <c r="W338" i="3"/>
  <c r="X338" i="3"/>
  <c r="A339" i="3"/>
  <c r="B339" i="3"/>
  <c r="G339" i="3"/>
  <c r="H339" i="3" s="1"/>
  <c r="J339" i="3"/>
  <c r="I339" i="3" s="1"/>
  <c r="K339" i="3"/>
  <c r="L339" i="3"/>
  <c r="M339" i="3"/>
  <c r="N339" i="3"/>
  <c r="O339" i="3"/>
  <c r="P339" i="3"/>
  <c r="R339" i="3"/>
  <c r="S339" i="3"/>
  <c r="T339" i="3"/>
  <c r="U339" i="3"/>
  <c r="V339" i="3"/>
  <c r="W339" i="3"/>
  <c r="X339" i="3"/>
  <c r="A340" i="3"/>
  <c r="B340" i="3"/>
  <c r="G340" i="3"/>
  <c r="J340" i="3"/>
  <c r="I340" i="3" s="1"/>
  <c r="K340" i="3"/>
  <c r="L340" i="3"/>
  <c r="M340" i="3"/>
  <c r="N340" i="3"/>
  <c r="O340" i="3"/>
  <c r="P340" i="3"/>
  <c r="R340" i="3"/>
  <c r="S340" i="3"/>
  <c r="T340" i="3"/>
  <c r="U340" i="3"/>
  <c r="V340" i="3"/>
  <c r="W340" i="3"/>
  <c r="X340" i="3"/>
  <c r="A341" i="3"/>
  <c r="B341" i="3"/>
  <c r="G341" i="3"/>
  <c r="H341" i="3" s="1"/>
  <c r="J341" i="3"/>
  <c r="I341" i="3" s="1"/>
  <c r="K341" i="3"/>
  <c r="L341" i="3"/>
  <c r="M341" i="3"/>
  <c r="N341" i="3"/>
  <c r="O341" i="3"/>
  <c r="P341" i="3"/>
  <c r="R341" i="3"/>
  <c r="S341" i="3"/>
  <c r="T341" i="3"/>
  <c r="U341" i="3"/>
  <c r="V341" i="3"/>
  <c r="W341" i="3"/>
  <c r="X341" i="3"/>
  <c r="A342" i="3"/>
  <c r="B342" i="3"/>
  <c r="G342" i="3"/>
  <c r="H342" i="3" s="1"/>
  <c r="J342" i="3"/>
  <c r="I342" i="3" s="1"/>
  <c r="K342" i="3"/>
  <c r="L342" i="3"/>
  <c r="M342" i="3"/>
  <c r="N342" i="3"/>
  <c r="O342" i="3"/>
  <c r="P342" i="3"/>
  <c r="R342" i="3"/>
  <c r="S342" i="3"/>
  <c r="U342" i="3"/>
  <c r="V342" i="3"/>
  <c r="W342" i="3"/>
  <c r="X342" i="3"/>
  <c r="A343" i="3"/>
  <c r="B343" i="3"/>
  <c r="G343" i="3"/>
  <c r="H343" i="3" s="1"/>
  <c r="J343" i="3"/>
  <c r="I343" i="3" s="1"/>
  <c r="K343" i="3"/>
  <c r="L343" i="3"/>
  <c r="M343" i="3"/>
  <c r="N343" i="3"/>
  <c r="O343" i="3"/>
  <c r="P343" i="3"/>
  <c r="R343" i="3"/>
  <c r="S343" i="3"/>
  <c r="U343" i="3"/>
  <c r="V343" i="3"/>
  <c r="W343" i="3"/>
  <c r="X343" i="3"/>
  <c r="A344" i="3"/>
  <c r="B344" i="3"/>
  <c r="G344" i="3"/>
  <c r="F344" i="3" s="1"/>
  <c r="J344" i="3"/>
  <c r="I344" i="3" s="1"/>
  <c r="K344" i="3"/>
  <c r="L344" i="3"/>
  <c r="M344" i="3"/>
  <c r="N344" i="3"/>
  <c r="O344" i="3"/>
  <c r="P344" i="3"/>
  <c r="R344" i="3"/>
  <c r="S344" i="3"/>
  <c r="T344" i="3"/>
  <c r="U344" i="3"/>
  <c r="V344" i="3"/>
  <c r="W344" i="3"/>
  <c r="X344" i="3"/>
  <c r="A345" i="3"/>
  <c r="B345" i="3"/>
  <c r="J345" i="3"/>
  <c r="I345" i="3" s="1"/>
  <c r="K345" i="3"/>
  <c r="M345" i="3"/>
  <c r="N345" i="3"/>
  <c r="O345" i="3"/>
  <c r="P345" i="3"/>
  <c r="R345" i="3"/>
  <c r="S345" i="3"/>
  <c r="T345" i="3"/>
  <c r="U345" i="3"/>
  <c r="V345" i="3"/>
  <c r="W345" i="3"/>
  <c r="X345" i="3"/>
  <c r="A346" i="3"/>
  <c r="B346" i="3"/>
  <c r="J346" i="3"/>
  <c r="I346" i="3" s="1"/>
  <c r="K346" i="3"/>
  <c r="L346" i="3"/>
  <c r="M346" i="3"/>
  <c r="N346" i="3"/>
  <c r="O346" i="3"/>
  <c r="P346" i="3"/>
  <c r="R346" i="3"/>
  <c r="S346" i="3"/>
  <c r="U346" i="3"/>
  <c r="V346" i="3"/>
  <c r="W346" i="3"/>
  <c r="X346" i="3"/>
  <c r="A347" i="3"/>
  <c r="B347" i="3"/>
  <c r="G347" i="3"/>
  <c r="J347" i="3"/>
  <c r="I347" i="3" s="1"/>
  <c r="K347" i="3"/>
  <c r="L347" i="3"/>
  <c r="M347" i="3"/>
  <c r="N347" i="3"/>
  <c r="O347" i="3"/>
  <c r="P347" i="3"/>
  <c r="R347" i="3"/>
  <c r="S347" i="3"/>
  <c r="U347" i="3"/>
  <c r="V347" i="3"/>
  <c r="W347" i="3"/>
  <c r="X347" i="3"/>
  <c r="A348" i="3"/>
  <c r="B348" i="3"/>
  <c r="G348" i="3"/>
  <c r="H348" i="3" s="1"/>
  <c r="J348" i="3"/>
  <c r="I348" i="3" s="1"/>
  <c r="K348" i="3"/>
  <c r="L348" i="3"/>
  <c r="M348" i="3"/>
  <c r="N348" i="3"/>
  <c r="O348" i="3"/>
  <c r="P348" i="3"/>
  <c r="R348" i="3"/>
  <c r="S348" i="3"/>
  <c r="T348" i="3"/>
  <c r="U348" i="3"/>
  <c r="V348" i="3"/>
  <c r="W348" i="3"/>
  <c r="X348" i="3"/>
  <c r="A349" i="3"/>
  <c r="B349" i="3"/>
  <c r="G349" i="3"/>
  <c r="J349" i="3"/>
  <c r="I349" i="3" s="1"/>
  <c r="K349" i="3"/>
  <c r="L349" i="3"/>
  <c r="M349" i="3"/>
  <c r="N349" i="3"/>
  <c r="O349" i="3"/>
  <c r="P349" i="3"/>
  <c r="R349" i="3"/>
  <c r="S349" i="3"/>
  <c r="T349" i="3"/>
  <c r="U349" i="3"/>
  <c r="V349" i="3"/>
  <c r="W349" i="3"/>
  <c r="X349" i="3"/>
  <c r="A350" i="3"/>
  <c r="B350" i="3"/>
  <c r="G350" i="3"/>
  <c r="H350" i="3" s="1"/>
  <c r="J350" i="3"/>
  <c r="I350" i="3" s="1"/>
  <c r="K350" i="3"/>
  <c r="L350" i="3"/>
  <c r="M350" i="3"/>
  <c r="N350" i="3"/>
  <c r="O350" i="3"/>
  <c r="P350" i="3"/>
  <c r="R350" i="3"/>
  <c r="S350" i="3"/>
  <c r="U350" i="3"/>
  <c r="V350" i="3"/>
  <c r="W350" i="3"/>
  <c r="X350" i="3"/>
  <c r="A351" i="3"/>
  <c r="B351" i="3"/>
  <c r="G351" i="3"/>
  <c r="H351" i="3" s="1"/>
  <c r="J351" i="3"/>
  <c r="I351" i="3" s="1"/>
  <c r="K351" i="3"/>
  <c r="M351" i="3"/>
  <c r="N351" i="3"/>
  <c r="O351" i="3"/>
  <c r="P351" i="3"/>
  <c r="R351" i="3"/>
  <c r="S351" i="3"/>
  <c r="U351" i="3"/>
  <c r="V351" i="3"/>
  <c r="W351" i="3"/>
  <c r="X351" i="3"/>
  <c r="A352" i="3"/>
  <c r="B352" i="3"/>
  <c r="G352" i="3"/>
  <c r="H352" i="3" s="1"/>
  <c r="J352" i="3"/>
  <c r="I352" i="3" s="1"/>
  <c r="K352" i="3"/>
  <c r="L352" i="3"/>
  <c r="M352" i="3"/>
  <c r="N352" i="3"/>
  <c r="O352" i="3"/>
  <c r="P352" i="3"/>
  <c r="R352" i="3"/>
  <c r="S352" i="3"/>
  <c r="T352" i="3"/>
  <c r="U352" i="3"/>
  <c r="V352" i="3"/>
  <c r="W352" i="3"/>
  <c r="X352" i="3"/>
  <c r="A353" i="3"/>
  <c r="B353" i="3"/>
  <c r="J353" i="3"/>
  <c r="I353" i="3" s="1"/>
  <c r="K353" i="3"/>
  <c r="L353" i="3"/>
  <c r="M353" i="3"/>
  <c r="N353" i="3"/>
  <c r="O353" i="3"/>
  <c r="P353" i="3"/>
  <c r="R353" i="3"/>
  <c r="S353" i="3"/>
  <c r="U353" i="3"/>
  <c r="V353" i="3"/>
  <c r="W353" i="3"/>
  <c r="X353" i="3"/>
  <c r="A354" i="3"/>
  <c r="B354" i="3"/>
  <c r="J354" i="3"/>
  <c r="I354" i="3" s="1"/>
  <c r="K354" i="3"/>
  <c r="L354" i="3"/>
  <c r="M354" i="3"/>
  <c r="N354" i="3"/>
  <c r="O354" i="3"/>
  <c r="P354" i="3"/>
  <c r="R354" i="3"/>
  <c r="S354" i="3"/>
  <c r="T354" i="3"/>
  <c r="U354" i="3"/>
  <c r="V354" i="3"/>
  <c r="W354" i="3"/>
  <c r="X354" i="3"/>
  <c r="A355" i="3"/>
  <c r="B355" i="3"/>
  <c r="G355" i="3"/>
  <c r="H355" i="3" s="1"/>
  <c r="J355" i="3"/>
  <c r="I355" i="3" s="1"/>
  <c r="K355" i="3"/>
  <c r="L355" i="3"/>
  <c r="M355" i="3"/>
  <c r="N355" i="3"/>
  <c r="O355" i="3"/>
  <c r="P355" i="3"/>
  <c r="R355" i="3"/>
  <c r="S355" i="3"/>
  <c r="U355" i="3"/>
  <c r="V355" i="3"/>
  <c r="W355" i="3"/>
  <c r="X355" i="3"/>
  <c r="A356" i="3"/>
  <c r="B356" i="3"/>
  <c r="G356" i="3"/>
  <c r="H356" i="3" s="1"/>
  <c r="J356" i="3"/>
  <c r="I356" i="3" s="1"/>
  <c r="K356" i="3"/>
  <c r="L356" i="3"/>
  <c r="M356" i="3"/>
  <c r="N356" i="3"/>
  <c r="O356" i="3"/>
  <c r="P356" i="3"/>
  <c r="R356" i="3"/>
  <c r="S356" i="3"/>
  <c r="T356" i="3"/>
  <c r="U356" i="3"/>
  <c r="V356" i="3"/>
  <c r="W356" i="3"/>
  <c r="X356" i="3"/>
  <c r="A357" i="3"/>
  <c r="B357" i="3"/>
  <c r="G357" i="3"/>
  <c r="J357" i="3"/>
  <c r="I357" i="3" s="1"/>
  <c r="K357" i="3"/>
  <c r="L357" i="3"/>
  <c r="M357" i="3"/>
  <c r="N357" i="3"/>
  <c r="O357" i="3"/>
  <c r="P357" i="3"/>
  <c r="R357" i="3"/>
  <c r="S357" i="3"/>
  <c r="T357" i="3"/>
  <c r="U357" i="3"/>
  <c r="V357" i="3"/>
  <c r="W357" i="3"/>
  <c r="X357" i="3"/>
  <c r="A358" i="3"/>
  <c r="B358" i="3"/>
  <c r="G358" i="3"/>
  <c r="H358" i="3" s="1"/>
  <c r="J358" i="3"/>
  <c r="I358" i="3" s="1"/>
  <c r="K358" i="3"/>
  <c r="L358" i="3"/>
  <c r="M358" i="3"/>
  <c r="N358" i="3"/>
  <c r="O358" i="3"/>
  <c r="P358" i="3"/>
  <c r="R358" i="3"/>
  <c r="S358" i="3"/>
  <c r="U358" i="3"/>
  <c r="V358" i="3"/>
  <c r="W358" i="3"/>
  <c r="X358" i="3"/>
  <c r="A359" i="3"/>
  <c r="B359" i="3"/>
  <c r="G359" i="3"/>
  <c r="H359" i="3" s="1"/>
  <c r="J359" i="3"/>
  <c r="I359" i="3" s="1"/>
  <c r="K359" i="3"/>
  <c r="L359" i="3"/>
  <c r="M359" i="3"/>
  <c r="N359" i="3"/>
  <c r="O359" i="3"/>
  <c r="P359" i="3"/>
  <c r="R359" i="3"/>
  <c r="S359" i="3"/>
  <c r="T359" i="3"/>
  <c r="U359" i="3"/>
  <c r="V359" i="3"/>
  <c r="W359" i="3"/>
  <c r="X359" i="3"/>
  <c r="A360" i="3"/>
  <c r="B360" i="3"/>
  <c r="G360" i="3"/>
  <c r="J360" i="3"/>
  <c r="I360" i="3" s="1"/>
  <c r="K360" i="3"/>
  <c r="L360" i="3"/>
  <c r="M360" i="3"/>
  <c r="N360" i="3"/>
  <c r="O360" i="3"/>
  <c r="P360" i="3"/>
  <c r="R360" i="3"/>
  <c r="S360" i="3"/>
  <c r="T360" i="3"/>
  <c r="U360" i="3"/>
  <c r="V360" i="3"/>
  <c r="W360" i="3"/>
  <c r="X360" i="3"/>
  <c r="A361" i="3"/>
  <c r="B361" i="3"/>
  <c r="J361" i="3"/>
  <c r="I361" i="3" s="1"/>
  <c r="K361" i="3"/>
  <c r="L361" i="3"/>
  <c r="M361" i="3"/>
  <c r="N361" i="3"/>
  <c r="O361" i="3"/>
  <c r="P361" i="3"/>
  <c r="R361" i="3"/>
  <c r="S361" i="3"/>
  <c r="T361" i="3"/>
  <c r="U361" i="3"/>
  <c r="V361" i="3"/>
  <c r="W361" i="3"/>
  <c r="X361" i="3"/>
  <c r="A362" i="3"/>
  <c r="B362" i="3"/>
  <c r="J362" i="3"/>
  <c r="I362" i="3" s="1"/>
  <c r="K362" i="3"/>
  <c r="L362" i="3"/>
  <c r="M362" i="3"/>
  <c r="N362" i="3"/>
  <c r="O362" i="3"/>
  <c r="P362" i="3"/>
  <c r="R362" i="3"/>
  <c r="S362" i="3"/>
  <c r="U362" i="3"/>
  <c r="V362" i="3"/>
  <c r="W362" i="3"/>
  <c r="X362" i="3"/>
  <c r="A363" i="3"/>
  <c r="B363" i="3"/>
  <c r="G363" i="3"/>
  <c r="H363" i="3" s="1"/>
  <c r="J363" i="3"/>
  <c r="I363" i="3" s="1"/>
  <c r="K363" i="3"/>
  <c r="L363" i="3"/>
  <c r="M363" i="3"/>
  <c r="N363" i="3"/>
  <c r="O363" i="3"/>
  <c r="P363" i="3"/>
  <c r="R363" i="3"/>
  <c r="S363" i="3"/>
  <c r="U363" i="3"/>
  <c r="V363" i="3"/>
  <c r="W363" i="3"/>
  <c r="X363" i="3"/>
  <c r="A364" i="3"/>
  <c r="B364" i="3"/>
  <c r="G364" i="3"/>
  <c r="H364" i="3" s="1"/>
  <c r="J364" i="3"/>
  <c r="I364" i="3" s="1"/>
  <c r="K364" i="3"/>
  <c r="L364" i="3"/>
  <c r="M364" i="3"/>
  <c r="N364" i="3"/>
  <c r="O364" i="3"/>
  <c r="P364" i="3"/>
  <c r="R364" i="3"/>
  <c r="S364" i="3"/>
  <c r="T364" i="3"/>
  <c r="U364" i="3"/>
  <c r="V364" i="3"/>
  <c r="W364" i="3"/>
  <c r="X364" i="3"/>
  <c r="A365" i="3"/>
  <c r="B365" i="3"/>
  <c r="G365" i="3"/>
  <c r="J365" i="3"/>
  <c r="I365" i="3" s="1"/>
  <c r="K365" i="3"/>
  <c r="L365" i="3"/>
  <c r="M365" i="3"/>
  <c r="N365" i="3"/>
  <c r="O365" i="3"/>
  <c r="P365" i="3"/>
  <c r="R365" i="3"/>
  <c r="S365" i="3"/>
  <c r="T365" i="3"/>
  <c r="U365" i="3"/>
  <c r="V365" i="3"/>
  <c r="W365" i="3"/>
  <c r="X365" i="3"/>
  <c r="A366" i="3"/>
  <c r="B366" i="3"/>
  <c r="G366" i="3"/>
  <c r="H366" i="3" s="1"/>
  <c r="J366" i="3"/>
  <c r="I366" i="3" s="1"/>
  <c r="K366" i="3"/>
  <c r="L366" i="3"/>
  <c r="M366" i="3"/>
  <c r="N366" i="3"/>
  <c r="O366" i="3"/>
  <c r="P366" i="3"/>
  <c r="R366" i="3"/>
  <c r="S366" i="3"/>
  <c r="U366" i="3"/>
  <c r="V366" i="3"/>
  <c r="W366" i="3"/>
  <c r="X366" i="3"/>
  <c r="A367" i="3"/>
  <c r="B367" i="3"/>
  <c r="G367" i="3"/>
  <c r="H367" i="3" s="1"/>
  <c r="J367" i="3"/>
  <c r="I367" i="3" s="1"/>
  <c r="K367" i="3"/>
  <c r="L367" i="3"/>
  <c r="M367" i="3"/>
  <c r="N367" i="3"/>
  <c r="O367" i="3"/>
  <c r="P367" i="3"/>
  <c r="R367" i="3"/>
  <c r="S367" i="3"/>
  <c r="U367" i="3"/>
  <c r="V367" i="3"/>
  <c r="W367" i="3"/>
  <c r="X367" i="3"/>
  <c r="A368" i="3"/>
  <c r="B368" i="3"/>
  <c r="G368" i="3"/>
  <c r="H368" i="3" s="1"/>
  <c r="J368" i="3"/>
  <c r="I368" i="3" s="1"/>
  <c r="K368" i="3"/>
  <c r="L368" i="3"/>
  <c r="M368" i="3"/>
  <c r="N368" i="3"/>
  <c r="O368" i="3"/>
  <c r="P368" i="3"/>
  <c r="R368" i="3"/>
  <c r="S368" i="3"/>
  <c r="T368" i="3"/>
  <c r="U368" i="3"/>
  <c r="V368" i="3"/>
  <c r="W368" i="3"/>
  <c r="X368" i="3"/>
  <c r="A369" i="3"/>
  <c r="B369" i="3"/>
  <c r="J369" i="3"/>
  <c r="I369" i="3" s="1"/>
  <c r="K369" i="3"/>
  <c r="L369" i="3"/>
  <c r="M369" i="3"/>
  <c r="N369" i="3"/>
  <c r="O369" i="3"/>
  <c r="P369" i="3"/>
  <c r="R369" i="3"/>
  <c r="S369" i="3"/>
  <c r="U369" i="3"/>
  <c r="V369" i="3"/>
  <c r="W369" i="3"/>
  <c r="X369" i="3"/>
  <c r="A370" i="3"/>
  <c r="B370" i="3"/>
  <c r="J370" i="3"/>
  <c r="I370" i="3" s="1"/>
  <c r="K370" i="3"/>
  <c r="L370" i="3"/>
  <c r="M370" i="3"/>
  <c r="N370" i="3"/>
  <c r="O370" i="3"/>
  <c r="P370" i="3"/>
  <c r="R370" i="3"/>
  <c r="S370" i="3"/>
  <c r="T370" i="3"/>
  <c r="U370" i="3"/>
  <c r="V370" i="3"/>
  <c r="W370" i="3"/>
  <c r="X370" i="3"/>
  <c r="A371" i="3"/>
  <c r="B371" i="3"/>
  <c r="G371" i="3"/>
  <c r="J371" i="3"/>
  <c r="I371" i="3" s="1"/>
  <c r="K371" i="3"/>
  <c r="L371" i="3"/>
  <c r="M371" i="3"/>
  <c r="N371" i="3"/>
  <c r="O371" i="3"/>
  <c r="P371" i="3"/>
  <c r="R371" i="3"/>
  <c r="S371" i="3"/>
  <c r="U371" i="3"/>
  <c r="V371" i="3"/>
  <c r="W371" i="3"/>
  <c r="X371" i="3"/>
  <c r="A372" i="3"/>
  <c r="B372" i="3"/>
  <c r="G372" i="3"/>
  <c r="H372" i="3" s="1"/>
  <c r="J372" i="3"/>
  <c r="I372" i="3" s="1"/>
  <c r="K372" i="3"/>
  <c r="L372" i="3"/>
  <c r="M372" i="3"/>
  <c r="N372" i="3"/>
  <c r="O372" i="3"/>
  <c r="P372" i="3"/>
  <c r="R372" i="3"/>
  <c r="S372" i="3"/>
  <c r="T372" i="3"/>
  <c r="U372" i="3"/>
  <c r="V372" i="3"/>
  <c r="W372" i="3"/>
  <c r="X372" i="3"/>
  <c r="A373" i="3"/>
  <c r="B373" i="3"/>
  <c r="G373" i="3"/>
  <c r="H373" i="3" s="1"/>
  <c r="J373" i="3"/>
  <c r="I373" i="3" s="1"/>
  <c r="K373" i="3"/>
  <c r="L373" i="3"/>
  <c r="M373" i="3"/>
  <c r="N373" i="3"/>
  <c r="O373" i="3"/>
  <c r="P373" i="3"/>
  <c r="R373" i="3"/>
  <c r="S373" i="3"/>
  <c r="T373" i="3"/>
  <c r="U373" i="3"/>
  <c r="V373" i="3"/>
  <c r="W373" i="3"/>
  <c r="X373" i="3"/>
  <c r="A374" i="3"/>
  <c r="B374" i="3"/>
  <c r="G374" i="3"/>
  <c r="H374" i="3" s="1"/>
  <c r="J374" i="3"/>
  <c r="I374" i="3" s="1"/>
  <c r="K374" i="3"/>
  <c r="L374" i="3"/>
  <c r="M374" i="3"/>
  <c r="N374" i="3"/>
  <c r="O374" i="3"/>
  <c r="P374" i="3"/>
  <c r="R374" i="3"/>
  <c r="S374" i="3"/>
  <c r="U374" i="3"/>
  <c r="V374" i="3"/>
  <c r="W374" i="3"/>
  <c r="X374" i="3"/>
  <c r="A375" i="3"/>
  <c r="B375" i="3"/>
  <c r="G375" i="3"/>
  <c r="H375" i="3" s="1"/>
  <c r="J375" i="3"/>
  <c r="I375" i="3" s="1"/>
  <c r="K375" i="3"/>
  <c r="L375" i="3"/>
  <c r="M375" i="3"/>
  <c r="N375" i="3"/>
  <c r="O375" i="3"/>
  <c r="P375" i="3"/>
  <c r="R375" i="3"/>
  <c r="S375" i="3"/>
  <c r="T375" i="3"/>
  <c r="U375" i="3"/>
  <c r="V375" i="3"/>
  <c r="W375" i="3"/>
  <c r="X375" i="3"/>
  <c r="A376" i="3"/>
  <c r="B376" i="3"/>
  <c r="G376" i="3"/>
  <c r="J376" i="3"/>
  <c r="I376" i="3" s="1"/>
  <c r="K376" i="3"/>
  <c r="L376" i="3"/>
  <c r="M376" i="3"/>
  <c r="N376" i="3"/>
  <c r="O376" i="3"/>
  <c r="P376" i="3"/>
  <c r="R376" i="3"/>
  <c r="S376" i="3"/>
  <c r="T376" i="3"/>
  <c r="U376" i="3"/>
  <c r="V376" i="3"/>
  <c r="W376" i="3"/>
  <c r="X376" i="3"/>
  <c r="A377" i="3"/>
  <c r="B377" i="3"/>
  <c r="J377" i="3"/>
  <c r="I377" i="3" s="1"/>
  <c r="K377" i="3"/>
  <c r="L377" i="3"/>
  <c r="M377" i="3"/>
  <c r="N377" i="3"/>
  <c r="O377" i="3"/>
  <c r="P377" i="3"/>
  <c r="R377" i="3"/>
  <c r="S377" i="3"/>
  <c r="T377" i="3"/>
  <c r="U377" i="3"/>
  <c r="V377" i="3"/>
  <c r="W377" i="3"/>
  <c r="X377" i="3"/>
  <c r="A378" i="3"/>
  <c r="B378" i="3"/>
  <c r="J378" i="3"/>
  <c r="I378" i="3" s="1"/>
  <c r="K378" i="3"/>
  <c r="L378" i="3"/>
  <c r="M378" i="3"/>
  <c r="N378" i="3"/>
  <c r="O378" i="3"/>
  <c r="P378" i="3"/>
  <c r="R378" i="3"/>
  <c r="S378" i="3"/>
  <c r="U378" i="3"/>
  <c r="V378" i="3"/>
  <c r="W378" i="3"/>
  <c r="X378" i="3"/>
  <c r="A379" i="3"/>
  <c r="B379" i="3"/>
  <c r="G379" i="3"/>
  <c r="J379" i="3"/>
  <c r="I379" i="3" s="1"/>
  <c r="K379" i="3"/>
  <c r="L379" i="3"/>
  <c r="M379" i="3"/>
  <c r="N379" i="3"/>
  <c r="O379" i="3"/>
  <c r="P379" i="3"/>
  <c r="R379" i="3"/>
  <c r="S379" i="3"/>
  <c r="U379" i="3"/>
  <c r="V379" i="3"/>
  <c r="W379" i="3"/>
  <c r="X379" i="3"/>
  <c r="A380" i="3"/>
  <c r="B380" i="3"/>
  <c r="G380" i="3"/>
  <c r="H380" i="3" s="1"/>
  <c r="J380" i="3"/>
  <c r="I380" i="3" s="1"/>
  <c r="K380" i="3"/>
  <c r="L380" i="3"/>
  <c r="M380" i="3"/>
  <c r="N380" i="3"/>
  <c r="O380" i="3"/>
  <c r="P380" i="3"/>
  <c r="R380" i="3"/>
  <c r="S380" i="3"/>
  <c r="T380" i="3"/>
  <c r="U380" i="3"/>
  <c r="V380" i="3"/>
  <c r="W380" i="3"/>
  <c r="X380" i="3"/>
  <c r="A381" i="3"/>
  <c r="B381" i="3"/>
  <c r="G381" i="3"/>
  <c r="H381" i="3" s="1"/>
  <c r="J381" i="3"/>
  <c r="I381" i="3" s="1"/>
  <c r="K381" i="3"/>
  <c r="L381" i="3"/>
  <c r="M381" i="3"/>
  <c r="N381" i="3"/>
  <c r="O381" i="3"/>
  <c r="P381" i="3"/>
  <c r="R381" i="3"/>
  <c r="S381" i="3"/>
  <c r="T381" i="3"/>
  <c r="U381" i="3"/>
  <c r="V381" i="3"/>
  <c r="W381" i="3"/>
  <c r="X381" i="3"/>
  <c r="A382" i="3"/>
  <c r="B382" i="3"/>
  <c r="G382" i="3"/>
  <c r="H382" i="3" s="1"/>
  <c r="J382" i="3"/>
  <c r="I382" i="3" s="1"/>
  <c r="K382" i="3"/>
  <c r="L382" i="3"/>
  <c r="M382" i="3"/>
  <c r="N382" i="3"/>
  <c r="O382" i="3"/>
  <c r="P382" i="3"/>
  <c r="R382" i="3"/>
  <c r="S382" i="3"/>
  <c r="U382" i="3"/>
  <c r="V382" i="3"/>
  <c r="W382" i="3"/>
  <c r="X382" i="3"/>
  <c r="A383" i="3"/>
  <c r="B383" i="3"/>
  <c r="G383" i="3"/>
  <c r="H383" i="3" s="1"/>
  <c r="J383" i="3"/>
  <c r="I383" i="3" s="1"/>
  <c r="K383" i="3"/>
  <c r="L383" i="3"/>
  <c r="M383" i="3"/>
  <c r="N383" i="3"/>
  <c r="O383" i="3"/>
  <c r="P383" i="3"/>
  <c r="R383" i="3"/>
  <c r="S383" i="3"/>
  <c r="U383" i="3"/>
  <c r="V383" i="3"/>
  <c r="W383" i="3"/>
  <c r="X383" i="3"/>
  <c r="A384" i="3"/>
  <c r="B384" i="3"/>
  <c r="G384" i="3"/>
  <c r="H384" i="3" s="1"/>
  <c r="J384" i="3"/>
  <c r="I384" i="3" s="1"/>
  <c r="K384" i="3"/>
  <c r="L384" i="3"/>
  <c r="M384" i="3"/>
  <c r="N384" i="3"/>
  <c r="O384" i="3"/>
  <c r="P384" i="3"/>
  <c r="R384" i="3"/>
  <c r="S384" i="3"/>
  <c r="T384" i="3"/>
  <c r="U384" i="3"/>
  <c r="V384" i="3"/>
  <c r="W384" i="3"/>
  <c r="X384" i="3"/>
  <c r="A385" i="3"/>
  <c r="B385" i="3"/>
  <c r="J385" i="3"/>
  <c r="I385" i="3" s="1"/>
  <c r="K385" i="3"/>
  <c r="L385" i="3"/>
  <c r="M385" i="3"/>
  <c r="N385" i="3"/>
  <c r="O385" i="3"/>
  <c r="P385" i="3"/>
  <c r="R385" i="3"/>
  <c r="S385" i="3"/>
  <c r="T385" i="3"/>
  <c r="U385" i="3"/>
  <c r="V385" i="3"/>
  <c r="W385" i="3"/>
  <c r="X385" i="3"/>
  <c r="A386" i="3"/>
  <c r="B386" i="3"/>
  <c r="J386" i="3"/>
  <c r="I386" i="3" s="1"/>
  <c r="K386" i="3"/>
  <c r="L386" i="3"/>
  <c r="M386" i="3"/>
  <c r="N386" i="3"/>
  <c r="O386" i="3"/>
  <c r="P386" i="3"/>
  <c r="R386" i="3"/>
  <c r="S386" i="3"/>
  <c r="T386" i="3"/>
  <c r="U386" i="3"/>
  <c r="V386" i="3"/>
  <c r="W386" i="3"/>
  <c r="X386" i="3"/>
  <c r="A387" i="3"/>
  <c r="B387" i="3"/>
  <c r="G387" i="3"/>
  <c r="J387" i="3"/>
  <c r="I387" i="3" s="1"/>
  <c r="K387" i="3"/>
  <c r="L387" i="3"/>
  <c r="M387" i="3"/>
  <c r="N387" i="3"/>
  <c r="O387" i="3"/>
  <c r="P387" i="3"/>
  <c r="R387" i="3"/>
  <c r="S387" i="3"/>
  <c r="U387" i="3"/>
  <c r="V387" i="3"/>
  <c r="W387" i="3"/>
  <c r="X387" i="3"/>
  <c r="A388" i="3"/>
  <c r="B388" i="3"/>
  <c r="G388" i="3"/>
  <c r="H388" i="3" s="1"/>
  <c r="J388" i="3"/>
  <c r="I388" i="3" s="1"/>
  <c r="K388" i="3"/>
  <c r="L388" i="3"/>
  <c r="M388" i="3"/>
  <c r="N388" i="3"/>
  <c r="O388" i="3"/>
  <c r="P388" i="3"/>
  <c r="R388" i="3"/>
  <c r="S388" i="3"/>
  <c r="T388" i="3"/>
  <c r="U388" i="3"/>
  <c r="V388" i="3"/>
  <c r="W388" i="3"/>
  <c r="X388" i="3"/>
  <c r="A389" i="3"/>
  <c r="B389" i="3"/>
  <c r="G389" i="3"/>
  <c r="J389" i="3"/>
  <c r="I389" i="3" s="1"/>
  <c r="K389" i="3"/>
  <c r="L389" i="3"/>
  <c r="M389" i="3"/>
  <c r="N389" i="3"/>
  <c r="O389" i="3"/>
  <c r="P389" i="3"/>
  <c r="R389" i="3"/>
  <c r="S389" i="3"/>
  <c r="T389" i="3"/>
  <c r="U389" i="3"/>
  <c r="V389" i="3"/>
  <c r="W389" i="3"/>
  <c r="X389" i="3"/>
  <c r="A390" i="3"/>
  <c r="B390" i="3"/>
  <c r="G390" i="3"/>
  <c r="H390" i="3" s="1"/>
  <c r="J390" i="3"/>
  <c r="I390" i="3" s="1"/>
  <c r="K390" i="3"/>
  <c r="L390" i="3"/>
  <c r="M390" i="3"/>
  <c r="N390" i="3"/>
  <c r="O390" i="3"/>
  <c r="P390" i="3"/>
  <c r="R390" i="3"/>
  <c r="S390" i="3"/>
  <c r="U390" i="3"/>
  <c r="V390" i="3"/>
  <c r="W390" i="3"/>
  <c r="X390" i="3"/>
  <c r="A391" i="3"/>
  <c r="B391" i="3"/>
  <c r="G391" i="3"/>
  <c r="H391" i="3" s="1"/>
  <c r="J391" i="3"/>
  <c r="I391" i="3" s="1"/>
  <c r="K391" i="3"/>
  <c r="L391" i="3"/>
  <c r="M391" i="3"/>
  <c r="N391" i="3"/>
  <c r="O391" i="3"/>
  <c r="P391" i="3"/>
  <c r="R391" i="3"/>
  <c r="S391" i="3"/>
  <c r="T391" i="3"/>
  <c r="U391" i="3"/>
  <c r="V391" i="3"/>
  <c r="W391" i="3"/>
  <c r="X391" i="3"/>
  <c r="A392" i="3"/>
  <c r="B392" i="3"/>
  <c r="G392" i="3"/>
  <c r="H392" i="3" s="1"/>
  <c r="J392" i="3"/>
  <c r="I392" i="3" s="1"/>
  <c r="K392" i="3"/>
  <c r="L392" i="3"/>
  <c r="M392" i="3"/>
  <c r="N392" i="3"/>
  <c r="O392" i="3"/>
  <c r="P392" i="3"/>
  <c r="R392" i="3"/>
  <c r="S392" i="3"/>
  <c r="T392" i="3"/>
  <c r="U392" i="3"/>
  <c r="V392" i="3"/>
  <c r="W392" i="3"/>
  <c r="X392" i="3"/>
  <c r="A393" i="3"/>
  <c r="B393" i="3"/>
  <c r="J393" i="3"/>
  <c r="I393" i="3" s="1"/>
  <c r="K393" i="3"/>
  <c r="L393" i="3"/>
  <c r="M393" i="3"/>
  <c r="N393" i="3"/>
  <c r="O393" i="3"/>
  <c r="P393" i="3"/>
  <c r="R393" i="3"/>
  <c r="S393" i="3"/>
  <c r="T393" i="3"/>
  <c r="U393" i="3"/>
  <c r="V393" i="3"/>
  <c r="W393" i="3"/>
  <c r="X393" i="3"/>
  <c r="A394" i="3"/>
  <c r="B394" i="3"/>
  <c r="J394" i="3"/>
  <c r="I394" i="3" s="1"/>
  <c r="K394" i="3"/>
  <c r="L394" i="3"/>
  <c r="M394" i="3"/>
  <c r="N394" i="3"/>
  <c r="O394" i="3"/>
  <c r="P394" i="3"/>
  <c r="R394" i="3"/>
  <c r="S394" i="3"/>
  <c r="U394" i="3"/>
  <c r="V394" i="3"/>
  <c r="W394" i="3"/>
  <c r="X394" i="3"/>
  <c r="A395" i="3"/>
  <c r="B395" i="3"/>
  <c r="G395" i="3"/>
  <c r="H395" i="3" s="1"/>
  <c r="J395" i="3"/>
  <c r="I395" i="3" s="1"/>
  <c r="K395" i="3"/>
  <c r="M395" i="3"/>
  <c r="N395" i="3"/>
  <c r="O395" i="3"/>
  <c r="P395" i="3"/>
  <c r="R395" i="3"/>
  <c r="S395" i="3"/>
  <c r="U395" i="3"/>
  <c r="V395" i="3"/>
  <c r="W395" i="3"/>
  <c r="X395" i="3"/>
  <c r="A396" i="3"/>
  <c r="B396" i="3"/>
  <c r="G396" i="3"/>
  <c r="H396" i="3" s="1"/>
  <c r="J396" i="3"/>
  <c r="I396" i="3" s="1"/>
  <c r="K396" i="3"/>
  <c r="L396" i="3"/>
  <c r="M396" i="3"/>
  <c r="N396" i="3"/>
  <c r="O396" i="3"/>
  <c r="P396" i="3"/>
  <c r="R396" i="3"/>
  <c r="S396" i="3"/>
  <c r="T396" i="3"/>
  <c r="U396" i="3"/>
  <c r="V396" i="3"/>
  <c r="W396" i="3"/>
  <c r="X396" i="3"/>
  <c r="A397" i="3"/>
  <c r="B397" i="3"/>
  <c r="G397" i="3"/>
  <c r="H397" i="3" s="1"/>
  <c r="J397" i="3"/>
  <c r="I397" i="3" s="1"/>
  <c r="K397" i="3"/>
  <c r="L397" i="3"/>
  <c r="M397" i="3"/>
  <c r="N397" i="3"/>
  <c r="O397" i="3"/>
  <c r="P397" i="3"/>
  <c r="R397" i="3"/>
  <c r="S397" i="3"/>
  <c r="T397" i="3"/>
  <c r="U397" i="3"/>
  <c r="V397" i="3"/>
  <c r="W397" i="3"/>
  <c r="X397" i="3"/>
  <c r="A398" i="3"/>
  <c r="B398" i="3"/>
  <c r="G398" i="3"/>
  <c r="H398" i="3" s="1"/>
  <c r="J398" i="3"/>
  <c r="I398" i="3" s="1"/>
  <c r="K398" i="3"/>
  <c r="L398" i="3"/>
  <c r="M398" i="3"/>
  <c r="N398" i="3"/>
  <c r="O398" i="3"/>
  <c r="P398" i="3"/>
  <c r="R398" i="3"/>
  <c r="S398" i="3"/>
  <c r="U398" i="3"/>
  <c r="V398" i="3"/>
  <c r="W398" i="3"/>
  <c r="X398" i="3"/>
  <c r="A399" i="3"/>
  <c r="B399" i="3"/>
  <c r="G399" i="3"/>
  <c r="H399" i="3" s="1"/>
  <c r="J399" i="3"/>
  <c r="I399" i="3" s="1"/>
  <c r="K399" i="3"/>
  <c r="L399" i="3"/>
  <c r="M399" i="3"/>
  <c r="N399" i="3"/>
  <c r="O399" i="3"/>
  <c r="P399" i="3"/>
  <c r="R399" i="3"/>
  <c r="S399" i="3"/>
  <c r="U399" i="3"/>
  <c r="V399" i="3"/>
  <c r="W399" i="3"/>
  <c r="X399" i="3"/>
  <c r="A400" i="3"/>
  <c r="B400" i="3"/>
  <c r="G400" i="3"/>
  <c r="J400" i="3"/>
  <c r="I400" i="3" s="1"/>
  <c r="K400" i="3"/>
  <c r="L400" i="3"/>
  <c r="M400" i="3"/>
  <c r="N400" i="3"/>
  <c r="O400" i="3"/>
  <c r="P400" i="3"/>
  <c r="R400" i="3"/>
  <c r="S400" i="3"/>
  <c r="T400" i="3"/>
  <c r="U400" i="3"/>
  <c r="V400" i="3"/>
  <c r="W400" i="3"/>
  <c r="X400" i="3"/>
  <c r="A401" i="3"/>
  <c r="B401" i="3"/>
  <c r="J401" i="3"/>
  <c r="I401" i="3" s="1"/>
  <c r="K401" i="3"/>
  <c r="L401" i="3"/>
  <c r="M401" i="3"/>
  <c r="N401" i="3"/>
  <c r="O401" i="3"/>
  <c r="P401" i="3"/>
  <c r="R401" i="3"/>
  <c r="S401" i="3"/>
  <c r="U401" i="3"/>
  <c r="V401" i="3"/>
  <c r="W401" i="3"/>
  <c r="X401" i="3"/>
  <c r="A402" i="3"/>
  <c r="B402" i="3"/>
  <c r="J402" i="3"/>
  <c r="I402" i="3" s="1"/>
  <c r="K402" i="3"/>
  <c r="L402" i="3"/>
  <c r="M402" i="3"/>
  <c r="N402" i="3"/>
  <c r="O402" i="3"/>
  <c r="P402" i="3"/>
  <c r="R402" i="3"/>
  <c r="S402" i="3"/>
  <c r="T402" i="3"/>
  <c r="U402" i="3"/>
  <c r="V402" i="3"/>
  <c r="W402" i="3"/>
  <c r="X402" i="3"/>
  <c r="A403" i="3"/>
  <c r="B403" i="3"/>
  <c r="G403" i="3"/>
  <c r="J403" i="3"/>
  <c r="I403" i="3" s="1"/>
  <c r="K403" i="3"/>
  <c r="L403" i="3"/>
  <c r="M403" i="3"/>
  <c r="N403" i="3"/>
  <c r="O403" i="3"/>
  <c r="P403" i="3"/>
  <c r="R403" i="3"/>
  <c r="S403" i="3"/>
  <c r="U403" i="3"/>
  <c r="V403" i="3"/>
  <c r="W403" i="3"/>
  <c r="X403" i="3"/>
  <c r="A404" i="3"/>
  <c r="B404" i="3"/>
  <c r="G404" i="3"/>
  <c r="H404" i="3" s="1"/>
  <c r="J404" i="3"/>
  <c r="I404" i="3" s="1"/>
  <c r="K404" i="3"/>
  <c r="L404" i="3"/>
  <c r="M404" i="3"/>
  <c r="N404" i="3"/>
  <c r="O404" i="3"/>
  <c r="P404" i="3"/>
  <c r="R404" i="3"/>
  <c r="S404" i="3"/>
  <c r="T404" i="3"/>
  <c r="U404" i="3"/>
  <c r="V404" i="3"/>
  <c r="W404" i="3"/>
  <c r="X404" i="3"/>
  <c r="A405" i="3"/>
  <c r="B405" i="3"/>
  <c r="G405" i="3"/>
  <c r="H405" i="3" s="1"/>
  <c r="J405" i="3"/>
  <c r="I405" i="3" s="1"/>
  <c r="K405" i="3"/>
  <c r="L405" i="3"/>
  <c r="M405" i="3"/>
  <c r="N405" i="3"/>
  <c r="O405" i="3"/>
  <c r="P405" i="3"/>
  <c r="R405" i="3"/>
  <c r="S405" i="3"/>
  <c r="T405" i="3"/>
  <c r="U405" i="3"/>
  <c r="V405" i="3"/>
  <c r="W405" i="3"/>
  <c r="X405" i="3"/>
  <c r="A406" i="3"/>
  <c r="B406" i="3"/>
  <c r="G406" i="3"/>
  <c r="H406" i="3" s="1"/>
  <c r="J406" i="3"/>
  <c r="I406" i="3" s="1"/>
  <c r="K406" i="3"/>
  <c r="L406" i="3"/>
  <c r="M406" i="3"/>
  <c r="N406" i="3"/>
  <c r="O406" i="3"/>
  <c r="P406" i="3"/>
  <c r="R406" i="3"/>
  <c r="S406" i="3"/>
  <c r="U406" i="3"/>
  <c r="V406" i="3"/>
  <c r="W406" i="3"/>
  <c r="X406" i="3"/>
  <c r="A407" i="3"/>
  <c r="B407" i="3"/>
  <c r="G407" i="3"/>
  <c r="H407" i="3" s="1"/>
  <c r="J407" i="3"/>
  <c r="I407" i="3" s="1"/>
  <c r="K407" i="3"/>
  <c r="L407" i="3"/>
  <c r="M407" i="3"/>
  <c r="N407" i="3"/>
  <c r="O407" i="3"/>
  <c r="P407" i="3"/>
  <c r="R407" i="3"/>
  <c r="S407" i="3"/>
  <c r="T407" i="3"/>
  <c r="U407" i="3"/>
  <c r="V407" i="3"/>
  <c r="W407" i="3"/>
  <c r="X407" i="3"/>
  <c r="A408" i="3"/>
  <c r="B408" i="3"/>
  <c r="G408" i="3"/>
  <c r="F408" i="3" s="1"/>
  <c r="J408" i="3"/>
  <c r="I408" i="3" s="1"/>
  <c r="K408" i="3"/>
  <c r="L408" i="3"/>
  <c r="M408" i="3"/>
  <c r="N408" i="3"/>
  <c r="O408" i="3"/>
  <c r="P408" i="3"/>
  <c r="R408" i="3"/>
  <c r="S408" i="3"/>
  <c r="T408" i="3"/>
  <c r="U408" i="3"/>
  <c r="V408" i="3"/>
  <c r="W408" i="3"/>
  <c r="X408" i="3"/>
  <c r="A409" i="3"/>
  <c r="B409" i="3"/>
  <c r="J409" i="3"/>
  <c r="I409" i="3" s="1"/>
  <c r="K409" i="3"/>
  <c r="L409" i="3"/>
  <c r="M409" i="3"/>
  <c r="N409" i="3"/>
  <c r="O409" i="3"/>
  <c r="P409" i="3"/>
  <c r="R409" i="3"/>
  <c r="S409" i="3"/>
  <c r="T409" i="3"/>
  <c r="U409" i="3"/>
  <c r="V409" i="3"/>
  <c r="W409" i="3"/>
  <c r="X409" i="3"/>
  <c r="A410" i="3"/>
  <c r="B410" i="3"/>
  <c r="J410" i="3"/>
  <c r="I410" i="3" s="1"/>
  <c r="K410" i="3"/>
  <c r="L410" i="3"/>
  <c r="M410" i="3"/>
  <c r="N410" i="3"/>
  <c r="O410" i="3"/>
  <c r="P410" i="3"/>
  <c r="R410" i="3"/>
  <c r="S410" i="3"/>
  <c r="U410" i="3"/>
  <c r="V410" i="3"/>
  <c r="W410" i="3"/>
  <c r="X410" i="3"/>
  <c r="A411" i="3"/>
  <c r="B411" i="3"/>
  <c r="G411" i="3"/>
  <c r="H411" i="3" s="1"/>
  <c r="J411" i="3"/>
  <c r="I411" i="3" s="1"/>
  <c r="K411" i="3"/>
  <c r="L411" i="3"/>
  <c r="M411" i="3"/>
  <c r="N411" i="3"/>
  <c r="O411" i="3"/>
  <c r="P411" i="3"/>
  <c r="R411" i="3"/>
  <c r="S411" i="3"/>
  <c r="U411" i="3"/>
  <c r="V411" i="3"/>
  <c r="W411" i="3"/>
  <c r="X411" i="3"/>
  <c r="A412" i="3"/>
  <c r="B412" i="3"/>
  <c r="G412" i="3"/>
  <c r="H412" i="3" s="1"/>
  <c r="J412" i="3"/>
  <c r="I412" i="3" s="1"/>
  <c r="K412" i="3"/>
  <c r="L412" i="3"/>
  <c r="M412" i="3"/>
  <c r="N412" i="3"/>
  <c r="O412" i="3"/>
  <c r="P412" i="3"/>
  <c r="R412" i="3"/>
  <c r="S412" i="3"/>
  <c r="T412" i="3"/>
  <c r="U412" i="3"/>
  <c r="V412" i="3"/>
  <c r="W412" i="3"/>
  <c r="X412" i="3"/>
  <c r="A413" i="3"/>
  <c r="B413" i="3"/>
  <c r="G413" i="3"/>
  <c r="J413" i="3"/>
  <c r="I413" i="3" s="1"/>
  <c r="K413" i="3"/>
  <c r="L413" i="3"/>
  <c r="M413" i="3"/>
  <c r="N413" i="3"/>
  <c r="O413" i="3"/>
  <c r="P413" i="3"/>
  <c r="R413" i="3"/>
  <c r="S413" i="3"/>
  <c r="T413" i="3"/>
  <c r="U413" i="3"/>
  <c r="V413" i="3"/>
  <c r="W413" i="3"/>
  <c r="X413" i="3"/>
  <c r="A414" i="3"/>
  <c r="B414" i="3"/>
  <c r="G414" i="3"/>
  <c r="H414" i="3" s="1"/>
  <c r="J414" i="3"/>
  <c r="I414" i="3" s="1"/>
  <c r="K414" i="3"/>
  <c r="L414" i="3"/>
  <c r="M414" i="3"/>
  <c r="N414" i="3"/>
  <c r="O414" i="3"/>
  <c r="P414" i="3"/>
  <c r="R414" i="3"/>
  <c r="S414" i="3"/>
  <c r="U414" i="3"/>
  <c r="V414" i="3"/>
  <c r="W414" i="3"/>
  <c r="X414" i="3"/>
  <c r="A415" i="3"/>
  <c r="B415" i="3"/>
  <c r="G415" i="3"/>
  <c r="H415" i="3" s="1"/>
  <c r="J415" i="3"/>
  <c r="I415" i="3" s="1"/>
  <c r="K415" i="3"/>
  <c r="L415" i="3"/>
  <c r="M415" i="3"/>
  <c r="N415" i="3"/>
  <c r="O415" i="3"/>
  <c r="P415" i="3"/>
  <c r="R415" i="3"/>
  <c r="S415" i="3"/>
  <c r="U415" i="3"/>
  <c r="V415" i="3"/>
  <c r="W415" i="3"/>
  <c r="X415" i="3"/>
  <c r="A416" i="3"/>
  <c r="B416" i="3"/>
  <c r="G416" i="3"/>
  <c r="H416" i="3" s="1"/>
  <c r="J416" i="3"/>
  <c r="I416" i="3" s="1"/>
  <c r="K416" i="3"/>
  <c r="L416" i="3"/>
  <c r="M416" i="3"/>
  <c r="N416" i="3"/>
  <c r="O416" i="3"/>
  <c r="P416" i="3"/>
  <c r="R416" i="3"/>
  <c r="S416" i="3"/>
  <c r="T416" i="3"/>
  <c r="U416" i="3"/>
  <c r="V416" i="3"/>
  <c r="W416" i="3"/>
  <c r="X416" i="3"/>
  <c r="A417" i="3"/>
  <c r="B417" i="3"/>
  <c r="J417" i="3"/>
  <c r="I417" i="3" s="1"/>
  <c r="K417" i="3"/>
  <c r="L417" i="3"/>
  <c r="M417" i="3"/>
  <c r="N417" i="3"/>
  <c r="O417" i="3"/>
  <c r="P417" i="3"/>
  <c r="R417" i="3"/>
  <c r="S417" i="3"/>
  <c r="U417" i="3"/>
  <c r="V417" i="3"/>
  <c r="W417" i="3"/>
  <c r="X417" i="3"/>
  <c r="A418" i="3"/>
  <c r="B418" i="3"/>
  <c r="J418" i="3"/>
  <c r="I418" i="3" s="1"/>
  <c r="K418" i="3"/>
  <c r="L418" i="3"/>
  <c r="M418" i="3"/>
  <c r="N418" i="3"/>
  <c r="O418" i="3"/>
  <c r="P418" i="3"/>
  <c r="R418" i="3"/>
  <c r="S418" i="3"/>
  <c r="T418" i="3"/>
  <c r="U418" i="3"/>
  <c r="V418" i="3"/>
  <c r="W418" i="3"/>
  <c r="X418" i="3"/>
  <c r="A419" i="3"/>
  <c r="B419" i="3"/>
  <c r="G419" i="3"/>
  <c r="J419" i="3"/>
  <c r="I419" i="3" s="1"/>
  <c r="K419" i="3"/>
  <c r="L419" i="3"/>
  <c r="M419" i="3"/>
  <c r="N419" i="3"/>
  <c r="O419" i="3"/>
  <c r="P419" i="3"/>
  <c r="R419" i="3"/>
  <c r="S419" i="3"/>
  <c r="U419" i="3"/>
  <c r="V419" i="3"/>
  <c r="W419" i="3"/>
  <c r="X419" i="3"/>
  <c r="A420" i="3"/>
  <c r="B420" i="3"/>
  <c r="G420" i="3"/>
  <c r="H420" i="3" s="1"/>
  <c r="J420" i="3"/>
  <c r="I420" i="3" s="1"/>
  <c r="K420" i="3"/>
  <c r="L420" i="3"/>
  <c r="M420" i="3"/>
  <c r="N420" i="3"/>
  <c r="O420" i="3"/>
  <c r="P420" i="3"/>
  <c r="R420" i="3"/>
  <c r="S420" i="3"/>
  <c r="T420" i="3"/>
  <c r="U420" i="3"/>
  <c r="V420" i="3"/>
  <c r="W420" i="3"/>
  <c r="X420" i="3"/>
  <c r="A421" i="3"/>
  <c r="B421" i="3"/>
  <c r="G421" i="3"/>
  <c r="J421" i="3"/>
  <c r="I421" i="3" s="1"/>
  <c r="K421" i="3"/>
  <c r="L421" i="3"/>
  <c r="M421" i="3"/>
  <c r="N421" i="3"/>
  <c r="O421" i="3"/>
  <c r="P421" i="3"/>
  <c r="R421" i="3"/>
  <c r="S421" i="3"/>
  <c r="T421" i="3"/>
  <c r="U421" i="3"/>
  <c r="V421" i="3"/>
  <c r="W421" i="3"/>
  <c r="X421" i="3"/>
  <c r="A422" i="3"/>
  <c r="B422" i="3"/>
  <c r="G422" i="3"/>
  <c r="H422" i="3" s="1"/>
  <c r="J422" i="3"/>
  <c r="I422" i="3" s="1"/>
  <c r="K422" i="3"/>
  <c r="L422" i="3"/>
  <c r="M422" i="3"/>
  <c r="N422" i="3"/>
  <c r="O422" i="3"/>
  <c r="P422" i="3"/>
  <c r="R422" i="3"/>
  <c r="S422" i="3"/>
  <c r="U422" i="3"/>
  <c r="V422" i="3"/>
  <c r="W422" i="3"/>
  <c r="X422" i="3"/>
  <c r="A423" i="3"/>
  <c r="B423" i="3"/>
  <c r="G423" i="3"/>
  <c r="H423" i="3" s="1"/>
  <c r="J423" i="3"/>
  <c r="I423" i="3" s="1"/>
  <c r="K423" i="3"/>
  <c r="M423" i="3"/>
  <c r="N423" i="3"/>
  <c r="O423" i="3"/>
  <c r="P423" i="3"/>
  <c r="R423" i="3"/>
  <c r="S423" i="3"/>
  <c r="T423" i="3"/>
  <c r="U423" i="3"/>
  <c r="V423" i="3"/>
  <c r="W423" i="3"/>
  <c r="X423" i="3"/>
  <c r="A424" i="3"/>
  <c r="B424" i="3"/>
  <c r="G424" i="3"/>
  <c r="H424" i="3" s="1"/>
  <c r="J424" i="3"/>
  <c r="I424" i="3" s="1"/>
  <c r="K424" i="3"/>
  <c r="L424" i="3"/>
  <c r="M424" i="3"/>
  <c r="N424" i="3"/>
  <c r="O424" i="3"/>
  <c r="P424" i="3"/>
  <c r="R424" i="3"/>
  <c r="S424" i="3"/>
  <c r="T424" i="3"/>
  <c r="U424" i="3"/>
  <c r="V424" i="3"/>
  <c r="W424" i="3"/>
  <c r="X424" i="3"/>
  <c r="A425" i="3"/>
  <c r="B425" i="3"/>
  <c r="J425" i="3"/>
  <c r="I425" i="3" s="1"/>
  <c r="K425" i="3"/>
  <c r="L425" i="3"/>
  <c r="M425" i="3"/>
  <c r="N425" i="3"/>
  <c r="O425" i="3"/>
  <c r="P425" i="3"/>
  <c r="R425" i="3"/>
  <c r="S425" i="3"/>
  <c r="T425" i="3"/>
  <c r="U425" i="3"/>
  <c r="V425" i="3"/>
  <c r="W425" i="3"/>
  <c r="X425" i="3"/>
  <c r="A426" i="3"/>
  <c r="B426" i="3"/>
  <c r="J426" i="3"/>
  <c r="I426" i="3" s="1"/>
  <c r="K426" i="3"/>
  <c r="L426" i="3"/>
  <c r="M426" i="3"/>
  <c r="N426" i="3"/>
  <c r="O426" i="3"/>
  <c r="P426" i="3"/>
  <c r="R426" i="3"/>
  <c r="S426" i="3"/>
  <c r="U426" i="3"/>
  <c r="V426" i="3"/>
  <c r="W426" i="3"/>
  <c r="X426" i="3"/>
  <c r="A427" i="3"/>
  <c r="B427" i="3"/>
  <c r="G427" i="3"/>
  <c r="H427" i="3" s="1"/>
  <c r="J427" i="3"/>
  <c r="I427" i="3" s="1"/>
  <c r="K427" i="3"/>
  <c r="L427" i="3"/>
  <c r="M427" i="3"/>
  <c r="N427" i="3"/>
  <c r="O427" i="3"/>
  <c r="P427" i="3"/>
  <c r="R427" i="3"/>
  <c r="S427" i="3"/>
  <c r="U427" i="3"/>
  <c r="V427" i="3"/>
  <c r="W427" i="3"/>
  <c r="X427" i="3"/>
  <c r="A428" i="3"/>
  <c r="B428" i="3"/>
  <c r="G428" i="3"/>
  <c r="J428" i="3"/>
  <c r="I428" i="3" s="1"/>
  <c r="K428" i="3"/>
  <c r="L428" i="3"/>
  <c r="M428" i="3"/>
  <c r="N428" i="3"/>
  <c r="O428" i="3"/>
  <c r="P428" i="3"/>
  <c r="R428" i="3"/>
  <c r="S428" i="3"/>
  <c r="T428" i="3"/>
  <c r="U428" i="3"/>
  <c r="V428" i="3"/>
  <c r="W428" i="3"/>
  <c r="X428" i="3"/>
  <c r="A429" i="3"/>
  <c r="B429" i="3"/>
  <c r="G429" i="3"/>
  <c r="H429" i="3" s="1"/>
  <c r="J429" i="3"/>
  <c r="I429" i="3" s="1"/>
  <c r="K429" i="3"/>
  <c r="L429" i="3"/>
  <c r="M429" i="3"/>
  <c r="N429" i="3"/>
  <c r="O429" i="3"/>
  <c r="P429" i="3"/>
  <c r="R429" i="3"/>
  <c r="S429" i="3"/>
  <c r="T429" i="3"/>
  <c r="U429" i="3"/>
  <c r="V429" i="3"/>
  <c r="W429" i="3"/>
  <c r="X429" i="3"/>
  <c r="A430" i="3"/>
  <c r="B430" i="3"/>
  <c r="G430" i="3"/>
  <c r="H430" i="3" s="1"/>
  <c r="J430" i="3"/>
  <c r="I430" i="3" s="1"/>
  <c r="K430" i="3"/>
  <c r="L430" i="3"/>
  <c r="M430" i="3"/>
  <c r="N430" i="3"/>
  <c r="O430" i="3"/>
  <c r="P430" i="3"/>
  <c r="R430" i="3"/>
  <c r="S430" i="3"/>
  <c r="U430" i="3"/>
  <c r="V430" i="3"/>
  <c r="W430" i="3"/>
  <c r="X430" i="3"/>
  <c r="A431" i="3"/>
  <c r="B431" i="3"/>
  <c r="G431" i="3"/>
  <c r="H431" i="3" s="1"/>
  <c r="J431" i="3"/>
  <c r="I431" i="3" s="1"/>
  <c r="K431" i="3"/>
  <c r="L431" i="3"/>
  <c r="M431" i="3"/>
  <c r="N431" i="3"/>
  <c r="O431" i="3"/>
  <c r="P431" i="3"/>
  <c r="R431" i="3"/>
  <c r="S431" i="3"/>
  <c r="U431" i="3"/>
  <c r="V431" i="3"/>
  <c r="W431" i="3"/>
  <c r="X431" i="3"/>
  <c r="A432" i="3"/>
  <c r="B432" i="3"/>
  <c r="G432" i="3"/>
  <c r="J432" i="3"/>
  <c r="I432" i="3" s="1"/>
  <c r="K432" i="3"/>
  <c r="L432" i="3"/>
  <c r="M432" i="3"/>
  <c r="N432" i="3"/>
  <c r="O432" i="3"/>
  <c r="P432" i="3"/>
  <c r="R432" i="3"/>
  <c r="S432" i="3"/>
  <c r="T432" i="3"/>
  <c r="U432" i="3"/>
  <c r="V432" i="3"/>
  <c r="W432" i="3"/>
  <c r="X432" i="3"/>
  <c r="A433" i="3"/>
  <c r="B433" i="3"/>
  <c r="J433" i="3"/>
  <c r="I433" i="3" s="1"/>
  <c r="K433" i="3"/>
  <c r="L433" i="3"/>
  <c r="M433" i="3"/>
  <c r="N433" i="3"/>
  <c r="O433" i="3"/>
  <c r="P433" i="3"/>
  <c r="R433" i="3"/>
  <c r="S433" i="3"/>
  <c r="U433" i="3"/>
  <c r="V433" i="3"/>
  <c r="W433" i="3"/>
  <c r="X433" i="3"/>
  <c r="A434" i="3"/>
  <c r="B434" i="3"/>
  <c r="J434" i="3"/>
  <c r="I434" i="3" s="1"/>
  <c r="K434" i="3"/>
  <c r="L434" i="3"/>
  <c r="M434" i="3"/>
  <c r="N434" i="3"/>
  <c r="O434" i="3"/>
  <c r="P434" i="3"/>
  <c r="R434" i="3"/>
  <c r="S434" i="3"/>
  <c r="T434" i="3"/>
  <c r="U434" i="3"/>
  <c r="V434" i="3"/>
  <c r="W434" i="3"/>
  <c r="X434" i="3"/>
  <c r="A435" i="3"/>
  <c r="B435" i="3"/>
  <c r="G435" i="3"/>
  <c r="J435" i="3"/>
  <c r="I435" i="3" s="1"/>
  <c r="K435" i="3"/>
  <c r="L435" i="3"/>
  <c r="M435" i="3"/>
  <c r="N435" i="3"/>
  <c r="O435" i="3"/>
  <c r="P435" i="3"/>
  <c r="R435" i="3"/>
  <c r="S435" i="3"/>
  <c r="U435" i="3"/>
  <c r="V435" i="3"/>
  <c r="W435" i="3"/>
  <c r="X435" i="3"/>
  <c r="A436" i="3"/>
  <c r="B436" i="3"/>
  <c r="G436" i="3"/>
  <c r="H436" i="3" s="1"/>
  <c r="J436" i="3"/>
  <c r="I436" i="3" s="1"/>
  <c r="K436" i="3"/>
  <c r="L436" i="3"/>
  <c r="M436" i="3"/>
  <c r="N436" i="3"/>
  <c r="O436" i="3"/>
  <c r="P436" i="3"/>
  <c r="R436" i="3"/>
  <c r="S436" i="3"/>
  <c r="T436" i="3"/>
  <c r="U436" i="3"/>
  <c r="V436" i="3"/>
  <c r="W436" i="3"/>
  <c r="X436" i="3"/>
  <c r="A437" i="3"/>
  <c r="B437" i="3"/>
  <c r="G437" i="3"/>
  <c r="H437" i="3" s="1"/>
  <c r="J437" i="3"/>
  <c r="I437" i="3" s="1"/>
  <c r="K437" i="3"/>
  <c r="L437" i="3"/>
  <c r="M437" i="3"/>
  <c r="N437" i="3"/>
  <c r="O437" i="3"/>
  <c r="P437" i="3"/>
  <c r="R437" i="3"/>
  <c r="S437" i="3"/>
  <c r="T437" i="3"/>
  <c r="U437" i="3"/>
  <c r="V437" i="3"/>
  <c r="W437" i="3"/>
  <c r="X437" i="3"/>
  <c r="A438" i="3"/>
  <c r="B438" i="3"/>
  <c r="G438" i="3"/>
  <c r="H438" i="3" s="1"/>
  <c r="J438" i="3"/>
  <c r="I438" i="3" s="1"/>
  <c r="K438" i="3"/>
  <c r="L438" i="3"/>
  <c r="M438" i="3"/>
  <c r="N438" i="3"/>
  <c r="O438" i="3"/>
  <c r="P438" i="3"/>
  <c r="R438" i="3"/>
  <c r="S438" i="3"/>
  <c r="U438" i="3"/>
  <c r="V438" i="3"/>
  <c r="W438" i="3"/>
  <c r="X438" i="3"/>
  <c r="A439" i="3"/>
  <c r="B439" i="3"/>
  <c r="G439" i="3"/>
  <c r="H439" i="3" s="1"/>
  <c r="J439" i="3"/>
  <c r="I439" i="3" s="1"/>
  <c r="K439" i="3"/>
  <c r="L439" i="3"/>
  <c r="M439" i="3"/>
  <c r="N439" i="3"/>
  <c r="O439" i="3"/>
  <c r="P439" i="3"/>
  <c r="R439" i="3"/>
  <c r="S439" i="3"/>
  <c r="T439" i="3"/>
  <c r="U439" i="3"/>
  <c r="V439" i="3"/>
  <c r="W439" i="3"/>
  <c r="X439" i="3"/>
  <c r="A440" i="3"/>
  <c r="B440" i="3"/>
  <c r="G440" i="3"/>
  <c r="H440" i="3" s="1"/>
  <c r="J440" i="3"/>
  <c r="I440" i="3" s="1"/>
  <c r="K440" i="3"/>
  <c r="L440" i="3"/>
  <c r="M440" i="3"/>
  <c r="N440" i="3"/>
  <c r="O440" i="3"/>
  <c r="P440" i="3"/>
  <c r="R440" i="3"/>
  <c r="S440" i="3"/>
  <c r="T440" i="3"/>
  <c r="U440" i="3"/>
  <c r="V440" i="3"/>
  <c r="W440" i="3"/>
  <c r="X440" i="3"/>
  <c r="A441" i="3"/>
  <c r="B441" i="3"/>
  <c r="J441" i="3"/>
  <c r="I441" i="3" s="1"/>
  <c r="K441" i="3"/>
  <c r="L441" i="3"/>
  <c r="M441" i="3"/>
  <c r="N441" i="3"/>
  <c r="O441" i="3"/>
  <c r="P441" i="3"/>
  <c r="R441" i="3"/>
  <c r="S441" i="3"/>
  <c r="T441" i="3"/>
  <c r="U441" i="3"/>
  <c r="V441" i="3"/>
  <c r="W441" i="3"/>
  <c r="X441" i="3"/>
  <c r="A442" i="3"/>
  <c r="B442" i="3"/>
  <c r="J442" i="3"/>
  <c r="I442" i="3" s="1"/>
  <c r="K442" i="3"/>
  <c r="L442" i="3"/>
  <c r="M442" i="3"/>
  <c r="N442" i="3"/>
  <c r="O442" i="3"/>
  <c r="P442" i="3"/>
  <c r="R442" i="3"/>
  <c r="S442" i="3"/>
  <c r="U442" i="3"/>
  <c r="V442" i="3"/>
  <c r="W442" i="3"/>
  <c r="X442" i="3"/>
  <c r="A443" i="3"/>
  <c r="B443" i="3"/>
  <c r="G443" i="3"/>
  <c r="J443" i="3"/>
  <c r="I443" i="3" s="1"/>
  <c r="K443" i="3"/>
  <c r="L443" i="3"/>
  <c r="M443" i="3"/>
  <c r="N443" i="3"/>
  <c r="O443" i="3"/>
  <c r="P443" i="3"/>
  <c r="R443" i="3"/>
  <c r="S443" i="3"/>
  <c r="U443" i="3"/>
  <c r="V443" i="3"/>
  <c r="W443" i="3"/>
  <c r="X443" i="3"/>
  <c r="A444" i="3"/>
  <c r="B444" i="3"/>
  <c r="G444" i="3"/>
  <c r="H444" i="3" s="1"/>
  <c r="J444" i="3"/>
  <c r="I444" i="3" s="1"/>
  <c r="K444" i="3"/>
  <c r="L444" i="3"/>
  <c r="M444" i="3"/>
  <c r="N444" i="3"/>
  <c r="O444" i="3"/>
  <c r="P444" i="3"/>
  <c r="R444" i="3"/>
  <c r="S444" i="3"/>
  <c r="T444" i="3"/>
  <c r="U444" i="3"/>
  <c r="V444" i="3"/>
  <c r="W444" i="3"/>
  <c r="X444" i="3"/>
  <c r="A445" i="3"/>
  <c r="B445" i="3"/>
  <c r="G445" i="3"/>
  <c r="J445" i="3"/>
  <c r="I445" i="3" s="1"/>
  <c r="K445" i="3"/>
  <c r="L445" i="3"/>
  <c r="M445" i="3"/>
  <c r="N445" i="3"/>
  <c r="O445" i="3"/>
  <c r="P445" i="3"/>
  <c r="R445" i="3"/>
  <c r="S445" i="3"/>
  <c r="T445" i="3"/>
  <c r="U445" i="3"/>
  <c r="V445" i="3"/>
  <c r="W445" i="3"/>
  <c r="X445" i="3"/>
  <c r="A446" i="3"/>
  <c r="B446" i="3"/>
  <c r="G446" i="3"/>
  <c r="H446" i="3" s="1"/>
  <c r="J446" i="3"/>
  <c r="I446" i="3" s="1"/>
  <c r="K446" i="3"/>
  <c r="L446" i="3"/>
  <c r="M446" i="3"/>
  <c r="N446" i="3"/>
  <c r="O446" i="3"/>
  <c r="P446" i="3"/>
  <c r="R446" i="3"/>
  <c r="S446" i="3"/>
  <c r="U446" i="3"/>
  <c r="V446" i="3"/>
  <c r="W446" i="3"/>
  <c r="X446" i="3"/>
  <c r="A447" i="3"/>
  <c r="B447" i="3"/>
  <c r="G447" i="3"/>
  <c r="H447" i="3" s="1"/>
  <c r="J447" i="3"/>
  <c r="I447" i="3" s="1"/>
  <c r="K447" i="3"/>
  <c r="L447" i="3"/>
  <c r="M447" i="3"/>
  <c r="N447" i="3"/>
  <c r="O447" i="3"/>
  <c r="P447" i="3"/>
  <c r="R447" i="3"/>
  <c r="S447" i="3"/>
  <c r="U447" i="3"/>
  <c r="V447" i="3"/>
  <c r="W447" i="3"/>
  <c r="X447" i="3"/>
  <c r="A448" i="3"/>
  <c r="B448" i="3"/>
  <c r="G448" i="3"/>
  <c r="H448" i="3" s="1"/>
  <c r="J448" i="3"/>
  <c r="I448" i="3" s="1"/>
  <c r="K448" i="3"/>
  <c r="L448" i="3"/>
  <c r="M448" i="3"/>
  <c r="N448" i="3"/>
  <c r="O448" i="3"/>
  <c r="P448" i="3"/>
  <c r="R448" i="3"/>
  <c r="S448" i="3"/>
  <c r="T448" i="3"/>
  <c r="U448" i="3"/>
  <c r="V448" i="3"/>
  <c r="W448" i="3"/>
  <c r="X448" i="3"/>
  <c r="A449" i="3"/>
  <c r="B449" i="3"/>
  <c r="J449" i="3"/>
  <c r="I449" i="3" s="1"/>
  <c r="K449" i="3"/>
  <c r="L449" i="3"/>
  <c r="M449" i="3"/>
  <c r="N449" i="3"/>
  <c r="O449" i="3"/>
  <c r="P449" i="3"/>
  <c r="R449" i="3"/>
  <c r="S449" i="3"/>
  <c r="T449" i="3"/>
  <c r="U449" i="3"/>
  <c r="V449" i="3"/>
  <c r="W449" i="3"/>
  <c r="X449" i="3"/>
  <c r="A450" i="3"/>
  <c r="B450" i="3"/>
  <c r="J450" i="3"/>
  <c r="I450" i="3" s="1"/>
  <c r="K450" i="3"/>
  <c r="L450" i="3"/>
  <c r="M450" i="3"/>
  <c r="N450" i="3"/>
  <c r="O450" i="3"/>
  <c r="P450" i="3"/>
  <c r="R450" i="3"/>
  <c r="S450" i="3"/>
  <c r="T450" i="3"/>
  <c r="U450" i="3"/>
  <c r="V450" i="3"/>
  <c r="W450" i="3"/>
  <c r="X450" i="3"/>
  <c r="A451" i="3"/>
  <c r="B451" i="3"/>
  <c r="G451" i="3"/>
  <c r="J451" i="3"/>
  <c r="I451" i="3" s="1"/>
  <c r="K451" i="3"/>
  <c r="L451" i="3"/>
  <c r="M451" i="3"/>
  <c r="N451" i="3"/>
  <c r="O451" i="3"/>
  <c r="P451" i="3"/>
  <c r="R451" i="3"/>
  <c r="S451" i="3"/>
  <c r="U451" i="3"/>
  <c r="V451" i="3"/>
  <c r="W451" i="3"/>
  <c r="X451" i="3"/>
  <c r="A452" i="3"/>
  <c r="B452" i="3"/>
  <c r="G452" i="3"/>
  <c r="H452" i="3" s="1"/>
  <c r="J452" i="3"/>
  <c r="I452" i="3" s="1"/>
  <c r="K452" i="3"/>
  <c r="L452" i="3"/>
  <c r="M452" i="3"/>
  <c r="N452" i="3"/>
  <c r="O452" i="3"/>
  <c r="P452" i="3"/>
  <c r="R452" i="3"/>
  <c r="S452" i="3"/>
  <c r="T452" i="3"/>
  <c r="U452" i="3"/>
  <c r="V452" i="3"/>
  <c r="W452" i="3"/>
  <c r="X452" i="3"/>
  <c r="A453" i="3"/>
  <c r="B453" i="3"/>
  <c r="G453" i="3"/>
  <c r="H453" i="3" s="1"/>
  <c r="J453" i="3"/>
  <c r="I453" i="3" s="1"/>
  <c r="K453" i="3"/>
  <c r="L453" i="3"/>
  <c r="M453" i="3"/>
  <c r="N453" i="3"/>
  <c r="O453" i="3"/>
  <c r="P453" i="3"/>
  <c r="R453" i="3"/>
  <c r="S453" i="3"/>
  <c r="T453" i="3"/>
  <c r="U453" i="3"/>
  <c r="V453" i="3"/>
  <c r="W453" i="3"/>
  <c r="X453" i="3"/>
  <c r="A454" i="3"/>
  <c r="B454" i="3"/>
  <c r="G454" i="3"/>
  <c r="H454" i="3" s="1"/>
  <c r="J454" i="3"/>
  <c r="I454" i="3" s="1"/>
  <c r="K454" i="3"/>
  <c r="L454" i="3"/>
  <c r="M454" i="3"/>
  <c r="N454" i="3"/>
  <c r="O454" i="3"/>
  <c r="P454" i="3"/>
  <c r="R454" i="3"/>
  <c r="S454" i="3"/>
  <c r="U454" i="3"/>
  <c r="V454" i="3"/>
  <c r="W454" i="3"/>
  <c r="X454" i="3"/>
  <c r="A455" i="3"/>
  <c r="B455" i="3"/>
  <c r="G455" i="3"/>
  <c r="H455" i="3" s="1"/>
  <c r="J455" i="3"/>
  <c r="I455" i="3" s="1"/>
  <c r="K455" i="3"/>
  <c r="L455" i="3"/>
  <c r="M455" i="3"/>
  <c r="N455" i="3"/>
  <c r="O455" i="3"/>
  <c r="P455" i="3"/>
  <c r="R455" i="3"/>
  <c r="S455" i="3"/>
  <c r="T455" i="3"/>
  <c r="U455" i="3"/>
  <c r="V455" i="3"/>
  <c r="W455" i="3"/>
  <c r="X455" i="3"/>
  <c r="A456" i="3"/>
  <c r="B456" i="3"/>
  <c r="G456" i="3"/>
  <c r="J456" i="3"/>
  <c r="I456" i="3" s="1"/>
  <c r="K456" i="3"/>
  <c r="L456" i="3"/>
  <c r="M456" i="3"/>
  <c r="N456" i="3"/>
  <c r="O456" i="3"/>
  <c r="P456" i="3"/>
  <c r="R456" i="3"/>
  <c r="S456" i="3"/>
  <c r="T456" i="3"/>
  <c r="U456" i="3"/>
  <c r="V456" i="3"/>
  <c r="W456" i="3"/>
  <c r="X456" i="3"/>
  <c r="A457" i="3"/>
  <c r="B457" i="3"/>
  <c r="J457" i="3"/>
  <c r="I457" i="3" s="1"/>
  <c r="K457" i="3"/>
  <c r="L457" i="3"/>
  <c r="M457" i="3"/>
  <c r="N457" i="3"/>
  <c r="O457" i="3"/>
  <c r="P457" i="3"/>
  <c r="R457" i="3"/>
  <c r="S457" i="3"/>
  <c r="T457" i="3"/>
  <c r="U457" i="3"/>
  <c r="V457" i="3"/>
  <c r="W457" i="3"/>
  <c r="X457" i="3"/>
  <c r="A458" i="3"/>
  <c r="B458" i="3"/>
  <c r="J458" i="3"/>
  <c r="I458" i="3" s="1"/>
  <c r="K458" i="3"/>
  <c r="L458" i="3"/>
  <c r="M458" i="3"/>
  <c r="N458" i="3"/>
  <c r="O458" i="3"/>
  <c r="P458" i="3"/>
  <c r="R458" i="3"/>
  <c r="S458" i="3"/>
  <c r="U458" i="3"/>
  <c r="V458" i="3"/>
  <c r="W458" i="3"/>
  <c r="X458" i="3"/>
  <c r="A459" i="3"/>
  <c r="B459" i="3"/>
  <c r="G459" i="3"/>
  <c r="H459" i="3" s="1"/>
  <c r="J459" i="3"/>
  <c r="I459" i="3" s="1"/>
  <c r="K459" i="3"/>
  <c r="M459" i="3"/>
  <c r="N459" i="3"/>
  <c r="O459" i="3"/>
  <c r="P459" i="3"/>
  <c r="R459" i="3"/>
  <c r="S459" i="3"/>
  <c r="U459" i="3"/>
  <c r="V459" i="3"/>
  <c r="W459" i="3"/>
  <c r="X459" i="3"/>
  <c r="A460" i="3"/>
  <c r="B460" i="3"/>
  <c r="G460" i="3"/>
  <c r="H460" i="3" s="1"/>
  <c r="J460" i="3"/>
  <c r="I460" i="3" s="1"/>
  <c r="K460" i="3"/>
  <c r="L460" i="3"/>
  <c r="M460" i="3"/>
  <c r="N460" i="3"/>
  <c r="O460" i="3"/>
  <c r="P460" i="3"/>
  <c r="R460" i="3"/>
  <c r="S460" i="3"/>
  <c r="T460" i="3"/>
  <c r="U460" i="3"/>
  <c r="V460" i="3"/>
  <c r="W460" i="3"/>
  <c r="X460" i="3"/>
  <c r="A461" i="3"/>
  <c r="B461" i="3"/>
  <c r="G461" i="3"/>
  <c r="J461" i="3"/>
  <c r="I461" i="3" s="1"/>
  <c r="K461" i="3"/>
  <c r="L461" i="3"/>
  <c r="M461" i="3"/>
  <c r="N461" i="3"/>
  <c r="O461" i="3"/>
  <c r="P461" i="3"/>
  <c r="R461" i="3"/>
  <c r="S461" i="3"/>
  <c r="T461" i="3"/>
  <c r="U461" i="3"/>
  <c r="V461" i="3"/>
  <c r="W461" i="3"/>
  <c r="X461" i="3"/>
  <c r="A462" i="3"/>
  <c r="B462" i="3"/>
  <c r="G462" i="3"/>
  <c r="H462" i="3" s="1"/>
  <c r="J462" i="3"/>
  <c r="I462" i="3" s="1"/>
  <c r="K462" i="3"/>
  <c r="L462" i="3"/>
  <c r="M462" i="3"/>
  <c r="N462" i="3"/>
  <c r="O462" i="3"/>
  <c r="P462" i="3"/>
  <c r="R462" i="3"/>
  <c r="S462" i="3"/>
  <c r="U462" i="3"/>
  <c r="V462" i="3"/>
  <c r="W462" i="3"/>
  <c r="X462" i="3"/>
  <c r="A463" i="3"/>
  <c r="B463" i="3"/>
  <c r="G463" i="3"/>
  <c r="H463" i="3" s="1"/>
  <c r="J463" i="3"/>
  <c r="I463" i="3" s="1"/>
  <c r="K463" i="3"/>
  <c r="L463" i="3"/>
  <c r="M463" i="3"/>
  <c r="N463" i="3"/>
  <c r="O463" i="3"/>
  <c r="P463" i="3"/>
  <c r="R463" i="3"/>
  <c r="S463" i="3"/>
  <c r="U463" i="3"/>
  <c r="V463" i="3"/>
  <c r="W463" i="3"/>
  <c r="X463" i="3"/>
  <c r="A464" i="3"/>
  <c r="B464" i="3"/>
  <c r="G464" i="3"/>
  <c r="H464" i="3" s="1"/>
  <c r="J464" i="3"/>
  <c r="I464" i="3" s="1"/>
  <c r="K464" i="3"/>
  <c r="L464" i="3"/>
  <c r="M464" i="3"/>
  <c r="N464" i="3"/>
  <c r="O464" i="3"/>
  <c r="P464" i="3"/>
  <c r="R464" i="3"/>
  <c r="S464" i="3"/>
  <c r="T464" i="3"/>
  <c r="U464" i="3"/>
  <c r="V464" i="3"/>
  <c r="W464" i="3"/>
  <c r="X464" i="3"/>
  <c r="A465" i="3"/>
  <c r="B465" i="3"/>
  <c r="J465" i="3"/>
  <c r="I465" i="3" s="1"/>
  <c r="K465" i="3"/>
  <c r="L465" i="3"/>
  <c r="M465" i="3"/>
  <c r="N465" i="3"/>
  <c r="O465" i="3"/>
  <c r="P465" i="3"/>
  <c r="R465" i="3"/>
  <c r="S465" i="3"/>
  <c r="U465" i="3"/>
  <c r="V465" i="3"/>
  <c r="W465" i="3"/>
  <c r="X465" i="3"/>
  <c r="A466" i="3"/>
  <c r="B466" i="3"/>
  <c r="J466" i="3"/>
  <c r="I466" i="3" s="1"/>
  <c r="K466" i="3"/>
  <c r="L466" i="3"/>
  <c r="M466" i="3"/>
  <c r="N466" i="3"/>
  <c r="O466" i="3"/>
  <c r="P466" i="3"/>
  <c r="R466" i="3"/>
  <c r="S466" i="3"/>
  <c r="T466" i="3"/>
  <c r="U466" i="3"/>
  <c r="V466" i="3"/>
  <c r="W466" i="3"/>
  <c r="X466" i="3"/>
  <c r="A467" i="3"/>
  <c r="B467" i="3"/>
  <c r="G467" i="3"/>
  <c r="H467" i="3" s="1"/>
  <c r="J467" i="3"/>
  <c r="I467" i="3" s="1"/>
  <c r="K467" i="3"/>
  <c r="L467" i="3"/>
  <c r="M467" i="3"/>
  <c r="N467" i="3"/>
  <c r="O467" i="3"/>
  <c r="P467" i="3"/>
  <c r="R467" i="3"/>
  <c r="S467" i="3"/>
  <c r="U467" i="3"/>
  <c r="V467" i="3"/>
  <c r="W467" i="3"/>
  <c r="X467" i="3"/>
  <c r="A468" i="3"/>
  <c r="B468" i="3"/>
  <c r="G468" i="3"/>
  <c r="H468" i="3" s="1"/>
  <c r="J468" i="3"/>
  <c r="I468" i="3" s="1"/>
  <c r="K468" i="3"/>
  <c r="L468" i="3"/>
  <c r="M468" i="3"/>
  <c r="N468" i="3"/>
  <c r="O468" i="3"/>
  <c r="P468" i="3"/>
  <c r="R468" i="3"/>
  <c r="S468" i="3"/>
  <c r="T468" i="3"/>
  <c r="U468" i="3"/>
  <c r="V468" i="3"/>
  <c r="W468" i="3"/>
  <c r="X468" i="3"/>
  <c r="A469" i="3"/>
  <c r="B469" i="3"/>
  <c r="G469" i="3"/>
  <c r="H469" i="3" s="1"/>
  <c r="J469" i="3"/>
  <c r="I469" i="3" s="1"/>
  <c r="K469" i="3"/>
  <c r="L469" i="3"/>
  <c r="M469" i="3"/>
  <c r="N469" i="3"/>
  <c r="O469" i="3"/>
  <c r="P469" i="3"/>
  <c r="R469" i="3"/>
  <c r="S469" i="3"/>
  <c r="T469" i="3"/>
  <c r="U469" i="3"/>
  <c r="V469" i="3"/>
  <c r="W469" i="3"/>
  <c r="X469" i="3"/>
  <c r="A470" i="3"/>
  <c r="B470" i="3"/>
  <c r="G470" i="3"/>
  <c r="H470" i="3" s="1"/>
  <c r="J470" i="3"/>
  <c r="I470" i="3" s="1"/>
  <c r="K470" i="3"/>
  <c r="L470" i="3"/>
  <c r="M470" i="3"/>
  <c r="N470" i="3"/>
  <c r="O470" i="3"/>
  <c r="P470" i="3"/>
  <c r="R470" i="3"/>
  <c r="S470" i="3"/>
  <c r="U470" i="3"/>
  <c r="V470" i="3"/>
  <c r="W470" i="3"/>
  <c r="X470" i="3"/>
  <c r="A471" i="3"/>
  <c r="B471" i="3"/>
  <c r="G471" i="3"/>
  <c r="H471" i="3" s="1"/>
  <c r="J471" i="3"/>
  <c r="I471" i="3" s="1"/>
  <c r="K471" i="3"/>
  <c r="L471" i="3"/>
  <c r="M471" i="3"/>
  <c r="N471" i="3"/>
  <c r="O471" i="3"/>
  <c r="P471" i="3"/>
  <c r="R471" i="3"/>
  <c r="S471" i="3"/>
  <c r="T471" i="3"/>
  <c r="U471" i="3"/>
  <c r="V471" i="3"/>
  <c r="W471" i="3"/>
  <c r="X471" i="3"/>
  <c r="A472" i="3"/>
  <c r="B472" i="3"/>
  <c r="G472" i="3"/>
  <c r="F472" i="3" s="1"/>
  <c r="J472" i="3"/>
  <c r="I472" i="3" s="1"/>
  <c r="K472" i="3"/>
  <c r="L472" i="3"/>
  <c r="M472" i="3"/>
  <c r="N472" i="3"/>
  <c r="O472" i="3"/>
  <c r="P472" i="3"/>
  <c r="R472" i="3"/>
  <c r="S472" i="3"/>
  <c r="T472" i="3"/>
  <c r="U472" i="3"/>
  <c r="V472" i="3"/>
  <c r="W472" i="3"/>
  <c r="X472" i="3"/>
  <c r="A473" i="3"/>
  <c r="B473" i="3"/>
  <c r="J473" i="3"/>
  <c r="I473" i="3" s="1"/>
  <c r="K473" i="3"/>
  <c r="L473" i="3"/>
  <c r="M473" i="3"/>
  <c r="N473" i="3"/>
  <c r="O473" i="3"/>
  <c r="P473" i="3"/>
  <c r="R473" i="3"/>
  <c r="S473" i="3"/>
  <c r="T473" i="3"/>
  <c r="U473" i="3"/>
  <c r="V473" i="3"/>
  <c r="W473" i="3"/>
  <c r="X473" i="3"/>
  <c r="A474" i="3"/>
  <c r="B474" i="3"/>
  <c r="J474" i="3"/>
  <c r="I474" i="3" s="1"/>
  <c r="K474" i="3"/>
  <c r="L474" i="3"/>
  <c r="M474" i="3"/>
  <c r="N474" i="3"/>
  <c r="O474" i="3"/>
  <c r="P474" i="3"/>
  <c r="R474" i="3"/>
  <c r="S474" i="3"/>
  <c r="U474" i="3"/>
  <c r="V474" i="3"/>
  <c r="W474" i="3"/>
  <c r="X474" i="3"/>
  <c r="A475" i="3"/>
  <c r="B475" i="3"/>
  <c r="G475" i="3"/>
  <c r="J475" i="3"/>
  <c r="I475" i="3" s="1"/>
  <c r="K475" i="3"/>
  <c r="L475" i="3"/>
  <c r="M475" i="3"/>
  <c r="N475" i="3"/>
  <c r="O475" i="3"/>
  <c r="P475" i="3"/>
  <c r="R475" i="3"/>
  <c r="S475" i="3"/>
  <c r="U475" i="3"/>
  <c r="V475" i="3"/>
  <c r="W475" i="3"/>
  <c r="X475" i="3"/>
  <c r="A476" i="3"/>
  <c r="B476" i="3"/>
  <c r="G476" i="3"/>
  <c r="H476" i="3" s="1"/>
  <c r="J476" i="3"/>
  <c r="I476" i="3" s="1"/>
  <c r="K476" i="3"/>
  <c r="L476" i="3"/>
  <c r="M476" i="3"/>
  <c r="N476" i="3"/>
  <c r="O476" i="3"/>
  <c r="P476" i="3"/>
  <c r="R476" i="3"/>
  <c r="S476" i="3"/>
  <c r="T476" i="3"/>
  <c r="U476" i="3"/>
  <c r="V476" i="3"/>
  <c r="W476" i="3"/>
  <c r="X476" i="3"/>
  <c r="A477" i="3"/>
  <c r="B477" i="3"/>
  <c r="G477" i="3"/>
  <c r="J477" i="3"/>
  <c r="I477" i="3" s="1"/>
  <c r="K477" i="3"/>
  <c r="L477" i="3"/>
  <c r="M477" i="3"/>
  <c r="N477" i="3"/>
  <c r="O477" i="3"/>
  <c r="P477" i="3"/>
  <c r="R477" i="3"/>
  <c r="S477" i="3"/>
  <c r="T477" i="3"/>
  <c r="U477" i="3"/>
  <c r="V477" i="3"/>
  <c r="W477" i="3"/>
  <c r="X477" i="3"/>
  <c r="A478" i="3"/>
  <c r="B478" i="3"/>
  <c r="G478" i="3"/>
  <c r="H478" i="3" s="1"/>
  <c r="J478" i="3"/>
  <c r="I478" i="3" s="1"/>
  <c r="K478" i="3"/>
  <c r="L478" i="3"/>
  <c r="M478" i="3"/>
  <c r="N478" i="3"/>
  <c r="O478" i="3"/>
  <c r="P478" i="3"/>
  <c r="R478" i="3"/>
  <c r="S478" i="3"/>
  <c r="U478" i="3"/>
  <c r="V478" i="3"/>
  <c r="W478" i="3"/>
  <c r="X478" i="3"/>
  <c r="A479" i="3"/>
  <c r="B479" i="3"/>
  <c r="G479" i="3"/>
  <c r="H479" i="3" s="1"/>
  <c r="J479" i="3"/>
  <c r="I479" i="3" s="1"/>
  <c r="K479" i="3"/>
  <c r="L479" i="3"/>
  <c r="M479" i="3"/>
  <c r="N479" i="3"/>
  <c r="O479" i="3"/>
  <c r="P479" i="3"/>
  <c r="R479" i="3"/>
  <c r="S479" i="3"/>
  <c r="U479" i="3"/>
  <c r="V479" i="3"/>
  <c r="W479" i="3"/>
  <c r="X479" i="3"/>
  <c r="A480" i="3"/>
  <c r="B480" i="3"/>
  <c r="G480" i="3"/>
  <c r="H480" i="3" s="1"/>
  <c r="J480" i="3"/>
  <c r="I480" i="3" s="1"/>
  <c r="K480" i="3"/>
  <c r="L480" i="3"/>
  <c r="M480" i="3"/>
  <c r="N480" i="3"/>
  <c r="O480" i="3"/>
  <c r="P480" i="3"/>
  <c r="R480" i="3"/>
  <c r="S480" i="3"/>
  <c r="T480" i="3"/>
  <c r="U480" i="3"/>
  <c r="V480" i="3"/>
  <c r="W480" i="3"/>
  <c r="X480" i="3"/>
  <c r="A481" i="3"/>
  <c r="B481" i="3"/>
  <c r="J481" i="3"/>
  <c r="I481" i="3" s="1"/>
  <c r="K481" i="3"/>
  <c r="L481" i="3"/>
  <c r="M481" i="3"/>
  <c r="N481" i="3"/>
  <c r="O481" i="3"/>
  <c r="P481" i="3"/>
  <c r="R481" i="3"/>
  <c r="S481" i="3"/>
  <c r="U481" i="3"/>
  <c r="V481" i="3"/>
  <c r="W481" i="3"/>
  <c r="X481" i="3"/>
  <c r="A482" i="3"/>
  <c r="B482" i="3"/>
  <c r="J482" i="3"/>
  <c r="I482" i="3" s="1"/>
  <c r="K482" i="3"/>
  <c r="L482" i="3"/>
  <c r="M482" i="3"/>
  <c r="N482" i="3"/>
  <c r="O482" i="3"/>
  <c r="P482" i="3"/>
  <c r="R482" i="3"/>
  <c r="S482" i="3"/>
  <c r="T482" i="3"/>
  <c r="U482" i="3"/>
  <c r="V482" i="3"/>
  <c r="W482" i="3"/>
  <c r="X482" i="3"/>
  <c r="A483" i="3"/>
  <c r="B483" i="3"/>
  <c r="G483" i="3"/>
  <c r="H483" i="3" s="1"/>
  <c r="J483" i="3"/>
  <c r="I483" i="3" s="1"/>
  <c r="K483" i="3"/>
  <c r="L483" i="3"/>
  <c r="M483" i="3"/>
  <c r="N483" i="3"/>
  <c r="O483" i="3"/>
  <c r="P483" i="3"/>
  <c r="R483" i="3"/>
  <c r="S483" i="3"/>
  <c r="U483" i="3"/>
  <c r="V483" i="3"/>
  <c r="W483" i="3"/>
  <c r="X483" i="3"/>
  <c r="A484" i="3"/>
  <c r="B484" i="3"/>
  <c r="G484" i="3"/>
  <c r="H484" i="3" s="1"/>
  <c r="J484" i="3"/>
  <c r="I484" i="3" s="1"/>
  <c r="K484" i="3"/>
  <c r="L484" i="3"/>
  <c r="M484" i="3"/>
  <c r="N484" i="3"/>
  <c r="O484" i="3"/>
  <c r="P484" i="3"/>
  <c r="R484" i="3"/>
  <c r="S484" i="3"/>
  <c r="T484" i="3"/>
  <c r="U484" i="3"/>
  <c r="V484" i="3"/>
  <c r="W484" i="3"/>
  <c r="X484" i="3"/>
  <c r="A485" i="3"/>
  <c r="B485" i="3"/>
  <c r="G485" i="3"/>
  <c r="J485" i="3"/>
  <c r="I485" i="3" s="1"/>
  <c r="K485" i="3"/>
  <c r="L485" i="3"/>
  <c r="M485" i="3"/>
  <c r="N485" i="3"/>
  <c r="O485" i="3"/>
  <c r="P485" i="3"/>
  <c r="R485" i="3"/>
  <c r="S485" i="3"/>
  <c r="T485" i="3"/>
  <c r="U485" i="3"/>
  <c r="V485" i="3"/>
  <c r="W485" i="3"/>
  <c r="X485" i="3"/>
  <c r="A486" i="3"/>
  <c r="B486" i="3"/>
  <c r="G486" i="3"/>
  <c r="H486" i="3" s="1"/>
  <c r="J486" i="3"/>
  <c r="I486" i="3" s="1"/>
  <c r="K486" i="3"/>
  <c r="L486" i="3"/>
  <c r="M486" i="3"/>
  <c r="N486" i="3"/>
  <c r="O486" i="3"/>
  <c r="P486" i="3"/>
  <c r="R486" i="3"/>
  <c r="S486" i="3"/>
  <c r="U486" i="3"/>
  <c r="V486" i="3"/>
  <c r="W486" i="3"/>
  <c r="X486" i="3"/>
  <c r="A487" i="3"/>
  <c r="B487" i="3"/>
  <c r="G487" i="3"/>
  <c r="H487" i="3" s="1"/>
  <c r="J487" i="3"/>
  <c r="I487" i="3" s="1"/>
  <c r="K487" i="3"/>
  <c r="L487" i="3"/>
  <c r="M487" i="3"/>
  <c r="N487" i="3"/>
  <c r="O487" i="3"/>
  <c r="P487" i="3"/>
  <c r="R487" i="3"/>
  <c r="S487" i="3"/>
  <c r="T487" i="3"/>
  <c r="U487" i="3"/>
  <c r="V487" i="3"/>
  <c r="W487" i="3"/>
  <c r="X487" i="3"/>
  <c r="A488" i="3"/>
  <c r="B488" i="3"/>
  <c r="G488" i="3"/>
  <c r="J488" i="3"/>
  <c r="I488" i="3" s="1"/>
  <c r="K488" i="3"/>
  <c r="L488" i="3"/>
  <c r="M488" i="3"/>
  <c r="N488" i="3"/>
  <c r="O488" i="3"/>
  <c r="P488" i="3"/>
  <c r="R488" i="3"/>
  <c r="S488" i="3"/>
  <c r="T488" i="3"/>
  <c r="U488" i="3"/>
  <c r="V488" i="3"/>
  <c r="W488" i="3"/>
  <c r="X488" i="3"/>
  <c r="A489" i="3"/>
  <c r="B489" i="3"/>
  <c r="J489" i="3"/>
  <c r="I489" i="3" s="1"/>
  <c r="K489" i="3"/>
  <c r="L489" i="3"/>
  <c r="M489" i="3"/>
  <c r="N489" i="3"/>
  <c r="O489" i="3"/>
  <c r="P489" i="3"/>
  <c r="R489" i="3"/>
  <c r="S489" i="3"/>
  <c r="T489" i="3"/>
  <c r="U489" i="3"/>
  <c r="V489" i="3"/>
  <c r="W489" i="3"/>
  <c r="X489" i="3"/>
  <c r="A490" i="3"/>
  <c r="B490" i="3"/>
  <c r="J490" i="3"/>
  <c r="I490" i="3" s="1"/>
  <c r="K490" i="3"/>
  <c r="L490" i="3"/>
  <c r="M490" i="3"/>
  <c r="N490" i="3"/>
  <c r="O490" i="3"/>
  <c r="P490" i="3"/>
  <c r="R490" i="3"/>
  <c r="S490" i="3"/>
  <c r="U490" i="3"/>
  <c r="V490" i="3"/>
  <c r="W490" i="3"/>
  <c r="X490" i="3"/>
  <c r="A491" i="3"/>
  <c r="B491" i="3"/>
  <c r="G491" i="3"/>
  <c r="H491" i="3" s="1"/>
  <c r="J491" i="3"/>
  <c r="I491" i="3" s="1"/>
  <c r="K491" i="3"/>
  <c r="L491" i="3"/>
  <c r="M491" i="3"/>
  <c r="N491" i="3"/>
  <c r="O491" i="3"/>
  <c r="P491" i="3"/>
  <c r="R491" i="3"/>
  <c r="S491" i="3"/>
  <c r="U491" i="3"/>
  <c r="V491" i="3"/>
  <c r="W491" i="3"/>
  <c r="X491" i="3"/>
  <c r="A492" i="3"/>
  <c r="B492" i="3"/>
  <c r="G492" i="3"/>
  <c r="H492" i="3" s="1"/>
  <c r="J492" i="3"/>
  <c r="I492" i="3" s="1"/>
  <c r="K492" i="3"/>
  <c r="L492" i="3"/>
  <c r="M492" i="3"/>
  <c r="N492" i="3"/>
  <c r="O492" i="3"/>
  <c r="P492" i="3"/>
  <c r="R492" i="3"/>
  <c r="S492" i="3"/>
  <c r="T492" i="3"/>
  <c r="U492" i="3"/>
  <c r="V492" i="3"/>
  <c r="W492" i="3"/>
  <c r="X492" i="3"/>
  <c r="A493" i="3"/>
  <c r="B493" i="3"/>
  <c r="G493" i="3"/>
  <c r="J493" i="3"/>
  <c r="I493" i="3" s="1"/>
  <c r="K493" i="3"/>
  <c r="L493" i="3"/>
  <c r="M493" i="3"/>
  <c r="N493" i="3"/>
  <c r="O493" i="3"/>
  <c r="P493" i="3"/>
  <c r="R493" i="3"/>
  <c r="S493" i="3"/>
  <c r="T493" i="3"/>
  <c r="U493" i="3"/>
  <c r="V493" i="3"/>
  <c r="W493" i="3"/>
  <c r="X493" i="3"/>
  <c r="A494" i="3"/>
  <c r="B494" i="3"/>
  <c r="G494" i="3"/>
  <c r="H494" i="3" s="1"/>
  <c r="J494" i="3"/>
  <c r="I494" i="3" s="1"/>
  <c r="K494" i="3"/>
  <c r="L494" i="3"/>
  <c r="M494" i="3"/>
  <c r="N494" i="3"/>
  <c r="O494" i="3"/>
  <c r="P494" i="3"/>
  <c r="R494" i="3"/>
  <c r="S494" i="3"/>
  <c r="U494" i="3"/>
  <c r="V494" i="3"/>
  <c r="W494" i="3"/>
  <c r="X494" i="3"/>
  <c r="A495" i="3"/>
  <c r="B495" i="3"/>
  <c r="G495" i="3"/>
  <c r="H495" i="3" s="1"/>
  <c r="J495" i="3"/>
  <c r="I495" i="3" s="1"/>
  <c r="K495" i="3"/>
  <c r="L495" i="3"/>
  <c r="M495" i="3"/>
  <c r="N495" i="3"/>
  <c r="O495" i="3"/>
  <c r="P495" i="3"/>
  <c r="R495" i="3"/>
  <c r="S495" i="3"/>
  <c r="U495" i="3"/>
  <c r="V495" i="3"/>
  <c r="W495" i="3"/>
  <c r="X495" i="3"/>
  <c r="A496" i="3"/>
  <c r="B496" i="3"/>
  <c r="G496" i="3"/>
  <c r="H496" i="3" s="1"/>
  <c r="J496" i="3"/>
  <c r="I496" i="3" s="1"/>
  <c r="K496" i="3"/>
  <c r="L496" i="3"/>
  <c r="M496" i="3"/>
  <c r="N496" i="3"/>
  <c r="O496" i="3"/>
  <c r="P496" i="3"/>
  <c r="R496" i="3"/>
  <c r="S496" i="3"/>
  <c r="T496" i="3"/>
  <c r="U496" i="3"/>
  <c r="V496" i="3"/>
  <c r="W496" i="3"/>
  <c r="X496" i="3"/>
  <c r="A497" i="3"/>
  <c r="B497" i="3"/>
  <c r="J497" i="3"/>
  <c r="I497" i="3" s="1"/>
  <c r="K497" i="3"/>
  <c r="L497" i="3"/>
  <c r="M497" i="3"/>
  <c r="N497" i="3"/>
  <c r="O497" i="3"/>
  <c r="P497" i="3"/>
  <c r="R497" i="3"/>
  <c r="S497" i="3"/>
  <c r="U497" i="3"/>
  <c r="V497" i="3"/>
  <c r="W497" i="3"/>
  <c r="X497" i="3"/>
  <c r="A498" i="3"/>
  <c r="B498" i="3"/>
  <c r="J498" i="3"/>
  <c r="I498" i="3" s="1"/>
  <c r="K498" i="3"/>
  <c r="L498" i="3"/>
  <c r="M498" i="3"/>
  <c r="N498" i="3"/>
  <c r="O498" i="3"/>
  <c r="P498" i="3"/>
  <c r="R498" i="3"/>
  <c r="S498" i="3"/>
  <c r="T498" i="3"/>
  <c r="U498" i="3"/>
  <c r="V498" i="3"/>
  <c r="W498" i="3"/>
  <c r="X498" i="3"/>
  <c r="A499" i="3"/>
  <c r="B499" i="3"/>
  <c r="G499" i="3"/>
  <c r="J499" i="3"/>
  <c r="I499" i="3" s="1"/>
  <c r="K499" i="3"/>
  <c r="L499" i="3"/>
  <c r="M499" i="3"/>
  <c r="N499" i="3"/>
  <c r="O499" i="3"/>
  <c r="P499" i="3"/>
  <c r="R499" i="3"/>
  <c r="S499" i="3"/>
  <c r="U499" i="3"/>
  <c r="V499" i="3"/>
  <c r="W499" i="3"/>
  <c r="X499" i="3"/>
  <c r="A500" i="3"/>
  <c r="B500" i="3"/>
  <c r="G500" i="3"/>
  <c r="H500" i="3" s="1"/>
  <c r="J500" i="3"/>
  <c r="I500" i="3" s="1"/>
  <c r="K500" i="3"/>
  <c r="L500" i="3"/>
  <c r="M500" i="3"/>
  <c r="N500" i="3"/>
  <c r="O500" i="3"/>
  <c r="P500" i="3"/>
  <c r="R500" i="3"/>
  <c r="S500" i="3"/>
  <c r="T500" i="3"/>
  <c r="U500" i="3"/>
  <c r="V500" i="3"/>
  <c r="W500" i="3"/>
  <c r="X500" i="3"/>
  <c r="A501" i="3"/>
  <c r="B501" i="3"/>
  <c r="G501" i="3"/>
  <c r="H501" i="3" s="1"/>
  <c r="J501" i="3"/>
  <c r="I501" i="3" s="1"/>
  <c r="K501" i="3"/>
  <c r="L501" i="3"/>
  <c r="M501" i="3"/>
  <c r="N501" i="3"/>
  <c r="O501" i="3"/>
  <c r="P501" i="3"/>
  <c r="R501" i="3"/>
  <c r="S501" i="3"/>
  <c r="T501" i="3"/>
  <c r="U501" i="3"/>
  <c r="V501" i="3"/>
  <c r="W501" i="3"/>
  <c r="X501" i="3"/>
  <c r="A502" i="3"/>
  <c r="B502" i="3"/>
  <c r="G502" i="3"/>
  <c r="H502" i="3" s="1"/>
  <c r="J502" i="3"/>
  <c r="I502" i="3" s="1"/>
  <c r="K502" i="3"/>
  <c r="L502" i="3"/>
  <c r="M502" i="3"/>
  <c r="N502" i="3"/>
  <c r="O502" i="3"/>
  <c r="P502" i="3"/>
  <c r="R502" i="3"/>
  <c r="S502" i="3"/>
  <c r="U502" i="3"/>
  <c r="V502" i="3"/>
  <c r="W502" i="3"/>
  <c r="X502" i="3"/>
  <c r="A503" i="3"/>
  <c r="B503" i="3"/>
  <c r="G503" i="3"/>
  <c r="H503" i="3" s="1"/>
  <c r="J503" i="3"/>
  <c r="I503" i="3" s="1"/>
  <c r="K503" i="3"/>
  <c r="M503" i="3"/>
  <c r="N503" i="3"/>
  <c r="O503" i="3"/>
  <c r="P503" i="3"/>
  <c r="R503" i="3"/>
  <c r="S503" i="3"/>
  <c r="T503" i="3"/>
  <c r="U503" i="3"/>
  <c r="V503" i="3"/>
  <c r="W503" i="3"/>
  <c r="X503" i="3"/>
  <c r="A504" i="3"/>
  <c r="B504" i="3"/>
  <c r="G504" i="3"/>
  <c r="J504" i="3"/>
  <c r="I504" i="3" s="1"/>
  <c r="K504" i="3"/>
  <c r="L504" i="3"/>
  <c r="M504" i="3"/>
  <c r="N504" i="3"/>
  <c r="O504" i="3"/>
  <c r="P504" i="3"/>
  <c r="R504" i="3"/>
  <c r="S504" i="3"/>
  <c r="T504" i="3"/>
  <c r="U504" i="3"/>
  <c r="V504" i="3"/>
  <c r="W504" i="3"/>
  <c r="X504" i="3"/>
  <c r="A505" i="3"/>
  <c r="B505" i="3"/>
  <c r="J505" i="3"/>
  <c r="I505" i="3" s="1"/>
  <c r="K505" i="3"/>
  <c r="L505" i="3"/>
  <c r="M505" i="3"/>
  <c r="N505" i="3"/>
  <c r="O505" i="3"/>
  <c r="P505" i="3"/>
  <c r="R505" i="3"/>
  <c r="S505" i="3"/>
  <c r="T505" i="3"/>
  <c r="U505" i="3"/>
  <c r="V505" i="3"/>
  <c r="W505" i="3"/>
  <c r="X505" i="3"/>
  <c r="A506" i="3"/>
  <c r="B506" i="3"/>
  <c r="J506" i="3"/>
  <c r="I506" i="3" s="1"/>
  <c r="K506" i="3"/>
  <c r="L506" i="3"/>
  <c r="M506" i="3"/>
  <c r="N506" i="3"/>
  <c r="O506" i="3"/>
  <c r="P506" i="3"/>
  <c r="R506" i="3"/>
  <c r="S506" i="3"/>
  <c r="U506" i="3"/>
  <c r="V506" i="3"/>
  <c r="W506" i="3"/>
  <c r="X506" i="3"/>
  <c r="A507" i="3"/>
  <c r="B507" i="3"/>
  <c r="G507" i="3"/>
  <c r="J507" i="3"/>
  <c r="I507" i="3" s="1"/>
  <c r="K507" i="3"/>
  <c r="L507" i="3"/>
  <c r="M507" i="3"/>
  <c r="N507" i="3"/>
  <c r="O507" i="3"/>
  <c r="P507" i="3"/>
  <c r="R507" i="3"/>
  <c r="S507" i="3"/>
  <c r="U507" i="3"/>
  <c r="V507" i="3"/>
  <c r="W507" i="3"/>
  <c r="X507" i="3"/>
  <c r="A508" i="3"/>
  <c r="B508" i="3"/>
  <c r="G508" i="3"/>
  <c r="H508" i="3" s="1"/>
  <c r="J508" i="3"/>
  <c r="I508" i="3" s="1"/>
  <c r="K508" i="3"/>
  <c r="L508" i="3"/>
  <c r="M508" i="3"/>
  <c r="N508" i="3"/>
  <c r="O508" i="3"/>
  <c r="P508" i="3"/>
  <c r="R508" i="3"/>
  <c r="S508" i="3"/>
  <c r="T508" i="3"/>
  <c r="U508" i="3"/>
  <c r="V508" i="3"/>
  <c r="W508" i="3"/>
  <c r="X508" i="3"/>
  <c r="A509" i="3"/>
  <c r="B509" i="3"/>
  <c r="G509" i="3"/>
  <c r="H509" i="3" s="1"/>
  <c r="J509" i="3"/>
  <c r="I509" i="3" s="1"/>
  <c r="K509" i="3"/>
  <c r="L509" i="3"/>
  <c r="M509" i="3"/>
  <c r="N509" i="3"/>
  <c r="O509" i="3"/>
  <c r="P509" i="3"/>
  <c r="R509" i="3"/>
  <c r="S509" i="3"/>
  <c r="T509" i="3"/>
  <c r="U509" i="3"/>
  <c r="V509" i="3"/>
  <c r="W509" i="3"/>
  <c r="X509" i="3"/>
  <c r="A510" i="3"/>
  <c r="B510" i="3"/>
  <c r="G510" i="3"/>
  <c r="H510" i="3" s="1"/>
  <c r="J510" i="3"/>
  <c r="I510" i="3" s="1"/>
  <c r="K510" i="3"/>
  <c r="L510" i="3"/>
  <c r="M510" i="3"/>
  <c r="N510" i="3"/>
  <c r="O510" i="3"/>
  <c r="P510" i="3"/>
  <c r="R510" i="3"/>
  <c r="S510" i="3"/>
  <c r="U510" i="3"/>
  <c r="V510" i="3"/>
  <c r="W510" i="3"/>
  <c r="X510" i="3"/>
  <c r="A511" i="3"/>
  <c r="B511" i="3"/>
  <c r="G511" i="3"/>
  <c r="H511" i="3" s="1"/>
  <c r="J511" i="3"/>
  <c r="I511" i="3" s="1"/>
  <c r="K511" i="3"/>
  <c r="L511" i="3"/>
  <c r="M511" i="3"/>
  <c r="N511" i="3"/>
  <c r="O511" i="3"/>
  <c r="P511" i="3"/>
  <c r="R511" i="3"/>
  <c r="S511" i="3"/>
  <c r="U511" i="3"/>
  <c r="V511" i="3"/>
  <c r="W511" i="3"/>
  <c r="X511" i="3"/>
  <c r="A512" i="3"/>
  <c r="B512" i="3"/>
  <c r="G512" i="3"/>
  <c r="H512" i="3" s="1"/>
  <c r="J512" i="3"/>
  <c r="I512" i="3" s="1"/>
  <c r="K512" i="3"/>
  <c r="L512" i="3"/>
  <c r="M512" i="3"/>
  <c r="N512" i="3"/>
  <c r="O512" i="3"/>
  <c r="P512" i="3"/>
  <c r="R512" i="3"/>
  <c r="S512" i="3"/>
  <c r="T512" i="3"/>
  <c r="U512" i="3"/>
  <c r="V512" i="3"/>
  <c r="W512" i="3"/>
  <c r="X512" i="3"/>
  <c r="A513" i="3"/>
  <c r="B513" i="3"/>
  <c r="J513" i="3"/>
  <c r="I513" i="3" s="1"/>
  <c r="K513" i="3"/>
  <c r="L513" i="3"/>
  <c r="M513" i="3"/>
  <c r="N513" i="3"/>
  <c r="O513" i="3"/>
  <c r="P513" i="3"/>
  <c r="R513" i="3"/>
  <c r="S513" i="3"/>
  <c r="T513" i="3"/>
  <c r="U513" i="3"/>
  <c r="V513" i="3"/>
  <c r="W513" i="3"/>
  <c r="X513" i="3"/>
  <c r="A514" i="3"/>
  <c r="B514" i="3"/>
  <c r="J514" i="3"/>
  <c r="I514" i="3" s="1"/>
  <c r="K514" i="3"/>
  <c r="L514" i="3"/>
  <c r="M514" i="3"/>
  <c r="N514" i="3"/>
  <c r="O514" i="3"/>
  <c r="P514" i="3"/>
  <c r="R514" i="3"/>
  <c r="S514" i="3"/>
  <c r="T514" i="3"/>
  <c r="U514" i="3"/>
  <c r="V514" i="3"/>
  <c r="W514" i="3"/>
  <c r="X514" i="3"/>
  <c r="A515" i="3"/>
  <c r="B515" i="3"/>
  <c r="G515" i="3"/>
  <c r="J515" i="3"/>
  <c r="I515" i="3" s="1"/>
  <c r="K515" i="3"/>
  <c r="L515" i="3"/>
  <c r="M515" i="3"/>
  <c r="N515" i="3"/>
  <c r="O515" i="3"/>
  <c r="P515" i="3"/>
  <c r="R515" i="3"/>
  <c r="S515" i="3"/>
  <c r="U515" i="3"/>
  <c r="V515" i="3"/>
  <c r="W515" i="3"/>
  <c r="X515" i="3"/>
  <c r="A516" i="3"/>
  <c r="B516" i="3"/>
  <c r="G516" i="3"/>
  <c r="H516" i="3" s="1"/>
  <c r="J516" i="3"/>
  <c r="I516" i="3" s="1"/>
  <c r="K516" i="3"/>
  <c r="L516" i="3"/>
  <c r="M516" i="3"/>
  <c r="N516" i="3"/>
  <c r="O516" i="3"/>
  <c r="P516" i="3"/>
  <c r="R516" i="3"/>
  <c r="S516" i="3"/>
  <c r="T516" i="3"/>
  <c r="U516" i="3"/>
  <c r="V516" i="3"/>
  <c r="W516" i="3"/>
  <c r="X516" i="3"/>
  <c r="A517" i="3"/>
  <c r="B517" i="3"/>
  <c r="G517" i="3"/>
  <c r="H517" i="3" s="1"/>
  <c r="J517" i="3"/>
  <c r="I517" i="3" s="1"/>
  <c r="K517" i="3"/>
  <c r="L517" i="3"/>
  <c r="M517" i="3"/>
  <c r="N517" i="3"/>
  <c r="O517" i="3"/>
  <c r="P517" i="3"/>
  <c r="R517" i="3"/>
  <c r="S517" i="3"/>
  <c r="T517" i="3"/>
  <c r="U517" i="3"/>
  <c r="V517" i="3"/>
  <c r="W517" i="3"/>
  <c r="X517" i="3"/>
  <c r="A518" i="3"/>
  <c r="B518" i="3"/>
  <c r="G518" i="3"/>
  <c r="H518" i="3" s="1"/>
  <c r="J518" i="3"/>
  <c r="I518" i="3" s="1"/>
  <c r="K518" i="3"/>
  <c r="L518" i="3"/>
  <c r="M518" i="3"/>
  <c r="N518" i="3"/>
  <c r="O518" i="3"/>
  <c r="P518" i="3"/>
  <c r="R518" i="3"/>
  <c r="S518" i="3"/>
  <c r="U518" i="3"/>
  <c r="V518" i="3"/>
  <c r="W518" i="3"/>
  <c r="X518" i="3"/>
  <c r="A519" i="3"/>
  <c r="B519" i="3"/>
  <c r="G519" i="3"/>
  <c r="H519" i="3" s="1"/>
  <c r="J519" i="3"/>
  <c r="I519" i="3" s="1"/>
  <c r="K519" i="3"/>
  <c r="L519" i="3"/>
  <c r="M519" i="3"/>
  <c r="N519" i="3"/>
  <c r="O519" i="3"/>
  <c r="P519" i="3"/>
  <c r="R519" i="3"/>
  <c r="S519" i="3"/>
  <c r="T519" i="3"/>
  <c r="U519" i="3"/>
  <c r="V519" i="3"/>
  <c r="W519" i="3"/>
  <c r="X519" i="3"/>
  <c r="A520" i="3"/>
  <c r="B520" i="3"/>
  <c r="G520" i="3"/>
  <c r="J520" i="3"/>
  <c r="I520" i="3" s="1"/>
  <c r="K520" i="3"/>
  <c r="L520" i="3"/>
  <c r="M520" i="3"/>
  <c r="N520" i="3"/>
  <c r="O520" i="3"/>
  <c r="P520" i="3"/>
  <c r="R520" i="3"/>
  <c r="S520" i="3"/>
  <c r="T520" i="3"/>
  <c r="U520" i="3"/>
  <c r="V520" i="3"/>
  <c r="W520" i="3"/>
  <c r="X520" i="3"/>
  <c r="A521" i="3"/>
  <c r="B521" i="3"/>
  <c r="J521" i="3"/>
  <c r="I521" i="3" s="1"/>
  <c r="K521" i="3"/>
  <c r="L521" i="3"/>
  <c r="M521" i="3"/>
  <c r="N521" i="3"/>
  <c r="O521" i="3"/>
  <c r="P521" i="3"/>
  <c r="R521" i="3"/>
  <c r="S521" i="3"/>
  <c r="T521" i="3"/>
  <c r="U521" i="3"/>
  <c r="V521" i="3"/>
  <c r="W521" i="3"/>
  <c r="X521" i="3"/>
  <c r="A522" i="3"/>
  <c r="B522" i="3"/>
  <c r="J522" i="3"/>
  <c r="I522" i="3" s="1"/>
  <c r="K522" i="3"/>
  <c r="L522" i="3"/>
  <c r="M522" i="3"/>
  <c r="N522" i="3"/>
  <c r="O522" i="3"/>
  <c r="P522" i="3"/>
  <c r="R522" i="3"/>
  <c r="S522" i="3"/>
  <c r="U522" i="3"/>
  <c r="V522" i="3"/>
  <c r="W522" i="3"/>
  <c r="X522" i="3"/>
  <c r="A523" i="3"/>
  <c r="B523" i="3"/>
  <c r="G523" i="3"/>
  <c r="H523" i="3" s="1"/>
  <c r="J523" i="3"/>
  <c r="I523" i="3" s="1"/>
  <c r="K523" i="3"/>
  <c r="L523" i="3"/>
  <c r="M523" i="3"/>
  <c r="N523" i="3"/>
  <c r="O523" i="3"/>
  <c r="P523" i="3"/>
  <c r="R523" i="3"/>
  <c r="S523" i="3"/>
  <c r="U523" i="3"/>
  <c r="V523" i="3"/>
  <c r="W523" i="3"/>
  <c r="X523" i="3"/>
  <c r="A524" i="3"/>
  <c r="B524" i="3"/>
  <c r="G524" i="3"/>
  <c r="H524" i="3" s="1"/>
  <c r="J524" i="3"/>
  <c r="I524" i="3" s="1"/>
  <c r="K524" i="3"/>
  <c r="L524" i="3"/>
  <c r="M524" i="3"/>
  <c r="N524" i="3"/>
  <c r="O524" i="3"/>
  <c r="P524" i="3"/>
  <c r="R524" i="3"/>
  <c r="S524" i="3"/>
  <c r="T524" i="3"/>
  <c r="U524" i="3"/>
  <c r="V524" i="3"/>
  <c r="W524" i="3"/>
  <c r="X524" i="3"/>
  <c r="A525" i="3"/>
  <c r="B525" i="3"/>
  <c r="G525" i="3"/>
  <c r="H525" i="3" s="1"/>
  <c r="J525" i="3"/>
  <c r="I525" i="3" s="1"/>
  <c r="K525" i="3"/>
  <c r="L525" i="3"/>
  <c r="M525" i="3"/>
  <c r="N525" i="3"/>
  <c r="O525" i="3"/>
  <c r="P525" i="3"/>
  <c r="R525" i="3"/>
  <c r="S525" i="3"/>
  <c r="T525" i="3"/>
  <c r="U525" i="3"/>
  <c r="V525" i="3"/>
  <c r="W525" i="3"/>
  <c r="X525" i="3"/>
  <c r="A526" i="3"/>
  <c r="B526" i="3"/>
  <c r="G526" i="3"/>
  <c r="H526" i="3" s="1"/>
  <c r="J526" i="3"/>
  <c r="I526" i="3" s="1"/>
  <c r="K526" i="3"/>
  <c r="L526" i="3"/>
  <c r="M526" i="3"/>
  <c r="N526" i="3"/>
  <c r="O526" i="3"/>
  <c r="P526" i="3"/>
  <c r="R526" i="3"/>
  <c r="S526" i="3"/>
  <c r="U526" i="3"/>
  <c r="V526" i="3"/>
  <c r="W526" i="3"/>
  <c r="X526" i="3"/>
  <c r="A527" i="3"/>
  <c r="B527" i="3"/>
  <c r="G527" i="3"/>
  <c r="H527" i="3" s="1"/>
  <c r="J527" i="3"/>
  <c r="I527" i="3" s="1"/>
  <c r="K527" i="3"/>
  <c r="L527" i="3"/>
  <c r="M527" i="3"/>
  <c r="N527" i="3"/>
  <c r="O527" i="3"/>
  <c r="P527" i="3"/>
  <c r="R527" i="3"/>
  <c r="S527" i="3"/>
  <c r="U527" i="3"/>
  <c r="V527" i="3"/>
  <c r="W527" i="3"/>
  <c r="X527" i="3"/>
  <c r="A528" i="3"/>
  <c r="B528" i="3"/>
  <c r="G528" i="3"/>
  <c r="J528" i="3"/>
  <c r="I528" i="3" s="1"/>
  <c r="K528" i="3"/>
  <c r="L528" i="3"/>
  <c r="M528" i="3"/>
  <c r="N528" i="3"/>
  <c r="O528" i="3"/>
  <c r="P528" i="3"/>
  <c r="R528" i="3"/>
  <c r="S528" i="3"/>
  <c r="T528" i="3"/>
  <c r="U528" i="3"/>
  <c r="V528" i="3"/>
  <c r="W528" i="3"/>
  <c r="X528" i="3"/>
  <c r="A529" i="3"/>
  <c r="B529" i="3"/>
  <c r="J529" i="3"/>
  <c r="I529" i="3" s="1"/>
  <c r="K529" i="3"/>
  <c r="L529" i="3"/>
  <c r="M529" i="3"/>
  <c r="N529" i="3"/>
  <c r="O529" i="3"/>
  <c r="P529" i="3"/>
  <c r="R529" i="3"/>
  <c r="S529" i="3"/>
  <c r="U529" i="3"/>
  <c r="V529" i="3"/>
  <c r="W529" i="3"/>
  <c r="X529" i="3"/>
  <c r="A530" i="3"/>
  <c r="B530" i="3"/>
  <c r="J530" i="3"/>
  <c r="I530" i="3" s="1"/>
  <c r="K530" i="3"/>
  <c r="L530" i="3"/>
  <c r="M530" i="3"/>
  <c r="N530" i="3"/>
  <c r="O530" i="3"/>
  <c r="P530" i="3"/>
  <c r="R530" i="3"/>
  <c r="S530" i="3"/>
  <c r="T530" i="3"/>
  <c r="U530" i="3"/>
  <c r="V530" i="3"/>
  <c r="W530" i="3"/>
  <c r="X530" i="3"/>
  <c r="A531" i="3"/>
  <c r="B531" i="3"/>
  <c r="G531" i="3"/>
  <c r="J531" i="3"/>
  <c r="I531" i="3" s="1"/>
  <c r="K531" i="3"/>
  <c r="L531" i="3"/>
  <c r="M531" i="3"/>
  <c r="N531" i="3"/>
  <c r="O531" i="3"/>
  <c r="P531" i="3"/>
  <c r="R531" i="3"/>
  <c r="S531" i="3"/>
  <c r="U531" i="3"/>
  <c r="V531" i="3"/>
  <c r="W531" i="3"/>
  <c r="X531" i="3"/>
  <c r="A532" i="3"/>
  <c r="B532" i="3"/>
  <c r="G532" i="3"/>
  <c r="H532" i="3" s="1"/>
  <c r="J532" i="3"/>
  <c r="I532" i="3" s="1"/>
  <c r="K532" i="3"/>
  <c r="L532" i="3"/>
  <c r="M532" i="3"/>
  <c r="N532" i="3"/>
  <c r="O532" i="3"/>
  <c r="P532" i="3"/>
  <c r="R532" i="3"/>
  <c r="S532" i="3"/>
  <c r="T532" i="3"/>
  <c r="U532" i="3"/>
  <c r="V532" i="3"/>
  <c r="W532" i="3"/>
  <c r="X532" i="3"/>
  <c r="A533" i="3"/>
  <c r="B533" i="3"/>
  <c r="G533" i="3"/>
  <c r="H533" i="3" s="1"/>
  <c r="J533" i="3"/>
  <c r="I533" i="3" s="1"/>
  <c r="K533" i="3"/>
  <c r="M533" i="3"/>
  <c r="N533" i="3"/>
  <c r="O533" i="3"/>
  <c r="P533" i="3"/>
  <c r="R533" i="3"/>
  <c r="S533" i="3"/>
  <c r="T533" i="3"/>
  <c r="U533" i="3"/>
  <c r="V533" i="3"/>
  <c r="W533" i="3"/>
  <c r="X533" i="3"/>
  <c r="A534" i="3"/>
  <c r="B534" i="3"/>
  <c r="G534" i="3"/>
  <c r="H534" i="3" s="1"/>
  <c r="J534" i="3"/>
  <c r="I534" i="3" s="1"/>
  <c r="K534" i="3"/>
  <c r="M534" i="3"/>
  <c r="N534" i="3"/>
  <c r="O534" i="3"/>
  <c r="P534" i="3"/>
  <c r="R534" i="3"/>
  <c r="S534" i="3"/>
  <c r="U534" i="3"/>
  <c r="V534" i="3"/>
  <c r="W534" i="3"/>
  <c r="X534" i="3"/>
  <c r="A535" i="3"/>
  <c r="B535" i="3"/>
  <c r="G535" i="3"/>
  <c r="H535" i="3" s="1"/>
  <c r="J535" i="3"/>
  <c r="I535" i="3" s="1"/>
  <c r="K535" i="3"/>
  <c r="M535" i="3"/>
  <c r="N535" i="3"/>
  <c r="O535" i="3"/>
  <c r="P535" i="3"/>
  <c r="R535" i="3"/>
  <c r="S535" i="3"/>
  <c r="T535" i="3"/>
  <c r="U535" i="3"/>
  <c r="V535" i="3"/>
  <c r="W535" i="3"/>
  <c r="X535" i="3"/>
  <c r="A536" i="3"/>
  <c r="B536" i="3"/>
  <c r="G536" i="3"/>
  <c r="F536" i="3" s="1"/>
  <c r="J536" i="3"/>
  <c r="I536" i="3" s="1"/>
  <c r="K536" i="3"/>
  <c r="M536" i="3"/>
  <c r="N536" i="3"/>
  <c r="O536" i="3"/>
  <c r="P536" i="3"/>
  <c r="R536" i="3"/>
  <c r="S536" i="3"/>
  <c r="T536" i="3"/>
  <c r="U536" i="3"/>
  <c r="V536" i="3"/>
  <c r="W536" i="3"/>
  <c r="X536" i="3"/>
  <c r="A537" i="3"/>
  <c r="B537" i="3"/>
  <c r="J537" i="3"/>
  <c r="I537" i="3" s="1"/>
  <c r="K537" i="3"/>
  <c r="M537" i="3"/>
  <c r="N537" i="3"/>
  <c r="O537" i="3"/>
  <c r="P537" i="3"/>
  <c r="R537" i="3"/>
  <c r="S537" i="3"/>
  <c r="T537" i="3"/>
  <c r="U537" i="3"/>
  <c r="V537" i="3"/>
  <c r="W537" i="3"/>
  <c r="X537" i="3"/>
  <c r="A538" i="3"/>
  <c r="B538" i="3"/>
  <c r="J538" i="3"/>
  <c r="I538" i="3" s="1"/>
  <c r="K538" i="3"/>
  <c r="M538" i="3"/>
  <c r="N538" i="3"/>
  <c r="O538" i="3"/>
  <c r="P538" i="3"/>
  <c r="R538" i="3"/>
  <c r="S538" i="3"/>
  <c r="U538" i="3"/>
  <c r="V538" i="3"/>
  <c r="W538" i="3"/>
  <c r="X538" i="3"/>
  <c r="A539" i="3"/>
  <c r="B539" i="3"/>
  <c r="G539" i="3"/>
  <c r="H539" i="3" s="1"/>
  <c r="J539" i="3"/>
  <c r="I539" i="3" s="1"/>
  <c r="K539" i="3"/>
  <c r="M539" i="3"/>
  <c r="N539" i="3"/>
  <c r="O539" i="3"/>
  <c r="P539" i="3"/>
  <c r="R539" i="3"/>
  <c r="S539" i="3"/>
  <c r="U539" i="3"/>
  <c r="V539" i="3"/>
  <c r="W539" i="3"/>
  <c r="X539" i="3"/>
  <c r="A540" i="3"/>
  <c r="B540" i="3"/>
  <c r="G540" i="3"/>
  <c r="H540" i="3" s="1"/>
  <c r="J540" i="3"/>
  <c r="I540" i="3" s="1"/>
  <c r="K540" i="3"/>
  <c r="M540" i="3"/>
  <c r="N540" i="3"/>
  <c r="O540" i="3"/>
  <c r="P540" i="3"/>
  <c r="R540" i="3"/>
  <c r="S540" i="3"/>
  <c r="T540" i="3"/>
  <c r="U540" i="3"/>
  <c r="V540" i="3"/>
  <c r="W540" i="3"/>
  <c r="X540" i="3"/>
  <c r="A541" i="3"/>
  <c r="B541" i="3"/>
  <c r="G541" i="3"/>
  <c r="J541" i="3"/>
  <c r="I541" i="3" s="1"/>
  <c r="K541" i="3"/>
  <c r="M541" i="3"/>
  <c r="N541" i="3"/>
  <c r="O541" i="3"/>
  <c r="P541" i="3"/>
  <c r="R541" i="3"/>
  <c r="S541" i="3"/>
  <c r="T541" i="3"/>
  <c r="U541" i="3"/>
  <c r="V541" i="3"/>
  <c r="W541" i="3"/>
  <c r="X541" i="3"/>
  <c r="A542" i="3"/>
  <c r="B542" i="3"/>
  <c r="G542" i="3"/>
  <c r="H542" i="3" s="1"/>
  <c r="J542" i="3"/>
  <c r="I542" i="3" s="1"/>
  <c r="K542" i="3"/>
  <c r="M542" i="3"/>
  <c r="N542" i="3"/>
  <c r="O542" i="3"/>
  <c r="P542" i="3"/>
  <c r="R542" i="3"/>
  <c r="S542" i="3"/>
  <c r="U542" i="3"/>
  <c r="V542" i="3"/>
  <c r="W542" i="3"/>
  <c r="X542" i="3"/>
  <c r="A543" i="3"/>
  <c r="B543" i="3"/>
  <c r="G543" i="3"/>
  <c r="H543" i="3" s="1"/>
  <c r="J543" i="3"/>
  <c r="I543" i="3" s="1"/>
  <c r="K543" i="3"/>
  <c r="M543" i="3"/>
  <c r="N543" i="3"/>
  <c r="O543" i="3"/>
  <c r="P543" i="3"/>
  <c r="R543" i="3"/>
  <c r="S543" i="3"/>
  <c r="U543" i="3"/>
  <c r="V543" i="3"/>
  <c r="W543" i="3"/>
  <c r="X543" i="3"/>
  <c r="A544" i="3"/>
  <c r="B544" i="3"/>
  <c r="G544" i="3"/>
  <c r="H544" i="3" s="1"/>
  <c r="J544" i="3"/>
  <c r="I544" i="3" s="1"/>
  <c r="K544" i="3"/>
  <c r="M544" i="3"/>
  <c r="N544" i="3"/>
  <c r="O544" i="3"/>
  <c r="P544" i="3"/>
  <c r="R544" i="3"/>
  <c r="S544" i="3"/>
  <c r="T544" i="3"/>
  <c r="U544" i="3"/>
  <c r="V544" i="3"/>
  <c r="W544" i="3"/>
  <c r="X544" i="3"/>
  <c r="A545" i="3"/>
  <c r="B545" i="3"/>
  <c r="J545" i="3"/>
  <c r="I545" i="3" s="1"/>
  <c r="K545" i="3"/>
  <c r="L545" i="3"/>
  <c r="M545" i="3"/>
  <c r="N545" i="3"/>
  <c r="O545" i="3"/>
  <c r="P545" i="3"/>
  <c r="R545" i="3"/>
  <c r="S545" i="3"/>
  <c r="U545" i="3"/>
  <c r="V545" i="3"/>
  <c r="W545" i="3"/>
  <c r="X545" i="3"/>
  <c r="A546" i="3"/>
  <c r="B546" i="3"/>
  <c r="J546" i="3"/>
  <c r="I546" i="3" s="1"/>
  <c r="K546" i="3"/>
  <c r="L546" i="3"/>
  <c r="M546" i="3"/>
  <c r="N546" i="3"/>
  <c r="O546" i="3"/>
  <c r="P546" i="3"/>
  <c r="R546" i="3"/>
  <c r="S546" i="3"/>
  <c r="T546" i="3"/>
  <c r="U546" i="3"/>
  <c r="V546" i="3"/>
  <c r="W546" i="3"/>
  <c r="X546" i="3"/>
  <c r="A547" i="3"/>
  <c r="B547" i="3"/>
  <c r="G547" i="3"/>
  <c r="J547" i="3"/>
  <c r="I547" i="3" s="1"/>
  <c r="K547" i="3"/>
  <c r="L547" i="3"/>
  <c r="M547" i="3"/>
  <c r="N547" i="3"/>
  <c r="O547" i="3"/>
  <c r="P547" i="3"/>
  <c r="R547" i="3"/>
  <c r="S547" i="3"/>
  <c r="U547" i="3"/>
  <c r="V547" i="3"/>
  <c r="W547" i="3"/>
  <c r="X547" i="3"/>
  <c r="A548" i="3"/>
  <c r="B548" i="3"/>
  <c r="G548" i="3"/>
  <c r="H548" i="3" s="1"/>
  <c r="J548" i="3"/>
  <c r="I548" i="3" s="1"/>
  <c r="K548" i="3"/>
  <c r="L548" i="3"/>
  <c r="M548" i="3"/>
  <c r="N548" i="3"/>
  <c r="O548" i="3"/>
  <c r="P548" i="3"/>
  <c r="R548" i="3"/>
  <c r="S548" i="3"/>
  <c r="T548" i="3"/>
  <c r="U548" i="3"/>
  <c r="V548" i="3"/>
  <c r="W548" i="3"/>
  <c r="X548" i="3"/>
  <c r="A549" i="3"/>
  <c r="B549" i="3"/>
  <c r="G549" i="3"/>
  <c r="J549" i="3"/>
  <c r="I549" i="3" s="1"/>
  <c r="K549" i="3"/>
  <c r="L549" i="3"/>
  <c r="M549" i="3"/>
  <c r="N549" i="3"/>
  <c r="O549" i="3"/>
  <c r="P549" i="3"/>
  <c r="R549" i="3"/>
  <c r="S549" i="3"/>
  <c r="T549" i="3"/>
  <c r="U549" i="3"/>
  <c r="V549" i="3"/>
  <c r="W549" i="3"/>
  <c r="X549" i="3"/>
  <c r="A550" i="3"/>
  <c r="B550" i="3"/>
  <c r="G550" i="3"/>
  <c r="H550" i="3" s="1"/>
  <c r="J550" i="3"/>
  <c r="I550" i="3" s="1"/>
  <c r="K550" i="3"/>
  <c r="L550" i="3"/>
  <c r="M550" i="3"/>
  <c r="N550" i="3"/>
  <c r="O550" i="3"/>
  <c r="P550" i="3"/>
  <c r="R550" i="3"/>
  <c r="S550" i="3"/>
  <c r="U550" i="3"/>
  <c r="V550" i="3"/>
  <c r="W550" i="3"/>
  <c r="X550" i="3"/>
  <c r="A551" i="3"/>
  <c r="B551" i="3"/>
  <c r="G551" i="3"/>
  <c r="H551" i="3" s="1"/>
  <c r="J551" i="3"/>
  <c r="I551" i="3" s="1"/>
  <c r="K551" i="3"/>
  <c r="L551" i="3"/>
  <c r="M551" i="3"/>
  <c r="N551" i="3"/>
  <c r="O551" i="3"/>
  <c r="P551" i="3"/>
  <c r="R551" i="3"/>
  <c r="S551" i="3"/>
  <c r="U551" i="3"/>
  <c r="V551" i="3"/>
  <c r="W551" i="3"/>
  <c r="X551" i="3"/>
  <c r="A552" i="3"/>
  <c r="B552" i="3"/>
  <c r="G552" i="3"/>
  <c r="H552" i="3" s="1"/>
  <c r="J552" i="3"/>
  <c r="I552" i="3" s="1"/>
  <c r="K552" i="3"/>
  <c r="L552" i="3"/>
  <c r="M552" i="3"/>
  <c r="N552" i="3"/>
  <c r="O552" i="3"/>
  <c r="P552" i="3"/>
  <c r="R552" i="3"/>
  <c r="S552" i="3"/>
  <c r="T552" i="3"/>
  <c r="U552" i="3"/>
  <c r="V552" i="3"/>
  <c r="W552" i="3"/>
  <c r="X552" i="3"/>
  <c r="A553" i="3"/>
  <c r="B553" i="3"/>
  <c r="J553" i="3"/>
  <c r="I553" i="3" s="1"/>
  <c r="K553" i="3"/>
  <c r="L553" i="3"/>
  <c r="M553" i="3"/>
  <c r="N553" i="3"/>
  <c r="O553" i="3"/>
  <c r="P553" i="3"/>
  <c r="R553" i="3"/>
  <c r="S553" i="3"/>
  <c r="T553" i="3"/>
  <c r="U553" i="3"/>
  <c r="V553" i="3"/>
  <c r="W553" i="3"/>
  <c r="X553" i="3"/>
  <c r="A554" i="3"/>
  <c r="B554" i="3"/>
  <c r="J554" i="3"/>
  <c r="I554" i="3" s="1"/>
  <c r="K554" i="3"/>
  <c r="L554" i="3"/>
  <c r="M554" i="3"/>
  <c r="N554" i="3"/>
  <c r="O554" i="3"/>
  <c r="P554" i="3"/>
  <c r="R554" i="3"/>
  <c r="S554" i="3"/>
  <c r="U554" i="3"/>
  <c r="V554" i="3"/>
  <c r="W554" i="3"/>
  <c r="X554" i="3"/>
  <c r="A555" i="3"/>
  <c r="B555" i="3"/>
  <c r="G555" i="3"/>
  <c r="H555" i="3" s="1"/>
  <c r="J555" i="3"/>
  <c r="I555" i="3" s="1"/>
  <c r="K555" i="3"/>
  <c r="L555" i="3"/>
  <c r="M555" i="3"/>
  <c r="N555" i="3"/>
  <c r="O555" i="3"/>
  <c r="P555" i="3"/>
  <c r="R555" i="3"/>
  <c r="S555" i="3"/>
  <c r="U555" i="3"/>
  <c r="V555" i="3"/>
  <c r="W555" i="3"/>
  <c r="X555" i="3"/>
  <c r="A556" i="3"/>
  <c r="B556" i="3"/>
  <c r="G556" i="3"/>
  <c r="H556" i="3" s="1"/>
  <c r="J556" i="3"/>
  <c r="I556" i="3" s="1"/>
  <c r="K556" i="3"/>
  <c r="L556" i="3"/>
  <c r="M556" i="3"/>
  <c r="N556" i="3"/>
  <c r="O556" i="3"/>
  <c r="P556" i="3"/>
  <c r="R556" i="3"/>
  <c r="S556" i="3"/>
  <c r="T556" i="3"/>
  <c r="U556" i="3"/>
  <c r="V556" i="3"/>
  <c r="W556" i="3"/>
  <c r="X556" i="3"/>
  <c r="A557" i="3"/>
  <c r="B557" i="3"/>
  <c r="G557" i="3"/>
  <c r="J557" i="3"/>
  <c r="I557" i="3" s="1"/>
  <c r="K557" i="3"/>
  <c r="L557" i="3"/>
  <c r="M557" i="3"/>
  <c r="N557" i="3"/>
  <c r="O557" i="3"/>
  <c r="P557" i="3"/>
  <c r="R557" i="3"/>
  <c r="S557" i="3"/>
  <c r="T557" i="3"/>
  <c r="U557" i="3"/>
  <c r="V557" i="3"/>
  <c r="W557" i="3"/>
  <c r="X557" i="3"/>
  <c r="A558" i="3"/>
  <c r="B558" i="3"/>
  <c r="G558" i="3"/>
  <c r="H558" i="3" s="1"/>
  <c r="J558" i="3"/>
  <c r="I558" i="3" s="1"/>
  <c r="K558" i="3"/>
  <c r="L558" i="3"/>
  <c r="M558" i="3"/>
  <c r="N558" i="3"/>
  <c r="O558" i="3"/>
  <c r="P558" i="3"/>
  <c r="R558" i="3"/>
  <c r="S558" i="3"/>
  <c r="U558" i="3"/>
  <c r="V558" i="3"/>
  <c r="W558" i="3"/>
  <c r="X558" i="3"/>
  <c r="A559" i="3"/>
  <c r="B559" i="3"/>
  <c r="G559" i="3"/>
  <c r="H559" i="3" s="1"/>
  <c r="J559" i="3"/>
  <c r="I559" i="3" s="1"/>
  <c r="K559" i="3"/>
  <c r="L559" i="3"/>
  <c r="M559" i="3"/>
  <c r="N559" i="3"/>
  <c r="O559" i="3"/>
  <c r="P559" i="3"/>
  <c r="R559" i="3"/>
  <c r="S559" i="3"/>
  <c r="U559" i="3"/>
  <c r="V559" i="3"/>
  <c r="W559" i="3"/>
  <c r="X559" i="3"/>
  <c r="A560" i="3"/>
  <c r="B560" i="3"/>
  <c r="G560" i="3"/>
  <c r="J560" i="3"/>
  <c r="I560" i="3" s="1"/>
  <c r="K560" i="3"/>
  <c r="L560" i="3"/>
  <c r="M560" i="3"/>
  <c r="N560" i="3"/>
  <c r="O560" i="3"/>
  <c r="P560" i="3"/>
  <c r="R560" i="3"/>
  <c r="S560" i="3"/>
  <c r="T560" i="3"/>
  <c r="U560" i="3"/>
  <c r="V560" i="3"/>
  <c r="W560" i="3"/>
  <c r="X560" i="3"/>
  <c r="A561" i="3"/>
  <c r="B561" i="3"/>
  <c r="J561" i="3"/>
  <c r="I561" i="3" s="1"/>
  <c r="K561" i="3"/>
  <c r="L561" i="3"/>
  <c r="M561" i="3"/>
  <c r="N561" i="3"/>
  <c r="O561" i="3"/>
  <c r="P561" i="3"/>
  <c r="R561" i="3"/>
  <c r="S561" i="3"/>
  <c r="U561" i="3"/>
  <c r="V561" i="3"/>
  <c r="W561" i="3"/>
  <c r="X561" i="3"/>
  <c r="A562" i="3"/>
  <c r="B562" i="3"/>
  <c r="J562" i="3"/>
  <c r="I562" i="3" s="1"/>
  <c r="K562" i="3"/>
  <c r="L562" i="3"/>
  <c r="M562" i="3"/>
  <c r="N562" i="3"/>
  <c r="O562" i="3"/>
  <c r="P562" i="3"/>
  <c r="R562" i="3"/>
  <c r="S562" i="3"/>
  <c r="U562" i="3"/>
  <c r="V562" i="3"/>
  <c r="W562" i="3"/>
  <c r="X562" i="3"/>
  <c r="A563" i="3"/>
  <c r="B563" i="3"/>
  <c r="G563" i="3"/>
  <c r="J563" i="3"/>
  <c r="I563" i="3" s="1"/>
  <c r="K563" i="3"/>
  <c r="L563" i="3"/>
  <c r="M563" i="3"/>
  <c r="N563" i="3"/>
  <c r="O563" i="3"/>
  <c r="P563" i="3"/>
  <c r="R563" i="3"/>
  <c r="S563" i="3"/>
  <c r="U563" i="3"/>
  <c r="V563" i="3"/>
  <c r="W563" i="3"/>
  <c r="X563" i="3"/>
  <c r="A564" i="3"/>
  <c r="B564" i="3"/>
  <c r="G564" i="3"/>
  <c r="H564" i="3" s="1"/>
  <c r="J564" i="3"/>
  <c r="I564" i="3" s="1"/>
  <c r="K564" i="3"/>
  <c r="L564" i="3"/>
  <c r="M564" i="3"/>
  <c r="N564" i="3"/>
  <c r="O564" i="3"/>
  <c r="P564" i="3"/>
  <c r="R564" i="3"/>
  <c r="S564" i="3"/>
  <c r="T564" i="3"/>
  <c r="U564" i="3"/>
  <c r="V564" i="3"/>
  <c r="W564" i="3"/>
  <c r="X564" i="3"/>
  <c r="A565" i="3"/>
  <c r="B565" i="3"/>
  <c r="G565" i="3"/>
  <c r="H565" i="3" s="1"/>
  <c r="J565" i="3"/>
  <c r="I565" i="3" s="1"/>
  <c r="K565" i="3"/>
  <c r="L565" i="3"/>
  <c r="M565" i="3"/>
  <c r="N565" i="3"/>
  <c r="O565" i="3"/>
  <c r="P565" i="3"/>
  <c r="R565" i="3"/>
  <c r="S565" i="3"/>
  <c r="T565" i="3"/>
  <c r="U565" i="3"/>
  <c r="V565" i="3"/>
  <c r="W565" i="3"/>
  <c r="X565" i="3"/>
  <c r="A566" i="3"/>
  <c r="B566" i="3"/>
  <c r="G566" i="3"/>
  <c r="H566" i="3" s="1"/>
  <c r="J566" i="3"/>
  <c r="I566" i="3" s="1"/>
  <c r="K566" i="3"/>
  <c r="L566" i="3"/>
  <c r="M566" i="3"/>
  <c r="N566" i="3"/>
  <c r="O566" i="3"/>
  <c r="P566" i="3"/>
  <c r="R566" i="3"/>
  <c r="S566" i="3"/>
  <c r="U566" i="3"/>
  <c r="V566" i="3"/>
  <c r="W566" i="3"/>
  <c r="X566" i="3"/>
  <c r="A567" i="3"/>
  <c r="B567" i="3"/>
  <c r="G567" i="3"/>
  <c r="H567" i="3" s="1"/>
  <c r="J567" i="3"/>
  <c r="I567" i="3" s="1"/>
  <c r="K567" i="3"/>
  <c r="L567" i="3"/>
  <c r="M567" i="3"/>
  <c r="N567" i="3"/>
  <c r="O567" i="3"/>
  <c r="P567" i="3"/>
  <c r="R567" i="3"/>
  <c r="S567" i="3"/>
  <c r="U567" i="3"/>
  <c r="V567" i="3"/>
  <c r="W567" i="3"/>
  <c r="X567" i="3"/>
  <c r="A568" i="3"/>
  <c r="B568" i="3"/>
  <c r="G568" i="3"/>
  <c r="H568" i="3" s="1"/>
  <c r="J568" i="3"/>
  <c r="I568" i="3" s="1"/>
  <c r="K568" i="3"/>
  <c r="L568" i="3"/>
  <c r="M568" i="3"/>
  <c r="N568" i="3"/>
  <c r="O568" i="3"/>
  <c r="P568" i="3"/>
  <c r="R568" i="3"/>
  <c r="S568" i="3"/>
  <c r="T568" i="3"/>
  <c r="U568" i="3"/>
  <c r="V568" i="3"/>
  <c r="W568" i="3"/>
  <c r="X568" i="3"/>
  <c r="A569" i="3"/>
  <c r="B569" i="3"/>
  <c r="J569" i="3"/>
  <c r="I569" i="3" s="1"/>
  <c r="K569" i="3"/>
  <c r="M569" i="3"/>
  <c r="N569" i="3"/>
  <c r="O569" i="3"/>
  <c r="P569" i="3"/>
  <c r="R569" i="3"/>
  <c r="S569" i="3"/>
  <c r="T569" i="3"/>
  <c r="U569" i="3"/>
  <c r="V569" i="3"/>
  <c r="W569" i="3"/>
  <c r="X569" i="3"/>
  <c r="A570" i="3"/>
  <c r="B570" i="3"/>
  <c r="J570" i="3"/>
  <c r="I570" i="3" s="1"/>
  <c r="K570" i="3"/>
  <c r="L570" i="3"/>
  <c r="M570" i="3"/>
  <c r="N570" i="3"/>
  <c r="O570" i="3"/>
  <c r="P570" i="3"/>
  <c r="R570" i="3"/>
  <c r="S570" i="3"/>
  <c r="U570" i="3"/>
  <c r="V570" i="3"/>
  <c r="W570" i="3"/>
  <c r="X570" i="3"/>
  <c r="A571" i="3"/>
  <c r="B571" i="3"/>
  <c r="G571" i="3"/>
  <c r="J571" i="3"/>
  <c r="I571" i="3" s="1"/>
  <c r="K571" i="3"/>
  <c r="L571" i="3"/>
  <c r="M571" i="3"/>
  <c r="N571" i="3"/>
  <c r="O571" i="3"/>
  <c r="P571" i="3"/>
  <c r="R571" i="3"/>
  <c r="S571" i="3"/>
  <c r="U571" i="3"/>
  <c r="V571" i="3"/>
  <c r="W571" i="3"/>
  <c r="X571" i="3"/>
  <c r="A572" i="3"/>
  <c r="B572" i="3"/>
  <c r="G572" i="3"/>
  <c r="H572" i="3" s="1"/>
  <c r="J572" i="3"/>
  <c r="I572" i="3" s="1"/>
  <c r="K572" i="3"/>
  <c r="L572" i="3"/>
  <c r="M572" i="3"/>
  <c r="N572" i="3"/>
  <c r="O572" i="3"/>
  <c r="P572" i="3"/>
  <c r="R572" i="3"/>
  <c r="S572" i="3"/>
  <c r="T572" i="3"/>
  <c r="U572" i="3"/>
  <c r="V572" i="3"/>
  <c r="W572" i="3"/>
  <c r="X572" i="3"/>
  <c r="A573" i="3"/>
  <c r="B573" i="3"/>
  <c r="G573" i="3"/>
  <c r="F573" i="3" s="1"/>
  <c r="J573" i="3"/>
  <c r="I573" i="3" s="1"/>
  <c r="K573" i="3"/>
  <c r="L573" i="3"/>
  <c r="M573" i="3"/>
  <c r="N573" i="3"/>
  <c r="O573" i="3"/>
  <c r="P573" i="3"/>
  <c r="R573" i="3"/>
  <c r="S573" i="3"/>
  <c r="T573" i="3"/>
  <c r="U573" i="3"/>
  <c r="V573" i="3"/>
  <c r="W573" i="3"/>
  <c r="X573" i="3"/>
  <c r="A574" i="3"/>
  <c r="B574" i="3"/>
  <c r="G574" i="3"/>
  <c r="H574" i="3" s="1"/>
  <c r="J574" i="3"/>
  <c r="I574" i="3" s="1"/>
  <c r="K574" i="3"/>
  <c r="L574" i="3"/>
  <c r="M574" i="3"/>
  <c r="N574" i="3"/>
  <c r="O574" i="3"/>
  <c r="P574" i="3"/>
  <c r="R574" i="3"/>
  <c r="S574" i="3"/>
  <c r="U574" i="3"/>
  <c r="V574" i="3"/>
  <c r="W574" i="3"/>
  <c r="X574" i="3"/>
  <c r="A575" i="3"/>
  <c r="B575" i="3"/>
  <c r="G575" i="3"/>
  <c r="H575" i="3" s="1"/>
  <c r="J575" i="3"/>
  <c r="I575" i="3" s="1"/>
  <c r="K575" i="3"/>
  <c r="L575" i="3"/>
  <c r="M575" i="3"/>
  <c r="N575" i="3"/>
  <c r="O575" i="3"/>
  <c r="P575" i="3"/>
  <c r="R575" i="3"/>
  <c r="S575" i="3"/>
  <c r="U575" i="3"/>
  <c r="V575" i="3"/>
  <c r="W575" i="3"/>
  <c r="X575" i="3"/>
  <c r="A576" i="3"/>
  <c r="B576" i="3"/>
  <c r="G576" i="3"/>
  <c r="H576" i="3" s="1"/>
  <c r="J576" i="3"/>
  <c r="I576" i="3" s="1"/>
  <c r="K576" i="3"/>
  <c r="L576" i="3"/>
  <c r="M576" i="3"/>
  <c r="N576" i="3"/>
  <c r="O576" i="3"/>
  <c r="P576" i="3"/>
  <c r="R576" i="3"/>
  <c r="S576" i="3"/>
  <c r="T576" i="3"/>
  <c r="U576" i="3"/>
  <c r="V576" i="3"/>
  <c r="W576" i="3"/>
  <c r="X576" i="3"/>
  <c r="A577" i="3"/>
  <c r="B577" i="3"/>
  <c r="J577" i="3"/>
  <c r="I577" i="3" s="1"/>
  <c r="K577" i="3"/>
  <c r="L577" i="3"/>
  <c r="M577" i="3"/>
  <c r="N577" i="3"/>
  <c r="O577" i="3"/>
  <c r="P577" i="3"/>
  <c r="R577" i="3"/>
  <c r="S577" i="3"/>
  <c r="T577" i="3"/>
  <c r="U577" i="3"/>
  <c r="V577" i="3"/>
  <c r="W577" i="3"/>
  <c r="X577" i="3"/>
  <c r="A578" i="3"/>
  <c r="B578" i="3"/>
  <c r="G578" i="3"/>
  <c r="H578" i="3" s="1"/>
  <c r="J578" i="3"/>
  <c r="I578" i="3" s="1"/>
  <c r="K578" i="3"/>
  <c r="L578" i="3"/>
  <c r="M578" i="3"/>
  <c r="N578" i="3"/>
  <c r="O578" i="3"/>
  <c r="P578" i="3"/>
  <c r="R578" i="3"/>
  <c r="S578" i="3"/>
  <c r="U578" i="3"/>
  <c r="V578" i="3"/>
  <c r="W578" i="3"/>
  <c r="X578" i="3"/>
  <c r="A579" i="3"/>
  <c r="B579" i="3"/>
  <c r="G579" i="3"/>
  <c r="H579" i="3" s="1"/>
  <c r="J579" i="3"/>
  <c r="I579" i="3" s="1"/>
  <c r="K579" i="3"/>
  <c r="L579" i="3"/>
  <c r="M579" i="3"/>
  <c r="N579" i="3"/>
  <c r="O579" i="3"/>
  <c r="P579" i="3"/>
  <c r="R579" i="3"/>
  <c r="S579" i="3"/>
  <c r="U579" i="3"/>
  <c r="V579" i="3"/>
  <c r="W579" i="3"/>
  <c r="X579" i="3"/>
  <c r="A580" i="3"/>
  <c r="B580" i="3"/>
  <c r="G580" i="3"/>
  <c r="H580" i="3" s="1"/>
  <c r="J580" i="3"/>
  <c r="I580" i="3" s="1"/>
  <c r="K580" i="3"/>
  <c r="L580" i="3"/>
  <c r="M580" i="3"/>
  <c r="N580" i="3"/>
  <c r="O580" i="3"/>
  <c r="P580" i="3"/>
  <c r="R580" i="3"/>
  <c r="S580" i="3"/>
  <c r="T580" i="3"/>
  <c r="U580" i="3"/>
  <c r="V580" i="3"/>
  <c r="W580" i="3"/>
  <c r="X580" i="3"/>
  <c r="A581" i="3"/>
  <c r="B581" i="3"/>
  <c r="G581" i="3"/>
  <c r="H581" i="3" s="1"/>
  <c r="J581" i="3"/>
  <c r="I581" i="3" s="1"/>
  <c r="K581" i="3"/>
  <c r="L581" i="3"/>
  <c r="M581" i="3"/>
  <c r="N581" i="3"/>
  <c r="O581" i="3"/>
  <c r="P581" i="3"/>
  <c r="R581" i="3"/>
  <c r="S581" i="3"/>
  <c r="T581" i="3"/>
  <c r="U581" i="3"/>
  <c r="V581" i="3"/>
  <c r="W581" i="3"/>
  <c r="X581" i="3"/>
  <c r="A582" i="3"/>
  <c r="B582" i="3"/>
  <c r="G582" i="3"/>
  <c r="H582" i="3" s="1"/>
  <c r="J582" i="3"/>
  <c r="I582" i="3" s="1"/>
  <c r="K582" i="3"/>
  <c r="L582" i="3"/>
  <c r="M582" i="3"/>
  <c r="N582" i="3"/>
  <c r="O582" i="3"/>
  <c r="P582" i="3"/>
  <c r="R582" i="3"/>
  <c r="S582" i="3"/>
  <c r="U582" i="3"/>
  <c r="V582" i="3"/>
  <c r="W582" i="3"/>
  <c r="X582" i="3"/>
  <c r="A583" i="3"/>
  <c r="B583" i="3"/>
  <c r="G583" i="3"/>
  <c r="H583" i="3" s="1"/>
  <c r="J583" i="3"/>
  <c r="I583" i="3" s="1"/>
  <c r="K583" i="3"/>
  <c r="M583" i="3"/>
  <c r="N583" i="3"/>
  <c r="O583" i="3"/>
  <c r="P583" i="3"/>
  <c r="R583" i="3"/>
  <c r="S583" i="3"/>
  <c r="U583" i="3"/>
  <c r="V583" i="3"/>
  <c r="W583" i="3"/>
  <c r="X583" i="3"/>
  <c r="A584" i="3"/>
  <c r="B584" i="3"/>
  <c r="G584" i="3"/>
  <c r="J584" i="3"/>
  <c r="I584" i="3" s="1"/>
  <c r="K584" i="3"/>
  <c r="L584" i="3"/>
  <c r="M584" i="3"/>
  <c r="N584" i="3"/>
  <c r="O584" i="3"/>
  <c r="P584" i="3"/>
  <c r="R584" i="3"/>
  <c r="S584" i="3"/>
  <c r="T584" i="3"/>
  <c r="U584" i="3"/>
  <c r="V584" i="3"/>
  <c r="W584" i="3"/>
  <c r="X584" i="3"/>
  <c r="A585" i="3"/>
  <c r="B585" i="3"/>
  <c r="J585" i="3"/>
  <c r="I585" i="3" s="1"/>
  <c r="K585" i="3"/>
  <c r="L585" i="3"/>
  <c r="M585" i="3"/>
  <c r="N585" i="3"/>
  <c r="O585" i="3"/>
  <c r="P585" i="3"/>
  <c r="R585" i="3"/>
  <c r="S585" i="3"/>
  <c r="T585" i="3"/>
  <c r="U585" i="3"/>
  <c r="V585" i="3"/>
  <c r="W585" i="3"/>
  <c r="X585" i="3"/>
  <c r="A586" i="3"/>
  <c r="B586" i="3"/>
  <c r="J586" i="3"/>
  <c r="I586" i="3" s="1"/>
  <c r="K586" i="3"/>
  <c r="L586" i="3"/>
  <c r="M586" i="3"/>
  <c r="N586" i="3"/>
  <c r="O586" i="3"/>
  <c r="P586" i="3"/>
  <c r="R586" i="3"/>
  <c r="S586" i="3"/>
  <c r="U586" i="3"/>
  <c r="V586" i="3"/>
  <c r="W586" i="3"/>
  <c r="X586" i="3"/>
  <c r="A587" i="3"/>
  <c r="B587" i="3"/>
  <c r="G587" i="3"/>
  <c r="H587" i="3" s="1"/>
  <c r="J587" i="3"/>
  <c r="I587" i="3" s="1"/>
  <c r="K587" i="3"/>
  <c r="L587" i="3"/>
  <c r="M587" i="3"/>
  <c r="N587" i="3"/>
  <c r="O587" i="3"/>
  <c r="P587" i="3"/>
  <c r="R587" i="3"/>
  <c r="S587" i="3"/>
  <c r="U587" i="3"/>
  <c r="V587" i="3"/>
  <c r="W587" i="3"/>
  <c r="X587" i="3"/>
  <c r="A588" i="3"/>
  <c r="B588" i="3"/>
  <c r="G588" i="3"/>
  <c r="J588" i="3"/>
  <c r="I588" i="3" s="1"/>
  <c r="K588" i="3"/>
  <c r="L588" i="3"/>
  <c r="M588" i="3"/>
  <c r="N588" i="3"/>
  <c r="O588" i="3"/>
  <c r="P588" i="3"/>
  <c r="R588" i="3"/>
  <c r="S588" i="3"/>
  <c r="T588" i="3"/>
  <c r="U588" i="3"/>
  <c r="V588" i="3"/>
  <c r="W588" i="3"/>
  <c r="X588" i="3"/>
  <c r="A589" i="3"/>
  <c r="B589" i="3"/>
  <c r="G589" i="3"/>
  <c r="J589" i="3"/>
  <c r="I589" i="3" s="1"/>
  <c r="K589" i="3"/>
  <c r="L589" i="3"/>
  <c r="M589" i="3"/>
  <c r="N589" i="3"/>
  <c r="O589" i="3"/>
  <c r="P589" i="3"/>
  <c r="R589" i="3"/>
  <c r="S589" i="3"/>
  <c r="T589" i="3"/>
  <c r="U589" i="3"/>
  <c r="V589" i="3"/>
  <c r="W589" i="3"/>
  <c r="X589" i="3"/>
  <c r="A590" i="3"/>
  <c r="B590" i="3"/>
  <c r="G590" i="3"/>
  <c r="H590" i="3" s="1"/>
  <c r="J590" i="3"/>
  <c r="I590" i="3" s="1"/>
  <c r="K590" i="3"/>
  <c r="L590" i="3"/>
  <c r="M590" i="3"/>
  <c r="N590" i="3"/>
  <c r="O590" i="3"/>
  <c r="P590" i="3"/>
  <c r="R590" i="3"/>
  <c r="S590" i="3"/>
  <c r="U590" i="3"/>
  <c r="V590" i="3"/>
  <c r="W590" i="3"/>
  <c r="X590" i="3"/>
  <c r="A591" i="3"/>
  <c r="B591" i="3"/>
  <c r="G591" i="3"/>
  <c r="H591" i="3" s="1"/>
  <c r="J591" i="3"/>
  <c r="I591" i="3" s="1"/>
  <c r="K591" i="3"/>
  <c r="L591" i="3"/>
  <c r="M591" i="3"/>
  <c r="N591" i="3"/>
  <c r="O591" i="3"/>
  <c r="P591" i="3"/>
  <c r="R591" i="3"/>
  <c r="S591" i="3"/>
  <c r="U591" i="3"/>
  <c r="V591" i="3"/>
  <c r="W591" i="3"/>
  <c r="X591" i="3"/>
  <c r="A592" i="3"/>
  <c r="B592" i="3"/>
  <c r="G592" i="3"/>
  <c r="J592" i="3"/>
  <c r="I592" i="3" s="1"/>
  <c r="K592" i="3"/>
  <c r="L592" i="3"/>
  <c r="M592" i="3"/>
  <c r="N592" i="3"/>
  <c r="O592" i="3"/>
  <c r="P592" i="3"/>
  <c r="R592" i="3"/>
  <c r="S592" i="3"/>
  <c r="T592" i="3"/>
  <c r="U592" i="3"/>
  <c r="V592" i="3"/>
  <c r="W592" i="3"/>
  <c r="X592" i="3"/>
  <c r="A593" i="3"/>
  <c r="B593" i="3"/>
  <c r="J593" i="3"/>
  <c r="I593" i="3" s="1"/>
  <c r="K593" i="3"/>
  <c r="L593" i="3"/>
  <c r="M593" i="3"/>
  <c r="N593" i="3"/>
  <c r="O593" i="3"/>
  <c r="P593" i="3"/>
  <c r="R593" i="3"/>
  <c r="S593" i="3"/>
  <c r="U593" i="3"/>
  <c r="V593" i="3"/>
  <c r="W593" i="3"/>
  <c r="X593" i="3"/>
  <c r="A594" i="3"/>
  <c r="B594" i="3"/>
  <c r="J594" i="3"/>
  <c r="I594" i="3" s="1"/>
  <c r="K594" i="3"/>
  <c r="L594" i="3"/>
  <c r="M594" i="3"/>
  <c r="N594" i="3"/>
  <c r="O594" i="3"/>
  <c r="P594" i="3"/>
  <c r="R594" i="3"/>
  <c r="S594" i="3"/>
  <c r="U594" i="3"/>
  <c r="V594" i="3"/>
  <c r="W594" i="3"/>
  <c r="X594" i="3"/>
  <c r="A595" i="3"/>
  <c r="B595" i="3"/>
  <c r="G595" i="3"/>
  <c r="H595" i="3" s="1"/>
  <c r="J595" i="3"/>
  <c r="I595" i="3" s="1"/>
  <c r="K595" i="3"/>
  <c r="L595" i="3"/>
  <c r="M595" i="3"/>
  <c r="N595" i="3"/>
  <c r="O595" i="3"/>
  <c r="P595" i="3"/>
  <c r="R595" i="3"/>
  <c r="S595" i="3"/>
  <c r="U595" i="3"/>
  <c r="V595" i="3"/>
  <c r="W595" i="3"/>
  <c r="X595" i="3"/>
  <c r="A596" i="3"/>
  <c r="B596" i="3"/>
  <c r="G596" i="3"/>
  <c r="H596" i="3" s="1"/>
  <c r="J596" i="3"/>
  <c r="I596" i="3" s="1"/>
  <c r="K596" i="3"/>
  <c r="L596" i="3"/>
  <c r="M596" i="3"/>
  <c r="N596" i="3"/>
  <c r="O596" i="3"/>
  <c r="P596" i="3"/>
  <c r="R596" i="3"/>
  <c r="S596" i="3"/>
  <c r="T596" i="3"/>
  <c r="U596" i="3"/>
  <c r="V596" i="3"/>
  <c r="W596" i="3"/>
  <c r="X596" i="3"/>
  <c r="A597" i="3"/>
  <c r="B597" i="3"/>
  <c r="G597" i="3"/>
  <c r="H597" i="3" s="1"/>
  <c r="J597" i="3"/>
  <c r="I597" i="3" s="1"/>
  <c r="K597" i="3"/>
  <c r="L597" i="3"/>
  <c r="M597" i="3"/>
  <c r="N597" i="3"/>
  <c r="O597" i="3"/>
  <c r="P597" i="3"/>
  <c r="R597" i="3"/>
  <c r="S597" i="3"/>
  <c r="T597" i="3"/>
  <c r="U597" i="3"/>
  <c r="V597" i="3"/>
  <c r="W597" i="3"/>
  <c r="X597" i="3"/>
  <c r="A598" i="3"/>
  <c r="B598" i="3"/>
  <c r="G598" i="3"/>
  <c r="H598" i="3" s="1"/>
  <c r="J598" i="3"/>
  <c r="I598" i="3" s="1"/>
  <c r="K598" i="3"/>
  <c r="L598" i="3"/>
  <c r="M598" i="3"/>
  <c r="N598" i="3"/>
  <c r="O598" i="3"/>
  <c r="P598" i="3"/>
  <c r="R598" i="3"/>
  <c r="S598" i="3"/>
  <c r="U598" i="3"/>
  <c r="V598" i="3"/>
  <c r="W598" i="3"/>
  <c r="X598" i="3"/>
  <c r="A599" i="3"/>
  <c r="B599" i="3"/>
  <c r="G599" i="3"/>
  <c r="H599" i="3" s="1"/>
  <c r="J599" i="3"/>
  <c r="I599" i="3" s="1"/>
  <c r="K599" i="3"/>
  <c r="L599" i="3"/>
  <c r="M599" i="3"/>
  <c r="N599" i="3"/>
  <c r="O599" i="3"/>
  <c r="P599" i="3"/>
  <c r="R599" i="3"/>
  <c r="S599" i="3"/>
  <c r="U599" i="3"/>
  <c r="V599" i="3"/>
  <c r="W599" i="3"/>
  <c r="X599" i="3"/>
  <c r="A600" i="3"/>
  <c r="B600" i="3"/>
  <c r="G600" i="3"/>
  <c r="F600" i="3" s="1"/>
  <c r="J600" i="3"/>
  <c r="I600" i="3" s="1"/>
  <c r="K600" i="3"/>
  <c r="L600" i="3"/>
  <c r="M600" i="3"/>
  <c r="N600" i="3"/>
  <c r="O600" i="3"/>
  <c r="P600" i="3"/>
  <c r="R600" i="3"/>
  <c r="S600" i="3"/>
  <c r="T600" i="3"/>
  <c r="U600" i="3"/>
  <c r="V600" i="3"/>
  <c r="W600" i="3"/>
  <c r="X600" i="3"/>
  <c r="A601" i="3"/>
  <c r="B601" i="3"/>
  <c r="J601" i="3"/>
  <c r="I601" i="3" s="1"/>
  <c r="K601" i="3"/>
  <c r="L601" i="3"/>
  <c r="M601" i="3"/>
  <c r="N601" i="3"/>
  <c r="O601" i="3"/>
  <c r="P601" i="3"/>
  <c r="R601" i="3"/>
  <c r="S601" i="3"/>
  <c r="T601" i="3"/>
  <c r="U601" i="3"/>
  <c r="V601" i="3"/>
  <c r="W601" i="3"/>
  <c r="X601" i="3"/>
  <c r="A602" i="3"/>
  <c r="B602" i="3"/>
  <c r="J602" i="3"/>
  <c r="I602" i="3" s="1"/>
  <c r="K602" i="3"/>
  <c r="L602" i="3"/>
  <c r="M602" i="3"/>
  <c r="N602" i="3"/>
  <c r="O602" i="3"/>
  <c r="P602" i="3"/>
  <c r="R602" i="3"/>
  <c r="S602" i="3"/>
  <c r="U602" i="3"/>
  <c r="V602" i="3"/>
  <c r="W602" i="3"/>
  <c r="X602" i="3"/>
  <c r="A603" i="3"/>
  <c r="B603" i="3"/>
  <c r="G603" i="3"/>
  <c r="J603" i="3"/>
  <c r="I603" i="3" s="1"/>
  <c r="K603" i="3"/>
  <c r="L603" i="3"/>
  <c r="M603" i="3"/>
  <c r="N603" i="3"/>
  <c r="O603" i="3"/>
  <c r="P603" i="3"/>
  <c r="R603" i="3"/>
  <c r="S603" i="3"/>
  <c r="U603" i="3"/>
  <c r="V603" i="3"/>
  <c r="W603" i="3"/>
  <c r="X603" i="3"/>
  <c r="A604" i="3"/>
  <c r="B604" i="3"/>
  <c r="G604" i="3"/>
  <c r="H604" i="3" s="1"/>
  <c r="J604" i="3"/>
  <c r="I604" i="3" s="1"/>
  <c r="K604" i="3"/>
  <c r="L604" i="3"/>
  <c r="M604" i="3"/>
  <c r="N604" i="3"/>
  <c r="O604" i="3"/>
  <c r="P604" i="3"/>
  <c r="R604" i="3"/>
  <c r="S604" i="3"/>
  <c r="T604" i="3"/>
  <c r="U604" i="3"/>
  <c r="V604" i="3"/>
  <c r="W604" i="3"/>
  <c r="X604" i="3"/>
  <c r="A605" i="3"/>
  <c r="B605" i="3"/>
  <c r="G605" i="3"/>
  <c r="J605" i="3"/>
  <c r="I605" i="3" s="1"/>
  <c r="K605" i="3"/>
  <c r="L605" i="3"/>
  <c r="M605" i="3"/>
  <c r="N605" i="3"/>
  <c r="O605" i="3"/>
  <c r="P605" i="3"/>
  <c r="R605" i="3"/>
  <c r="S605" i="3"/>
  <c r="T605" i="3"/>
  <c r="U605" i="3"/>
  <c r="V605" i="3"/>
  <c r="W605" i="3"/>
  <c r="X605" i="3"/>
  <c r="A606" i="3"/>
  <c r="B606" i="3"/>
  <c r="G606" i="3"/>
  <c r="H606" i="3" s="1"/>
  <c r="J606" i="3"/>
  <c r="I606" i="3" s="1"/>
  <c r="K606" i="3"/>
  <c r="L606" i="3"/>
  <c r="M606" i="3"/>
  <c r="N606" i="3"/>
  <c r="O606" i="3"/>
  <c r="P606" i="3"/>
  <c r="R606" i="3"/>
  <c r="S606" i="3"/>
  <c r="U606" i="3"/>
  <c r="V606" i="3"/>
  <c r="W606" i="3"/>
  <c r="X606" i="3"/>
  <c r="A607" i="3"/>
  <c r="B607" i="3"/>
  <c r="G607" i="3"/>
  <c r="H607" i="3" s="1"/>
  <c r="J607" i="3"/>
  <c r="I607" i="3" s="1"/>
  <c r="K607" i="3"/>
  <c r="L607" i="3"/>
  <c r="M607" i="3"/>
  <c r="N607" i="3"/>
  <c r="O607" i="3"/>
  <c r="P607" i="3"/>
  <c r="R607" i="3"/>
  <c r="S607" i="3"/>
  <c r="U607" i="3"/>
  <c r="V607" i="3"/>
  <c r="W607" i="3"/>
  <c r="X607" i="3"/>
  <c r="A608" i="3"/>
  <c r="B608" i="3"/>
  <c r="G608" i="3"/>
  <c r="H608" i="3" s="1"/>
  <c r="J608" i="3"/>
  <c r="I608" i="3" s="1"/>
  <c r="K608" i="3"/>
  <c r="L608" i="3"/>
  <c r="M608" i="3"/>
  <c r="N608" i="3"/>
  <c r="O608" i="3"/>
  <c r="P608" i="3"/>
  <c r="R608" i="3"/>
  <c r="S608" i="3"/>
  <c r="T608" i="3"/>
  <c r="U608" i="3"/>
  <c r="V608" i="3"/>
  <c r="W608" i="3"/>
  <c r="X608" i="3"/>
  <c r="A609" i="3"/>
  <c r="B609" i="3"/>
  <c r="J609" i="3"/>
  <c r="I609" i="3" s="1"/>
  <c r="K609" i="3"/>
  <c r="L609" i="3"/>
  <c r="M609" i="3"/>
  <c r="N609" i="3"/>
  <c r="O609" i="3"/>
  <c r="P609" i="3"/>
  <c r="R609" i="3"/>
  <c r="S609" i="3"/>
  <c r="U609" i="3"/>
  <c r="V609" i="3"/>
  <c r="W609" i="3"/>
  <c r="X609" i="3"/>
  <c r="A610" i="3"/>
  <c r="B610" i="3"/>
  <c r="J610" i="3"/>
  <c r="I610" i="3" s="1"/>
  <c r="K610" i="3"/>
  <c r="L610" i="3"/>
  <c r="M610" i="3"/>
  <c r="N610" i="3"/>
  <c r="O610" i="3"/>
  <c r="P610" i="3"/>
  <c r="R610" i="3"/>
  <c r="S610" i="3"/>
  <c r="U610" i="3"/>
  <c r="V610" i="3"/>
  <c r="W610" i="3"/>
  <c r="X610" i="3"/>
  <c r="A611" i="3"/>
  <c r="B611" i="3"/>
  <c r="G611" i="3"/>
  <c r="H611" i="3" s="1"/>
  <c r="J611" i="3"/>
  <c r="I611" i="3" s="1"/>
  <c r="K611" i="3"/>
  <c r="L611" i="3"/>
  <c r="M611" i="3"/>
  <c r="N611" i="3"/>
  <c r="O611" i="3"/>
  <c r="P611" i="3"/>
  <c r="R611" i="3"/>
  <c r="S611" i="3"/>
  <c r="U611" i="3"/>
  <c r="V611" i="3"/>
  <c r="W611" i="3"/>
  <c r="X611" i="3"/>
  <c r="A612" i="3"/>
  <c r="B612" i="3"/>
  <c r="G612" i="3"/>
  <c r="H612" i="3" s="1"/>
  <c r="J612" i="3"/>
  <c r="I612" i="3" s="1"/>
  <c r="K612" i="3"/>
  <c r="L612" i="3"/>
  <c r="M612" i="3"/>
  <c r="N612" i="3"/>
  <c r="O612" i="3"/>
  <c r="P612" i="3"/>
  <c r="R612" i="3"/>
  <c r="S612" i="3"/>
  <c r="T612" i="3"/>
  <c r="U612" i="3"/>
  <c r="V612" i="3"/>
  <c r="W612" i="3"/>
  <c r="X612" i="3"/>
  <c r="A613" i="3"/>
  <c r="B613" i="3"/>
  <c r="G613" i="3"/>
  <c r="F613" i="3" s="1"/>
  <c r="J613" i="3"/>
  <c r="I613" i="3" s="1"/>
  <c r="K613" i="3"/>
  <c r="L613" i="3"/>
  <c r="M613" i="3"/>
  <c r="N613" i="3"/>
  <c r="O613" i="3"/>
  <c r="P613" i="3"/>
  <c r="R613" i="3"/>
  <c r="S613" i="3"/>
  <c r="T613" i="3"/>
  <c r="U613" i="3"/>
  <c r="V613" i="3"/>
  <c r="W613" i="3"/>
  <c r="X613" i="3"/>
  <c r="A614" i="3"/>
  <c r="B614" i="3"/>
  <c r="G614" i="3"/>
  <c r="H614" i="3" s="1"/>
  <c r="J614" i="3"/>
  <c r="I614" i="3" s="1"/>
  <c r="K614" i="3"/>
  <c r="L614" i="3"/>
  <c r="M614" i="3"/>
  <c r="N614" i="3"/>
  <c r="O614" i="3"/>
  <c r="P614" i="3"/>
  <c r="R614" i="3"/>
  <c r="S614" i="3"/>
  <c r="U614" i="3"/>
  <c r="V614" i="3"/>
  <c r="W614" i="3"/>
  <c r="X614" i="3"/>
  <c r="A615" i="3"/>
  <c r="B615" i="3"/>
  <c r="G615" i="3"/>
  <c r="H615" i="3" s="1"/>
  <c r="J615" i="3"/>
  <c r="I615" i="3" s="1"/>
  <c r="K615" i="3"/>
  <c r="L615" i="3"/>
  <c r="M615" i="3"/>
  <c r="N615" i="3"/>
  <c r="O615" i="3"/>
  <c r="P615" i="3"/>
  <c r="R615" i="3"/>
  <c r="S615" i="3"/>
  <c r="U615" i="3"/>
  <c r="V615" i="3"/>
  <c r="W615" i="3"/>
  <c r="X615" i="3"/>
  <c r="A616" i="3"/>
  <c r="B616" i="3"/>
  <c r="G616" i="3"/>
  <c r="J616" i="3"/>
  <c r="I616" i="3" s="1"/>
  <c r="K616" i="3"/>
  <c r="L616" i="3"/>
  <c r="M616" i="3"/>
  <c r="N616" i="3"/>
  <c r="O616" i="3"/>
  <c r="P616" i="3"/>
  <c r="R616" i="3"/>
  <c r="S616" i="3"/>
  <c r="T616" i="3"/>
  <c r="U616" i="3"/>
  <c r="V616" i="3"/>
  <c r="W616" i="3"/>
  <c r="X616" i="3"/>
  <c r="A617" i="3"/>
  <c r="B617" i="3"/>
  <c r="J617" i="3"/>
  <c r="I617" i="3" s="1"/>
  <c r="K617" i="3"/>
  <c r="L617" i="3"/>
  <c r="M617" i="3"/>
  <c r="N617" i="3"/>
  <c r="O617" i="3"/>
  <c r="P617" i="3"/>
  <c r="R617" i="3"/>
  <c r="S617" i="3"/>
  <c r="T617" i="3"/>
  <c r="U617" i="3"/>
  <c r="V617" i="3"/>
  <c r="W617" i="3"/>
  <c r="X617" i="3"/>
  <c r="A618" i="3"/>
  <c r="B618" i="3"/>
  <c r="J618" i="3"/>
  <c r="I618" i="3" s="1"/>
  <c r="K618" i="3"/>
  <c r="L618" i="3"/>
  <c r="M618" i="3"/>
  <c r="N618" i="3"/>
  <c r="O618" i="3"/>
  <c r="P618" i="3"/>
  <c r="R618" i="3"/>
  <c r="S618" i="3"/>
  <c r="U618" i="3"/>
  <c r="V618" i="3"/>
  <c r="W618" i="3"/>
  <c r="X618" i="3"/>
  <c r="A619" i="3"/>
  <c r="B619" i="3"/>
  <c r="G619" i="3"/>
  <c r="H619" i="3" s="1"/>
  <c r="J619" i="3"/>
  <c r="I619" i="3" s="1"/>
  <c r="K619" i="3"/>
  <c r="L619" i="3"/>
  <c r="M619" i="3"/>
  <c r="N619" i="3"/>
  <c r="O619" i="3"/>
  <c r="P619" i="3"/>
  <c r="R619" i="3"/>
  <c r="S619" i="3"/>
  <c r="U619" i="3"/>
  <c r="V619" i="3"/>
  <c r="W619" i="3"/>
  <c r="X619" i="3"/>
  <c r="A620" i="3"/>
  <c r="B620" i="3"/>
  <c r="G620" i="3"/>
  <c r="H620" i="3" s="1"/>
  <c r="J620" i="3"/>
  <c r="I620" i="3" s="1"/>
  <c r="K620" i="3"/>
  <c r="L620" i="3"/>
  <c r="M620" i="3"/>
  <c r="N620" i="3"/>
  <c r="O620" i="3"/>
  <c r="P620" i="3"/>
  <c r="R620" i="3"/>
  <c r="S620" i="3"/>
  <c r="T620" i="3"/>
  <c r="U620" i="3"/>
  <c r="V620" i="3"/>
  <c r="W620" i="3"/>
  <c r="X620" i="3"/>
  <c r="A621" i="3"/>
  <c r="B621" i="3"/>
  <c r="G621" i="3"/>
  <c r="J621" i="3"/>
  <c r="I621" i="3" s="1"/>
  <c r="K621" i="3"/>
  <c r="L621" i="3"/>
  <c r="M621" i="3"/>
  <c r="N621" i="3"/>
  <c r="O621" i="3"/>
  <c r="P621" i="3"/>
  <c r="R621" i="3"/>
  <c r="S621" i="3"/>
  <c r="T621" i="3"/>
  <c r="U621" i="3"/>
  <c r="V621" i="3"/>
  <c r="W621" i="3"/>
  <c r="X621" i="3"/>
  <c r="A622" i="3"/>
  <c r="B622" i="3"/>
  <c r="G622" i="3"/>
  <c r="H622" i="3" s="1"/>
  <c r="J622" i="3"/>
  <c r="I622" i="3" s="1"/>
  <c r="K622" i="3"/>
  <c r="L622" i="3"/>
  <c r="M622" i="3"/>
  <c r="N622" i="3"/>
  <c r="O622" i="3"/>
  <c r="P622" i="3"/>
  <c r="R622" i="3"/>
  <c r="S622" i="3"/>
  <c r="U622" i="3"/>
  <c r="V622" i="3"/>
  <c r="W622" i="3"/>
  <c r="X622" i="3"/>
  <c r="A623" i="3"/>
  <c r="B623" i="3"/>
  <c r="G623" i="3"/>
  <c r="H623" i="3" s="1"/>
  <c r="J623" i="3"/>
  <c r="I623" i="3" s="1"/>
  <c r="K623" i="3"/>
  <c r="L623" i="3"/>
  <c r="M623" i="3"/>
  <c r="N623" i="3"/>
  <c r="O623" i="3"/>
  <c r="P623" i="3"/>
  <c r="R623" i="3"/>
  <c r="S623" i="3"/>
  <c r="U623" i="3"/>
  <c r="V623" i="3"/>
  <c r="W623" i="3"/>
  <c r="X623" i="3"/>
  <c r="A624" i="3"/>
  <c r="B624" i="3"/>
  <c r="G624" i="3"/>
  <c r="H624" i="3" s="1"/>
  <c r="J624" i="3"/>
  <c r="I624" i="3" s="1"/>
  <c r="K624" i="3"/>
  <c r="L624" i="3"/>
  <c r="M624" i="3"/>
  <c r="N624" i="3"/>
  <c r="O624" i="3"/>
  <c r="P624" i="3"/>
  <c r="R624" i="3"/>
  <c r="S624" i="3"/>
  <c r="T624" i="3"/>
  <c r="U624" i="3"/>
  <c r="V624" i="3"/>
  <c r="W624" i="3"/>
  <c r="X624" i="3"/>
  <c r="A625" i="3"/>
  <c r="B625" i="3"/>
  <c r="J625" i="3"/>
  <c r="I625" i="3" s="1"/>
  <c r="K625" i="3"/>
  <c r="L625" i="3"/>
  <c r="M625" i="3"/>
  <c r="N625" i="3"/>
  <c r="O625" i="3"/>
  <c r="P625" i="3"/>
  <c r="R625" i="3"/>
  <c r="S625" i="3"/>
  <c r="U625" i="3"/>
  <c r="V625" i="3"/>
  <c r="W625" i="3"/>
  <c r="X625" i="3"/>
  <c r="A626" i="3"/>
  <c r="B626" i="3"/>
  <c r="J626" i="3"/>
  <c r="I626" i="3" s="1"/>
  <c r="K626" i="3"/>
  <c r="L626" i="3"/>
  <c r="M626" i="3"/>
  <c r="N626" i="3"/>
  <c r="O626" i="3"/>
  <c r="P626" i="3"/>
  <c r="R626" i="3"/>
  <c r="S626" i="3"/>
  <c r="U626" i="3"/>
  <c r="V626" i="3"/>
  <c r="W626" i="3"/>
  <c r="X626" i="3"/>
  <c r="A627" i="3"/>
  <c r="B627" i="3"/>
  <c r="G627" i="3"/>
  <c r="F627" i="3" s="1"/>
  <c r="J627" i="3"/>
  <c r="I627" i="3" s="1"/>
  <c r="K627" i="3"/>
  <c r="L627" i="3"/>
  <c r="M627" i="3"/>
  <c r="N627" i="3"/>
  <c r="O627" i="3"/>
  <c r="P627" i="3"/>
  <c r="R627" i="3"/>
  <c r="S627" i="3"/>
  <c r="U627" i="3"/>
  <c r="V627" i="3"/>
  <c r="W627" i="3"/>
  <c r="X627" i="3"/>
  <c r="A628" i="3"/>
  <c r="B628" i="3"/>
  <c r="G628" i="3"/>
  <c r="H628" i="3" s="1"/>
  <c r="J628" i="3"/>
  <c r="I628" i="3" s="1"/>
  <c r="K628" i="3"/>
  <c r="L628" i="3"/>
  <c r="M628" i="3"/>
  <c r="N628" i="3"/>
  <c r="O628" i="3"/>
  <c r="P628" i="3"/>
  <c r="R628" i="3"/>
  <c r="S628" i="3"/>
  <c r="T628" i="3"/>
  <c r="U628" i="3"/>
  <c r="V628" i="3"/>
  <c r="W628" i="3"/>
  <c r="X628" i="3"/>
  <c r="A629" i="3"/>
  <c r="B629" i="3"/>
  <c r="G629" i="3"/>
  <c r="H629" i="3" s="1"/>
  <c r="J629" i="3"/>
  <c r="I629" i="3" s="1"/>
  <c r="K629" i="3"/>
  <c r="L629" i="3"/>
  <c r="M629" i="3"/>
  <c r="N629" i="3"/>
  <c r="O629" i="3"/>
  <c r="P629" i="3"/>
  <c r="R629" i="3"/>
  <c r="S629" i="3"/>
  <c r="T629" i="3"/>
  <c r="U629" i="3"/>
  <c r="V629" i="3"/>
  <c r="W629" i="3"/>
  <c r="X629" i="3"/>
  <c r="A630" i="3"/>
  <c r="B630" i="3"/>
  <c r="G630" i="3"/>
  <c r="H630" i="3" s="1"/>
  <c r="J630" i="3"/>
  <c r="I630" i="3" s="1"/>
  <c r="K630" i="3"/>
  <c r="L630" i="3"/>
  <c r="M630" i="3"/>
  <c r="N630" i="3"/>
  <c r="O630" i="3"/>
  <c r="P630" i="3"/>
  <c r="R630" i="3"/>
  <c r="S630" i="3"/>
  <c r="U630" i="3"/>
  <c r="V630" i="3"/>
  <c r="W630" i="3"/>
  <c r="X630" i="3"/>
  <c r="A631" i="3"/>
  <c r="B631" i="3"/>
  <c r="G631" i="3"/>
  <c r="H631" i="3" s="1"/>
  <c r="J631" i="3"/>
  <c r="I631" i="3" s="1"/>
  <c r="K631" i="3"/>
  <c r="L631" i="3"/>
  <c r="M631" i="3"/>
  <c r="N631" i="3"/>
  <c r="O631" i="3"/>
  <c r="P631" i="3"/>
  <c r="R631" i="3"/>
  <c r="S631" i="3"/>
  <c r="U631" i="3"/>
  <c r="V631" i="3"/>
  <c r="W631" i="3"/>
  <c r="X631" i="3"/>
  <c r="A632" i="3"/>
  <c r="B632" i="3"/>
  <c r="G632" i="3"/>
  <c r="J632" i="3"/>
  <c r="I632" i="3" s="1"/>
  <c r="K632" i="3"/>
  <c r="M632" i="3"/>
  <c r="N632" i="3"/>
  <c r="O632" i="3"/>
  <c r="P632" i="3"/>
  <c r="R632" i="3"/>
  <c r="S632" i="3"/>
  <c r="T632" i="3"/>
  <c r="U632" i="3"/>
  <c r="V632" i="3"/>
  <c r="W632" i="3"/>
  <c r="X632" i="3"/>
  <c r="A633" i="3"/>
  <c r="B633" i="3"/>
  <c r="J633" i="3"/>
  <c r="I633" i="3" s="1"/>
  <c r="K633" i="3"/>
  <c r="L633" i="3"/>
  <c r="M633" i="3"/>
  <c r="N633" i="3"/>
  <c r="O633" i="3"/>
  <c r="P633" i="3"/>
  <c r="R633" i="3"/>
  <c r="S633" i="3"/>
  <c r="T633" i="3"/>
  <c r="U633" i="3"/>
  <c r="V633" i="3"/>
  <c r="W633" i="3"/>
  <c r="X633" i="3"/>
  <c r="A634" i="3"/>
  <c r="B634" i="3"/>
  <c r="J634" i="3"/>
  <c r="I634" i="3" s="1"/>
  <c r="K634" i="3"/>
  <c r="L634" i="3"/>
  <c r="M634" i="3"/>
  <c r="N634" i="3"/>
  <c r="O634" i="3"/>
  <c r="P634" i="3"/>
  <c r="R634" i="3"/>
  <c r="S634" i="3"/>
  <c r="U634" i="3"/>
  <c r="V634" i="3"/>
  <c r="W634" i="3"/>
  <c r="X634" i="3"/>
  <c r="A635" i="3"/>
  <c r="B635" i="3"/>
  <c r="G635" i="3"/>
  <c r="J635" i="3"/>
  <c r="I635" i="3" s="1"/>
  <c r="K635" i="3"/>
  <c r="L635" i="3"/>
  <c r="M635" i="3"/>
  <c r="N635" i="3"/>
  <c r="O635" i="3"/>
  <c r="P635" i="3"/>
  <c r="R635" i="3"/>
  <c r="S635" i="3"/>
  <c r="U635" i="3"/>
  <c r="V635" i="3"/>
  <c r="W635" i="3"/>
  <c r="X635" i="3"/>
  <c r="A636" i="3"/>
  <c r="B636" i="3"/>
  <c r="G636" i="3"/>
  <c r="H636" i="3" s="1"/>
  <c r="J636" i="3"/>
  <c r="I636" i="3" s="1"/>
  <c r="K636" i="3"/>
  <c r="L636" i="3"/>
  <c r="M636" i="3"/>
  <c r="N636" i="3"/>
  <c r="O636" i="3"/>
  <c r="P636" i="3"/>
  <c r="R636" i="3"/>
  <c r="S636" i="3"/>
  <c r="T636" i="3"/>
  <c r="U636" i="3"/>
  <c r="V636" i="3"/>
  <c r="W636" i="3"/>
  <c r="X636" i="3"/>
  <c r="A637" i="3"/>
  <c r="B637" i="3"/>
  <c r="G637" i="3"/>
  <c r="H637" i="3" s="1"/>
  <c r="J637" i="3"/>
  <c r="I637" i="3" s="1"/>
  <c r="K637" i="3"/>
  <c r="L637" i="3"/>
  <c r="M637" i="3"/>
  <c r="N637" i="3"/>
  <c r="O637" i="3"/>
  <c r="P637" i="3"/>
  <c r="R637" i="3"/>
  <c r="S637" i="3"/>
  <c r="T637" i="3"/>
  <c r="U637" i="3"/>
  <c r="V637" i="3"/>
  <c r="W637" i="3"/>
  <c r="X637" i="3"/>
  <c r="A638" i="3"/>
  <c r="B638" i="3"/>
  <c r="G638" i="3"/>
  <c r="H638" i="3" s="1"/>
  <c r="J638" i="3"/>
  <c r="I638" i="3" s="1"/>
  <c r="K638" i="3"/>
  <c r="M638" i="3"/>
  <c r="N638" i="3"/>
  <c r="O638" i="3"/>
  <c r="P638" i="3"/>
  <c r="R638" i="3"/>
  <c r="S638" i="3"/>
  <c r="U638" i="3"/>
  <c r="V638" i="3"/>
  <c r="W638" i="3"/>
  <c r="X638" i="3"/>
  <c r="A639" i="3"/>
  <c r="B639" i="3"/>
  <c r="G639" i="3"/>
  <c r="H639" i="3" s="1"/>
  <c r="J639" i="3"/>
  <c r="I639" i="3" s="1"/>
  <c r="K639" i="3"/>
  <c r="L639" i="3"/>
  <c r="M639" i="3"/>
  <c r="N639" i="3"/>
  <c r="O639" i="3"/>
  <c r="P639" i="3"/>
  <c r="R639" i="3"/>
  <c r="S639" i="3"/>
  <c r="U639" i="3"/>
  <c r="V639" i="3"/>
  <c r="W639" i="3"/>
  <c r="X639" i="3"/>
  <c r="A640" i="3"/>
  <c r="B640" i="3"/>
  <c r="G640" i="3"/>
  <c r="J640" i="3"/>
  <c r="I640" i="3" s="1"/>
  <c r="K640" i="3"/>
  <c r="L640" i="3"/>
  <c r="M640" i="3"/>
  <c r="N640" i="3"/>
  <c r="O640" i="3"/>
  <c r="P640" i="3"/>
  <c r="R640" i="3"/>
  <c r="S640" i="3"/>
  <c r="T640" i="3"/>
  <c r="U640" i="3"/>
  <c r="V640" i="3"/>
  <c r="W640" i="3"/>
  <c r="X640" i="3"/>
  <c r="A641" i="3"/>
  <c r="B641" i="3"/>
  <c r="J641" i="3"/>
  <c r="I641" i="3" s="1"/>
  <c r="K641" i="3"/>
  <c r="L641" i="3"/>
  <c r="M641" i="3"/>
  <c r="N641" i="3"/>
  <c r="O641" i="3"/>
  <c r="P641" i="3"/>
  <c r="R641" i="3"/>
  <c r="S641" i="3"/>
  <c r="T641" i="3"/>
  <c r="U641" i="3"/>
  <c r="V641" i="3"/>
  <c r="W641" i="3"/>
  <c r="X641" i="3"/>
  <c r="A642" i="3"/>
  <c r="B642" i="3"/>
  <c r="J642" i="3"/>
  <c r="I642" i="3" s="1"/>
  <c r="K642" i="3"/>
  <c r="L642" i="3"/>
  <c r="M642" i="3"/>
  <c r="N642" i="3"/>
  <c r="O642" i="3"/>
  <c r="P642" i="3"/>
  <c r="R642" i="3"/>
  <c r="S642" i="3"/>
  <c r="U642" i="3"/>
  <c r="V642" i="3"/>
  <c r="W642" i="3"/>
  <c r="X642" i="3"/>
  <c r="A643" i="3"/>
  <c r="B643" i="3"/>
  <c r="G643" i="3"/>
  <c r="J643" i="3"/>
  <c r="I643" i="3" s="1"/>
  <c r="K643" i="3"/>
  <c r="L643" i="3"/>
  <c r="M643" i="3"/>
  <c r="N643" i="3"/>
  <c r="O643" i="3"/>
  <c r="P643" i="3"/>
  <c r="R643" i="3"/>
  <c r="S643" i="3"/>
  <c r="U643" i="3"/>
  <c r="V643" i="3"/>
  <c r="W643" i="3"/>
  <c r="X643" i="3"/>
  <c r="A644" i="3"/>
  <c r="B644" i="3"/>
  <c r="G644" i="3"/>
  <c r="H644" i="3" s="1"/>
  <c r="J644" i="3"/>
  <c r="I644" i="3" s="1"/>
  <c r="K644" i="3"/>
  <c r="L644" i="3"/>
  <c r="M644" i="3"/>
  <c r="N644" i="3"/>
  <c r="O644" i="3"/>
  <c r="P644" i="3"/>
  <c r="R644" i="3"/>
  <c r="S644" i="3"/>
  <c r="T644" i="3"/>
  <c r="U644" i="3"/>
  <c r="V644" i="3"/>
  <c r="W644" i="3"/>
  <c r="X644" i="3"/>
  <c r="A645" i="3"/>
  <c r="B645" i="3"/>
  <c r="G645" i="3"/>
  <c r="J645" i="3"/>
  <c r="I645" i="3" s="1"/>
  <c r="K645" i="3"/>
  <c r="M645" i="3"/>
  <c r="N645" i="3"/>
  <c r="O645" i="3"/>
  <c r="P645" i="3"/>
  <c r="R645" i="3"/>
  <c r="S645" i="3"/>
  <c r="T645" i="3"/>
  <c r="U645" i="3"/>
  <c r="V645" i="3"/>
  <c r="W645" i="3"/>
  <c r="X645" i="3"/>
  <c r="A646" i="3"/>
  <c r="B646" i="3"/>
  <c r="G646" i="3"/>
  <c r="H646" i="3" s="1"/>
  <c r="J646" i="3"/>
  <c r="I646" i="3" s="1"/>
  <c r="K646" i="3"/>
  <c r="L646" i="3"/>
  <c r="M646" i="3"/>
  <c r="N646" i="3"/>
  <c r="O646" i="3"/>
  <c r="P646" i="3"/>
  <c r="R646" i="3"/>
  <c r="S646" i="3"/>
  <c r="U646" i="3"/>
  <c r="V646" i="3"/>
  <c r="W646" i="3"/>
  <c r="X646" i="3"/>
  <c r="A647" i="3"/>
  <c r="B647" i="3"/>
  <c r="G647" i="3"/>
  <c r="H647" i="3" s="1"/>
  <c r="J647" i="3"/>
  <c r="I647" i="3" s="1"/>
  <c r="K647" i="3"/>
  <c r="L647" i="3"/>
  <c r="M647" i="3"/>
  <c r="N647" i="3"/>
  <c r="O647" i="3"/>
  <c r="P647" i="3"/>
  <c r="R647" i="3"/>
  <c r="S647" i="3"/>
  <c r="U647" i="3"/>
  <c r="V647" i="3"/>
  <c r="W647" i="3"/>
  <c r="X647" i="3"/>
  <c r="A648" i="3"/>
  <c r="B648" i="3"/>
  <c r="G648" i="3"/>
  <c r="J648" i="3"/>
  <c r="I648" i="3" s="1"/>
  <c r="K648" i="3"/>
  <c r="L648" i="3"/>
  <c r="M648" i="3"/>
  <c r="N648" i="3"/>
  <c r="O648" i="3"/>
  <c r="P648" i="3"/>
  <c r="R648" i="3"/>
  <c r="S648" i="3"/>
  <c r="T648" i="3"/>
  <c r="U648" i="3"/>
  <c r="V648" i="3"/>
  <c r="W648" i="3"/>
  <c r="X648" i="3"/>
  <c r="A649" i="3"/>
  <c r="B649" i="3"/>
  <c r="J649" i="3"/>
  <c r="I649" i="3" s="1"/>
  <c r="K649" i="3"/>
  <c r="L649" i="3"/>
  <c r="M649" i="3"/>
  <c r="N649" i="3"/>
  <c r="O649" i="3"/>
  <c r="P649" i="3"/>
  <c r="R649" i="3"/>
  <c r="S649" i="3"/>
  <c r="T649" i="3"/>
  <c r="U649" i="3"/>
  <c r="V649" i="3"/>
  <c r="W649" i="3"/>
  <c r="X649" i="3"/>
  <c r="A650" i="3"/>
  <c r="B650" i="3"/>
  <c r="J650" i="3"/>
  <c r="I650" i="3" s="1"/>
  <c r="K650" i="3"/>
  <c r="L650" i="3"/>
  <c r="M650" i="3"/>
  <c r="N650" i="3"/>
  <c r="O650" i="3"/>
  <c r="P650" i="3"/>
  <c r="R650" i="3"/>
  <c r="S650" i="3"/>
  <c r="U650" i="3"/>
  <c r="V650" i="3"/>
  <c r="W650" i="3"/>
  <c r="X650" i="3"/>
  <c r="A651" i="3"/>
  <c r="B651" i="3"/>
  <c r="G651" i="3"/>
  <c r="H651" i="3" s="1"/>
  <c r="J651" i="3"/>
  <c r="I651" i="3" s="1"/>
  <c r="K651" i="3"/>
  <c r="L651" i="3"/>
  <c r="M651" i="3"/>
  <c r="N651" i="3"/>
  <c r="O651" i="3"/>
  <c r="P651" i="3"/>
  <c r="R651" i="3"/>
  <c r="S651" i="3"/>
  <c r="U651" i="3"/>
  <c r="V651" i="3"/>
  <c r="W651" i="3"/>
  <c r="X651" i="3"/>
  <c r="A652" i="3"/>
  <c r="B652" i="3"/>
  <c r="G652" i="3"/>
  <c r="H652" i="3" s="1"/>
  <c r="J652" i="3"/>
  <c r="I652" i="3" s="1"/>
  <c r="K652" i="3"/>
  <c r="L652" i="3"/>
  <c r="M652" i="3"/>
  <c r="N652" i="3"/>
  <c r="O652" i="3"/>
  <c r="P652" i="3"/>
  <c r="R652" i="3"/>
  <c r="S652" i="3"/>
  <c r="T652" i="3"/>
  <c r="U652" i="3"/>
  <c r="V652" i="3"/>
  <c r="W652" i="3"/>
  <c r="X652" i="3"/>
  <c r="A653" i="3"/>
  <c r="B653" i="3"/>
  <c r="G653" i="3"/>
  <c r="H653" i="3" s="1"/>
  <c r="J653" i="3"/>
  <c r="I653" i="3" s="1"/>
  <c r="K653" i="3"/>
  <c r="M653" i="3"/>
  <c r="N653" i="3"/>
  <c r="O653" i="3"/>
  <c r="P653" i="3"/>
  <c r="R653" i="3"/>
  <c r="S653" i="3"/>
  <c r="T653" i="3"/>
  <c r="U653" i="3"/>
  <c r="V653" i="3"/>
  <c r="W653" i="3"/>
  <c r="X653" i="3"/>
  <c r="A654" i="3"/>
  <c r="B654" i="3"/>
  <c r="G654" i="3"/>
  <c r="H654" i="3" s="1"/>
  <c r="J654" i="3"/>
  <c r="I654" i="3" s="1"/>
  <c r="K654" i="3"/>
  <c r="L654" i="3"/>
  <c r="M654" i="3"/>
  <c r="N654" i="3"/>
  <c r="O654" i="3"/>
  <c r="P654" i="3"/>
  <c r="R654" i="3"/>
  <c r="S654" i="3"/>
  <c r="U654" i="3"/>
  <c r="V654" i="3"/>
  <c r="W654" i="3"/>
  <c r="X654" i="3"/>
  <c r="A655" i="3"/>
  <c r="B655" i="3"/>
  <c r="G655" i="3"/>
  <c r="H655" i="3" s="1"/>
  <c r="J655" i="3"/>
  <c r="I655" i="3" s="1"/>
  <c r="K655" i="3"/>
  <c r="L655" i="3"/>
  <c r="M655" i="3"/>
  <c r="N655" i="3"/>
  <c r="O655" i="3"/>
  <c r="P655" i="3"/>
  <c r="R655" i="3"/>
  <c r="S655" i="3"/>
  <c r="U655" i="3"/>
  <c r="V655" i="3"/>
  <c r="W655" i="3"/>
  <c r="X655" i="3"/>
  <c r="A656" i="3"/>
  <c r="B656" i="3"/>
  <c r="G656" i="3"/>
  <c r="J656" i="3"/>
  <c r="I656" i="3" s="1"/>
  <c r="K656" i="3"/>
  <c r="L656" i="3"/>
  <c r="M656" i="3"/>
  <c r="N656" i="3"/>
  <c r="O656" i="3"/>
  <c r="P656" i="3"/>
  <c r="R656" i="3"/>
  <c r="S656" i="3"/>
  <c r="T656" i="3"/>
  <c r="U656" i="3"/>
  <c r="V656" i="3"/>
  <c r="W656" i="3"/>
  <c r="X656" i="3"/>
  <c r="A657" i="3"/>
  <c r="B657" i="3"/>
  <c r="J657" i="3"/>
  <c r="I657" i="3" s="1"/>
  <c r="K657" i="3"/>
  <c r="L657" i="3"/>
  <c r="M657" i="3"/>
  <c r="N657" i="3"/>
  <c r="O657" i="3"/>
  <c r="P657" i="3"/>
  <c r="R657" i="3"/>
  <c r="S657" i="3"/>
  <c r="U657" i="3"/>
  <c r="V657" i="3"/>
  <c r="W657" i="3"/>
  <c r="X657" i="3"/>
  <c r="A658" i="3"/>
  <c r="B658" i="3"/>
  <c r="J658" i="3"/>
  <c r="I658" i="3" s="1"/>
  <c r="K658" i="3"/>
  <c r="L658" i="3"/>
  <c r="M658" i="3"/>
  <c r="N658" i="3"/>
  <c r="O658" i="3"/>
  <c r="P658" i="3"/>
  <c r="R658" i="3"/>
  <c r="S658" i="3"/>
  <c r="U658" i="3"/>
  <c r="V658" i="3"/>
  <c r="W658" i="3"/>
  <c r="X658" i="3"/>
  <c r="A659" i="3"/>
  <c r="B659" i="3"/>
  <c r="G659" i="3"/>
  <c r="J659" i="3"/>
  <c r="I659" i="3" s="1"/>
  <c r="K659" i="3"/>
  <c r="L659" i="3"/>
  <c r="M659" i="3"/>
  <c r="N659" i="3"/>
  <c r="O659" i="3"/>
  <c r="P659" i="3"/>
  <c r="R659" i="3"/>
  <c r="S659" i="3"/>
  <c r="U659" i="3"/>
  <c r="V659" i="3"/>
  <c r="W659" i="3"/>
  <c r="X659" i="3"/>
  <c r="A660" i="3"/>
  <c r="B660" i="3"/>
  <c r="G660" i="3"/>
  <c r="H660" i="3" s="1"/>
  <c r="J660" i="3"/>
  <c r="I660" i="3" s="1"/>
  <c r="K660" i="3"/>
  <c r="L660" i="3"/>
  <c r="M660" i="3"/>
  <c r="N660" i="3"/>
  <c r="O660" i="3"/>
  <c r="P660" i="3"/>
  <c r="R660" i="3"/>
  <c r="S660" i="3"/>
  <c r="T660" i="3"/>
  <c r="U660" i="3"/>
  <c r="V660" i="3"/>
  <c r="W660" i="3"/>
  <c r="X660" i="3"/>
  <c r="A661" i="3"/>
  <c r="B661" i="3"/>
  <c r="G661" i="3"/>
  <c r="H661" i="3" s="1"/>
  <c r="J661" i="3"/>
  <c r="I661" i="3" s="1"/>
  <c r="K661" i="3"/>
  <c r="M661" i="3"/>
  <c r="N661" i="3"/>
  <c r="O661" i="3"/>
  <c r="P661" i="3"/>
  <c r="R661" i="3"/>
  <c r="S661" i="3"/>
  <c r="T661" i="3"/>
  <c r="U661" i="3"/>
  <c r="V661" i="3"/>
  <c r="W661" i="3"/>
  <c r="X661" i="3"/>
  <c r="A662" i="3"/>
  <c r="B662" i="3"/>
  <c r="G662" i="3"/>
  <c r="H662" i="3" s="1"/>
  <c r="J662" i="3"/>
  <c r="I662" i="3" s="1"/>
  <c r="K662" i="3"/>
  <c r="L662" i="3"/>
  <c r="M662" i="3"/>
  <c r="N662" i="3"/>
  <c r="O662" i="3"/>
  <c r="P662" i="3"/>
  <c r="R662" i="3"/>
  <c r="S662" i="3"/>
  <c r="U662" i="3"/>
  <c r="V662" i="3"/>
  <c r="W662" i="3"/>
  <c r="X662" i="3"/>
  <c r="A663" i="3"/>
  <c r="B663" i="3"/>
  <c r="G663" i="3"/>
  <c r="H663" i="3" s="1"/>
  <c r="J663" i="3"/>
  <c r="I663" i="3" s="1"/>
  <c r="K663" i="3"/>
  <c r="L663" i="3"/>
  <c r="M663" i="3"/>
  <c r="N663" i="3"/>
  <c r="O663" i="3"/>
  <c r="P663" i="3"/>
  <c r="R663" i="3"/>
  <c r="S663" i="3"/>
  <c r="U663" i="3"/>
  <c r="V663" i="3"/>
  <c r="W663" i="3"/>
  <c r="X663" i="3"/>
  <c r="A664" i="3"/>
  <c r="B664" i="3"/>
  <c r="G664" i="3"/>
  <c r="J664" i="3"/>
  <c r="I664" i="3" s="1"/>
  <c r="K664" i="3"/>
  <c r="L664" i="3"/>
  <c r="M664" i="3"/>
  <c r="N664" i="3"/>
  <c r="O664" i="3"/>
  <c r="P664" i="3"/>
  <c r="R664" i="3"/>
  <c r="S664" i="3"/>
  <c r="T664" i="3"/>
  <c r="U664" i="3"/>
  <c r="V664" i="3"/>
  <c r="W664" i="3"/>
  <c r="X664" i="3"/>
  <c r="A665" i="3"/>
  <c r="B665" i="3"/>
  <c r="J665" i="3"/>
  <c r="I665" i="3" s="1"/>
  <c r="K665" i="3"/>
  <c r="L665" i="3"/>
  <c r="M665" i="3"/>
  <c r="N665" i="3"/>
  <c r="O665" i="3"/>
  <c r="P665" i="3"/>
  <c r="R665" i="3"/>
  <c r="S665" i="3"/>
  <c r="T665" i="3"/>
  <c r="U665" i="3"/>
  <c r="V665" i="3"/>
  <c r="W665" i="3"/>
  <c r="X665" i="3"/>
  <c r="A666" i="3"/>
  <c r="B666" i="3"/>
  <c r="J666" i="3"/>
  <c r="I666" i="3" s="1"/>
  <c r="K666" i="3"/>
  <c r="L666" i="3"/>
  <c r="M666" i="3"/>
  <c r="N666" i="3"/>
  <c r="O666" i="3"/>
  <c r="P666" i="3"/>
  <c r="R666" i="3"/>
  <c r="S666" i="3"/>
  <c r="U666" i="3"/>
  <c r="V666" i="3"/>
  <c r="W666" i="3"/>
  <c r="X666" i="3"/>
  <c r="A667" i="3"/>
  <c r="B667" i="3"/>
  <c r="G667" i="3"/>
  <c r="H667" i="3" s="1"/>
  <c r="J667" i="3"/>
  <c r="I667" i="3" s="1"/>
  <c r="K667" i="3"/>
  <c r="L667" i="3"/>
  <c r="M667" i="3"/>
  <c r="N667" i="3"/>
  <c r="O667" i="3"/>
  <c r="P667" i="3"/>
  <c r="R667" i="3"/>
  <c r="S667" i="3"/>
  <c r="U667" i="3"/>
  <c r="V667" i="3"/>
  <c r="W667" i="3"/>
  <c r="X667" i="3"/>
  <c r="A668" i="3"/>
  <c r="B668" i="3"/>
  <c r="G668" i="3"/>
  <c r="H668" i="3" s="1"/>
  <c r="J668" i="3"/>
  <c r="I668" i="3" s="1"/>
  <c r="K668" i="3"/>
  <c r="L668" i="3"/>
  <c r="M668" i="3"/>
  <c r="N668" i="3"/>
  <c r="O668" i="3"/>
  <c r="P668" i="3"/>
  <c r="R668" i="3"/>
  <c r="S668" i="3"/>
  <c r="T668" i="3"/>
  <c r="U668" i="3"/>
  <c r="V668" i="3"/>
  <c r="W668" i="3"/>
  <c r="X668" i="3"/>
  <c r="A669" i="3"/>
  <c r="B669" i="3"/>
  <c r="G669" i="3"/>
  <c r="J669" i="3"/>
  <c r="I669" i="3" s="1"/>
  <c r="K669" i="3"/>
  <c r="M669" i="3"/>
  <c r="N669" i="3"/>
  <c r="O669" i="3"/>
  <c r="P669" i="3"/>
  <c r="R669" i="3"/>
  <c r="S669" i="3"/>
  <c r="T669" i="3"/>
  <c r="U669" i="3"/>
  <c r="V669" i="3"/>
  <c r="W669" i="3"/>
  <c r="X669" i="3"/>
  <c r="A670" i="3"/>
  <c r="B670" i="3"/>
  <c r="G670" i="3"/>
  <c r="H670" i="3" s="1"/>
  <c r="J670" i="3"/>
  <c r="I670" i="3" s="1"/>
  <c r="K670" i="3"/>
  <c r="L670" i="3"/>
  <c r="M670" i="3"/>
  <c r="N670" i="3"/>
  <c r="O670" i="3"/>
  <c r="P670" i="3"/>
  <c r="R670" i="3"/>
  <c r="S670" i="3"/>
  <c r="U670" i="3"/>
  <c r="V670" i="3"/>
  <c r="W670" i="3"/>
  <c r="X670" i="3"/>
  <c r="A671" i="3"/>
  <c r="B671" i="3"/>
  <c r="G671" i="3"/>
  <c r="H671" i="3" s="1"/>
  <c r="J671" i="3"/>
  <c r="I671" i="3" s="1"/>
  <c r="K671" i="3"/>
  <c r="L671" i="3"/>
  <c r="M671" i="3"/>
  <c r="N671" i="3"/>
  <c r="O671" i="3"/>
  <c r="P671" i="3"/>
  <c r="R671" i="3"/>
  <c r="S671" i="3"/>
  <c r="U671" i="3"/>
  <c r="V671" i="3"/>
  <c r="W671" i="3"/>
  <c r="X671" i="3"/>
  <c r="A672" i="3"/>
  <c r="B672" i="3"/>
  <c r="G672" i="3"/>
  <c r="H672" i="3" s="1"/>
  <c r="J672" i="3"/>
  <c r="I672" i="3" s="1"/>
  <c r="K672" i="3"/>
  <c r="L672" i="3"/>
  <c r="M672" i="3"/>
  <c r="N672" i="3"/>
  <c r="O672" i="3"/>
  <c r="P672" i="3"/>
  <c r="R672" i="3"/>
  <c r="S672" i="3"/>
  <c r="T672" i="3"/>
  <c r="U672" i="3"/>
  <c r="V672" i="3"/>
  <c r="W672" i="3"/>
  <c r="X672" i="3"/>
  <c r="A673" i="3"/>
  <c r="B673" i="3"/>
  <c r="J673" i="3"/>
  <c r="I673" i="3" s="1"/>
  <c r="K673" i="3"/>
  <c r="L673" i="3"/>
  <c r="M673" i="3"/>
  <c r="N673" i="3"/>
  <c r="O673" i="3"/>
  <c r="P673" i="3"/>
  <c r="R673" i="3"/>
  <c r="S673" i="3"/>
  <c r="U673" i="3"/>
  <c r="V673" i="3"/>
  <c r="W673" i="3"/>
  <c r="X673" i="3"/>
  <c r="A674" i="3"/>
  <c r="B674" i="3"/>
  <c r="J674" i="3"/>
  <c r="I674" i="3" s="1"/>
  <c r="K674" i="3"/>
  <c r="L674" i="3"/>
  <c r="M674" i="3"/>
  <c r="N674" i="3"/>
  <c r="O674" i="3"/>
  <c r="P674" i="3"/>
  <c r="R674" i="3"/>
  <c r="S674" i="3"/>
  <c r="U674" i="3"/>
  <c r="V674" i="3"/>
  <c r="W674" i="3"/>
  <c r="X674" i="3"/>
  <c r="A675" i="3"/>
  <c r="B675" i="3"/>
  <c r="G675" i="3"/>
  <c r="J675" i="3"/>
  <c r="I675" i="3" s="1"/>
  <c r="K675" i="3"/>
  <c r="L675" i="3"/>
  <c r="M675" i="3"/>
  <c r="N675" i="3"/>
  <c r="O675" i="3"/>
  <c r="P675" i="3"/>
  <c r="R675" i="3"/>
  <c r="S675" i="3"/>
  <c r="U675" i="3"/>
  <c r="V675" i="3"/>
  <c r="W675" i="3"/>
  <c r="X675" i="3"/>
  <c r="A676" i="3"/>
  <c r="B676" i="3"/>
  <c r="G676" i="3"/>
  <c r="H676" i="3" s="1"/>
  <c r="J676" i="3"/>
  <c r="I676" i="3" s="1"/>
  <c r="K676" i="3"/>
  <c r="L676" i="3"/>
  <c r="M676" i="3"/>
  <c r="N676" i="3"/>
  <c r="O676" i="3"/>
  <c r="P676" i="3"/>
  <c r="R676" i="3"/>
  <c r="S676" i="3"/>
  <c r="T676" i="3"/>
  <c r="U676" i="3"/>
  <c r="V676" i="3"/>
  <c r="W676" i="3"/>
  <c r="X676" i="3"/>
  <c r="A677" i="3"/>
  <c r="B677" i="3"/>
  <c r="G677" i="3"/>
  <c r="J677" i="3"/>
  <c r="I677" i="3" s="1"/>
  <c r="K677" i="3"/>
  <c r="M677" i="3"/>
  <c r="N677" i="3"/>
  <c r="O677" i="3"/>
  <c r="P677" i="3"/>
  <c r="R677" i="3"/>
  <c r="S677" i="3"/>
  <c r="T677" i="3"/>
  <c r="U677" i="3"/>
  <c r="V677" i="3"/>
  <c r="W677" i="3"/>
  <c r="X677" i="3"/>
  <c r="A678" i="3"/>
  <c r="B678" i="3"/>
  <c r="G678" i="3"/>
  <c r="H678" i="3" s="1"/>
  <c r="J678" i="3"/>
  <c r="I678" i="3" s="1"/>
  <c r="K678" i="3"/>
  <c r="L678" i="3"/>
  <c r="M678" i="3"/>
  <c r="N678" i="3"/>
  <c r="O678" i="3"/>
  <c r="P678" i="3"/>
  <c r="R678" i="3"/>
  <c r="S678" i="3"/>
  <c r="U678" i="3"/>
  <c r="V678" i="3"/>
  <c r="W678" i="3"/>
  <c r="X678" i="3"/>
  <c r="A679" i="3"/>
  <c r="B679" i="3"/>
  <c r="G679" i="3"/>
  <c r="H679" i="3" s="1"/>
  <c r="J679" i="3"/>
  <c r="I679" i="3" s="1"/>
  <c r="K679" i="3"/>
  <c r="L679" i="3"/>
  <c r="M679" i="3"/>
  <c r="N679" i="3"/>
  <c r="O679" i="3"/>
  <c r="P679" i="3"/>
  <c r="R679" i="3"/>
  <c r="S679" i="3"/>
  <c r="U679" i="3"/>
  <c r="V679" i="3"/>
  <c r="W679" i="3"/>
  <c r="X679" i="3"/>
  <c r="A680" i="3"/>
  <c r="B680" i="3"/>
  <c r="G680" i="3"/>
  <c r="H680" i="3" s="1"/>
  <c r="J680" i="3"/>
  <c r="I680" i="3" s="1"/>
  <c r="K680" i="3"/>
  <c r="L680" i="3"/>
  <c r="M680" i="3"/>
  <c r="N680" i="3"/>
  <c r="O680" i="3"/>
  <c r="P680" i="3"/>
  <c r="R680" i="3"/>
  <c r="S680" i="3"/>
  <c r="T680" i="3"/>
  <c r="U680" i="3"/>
  <c r="V680" i="3"/>
  <c r="W680" i="3"/>
  <c r="X680" i="3"/>
  <c r="A681" i="3"/>
  <c r="B681" i="3"/>
  <c r="J681" i="3"/>
  <c r="I681" i="3" s="1"/>
  <c r="K681" i="3"/>
  <c r="L681" i="3"/>
  <c r="M681" i="3"/>
  <c r="N681" i="3"/>
  <c r="O681" i="3"/>
  <c r="P681" i="3"/>
  <c r="R681" i="3"/>
  <c r="S681" i="3"/>
  <c r="T681" i="3"/>
  <c r="U681" i="3"/>
  <c r="V681" i="3"/>
  <c r="W681" i="3"/>
  <c r="X681" i="3"/>
  <c r="A682" i="3"/>
  <c r="B682" i="3"/>
  <c r="J682" i="3"/>
  <c r="I682" i="3" s="1"/>
  <c r="K682" i="3"/>
  <c r="L682" i="3"/>
  <c r="M682" i="3"/>
  <c r="N682" i="3"/>
  <c r="O682" i="3"/>
  <c r="P682" i="3"/>
  <c r="R682" i="3"/>
  <c r="S682" i="3"/>
  <c r="U682" i="3"/>
  <c r="V682" i="3"/>
  <c r="W682" i="3"/>
  <c r="X682" i="3"/>
  <c r="A683" i="3"/>
  <c r="B683" i="3"/>
  <c r="G683" i="3"/>
  <c r="H683" i="3" s="1"/>
  <c r="J683" i="3"/>
  <c r="I683" i="3" s="1"/>
  <c r="K683" i="3"/>
  <c r="L683" i="3"/>
  <c r="M683" i="3"/>
  <c r="N683" i="3"/>
  <c r="O683" i="3"/>
  <c r="P683" i="3"/>
  <c r="R683" i="3"/>
  <c r="S683" i="3"/>
  <c r="U683" i="3"/>
  <c r="V683" i="3"/>
  <c r="W683" i="3"/>
  <c r="X683" i="3"/>
  <c r="A684" i="3"/>
  <c r="B684" i="3"/>
  <c r="G684" i="3"/>
  <c r="J684" i="3"/>
  <c r="I684" i="3" s="1"/>
  <c r="K684" i="3"/>
  <c r="L684" i="3"/>
  <c r="M684" i="3"/>
  <c r="N684" i="3"/>
  <c r="O684" i="3"/>
  <c r="P684" i="3"/>
  <c r="R684" i="3"/>
  <c r="S684" i="3"/>
  <c r="T684" i="3"/>
  <c r="U684" i="3"/>
  <c r="V684" i="3"/>
  <c r="W684" i="3"/>
  <c r="X684" i="3"/>
  <c r="A685" i="3"/>
  <c r="B685" i="3"/>
  <c r="G685" i="3"/>
  <c r="J685" i="3"/>
  <c r="I685" i="3" s="1"/>
  <c r="K685" i="3"/>
  <c r="M685" i="3"/>
  <c r="N685" i="3"/>
  <c r="O685" i="3"/>
  <c r="P685" i="3"/>
  <c r="R685" i="3"/>
  <c r="S685" i="3"/>
  <c r="T685" i="3"/>
  <c r="U685" i="3"/>
  <c r="V685" i="3"/>
  <c r="W685" i="3"/>
  <c r="X685" i="3"/>
  <c r="A686" i="3"/>
  <c r="B686" i="3"/>
  <c r="G686" i="3"/>
  <c r="H686" i="3" s="1"/>
  <c r="J686" i="3"/>
  <c r="I686" i="3" s="1"/>
  <c r="K686" i="3"/>
  <c r="L686" i="3"/>
  <c r="M686" i="3"/>
  <c r="N686" i="3"/>
  <c r="O686" i="3"/>
  <c r="P686" i="3"/>
  <c r="R686" i="3"/>
  <c r="S686" i="3"/>
  <c r="U686" i="3"/>
  <c r="V686" i="3"/>
  <c r="W686" i="3"/>
  <c r="X686" i="3"/>
  <c r="A687" i="3"/>
  <c r="B687" i="3"/>
  <c r="G687" i="3"/>
  <c r="J687" i="3"/>
  <c r="I687" i="3" s="1"/>
  <c r="K687" i="3"/>
  <c r="L687" i="3"/>
  <c r="M687" i="3"/>
  <c r="N687" i="3"/>
  <c r="O687" i="3"/>
  <c r="P687" i="3"/>
  <c r="R687" i="3"/>
  <c r="S687" i="3"/>
  <c r="U687" i="3"/>
  <c r="V687" i="3"/>
  <c r="W687" i="3"/>
  <c r="X687" i="3"/>
  <c r="A688" i="3"/>
  <c r="B688" i="3"/>
  <c r="G688" i="3"/>
  <c r="H688" i="3" s="1"/>
  <c r="J688" i="3"/>
  <c r="I688" i="3" s="1"/>
  <c r="K688" i="3"/>
  <c r="L688" i="3"/>
  <c r="M688" i="3"/>
  <c r="N688" i="3"/>
  <c r="O688" i="3"/>
  <c r="P688" i="3"/>
  <c r="R688" i="3"/>
  <c r="S688" i="3"/>
  <c r="T688" i="3"/>
  <c r="U688" i="3"/>
  <c r="V688" i="3"/>
  <c r="W688" i="3"/>
  <c r="X688" i="3"/>
  <c r="A689" i="3"/>
  <c r="B689" i="3"/>
  <c r="J689" i="3"/>
  <c r="I689" i="3" s="1"/>
  <c r="K689" i="3"/>
  <c r="L689" i="3"/>
  <c r="M689" i="3"/>
  <c r="N689" i="3"/>
  <c r="O689" i="3"/>
  <c r="P689" i="3"/>
  <c r="R689" i="3"/>
  <c r="S689" i="3"/>
  <c r="U689" i="3"/>
  <c r="V689" i="3"/>
  <c r="W689" i="3"/>
  <c r="X689" i="3"/>
  <c r="A690" i="3"/>
  <c r="B690" i="3"/>
  <c r="J690" i="3"/>
  <c r="I690" i="3" s="1"/>
  <c r="K690" i="3"/>
  <c r="L690" i="3"/>
  <c r="M690" i="3"/>
  <c r="N690" i="3"/>
  <c r="O690" i="3"/>
  <c r="P690" i="3"/>
  <c r="R690" i="3"/>
  <c r="S690" i="3"/>
  <c r="U690" i="3"/>
  <c r="V690" i="3"/>
  <c r="W690" i="3"/>
  <c r="X690" i="3"/>
  <c r="A691" i="3"/>
  <c r="B691" i="3"/>
  <c r="G691" i="3"/>
  <c r="H691" i="3" s="1"/>
  <c r="J691" i="3"/>
  <c r="I691" i="3" s="1"/>
  <c r="K691" i="3"/>
  <c r="L691" i="3"/>
  <c r="M691" i="3"/>
  <c r="N691" i="3"/>
  <c r="O691" i="3"/>
  <c r="P691" i="3"/>
  <c r="R691" i="3"/>
  <c r="S691" i="3"/>
  <c r="U691" i="3"/>
  <c r="V691" i="3"/>
  <c r="W691" i="3"/>
  <c r="X691" i="3"/>
  <c r="A692" i="3"/>
  <c r="B692" i="3"/>
  <c r="G692" i="3"/>
  <c r="H692" i="3" s="1"/>
  <c r="J692" i="3"/>
  <c r="I692" i="3" s="1"/>
  <c r="K692" i="3"/>
  <c r="L692" i="3"/>
  <c r="M692" i="3"/>
  <c r="N692" i="3"/>
  <c r="O692" i="3"/>
  <c r="P692" i="3"/>
  <c r="R692" i="3"/>
  <c r="S692" i="3"/>
  <c r="T692" i="3"/>
  <c r="U692" i="3"/>
  <c r="V692" i="3"/>
  <c r="W692" i="3"/>
  <c r="X692" i="3"/>
  <c r="A693" i="3"/>
  <c r="B693" i="3"/>
  <c r="G693" i="3"/>
  <c r="H693" i="3" s="1"/>
  <c r="J693" i="3"/>
  <c r="I693" i="3" s="1"/>
  <c r="K693" i="3"/>
  <c r="L693" i="3"/>
  <c r="M693" i="3"/>
  <c r="N693" i="3"/>
  <c r="O693" i="3"/>
  <c r="P693" i="3"/>
  <c r="R693" i="3"/>
  <c r="S693" i="3"/>
  <c r="T693" i="3"/>
  <c r="U693" i="3"/>
  <c r="V693" i="3"/>
  <c r="W693" i="3"/>
  <c r="X693" i="3"/>
  <c r="A694" i="3"/>
  <c r="B694" i="3"/>
  <c r="G694" i="3"/>
  <c r="H694" i="3" s="1"/>
  <c r="J694" i="3"/>
  <c r="I694" i="3" s="1"/>
  <c r="K694" i="3"/>
  <c r="L694" i="3"/>
  <c r="M694" i="3"/>
  <c r="N694" i="3"/>
  <c r="O694" i="3"/>
  <c r="P694" i="3"/>
  <c r="R694" i="3"/>
  <c r="S694" i="3"/>
  <c r="U694" i="3"/>
  <c r="V694" i="3"/>
  <c r="W694" i="3"/>
  <c r="X694" i="3"/>
  <c r="A695" i="3"/>
  <c r="B695" i="3"/>
  <c r="G695" i="3"/>
  <c r="J695" i="3"/>
  <c r="I695" i="3" s="1"/>
  <c r="K695" i="3"/>
  <c r="L695" i="3"/>
  <c r="M695" i="3"/>
  <c r="N695" i="3"/>
  <c r="O695" i="3"/>
  <c r="P695" i="3"/>
  <c r="R695" i="3"/>
  <c r="S695" i="3"/>
  <c r="T695" i="3"/>
  <c r="U695" i="3"/>
  <c r="V695" i="3"/>
  <c r="W695" i="3"/>
  <c r="X695" i="3"/>
  <c r="A696" i="3"/>
  <c r="B696" i="3"/>
  <c r="G696" i="3"/>
  <c r="H696" i="3" s="1"/>
  <c r="J696" i="3"/>
  <c r="I696" i="3" s="1"/>
  <c r="K696" i="3"/>
  <c r="L696" i="3"/>
  <c r="M696" i="3"/>
  <c r="N696" i="3"/>
  <c r="O696" i="3"/>
  <c r="P696" i="3"/>
  <c r="R696" i="3"/>
  <c r="S696" i="3"/>
  <c r="T696" i="3"/>
  <c r="U696" i="3"/>
  <c r="V696" i="3"/>
  <c r="W696" i="3"/>
  <c r="X696" i="3"/>
  <c r="A697" i="3"/>
  <c r="B697" i="3"/>
  <c r="J697" i="3"/>
  <c r="I697" i="3" s="1"/>
  <c r="K697" i="3"/>
  <c r="L697" i="3"/>
  <c r="M697" i="3"/>
  <c r="N697" i="3"/>
  <c r="O697" i="3"/>
  <c r="P697" i="3"/>
  <c r="R697" i="3"/>
  <c r="S697" i="3"/>
  <c r="T697" i="3"/>
  <c r="U697" i="3"/>
  <c r="V697" i="3"/>
  <c r="W697" i="3"/>
  <c r="X697" i="3"/>
  <c r="A698" i="3"/>
  <c r="B698" i="3"/>
  <c r="J698" i="3"/>
  <c r="I698" i="3" s="1"/>
  <c r="K698" i="3"/>
  <c r="L698" i="3"/>
  <c r="M698" i="3"/>
  <c r="N698" i="3"/>
  <c r="O698" i="3"/>
  <c r="P698" i="3"/>
  <c r="R698" i="3"/>
  <c r="S698" i="3"/>
  <c r="U698" i="3"/>
  <c r="V698" i="3"/>
  <c r="W698" i="3"/>
  <c r="X698" i="3"/>
  <c r="A699" i="3"/>
  <c r="B699" i="3"/>
  <c r="G699" i="3"/>
  <c r="H699" i="3" s="1"/>
  <c r="J699" i="3"/>
  <c r="I699" i="3" s="1"/>
  <c r="K699" i="3"/>
  <c r="L699" i="3"/>
  <c r="M699" i="3"/>
  <c r="N699" i="3"/>
  <c r="O699" i="3"/>
  <c r="P699" i="3"/>
  <c r="R699" i="3"/>
  <c r="S699" i="3"/>
  <c r="U699" i="3"/>
  <c r="V699" i="3"/>
  <c r="W699" i="3"/>
  <c r="X699" i="3"/>
  <c r="A700" i="3"/>
  <c r="B700" i="3"/>
  <c r="G700" i="3"/>
  <c r="H700" i="3" s="1"/>
  <c r="J700" i="3"/>
  <c r="I700" i="3" s="1"/>
  <c r="K700" i="3"/>
  <c r="L700" i="3"/>
  <c r="M700" i="3"/>
  <c r="N700" i="3"/>
  <c r="O700" i="3"/>
  <c r="P700" i="3"/>
  <c r="R700" i="3"/>
  <c r="S700" i="3"/>
  <c r="T700" i="3"/>
  <c r="U700" i="3"/>
  <c r="V700" i="3"/>
  <c r="W700" i="3"/>
  <c r="X700" i="3"/>
  <c r="A701" i="3"/>
  <c r="B701" i="3"/>
  <c r="G701" i="3"/>
  <c r="J701" i="3"/>
  <c r="I701" i="3" s="1"/>
  <c r="K701" i="3"/>
  <c r="M701" i="3"/>
  <c r="N701" i="3"/>
  <c r="O701" i="3"/>
  <c r="P701" i="3"/>
  <c r="R701" i="3"/>
  <c r="S701" i="3"/>
  <c r="T701" i="3"/>
  <c r="U701" i="3"/>
  <c r="V701" i="3"/>
  <c r="W701" i="3"/>
  <c r="X701" i="3"/>
  <c r="A702" i="3"/>
  <c r="B702" i="3"/>
  <c r="G702" i="3"/>
  <c r="H702" i="3" s="1"/>
  <c r="J702" i="3"/>
  <c r="I702" i="3" s="1"/>
  <c r="K702" i="3"/>
  <c r="L702" i="3"/>
  <c r="M702" i="3"/>
  <c r="N702" i="3"/>
  <c r="O702" i="3"/>
  <c r="P702" i="3"/>
  <c r="R702" i="3"/>
  <c r="S702" i="3"/>
  <c r="U702" i="3"/>
  <c r="V702" i="3"/>
  <c r="W702" i="3"/>
  <c r="X702" i="3"/>
  <c r="A703" i="3"/>
  <c r="B703" i="3"/>
  <c r="G703" i="3"/>
  <c r="H703" i="3" s="1"/>
  <c r="J703" i="3"/>
  <c r="I703" i="3" s="1"/>
  <c r="K703" i="3"/>
  <c r="L703" i="3"/>
  <c r="M703" i="3"/>
  <c r="N703" i="3"/>
  <c r="O703" i="3"/>
  <c r="P703" i="3"/>
  <c r="R703" i="3"/>
  <c r="S703" i="3"/>
  <c r="U703" i="3"/>
  <c r="V703" i="3"/>
  <c r="W703" i="3"/>
  <c r="X703" i="3"/>
  <c r="A704" i="3"/>
  <c r="B704" i="3"/>
  <c r="G704" i="3"/>
  <c r="H704" i="3" s="1"/>
  <c r="J704" i="3"/>
  <c r="I704" i="3" s="1"/>
  <c r="K704" i="3"/>
  <c r="L704" i="3"/>
  <c r="M704" i="3"/>
  <c r="N704" i="3"/>
  <c r="O704" i="3"/>
  <c r="P704" i="3"/>
  <c r="R704" i="3"/>
  <c r="S704" i="3"/>
  <c r="T704" i="3"/>
  <c r="U704" i="3"/>
  <c r="V704" i="3"/>
  <c r="W704" i="3"/>
  <c r="X704" i="3"/>
  <c r="A705" i="3"/>
  <c r="B705" i="3"/>
  <c r="J705" i="3"/>
  <c r="I705" i="3" s="1"/>
  <c r="K705" i="3"/>
  <c r="L705" i="3"/>
  <c r="M705" i="3"/>
  <c r="N705" i="3"/>
  <c r="O705" i="3"/>
  <c r="P705" i="3"/>
  <c r="R705" i="3"/>
  <c r="S705" i="3"/>
  <c r="T705" i="3"/>
  <c r="U705" i="3"/>
  <c r="V705" i="3"/>
  <c r="W705" i="3"/>
  <c r="X705" i="3"/>
  <c r="A706" i="3"/>
  <c r="B706" i="3"/>
  <c r="J706" i="3"/>
  <c r="I706" i="3" s="1"/>
  <c r="K706" i="3"/>
  <c r="L706" i="3"/>
  <c r="M706" i="3"/>
  <c r="N706" i="3"/>
  <c r="O706" i="3"/>
  <c r="P706" i="3"/>
  <c r="R706" i="3"/>
  <c r="S706" i="3"/>
  <c r="U706" i="3"/>
  <c r="V706" i="3"/>
  <c r="W706" i="3"/>
  <c r="X706" i="3"/>
  <c r="A707" i="3"/>
  <c r="B707" i="3"/>
  <c r="G707" i="3"/>
  <c r="H707" i="3" s="1"/>
  <c r="J707" i="3"/>
  <c r="I707" i="3" s="1"/>
  <c r="K707" i="3"/>
  <c r="L707" i="3"/>
  <c r="M707" i="3"/>
  <c r="N707" i="3"/>
  <c r="O707" i="3"/>
  <c r="P707" i="3"/>
  <c r="R707" i="3"/>
  <c r="S707" i="3"/>
  <c r="U707" i="3"/>
  <c r="V707" i="3"/>
  <c r="W707" i="3"/>
  <c r="X707" i="3"/>
  <c r="A708" i="3"/>
  <c r="B708" i="3"/>
  <c r="G708" i="3"/>
  <c r="H708" i="3" s="1"/>
  <c r="J708" i="3"/>
  <c r="I708" i="3" s="1"/>
  <c r="K708" i="3"/>
  <c r="L708" i="3"/>
  <c r="M708" i="3"/>
  <c r="N708" i="3"/>
  <c r="O708" i="3"/>
  <c r="P708" i="3"/>
  <c r="R708" i="3"/>
  <c r="S708" i="3"/>
  <c r="T708" i="3"/>
  <c r="U708" i="3"/>
  <c r="V708" i="3"/>
  <c r="W708" i="3"/>
  <c r="X708" i="3"/>
  <c r="A709" i="3"/>
  <c r="B709" i="3"/>
  <c r="G709" i="3"/>
  <c r="J709" i="3"/>
  <c r="I709" i="3" s="1"/>
  <c r="K709" i="3"/>
  <c r="M709" i="3"/>
  <c r="N709" i="3"/>
  <c r="O709" i="3"/>
  <c r="P709" i="3"/>
  <c r="R709" i="3"/>
  <c r="S709" i="3"/>
  <c r="T709" i="3"/>
  <c r="U709" i="3"/>
  <c r="V709" i="3"/>
  <c r="W709" i="3"/>
  <c r="X709" i="3"/>
  <c r="A710" i="3"/>
  <c r="B710" i="3"/>
  <c r="G710" i="3"/>
  <c r="H710" i="3" s="1"/>
  <c r="J710" i="3"/>
  <c r="I710" i="3" s="1"/>
  <c r="K710" i="3"/>
  <c r="L710" i="3"/>
  <c r="M710" i="3"/>
  <c r="N710" i="3"/>
  <c r="O710" i="3"/>
  <c r="P710" i="3"/>
  <c r="R710" i="3"/>
  <c r="S710" i="3"/>
  <c r="U710" i="3"/>
  <c r="V710" i="3"/>
  <c r="W710" i="3"/>
  <c r="X710" i="3"/>
  <c r="A711" i="3"/>
  <c r="B711" i="3"/>
  <c r="G711" i="3"/>
  <c r="J711" i="3"/>
  <c r="I711" i="3" s="1"/>
  <c r="K711" i="3"/>
  <c r="L711" i="3"/>
  <c r="M711" i="3"/>
  <c r="N711" i="3"/>
  <c r="O711" i="3"/>
  <c r="P711" i="3"/>
  <c r="R711" i="3"/>
  <c r="S711" i="3"/>
  <c r="U711" i="3"/>
  <c r="V711" i="3"/>
  <c r="W711" i="3"/>
  <c r="X711" i="3"/>
  <c r="A712" i="3"/>
  <c r="B712" i="3"/>
  <c r="G712" i="3"/>
  <c r="H712" i="3" s="1"/>
  <c r="J712" i="3"/>
  <c r="I712" i="3" s="1"/>
  <c r="K712" i="3"/>
  <c r="L712" i="3"/>
  <c r="M712" i="3"/>
  <c r="N712" i="3"/>
  <c r="O712" i="3"/>
  <c r="P712" i="3"/>
  <c r="R712" i="3"/>
  <c r="S712" i="3"/>
  <c r="T712" i="3"/>
  <c r="U712" i="3"/>
  <c r="V712" i="3"/>
  <c r="W712" i="3"/>
  <c r="X712" i="3"/>
  <c r="A713" i="3"/>
  <c r="B713" i="3"/>
  <c r="J713" i="3"/>
  <c r="I713" i="3" s="1"/>
  <c r="K713" i="3"/>
  <c r="L713" i="3"/>
  <c r="M713" i="3"/>
  <c r="N713" i="3"/>
  <c r="O713" i="3"/>
  <c r="P713" i="3"/>
  <c r="R713" i="3"/>
  <c r="S713" i="3"/>
  <c r="T713" i="3"/>
  <c r="U713" i="3"/>
  <c r="V713" i="3"/>
  <c r="W713" i="3"/>
  <c r="X713" i="3"/>
  <c r="A714" i="3"/>
  <c r="B714" i="3"/>
  <c r="J714" i="3"/>
  <c r="I714" i="3" s="1"/>
  <c r="K714" i="3"/>
  <c r="L714" i="3"/>
  <c r="M714" i="3"/>
  <c r="N714" i="3"/>
  <c r="O714" i="3"/>
  <c r="P714" i="3"/>
  <c r="R714" i="3"/>
  <c r="S714" i="3"/>
  <c r="T714" i="3"/>
  <c r="U714" i="3"/>
  <c r="V714" i="3"/>
  <c r="W714" i="3"/>
  <c r="X714" i="3"/>
  <c r="A715" i="3"/>
  <c r="B715" i="3"/>
  <c r="G715" i="3"/>
  <c r="H715" i="3" s="1"/>
  <c r="J715" i="3"/>
  <c r="I715" i="3" s="1"/>
  <c r="K715" i="3"/>
  <c r="L715" i="3"/>
  <c r="M715" i="3"/>
  <c r="N715" i="3"/>
  <c r="O715" i="3"/>
  <c r="P715" i="3"/>
  <c r="R715" i="3"/>
  <c r="S715" i="3"/>
  <c r="U715" i="3"/>
  <c r="V715" i="3"/>
  <c r="W715" i="3"/>
  <c r="X715" i="3"/>
  <c r="A716" i="3"/>
  <c r="B716" i="3"/>
  <c r="G716" i="3"/>
  <c r="J716" i="3"/>
  <c r="I716" i="3" s="1"/>
  <c r="K716" i="3"/>
  <c r="L716" i="3"/>
  <c r="M716" i="3"/>
  <c r="N716" i="3"/>
  <c r="O716" i="3"/>
  <c r="P716" i="3"/>
  <c r="R716" i="3"/>
  <c r="S716" i="3"/>
  <c r="T716" i="3"/>
  <c r="U716" i="3"/>
  <c r="V716" i="3"/>
  <c r="W716" i="3"/>
  <c r="X716" i="3"/>
  <c r="A717" i="3"/>
  <c r="B717" i="3"/>
  <c r="G717" i="3"/>
  <c r="H717" i="3" s="1"/>
  <c r="J717" i="3"/>
  <c r="I717" i="3" s="1"/>
  <c r="K717" i="3"/>
  <c r="L717" i="3"/>
  <c r="M717" i="3"/>
  <c r="N717" i="3"/>
  <c r="O717" i="3"/>
  <c r="P717" i="3"/>
  <c r="R717" i="3"/>
  <c r="S717" i="3"/>
  <c r="T717" i="3"/>
  <c r="U717" i="3"/>
  <c r="V717" i="3"/>
  <c r="W717" i="3"/>
  <c r="X717" i="3"/>
  <c r="A718" i="3"/>
  <c r="B718" i="3"/>
  <c r="G718" i="3"/>
  <c r="H718" i="3" s="1"/>
  <c r="J718" i="3"/>
  <c r="I718" i="3" s="1"/>
  <c r="K718" i="3"/>
  <c r="L718" i="3"/>
  <c r="M718" i="3"/>
  <c r="N718" i="3"/>
  <c r="O718" i="3"/>
  <c r="P718" i="3"/>
  <c r="R718" i="3"/>
  <c r="S718" i="3"/>
  <c r="U718" i="3"/>
  <c r="V718" i="3"/>
  <c r="W718" i="3"/>
  <c r="X718" i="3"/>
  <c r="A719" i="3"/>
  <c r="B719" i="3"/>
  <c r="G719" i="3"/>
  <c r="J719" i="3"/>
  <c r="I719" i="3" s="1"/>
  <c r="K719" i="3"/>
  <c r="L719" i="3"/>
  <c r="M719" i="3"/>
  <c r="N719" i="3"/>
  <c r="O719" i="3"/>
  <c r="P719" i="3"/>
  <c r="R719" i="3"/>
  <c r="S719" i="3"/>
  <c r="U719" i="3"/>
  <c r="V719" i="3"/>
  <c r="W719" i="3"/>
  <c r="X719" i="3"/>
  <c r="A720" i="3"/>
  <c r="B720" i="3"/>
  <c r="G720" i="3"/>
  <c r="H720" i="3" s="1"/>
  <c r="J720" i="3"/>
  <c r="I720" i="3" s="1"/>
  <c r="K720" i="3"/>
  <c r="L720" i="3"/>
  <c r="M720" i="3"/>
  <c r="N720" i="3"/>
  <c r="O720" i="3"/>
  <c r="P720" i="3"/>
  <c r="R720" i="3"/>
  <c r="S720" i="3"/>
  <c r="T720" i="3"/>
  <c r="U720" i="3"/>
  <c r="V720" i="3"/>
  <c r="W720" i="3"/>
  <c r="X720" i="3"/>
  <c r="A721" i="3"/>
  <c r="B721" i="3"/>
  <c r="J721" i="3"/>
  <c r="I721" i="3" s="1"/>
  <c r="K721" i="3"/>
  <c r="L721" i="3"/>
  <c r="M721" i="3"/>
  <c r="N721" i="3"/>
  <c r="O721" i="3"/>
  <c r="P721" i="3"/>
  <c r="R721" i="3"/>
  <c r="S721" i="3"/>
  <c r="U721" i="3"/>
  <c r="V721" i="3"/>
  <c r="W721" i="3"/>
  <c r="X721" i="3"/>
  <c r="A722" i="3"/>
  <c r="B722" i="3"/>
  <c r="J722" i="3"/>
  <c r="I722" i="3" s="1"/>
  <c r="K722" i="3"/>
  <c r="L722" i="3"/>
  <c r="M722" i="3"/>
  <c r="N722" i="3"/>
  <c r="O722" i="3"/>
  <c r="P722" i="3"/>
  <c r="R722" i="3"/>
  <c r="S722" i="3"/>
  <c r="U722" i="3"/>
  <c r="V722" i="3"/>
  <c r="W722" i="3"/>
  <c r="X722" i="3"/>
  <c r="A723" i="3"/>
  <c r="B723" i="3"/>
  <c r="G723" i="3"/>
  <c r="H723" i="3" s="1"/>
  <c r="J723" i="3"/>
  <c r="I723" i="3" s="1"/>
  <c r="K723" i="3"/>
  <c r="L723" i="3"/>
  <c r="M723" i="3"/>
  <c r="N723" i="3"/>
  <c r="O723" i="3"/>
  <c r="P723" i="3"/>
  <c r="R723" i="3"/>
  <c r="S723" i="3"/>
  <c r="U723" i="3"/>
  <c r="V723" i="3"/>
  <c r="W723" i="3"/>
  <c r="X723" i="3"/>
  <c r="A724" i="3"/>
  <c r="B724" i="3"/>
  <c r="G724" i="3"/>
  <c r="H724" i="3" s="1"/>
  <c r="J724" i="3"/>
  <c r="I724" i="3" s="1"/>
  <c r="K724" i="3"/>
  <c r="L724" i="3"/>
  <c r="M724" i="3"/>
  <c r="N724" i="3"/>
  <c r="O724" i="3"/>
  <c r="P724" i="3"/>
  <c r="R724" i="3"/>
  <c r="S724" i="3"/>
  <c r="T724" i="3"/>
  <c r="U724" i="3"/>
  <c r="V724" i="3"/>
  <c r="W724" i="3"/>
  <c r="X724" i="3"/>
  <c r="A725" i="3"/>
  <c r="B725" i="3"/>
  <c r="G725" i="3"/>
  <c r="H725" i="3" s="1"/>
  <c r="J725" i="3"/>
  <c r="I725" i="3" s="1"/>
  <c r="K725" i="3"/>
  <c r="M725" i="3"/>
  <c r="N725" i="3"/>
  <c r="O725" i="3"/>
  <c r="P725" i="3"/>
  <c r="R725" i="3"/>
  <c r="S725" i="3"/>
  <c r="T725" i="3"/>
  <c r="U725" i="3"/>
  <c r="V725" i="3"/>
  <c r="W725" i="3"/>
  <c r="X725" i="3"/>
  <c r="A726" i="3"/>
  <c r="B726" i="3"/>
  <c r="G726" i="3"/>
  <c r="H726" i="3" s="1"/>
  <c r="J726" i="3"/>
  <c r="I726" i="3" s="1"/>
  <c r="K726" i="3"/>
  <c r="L726" i="3"/>
  <c r="M726" i="3"/>
  <c r="N726" i="3"/>
  <c r="O726" i="3"/>
  <c r="P726" i="3"/>
  <c r="R726" i="3"/>
  <c r="S726" i="3"/>
  <c r="U726" i="3"/>
  <c r="V726" i="3"/>
  <c r="W726" i="3"/>
  <c r="X726" i="3"/>
  <c r="A727" i="3"/>
  <c r="B727" i="3"/>
  <c r="G727" i="3"/>
  <c r="J727" i="3"/>
  <c r="I727" i="3" s="1"/>
  <c r="K727" i="3"/>
  <c r="L727" i="3"/>
  <c r="M727" i="3"/>
  <c r="N727" i="3"/>
  <c r="O727" i="3"/>
  <c r="P727" i="3"/>
  <c r="R727" i="3"/>
  <c r="S727" i="3"/>
  <c r="U727" i="3"/>
  <c r="V727" i="3"/>
  <c r="W727" i="3"/>
  <c r="X727" i="3"/>
  <c r="A728" i="3"/>
  <c r="B728" i="3"/>
  <c r="G728" i="3"/>
  <c r="H728" i="3" s="1"/>
  <c r="J728" i="3"/>
  <c r="I728" i="3" s="1"/>
  <c r="K728" i="3"/>
  <c r="L728" i="3"/>
  <c r="M728" i="3"/>
  <c r="N728" i="3"/>
  <c r="O728" i="3"/>
  <c r="P728" i="3"/>
  <c r="R728" i="3"/>
  <c r="S728" i="3"/>
  <c r="T728" i="3"/>
  <c r="U728" i="3"/>
  <c r="V728" i="3"/>
  <c r="W728" i="3"/>
  <c r="X728" i="3"/>
  <c r="A729" i="3"/>
  <c r="B729" i="3"/>
  <c r="J729" i="3"/>
  <c r="I729" i="3" s="1"/>
  <c r="K729" i="3"/>
  <c r="L729" i="3"/>
  <c r="M729" i="3"/>
  <c r="N729" i="3"/>
  <c r="O729" i="3"/>
  <c r="P729" i="3"/>
  <c r="R729" i="3"/>
  <c r="S729" i="3"/>
  <c r="T729" i="3"/>
  <c r="U729" i="3"/>
  <c r="V729" i="3"/>
  <c r="W729" i="3"/>
  <c r="X729" i="3"/>
  <c r="A730" i="3"/>
  <c r="B730" i="3"/>
  <c r="J730" i="3"/>
  <c r="I730" i="3" s="1"/>
  <c r="K730" i="3"/>
  <c r="L730" i="3"/>
  <c r="M730" i="3"/>
  <c r="N730" i="3"/>
  <c r="O730" i="3"/>
  <c r="P730" i="3"/>
  <c r="R730" i="3"/>
  <c r="S730" i="3"/>
  <c r="U730" i="3"/>
  <c r="V730" i="3"/>
  <c r="W730" i="3"/>
  <c r="X730" i="3"/>
  <c r="A731" i="3"/>
  <c r="B731" i="3"/>
  <c r="G731" i="3"/>
  <c r="H731" i="3" s="1"/>
  <c r="J731" i="3"/>
  <c r="I731" i="3" s="1"/>
  <c r="K731" i="3"/>
  <c r="L731" i="3"/>
  <c r="M731" i="3"/>
  <c r="N731" i="3"/>
  <c r="O731" i="3"/>
  <c r="P731" i="3"/>
  <c r="R731" i="3"/>
  <c r="S731" i="3"/>
  <c r="U731" i="3"/>
  <c r="V731" i="3"/>
  <c r="W731" i="3"/>
  <c r="X731" i="3"/>
  <c r="A732" i="3"/>
  <c r="B732" i="3"/>
  <c r="G732" i="3"/>
  <c r="H732" i="3" s="1"/>
  <c r="J732" i="3"/>
  <c r="I732" i="3" s="1"/>
  <c r="K732" i="3"/>
  <c r="L732" i="3"/>
  <c r="M732" i="3"/>
  <c r="N732" i="3"/>
  <c r="O732" i="3"/>
  <c r="P732" i="3"/>
  <c r="R732" i="3"/>
  <c r="S732" i="3"/>
  <c r="T732" i="3"/>
  <c r="U732" i="3"/>
  <c r="V732" i="3"/>
  <c r="W732" i="3"/>
  <c r="X732" i="3"/>
  <c r="A733" i="3"/>
  <c r="B733" i="3"/>
  <c r="G733" i="3"/>
  <c r="J733" i="3"/>
  <c r="I733" i="3" s="1"/>
  <c r="K733" i="3"/>
  <c r="M733" i="3"/>
  <c r="N733" i="3"/>
  <c r="O733" i="3"/>
  <c r="P733" i="3"/>
  <c r="R733" i="3"/>
  <c r="S733" i="3"/>
  <c r="T733" i="3"/>
  <c r="U733" i="3"/>
  <c r="V733" i="3"/>
  <c r="W733" i="3"/>
  <c r="X733" i="3"/>
  <c r="A734" i="3"/>
  <c r="B734" i="3"/>
  <c r="G734" i="3"/>
  <c r="H734" i="3" s="1"/>
  <c r="J734" i="3"/>
  <c r="I734" i="3" s="1"/>
  <c r="K734" i="3"/>
  <c r="L734" i="3"/>
  <c r="M734" i="3"/>
  <c r="N734" i="3"/>
  <c r="O734" i="3"/>
  <c r="P734" i="3"/>
  <c r="R734" i="3"/>
  <c r="S734" i="3"/>
  <c r="U734" i="3"/>
  <c r="V734" i="3"/>
  <c r="W734" i="3"/>
  <c r="X734" i="3"/>
  <c r="A735" i="3"/>
  <c r="B735" i="3"/>
  <c r="G735" i="3"/>
  <c r="H735" i="3" s="1"/>
  <c r="J735" i="3"/>
  <c r="I735" i="3" s="1"/>
  <c r="K735" i="3"/>
  <c r="L735" i="3"/>
  <c r="M735" i="3"/>
  <c r="N735" i="3"/>
  <c r="O735" i="3"/>
  <c r="P735" i="3"/>
  <c r="R735" i="3"/>
  <c r="S735" i="3"/>
  <c r="U735" i="3"/>
  <c r="V735" i="3"/>
  <c r="W735" i="3"/>
  <c r="X735" i="3"/>
  <c r="A736" i="3"/>
  <c r="B736" i="3"/>
  <c r="G736" i="3"/>
  <c r="H736" i="3" s="1"/>
  <c r="J736" i="3"/>
  <c r="I736" i="3" s="1"/>
  <c r="K736" i="3"/>
  <c r="L736" i="3"/>
  <c r="M736" i="3"/>
  <c r="N736" i="3"/>
  <c r="O736" i="3"/>
  <c r="P736" i="3"/>
  <c r="R736" i="3"/>
  <c r="S736" i="3"/>
  <c r="T736" i="3"/>
  <c r="U736" i="3"/>
  <c r="V736" i="3"/>
  <c r="W736" i="3"/>
  <c r="X736" i="3"/>
  <c r="A737" i="3"/>
  <c r="B737" i="3"/>
  <c r="J737" i="3"/>
  <c r="I737" i="3" s="1"/>
  <c r="K737" i="3"/>
  <c r="L737" i="3"/>
  <c r="M737" i="3"/>
  <c r="N737" i="3"/>
  <c r="O737" i="3"/>
  <c r="P737" i="3"/>
  <c r="R737" i="3"/>
  <c r="S737" i="3"/>
  <c r="U737" i="3"/>
  <c r="V737" i="3"/>
  <c r="W737" i="3"/>
  <c r="X737" i="3"/>
  <c r="A738" i="3"/>
  <c r="B738" i="3"/>
  <c r="J738" i="3"/>
  <c r="I738" i="3" s="1"/>
  <c r="K738" i="3"/>
  <c r="L738" i="3"/>
  <c r="M738" i="3"/>
  <c r="N738" i="3"/>
  <c r="O738" i="3"/>
  <c r="P738" i="3"/>
  <c r="R738" i="3"/>
  <c r="S738" i="3"/>
  <c r="U738" i="3"/>
  <c r="V738" i="3"/>
  <c r="W738" i="3"/>
  <c r="X738" i="3"/>
  <c r="A739" i="3"/>
  <c r="B739" i="3"/>
  <c r="G739" i="3"/>
  <c r="H739" i="3" s="1"/>
  <c r="J739" i="3"/>
  <c r="I739" i="3" s="1"/>
  <c r="K739" i="3"/>
  <c r="L739" i="3"/>
  <c r="M739" i="3"/>
  <c r="N739" i="3"/>
  <c r="O739" i="3"/>
  <c r="P739" i="3"/>
  <c r="R739" i="3"/>
  <c r="S739" i="3"/>
  <c r="U739" i="3"/>
  <c r="V739" i="3"/>
  <c r="W739" i="3"/>
  <c r="X739" i="3"/>
  <c r="A740" i="3"/>
  <c r="B740" i="3"/>
  <c r="G740" i="3"/>
  <c r="H740" i="3" s="1"/>
  <c r="J740" i="3"/>
  <c r="I740" i="3" s="1"/>
  <c r="K740" i="3"/>
  <c r="L740" i="3"/>
  <c r="M740" i="3"/>
  <c r="N740" i="3"/>
  <c r="O740" i="3"/>
  <c r="P740" i="3"/>
  <c r="R740" i="3"/>
  <c r="S740" i="3"/>
  <c r="T740" i="3"/>
  <c r="U740" i="3"/>
  <c r="V740" i="3"/>
  <c r="W740" i="3"/>
  <c r="X740" i="3"/>
  <c r="A741" i="3"/>
  <c r="B741" i="3"/>
  <c r="G741" i="3"/>
  <c r="J741" i="3"/>
  <c r="I741" i="3" s="1"/>
  <c r="K741" i="3"/>
  <c r="M741" i="3"/>
  <c r="N741" i="3"/>
  <c r="O741" i="3"/>
  <c r="P741" i="3"/>
  <c r="R741" i="3"/>
  <c r="S741" i="3"/>
  <c r="T741" i="3"/>
  <c r="U741" i="3"/>
  <c r="V741" i="3"/>
  <c r="W741" i="3"/>
  <c r="X741" i="3"/>
  <c r="A742" i="3"/>
  <c r="B742" i="3"/>
  <c r="G742" i="3"/>
  <c r="H742" i="3" s="1"/>
  <c r="J742" i="3"/>
  <c r="I742" i="3" s="1"/>
  <c r="K742" i="3"/>
  <c r="L742" i="3"/>
  <c r="M742" i="3"/>
  <c r="N742" i="3"/>
  <c r="O742" i="3"/>
  <c r="P742" i="3"/>
  <c r="R742" i="3"/>
  <c r="S742" i="3"/>
  <c r="U742" i="3"/>
  <c r="V742" i="3"/>
  <c r="W742" i="3"/>
  <c r="X742" i="3"/>
  <c r="A743" i="3"/>
  <c r="B743" i="3"/>
  <c r="G743" i="3"/>
  <c r="H743" i="3" s="1"/>
  <c r="J743" i="3"/>
  <c r="I743" i="3" s="1"/>
  <c r="K743" i="3"/>
  <c r="L743" i="3"/>
  <c r="M743" i="3"/>
  <c r="N743" i="3"/>
  <c r="O743" i="3"/>
  <c r="P743" i="3"/>
  <c r="R743" i="3"/>
  <c r="S743" i="3"/>
  <c r="U743" i="3"/>
  <c r="V743" i="3"/>
  <c r="W743" i="3"/>
  <c r="X743" i="3"/>
  <c r="A744" i="3"/>
  <c r="B744" i="3"/>
  <c r="G744" i="3"/>
  <c r="H744" i="3" s="1"/>
  <c r="J744" i="3"/>
  <c r="I744" i="3" s="1"/>
  <c r="K744" i="3"/>
  <c r="L744" i="3"/>
  <c r="M744" i="3"/>
  <c r="N744" i="3"/>
  <c r="O744" i="3"/>
  <c r="P744" i="3"/>
  <c r="R744" i="3"/>
  <c r="S744" i="3"/>
  <c r="T744" i="3"/>
  <c r="U744" i="3"/>
  <c r="V744" i="3"/>
  <c r="W744" i="3"/>
  <c r="X744" i="3"/>
  <c r="A745" i="3"/>
  <c r="B745" i="3"/>
  <c r="J745" i="3"/>
  <c r="I745" i="3" s="1"/>
  <c r="K745" i="3"/>
  <c r="L745" i="3"/>
  <c r="M745" i="3"/>
  <c r="N745" i="3"/>
  <c r="O745" i="3"/>
  <c r="P745" i="3"/>
  <c r="R745" i="3"/>
  <c r="S745" i="3"/>
  <c r="T745" i="3"/>
  <c r="U745" i="3"/>
  <c r="V745" i="3"/>
  <c r="W745" i="3"/>
  <c r="X745" i="3"/>
  <c r="A746" i="3"/>
  <c r="B746" i="3"/>
  <c r="J746" i="3"/>
  <c r="I746" i="3" s="1"/>
  <c r="K746" i="3"/>
  <c r="L746" i="3"/>
  <c r="M746" i="3"/>
  <c r="N746" i="3"/>
  <c r="O746" i="3"/>
  <c r="P746" i="3"/>
  <c r="R746" i="3"/>
  <c r="S746" i="3"/>
  <c r="U746" i="3"/>
  <c r="V746" i="3"/>
  <c r="W746" i="3"/>
  <c r="X746" i="3"/>
  <c r="A747" i="3"/>
  <c r="B747" i="3"/>
  <c r="G747" i="3"/>
  <c r="H747" i="3" s="1"/>
  <c r="J747" i="3"/>
  <c r="I747" i="3" s="1"/>
  <c r="K747" i="3"/>
  <c r="L747" i="3"/>
  <c r="M747" i="3"/>
  <c r="N747" i="3"/>
  <c r="O747" i="3"/>
  <c r="P747" i="3"/>
  <c r="R747" i="3"/>
  <c r="S747" i="3"/>
  <c r="U747" i="3"/>
  <c r="V747" i="3"/>
  <c r="W747" i="3"/>
  <c r="X747" i="3"/>
  <c r="A748" i="3"/>
  <c r="B748" i="3"/>
  <c r="G748" i="3"/>
  <c r="J748" i="3"/>
  <c r="I748" i="3" s="1"/>
  <c r="K748" i="3"/>
  <c r="L748" i="3"/>
  <c r="M748" i="3"/>
  <c r="N748" i="3"/>
  <c r="O748" i="3"/>
  <c r="P748" i="3"/>
  <c r="R748" i="3"/>
  <c r="S748" i="3"/>
  <c r="T748" i="3"/>
  <c r="U748" i="3"/>
  <c r="V748" i="3"/>
  <c r="W748" i="3"/>
  <c r="X748" i="3"/>
  <c r="A749" i="3"/>
  <c r="B749" i="3"/>
  <c r="G749" i="3"/>
  <c r="J749" i="3"/>
  <c r="I749" i="3" s="1"/>
  <c r="K749" i="3"/>
  <c r="M749" i="3"/>
  <c r="N749" i="3"/>
  <c r="O749" i="3"/>
  <c r="P749" i="3"/>
  <c r="R749" i="3"/>
  <c r="S749" i="3"/>
  <c r="T749" i="3"/>
  <c r="U749" i="3"/>
  <c r="V749" i="3"/>
  <c r="W749" i="3"/>
  <c r="X749" i="3"/>
  <c r="A750" i="3"/>
  <c r="B750" i="3"/>
  <c r="G750" i="3"/>
  <c r="H750" i="3" s="1"/>
  <c r="J750" i="3"/>
  <c r="I750" i="3" s="1"/>
  <c r="K750" i="3"/>
  <c r="L750" i="3"/>
  <c r="M750" i="3"/>
  <c r="N750" i="3"/>
  <c r="O750" i="3"/>
  <c r="P750" i="3"/>
  <c r="R750" i="3"/>
  <c r="S750" i="3"/>
  <c r="U750" i="3"/>
  <c r="V750" i="3"/>
  <c r="W750" i="3"/>
  <c r="X750" i="3"/>
  <c r="A751" i="3"/>
  <c r="B751" i="3"/>
  <c r="G751" i="3"/>
  <c r="J751" i="3"/>
  <c r="I751" i="3" s="1"/>
  <c r="K751" i="3"/>
  <c r="L751" i="3"/>
  <c r="M751" i="3"/>
  <c r="N751" i="3"/>
  <c r="O751" i="3"/>
  <c r="P751" i="3"/>
  <c r="R751" i="3"/>
  <c r="S751" i="3"/>
  <c r="U751" i="3"/>
  <c r="V751" i="3"/>
  <c r="W751" i="3"/>
  <c r="X751" i="3"/>
  <c r="A752" i="3"/>
  <c r="B752" i="3"/>
  <c r="G752" i="3"/>
  <c r="H752" i="3" s="1"/>
  <c r="J752" i="3"/>
  <c r="I752" i="3" s="1"/>
  <c r="K752" i="3"/>
  <c r="L752" i="3"/>
  <c r="M752" i="3"/>
  <c r="N752" i="3"/>
  <c r="O752" i="3"/>
  <c r="P752" i="3"/>
  <c r="R752" i="3"/>
  <c r="S752" i="3"/>
  <c r="T752" i="3"/>
  <c r="U752" i="3"/>
  <c r="V752" i="3"/>
  <c r="W752" i="3"/>
  <c r="X752" i="3"/>
  <c r="A753" i="3"/>
  <c r="B753" i="3"/>
  <c r="J753" i="3"/>
  <c r="I753" i="3" s="1"/>
  <c r="K753" i="3"/>
  <c r="L753" i="3"/>
  <c r="M753" i="3"/>
  <c r="N753" i="3"/>
  <c r="O753" i="3"/>
  <c r="P753" i="3"/>
  <c r="R753" i="3"/>
  <c r="S753" i="3"/>
  <c r="U753" i="3"/>
  <c r="V753" i="3"/>
  <c r="W753" i="3"/>
  <c r="X753" i="3"/>
  <c r="A754" i="3"/>
  <c r="B754" i="3"/>
  <c r="J754" i="3"/>
  <c r="I754" i="3" s="1"/>
  <c r="K754" i="3"/>
  <c r="L754" i="3"/>
  <c r="M754" i="3"/>
  <c r="N754" i="3"/>
  <c r="O754" i="3"/>
  <c r="P754" i="3"/>
  <c r="R754" i="3"/>
  <c r="S754" i="3"/>
  <c r="U754" i="3"/>
  <c r="V754" i="3"/>
  <c r="W754" i="3"/>
  <c r="X754" i="3"/>
  <c r="A755" i="3"/>
  <c r="B755" i="3"/>
  <c r="G755" i="3"/>
  <c r="H755" i="3" s="1"/>
  <c r="J755" i="3"/>
  <c r="I755" i="3" s="1"/>
  <c r="K755" i="3"/>
  <c r="L755" i="3"/>
  <c r="M755" i="3"/>
  <c r="N755" i="3"/>
  <c r="O755" i="3"/>
  <c r="P755" i="3"/>
  <c r="R755" i="3"/>
  <c r="S755" i="3"/>
  <c r="U755" i="3"/>
  <c r="V755" i="3"/>
  <c r="W755" i="3"/>
  <c r="X755" i="3"/>
  <c r="A756" i="3"/>
  <c r="B756" i="3"/>
  <c r="G756" i="3"/>
  <c r="H756" i="3" s="1"/>
  <c r="J756" i="3"/>
  <c r="I756" i="3" s="1"/>
  <c r="K756" i="3"/>
  <c r="L756" i="3"/>
  <c r="M756" i="3"/>
  <c r="N756" i="3"/>
  <c r="O756" i="3"/>
  <c r="P756" i="3"/>
  <c r="R756" i="3"/>
  <c r="S756" i="3"/>
  <c r="T756" i="3"/>
  <c r="U756" i="3"/>
  <c r="V756" i="3"/>
  <c r="W756" i="3"/>
  <c r="X756" i="3"/>
  <c r="A757" i="3"/>
  <c r="B757" i="3"/>
  <c r="G757" i="3"/>
  <c r="H757" i="3" s="1"/>
  <c r="J757" i="3"/>
  <c r="I757" i="3" s="1"/>
  <c r="K757" i="3"/>
  <c r="M757" i="3"/>
  <c r="N757" i="3"/>
  <c r="O757" i="3"/>
  <c r="P757" i="3"/>
  <c r="R757" i="3"/>
  <c r="S757" i="3"/>
  <c r="T757" i="3"/>
  <c r="U757" i="3"/>
  <c r="V757" i="3"/>
  <c r="W757" i="3"/>
  <c r="X757" i="3"/>
  <c r="A758" i="3"/>
  <c r="B758" i="3"/>
  <c r="G758" i="3"/>
  <c r="H758" i="3" s="1"/>
  <c r="J758" i="3"/>
  <c r="I758" i="3" s="1"/>
  <c r="K758" i="3"/>
  <c r="L758" i="3"/>
  <c r="M758" i="3"/>
  <c r="N758" i="3"/>
  <c r="O758" i="3"/>
  <c r="P758" i="3"/>
  <c r="R758" i="3"/>
  <c r="S758" i="3"/>
  <c r="U758" i="3"/>
  <c r="V758" i="3"/>
  <c r="W758" i="3"/>
  <c r="X758" i="3"/>
  <c r="A759" i="3"/>
  <c r="B759" i="3"/>
  <c r="G759" i="3"/>
  <c r="J759" i="3"/>
  <c r="I759" i="3" s="1"/>
  <c r="K759" i="3"/>
  <c r="L759" i="3"/>
  <c r="M759" i="3"/>
  <c r="N759" i="3"/>
  <c r="O759" i="3"/>
  <c r="P759" i="3"/>
  <c r="R759" i="3"/>
  <c r="S759" i="3"/>
  <c r="T759" i="3"/>
  <c r="U759" i="3"/>
  <c r="V759" i="3"/>
  <c r="W759" i="3"/>
  <c r="X759" i="3"/>
  <c r="A760" i="3"/>
  <c r="B760" i="3"/>
  <c r="G760" i="3"/>
  <c r="H760" i="3" s="1"/>
  <c r="J760" i="3"/>
  <c r="I760" i="3" s="1"/>
  <c r="K760" i="3"/>
  <c r="L760" i="3"/>
  <c r="M760" i="3"/>
  <c r="N760" i="3"/>
  <c r="O760" i="3"/>
  <c r="P760" i="3"/>
  <c r="R760" i="3"/>
  <c r="S760" i="3"/>
  <c r="T760" i="3"/>
  <c r="U760" i="3"/>
  <c r="V760" i="3"/>
  <c r="W760" i="3"/>
  <c r="X760" i="3"/>
  <c r="A761" i="3"/>
  <c r="B761" i="3"/>
  <c r="J761" i="3"/>
  <c r="I761" i="3" s="1"/>
  <c r="K761" i="3"/>
  <c r="L761" i="3"/>
  <c r="M761" i="3"/>
  <c r="N761" i="3"/>
  <c r="O761" i="3"/>
  <c r="P761" i="3"/>
  <c r="R761" i="3"/>
  <c r="S761" i="3"/>
  <c r="T761" i="3"/>
  <c r="U761" i="3"/>
  <c r="V761" i="3"/>
  <c r="W761" i="3"/>
  <c r="X761" i="3"/>
  <c r="A762" i="3"/>
  <c r="B762" i="3"/>
  <c r="J762" i="3"/>
  <c r="I762" i="3" s="1"/>
  <c r="K762" i="3"/>
  <c r="L762" i="3"/>
  <c r="M762" i="3"/>
  <c r="N762" i="3"/>
  <c r="O762" i="3"/>
  <c r="P762" i="3"/>
  <c r="R762" i="3"/>
  <c r="S762" i="3"/>
  <c r="U762" i="3"/>
  <c r="V762" i="3"/>
  <c r="W762" i="3"/>
  <c r="X762" i="3"/>
  <c r="A763" i="3"/>
  <c r="B763" i="3"/>
  <c r="G763" i="3"/>
  <c r="H763" i="3" s="1"/>
  <c r="J763" i="3"/>
  <c r="I763" i="3" s="1"/>
  <c r="K763" i="3"/>
  <c r="L763" i="3"/>
  <c r="M763" i="3"/>
  <c r="N763" i="3"/>
  <c r="O763" i="3"/>
  <c r="P763" i="3"/>
  <c r="R763" i="3"/>
  <c r="S763" i="3"/>
  <c r="U763" i="3"/>
  <c r="V763" i="3"/>
  <c r="W763" i="3"/>
  <c r="X763" i="3"/>
  <c r="A764" i="3"/>
  <c r="B764" i="3"/>
  <c r="G764" i="3"/>
  <c r="H764" i="3" s="1"/>
  <c r="J764" i="3"/>
  <c r="I764" i="3" s="1"/>
  <c r="K764" i="3"/>
  <c r="L764" i="3"/>
  <c r="M764" i="3"/>
  <c r="N764" i="3"/>
  <c r="O764" i="3"/>
  <c r="P764" i="3"/>
  <c r="R764" i="3"/>
  <c r="S764" i="3"/>
  <c r="T764" i="3"/>
  <c r="U764" i="3"/>
  <c r="V764" i="3"/>
  <c r="W764" i="3"/>
  <c r="X764" i="3"/>
  <c r="A765" i="3"/>
  <c r="B765" i="3"/>
  <c r="G765" i="3"/>
  <c r="J765" i="3"/>
  <c r="I765" i="3" s="1"/>
  <c r="K765" i="3"/>
  <c r="M765" i="3"/>
  <c r="N765" i="3"/>
  <c r="O765" i="3"/>
  <c r="P765" i="3"/>
  <c r="R765" i="3"/>
  <c r="S765" i="3"/>
  <c r="T765" i="3"/>
  <c r="U765" i="3"/>
  <c r="V765" i="3"/>
  <c r="W765" i="3"/>
  <c r="X765" i="3"/>
  <c r="A766" i="3"/>
  <c r="B766" i="3"/>
  <c r="G766" i="3"/>
  <c r="H766" i="3" s="1"/>
  <c r="J766" i="3"/>
  <c r="I766" i="3" s="1"/>
  <c r="K766" i="3"/>
  <c r="L766" i="3"/>
  <c r="M766" i="3"/>
  <c r="N766" i="3"/>
  <c r="O766" i="3"/>
  <c r="P766" i="3"/>
  <c r="R766" i="3"/>
  <c r="S766" i="3"/>
  <c r="U766" i="3"/>
  <c r="V766" i="3"/>
  <c r="W766" i="3"/>
  <c r="X766" i="3"/>
  <c r="A767" i="3"/>
  <c r="B767" i="3"/>
  <c r="G767" i="3"/>
  <c r="H767" i="3" s="1"/>
  <c r="J767" i="3"/>
  <c r="I767" i="3" s="1"/>
  <c r="K767" i="3"/>
  <c r="L767" i="3"/>
  <c r="M767" i="3"/>
  <c r="N767" i="3"/>
  <c r="O767" i="3"/>
  <c r="P767" i="3"/>
  <c r="R767" i="3"/>
  <c r="S767" i="3"/>
  <c r="U767" i="3"/>
  <c r="V767" i="3"/>
  <c r="W767" i="3"/>
  <c r="X767" i="3"/>
  <c r="A768" i="3"/>
  <c r="B768" i="3"/>
  <c r="G768" i="3"/>
  <c r="H768" i="3" s="1"/>
  <c r="J768" i="3"/>
  <c r="I768" i="3" s="1"/>
  <c r="K768" i="3"/>
  <c r="L768" i="3"/>
  <c r="M768" i="3"/>
  <c r="N768" i="3"/>
  <c r="O768" i="3"/>
  <c r="P768" i="3"/>
  <c r="R768" i="3"/>
  <c r="S768" i="3"/>
  <c r="T768" i="3"/>
  <c r="U768" i="3"/>
  <c r="V768" i="3"/>
  <c r="W768" i="3"/>
  <c r="X768" i="3"/>
  <c r="A769" i="3"/>
  <c r="B769" i="3"/>
  <c r="J769" i="3"/>
  <c r="I769" i="3" s="1"/>
  <c r="K769" i="3"/>
  <c r="L769" i="3"/>
  <c r="M769" i="3"/>
  <c r="N769" i="3"/>
  <c r="O769" i="3"/>
  <c r="P769" i="3"/>
  <c r="R769" i="3"/>
  <c r="S769" i="3"/>
  <c r="T769" i="3"/>
  <c r="U769" i="3"/>
  <c r="V769" i="3"/>
  <c r="W769" i="3"/>
  <c r="X769" i="3"/>
  <c r="A770" i="3"/>
  <c r="B770" i="3"/>
  <c r="J770" i="3"/>
  <c r="I770" i="3" s="1"/>
  <c r="K770" i="3"/>
  <c r="L770" i="3"/>
  <c r="M770" i="3"/>
  <c r="N770" i="3"/>
  <c r="O770" i="3"/>
  <c r="P770" i="3"/>
  <c r="R770" i="3"/>
  <c r="S770" i="3"/>
  <c r="U770" i="3"/>
  <c r="V770" i="3"/>
  <c r="W770" i="3"/>
  <c r="X770" i="3"/>
  <c r="A771" i="3"/>
  <c r="B771" i="3"/>
  <c r="G771" i="3"/>
  <c r="H771" i="3" s="1"/>
  <c r="J771" i="3"/>
  <c r="I771" i="3" s="1"/>
  <c r="K771" i="3"/>
  <c r="L771" i="3"/>
  <c r="M771" i="3"/>
  <c r="N771" i="3"/>
  <c r="O771" i="3"/>
  <c r="P771" i="3"/>
  <c r="R771" i="3"/>
  <c r="S771" i="3"/>
  <c r="U771" i="3"/>
  <c r="V771" i="3"/>
  <c r="W771" i="3"/>
  <c r="X771" i="3"/>
  <c r="A772" i="3"/>
  <c r="B772" i="3"/>
  <c r="G772" i="3"/>
  <c r="H772" i="3" s="1"/>
  <c r="J772" i="3"/>
  <c r="I772" i="3" s="1"/>
  <c r="K772" i="3"/>
  <c r="L772" i="3"/>
  <c r="M772" i="3"/>
  <c r="N772" i="3"/>
  <c r="O772" i="3"/>
  <c r="P772" i="3"/>
  <c r="R772" i="3"/>
  <c r="S772" i="3"/>
  <c r="T772" i="3"/>
  <c r="U772" i="3"/>
  <c r="V772" i="3"/>
  <c r="W772" i="3"/>
  <c r="X772" i="3"/>
  <c r="A773" i="3"/>
  <c r="B773" i="3"/>
  <c r="G773" i="3"/>
  <c r="J773" i="3"/>
  <c r="I773" i="3" s="1"/>
  <c r="K773" i="3"/>
  <c r="M773" i="3"/>
  <c r="N773" i="3"/>
  <c r="O773" i="3"/>
  <c r="P773" i="3"/>
  <c r="R773" i="3"/>
  <c r="S773" i="3"/>
  <c r="T773" i="3"/>
  <c r="U773" i="3"/>
  <c r="V773" i="3"/>
  <c r="W773" i="3"/>
  <c r="X773" i="3"/>
  <c r="A774" i="3"/>
  <c r="B774" i="3"/>
  <c r="G774" i="3"/>
  <c r="H774" i="3" s="1"/>
  <c r="J774" i="3"/>
  <c r="I774" i="3" s="1"/>
  <c r="K774" i="3"/>
  <c r="L774" i="3"/>
  <c r="M774" i="3"/>
  <c r="N774" i="3"/>
  <c r="O774" i="3"/>
  <c r="P774" i="3"/>
  <c r="R774" i="3"/>
  <c r="S774" i="3"/>
  <c r="U774" i="3"/>
  <c r="V774" i="3"/>
  <c r="W774" i="3"/>
  <c r="X774" i="3"/>
  <c r="A775" i="3"/>
  <c r="B775" i="3"/>
  <c r="G775" i="3"/>
  <c r="J775" i="3"/>
  <c r="I775" i="3" s="1"/>
  <c r="K775" i="3"/>
  <c r="L775" i="3"/>
  <c r="M775" i="3"/>
  <c r="N775" i="3"/>
  <c r="O775" i="3"/>
  <c r="P775" i="3"/>
  <c r="R775" i="3"/>
  <c r="S775" i="3"/>
  <c r="U775" i="3"/>
  <c r="V775" i="3"/>
  <c r="W775" i="3"/>
  <c r="X775" i="3"/>
  <c r="A776" i="3"/>
  <c r="B776" i="3"/>
  <c r="G776" i="3"/>
  <c r="H776" i="3" s="1"/>
  <c r="J776" i="3"/>
  <c r="I776" i="3" s="1"/>
  <c r="K776" i="3"/>
  <c r="L776" i="3"/>
  <c r="M776" i="3"/>
  <c r="N776" i="3"/>
  <c r="O776" i="3"/>
  <c r="P776" i="3"/>
  <c r="R776" i="3"/>
  <c r="S776" i="3"/>
  <c r="T776" i="3"/>
  <c r="U776" i="3"/>
  <c r="V776" i="3"/>
  <c r="W776" i="3"/>
  <c r="X776" i="3"/>
  <c r="A777" i="3"/>
  <c r="B777" i="3"/>
  <c r="J777" i="3"/>
  <c r="I777" i="3" s="1"/>
  <c r="K777" i="3"/>
  <c r="L777" i="3"/>
  <c r="M777" i="3"/>
  <c r="N777" i="3"/>
  <c r="O777" i="3"/>
  <c r="P777" i="3"/>
  <c r="R777" i="3"/>
  <c r="S777" i="3"/>
  <c r="T777" i="3"/>
  <c r="U777" i="3"/>
  <c r="V777" i="3"/>
  <c r="W777" i="3"/>
  <c r="X777" i="3"/>
  <c r="A778" i="3"/>
  <c r="B778" i="3"/>
  <c r="J778" i="3"/>
  <c r="I778" i="3" s="1"/>
  <c r="K778" i="3"/>
  <c r="L778" i="3"/>
  <c r="M778" i="3"/>
  <c r="N778" i="3"/>
  <c r="O778" i="3"/>
  <c r="P778" i="3"/>
  <c r="R778" i="3"/>
  <c r="S778" i="3"/>
  <c r="T778" i="3"/>
  <c r="U778" i="3"/>
  <c r="V778" i="3"/>
  <c r="W778" i="3"/>
  <c r="X778" i="3"/>
  <c r="A779" i="3"/>
  <c r="B779" i="3"/>
  <c r="G779" i="3"/>
  <c r="H779" i="3" s="1"/>
  <c r="J779" i="3"/>
  <c r="I779" i="3" s="1"/>
  <c r="K779" i="3"/>
  <c r="L779" i="3"/>
  <c r="M779" i="3"/>
  <c r="N779" i="3"/>
  <c r="O779" i="3"/>
  <c r="P779" i="3"/>
  <c r="R779" i="3"/>
  <c r="S779" i="3"/>
  <c r="U779" i="3"/>
  <c r="V779" i="3"/>
  <c r="W779" i="3"/>
  <c r="X779" i="3"/>
  <c r="A780" i="3"/>
  <c r="B780" i="3"/>
  <c r="G780" i="3"/>
  <c r="J780" i="3"/>
  <c r="I780" i="3" s="1"/>
  <c r="K780" i="3"/>
  <c r="L780" i="3"/>
  <c r="M780" i="3"/>
  <c r="N780" i="3"/>
  <c r="O780" i="3"/>
  <c r="P780" i="3"/>
  <c r="R780" i="3"/>
  <c r="S780" i="3"/>
  <c r="T780" i="3"/>
  <c r="U780" i="3"/>
  <c r="V780" i="3"/>
  <c r="W780" i="3"/>
  <c r="X780" i="3"/>
  <c r="A781" i="3"/>
  <c r="B781" i="3"/>
  <c r="G781" i="3"/>
  <c r="J781" i="3"/>
  <c r="I781" i="3" s="1"/>
  <c r="K781" i="3"/>
  <c r="M781" i="3"/>
  <c r="N781" i="3"/>
  <c r="O781" i="3"/>
  <c r="P781" i="3"/>
  <c r="R781" i="3"/>
  <c r="S781" i="3"/>
  <c r="T781" i="3"/>
  <c r="U781" i="3"/>
  <c r="V781" i="3"/>
  <c r="W781" i="3"/>
  <c r="X781" i="3"/>
  <c r="A782" i="3"/>
  <c r="B782" i="3"/>
  <c r="G782" i="3"/>
  <c r="H782" i="3" s="1"/>
  <c r="J782" i="3"/>
  <c r="I782" i="3" s="1"/>
  <c r="K782" i="3"/>
  <c r="L782" i="3"/>
  <c r="M782" i="3"/>
  <c r="N782" i="3"/>
  <c r="O782" i="3"/>
  <c r="P782" i="3"/>
  <c r="R782" i="3"/>
  <c r="S782" i="3"/>
  <c r="U782" i="3"/>
  <c r="V782" i="3"/>
  <c r="W782" i="3"/>
  <c r="X782" i="3"/>
  <c r="A783" i="3"/>
  <c r="B783" i="3"/>
  <c r="G783" i="3"/>
  <c r="H783" i="3" s="1"/>
  <c r="J783" i="3"/>
  <c r="I783" i="3" s="1"/>
  <c r="K783" i="3"/>
  <c r="L783" i="3"/>
  <c r="M783" i="3"/>
  <c r="N783" i="3"/>
  <c r="O783" i="3"/>
  <c r="P783" i="3"/>
  <c r="R783" i="3"/>
  <c r="S783" i="3"/>
  <c r="U783" i="3"/>
  <c r="V783" i="3"/>
  <c r="W783" i="3"/>
  <c r="X783" i="3"/>
  <c r="A784" i="3"/>
  <c r="B784" i="3"/>
  <c r="G784" i="3"/>
  <c r="H784" i="3" s="1"/>
  <c r="J784" i="3"/>
  <c r="I784" i="3" s="1"/>
  <c r="K784" i="3"/>
  <c r="L784" i="3"/>
  <c r="M784" i="3"/>
  <c r="N784" i="3"/>
  <c r="O784" i="3"/>
  <c r="P784" i="3"/>
  <c r="R784" i="3"/>
  <c r="S784" i="3"/>
  <c r="T784" i="3"/>
  <c r="U784" i="3"/>
  <c r="V784" i="3"/>
  <c r="W784" i="3"/>
  <c r="X784" i="3"/>
  <c r="A785" i="3"/>
  <c r="B785" i="3"/>
  <c r="J785" i="3"/>
  <c r="I785" i="3" s="1"/>
  <c r="K785" i="3"/>
  <c r="L785" i="3"/>
  <c r="M785" i="3"/>
  <c r="N785" i="3"/>
  <c r="O785" i="3"/>
  <c r="P785" i="3"/>
  <c r="R785" i="3"/>
  <c r="S785" i="3"/>
  <c r="U785" i="3"/>
  <c r="V785" i="3"/>
  <c r="W785" i="3"/>
  <c r="X785" i="3"/>
  <c r="A786" i="3"/>
  <c r="B786" i="3"/>
  <c r="J786" i="3"/>
  <c r="I786" i="3" s="1"/>
  <c r="K786" i="3"/>
  <c r="L786" i="3"/>
  <c r="M786" i="3"/>
  <c r="N786" i="3"/>
  <c r="O786" i="3"/>
  <c r="P786" i="3"/>
  <c r="R786" i="3"/>
  <c r="S786" i="3"/>
  <c r="U786" i="3"/>
  <c r="V786" i="3"/>
  <c r="W786" i="3"/>
  <c r="X786" i="3"/>
  <c r="A787" i="3"/>
  <c r="B787" i="3"/>
  <c r="G787" i="3"/>
  <c r="H787" i="3" s="1"/>
  <c r="J787" i="3"/>
  <c r="I787" i="3" s="1"/>
  <c r="K787" i="3"/>
  <c r="L787" i="3"/>
  <c r="M787" i="3"/>
  <c r="N787" i="3"/>
  <c r="O787" i="3"/>
  <c r="P787" i="3"/>
  <c r="R787" i="3"/>
  <c r="S787" i="3"/>
  <c r="U787" i="3"/>
  <c r="V787" i="3"/>
  <c r="W787" i="3"/>
  <c r="X787" i="3"/>
  <c r="A788" i="3"/>
  <c r="B788" i="3"/>
  <c r="G788" i="3"/>
  <c r="H788" i="3" s="1"/>
  <c r="J788" i="3"/>
  <c r="I788" i="3" s="1"/>
  <c r="K788" i="3"/>
  <c r="L788" i="3"/>
  <c r="M788" i="3"/>
  <c r="N788" i="3"/>
  <c r="O788" i="3"/>
  <c r="P788" i="3"/>
  <c r="R788" i="3"/>
  <c r="S788" i="3"/>
  <c r="T788" i="3"/>
  <c r="U788" i="3"/>
  <c r="V788" i="3"/>
  <c r="W788" i="3"/>
  <c r="X788" i="3"/>
  <c r="A789" i="3"/>
  <c r="B789" i="3"/>
  <c r="G789" i="3"/>
  <c r="H789" i="3" s="1"/>
  <c r="J789" i="3"/>
  <c r="I789" i="3" s="1"/>
  <c r="K789" i="3"/>
  <c r="L789" i="3"/>
  <c r="M789" i="3"/>
  <c r="N789" i="3"/>
  <c r="O789" i="3"/>
  <c r="P789" i="3"/>
  <c r="R789" i="3"/>
  <c r="S789" i="3"/>
  <c r="T789" i="3"/>
  <c r="U789" i="3"/>
  <c r="V789" i="3"/>
  <c r="W789" i="3"/>
  <c r="X789" i="3"/>
  <c r="A790" i="3"/>
  <c r="B790" i="3"/>
  <c r="G790" i="3"/>
  <c r="H790" i="3" s="1"/>
  <c r="J790" i="3"/>
  <c r="I790" i="3" s="1"/>
  <c r="K790" i="3"/>
  <c r="L790" i="3"/>
  <c r="M790" i="3"/>
  <c r="N790" i="3"/>
  <c r="O790" i="3"/>
  <c r="P790" i="3"/>
  <c r="R790" i="3"/>
  <c r="S790" i="3"/>
  <c r="U790" i="3"/>
  <c r="V790" i="3"/>
  <c r="W790" i="3"/>
  <c r="X790" i="3"/>
  <c r="A791" i="3"/>
  <c r="B791" i="3"/>
  <c r="G791" i="3"/>
  <c r="J791" i="3"/>
  <c r="I791" i="3" s="1"/>
  <c r="K791" i="3"/>
  <c r="L791" i="3"/>
  <c r="M791" i="3"/>
  <c r="N791" i="3"/>
  <c r="O791" i="3"/>
  <c r="P791" i="3"/>
  <c r="R791" i="3"/>
  <c r="S791" i="3"/>
  <c r="U791" i="3"/>
  <c r="V791" i="3"/>
  <c r="W791" i="3"/>
  <c r="X791" i="3"/>
  <c r="A792" i="3"/>
  <c r="B792" i="3"/>
  <c r="G792" i="3"/>
  <c r="H792" i="3" s="1"/>
  <c r="J792" i="3"/>
  <c r="I792" i="3" s="1"/>
  <c r="K792" i="3"/>
  <c r="L792" i="3"/>
  <c r="M792" i="3"/>
  <c r="N792" i="3"/>
  <c r="O792" i="3"/>
  <c r="P792" i="3"/>
  <c r="R792" i="3"/>
  <c r="S792" i="3"/>
  <c r="T792" i="3"/>
  <c r="U792" i="3"/>
  <c r="V792" i="3"/>
  <c r="W792" i="3"/>
  <c r="X792" i="3"/>
  <c r="A793" i="3"/>
  <c r="B793" i="3"/>
  <c r="J793" i="3"/>
  <c r="I793" i="3" s="1"/>
  <c r="K793" i="3"/>
  <c r="L793" i="3"/>
  <c r="M793" i="3"/>
  <c r="N793" i="3"/>
  <c r="O793" i="3"/>
  <c r="P793" i="3"/>
  <c r="R793" i="3"/>
  <c r="S793" i="3"/>
  <c r="T793" i="3"/>
  <c r="U793" i="3"/>
  <c r="V793" i="3"/>
  <c r="W793" i="3"/>
  <c r="X793" i="3"/>
  <c r="A794" i="3"/>
  <c r="B794" i="3"/>
  <c r="J794" i="3"/>
  <c r="I794" i="3" s="1"/>
  <c r="K794" i="3"/>
  <c r="L794" i="3"/>
  <c r="M794" i="3"/>
  <c r="N794" i="3"/>
  <c r="O794" i="3"/>
  <c r="P794" i="3"/>
  <c r="R794" i="3"/>
  <c r="S794" i="3"/>
  <c r="U794" i="3"/>
  <c r="V794" i="3"/>
  <c r="W794" i="3"/>
  <c r="X794" i="3"/>
  <c r="A795" i="3"/>
  <c r="B795" i="3"/>
  <c r="G795" i="3"/>
  <c r="H795" i="3" s="1"/>
  <c r="J795" i="3"/>
  <c r="I795" i="3" s="1"/>
  <c r="K795" i="3"/>
  <c r="L795" i="3"/>
  <c r="M795" i="3"/>
  <c r="N795" i="3"/>
  <c r="O795" i="3"/>
  <c r="P795" i="3"/>
  <c r="R795" i="3"/>
  <c r="S795" i="3"/>
  <c r="U795" i="3"/>
  <c r="V795" i="3"/>
  <c r="W795" i="3"/>
  <c r="X795" i="3"/>
  <c r="A796" i="3"/>
  <c r="B796" i="3"/>
  <c r="G796" i="3"/>
  <c r="H796" i="3" s="1"/>
  <c r="J796" i="3"/>
  <c r="I796" i="3" s="1"/>
  <c r="K796" i="3"/>
  <c r="L796" i="3"/>
  <c r="M796" i="3"/>
  <c r="N796" i="3"/>
  <c r="O796" i="3"/>
  <c r="P796" i="3"/>
  <c r="R796" i="3"/>
  <c r="S796" i="3"/>
  <c r="T796" i="3"/>
  <c r="U796" i="3"/>
  <c r="V796" i="3"/>
  <c r="W796" i="3"/>
  <c r="X796" i="3"/>
  <c r="A797" i="3"/>
  <c r="B797" i="3"/>
  <c r="G797" i="3"/>
  <c r="J797" i="3"/>
  <c r="I797" i="3" s="1"/>
  <c r="K797" i="3"/>
  <c r="M797" i="3"/>
  <c r="N797" i="3"/>
  <c r="O797" i="3"/>
  <c r="P797" i="3"/>
  <c r="R797" i="3"/>
  <c r="S797" i="3"/>
  <c r="T797" i="3"/>
  <c r="U797" i="3"/>
  <c r="V797" i="3"/>
  <c r="W797" i="3"/>
  <c r="X797" i="3"/>
  <c r="A798" i="3"/>
  <c r="B798" i="3"/>
  <c r="G798" i="3"/>
  <c r="H798" i="3" s="1"/>
  <c r="J798" i="3"/>
  <c r="I798" i="3" s="1"/>
  <c r="K798" i="3"/>
  <c r="L798" i="3"/>
  <c r="M798" i="3"/>
  <c r="N798" i="3"/>
  <c r="O798" i="3"/>
  <c r="P798" i="3"/>
  <c r="R798" i="3"/>
  <c r="S798" i="3"/>
  <c r="U798" i="3"/>
  <c r="V798" i="3"/>
  <c r="W798" i="3"/>
  <c r="X798" i="3"/>
  <c r="A799" i="3"/>
  <c r="B799" i="3"/>
  <c r="G799" i="3"/>
  <c r="H799" i="3" s="1"/>
  <c r="J799" i="3"/>
  <c r="I799" i="3" s="1"/>
  <c r="K799" i="3"/>
  <c r="L799" i="3"/>
  <c r="M799" i="3"/>
  <c r="N799" i="3"/>
  <c r="O799" i="3"/>
  <c r="P799" i="3"/>
  <c r="R799" i="3"/>
  <c r="S799" i="3"/>
  <c r="U799" i="3"/>
  <c r="V799" i="3"/>
  <c r="W799" i="3"/>
  <c r="X799" i="3"/>
  <c r="A800" i="3"/>
  <c r="B800" i="3"/>
  <c r="G800" i="3"/>
  <c r="H800" i="3" s="1"/>
  <c r="J800" i="3"/>
  <c r="I800" i="3" s="1"/>
  <c r="K800" i="3"/>
  <c r="L800" i="3"/>
  <c r="M800" i="3"/>
  <c r="N800" i="3"/>
  <c r="O800" i="3"/>
  <c r="P800" i="3"/>
  <c r="R800" i="3"/>
  <c r="S800" i="3"/>
  <c r="T800" i="3"/>
  <c r="U800" i="3"/>
  <c r="V800" i="3"/>
  <c r="W800" i="3"/>
  <c r="X800" i="3"/>
  <c r="A801" i="3"/>
  <c r="B801" i="3"/>
  <c r="J801" i="3"/>
  <c r="I801" i="3" s="1"/>
  <c r="K801" i="3"/>
  <c r="L801" i="3"/>
  <c r="M801" i="3"/>
  <c r="N801" i="3"/>
  <c r="O801" i="3"/>
  <c r="P801" i="3"/>
  <c r="R801" i="3"/>
  <c r="S801" i="3"/>
  <c r="U801" i="3"/>
  <c r="V801" i="3"/>
  <c r="W801" i="3"/>
  <c r="X801" i="3"/>
  <c r="A802" i="3"/>
  <c r="B802" i="3"/>
  <c r="J802" i="3"/>
  <c r="I802" i="3" s="1"/>
  <c r="K802" i="3"/>
  <c r="L802" i="3"/>
  <c r="M802" i="3"/>
  <c r="N802" i="3"/>
  <c r="O802" i="3"/>
  <c r="P802" i="3"/>
  <c r="R802" i="3"/>
  <c r="S802" i="3"/>
  <c r="U802" i="3"/>
  <c r="V802" i="3"/>
  <c r="W802" i="3"/>
  <c r="X802" i="3"/>
  <c r="A803" i="3"/>
  <c r="B803" i="3"/>
  <c r="G803" i="3"/>
  <c r="H803" i="3" s="1"/>
  <c r="J803" i="3"/>
  <c r="I803" i="3" s="1"/>
  <c r="K803" i="3"/>
  <c r="L803" i="3"/>
  <c r="M803" i="3"/>
  <c r="N803" i="3"/>
  <c r="O803" i="3"/>
  <c r="P803" i="3"/>
  <c r="R803" i="3"/>
  <c r="S803" i="3"/>
  <c r="U803" i="3"/>
  <c r="V803" i="3"/>
  <c r="W803" i="3"/>
  <c r="X803" i="3"/>
  <c r="A804" i="3"/>
  <c r="B804" i="3"/>
  <c r="G804" i="3"/>
  <c r="H804" i="3" s="1"/>
  <c r="J804" i="3"/>
  <c r="I804" i="3" s="1"/>
  <c r="K804" i="3"/>
  <c r="L804" i="3"/>
  <c r="M804" i="3"/>
  <c r="N804" i="3"/>
  <c r="O804" i="3"/>
  <c r="P804" i="3"/>
  <c r="R804" i="3"/>
  <c r="S804" i="3"/>
  <c r="T804" i="3"/>
  <c r="U804" i="3"/>
  <c r="V804" i="3"/>
  <c r="W804" i="3"/>
  <c r="X804" i="3"/>
  <c r="A805" i="3"/>
  <c r="B805" i="3"/>
  <c r="G805" i="3"/>
  <c r="J805" i="3"/>
  <c r="I805" i="3" s="1"/>
  <c r="K805" i="3"/>
  <c r="M805" i="3"/>
  <c r="N805" i="3"/>
  <c r="O805" i="3"/>
  <c r="P805" i="3"/>
  <c r="R805" i="3"/>
  <c r="S805" i="3"/>
  <c r="T805" i="3"/>
  <c r="U805" i="3"/>
  <c r="V805" i="3"/>
  <c r="W805" i="3"/>
  <c r="X805" i="3"/>
  <c r="A806" i="3"/>
  <c r="B806" i="3"/>
  <c r="G806" i="3"/>
  <c r="H806" i="3" s="1"/>
  <c r="J806" i="3"/>
  <c r="I806" i="3" s="1"/>
  <c r="K806" i="3"/>
  <c r="L806" i="3"/>
  <c r="M806" i="3"/>
  <c r="N806" i="3"/>
  <c r="O806" i="3"/>
  <c r="P806" i="3"/>
  <c r="R806" i="3"/>
  <c r="S806" i="3"/>
  <c r="U806" i="3"/>
  <c r="V806" i="3"/>
  <c r="W806" i="3"/>
  <c r="X806" i="3"/>
  <c r="A807" i="3"/>
  <c r="B807" i="3"/>
  <c r="G807" i="3"/>
  <c r="J807" i="3"/>
  <c r="I807" i="3" s="1"/>
  <c r="K807" i="3"/>
  <c r="L807" i="3"/>
  <c r="M807" i="3"/>
  <c r="N807" i="3"/>
  <c r="O807" i="3"/>
  <c r="P807" i="3"/>
  <c r="R807" i="3"/>
  <c r="S807" i="3"/>
  <c r="U807" i="3"/>
  <c r="V807" i="3"/>
  <c r="W807" i="3"/>
  <c r="X807" i="3"/>
  <c r="A808" i="3"/>
  <c r="B808" i="3"/>
  <c r="G808" i="3"/>
  <c r="H808" i="3" s="1"/>
  <c r="J808" i="3"/>
  <c r="I808" i="3" s="1"/>
  <c r="K808" i="3"/>
  <c r="L808" i="3"/>
  <c r="M808" i="3"/>
  <c r="N808" i="3"/>
  <c r="O808" i="3"/>
  <c r="P808" i="3"/>
  <c r="R808" i="3"/>
  <c r="S808" i="3"/>
  <c r="T808" i="3"/>
  <c r="U808" i="3"/>
  <c r="V808" i="3"/>
  <c r="W808" i="3"/>
  <c r="X808" i="3"/>
  <c r="A809" i="3"/>
  <c r="B809" i="3"/>
  <c r="J809" i="3"/>
  <c r="I809" i="3" s="1"/>
  <c r="K809" i="3"/>
  <c r="L809" i="3"/>
  <c r="M809" i="3"/>
  <c r="N809" i="3"/>
  <c r="O809" i="3"/>
  <c r="P809" i="3"/>
  <c r="R809" i="3"/>
  <c r="S809" i="3"/>
  <c r="T809" i="3"/>
  <c r="U809" i="3"/>
  <c r="V809" i="3"/>
  <c r="W809" i="3"/>
  <c r="X809" i="3"/>
  <c r="A810" i="3"/>
  <c r="B810" i="3"/>
  <c r="G810" i="3"/>
  <c r="H810" i="3" s="1"/>
  <c r="J810" i="3"/>
  <c r="I810" i="3" s="1"/>
  <c r="K810" i="3"/>
  <c r="L810" i="3"/>
  <c r="M810" i="3"/>
  <c r="N810" i="3"/>
  <c r="O810" i="3"/>
  <c r="P810" i="3"/>
  <c r="R810" i="3"/>
  <c r="S810" i="3"/>
  <c r="U810" i="3"/>
  <c r="V810" i="3"/>
  <c r="W810" i="3"/>
  <c r="X810" i="3"/>
  <c r="A811" i="3"/>
  <c r="B811" i="3"/>
  <c r="G811" i="3"/>
  <c r="H811" i="3" s="1"/>
  <c r="J811" i="3"/>
  <c r="I811" i="3" s="1"/>
  <c r="K811" i="3"/>
  <c r="L811" i="3"/>
  <c r="M811" i="3"/>
  <c r="N811" i="3"/>
  <c r="O811" i="3"/>
  <c r="P811" i="3"/>
  <c r="R811" i="3"/>
  <c r="S811" i="3"/>
  <c r="U811" i="3"/>
  <c r="V811" i="3"/>
  <c r="W811" i="3"/>
  <c r="X811" i="3"/>
  <c r="A812" i="3"/>
  <c r="B812" i="3"/>
  <c r="G812" i="3"/>
  <c r="J812" i="3"/>
  <c r="I812" i="3" s="1"/>
  <c r="K812" i="3"/>
  <c r="L812" i="3"/>
  <c r="M812" i="3"/>
  <c r="N812" i="3"/>
  <c r="O812" i="3"/>
  <c r="P812" i="3"/>
  <c r="R812" i="3"/>
  <c r="S812" i="3"/>
  <c r="T812" i="3"/>
  <c r="U812" i="3"/>
  <c r="V812" i="3"/>
  <c r="W812" i="3"/>
  <c r="X812" i="3"/>
  <c r="A813" i="3"/>
  <c r="B813" i="3"/>
  <c r="G813" i="3"/>
  <c r="J813" i="3"/>
  <c r="I813" i="3" s="1"/>
  <c r="K813" i="3"/>
  <c r="M813" i="3"/>
  <c r="N813" i="3"/>
  <c r="O813" i="3"/>
  <c r="P813" i="3"/>
  <c r="R813" i="3"/>
  <c r="S813" i="3"/>
  <c r="T813" i="3"/>
  <c r="U813" i="3"/>
  <c r="V813" i="3"/>
  <c r="W813" i="3"/>
  <c r="X813" i="3"/>
  <c r="A814" i="3"/>
  <c r="B814" i="3"/>
  <c r="G814" i="3"/>
  <c r="H814" i="3" s="1"/>
  <c r="J814" i="3"/>
  <c r="I814" i="3" s="1"/>
  <c r="K814" i="3"/>
  <c r="L814" i="3"/>
  <c r="M814" i="3"/>
  <c r="N814" i="3"/>
  <c r="O814" i="3"/>
  <c r="P814" i="3"/>
  <c r="R814" i="3"/>
  <c r="S814" i="3"/>
  <c r="T814" i="3"/>
  <c r="U814" i="3"/>
  <c r="V814" i="3"/>
  <c r="W814" i="3"/>
  <c r="X814" i="3"/>
  <c r="A815" i="3"/>
  <c r="B815" i="3"/>
  <c r="G815" i="3"/>
  <c r="J815" i="3"/>
  <c r="I815" i="3" s="1"/>
  <c r="K815" i="3"/>
  <c r="L815" i="3"/>
  <c r="M815" i="3"/>
  <c r="N815" i="3"/>
  <c r="O815" i="3"/>
  <c r="P815" i="3"/>
  <c r="R815" i="3"/>
  <c r="S815" i="3"/>
  <c r="U815" i="3"/>
  <c r="V815" i="3"/>
  <c r="W815" i="3"/>
  <c r="X815" i="3"/>
  <c r="A816" i="3"/>
  <c r="B816" i="3"/>
  <c r="G816" i="3"/>
  <c r="H816" i="3" s="1"/>
  <c r="J816" i="3"/>
  <c r="I816" i="3" s="1"/>
  <c r="K816" i="3"/>
  <c r="L816" i="3"/>
  <c r="M816" i="3"/>
  <c r="N816" i="3"/>
  <c r="O816" i="3"/>
  <c r="P816" i="3"/>
  <c r="R816" i="3"/>
  <c r="S816" i="3"/>
  <c r="T816" i="3"/>
  <c r="U816" i="3"/>
  <c r="V816" i="3"/>
  <c r="W816" i="3"/>
  <c r="X816" i="3"/>
  <c r="A817" i="3"/>
  <c r="B817" i="3"/>
  <c r="J817" i="3"/>
  <c r="I817" i="3" s="1"/>
  <c r="K817" i="3"/>
  <c r="L817" i="3"/>
  <c r="M817" i="3"/>
  <c r="N817" i="3"/>
  <c r="O817" i="3"/>
  <c r="P817" i="3"/>
  <c r="R817" i="3"/>
  <c r="S817" i="3"/>
  <c r="U817" i="3"/>
  <c r="V817" i="3"/>
  <c r="W817" i="3"/>
  <c r="X817" i="3"/>
  <c r="A818" i="3"/>
  <c r="B818" i="3"/>
  <c r="J818" i="3"/>
  <c r="I818" i="3" s="1"/>
  <c r="K818" i="3"/>
  <c r="L818" i="3"/>
  <c r="M818" i="3"/>
  <c r="N818" i="3"/>
  <c r="O818" i="3"/>
  <c r="P818" i="3"/>
  <c r="R818" i="3"/>
  <c r="S818" i="3"/>
  <c r="U818" i="3"/>
  <c r="V818" i="3"/>
  <c r="W818" i="3"/>
  <c r="X818" i="3"/>
  <c r="A819" i="3"/>
  <c r="B819" i="3"/>
  <c r="G819" i="3"/>
  <c r="H819" i="3" s="1"/>
  <c r="J819" i="3"/>
  <c r="I819" i="3" s="1"/>
  <c r="K819" i="3"/>
  <c r="L819" i="3"/>
  <c r="M819" i="3"/>
  <c r="N819" i="3"/>
  <c r="O819" i="3"/>
  <c r="P819" i="3"/>
  <c r="R819" i="3"/>
  <c r="S819" i="3"/>
  <c r="U819" i="3"/>
  <c r="V819" i="3"/>
  <c r="W819" i="3"/>
  <c r="X819" i="3"/>
  <c r="A820" i="3"/>
  <c r="B820" i="3"/>
  <c r="G820" i="3"/>
  <c r="H820" i="3" s="1"/>
  <c r="J820" i="3"/>
  <c r="I820" i="3" s="1"/>
  <c r="K820" i="3"/>
  <c r="L820" i="3"/>
  <c r="M820" i="3"/>
  <c r="N820" i="3"/>
  <c r="O820" i="3"/>
  <c r="P820" i="3"/>
  <c r="R820" i="3"/>
  <c r="S820" i="3"/>
  <c r="T820" i="3"/>
  <c r="U820" i="3"/>
  <c r="V820" i="3"/>
  <c r="W820" i="3"/>
  <c r="X820" i="3"/>
  <c r="A821" i="3"/>
  <c r="B821" i="3"/>
  <c r="G821" i="3"/>
  <c r="H821" i="3" s="1"/>
  <c r="J821" i="3"/>
  <c r="I821" i="3" s="1"/>
  <c r="K821" i="3"/>
  <c r="L821" i="3"/>
  <c r="M821" i="3"/>
  <c r="N821" i="3"/>
  <c r="O821" i="3"/>
  <c r="P821" i="3"/>
  <c r="R821" i="3"/>
  <c r="S821" i="3"/>
  <c r="T821" i="3"/>
  <c r="U821" i="3"/>
  <c r="V821" i="3"/>
  <c r="W821" i="3"/>
  <c r="X821" i="3"/>
  <c r="A822" i="3"/>
  <c r="B822" i="3"/>
  <c r="G822" i="3"/>
  <c r="H822" i="3" s="1"/>
  <c r="J822" i="3"/>
  <c r="I822" i="3" s="1"/>
  <c r="K822" i="3"/>
  <c r="L822" i="3"/>
  <c r="M822" i="3"/>
  <c r="N822" i="3"/>
  <c r="O822" i="3"/>
  <c r="P822" i="3"/>
  <c r="R822" i="3"/>
  <c r="S822" i="3"/>
  <c r="U822" i="3"/>
  <c r="V822" i="3"/>
  <c r="W822" i="3"/>
  <c r="X822" i="3"/>
  <c r="A823" i="3"/>
  <c r="B823" i="3"/>
  <c r="G823" i="3"/>
  <c r="J823" i="3"/>
  <c r="I823" i="3" s="1"/>
  <c r="K823" i="3"/>
  <c r="L823" i="3"/>
  <c r="M823" i="3"/>
  <c r="N823" i="3"/>
  <c r="O823" i="3"/>
  <c r="P823" i="3"/>
  <c r="R823" i="3"/>
  <c r="S823" i="3"/>
  <c r="T823" i="3"/>
  <c r="U823" i="3"/>
  <c r="V823" i="3"/>
  <c r="W823" i="3"/>
  <c r="X823" i="3"/>
  <c r="A824" i="3"/>
  <c r="B824" i="3"/>
  <c r="G824" i="3"/>
  <c r="H824" i="3" s="1"/>
  <c r="J824" i="3"/>
  <c r="I824" i="3" s="1"/>
  <c r="K824" i="3"/>
  <c r="L824" i="3"/>
  <c r="M824" i="3"/>
  <c r="N824" i="3"/>
  <c r="O824" i="3"/>
  <c r="P824" i="3"/>
  <c r="R824" i="3"/>
  <c r="S824" i="3"/>
  <c r="T824" i="3"/>
  <c r="U824" i="3"/>
  <c r="V824" i="3"/>
  <c r="W824" i="3"/>
  <c r="X824" i="3"/>
  <c r="A825" i="3"/>
  <c r="B825" i="3"/>
  <c r="J825" i="3"/>
  <c r="I825" i="3" s="1"/>
  <c r="K825" i="3"/>
  <c r="L825" i="3"/>
  <c r="M825" i="3"/>
  <c r="N825" i="3"/>
  <c r="O825" i="3"/>
  <c r="P825" i="3"/>
  <c r="R825" i="3"/>
  <c r="S825" i="3"/>
  <c r="T825" i="3"/>
  <c r="U825" i="3"/>
  <c r="V825" i="3"/>
  <c r="W825" i="3"/>
  <c r="X825" i="3"/>
  <c r="A826" i="3"/>
  <c r="B826" i="3"/>
  <c r="J826" i="3"/>
  <c r="I826" i="3" s="1"/>
  <c r="K826" i="3"/>
  <c r="L826" i="3"/>
  <c r="M826" i="3"/>
  <c r="N826" i="3"/>
  <c r="O826" i="3"/>
  <c r="P826" i="3"/>
  <c r="R826" i="3"/>
  <c r="S826" i="3"/>
  <c r="U826" i="3"/>
  <c r="V826" i="3"/>
  <c r="W826" i="3"/>
  <c r="X826" i="3"/>
  <c r="A827" i="3"/>
  <c r="B827" i="3"/>
  <c r="G827" i="3"/>
  <c r="H827" i="3" s="1"/>
  <c r="J827" i="3"/>
  <c r="I827" i="3" s="1"/>
  <c r="K827" i="3"/>
  <c r="L827" i="3"/>
  <c r="M827" i="3"/>
  <c r="N827" i="3"/>
  <c r="O827" i="3"/>
  <c r="P827" i="3"/>
  <c r="R827" i="3"/>
  <c r="S827" i="3"/>
  <c r="U827" i="3"/>
  <c r="V827" i="3"/>
  <c r="W827" i="3"/>
  <c r="X827" i="3"/>
  <c r="A828" i="3"/>
  <c r="B828" i="3"/>
  <c r="G828" i="3"/>
  <c r="H828" i="3" s="1"/>
  <c r="J828" i="3"/>
  <c r="I828" i="3" s="1"/>
  <c r="K828" i="3"/>
  <c r="L828" i="3"/>
  <c r="M828" i="3"/>
  <c r="N828" i="3"/>
  <c r="O828" i="3"/>
  <c r="P828" i="3"/>
  <c r="R828" i="3"/>
  <c r="S828" i="3"/>
  <c r="T828" i="3"/>
  <c r="U828" i="3"/>
  <c r="V828" i="3"/>
  <c r="W828" i="3"/>
  <c r="X828" i="3"/>
  <c r="A829" i="3"/>
  <c r="B829" i="3"/>
  <c r="G829" i="3"/>
  <c r="H829" i="3" s="1"/>
  <c r="J829" i="3"/>
  <c r="I829" i="3" s="1"/>
  <c r="K829" i="3"/>
  <c r="M829" i="3"/>
  <c r="N829" i="3"/>
  <c r="O829" i="3"/>
  <c r="P829" i="3"/>
  <c r="R829" i="3"/>
  <c r="S829" i="3"/>
  <c r="T829" i="3"/>
  <c r="U829" i="3"/>
  <c r="V829" i="3"/>
  <c r="W829" i="3"/>
  <c r="X829" i="3"/>
  <c r="A830" i="3"/>
  <c r="B830" i="3"/>
  <c r="G830" i="3"/>
  <c r="H830" i="3" s="1"/>
  <c r="J830" i="3"/>
  <c r="I830" i="3" s="1"/>
  <c r="K830" i="3"/>
  <c r="L830" i="3"/>
  <c r="M830" i="3"/>
  <c r="N830" i="3"/>
  <c r="O830" i="3"/>
  <c r="P830" i="3"/>
  <c r="R830" i="3"/>
  <c r="S830" i="3"/>
  <c r="U830" i="3"/>
  <c r="V830" i="3"/>
  <c r="W830" i="3"/>
  <c r="X830" i="3"/>
  <c r="A831" i="3"/>
  <c r="B831" i="3"/>
  <c r="G831" i="3"/>
  <c r="H831" i="3" s="1"/>
  <c r="J831" i="3"/>
  <c r="I831" i="3" s="1"/>
  <c r="K831" i="3"/>
  <c r="L831" i="3"/>
  <c r="M831" i="3"/>
  <c r="N831" i="3"/>
  <c r="O831" i="3"/>
  <c r="P831" i="3"/>
  <c r="R831" i="3"/>
  <c r="S831" i="3"/>
  <c r="U831" i="3"/>
  <c r="V831" i="3"/>
  <c r="W831" i="3"/>
  <c r="X831" i="3"/>
  <c r="A832" i="3"/>
  <c r="B832" i="3"/>
  <c r="G832" i="3"/>
  <c r="H832" i="3" s="1"/>
  <c r="J832" i="3"/>
  <c r="I832" i="3" s="1"/>
  <c r="K832" i="3"/>
  <c r="L832" i="3"/>
  <c r="M832" i="3"/>
  <c r="N832" i="3"/>
  <c r="O832" i="3"/>
  <c r="P832" i="3"/>
  <c r="R832" i="3"/>
  <c r="S832" i="3"/>
  <c r="T832" i="3"/>
  <c r="U832" i="3"/>
  <c r="V832" i="3"/>
  <c r="W832" i="3"/>
  <c r="X832" i="3"/>
  <c r="A833" i="3"/>
  <c r="B833" i="3"/>
  <c r="J833" i="3"/>
  <c r="I833" i="3" s="1"/>
  <c r="K833" i="3"/>
  <c r="L833" i="3"/>
  <c r="M833" i="3"/>
  <c r="N833" i="3"/>
  <c r="O833" i="3"/>
  <c r="P833" i="3"/>
  <c r="R833" i="3"/>
  <c r="S833" i="3"/>
  <c r="T833" i="3"/>
  <c r="U833" i="3"/>
  <c r="V833" i="3"/>
  <c r="W833" i="3"/>
  <c r="X833" i="3"/>
  <c r="A834" i="3"/>
  <c r="B834" i="3"/>
  <c r="J834" i="3"/>
  <c r="I834" i="3" s="1"/>
  <c r="K834" i="3"/>
  <c r="L834" i="3"/>
  <c r="M834" i="3"/>
  <c r="N834" i="3"/>
  <c r="O834" i="3"/>
  <c r="P834" i="3"/>
  <c r="R834" i="3"/>
  <c r="S834" i="3"/>
  <c r="U834" i="3"/>
  <c r="V834" i="3"/>
  <c r="W834" i="3"/>
  <c r="X834" i="3"/>
  <c r="A835" i="3"/>
  <c r="B835" i="3"/>
  <c r="G835" i="3"/>
  <c r="H835" i="3" s="1"/>
  <c r="J835" i="3"/>
  <c r="I835" i="3" s="1"/>
  <c r="K835" i="3"/>
  <c r="L835" i="3"/>
  <c r="M835" i="3"/>
  <c r="N835" i="3"/>
  <c r="O835" i="3"/>
  <c r="P835" i="3"/>
  <c r="R835" i="3"/>
  <c r="S835" i="3"/>
  <c r="U835" i="3"/>
  <c r="V835" i="3"/>
  <c r="W835" i="3"/>
  <c r="X835" i="3"/>
  <c r="A836" i="3"/>
  <c r="B836" i="3"/>
  <c r="G836" i="3"/>
  <c r="H836" i="3" s="1"/>
  <c r="J836" i="3"/>
  <c r="I836" i="3" s="1"/>
  <c r="K836" i="3"/>
  <c r="L836" i="3"/>
  <c r="M836" i="3"/>
  <c r="N836" i="3"/>
  <c r="O836" i="3"/>
  <c r="P836" i="3"/>
  <c r="R836" i="3"/>
  <c r="S836" i="3"/>
  <c r="T836" i="3"/>
  <c r="U836" i="3"/>
  <c r="V836" i="3"/>
  <c r="W836" i="3"/>
  <c r="X836" i="3"/>
  <c r="A837" i="3"/>
  <c r="B837" i="3"/>
  <c r="G837" i="3"/>
  <c r="J837" i="3"/>
  <c r="I837" i="3" s="1"/>
  <c r="K837" i="3"/>
  <c r="M837" i="3"/>
  <c r="N837" i="3"/>
  <c r="O837" i="3"/>
  <c r="P837" i="3"/>
  <c r="R837" i="3"/>
  <c r="S837" i="3"/>
  <c r="T837" i="3"/>
  <c r="U837" i="3"/>
  <c r="V837" i="3"/>
  <c r="W837" i="3"/>
  <c r="X837" i="3"/>
  <c r="A838" i="3"/>
  <c r="B838" i="3"/>
  <c r="G838" i="3"/>
  <c r="H838" i="3" s="1"/>
  <c r="J838" i="3"/>
  <c r="I838" i="3" s="1"/>
  <c r="K838" i="3"/>
  <c r="L838" i="3"/>
  <c r="M838" i="3"/>
  <c r="N838" i="3"/>
  <c r="O838" i="3"/>
  <c r="P838" i="3"/>
  <c r="R838" i="3"/>
  <c r="S838" i="3"/>
  <c r="U838" i="3"/>
  <c r="V838" i="3"/>
  <c r="W838" i="3"/>
  <c r="X838" i="3"/>
  <c r="A839" i="3"/>
  <c r="B839" i="3"/>
  <c r="G839" i="3"/>
  <c r="J839" i="3"/>
  <c r="I839" i="3" s="1"/>
  <c r="K839" i="3"/>
  <c r="L839" i="3"/>
  <c r="M839" i="3"/>
  <c r="N839" i="3"/>
  <c r="O839" i="3"/>
  <c r="P839" i="3"/>
  <c r="R839" i="3"/>
  <c r="S839" i="3"/>
  <c r="U839" i="3"/>
  <c r="V839" i="3"/>
  <c r="W839" i="3"/>
  <c r="X839" i="3"/>
  <c r="A840" i="3"/>
  <c r="B840" i="3"/>
  <c r="G840" i="3"/>
  <c r="H840" i="3" s="1"/>
  <c r="J840" i="3"/>
  <c r="I840" i="3" s="1"/>
  <c r="K840" i="3"/>
  <c r="L840" i="3"/>
  <c r="M840" i="3"/>
  <c r="N840" i="3"/>
  <c r="O840" i="3"/>
  <c r="P840" i="3"/>
  <c r="R840" i="3"/>
  <c r="S840" i="3"/>
  <c r="T840" i="3"/>
  <c r="U840" i="3"/>
  <c r="V840" i="3"/>
  <c r="W840" i="3"/>
  <c r="X840" i="3"/>
  <c r="A841" i="3"/>
  <c r="B841" i="3"/>
  <c r="J841" i="3"/>
  <c r="I841" i="3" s="1"/>
  <c r="K841" i="3"/>
  <c r="L841" i="3"/>
  <c r="M841" i="3"/>
  <c r="N841" i="3"/>
  <c r="O841" i="3"/>
  <c r="P841" i="3"/>
  <c r="R841" i="3"/>
  <c r="S841" i="3"/>
  <c r="T841" i="3"/>
  <c r="U841" i="3"/>
  <c r="V841" i="3"/>
  <c r="W841" i="3"/>
  <c r="X841" i="3"/>
  <c r="A842" i="3"/>
  <c r="B842" i="3"/>
  <c r="J842" i="3"/>
  <c r="I842" i="3" s="1"/>
  <c r="K842" i="3"/>
  <c r="L842" i="3"/>
  <c r="M842" i="3"/>
  <c r="N842" i="3"/>
  <c r="O842" i="3"/>
  <c r="P842" i="3"/>
  <c r="R842" i="3"/>
  <c r="S842" i="3"/>
  <c r="T842" i="3"/>
  <c r="U842" i="3"/>
  <c r="V842" i="3"/>
  <c r="W842" i="3"/>
  <c r="X842" i="3"/>
  <c r="A843" i="3"/>
  <c r="B843" i="3"/>
  <c r="G843" i="3"/>
  <c r="H843" i="3" s="1"/>
  <c r="J843" i="3"/>
  <c r="I843" i="3" s="1"/>
  <c r="K843" i="3"/>
  <c r="L843" i="3"/>
  <c r="M843" i="3"/>
  <c r="N843" i="3"/>
  <c r="O843" i="3"/>
  <c r="P843" i="3"/>
  <c r="R843" i="3"/>
  <c r="S843" i="3"/>
  <c r="U843" i="3"/>
  <c r="V843" i="3"/>
  <c r="W843" i="3"/>
  <c r="X843" i="3"/>
  <c r="A844" i="3"/>
  <c r="B844" i="3"/>
  <c r="G844" i="3"/>
  <c r="J844" i="3"/>
  <c r="I844" i="3" s="1"/>
  <c r="K844" i="3"/>
  <c r="L844" i="3"/>
  <c r="M844" i="3"/>
  <c r="N844" i="3"/>
  <c r="O844" i="3"/>
  <c r="P844" i="3"/>
  <c r="R844" i="3"/>
  <c r="S844" i="3"/>
  <c r="T844" i="3"/>
  <c r="U844" i="3"/>
  <c r="V844" i="3"/>
  <c r="W844" i="3"/>
  <c r="X844" i="3"/>
  <c r="A845" i="3"/>
  <c r="B845" i="3"/>
  <c r="G845" i="3"/>
  <c r="J845" i="3"/>
  <c r="I845" i="3" s="1"/>
  <c r="K845" i="3"/>
  <c r="L845" i="3"/>
  <c r="M845" i="3"/>
  <c r="N845" i="3"/>
  <c r="O845" i="3"/>
  <c r="P845" i="3"/>
  <c r="R845" i="3"/>
  <c r="S845" i="3"/>
  <c r="T845" i="3"/>
  <c r="U845" i="3"/>
  <c r="V845" i="3"/>
  <c r="W845" i="3"/>
  <c r="X845" i="3"/>
  <c r="A846" i="3"/>
  <c r="B846" i="3"/>
  <c r="G846" i="3"/>
  <c r="H846" i="3" s="1"/>
  <c r="J846" i="3"/>
  <c r="I846" i="3" s="1"/>
  <c r="K846" i="3"/>
  <c r="L846" i="3"/>
  <c r="M846" i="3"/>
  <c r="N846" i="3"/>
  <c r="O846" i="3"/>
  <c r="P846" i="3"/>
  <c r="R846" i="3"/>
  <c r="S846" i="3"/>
  <c r="U846" i="3"/>
  <c r="V846" i="3"/>
  <c r="W846" i="3"/>
  <c r="X846" i="3"/>
  <c r="A847" i="3"/>
  <c r="B847" i="3"/>
  <c r="G847" i="3"/>
  <c r="H847" i="3" s="1"/>
  <c r="J847" i="3"/>
  <c r="I847" i="3" s="1"/>
  <c r="K847" i="3"/>
  <c r="L847" i="3"/>
  <c r="M847" i="3"/>
  <c r="N847" i="3"/>
  <c r="O847" i="3"/>
  <c r="P847" i="3"/>
  <c r="R847" i="3"/>
  <c r="S847" i="3"/>
  <c r="U847" i="3"/>
  <c r="V847" i="3"/>
  <c r="W847" i="3"/>
  <c r="X847" i="3"/>
  <c r="A848" i="3"/>
  <c r="B848" i="3"/>
  <c r="G848" i="3"/>
  <c r="H848" i="3" s="1"/>
  <c r="J848" i="3"/>
  <c r="I848" i="3" s="1"/>
  <c r="K848" i="3"/>
  <c r="L848" i="3"/>
  <c r="M848" i="3"/>
  <c r="N848" i="3"/>
  <c r="O848" i="3"/>
  <c r="P848" i="3"/>
  <c r="R848" i="3"/>
  <c r="S848" i="3"/>
  <c r="T848" i="3"/>
  <c r="U848" i="3"/>
  <c r="V848" i="3"/>
  <c r="W848" i="3"/>
  <c r="X848" i="3"/>
  <c r="A849" i="3"/>
  <c r="B849" i="3"/>
  <c r="J849" i="3"/>
  <c r="I849" i="3" s="1"/>
  <c r="K849" i="3"/>
  <c r="L849" i="3"/>
  <c r="M849" i="3"/>
  <c r="N849" i="3"/>
  <c r="O849" i="3"/>
  <c r="P849" i="3"/>
  <c r="R849" i="3"/>
  <c r="S849" i="3"/>
  <c r="U849" i="3"/>
  <c r="V849" i="3"/>
  <c r="W849" i="3"/>
  <c r="X849" i="3"/>
  <c r="A850" i="3"/>
  <c r="B850" i="3"/>
  <c r="J850" i="3"/>
  <c r="I850" i="3" s="1"/>
  <c r="K850" i="3"/>
  <c r="L850" i="3"/>
  <c r="M850" i="3"/>
  <c r="N850" i="3"/>
  <c r="O850" i="3"/>
  <c r="P850" i="3"/>
  <c r="R850" i="3"/>
  <c r="S850" i="3"/>
  <c r="U850" i="3"/>
  <c r="V850" i="3"/>
  <c r="W850" i="3"/>
  <c r="X850" i="3"/>
  <c r="A851" i="3"/>
  <c r="B851" i="3"/>
  <c r="G851" i="3"/>
  <c r="H851" i="3" s="1"/>
  <c r="J851" i="3"/>
  <c r="I851" i="3" s="1"/>
  <c r="K851" i="3"/>
  <c r="L851" i="3"/>
  <c r="M851" i="3"/>
  <c r="N851" i="3"/>
  <c r="O851" i="3"/>
  <c r="P851" i="3"/>
  <c r="R851" i="3"/>
  <c r="S851" i="3"/>
  <c r="U851" i="3"/>
  <c r="V851" i="3"/>
  <c r="W851" i="3"/>
  <c r="X851" i="3"/>
  <c r="A852" i="3"/>
  <c r="B852" i="3"/>
  <c r="G852" i="3"/>
  <c r="H852" i="3" s="1"/>
  <c r="J852" i="3"/>
  <c r="I852" i="3" s="1"/>
  <c r="K852" i="3"/>
  <c r="L852" i="3"/>
  <c r="M852" i="3"/>
  <c r="N852" i="3"/>
  <c r="O852" i="3"/>
  <c r="P852" i="3"/>
  <c r="R852" i="3"/>
  <c r="S852" i="3"/>
  <c r="T852" i="3"/>
  <c r="U852" i="3"/>
  <c r="V852" i="3"/>
  <c r="W852" i="3"/>
  <c r="X852" i="3"/>
  <c r="A853" i="3"/>
  <c r="B853" i="3"/>
  <c r="G853" i="3"/>
  <c r="H853" i="3" s="1"/>
  <c r="J853" i="3"/>
  <c r="I853" i="3" s="1"/>
  <c r="K853" i="3"/>
  <c r="M853" i="3"/>
  <c r="N853" i="3"/>
  <c r="O853" i="3"/>
  <c r="P853" i="3"/>
  <c r="R853" i="3"/>
  <c r="S853" i="3"/>
  <c r="T853" i="3"/>
  <c r="U853" i="3"/>
  <c r="V853" i="3"/>
  <c r="W853" i="3"/>
  <c r="X853" i="3"/>
  <c r="A854" i="3"/>
  <c r="B854" i="3"/>
  <c r="G854" i="3"/>
  <c r="H854" i="3" s="1"/>
  <c r="J854" i="3"/>
  <c r="I854" i="3" s="1"/>
  <c r="K854" i="3"/>
  <c r="L854" i="3"/>
  <c r="M854" i="3"/>
  <c r="N854" i="3"/>
  <c r="O854" i="3"/>
  <c r="P854" i="3"/>
  <c r="R854" i="3"/>
  <c r="S854" i="3"/>
  <c r="U854" i="3"/>
  <c r="V854" i="3"/>
  <c r="W854" i="3"/>
  <c r="X854" i="3"/>
  <c r="A855" i="3"/>
  <c r="B855" i="3"/>
  <c r="G855" i="3"/>
  <c r="J855" i="3"/>
  <c r="I855" i="3" s="1"/>
  <c r="K855" i="3"/>
  <c r="L855" i="3"/>
  <c r="M855" i="3"/>
  <c r="N855" i="3"/>
  <c r="O855" i="3"/>
  <c r="P855" i="3"/>
  <c r="R855" i="3"/>
  <c r="S855" i="3"/>
  <c r="U855" i="3"/>
  <c r="V855" i="3"/>
  <c r="W855" i="3"/>
  <c r="X855" i="3"/>
  <c r="A856" i="3"/>
  <c r="B856" i="3"/>
  <c r="G856" i="3"/>
  <c r="H856" i="3" s="1"/>
  <c r="J856" i="3"/>
  <c r="I856" i="3" s="1"/>
  <c r="K856" i="3"/>
  <c r="L856" i="3"/>
  <c r="M856" i="3"/>
  <c r="N856" i="3"/>
  <c r="O856" i="3"/>
  <c r="P856" i="3"/>
  <c r="R856" i="3"/>
  <c r="S856" i="3"/>
  <c r="T856" i="3"/>
  <c r="U856" i="3"/>
  <c r="V856" i="3"/>
  <c r="W856" i="3"/>
  <c r="X856" i="3"/>
  <c r="A857" i="3"/>
  <c r="B857" i="3"/>
  <c r="J857" i="3"/>
  <c r="I857" i="3" s="1"/>
  <c r="K857" i="3"/>
  <c r="L857" i="3"/>
  <c r="M857" i="3"/>
  <c r="N857" i="3"/>
  <c r="O857" i="3"/>
  <c r="P857" i="3"/>
  <c r="R857" i="3"/>
  <c r="S857" i="3"/>
  <c r="T857" i="3"/>
  <c r="U857" i="3"/>
  <c r="V857" i="3"/>
  <c r="W857" i="3"/>
  <c r="X857" i="3"/>
  <c r="A858" i="3"/>
  <c r="B858" i="3"/>
  <c r="J858" i="3"/>
  <c r="I858" i="3" s="1"/>
  <c r="K858" i="3"/>
  <c r="L858" i="3"/>
  <c r="M858" i="3"/>
  <c r="N858" i="3"/>
  <c r="O858" i="3"/>
  <c r="P858" i="3"/>
  <c r="R858" i="3"/>
  <c r="S858" i="3"/>
  <c r="U858" i="3"/>
  <c r="V858" i="3"/>
  <c r="W858" i="3"/>
  <c r="X858" i="3"/>
  <c r="A859" i="3"/>
  <c r="B859" i="3"/>
  <c r="G859" i="3"/>
  <c r="H859" i="3" s="1"/>
  <c r="J859" i="3"/>
  <c r="I859" i="3" s="1"/>
  <c r="K859" i="3"/>
  <c r="L859" i="3"/>
  <c r="M859" i="3"/>
  <c r="N859" i="3"/>
  <c r="O859" i="3"/>
  <c r="P859" i="3"/>
  <c r="R859" i="3"/>
  <c r="S859" i="3"/>
  <c r="U859" i="3"/>
  <c r="V859" i="3"/>
  <c r="W859" i="3"/>
  <c r="X859" i="3"/>
  <c r="A860" i="3"/>
  <c r="B860" i="3"/>
  <c r="G860" i="3"/>
  <c r="F860" i="3" s="1"/>
  <c r="J860" i="3"/>
  <c r="I860" i="3" s="1"/>
  <c r="K860" i="3"/>
  <c r="L860" i="3"/>
  <c r="M860" i="3"/>
  <c r="N860" i="3"/>
  <c r="O860" i="3"/>
  <c r="P860" i="3"/>
  <c r="R860" i="3"/>
  <c r="S860" i="3"/>
  <c r="T860" i="3"/>
  <c r="U860" i="3"/>
  <c r="V860" i="3"/>
  <c r="W860" i="3"/>
  <c r="X860" i="3"/>
  <c r="A861" i="3"/>
  <c r="B861" i="3"/>
  <c r="G861" i="3"/>
  <c r="H861" i="3" s="1"/>
  <c r="J861" i="3"/>
  <c r="I861" i="3" s="1"/>
  <c r="K861" i="3"/>
  <c r="M861" i="3"/>
  <c r="N861" i="3"/>
  <c r="O861" i="3"/>
  <c r="P861" i="3"/>
  <c r="R861" i="3"/>
  <c r="S861" i="3"/>
  <c r="T861" i="3"/>
  <c r="U861" i="3"/>
  <c r="V861" i="3"/>
  <c r="W861" i="3"/>
  <c r="X861" i="3"/>
  <c r="A862" i="3"/>
  <c r="B862" i="3"/>
  <c r="G862" i="3"/>
  <c r="H862" i="3" s="1"/>
  <c r="J862" i="3"/>
  <c r="I862" i="3" s="1"/>
  <c r="K862" i="3"/>
  <c r="L862" i="3"/>
  <c r="M862" i="3"/>
  <c r="N862" i="3"/>
  <c r="O862" i="3"/>
  <c r="P862" i="3"/>
  <c r="R862" i="3"/>
  <c r="S862" i="3"/>
  <c r="U862" i="3"/>
  <c r="V862" i="3"/>
  <c r="W862" i="3"/>
  <c r="X862" i="3"/>
  <c r="A863" i="3"/>
  <c r="B863" i="3"/>
  <c r="G863" i="3"/>
  <c r="H863" i="3" s="1"/>
  <c r="J863" i="3"/>
  <c r="I863" i="3" s="1"/>
  <c r="K863" i="3"/>
  <c r="L863" i="3"/>
  <c r="M863" i="3"/>
  <c r="N863" i="3"/>
  <c r="O863" i="3"/>
  <c r="P863" i="3"/>
  <c r="R863" i="3"/>
  <c r="S863" i="3"/>
  <c r="U863" i="3"/>
  <c r="V863" i="3"/>
  <c r="W863" i="3"/>
  <c r="X863" i="3"/>
  <c r="A864" i="3"/>
  <c r="B864" i="3"/>
  <c r="G864" i="3"/>
  <c r="J864" i="3"/>
  <c r="I864" i="3" s="1"/>
  <c r="K864" i="3"/>
  <c r="L864" i="3"/>
  <c r="M864" i="3"/>
  <c r="N864" i="3"/>
  <c r="O864" i="3"/>
  <c r="P864" i="3"/>
  <c r="R864" i="3"/>
  <c r="S864" i="3"/>
  <c r="T864" i="3"/>
  <c r="U864" i="3"/>
  <c r="V864" i="3"/>
  <c r="W864" i="3"/>
  <c r="X864" i="3"/>
  <c r="A865" i="3"/>
  <c r="B865" i="3"/>
  <c r="J865" i="3"/>
  <c r="I865" i="3" s="1"/>
  <c r="K865" i="3"/>
  <c r="L865" i="3"/>
  <c r="M865" i="3"/>
  <c r="N865" i="3"/>
  <c r="O865" i="3"/>
  <c r="P865" i="3"/>
  <c r="R865" i="3"/>
  <c r="S865" i="3"/>
  <c r="U865" i="3"/>
  <c r="V865" i="3"/>
  <c r="W865" i="3"/>
  <c r="X865" i="3"/>
  <c r="A866" i="3"/>
  <c r="B866" i="3"/>
  <c r="J866" i="3"/>
  <c r="I866" i="3" s="1"/>
  <c r="K866" i="3"/>
  <c r="L866" i="3"/>
  <c r="M866" i="3"/>
  <c r="N866" i="3"/>
  <c r="O866" i="3"/>
  <c r="P866" i="3"/>
  <c r="R866" i="3"/>
  <c r="S866" i="3"/>
  <c r="U866" i="3"/>
  <c r="V866" i="3"/>
  <c r="W866" i="3"/>
  <c r="X866" i="3"/>
  <c r="A867" i="3"/>
  <c r="B867" i="3"/>
  <c r="G867" i="3"/>
  <c r="F867" i="3" s="1"/>
  <c r="J867" i="3"/>
  <c r="I867" i="3" s="1"/>
  <c r="K867" i="3"/>
  <c r="L867" i="3"/>
  <c r="M867" i="3"/>
  <c r="N867" i="3"/>
  <c r="O867" i="3"/>
  <c r="P867" i="3"/>
  <c r="R867" i="3"/>
  <c r="S867" i="3"/>
  <c r="U867" i="3"/>
  <c r="V867" i="3"/>
  <c r="W867" i="3"/>
  <c r="X867" i="3"/>
  <c r="A868" i="3"/>
  <c r="B868" i="3"/>
  <c r="G868" i="3"/>
  <c r="H868" i="3" s="1"/>
  <c r="J868" i="3"/>
  <c r="I868" i="3" s="1"/>
  <c r="K868" i="3"/>
  <c r="L868" i="3"/>
  <c r="M868" i="3"/>
  <c r="N868" i="3"/>
  <c r="O868" i="3"/>
  <c r="P868" i="3"/>
  <c r="R868" i="3"/>
  <c r="S868" i="3"/>
  <c r="T868" i="3"/>
  <c r="U868" i="3"/>
  <c r="V868" i="3"/>
  <c r="W868" i="3"/>
  <c r="X868" i="3"/>
  <c r="A869" i="3"/>
  <c r="B869" i="3"/>
  <c r="G869" i="3"/>
  <c r="J869" i="3"/>
  <c r="I869" i="3" s="1"/>
  <c r="K869" i="3"/>
  <c r="M869" i="3"/>
  <c r="N869" i="3"/>
  <c r="O869" i="3"/>
  <c r="P869" i="3"/>
  <c r="R869" i="3"/>
  <c r="S869" i="3"/>
  <c r="T869" i="3"/>
  <c r="U869" i="3"/>
  <c r="V869" i="3"/>
  <c r="W869" i="3"/>
  <c r="X869" i="3"/>
  <c r="A870" i="3"/>
  <c r="B870" i="3"/>
  <c r="G870" i="3"/>
  <c r="H870" i="3" s="1"/>
  <c r="J870" i="3"/>
  <c r="I870" i="3" s="1"/>
  <c r="K870" i="3"/>
  <c r="L870" i="3"/>
  <c r="M870" i="3"/>
  <c r="N870" i="3"/>
  <c r="O870" i="3"/>
  <c r="P870" i="3"/>
  <c r="R870" i="3"/>
  <c r="S870" i="3"/>
  <c r="U870" i="3"/>
  <c r="V870" i="3"/>
  <c r="W870" i="3"/>
  <c r="X870" i="3"/>
  <c r="A871" i="3"/>
  <c r="B871" i="3"/>
  <c r="G871" i="3"/>
  <c r="H871" i="3" s="1"/>
  <c r="J871" i="3"/>
  <c r="I871" i="3" s="1"/>
  <c r="K871" i="3"/>
  <c r="L871" i="3"/>
  <c r="M871" i="3"/>
  <c r="N871" i="3"/>
  <c r="O871" i="3"/>
  <c r="P871" i="3"/>
  <c r="R871" i="3"/>
  <c r="S871" i="3"/>
  <c r="U871" i="3"/>
  <c r="V871" i="3"/>
  <c r="W871" i="3"/>
  <c r="X871" i="3"/>
  <c r="A872" i="3"/>
  <c r="B872" i="3"/>
  <c r="G872" i="3"/>
  <c r="H872" i="3" s="1"/>
  <c r="J872" i="3"/>
  <c r="I872" i="3" s="1"/>
  <c r="K872" i="3"/>
  <c r="L872" i="3"/>
  <c r="M872" i="3"/>
  <c r="N872" i="3"/>
  <c r="O872" i="3"/>
  <c r="P872" i="3"/>
  <c r="R872" i="3"/>
  <c r="S872" i="3"/>
  <c r="T872" i="3"/>
  <c r="U872" i="3"/>
  <c r="V872" i="3"/>
  <c r="W872" i="3"/>
  <c r="X872" i="3"/>
  <c r="A873" i="3"/>
  <c r="B873" i="3"/>
  <c r="J873" i="3"/>
  <c r="I873" i="3" s="1"/>
  <c r="K873" i="3"/>
  <c r="L873" i="3"/>
  <c r="M873" i="3"/>
  <c r="N873" i="3"/>
  <c r="O873" i="3"/>
  <c r="P873" i="3"/>
  <c r="R873" i="3"/>
  <c r="S873" i="3"/>
  <c r="T873" i="3"/>
  <c r="U873" i="3"/>
  <c r="V873" i="3"/>
  <c r="W873" i="3"/>
  <c r="X873" i="3"/>
  <c r="A874" i="3"/>
  <c r="B874" i="3"/>
  <c r="J874" i="3"/>
  <c r="I874" i="3" s="1"/>
  <c r="K874" i="3"/>
  <c r="L874" i="3"/>
  <c r="M874" i="3"/>
  <c r="N874" i="3"/>
  <c r="O874" i="3"/>
  <c r="P874" i="3"/>
  <c r="R874" i="3"/>
  <c r="S874" i="3"/>
  <c r="U874" i="3"/>
  <c r="V874" i="3"/>
  <c r="W874" i="3"/>
  <c r="X874" i="3"/>
  <c r="A875" i="3"/>
  <c r="B875" i="3"/>
  <c r="G875" i="3"/>
  <c r="H875" i="3" s="1"/>
  <c r="J875" i="3"/>
  <c r="I875" i="3" s="1"/>
  <c r="K875" i="3"/>
  <c r="L875" i="3"/>
  <c r="M875" i="3"/>
  <c r="N875" i="3"/>
  <c r="O875" i="3"/>
  <c r="P875" i="3"/>
  <c r="R875" i="3"/>
  <c r="S875" i="3"/>
  <c r="U875" i="3"/>
  <c r="V875" i="3"/>
  <c r="W875" i="3"/>
  <c r="X875" i="3"/>
  <c r="A876" i="3"/>
  <c r="B876" i="3"/>
  <c r="G876" i="3"/>
  <c r="F876" i="3" s="1"/>
  <c r="J876" i="3"/>
  <c r="I876" i="3" s="1"/>
  <c r="K876" i="3"/>
  <c r="L876" i="3"/>
  <c r="M876" i="3"/>
  <c r="N876" i="3"/>
  <c r="O876" i="3"/>
  <c r="P876" i="3"/>
  <c r="R876" i="3"/>
  <c r="S876" i="3"/>
  <c r="T876" i="3"/>
  <c r="U876" i="3"/>
  <c r="V876" i="3"/>
  <c r="W876" i="3"/>
  <c r="X876" i="3"/>
  <c r="A877" i="3"/>
  <c r="B877" i="3"/>
  <c r="G877" i="3"/>
  <c r="H877" i="3" s="1"/>
  <c r="J877" i="3"/>
  <c r="I877" i="3" s="1"/>
  <c r="K877" i="3"/>
  <c r="M877" i="3"/>
  <c r="N877" i="3"/>
  <c r="O877" i="3"/>
  <c r="P877" i="3"/>
  <c r="R877" i="3"/>
  <c r="S877" i="3"/>
  <c r="T877" i="3"/>
  <c r="U877" i="3"/>
  <c r="V877" i="3"/>
  <c r="W877" i="3"/>
  <c r="X877" i="3"/>
  <c r="A878" i="3"/>
  <c r="B878" i="3"/>
  <c r="G878" i="3"/>
  <c r="J878" i="3"/>
  <c r="I878" i="3" s="1"/>
  <c r="K878" i="3"/>
  <c r="L878" i="3"/>
  <c r="M878" i="3"/>
  <c r="N878" i="3"/>
  <c r="O878" i="3"/>
  <c r="P878" i="3"/>
  <c r="R878" i="3"/>
  <c r="S878" i="3"/>
  <c r="T878" i="3"/>
  <c r="U878" i="3"/>
  <c r="V878" i="3"/>
  <c r="W878" i="3"/>
  <c r="X878" i="3"/>
  <c r="A879" i="3"/>
  <c r="B879" i="3"/>
  <c r="G879" i="3"/>
  <c r="H879" i="3" s="1"/>
  <c r="J879" i="3"/>
  <c r="I879" i="3" s="1"/>
  <c r="K879" i="3"/>
  <c r="L879" i="3"/>
  <c r="M879" i="3"/>
  <c r="N879" i="3"/>
  <c r="O879" i="3"/>
  <c r="P879" i="3"/>
  <c r="R879" i="3"/>
  <c r="S879" i="3"/>
  <c r="U879" i="3"/>
  <c r="V879" i="3"/>
  <c r="W879" i="3"/>
  <c r="X879" i="3"/>
  <c r="A880" i="3"/>
  <c r="B880" i="3"/>
  <c r="G880" i="3"/>
  <c r="H880" i="3" s="1"/>
  <c r="J880" i="3"/>
  <c r="I880" i="3" s="1"/>
  <c r="K880" i="3"/>
  <c r="L880" i="3"/>
  <c r="M880" i="3"/>
  <c r="N880" i="3"/>
  <c r="O880" i="3"/>
  <c r="P880" i="3"/>
  <c r="R880" i="3"/>
  <c r="S880" i="3"/>
  <c r="T880" i="3"/>
  <c r="U880" i="3"/>
  <c r="V880" i="3"/>
  <c r="W880" i="3"/>
  <c r="X880" i="3"/>
  <c r="A881" i="3"/>
  <c r="B881" i="3"/>
  <c r="J881" i="3"/>
  <c r="I881" i="3" s="1"/>
  <c r="K881" i="3"/>
  <c r="L881" i="3"/>
  <c r="M881" i="3"/>
  <c r="N881" i="3"/>
  <c r="O881" i="3"/>
  <c r="P881" i="3"/>
  <c r="R881" i="3"/>
  <c r="S881" i="3"/>
  <c r="U881" i="3"/>
  <c r="V881" i="3"/>
  <c r="W881" i="3"/>
  <c r="X881" i="3"/>
  <c r="A882" i="3"/>
  <c r="B882" i="3"/>
  <c r="J882" i="3"/>
  <c r="I882" i="3" s="1"/>
  <c r="K882" i="3"/>
  <c r="L882" i="3"/>
  <c r="M882" i="3"/>
  <c r="N882" i="3"/>
  <c r="O882" i="3"/>
  <c r="P882" i="3"/>
  <c r="R882" i="3"/>
  <c r="S882" i="3"/>
  <c r="U882" i="3"/>
  <c r="V882" i="3"/>
  <c r="W882" i="3"/>
  <c r="X882" i="3"/>
  <c r="A883" i="3"/>
  <c r="B883" i="3"/>
  <c r="G883" i="3"/>
  <c r="F883" i="3" s="1"/>
  <c r="J883" i="3"/>
  <c r="I883" i="3" s="1"/>
  <c r="K883" i="3"/>
  <c r="L883" i="3"/>
  <c r="M883" i="3"/>
  <c r="N883" i="3"/>
  <c r="O883" i="3"/>
  <c r="P883" i="3"/>
  <c r="R883" i="3"/>
  <c r="S883" i="3"/>
  <c r="U883" i="3"/>
  <c r="V883" i="3"/>
  <c r="W883" i="3"/>
  <c r="X883" i="3"/>
  <c r="A884" i="3"/>
  <c r="B884" i="3"/>
  <c r="G884" i="3"/>
  <c r="H884" i="3" s="1"/>
  <c r="J884" i="3"/>
  <c r="I884" i="3" s="1"/>
  <c r="K884" i="3"/>
  <c r="L884" i="3"/>
  <c r="M884" i="3"/>
  <c r="N884" i="3"/>
  <c r="O884" i="3"/>
  <c r="P884" i="3"/>
  <c r="R884" i="3"/>
  <c r="S884" i="3"/>
  <c r="T884" i="3"/>
  <c r="U884" i="3"/>
  <c r="V884" i="3"/>
  <c r="W884" i="3"/>
  <c r="X884" i="3"/>
  <c r="A885" i="3"/>
  <c r="B885" i="3"/>
  <c r="G885" i="3"/>
  <c r="J885" i="3"/>
  <c r="I885" i="3" s="1"/>
  <c r="K885" i="3"/>
  <c r="L885" i="3"/>
  <c r="M885" i="3"/>
  <c r="N885" i="3"/>
  <c r="O885" i="3"/>
  <c r="P885" i="3"/>
  <c r="R885" i="3"/>
  <c r="S885" i="3"/>
  <c r="T885" i="3"/>
  <c r="U885" i="3"/>
  <c r="V885" i="3"/>
  <c r="W885" i="3"/>
  <c r="X885" i="3"/>
  <c r="A886" i="3"/>
  <c r="B886" i="3"/>
  <c r="G886" i="3"/>
  <c r="H886" i="3" s="1"/>
  <c r="J886" i="3"/>
  <c r="I886" i="3" s="1"/>
  <c r="K886" i="3"/>
  <c r="L886" i="3"/>
  <c r="M886" i="3"/>
  <c r="N886" i="3"/>
  <c r="O886" i="3"/>
  <c r="P886" i="3"/>
  <c r="R886" i="3"/>
  <c r="S886" i="3"/>
  <c r="U886" i="3"/>
  <c r="V886" i="3"/>
  <c r="W886" i="3"/>
  <c r="X886" i="3"/>
  <c r="A887" i="3"/>
  <c r="B887" i="3"/>
  <c r="G887" i="3"/>
  <c r="J887" i="3"/>
  <c r="I887" i="3" s="1"/>
  <c r="K887" i="3"/>
  <c r="L887" i="3"/>
  <c r="M887" i="3"/>
  <c r="N887" i="3"/>
  <c r="O887" i="3"/>
  <c r="P887" i="3"/>
  <c r="R887" i="3"/>
  <c r="S887" i="3"/>
  <c r="T887" i="3"/>
  <c r="U887" i="3"/>
  <c r="V887" i="3"/>
  <c r="W887" i="3"/>
  <c r="X887" i="3"/>
  <c r="A888" i="3"/>
  <c r="B888" i="3"/>
  <c r="G888" i="3"/>
  <c r="H888" i="3" s="1"/>
  <c r="J888" i="3"/>
  <c r="I888" i="3" s="1"/>
  <c r="K888" i="3"/>
  <c r="L888" i="3"/>
  <c r="M888" i="3"/>
  <c r="N888" i="3"/>
  <c r="O888" i="3"/>
  <c r="P888" i="3"/>
  <c r="R888" i="3"/>
  <c r="S888" i="3"/>
  <c r="T888" i="3"/>
  <c r="U888" i="3"/>
  <c r="V888" i="3"/>
  <c r="W888" i="3"/>
  <c r="X888" i="3"/>
  <c r="A889" i="3"/>
  <c r="B889" i="3"/>
  <c r="J889" i="3"/>
  <c r="I889" i="3" s="1"/>
  <c r="K889" i="3"/>
  <c r="L889" i="3"/>
  <c r="M889" i="3"/>
  <c r="N889" i="3"/>
  <c r="O889" i="3"/>
  <c r="P889" i="3"/>
  <c r="R889" i="3"/>
  <c r="S889" i="3"/>
  <c r="T889" i="3"/>
  <c r="U889" i="3"/>
  <c r="V889" i="3"/>
  <c r="W889" i="3"/>
  <c r="X889" i="3"/>
  <c r="A890" i="3"/>
  <c r="B890" i="3"/>
  <c r="J890" i="3"/>
  <c r="I890" i="3" s="1"/>
  <c r="K890" i="3"/>
  <c r="L890" i="3"/>
  <c r="M890" i="3"/>
  <c r="N890" i="3"/>
  <c r="O890" i="3"/>
  <c r="P890" i="3"/>
  <c r="R890" i="3"/>
  <c r="S890" i="3"/>
  <c r="U890" i="3"/>
  <c r="V890" i="3"/>
  <c r="W890" i="3"/>
  <c r="X890" i="3"/>
  <c r="A891" i="3"/>
  <c r="B891" i="3"/>
  <c r="G891" i="3"/>
  <c r="H891" i="3" s="1"/>
  <c r="J891" i="3"/>
  <c r="I891" i="3" s="1"/>
  <c r="K891" i="3"/>
  <c r="L891" i="3"/>
  <c r="M891" i="3"/>
  <c r="N891" i="3"/>
  <c r="O891" i="3"/>
  <c r="P891" i="3"/>
  <c r="R891" i="3"/>
  <c r="S891" i="3"/>
  <c r="U891" i="3"/>
  <c r="V891" i="3"/>
  <c r="W891" i="3"/>
  <c r="X891" i="3"/>
  <c r="A892" i="3"/>
  <c r="B892" i="3"/>
  <c r="G892" i="3"/>
  <c r="F892" i="3" s="1"/>
  <c r="J892" i="3"/>
  <c r="I892" i="3" s="1"/>
  <c r="K892" i="3"/>
  <c r="L892" i="3"/>
  <c r="M892" i="3"/>
  <c r="N892" i="3"/>
  <c r="O892" i="3"/>
  <c r="P892" i="3"/>
  <c r="R892" i="3"/>
  <c r="S892" i="3"/>
  <c r="T892" i="3"/>
  <c r="U892" i="3"/>
  <c r="V892" i="3"/>
  <c r="W892" i="3"/>
  <c r="X892" i="3"/>
  <c r="A893" i="3"/>
  <c r="B893" i="3"/>
  <c r="G893" i="3"/>
  <c r="H893" i="3" s="1"/>
  <c r="J893" i="3"/>
  <c r="I893" i="3" s="1"/>
  <c r="K893" i="3"/>
  <c r="M893" i="3"/>
  <c r="N893" i="3"/>
  <c r="O893" i="3"/>
  <c r="P893" i="3"/>
  <c r="R893" i="3"/>
  <c r="S893" i="3"/>
  <c r="T893" i="3"/>
  <c r="U893" i="3"/>
  <c r="V893" i="3"/>
  <c r="W893" i="3"/>
  <c r="X893" i="3"/>
  <c r="A894" i="3"/>
  <c r="B894" i="3"/>
  <c r="G894" i="3"/>
  <c r="F894" i="3" s="1"/>
  <c r="J894" i="3"/>
  <c r="I894" i="3" s="1"/>
  <c r="K894" i="3"/>
  <c r="L894" i="3"/>
  <c r="M894" i="3"/>
  <c r="N894" i="3"/>
  <c r="O894" i="3"/>
  <c r="P894" i="3"/>
  <c r="R894" i="3"/>
  <c r="S894" i="3"/>
  <c r="U894" i="3"/>
  <c r="V894" i="3"/>
  <c r="W894" i="3"/>
  <c r="X894" i="3"/>
  <c r="A895" i="3"/>
  <c r="B895" i="3"/>
  <c r="G895" i="3"/>
  <c r="H895" i="3" s="1"/>
  <c r="J895" i="3"/>
  <c r="I895" i="3" s="1"/>
  <c r="K895" i="3"/>
  <c r="L895" i="3"/>
  <c r="M895" i="3"/>
  <c r="N895" i="3"/>
  <c r="O895" i="3"/>
  <c r="P895" i="3"/>
  <c r="R895" i="3"/>
  <c r="S895" i="3"/>
  <c r="U895" i="3"/>
  <c r="V895" i="3"/>
  <c r="W895" i="3"/>
  <c r="X895" i="3"/>
  <c r="A896" i="3"/>
  <c r="B896" i="3"/>
  <c r="G896" i="3"/>
  <c r="F896" i="3" s="1"/>
  <c r="J896" i="3"/>
  <c r="I896" i="3" s="1"/>
  <c r="K896" i="3"/>
  <c r="L896" i="3"/>
  <c r="M896" i="3"/>
  <c r="N896" i="3"/>
  <c r="O896" i="3"/>
  <c r="P896" i="3"/>
  <c r="R896" i="3"/>
  <c r="S896" i="3"/>
  <c r="T896" i="3"/>
  <c r="U896" i="3"/>
  <c r="V896" i="3"/>
  <c r="W896" i="3"/>
  <c r="X896" i="3"/>
  <c r="A897" i="3"/>
  <c r="B897" i="3"/>
  <c r="J897" i="3"/>
  <c r="I897" i="3" s="1"/>
  <c r="K897" i="3"/>
  <c r="L897" i="3"/>
  <c r="M897" i="3"/>
  <c r="N897" i="3"/>
  <c r="O897" i="3"/>
  <c r="P897" i="3"/>
  <c r="R897" i="3"/>
  <c r="S897" i="3"/>
  <c r="T897" i="3"/>
  <c r="U897" i="3"/>
  <c r="V897" i="3"/>
  <c r="W897" i="3"/>
  <c r="X897" i="3"/>
  <c r="A898" i="3"/>
  <c r="B898" i="3"/>
  <c r="J898" i="3"/>
  <c r="I898" i="3" s="1"/>
  <c r="K898" i="3"/>
  <c r="L898" i="3"/>
  <c r="M898" i="3"/>
  <c r="N898" i="3"/>
  <c r="O898" i="3"/>
  <c r="P898" i="3"/>
  <c r="R898" i="3"/>
  <c r="S898" i="3"/>
  <c r="U898" i="3"/>
  <c r="V898" i="3"/>
  <c r="W898" i="3"/>
  <c r="X898" i="3"/>
  <c r="A899" i="3"/>
  <c r="B899" i="3"/>
  <c r="G899" i="3"/>
  <c r="H899" i="3" s="1"/>
  <c r="J899" i="3"/>
  <c r="I899" i="3" s="1"/>
  <c r="K899" i="3"/>
  <c r="L899" i="3"/>
  <c r="M899" i="3"/>
  <c r="N899" i="3"/>
  <c r="O899" i="3"/>
  <c r="P899" i="3"/>
  <c r="R899" i="3"/>
  <c r="S899" i="3"/>
  <c r="U899" i="3"/>
  <c r="V899" i="3"/>
  <c r="W899" i="3"/>
  <c r="X899" i="3"/>
  <c r="A900" i="3"/>
  <c r="B900" i="3"/>
  <c r="G900" i="3"/>
  <c r="H900" i="3" s="1"/>
  <c r="J900" i="3"/>
  <c r="I900" i="3" s="1"/>
  <c r="K900" i="3"/>
  <c r="L900" i="3"/>
  <c r="M900" i="3"/>
  <c r="N900" i="3"/>
  <c r="O900" i="3"/>
  <c r="P900" i="3"/>
  <c r="R900" i="3"/>
  <c r="S900" i="3"/>
  <c r="T900" i="3"/>
  <c r="U900" i="3"/>
  <c r="V900" i="3"/>
  <c r="W900" i="3"/>
  <c r="X900" i="3"/>
  <c r="A901" i="3"/>
  <c r="B901" i="3"/>
  <c r="G901" i="3"/>
  <c r="J901" i="3"/>
  <c r="I901" i="3" s="1"/>
  <c r="K901" i="3"/>
  <c r="M901" i="3"/>
  <c r="N901" i="3"/>
  <c r="O901" i="3"/>
  <c r="P901" i="3"/>
  <c r="R901" i="3"/>
  <c r="S901" i="3"/>
  <c r="T901" i="3"/>
  <c r="U901" i="3"/>
  <c r="V901" i="3"/>
  <c r="W901" i="3"/>
  <c r="X901" i="3"/>
  <c r="A902" i="3"/>
  <c r="B902" i="3"/>
  <c r="G902" i="3"/>
  <c r="H902" i="3" s="1"/>
  <c r="J902" i="3"/>
  <c r="I902" i="3" s="1"/>
  <c r="K902" i="3"/>
  <c r="L902" i="3"/>
  <c r="M902" i="3"/>
  <c r="N902" i="3"/>
  <c r="O902" i="3"/>
  <c r="P902" i="3"/>
  <c r="R902" i="3"/>
  <c r="S902" i="3"/>
  <c r="U902" i="3"/>
  <c r="V902" i="3"/>
  <c r="W902" i="3"/>
  <c r="X902" i="3"/>
  <c r="A903" i="3"/>
  <c r="B903" i="3"/>
  <c r="G903" i="3"/>
  <c r="F903" i="3" s="1"/>
  <c r="J903" i="3"/>
  <c r="I903" i="3" s="1"/>
  <c r="K903" i="3"/>
  <c r="L903" i="3"/>
  <c r="M903" i="3"/>
  <c r="N903" i="3"/>
  <c r="O903" i="3"/>
  <c r="P903" i="3"/>
  <c r="R903" i="3"/>
  <c r="S903" i="3"/>
  <c r="U903" i="3"/>
  <c r="V903" i="3"/>
  <c r="W903" i="3"/>
  <c r="X903" i="3"/>
  <c r="A904" i="3"/>
  <c r="B904" i="3"/>
  <c r="G904" i="3"/>
  <c r="H904" i="3" s="1"/>
  <c r="J904" i="3"/>
  <c r="I904" i="3" s="1"/>
  <c r="K904" i="3"/>
  <c r="L904" i="3"/>
  <c r="M904" i="3"/>
  <c r="N904" i="3"/>
  <c r="O904" i="3"/>
  <c r="P904" i="3"/>
  <c r="R904" i="3"/>
  <c r="S904" i="3"/>
  <c r="T904" i="3"/>
  <c r="U904" i="3"/>
  <c r="V904" i="3"/>
  <c r="W904" i="3"/>
  <c r="X904" i="3"/>
  <c r="A905" i="3"/>
  <c r="B905" i="3"/>
  <c r="J905" i="3"/>
  <c r="I905" i="3" s="1"/>
  <c r="K905" i="3"/>
  <c r="L905" i="3"/>
  <c r="M905" i="3"/>
  <c r="N905" i="3"/>
  <c r="O905" i="3"/>
  <c r="P905" i="3"/>
  <c r="R905" i="3"/>
  <c r="S905" i="3"/>
  <c r="T905" i="3"/>
  <c r="U905" i="3"/>
  <c r="V905" i="3"/>
  <c r="W905" i="3"/>
  <c r="X905" i="3"/>
  <c r="A906" i="3"/>
  <c r="B906" i="3"/>
  <c r="J906" i="3"/>
  <c r="I906" i="3" s="1"/>
  <c r="K906" i="3"/>
  <c r="L906" i="3"/>
  <c r="M906" i="3"/>
  <c r="N906" i="3"/>
  <c r="O906" i="3"/>
  <c r="P906" i="3"/>
  <c r="R906" i="3"/>
  <c r="S906" i="3"/>
  <c r="T906" i="3"/>
  <c r="U906" i="3"/>
  <c r="V906" i="3"/>
  <c r="W906" i="3"/>
  <c r="X906" i="3"/>
  <c r="A907" i="3"/>
  <c r="B907" i="3"/>
  <c r="G907" i="3"/>
  <c r="H907" i="3" s="1"/>
  <c r="J907" i="3"/>
  <c r="I907" i="3" s="1"/>
  <c r="K907" i="3"/>
  <c r="L907" i="3"/>
  <c r="M907" i="3"/>
  <c r="N907" i="3"/>
  <c r="O907" i="3"/>
  <c r="P907" i="3"/>
  <c r="R907" i="3"/>
  <c r="S907" i="3"/>
  <c r="U907" i="3"/>
  <c r="V907" i="3"/>
  <c r="W907" i="3"/>
  <c r="X907" i="3"/>
  <c r="A908" i="3"/>
  <c r="B908" i="3"/>
  <c r="G908" i="3"/>
  <c r="H908" i="3" s="1"/>
  <c r="J908" i="3"/>
  <c r="I908" i="3" s="1"/>
  <c r="K908" i="3"/>
  <c r="L908" i="3"/>
  <c r="M908" i="3"/>
  <c r="N908" i="3"/>
  <c r="O908" i="3"/>
  <c r="P908" i="3"/>
  <c r="R908" i="3"/>
  <c r="S908" i="3"/>
  <c r="T908" i="3"/>
  <c r="U908" i="3"/>
  <c r="V908" i="3"/>
  <c r="W908" i="3"/>
  <c r="X908" i="3"/>
  <c r="A909" i="3"/>
  <c r="B909" i="3"/>
  <c r="G909" i="3"/>
  <c r="H909" i="3" s="1"/>
  <c r="J909" i="3"/>
  <c r="I909" i="3" s="1"/>
  <c r="K909" i="3"/>
  <c r="L909" i="3"/>
  <c r="M909" i="3"/>
  <c r="N909" i="3"/>
  <c r="O909" i="3"/>
  <c r="P909" i="3"/>
  <c r="R909" i="3"/>
  <c r="S909" i="3"/>
  <c r="T909" i="3"/>
  <c r="U909" i="3"/>
  <c r="V909" i="3"/>
  <c r="W909" i="3"/>
  <c r="X909" i="3"/>
  <c r="A910" i="3"/>
  <c r="B910" i="3"/>
  <c r="G910" i="3"/>
  <c r="H910" i="3" s="1"/>
  <c r="J910" i="3"/>
  <c r="I910" i="3" s="1"/>
  <c r="K910" i="3"/>
  <c r="L910" i="3"/>
  <c r="M910" i="3"/>
  <c r="N910" i="3"/>
  <c r="O910" i="3"/>
  <c r="P910" i="3"/>
  <c r="R910" i="3"/>
  <c r="S910" i="3"/>
  <c r="U910" i="3"/>
  <c r="V910" i="3"/>
  <c r="W910" i="3"/>
  <c r="X910" i="3"/>
  <c r="A911" i="3"/>
  <c r="B911" i="3"/>
  <c r="G911" i="3"/>
  <c r="H911" i="3" s="1"/>
  <c r="J911" i="3"/>
  <c r="I911" i="3" s="1"/>
  <c r="K911" i="3"/>
  <c r="L911" i="3"/>
  <c r="M911" i="3"/>
  <c r="N911" i="3"/>
  <c r="O911" i="3"/>
  <c r="P911" i="3"/>
  <c r="R911" i="3"/>
  <c r="S911" i="3"/>
  <c r="U911" i="3"/>
  <c r="V911" i="3"/>
  <c r="W911" i="3"/>
  <c r="X911" i="3"/>
  <c r="A912" i="3"/>
  <c r="B912" i="3"/>
  <c r="G912" i="3"/>
  <c r="H912" i="3" s="1"/>
  <c r="J912" i="3"/>
  <c r="I912" i="3" s="1"/>
  <c r="K912" i="3"/>
  <c r="L912" i="3"/>
  <c r="M912" i="3"/>
  <c r="N912" i="3"/>
  <c r="O912" i="3"/>
  <c r="P912" i="3"/>
  <c r="R912" i="3"/>
  <c r="S912" i="3"/>
  <c r="T912" i="3"/>
  <c r="U912" i="3"/>
  <c r="V912" i="3"/>
  <c r="W912" i="3"/>
  <c r="X912" i="3"/>
  <c r="A913" i="3"/>
  <c r="B913" i="3"/>
  <c r="J913" i="3"/>
  <c r="I913" i="3" s="1"/>
  <c r="K913" i="3"/>
  <c r="L913" i="3"/>
  <c r="M913" i="3"/>
  <c r="N913" i="3"/>
  <c r="O913" i="3"/>
  <c r="P913" i="3"/>
  <c r="R913" i="3"/>
  <c r="S913" i="3"/>
  <c r="U913" i="3"/>
  <c r="V913" i="3"/>
  <c r="W913" i="3"/>
  <c r="X913" i="3"/>
  <c r="A914" i="3"/>
  <c r="B914" i="3"/>
  <c r="J914" i="3"/>
  <c r="I914" i="3" s="1"/>
  <c r="K914" i="3"/>
  <c r="L914" i="3"/>
  <c r="M914" i="3"/>
  <c r="N914" i="3"/>
  <c r="O914" i="3"/>
  <c r="P914" i="3"/>
  <c r="R914" i="3"/>
  <c r="S914" i="3"/>
  <c r="U914" i="3"/>
  <c r="V914" i="3"/>
  <c r="W914" i="3"/>
  <c r="X914" i="3"/>
  <c r="A915" i="3"/>
  <c r="B915" i="3"/>
  <c r="G915" i="3"/>
  <c r="H915" i="3" s="1"/>
  <c r="J915" i="3"/>
  <c r="I915" i="3" s="1"/>
  <c r="K915" i="3"/>
  <c r="L915" i="3"/>
  <c r="M915" i="3"/>
  <c r="N915" i="3"/>
  <c r="O915" i="3"/>
  <c r="P915" i="3"/>
  <c r="R915" i="3"/>
  <c r="S915" i="3"/>
  <c r="U915" i="3"/>
  <c r="V915" i="3"/>
  <c r="W915" i="3"/>
  <c r="X915" i="3"/>
  <c r="A916" i="3"/>
  <c r="B916" i="3"/>
  <c r="G916" i="3"/>
  <c r="H916" i="3" s="1"/>
  <c r="J916" i="3"/>
  <c r="I916" i="3" s="1"/>
  <c r="K916" i="3"/>
  <c r="L916" i="3"/>
  <c r="M916" i="3"/>
  <c r="N916" i="3"/>
  <c r="O916" i="3"/>
  <c r="P916" i="3"/>
  <c r="R916" i="3"/>
  <c r="S916" i="3"/>
  <c r="T916" i="3"/>
  <c r="U916" i="3"/>
  <c r="V916" i="3"/>
  <c r="W916" i="3"/>
  <c r="X916" i="3"/>
  <c r="A917" i="3"/>
  <c r="B917" i="3"/>
  <c r="G917" i="3"/>
  <c r="H917" i="3" s="1"/>
  <c r="J917" i="3"/>
  <c r="I917" i="3" s="1"/>
  <c r="K917" i="3"/>
  <c r="M917" i="3"/>
  <c r="N917" i="3"/>
  <c r="O917" i="3"/>
  <c r="P917" i="3"/>
  <c r="R917" i="3"/>
  <c r="S917" i="3"/>
  <c r="T917" i="3"/>
  <c r="U917" i="3"/>
  <c r="V917" i="3"/>
  <c r="W917" i="3"/>
  <c r="X917" i="3"/>
  <c r="A918" i="3"/>
  <c r="B918" i="3"/>
  <c r="G918" i="3"/>
  <c r="H918" i="3" s="1"/>
  <c r="J918" i="3"/>
  <c r="I918" i="3" s="1"/>
  <c r="K918" i="3"/>
  <c r="L918" i="3"/>
  <c r="M918" i="3"/>
  <c r="N918" i="3"/>
  <c r="O918" i="3"/>
  <c r="P918" i="3"/>
  <c r="R918" i="3"/>
  <c r="S918" i="3"/>
  <c r="U918" i="3"/>
  <c r="V918" i="3"/>
  <c r="W918" i="3"/>
  <c r="X918" i="3"/>
  <c r="A919" i="3"/>
  <c r="B919" i="3"/>
  <c r="G919" i="3"/>
  <c r="F919" i="3" s="1"/>
  <c r="J919" i="3"/>
  <c r="I919" i="3" s="1"/>
  <c r="K919" i="3"/>
  <c r="L919" i="3"/>
  <c r="M919" i="3"/>
  <c r="N919" i="3"/>
  <c r="O919" i="3"/>
  <c r="P919" i="3"/>
  <c r="R919" i="3"/>
  <c r="S919" i="3"/>
  <c r="U919" i="3"/>
  <c r="V919" i="3"/>
  <c r="W919" i="3"/>
  <c r="X919" i="3"/>
  <c r="A920" i="3"/>
  <c r="B920" i="3"/>
  <c r="G920" i="3"/>
  <c r="H920" i="3" s="1"/>
  <c r="J920" i="3"/>
  <c r="I920" i="3" s="1"/>
  <c r="K920" i="3"/>
  <c r="L920" i="3"/>
  <c r="M920" i="3"/>
  <c r="N920" i="3"/>
  <c r="O920" i="3"/>
  <c r="P920" i="3"/>
  <c r="R920" i="3"/>
  <c r="S920" i="3"/>
  <c r="T920" i="3"/>
  <c r="U920" i="3"/>
  <c r="V920" i="3"/>
  <c r="W920" i="3"/>
  <c r="X920" i="3"/>
  <c r="A921" i="3"/>
  <c r="B921" i="3"/>
  <c r="J921" i="3"/>
  <c r="I921" i="3" s="1"/>
  <c r="K921" i="3"/>
  <c r="L921" i="3"/>
  <c r="M921" i="3"/>
  <c r="N921" i="3"/>
  <c r="O921" i="3"/>
  <c r="P921" i="3"/>
  <c r="R921" i="3"/>
  <c r="S921" i="3"/>
  <c r="T921" i="3"/>
  <c r="U921" i="3"/>
  <c r="V921" i="3"/>
  <c r="W921" i="3"/>
  <c r="X921" i="3"/>
  <c r="A922" i="3"/>
  <c r="B922" i="3"/>
  <c r="J922" i="3"/>
  <c r="I922" i="3" s="1"/>
  <c r="K922" i="3"/>
  <c r="L922" i="3"/>
  <c r="M922" i="3"/>
  <c r="N922" i="3"/>
  <c r="O922" i="3"/>
  <c r="P922" i="3"/>
  <c r="R922" i="3"/>
  <c r="S922" i="3"/>
  <c r="U922" i="3"/>
  <c r="V922" i="3"/>
  <c r="W922" i="3"/>
  <c r="X922" i="3"/>
  <c r="A923" i="3"/>
  <c r="B923" i="3"/>
  <c r="G923" i="3"/>
  <c r="H923" i="3" s="1"/>
  <c r="J923" i="3"/>
  <c r="I923" i="3" s="1"/>
  <c r="K923" i="3"/>
  <c r="L923" i="3"/>
  <c r="M923" i="3"/>
  <c r="N923" i="3"/>
  <c r="O923" i="3"/>
  <c r="P923" i="3"/>
  <c r="R923" i="3"/>
  <c r="S923" i="3"/>
  <c r="U923" i="3"/>
  <c r="V923" i="3"/>
  <c r="W923" i="3"/>
  <c r="X923" i="3"/>
  <c r="A924" i="3"/>
  <c r="B924" i="3"/>
  <c r="G924" i="3"/>
  <c r="F924" i="3" s="1"/>
  <c r="J924" i="3"/>
  <c r="I924" i="3" s="1"/>
  <c r="K924" i="3"/>
  <c r="L924" i="3"/>
  <c r="M924" i="3"/>
  <c r="N924" i="3"/>
  <c r="O924" i="3"/>
  <c r="P924" i="3"/>
  <c r="R924" i="3"/>
  <c r="S924" i="3"/>
  <c r="T924" i="3"/>
  <c r="U924" i="3"/>
  <c r="V924" i="3"/>
  <c r="W924" i="3"/>
  <c r="X924" i="3"/>
  <c r="A925" i="3"/>
  <c r="B925" i="3"/>
  <c r="G925" i="3"/>
  <c r="H925" i="3" s="1"/>
  <c r="J925" i="3"/>
  <c r="I925" i="3" s="1"/>
  <c r="K925" i="3"/>
  <c r="M925" i="3"/>
  <c r="N925" i="3"/>
  <c r="O925" i="3"/>
  <c r="P925" i="3"/>
  <c r="R925" i="3"/>
  <c r="S925" i="3"/>
  <c r="T925" i="3"/>
  <c r="U925" i="3"/>
  <c r="V925" i="3"/>
  <c r="W925" i="3"/>
  <c r="X925" i="3"/>
  <c r="A926" i="3"/>
  <c r="B926" i="3"/>
  <c r="G926" i="3"/>
  <c r="H926" i="3" s="1"/>
  <c r="J926" i="3"/>
  <c r="I926" i="3" s="1"/>
  <c r="K926" i="3"/>
  <c r="L926" i="3"/>
  <c r="M926" i="3"/>
  <c r="N926" i="3"/>
  <c r="O926" i="3"/>
  <c r="P926" i="3"/>
  <c r="R926" i="3"/>
  <c r="S926" i="3"/>
  <c r="U926" i="3"/>
  <c r="V926" i="3"/>
  <c r="W926" i="3"/>
  <c r="X926" i="3"/>
  <c r="A927" i="3"/>
  <c r="B927" i="3"/>
  <c r="G927" i="3"/>
  <c r="H927" i="3" s="1"/>
  <c r="J927" i="3"/>
  <c r="I927" i="3" s="1"/>
  <c r="K927" i="3"/>
  <c r="L927" i="3"/>
  <c r="M927" i="3"/>
  <c r="N927" i="3"/>
  <c r="O927" i="3"/>
  <c r="P927" i="3"/>
  <c r="R927" i="3"/>
  <c r="S927" i="3"/>
  <c r="U927" i="3"/>
  <c r="V927" i="3"/>
  <c r="W927" i="3"/>
  <c r="X927" i="3"/>
  <c r="A928" i="3"/>
  <c r="B928" i="3"/>
  <c r="G928" i="3"/>
  <c r="F928" i="3" s="1"/>
  <c r="J928" i="3"/>
  <c r="I928" i="3" s="1"/>
  <c r="K928" i="3"/>
  <c r="L928" i="3"/>
  <c r="M928" i="3"/>
  <c r="N928" i="3"/>
  <c r="O928" i="3"/>
  <c r="P928" i="3"/>
  <c r="R928" i="3"/>
  <c r="S928" i="3"/>
  <c r="T928" i="3"/>
  <c r="U928" i="3"/>
  <c r="V928" i="3"/>
  <c r="W928" i="3"/>
  <c r="X928" i="3"/>
  <c r="A929" i="3"/>
  <c r="B929" i="3"/>
  <c r="J929" i="3"/>
  <c r="I929" i="3" s="1"/>
  <c r="K929" i="3"/>
  <c r="L929" i="3"/>
  <c r="M929" i="3"/>
  <c r="N929" i="3"/>
  <c r="O929" i="3"/>
  <c r="P929" i="3"/>
  <c r="R929" i="3"/>
  <c r="S929" i="3"/>
  <c r="U929" i="3"/>
  <c r="V929" i="3"/>
  <c r="W929" i="3"/>
  <c r="X929" i="3"/>
  <c r="A930" i="3"/>
  <c r="B930" i="3"/>
  <c r="J930" i="3"/>
  <c r="I930" i="3" s="1"/>
  <c r="K930" i="3"/>
  <c r="L930" i="3"/>
  <c r="M930" i="3"/>
  <c r="N930" i="3"/>
  <c r="O930" i="3"/>
  <c r="P930" i="3"/>
  <c r="R930" i="3"/>
  <c r="S930" i="3"/>
  <c r="U930" i="3"/>
  <c r="V930" i="3"/>
  <c r="W930" i="3"/>
  <c r="X930" i="3"/>
  <c r="A931" i="3"/>
  <c r="B931" i="3"/>
  <c r="G931" i="3"/>
  <c r="F931" i="3" s="1"/>
  <c r="J931" i="3"/>
  <c r="I931" i="3" s="1"/>
  <c r="K931" i="3"/>
  <c r="L931" i="3"/>
  <c r="M931" i="3"/>
  <c r="N931" i="3"/>
  <c r="O931" i="3"/>
  <c r="P931" i="3"/>
  <c r="R931" i="3"/>
  <c r="S931" i="3"/>
  <c r="U931" i="3"/>
  <c r="V931" i="3"/>
  <c r="W931" i="3"/>
  <c r="X931" i="3"/>
  <c r="A932" i="3"/>
  <c r="B932" i="3"/>
  <c r="G932" i="3"/>
  <c r="H932" i="3" s="1"/>
  <c r="J932" i="3"/>
  <c r="I932" i="3" s="1"/>
  <c r="K932" i="3"/>
  <c r="L932" i="3"/>
  <c r="M932" i="3"/>
  <c r="N932" i="3"/>
  <c r="O932" i="3"/>
  <c r="P932" i="3"/>
  <c r="R932" i="3"/>
  <c r="S932" i="3"/>
  <c r="T932" i="3"/>
  <c r="U932" i="3"/>
  <c r="V932" i="3"/>
  <c r="W932" i="3"/>
  <c r="X932" i="3"/>
  <c r="A933" i="3"/>
  <c r="B933" i="3"/>
  <c r="G933" i="3"/>
  <c r="J933" i="3"/>
  <c r="I933" i="3" s="1"/>
  <c r="K933" i="3"/>
  <c r="M933" i="3"/>
  <c r="N933" i="3"/>
  <c r="O933" i="3"/>
  <c r="P933" i="3"/>
  <c r="R933" i="3"/>
  <c r="S933" i="3"/>
  <c r="T933" i="3"/>
  <c r="U933" i="3"/>
  <c r="V933" i="3"/>
  <c r="W933" i="3"/>
  <c r="X933" i="3"/>
  <c r="A934" i="3"/>
  <c r="B934" i="3"/>
  <c r="G934" i="3"/>
  <c r="H934" i="3" s="1"/>
  <c r="J934" i="3"/>
  <c r="I934" i="3" s="1"/>
  <c r="K934" i="3"/>
  <c r="L934" i="3"/>
  <c r="M934" i="3"/>
  <c r="N934" i="3"/>
  <c r="O934" i="3"/>
  <c r="P934" i="3"/>
  <c r="R934" i="3"/>
  <c r="S934" i="3"/>
  <c r="U934" i="3"/>
  <c r="V934" i="3"/>
  <c r="W934" i="3"/>
  <c r="X934" i="3"/>
  <c r="A935" i="3"/>
  <c r="B935" i="3"/>
  <c r="G935" i="3"/>
  <c r="J935" i="3"/>
  <c r="I935" i="3" s="1"/>
  <c r="K935" i="3"/>
  <c r="M935" i="3"/>
  <c r="N935" i="3"/>
  <c r="O935" i="3"/>
  <c r="P935" i="3"/>
  <c r="R935" i="3"/>
  <c r="S935" i="3"/>
  <c r="U935" i="3"/>
  <c r="V935" i="3"/>
  <c r="W935" i="3"/>
  <c r="X935" i="3"/>
  <c r="A936" i="3"/>
  <c r="B936" i="3"/>
  <c r="G936" i="3"/>
  <c r="H936" i="3" s="1"/>
  <c r="J936" i="3"/>
  <c r="I936" i="3" s="1"/>
  <c r="K936" i="3"/>
  <c r="L936" i="3"/>
  <c r="M936" i="3"/>
  <c r="N936" i="3"/>
  <c r="O936" i="3"/>
  <c r="P936" i="3"/>
  <c r="R936" i="3"/>
  <c r="S936" i="3"/>
  <c r="T936" i="3"/>
  <c r="U936" i="3"/>
  <c r="V936" i="3"/>
  <c r="W936" i="3"/>
  <c r="X936" i="3"/>
  <c r="A937" i="3"/>
  <c r="B937" i="3"/>
  <c r="J937" i="3"/>
  <c r="I937" i="3" s="1"/>
  <c r="K937" i="3"/>
  <c r="L937" i="3"/>
  <c r="M937" i="3"/>
  <c r="N937" i="3"/>
  <c r="O937" i="3"/>
  <c r="P937" i="3"/>
  <c r="R937" i="3"/>
  <c r="S937" i="3"/>
  <c r="T937" i="3"/>
  <c r="U937" i="3"/>
  <c r="V937" i="3"/>
  <c r="W937" i="3"/>
  <c r="X937" i="3"/>
  <c r="A938" i="3"/>
  <c r="B938" i="3"/>
  <c r="J938" i="3"/>
  <c r="I938" i="3" s="1"/>
  <c r="K938" i="3"/>
  <c r="L938" i="3"/>
  <c r="M938" i="3"/>
  <c r="N938" i="3"/>
  <c r="O938" i="3"/>
  <c r="P938" i="3"/>
  <c r="R938" i="3"/>
  <c r="S938" i="3"/>
  <c r="U938" i="3"/>
  <c r="V938" i="3"/>
  <c r="W938" i="3"/>
  <c r="X938" i="3"/>
  <c r="A939" i="3"/>
  <c r="B939" i="3"/>
  <c r="G939" i="3"/>
  <c r="H939" i="3" s="1"/>
  <c r="J939" i="3"/>
  <c r="I939" i="3" s="1"/>
  <c r="K939" i="3"/>
  <c r="M939" i="3"/>
  <c r="N939" i="3"/>
  <c r="O939" i="3"/>
  <c r="P939" i="3"/>
  <c r="R939" i="3"/>
  <c r="S939" i="3"/>
  <c r="U939" i="3"/>
  <c r="V939" i="3"/>
  <c r="W939" i="3"/>
  <c r="X939" i="3"/>
  <c r="A940" i="3"/>
  <c r="B940" i="3"/>
  <c r="G940" i="3"/>
  <c r="H940" i="3" s="1"/>
  <c r="J940" i="3"/>
  <c r="I940" i="3" s="1"/>
  <c r="K940" i="3"/>
  <c r="L940" i="3"/>
  <c r="M940" i="3"/>
  <c r="N940" i="3"/>
  <c r="O940" i="3"/>
  <c r="P940" i="3"/>
  <c r="R940" i="3"/>
  <c r="S940" i="3"/>
  <c r="T940" i="3"/>
  <c r="U940" i="3"/>
  <c r="V940" i="3"/>
  <c r="W940" i="3"/>
  <c r="X940" i="3"/>
  <c r="A941" i="3"/>
  <c r="B941" i="3"/>
  <c r="G941" i="3"/>
  <c r="H941" i="3" s="1"/>
  <c r="J941" i="3"/>
  <c r="I941" i="3" s="1"/>
  <c r="K941" i="3"/>
  <c r="L941" i="3"/>
  <c r="M941" i="3"/>
  <c r="N941" i="3"/>
  <c r="O941" i="3"/>
  <c r="P941" i="3"/>
  <c r="R941" i="3"/>
  <c r="S941" i="3"/>
  <c r="T941" i="3"/>
  <c r="U941" i="3"/>
  <c r="V941" i="3"/>
  <c r="W941" i="3"/>
  <c r="X941" i="3"/>
  <c r="A942" i="3"/>
  <c r="B942" i="3"/>
  <c r="G942" i="3"/>
  <c r="F942" i="3" s="1"/>
  <c r="J942" i="3"/>
  <c r="I942" i="3" s="1"/>
  <c r="K942" i="3"/>
  <c r="L942" i="3"/>
  <c r="M942" i="3"/>
  <c r="N942" i="3"/>
  <c r="O942" i="3"/>
  <c r="P942" i="3"/>
  <c r="R942" i="3"/>
  <c r="S942" i="3"/>
  <c r="U942" i="3"/>
  <c r="V942" i="3"/>
  <c r="W942" i="3"/>
  <c r="X942" i="3"/>
  <c r="A943" i="3"/>
  <c r="B943" i="3"/>
  <c r="G943" i="3"/>
  <c r="H943" i="3" s="1"/>
  <c r="J943" i="3"/>
  <c r="I943" i="3" s="1"/>
  <c r="K943" i="3"/>
  <c r="L943" i="3"/>
  <c r="M943" i="3"/>
  <c r="N943" i="3"/>
  <c r="O943" i="3"/>
  <c r="P943" i="3"/>
  <c r="R943" i="3"/>
  <c r="S943" i="3"/>
  <c r="U943" i="3"/>
  <c r="V943" i="3"/>
  <c r="W943" i="3"/>
  <c r="X943" i="3"/>
  <c r="A944" i="3"/>
  <c r="B944" i="3"/>
  <c r="G944" i="3"/>
  <c r="H944" i="3" s="1"/>
  <c r="J944" i="3"/>
  <c r="I944" i="3" s="1"/>
  <c r="K944" i="3"/>
  <c r="M944" i="3"/>
  <c r="N944" i="3"/>
  <c r="O944" i="3"/>
  <c r="P944" i="3"/>
  <c r="R944" i="3"/>
  <c r="S944" i="3"/>
  <c r="T944" i="3"/>
  <c r="U944" i="3"/>
  <c r="V944" i="3"/>
  <c r="W944" i="3"/>
  <c r="X944" i="3"/>
  <c r="A945" i="3"/>
  <c r="B945" i="3"/>
  <c r="J945" i="3"/>
  <c r="I945" i="3" s="1"/>
  <c r="K945" i="3"/>
  <c r="M945" i="3"/>
  <c r="N945" i="3"/>
  <c r="O945" i="3"/>
  <c r="P945" i="3"/>
  <c r="R945" i="3"/>
  <c r="S945" i="3"/>
  <c r="U945" i="3"/>
  <c r="V945" i="3"/>
  <c r="W945" i="3"/>
  <c r="X945" i="3"/>
  <c r="A946" i="3"/>
  <c r="B946" i="3"/>
  <c r="J946" i="3"/>
  <c r="I946" i="3" s="1"/>
  <c r="K946" i="3"/>
  <c r="L946" i="3"/>
  <c r="M946" i="3"/>
  <c r="N946" i="3"/>
  <c r="O946" i="3"/>
  <c r="P946" i="3"/>
  <c r="R946" i="3"/>
  <c r="S946" i="3"/>
  <c r="U946" i="3"/>
  <c r="V946" i="3"/>
  <c r="W946" i="3"/>
  <c r="X946" i="3"/>
  <c r="A947" i="3"/>
  <c r="B947" i="3"/>
  <c r="G947" i="3"/>
  <c r="H947" i="3" s="1"/>
  <c r="J947" i="3"/>
  <c r="I947" i="3" s="1"/>
  <c r="K947" i="3"/>
  <c r="M947" i="3"/>
  <c r="N947" i="3"/>
  <c r="O947" i="3"/>
  <c r="P947" i="3"/>
  <c r="R947" i="3"/>
  <c r="S947" i="3"/>
  <c r="U947" i="3"/>
  <c r="V947" i="3"/>
  <c r="W947" i="3"/>
  <c r="X947" i="3"/>
  <c r="A948" i="3"/>
  <c r="B948" i="3"/>
  <c r="G948" i="3"/>
  <c r="F948" i="3" s="1"/>
  <c r="J948" i="3"/>
  <c r="I948" i="3" s="1"/>
  <c r="K948" i="3"/>
  <c r="L948" i="3"/>
  <c r="M948" i="3"/>
  <c r="N948" i="3"/>
  <c r="O948" i="3"/>
  <c r="P948" i="3"/>
  <c r="R948" i="3"/>
  <c r="S948" i="3"/>
  <c r="T948" i="3"/>
  <c r="U948" i="3"/>
  <c r="V948" i="3"/>
  <c r="W948" i="3"/>
  <c r="X948" i="3"/>
  <c r="A949" i="3"/>
  <c r="B949" i="3"/>
  <c r="G949" i="3"/>
  <c r="H949" i="3" s="1"/>
  <c r="J949" i="3"/>
  <c r="I949" i="3" s="1"/>
  <c r="K949" i="3"/>
  <c r="M949" i="3"/>
  <c r="N949" i="3"/>
  <c r="O949" i="3"/>
  <c r="P949" i="3"/>
  <c r="R949" i="3"/>
  <c r="S949" i="3"/>
  <c r="T949" i="3"/>
  <c r="U949" i="3"/>
  <c r="V949" i="3"/>
  <c r="W949" i="3"/>
  <c r="X949" i="3"/>
  <c r="A950" i="3"/>
  <c r="B950" i="3"/>
  <c r="G950" i="3"/>
  <c r="F950" i="3" s="1"/>
  <c r="J950" i="3"/>
  <c r="I950" i="3" s="1"/>
  <c r="K950" i="3"/>
  <c r="L950" i="3"/>
  <c r="M950" i="3"/>
  <c r="N950" i="3"/>
  <c r="O950" i="3"/>
  <c r="P950" i="3"/>
  <c r="R950" i="3"/>
  <c r="S950" i="3"/>
  <c r="U950" i="3"/>
  <c r="V950" i="3"/>
  <c r="W950" i="3"/>
  <c r="X950" i="3"/>
  <c r="A951" i="3"/>
  <c r="B951" i="3"/>
  <c r="G951" i="3"/>
  <c r="H951" i="3" s="1"/>
  <c r="J951" i="3"/>
  <c r="I951" i="3" s="1"/>
  <c r="K951" i="3"/>
  <c r="M951" i="3"/>
  <c r="N951" i="3"/>
  <c r="O951" i="3"/>
  <c r="P951" i="3"/>
  <c r="R951" i="3"/>
  <c r="S951" i="3"/>
  <c r="T951" i="3"/>
  <c r="U951" i="3"/>
  <c r="V951" i="3"/>
  <c r="W951" i="3"/>
  <c r="X951" i="3"/>
  <c r="A952" i="3"/>
  <c r="B952" i="3"/>
  <c r="G952" i="3"/>
  <c r="H952" i="3" s="1"/>
  <c r="J952" i="3"/>
  <c r="I952" i="3" s="1"/>
  <c r="K952" i="3"/>
  <c r="L952" i="3"/>
  <c r="M952" i="3"/>
  <c r="N952" i="3"/>
  <c r="O952" i="3"/>
  <c r="P952" i="3"/>
  <c r="R952" i="3"/>
  <c r="S952" i="3"/>
  <c r="T952" i="3"/>
  <c r="U952" i="3"/>
  <c r="V952" i="3"/>
  <c r="W952" i="3"/>
  <c r="X952" i="3"/>
  <c r="A953" i="3"/>
  <c r="B953" i="3"/>
  <c r="J953" i="3"/>
  <c r="I953" i="3" s="1"/>
  <c r="K953" i="3"/>
  <c r="L953" i="3"/>
  <c r="M953" i="3"/>
  <c r="N953" i="3"/>
  <c r="O953" i="3"/>
  <c r="P953" i="3"/>
  <c r="R953" i="3"/>
  <c r="S953" i="3"/>
  <c r="T953" i="3"/>
  <c r="U953" i="3"/>
  <c r="V953" i="3"/>
  <c r="W953" i="3"/>
  <c r="X953" i="3"/>
  <c r="A954" i="3"/>
  <c r="B954" i="3"/>
  <c r="J954" i="3"/>
  <c r="I954" i="3" s="1"/>
  <c r="K954" i="3"/>
  <c r="L954" i="3"/>
  <c r="M954" i="3"/>
  <c r="N954" i="3"/>
  <c r="O954" i="3"/>
  <c r="P954" i="3"/>
  <c r="R954" i="3"/>
  <c r="S954" i="3"/>
  <c r="U954" i="3"/>
  <c r="V954" i="3"/>
  <c r="W954" i="3"/>
  <c r="X954" i="3"/>
  <c r="A955" i="3"/>
  <c r="B955" i="3"/>
  <c r="G955" i="3"/>
  <c r="H955" i="3" s="1"/>
  <c r="J955" i="3"/>
  <c r="I955" i="3" s="1"/>
  <c r="K955" i="3"/>
  <c r="M955" i="3"/>
  <c r="N955" i="3"/>
  <c r="O955" i="3"/>
  <c r="P955" i="3"/>
  <c r="R955" i="3"/>
  <c r="S955" i="3"/>
  <c r="U955" i="3"/>
  <c r="V955" i="3"/>
  <c r="W955" i="3"/>
  <c r="X955" i="3"/>
  <c r="A956" i="3"/>
  <c r="B956" i="3"/>
  <c r="G956" i="3"/>
  <c r="F956" i="3" s="1"/>
  <c r="J956" i="3"/>
  <c r="I956" i="3" s="1"/>
  <c r="K956" i="3"/>
  <c r="L956" i="3"/>
  <c r="M956" i="3"/>
  <c r="N956" i="3"/>
  <c r="O956" i="3"/>
  <c r="P956" i="3"/>
  <c r="R956" i="3"/>
  <c r="S956" i="3"/>
  <c r="T956" i="3"/>
  <c r="U956" i="3"/>
  <c r="V956" i="3"/>
  <c r="W956" i="3"/>
  <c r="X956" i="3"/>
  <c r="A957" i="3"/>
  <c r="B957" i="3"/>
  <c r="G957" i="3"/>
  <c r="H957" i="3" s="1"/>
  <c r="J957" i="3"/>
  <c r="I957" i="3" s="1"/>
  <c r="K957" i="3"/>
  <c r="L957" i="3"/>
  <c r="M957" i="3"/>
  <c r="N957" i="3"/>
  <c r="O957" i="3"/>
  <c r="P957" i="3"/>
  <c r="R957" i="3"/>
  <c r="S957" i="3"/>
  <c r="T957" i="3"/>
  <c r="U957" i="3"/>
  <c r="V957" i="3"/>
  <c r="W957" i="3"/>
  <c r="X957" i="3"/>
  <c r="A958" i="3"/>
  <c r="B958" i="3"/>
  <c r="G958" i="3"/>
  <c r="H958" i="3" s="1"/>
  <c r="J958" i="3"/>
  <c r="I958" i="3" s="1"/>
  <c r="K958" i="3"/>
  <c r="L958" i="3"/>
  <c r="M958" i="3"/>
  <c r="N958" i="3"/>
  <c r="O958" i="3"/>
  <c r="P958" i="3"/>
  <c r="R958" i="3"/>
  <c r="S958" i="3"/>
  <c r="U958" i="3"/>
  <c r="V958" i="3"/>
  <c r="W958" i="3"/>
  <c r="X958" i="3"/>
  <c r="A959" i="3"/>
  <c r="B959" i="3"/>
  <c r="G959" i="3"/>
  <c r="H959" i="3" s="1"/>
  <c r="J959" i="3"/>
  <c r="I959" i="3" s="1"/>
  <c r="K959" i="3"/>
  <c r="L959" i="3"/>
  <c r="M959" i="3"/>
  <c r="N959" i="3"/>
  <c r="O959" i="3"/>
  <c r="P959" i="3"/>
  <c r="R959" i="3"/>
  <c r="S959" i="3"/>
  <c r="U959" i="3"/>
  <c r="V959" i="3"/>
  <c r="W959" i="3"/>
  <c r="X959" i="3"/>
  <c r="A960" i="3"/>
  <c r="B960" i="3"/>
  <c r="G960" i="3"/>
  <c r="H960" i="3" s="1"/>
  <c r="J960" i="3"/>
  <c r="I960" i="3" s="1"/>
  <c r="K960" i="3"/>
  <c r="M960" i="3"/>
  <c r="N960" i="3"/>
  <c r="O960" i="3"/>
  <c r="P960" i="3"/>
  <c r="R960" i="3"/>
  <c r="S960" i="3"/>
  <c r="T960" i="3"/>
  <c r="U960" i="3"/>
  <c r="V960" i="3"/>
  <c r="W960" i="3"/>
  <c r="X960" i="3"/>
  <c r="A961" i="3"/>
  <c r="B961" i="3"/>
  <c r="J961" i="3"/>
  <c r="I961" i="3" s="1"/>
  <c r="K961" i="3"/>
  <c r="M961" i="3"/>
  <c r="N961" i="3"/>
  <c r="O961" i="3"/>
  <c r="P961" i="3"/>
  <c r="R961" i="3"/>
  <c r="S961" i="3"/>
  <c r="T961" i="3"/>
  <c r="U961" i="3"/>
  <c r="V961" i="3"/>
  <c r="W961" i="3"/>
  <c r="X961" i="3"/>
  <c r="A962" i="3"/>
  <c r="B962" i="3"/>
  <c r="J962" i="3"/>
  <c r="I962" i="3" s="1"/>
  <c r="K962" i="3"/>
  <c r="L962" i="3"/>
  <c r="M962" i="3"/>
  <c r="N962" i="3"/>
  <c r="O962" i="3"/>
  <c r="P962" i="3"/>
  <c r="R962" i="3"/>
  <c r="S962" i="3"/>
  <c r="U962" i="3"/>
  <c r="V962" i="3"/>
  <c r="W962" i="3"/>
  <c r="X962" i="3"/>
  <c r="A963" i="3"/>
  <c r="B963" i="3"/>
  <c r="G963" i="3"/>
  <c r="H963" i="3" s="1"/>
  <c r="J963" i="3"/>
  <c r="I963" i="3" s="1"/>
  <c r="K963" i="3"/>
  <c r="M963" i="3"/>
  <c r="N963" i="3"/>
  <c r="O963" i="3"/>
  <c r="P963" i="3"/>
  <c r="R963" i="3"/>
  <c r="S963" i="3"/>
  <c r="U963" i="3"/>
  <c r="V963" i="3"/>
  <c r="W963" i="3"/>
  <c r="X963" i="3"/>
  <c r="A964" i="3"/>
  <c r="B964" i="3"/>
  <c r="G964" i="3"/>
  <c r="F964" i="3" s="1"/>
  <c r="J964" i="3"/>
  <c r="I964" i="3" s="1"/>
  <c r="K964" i="3"/>
  <c r="L964" i="3"/>
  <c r="M964" i="3"/>
  <c r="N964" i="3"/>
  <c r="O964" i="3"/>
  <c r="P964" i="3"/>
  <c r="R964" i="3"/>
  <c r="S964" i="3"/>
  <c r="T964" i="3"/>
  <c r="U964" i="3"/>
  <c r="V964" i="3"/>
  <c r="W964" i="3"/>
  <c r="X964" i="3"/>
  <c r="A965" i="3"/>
  <c r="B965" i="3"/>
  <c r="G965" i="3"/>
  <c r="H965" i="3" s="1"/>
  <c r="J965" i="3"/>
  <c r="I965" i="3" s="1"/>
  <c r="K965" i="3"/>
  <c r="M965" i="3"/>
  <c r="N965" i="3"/>
  <c r="O965" i="3"/>
  <c r="P965" i="3"/>
  <c r="R965" i="3"/>
  <c r="S965" i="3"/>
  <c r="T965" i="3"/>
  <c r="U965" i="3"/>
  <c r="V965" i="3"/>
  <c r="W965" i="3"/>
  <c r="X965" i="3"/>
  <c r="A966" i="3"/>
  <c r="B966" i="3"/>
  <c r="G966" i="3"/>
  <c r="F966" i="3" s="1"/>
  <c r="J966" i="3"/>
  <c r="I966" i="3" s="1"/>
  <c r="K966" i="3"/>
  <c r="L966" i="3"/>
  <c r="M966" i="3"/>
  <c r="N966" i="3"/>
  <c r="O966" i="3"/>
  <c r="P966" i="3"/>
  <c r="R966" i="3"/>
  <c r="S966" i="3"/>
  <c r="U966" i="3"/>
  <c r="V966" i="3"/>
  <c r="W966" i="3"/>
  <c r="X966" i="3"/>
  <c r="A967" i="3"/>
  <c r="B967" i="3"/>
  <c r="G967" i="3"/>
  <c r="J967" i="3"/>
  <c r="I967" i="3" s="1"/>
  <c r="K967" i="3"/>
  <c r="M967" i="3"/>
  <c r="N967" i="3"/>
  <c r="O967" i="3"/>
  <c r="P967" i="3"/>
  <c r="R967" i="3"/>
  <c r="S967" i="3"/>
  <c r="U967" i="3"/>
  <c r="V967" i="3"/>
  <c r="W967" i="3"/>
  <c r="X967" i="3"/>
  <c r="A968" i="3"/>
  <c r="B968" i="3"/>
  <c r="G968" i="3"/>
  <c r="H968" i="3" s="1"/>
  <c r="J968" i="3"/>
  <c r="I968" i="3" s="1"/>
  <c r="K968" i="3"/>
  <c r="L968" i="3"/>
  <c r="M968" i="3"/>
  <c r="N968" i="3"/>
  <c r="O968" i="3"/>
  <c r="P968" i="3"/>
  <c r="R968" i="3"/>
  <c r="S968" i="3"/>
  <c r="T968" i="3"/>
  <c r="U968" i="3"/>
  <c r="V968" i="3"/>
  <c r="W968" i="3"/>
  <c r="X968" i="3"/>
  <c r="A969" i="3"/>
  <c r="B969" i="3"/>
  <c r="J969" i="3"/>
  <c r="I969" i="3" s="1"/>
  <c r="K969" i="3"/>
  <c r="L969" i="3"/>
  <c r="M969" i="3"/>
  <c r="N969" i="3"/>
  <c r="O969" i="3"/>
  <c r="P969" i="3"/>
  <c r="R969" i="3"/>
  <c r="S969" i="3"/>
  <c r="T969" i="3"/>
  <c r="U969" i="3"/>
  <c r="V969" i="3"/>
  <c r="W969" i="3"/>
  <c r="X969" i="3"/>
  <c r="A970" i="3"/>
  <c r="B970" i="3"/>
  <c r="J970" i="3"/>
  <c r="I970" i="3" s="1"/>
  <c r="K970" i="3"/>
  <c r="L970" i="3"/>
  <c r="M970" i="3"/>
  <c r="N970" i="3"/>
  <c r="O970" i="3"/>
  <c r="P970" i="3"/>
  <c r="R970" i="3"/>
  <c r="S970" i="3"/>
  <c r="T970" i="3"/>
  <c r="U970" i="3"/>
  <c r="V970" i="3"/>
  <c r="W970" i="3"/>
  <c r="X970" i="3"/>
  <c r="A971" i="3"/>
  <c r="B971" i="3"/>
  <c r="G971" i="3"/>
  <c r="H971" i="3" s="1"/>
  <c r="J971" i="3"/>
  <c r="I971" i="3" s="1"/>
  <c r="K971" i="3"/>
  <c r="M971" i="3"/>
  <c r="N971" i="3"/>
  <c r="O971" i="3"/>
  <c r="P971" i="3"/>
  <c r="R971" i="3"/>
  <c r="S971" i="3"/>
  <c r="U971" i="3"/>
  <c r="V971" i="3"/>
  <c r="W971" i="3"/>
  <c r="X971" i="3"/>
  <c r="A972" i="3"/>
  <c r="B972" i="3"/>
  <c r="G972" i="3"/>
  <c r="F972" i="3" s="1"/>
  <c r="J972" i="3"/>
  <c r="I972" i="3" s="1"/>
  <c r="K972" i="3"/>
  <c r="L972" i="3"/>
  <c r="M972" i="3"/>
  <c r="N972" i="3"/>
  <c r="O972" i="3"/>
  <c r="P972" i="3"/>
  <c r="R972" i="3"/>
  <c r="S972" i="3"/>
  <c r="T972" i="3"/>
  <c r="U972" i="3"/>
  <c r="V972" i="3"/>
  <c r="W972" i="3"/>
  <c r="X972" i="3"/>
  <c r="A973" i="3"/>
  <c r="B973" i="3"/>
  <c r="G973" i="3"/>
  <c r="H973" i="3" s="1"/>
  <c r="J973" i="3"/>
  <c r="I973" i="3" s="1"/>
  <c r="K973" i="3"/>
  <c r="M973" i="3"/>
  <c r="N973" i="3"/>
  <c r="O973" i="3"/>
  <c r="P973" i="3"/>
  <c r="R973" i="3"/>
  <c r="S973" i="3"/>
  <c r="T973" i="3"/>
  <c r="U973" i="3"/>
  <c r="V973" i="3"/>
  <c r="W973" i="3"/>
  <c r="X973" i="3"/>
  <c r="A974" i="3"/>
  <c r="B974" i="3"/>
  <c r="G974" i="3"/>
  <c r="F974" i="3" s="1"/>
  <c r="J974" i="3"/>
  <c r="I974" i="3" s="1"/>
  <c r="K974" i="3"/>
  <c r="L974" i="3"/>
  <c r="M974" i="3"/>
  <c r="N974" i="3"/>
  <c r="O974" i="3"/>
  <c r="P974" i="3"/>
  <c r="R974" i="3"/>
  <c r="S974" i="3"/>
  <c r="U974" i="3"/>
  <c r="V974" i="3"/>
  <c r="W974" i="3"/>
  <c r="X974" i="3"/>
  <c r="A975" i="3"/>
  <c r="B975" i="3"/>
  <c r="G975" i="3"/>
  <c r="H975" i="3" s="1"/>
  <c r="J975" i="3"/>
  <c r="I975" i="3" s="1"/>
  <c r="K975" i="3"/>
  <c r="L975" i="3"/>
  <c r="M975" i="3"/>
  <c r="N975" i="3"/>
  <c r="O975" i="3"/>
  <c r="P975" i="3"/>
  <c r="R975" i="3"/>
  <c r="S975" i="3"/>
  <c r="U975" i="3"/>
  <c r="V975" i="3"/>
  <c r="W975" i="3"/>
  <c r="X975" i="3"/>
  <c r="A976" i="3"/>
  <c r="B976" i="3"/>
  <c r="G976" i="3"/>
  <c r="H976" i="3" s="1"/>
  <c r="J976" i="3"/>
  <c r="I976" i="3" s="1"/>
  <c r="K976" i="3"/>
  <c r="L976" i="3"/>
  <c r="M976" i="3"/>
  <c r="N976" i="3"/>
  <c r="O976" i="3"/>
  <c r="P976" i="3"/>
  <c r="R976" i="3"/>
  <c r="S976" i="3"/>
  <c r="T976" i="3"/>
  <c r="U976" i="3"/>
  <c r="V976" i="3"/>
  <c r="W976" i="3"/>
  <c r="X976" i="3"/>
  <c r="A977" i="3"/>
  <c r="B977" i="3"/>
  <c r="J977" i="3"/>
  <c r="I977" i="3" s="1"/>
  <c r="K977" i="3"/>
  <c r="M977" i="3"/>
  <c r="N977" i="3"/>
  <c r="O977" i="3"/>
  <c r="P977" i="3"/>
  <c r="R977" i="3"/>
  <c r="S977" i="3"/>
  <c r="U977" i="3"/>
  <c r="V977" i="3"/>
  <c r="W977" i="3"/>
  <c r="X977" i="3"/>
  <c r="A978" i="3"/>
  <c r="B978" i="3"/>
  <c r="J978" i="3"/>
  <c r="I978" i="3" s="1"/>
  <c r="K978" i="3"/>
  <c r="L978" i="3"/>
  <c r="M978" i="3"/>
  <c r="N978" i="3"/>
  <c r="O978" i="3"/>
  <c r="P978" i="3"/>
  <c r="R978" i="3"/>
  <c r="S978" i="3"/>
  <c r="U978" i="3"/>
  <c r="V978" i="3"/>
  <c r="W978" i="3"/>
  <c r="X978" i="3"/>
  <c r="A979" i="3"/>
  <c r="B979" i="3"/>
  <c r="G979" i="3"/>
  <c r="H979" i="3" s="1"/>
  <c r="J979" i="3"/>
  <c r="I979" i="3" s="1"/>
  <c r="K979" i="3"/>
  <c r="L979" i="3"/>
  <c r="M979" i="3"/>
  <c r="N979" i="3"/>
  <c r="O979" i="3"/>
  <c r="P979" i="3"/>
  <c r="R979" i="3"/>
  <c r="S979" i="3"/>
  <c r="U979" i="3"/>
  <c r="V979" i="3"/>
  <c r="W979" i="3"/>
  <c r="X979" i="3"/>
  <c r="A980" i="3"/>
  <c r="B980" i="3"/>
  <c r="G980" i="3"/>
  <c r="F980" i="3" s="1"/>
  <c r="J980" i="3"/>
  <c r="I980" i="3" s="1"/>
  <c r="K980" i="3"/>
  <c r="L980" i="3"/>
  <c r="M980" i="3"/>
  <c r="N980" i="3"/>
  <c r="O980" i="3"/>
  <c r="P980" i="3"/>
  <c r="R980" i="3"/>
  <c r="S980" i="3"/>
  <c r="T980" i="3"/>
  <c r="U980" i="3"/>
  <c r="V980" i="3"/>
  <c r="W980" i="3"/>
  <c r="X980" i="3"/>
  <c r="A981" i="3"/>
  <c r="B981" i="3"/>
  <c r="G981" i="3"/>
  <c r="H981" i="3" s="1"/>
  <c r="J981" i="3"/>
  <c r="I981" i="3" s="1"/>
  <c r="K981" i="3"/>
  <c r="L981" i="3"/>
  <c r="M981" i="3"/>
  <c r="N981" i="3"/>
  <c r="O981" i="3"/>
  <c r="P981" i="3"/>
  <c r="R981" i="3"/>
  <c r="S981" i="3"/>
  <c r="T981" i="3"/>
  <c r="U981" i="3"/>
  <c r="V981" i="3"/>
  <c r="W981" i="3"/>
  <c r="X981" i="3"/>
  <c r="A982" i="3"/>
  <c r="B982" i="3"/>
  <c r="G982" i="3"/>
  <c r="F982" i="3" s="1"/>
  <c r="J982" i="3"/>
  <c r="I982" i="3" s="1"/>
  <c r="K982" i="3"/>
  <c r="L982" i="3"/>
  <c r="M982" i="3"/>
  <c r="N982" i="3"/>
  <c r="O982" i="3"/>
  <c r="P982" i="3"/>
  <c r="R982" i="3"/>
  <c r="S982" i="3"/>
  <c r="U982" i="3"/>
  <c r="V982" i="3"/>
  <c r="W982" i="3"/>
  <c r="X982" i="3"/>
  <c r="A983" i="3"/>
  <c r="B983" i="3"/>
  <c r="G983" i="3"/>
  <c r="H983" i="3" s="1"/>
  <c r="J983" i="3"/>
  <c r="I983" i="3" s="1"/>
  <c r="K983" i="3"/>
  <c r="M983" i="3"/>
  <c r="N983" i="3"/>
  <c r="O983" i="3"/>
  <c r="P983" i="3"/>
  <c r="R983" i="3"/>
  <c r="S983" i="3"/>
  <c r="T983" i="3"/>
  <c r="U983" i="3"/>
  <c r="V983" i="3"/>
  <c r="W983" i="3"/>
  <c r="X983" i="3"/>
  <c r="A984" i="3"/>
  <c r="B984" i="3"/>
  <c r="G984" i="3"/>
  <c r="H984" i="3" s="1"/>
  <c r="J984" i="3"/>
  <c r="I984" i="3" s="1"/>
  <c r="K984" i="3"/>
  <c r="L984" i="3"/>
  <c r="M984" i="3"/>
  <c r="N984" i="3"/>
  <c r="O984" i="3"/>
  <c r="P984" i="3"/>
  <c r="R984" i="3"/>
  <c r="S984" i="3"/>
  <c r="T984" i="3"/>
  <c r="U984" i="3"/>
  <c r="V984" i="3"/>
  <c r="W984" i="3"/>
  <c r="X984" i="3"/>
  <c r="A985" i="3"/>
  <c r="B985" i="3"/>
  <c r="J985" i="3"/>
  <c r="I985" i="3" s="1"/>
  <c r="K985" i="3"/>
  <c r="L985" i="3"/>
  <c r="M985" i="3"/>
  <c r="N985" i="3"/>
  <c r="O985" i="3"/>
  <c r="P985" i="3"/>
  <c r="R985" i="3"/>
  <c r="S985" i="3"/>
  <c r="U985" i="3"/>
  <c r="V985" i="3"/>
  <c r="W985" i="3"/>
  <c r="X985" i="3"/>
  <c r="A986" i="3"/>
  <c r="B986" i="3"/>
  <c r="J986" i="3"/>
  <c r="I986" i="3" s="1"/>
  <c r="K986" i="3"/>
  <c r="L986" i="3"/>
  <c r="M986" i="3"/>
  <c r="N986" i="3"/>
  <c r="O986" i="3"/>
  <c r="P986" i="3"/>
  <c r="R986" i="3"/>
  <c r="S986" i="3"/>
  <c r="U986" i="3"/>
  <c r="V986" i="3"/>
  <c r="W986" i="3"/>
  <c r="X986" i="3"/>
  <c r="A987" i="3"/>
  <c r="B987" i="3"/>
  <c r="G987" i="3"/>
  <c r="H987" i="3" s="1"/>
  <c r="J987" i="3"/>
  <c r="I987" i="3" s="1"/>
  <c r="K987" i="3"/>
  <c r="M987" i="3"/>
  <c r="N987" i="3"/>
  <c r="O987" i="3"/>
  <c r="P987" i="3"/>
  <c r="R987" i="3"/>
  <c r="S987" i="3"/>
  <c r="U987" i="3"/>
  <c r="V987" i="3"/>
  <c r="W987" i="3"/>
  <c r="X987" i="3"/>
  <c r="A988" i="3"/>
  <c r="B988" i="3"/>
  <c r="G988" i="3"/>
  <c r="F988" i="3" s="1"/>
  <c r="J988" i="3"/>
  <c r="I988" i="3" s="1"/>
  <c r="K988" i="3"/>
  <c r="L988" i="3"/>
  <c r="M988" i="3"/>
  <c r="N988" i="3"/>
  <c r="O988" i="3"/>
  <c r="P988" i="3"/>
  <c r="R988" i="3"/>
  <c r="S988" i="3"/>
  <c r="T988" i="3"/>
  <c r="U988" i="3"/>
  <c r="V988" i="3"/>
  <c r="W988" i="3"/>
  <c r="X988" i="3"/>
  <c r="A989" i="3"/>
  <c r="B989" i="3"/>
  <c r="G989" i="3"/>
  <c r="H989" i="3" s="1"/>
  <c r="J989" i="3"/>
  <c r="I989" i="3" s="1"/>
  <c r="K989" i="3"/>
  <c r="M989" i="3"/>
  <c r="N989" i="3"/>
  <c r="O989" i="3"/>
  <c r="P989" i="3"/>
  <c r="R989" i="3"/>
  <c r="S989" i="3"/>
  <c r="U989" i="3"/>
  <c r="V989" i="3"/>
  <c r="W989" i="3"/>
  <c r="X989" i="3"/>
  <c r="A990" i="3"/>
  <c r="B990" i="3"/>
  <c r="G990" i="3"/>
  <c r="F990" i="3" s="1"/>
  <c r="J990" i="3"/>
  <c r="I990" i="3" s="1"/>
  <c r="K990" i="3"/>
  <c r="L990" i="3"/>
  <c r="M990" i="3"/>
  <c r="N990" i="3"/>
  <c r="O990" i="3"/>
  <c r="P990" i="3"/>
  <c r="R990" i="3"/>
  <c r="S990" i="3"/>
  <c r="U990" i="3"/>
  <c r="V990" i="3"/>
  <c r="W990" i="3"/>
  <c r="X990" i="3"/>
  <c r="A991" i="3"/>
  <c r="B991" i="3"/>
  <c r="G991" i="3"/>
  <c r="H991" i="3" s="1"/>
  <c r="J991" i="3"/>
  <c r="I991" i="3" s="1"/>
  <c r="K991" i="3"/>
  <c r="L991" i="3"/>
  <c r="M991" i="3"/>
  <c r="N991" i="3"/>
  <c r="O991" i="3"/>
  <c r="P991" i="3"/>
  <c r="R991" i="3"/>
  <c r="S991" i="3"/>
  <c r="U991" i="3"/>
  <c r="V991" i="3"/>
  <c r="W991" i="3"/>
  <c r="X991" i="3"/>
  <c r="A992" i="3"/>
  <c r="B992" i="3"/>
  <c r="G992" i="3"/>
  <c r="H992" i="3" s="1"/>
  <c r="J992" i="3"/>
  <c r="I992" i="3" s="1"/>
  <c r="K992" i="3"/>
  <c r="M992" i="3"/>
  <c r="N992" i="3"/>
  <c r="O992" i="3"/>
  <c r="P992" i="3"/>
  <c r="R992" i="3"/>
  <c r="S992" i="3"/>
  <c r="U992" i="3"/>
  <c r="V992" i="3"/>
  <c r="W992" i="3"/>
  <c r="X992" i="3"/>
  <c r="A993" i="3"/>
  <c r="B993" i="3"/>
  <c r="J993" i="3"/>
  <c r="I993" i="3" s="1"/>
  <c r="K993" i="3"/>
  <c r="M993" i="3"/>
  <c r="N993" i="3"/>
  <c r="O993" i="3"/>
  <c r="P993" i="3"/>
  <c r="R993" i="3"/>
  <c r="S993" i="3"/>
  <c r="U993" i="3"/>
  <c r="V993" i="3"/>
  <c r="W993" i="3"/>
  <c r="X993" i="3"/>
  <c r="A994" i="3"/>
  <c r="B994" i="3"/>
  <c r="J994" i="3"/>
  <c r="I994" i="3" s="1"/>
  <c r="K994" i="3"/>
  <c r="L994" i="3"/>
  <c r="M994" i="3"/>
  <c r="N994" i="3"/>
  <c r="O994" i="3"/>
  <c r="P994" i="3"/>
  <c r="R994" i="3"/>
  <c r="S994" i="3"/>
  <c r="U994" i="3"/>
  <c r="V994" i="3"/>
  <c r="W994" i="3"/>
  <c r="X994" i="3"/>
  <c r="A995" i="3"/>
  <c r="B995" i="3"/>
  <c r="G995" i="3"/>
  <c r="H995" i="3" s="1"/>
  <c r="J995" i="3"/>
  <c r="I995" i="3" s="1"/>
  <c r="K995" i="3"/>
  <c r="L995" i="3"/>
  <c r="M995" i="3"/>
  <c r="N995" i="3"/>
  <c r="O995" i="3"/>
  <c r="P995" i="3"/>
  <c r="R995" i="3"/>
  <c r="S995" i="3"/>
  <c r="U995" i="3"/>
  <c r="V995" i="3"/>
  <c r="W995" i="3"/>
  <c r="X995" i="3"/>
  <c r="A996" i="3"/>
  <c r="B996" i="3"/>
  <c r="G996" i="3"/>
  <c r="H996" i="3" s="1"/>
  <c r="J996" i="3"/>
  <c r="I996" i="3" s="1"/>
  <c r="K996" i="3"/>
  <c r="L996" i="3"/>
  <c r="M996" i="3"/>
  <c r="N996" i="3"/>
  <c r="O996" i="3"/>
  <c r="P996" i="3"/>
  <c r="R996" i="3"/>
  <c r="S996" i="3"/>
  <c r="U996" i="3"/>
  <c r="V996" i="3"/>
  <c r="W996" i="3"/>
  <c r="X996" i="3"/>
  <c r="A997" i="3"/>
  <c r="B997" i="3"/>
  <c r="G997" i="3"/>
  <c r="H997" i="3" s="1"/>
  <c r="J997" i="3"/>
  <c r="I997" i="3" s="1"/>
  <c r="K997" i="3"/>
  <c r="L997" i="3"/>
  <c r="M997" i="3"/>
  <c r="N997" i="3"/>
  <c r="O997" i="3"/>
  <c r="P997" i="3"/>
  <c r="R997" i="3"/>
  <c r="S997" i="3"/>
  <c r="U997" i="3"/>
  <c r="V997" i="3"/>
  <c r="W997" i="3"/>
  <c r="X997" i="3"/>
  <c r="A998" i="3"/>
  <c r="B998" i="3"/>
  <c r="G998" i="3"/>
  <c r="H998" i="3" s="1"/>
  <c r="J998" i="3"/>
  <c r="I998" i="3" s="1"/>
  <c r="K998" i="3"/>
  <c r="L998" i="3"/>
  <c r="M998" i="3"/>
  <c r="N998" i="3"/>
  <c r="O998" i="3"/>
  <c r="P998" i="3"/>
  <c r="R998" i="3"/>
  <c r="S998" i="3"/>
  <c r="U998" i="3"/>
  <c r="V998" i="3"/>
  <c r="W998" i="3"/>
  <c r="X998" i="3"/>
  <c r="A999" i="3"/>
  <c r="B999" i="3"/>
  <c r="G999" i="3"/>
  <c r="H999" i="3" s="1"/>
  <c r="J999" i="3"/>
  <c r="I999" i="3" s="1"/>
  <c r="K999" i="3"/>
  <c r="M999" i="3"/>
  <c r="N999" i="3"/>
  <c r="O999" i="3"/>
  <c r="P999" i="3"/>
  <c r="R999" i="3"/>
  <c r="S999" i="3"/>
  <c r="U999" i="3"/>
  <c r="V999" i="3"/>
  <c r="W999" i="3"/>
  <c r="X999" i="3"/>
  <c r="A1000" i="3"/>
  <c r="B1000" i="3"/>
  <c r="G1000" i="3"/>
  <c r="H1000" i="3" s="1"/>
  <c r="J1000" i="3"/>
  <c r="I1000" i="3" s="1"/>
  <c r="K1000" i="3"/>
  <c r="L1000" i="3"/>
  <c r="M1000" i="3"/>
  <c r="N1000" i="3"/>
  <c r="O1000" i="3"/>
  <c r="P1000" i="3"/>
  <c r="R1000" i="3"/>
  <c r="S1000" i="3"/>
  <c r="U1000" i="3"/>
  <c r="V1000" i="3"/>
  <c r="W1000" i="3"/>
  <c r="X1000" i="3"/>
  <c r="A1001" i="3"/>
  <c r="B1001" i="3"/>
  <c r="J1001" i="3"/>
  <c r="I1001" i="3" s="1"/>
  <c r="K1001" i="3"/>
  <c r="L1001" i="3"/>
  <c r="M1001" i="3"/>
  <c r="N1001" i="3"/>
  <c r="O1001" i="3"/>
  <c r="P1001" i="3"/>
  <c r="R1001" i="3"/>
  <c r="S1001" i="3"/>
  <c r="U1001" i="3"/>
  <c r="V1001" i="3"/>
  <c r="W1001" i="3"/>
  <c r="X1001" i="3"/>
  <c r="A1002" i="3"/>
  <c r="B1002" i="3"/>
  <c r="J1002" i="3"/>
  <c r="I1002" i="3" s="1"/>
  <c r="K1002" i="3"/>
  <c r="L1002" i="3"/>
  <c r="M1002" i="3"/>
  <c r="N1002" i="3"/>
  <c r="O1002" i="3"/>
  <c r="P1002" i="3"/>
  <c r="R1002" i="3"/>
  <c r="S1002" i="3"/>
  <c r="U1002" i="3"/>
  <c r="V1002" i="3"/>
  <c r="W1002" i="3"/>
  <c r="X1002" i="3"/>
  <c r="A1003" i="3"/>
  <c r="B1003" i="3"/>
  <c r="G1003" i="3"/>
  <c r="H1003" i="3" s="1"/>
  <c r="J1003" i="3"/>
  <c r="I1003" i="3" s="1"/>
  <c r="K1003" i="3"/>
  <c r="M1003" i="3"/>
  <c r="N1003" i="3"/>
  <c r="O1003" i="3"/>
  <c r="P1003" i="3"/>
  <c r="R1003" i="3"/>
  <c r="S1003" i="3"/>
  <c r="U1003" i="3"/>
  <c r="V1003" i="3"/>
  <c r="W1003" i="3"/>
  <c r="X1003" i="3"/>
  <c r="A1004" i="3"/>
  <c r="B1004" i="3"/>
  <c r="G1004" i="3"/>
  <c r="F1004" i="3" s="1"/>
  <c r="J1004" i="3"/>
  <c r="I1004" i="3" s="1"/>
  <c r="K1004" i="3"/>
  <c r="L1004" i="3"/>
  <c r="M1004" i="3"/>
  <c r="N1004" i="3"/>
  <c r="O1004" i="3"/>
  <c r="P1004" i="3"/>
  <c r="R1004" i="3"/>
  <c r="S1004" i="3"/>
  <c r="U1004" i="3"/>
  <c r="V1004" i="3"/>
  <c r="W1004" i="3"/>
  <c r="X1004" i="3"/>
  <c r="A1005" i="3"/>
  <c r="B1005" i="3"/>
  <c r="G1005" i="3"/>
  <c r="H1005" i="3" s="1"/>
  <c r="J1005" i="3"/>
  <c r="I1005" i="3" s="1"/>
  <c r="K1005" i="3"/>
  <c r="M1005" i="3"/>
  <c r="N1005" i="3"/>
  <c r="O1005" i="3"/>
  <c r="P1005" i="3"/>
  <c r="R1005" i="3"/>
  <c r="S1005" i="3"/>
  <c r="U1005" i="3"/>
  <c r="V1005" i="3"/>
  <c r="W1005" i="3"/>
  <c r="X1005" i="3"/>
  <c r="A1006" i="3"/>
  <c r="B1006" i="3"/>
  <c r="G1006" i="3"/>
  <c r="F1006" i="3" s="1"/>
  <c r="J1006" i="3"/>
  <c r="I1006" i="3" s="1"/>
  <c r="K1006" i="3"/>
  <c r="L1006" i="3"/>
  <c r="M1006" i="3"/>
  <c r="N1006" i="3"/>
  <c r="O1006" i="3"/>
  <c r="P1006" i="3"/>
  <c r="R1006" i="3"/>
  <c r="S1006" i="3"/>
  <c r="T1006" i="3"/>
  <c r="U1006" i="3"/>
  <c r="V1006" i="3"/>
  <c r="W1006" i="3"/>
  <c r="X1006" i="3"/>
  <c r="A1007" i="3"/>
  <c r="B1007" i="3"/>
  <c r="G1007" i="3"/>
  <c r="H1007" i="3" s="1"/>
  <c r="J1007" i="3"/>
  <c r="I1007" i="3" s="1"/>
  <c r="K1007" i="3"/>
  <c r="L1007" i="3"/>
  <c r="M1007" i="3"/>
  <c r="N1007" i="3"/>
  <c r="O1007" i="3"/>
  <c r="P1007" i="3"/>
  <c r="R1007" i="3"/>
  <c r="S1007" i="3"/>
  <c r="U1007" i="3"/>
  <c r="V1007" i="3"/>
  <c r="W1007" i="3"/>
  <c r="X1007" i="3"/>
  <c r="A1008" i="3"/>
  <c r="B1008" i="3"/>
  <c r="G1008" i="3"/>
  <c r="H1008" i="3" s="1"/>
  <c r="J1008" i="3"/>
  <c r="I1008" i="3" s="1"/>
  <c r="K1008" i="3"/>
  <c r="M1008" i="3"/>
  <c r="N1008" i="3"/>
  <c r="O1008" i="3"/>
  <c r="P1008" i="3"/>
  <c r="R1008" i="3"/>
  <c r="S1008" i="3"/>
  <c r="U1008" i="3"/>
  <c r="V1008" i="3"/>
  <c r="W1008" i="3"/>
  <c r="X1008" i="3"/>
  <c r="A1009" i="3"/>
  <c r="B1009" i="3"/>
  <c r="J1009" i="3"/>
  <c r="I1009" i="3" s="1"/>
  <c r="K1009" i="3"/>
  <c r="M1009" i="3"/>
  <c r="N1009" i="3"/>
  <c r="O1009" i="3"/>
  <c r="P1009" i="3"/>
  <c r="R1009" i="3"/>
  <c r="S1009" i="3"/>
  <c r="U1009" i="3"/>
  <c r="V1009" i="3"/>
  <c r="W1009" i="3"/>
  <c r="X1009" i="3"/>
  <c r="A1010" i="3"/>
  <c r="B1010" i="3"/>
  <c r="J1010" i="3"/>
  <c r="I1010" i="3" s="1"/>
  <c r="K1010" i="3"/>
  <c r="L1010" i="3"/>
  <c r="M1010" i="3"/>
  <c r="N1010" i="3"/>
  <c r="O1010" i="3"/>
  <c r="P1010" i="3"/>
  <c r="R1010" i="3"/>
  <c r="S1010" i="3"/>
  <c r="U1010" i="3"/>
  <c r="V1010" i="3"/>
  <c r="W1010" i="3"/>
  <c r="X1010" i="3"/>
  <c r="A1011" i="3"/>
  <c r="B1011" i="3"/>
  <c r="G1011" i="3"/>
  <c r="H1011" i="3" s="1"/>
  <c r="J1011" i="3"/>
  <c r="I1011" i="3" s="1"/>
  <c r="K1011" i="3"/>
  <c r="L1011" i="3"/>
  <c r="M1011" i="3"/>
  <c r="N1011" i="3"/>
  <c r="O1011" i="3"/>
  <c r="P1011" i="3"/>
  <c r="R1011" i="3"/>
  <c r="S1011" i="3"/>
  <c r="U1011" i="3"/>
  <c r="V1011" i="3"/>
  <c r="W1011" i="3"/>
  <c r="X1011" i="3"/>
  <c r="A1012" i="3"/>
  <c r="B1012" i="3"/>
  <c r="G1012" i="3"/>
  <c r="F1012" i="3" s="1"/>
  <c r="J1012" i="3"/>
  <c r="I1012" i="3" s="1"/>
  <c r="K1012" i="3"/>
  <c r="L1012" i="3"/>
  <c r="M1012" i="3"/>
  <c r="N1012" i="3"/>
  <c r="O1012" i="3"/>
  <c r="P1012" i="3"/>
  <c r="R1012" i="3"/>
  <c r="S1012" i="3"/>
  <c r="U1012" i="3"/>
  <c r="V1012" i="3"/>
  <c r="W1012" i="3"/>
  <c r="X1012" i="3"/>
  <c r="A1013" i="3"/>
  <c r="B1013" i="3"/>
  <c r="G1013" i="3"/>
  <c r="H1013" i="3" s="1"/>
  <c r="J1013" i="3"/>
  <c r="I1013" i="3" s="1"/>
  <c r="K1013" i="3"/>
  <c r="M1013" i="3"/>
  <c r="N1013" i="3"/>
  <c r="O1013" i="3"/>
  <c r="P1013" i="3"/>
  <c r="R1013" i="3"/>
  <c r="S1013" i="3"/>
  <c r="U1013" i="3"/>
  <c r="V1013" i="3"/>
  <c r="W1013" i="3"/>
  <c r="X1013" i="3"/>
  <c r="A1014" i="3"/>
  <c r="B1014" i="3"/>
  <c r="G1014" i="3"/>
  <c r="F1014" i="3" s="1"/>
  <c r="J1014" i="3"/>
  <c r="I1014" i="3" s="1"/>
  <c r="K1014" i="3"/>
  <c r="L1014" i="3"/>
  <c r="M1014" i="3"/>
  <c r="N1014" i="3"/>
  <c r="O1014" i="3"/>
  <c r="P1014" i="3"/>
  <c r="R1014" i="3"/>
  <c r="S1014" i="3"/>
  <c r="U1014" i="3"/>
  <c r="V1014" i="3"/>
  <c r="W1014" i="3"/>
  <c r="X1014" i="3"/>
  <c r="A1015" i="3"/>
  <c r="B1015" i="3"/>
  <c r="G1015" i="3"/>
  <c r="H1015" i="3" s="1"/>
  <c r="J1015" i="3"/>
  <c r="I1015" i="3" s="1"/>
  <c r="K1015" i="3"/>
  <c r="M1015" i="3"/>
  <c r="N1015" i="3"/>
  <c r="O1015" i="3"/>
  <c r="P1015" i="3"/>
  <c r="R1015" i="3"/>
  <c r="S1015" i="3"/>
  <c r="T1015" i="3"/>
  <c r="U1015" i="3"/>
  <c r="V1015" i="3"/>
  <c r="W1015" i="3"/>
  <c r="X1015" i="3"/>
  <c r="A1016" i="3"/>
  <c r="B1016" i="3"/>
  <c r="G1016" i="3"/>
  <c r="H1016" i="3" s="1"/>
  <c r="J1016" i="3"/>
  <c r="I1016" i="3" s="1"/>
  <c r="K1016" i="3"/>
  <c r="L1016" i="3"/>
  <c r="M1016" i="3"/>
  <c r="N1016" i="3"/>
  <c r="O1016" i="3"/>
  <c r="P1016" i="3"/>
  <c r="R1016" i="3"/>
  <c r="S1016" i="3"/>
  <c r="U1016" i="3"/>
  <c r="V1016" i="3"/>
  <c r="W1016" i="3"/>
  <c r="X1016" i="3"/>
  <c r="A1017" i="3"/>
  <c r="B1017" i="3"/>
  <c r="J1017" i="3"/>
  <c r="I1017" i="3" s="1"/>
  <c r="K1017" i="3"/>
  <c r="L1017" i="3"/>
  <c r="M1017" i="3"/>
  <c r="N1017" i="3"/>
  <c r="O1017" i="3"/>
  <c r="P1017" i="3"/>
  <c r="R1017" i="3"/>
  <c r="S1017" i="3"/>
  <c r="U1017" i="3"/>
  <c r="V1017" i="3"/>
  <c r="W1017" i="3"/>
  <c r="X1017" i="3"/>
  <c r="A1018" i="3"/>
  <c r="B1018" i="3"/>
  <c r="J1018" i="3"/>
  <c r="I1018" i="3" s="1"/>
  <c r="K1018" i="3"/>
  <c r="L1018" i="3"/>
  <c r="M1018" i="3"/>
  <c r="N1018" i="3"/>
  <c r="O1018" i="3"/>
  <c r="P1018" i="3"/>
  <c r="R1018" i="3"/>
  <c r="S1018" i="3"/>
  <c r="U1018" i="3"/>
  <c r="V1018" i="3"/>
  <c r="W1018" i="3"/>
  <c r="X1018" i="3"/>
  <c r="A1019" i="3"/>
  <c r="B1019" i="3"/>
  <c r="G1019" i="3"/>
  <c r="H1019" i="3" s="1"/>
  <c r="J1019" i="3"/>
  <c r="I1019" i="3" s="1"/>
  <c r="K1019" i="3"/>
  <c r="M1019" i="3"/>
  <c r="N1019" i="3"/>
  <c r="O1019" i="3"/>
  <c r="P1019" i="3"/>
  <c r="R1019" i="3"/>
  <c r="S1019" i="3"/>
  <c r="U1019" i="3"/>
  <c r="V1019" i="3"/>
  <c r="W1019" i="3"/>
  <c r="X1019" i="3"/>
  <c r="A1020" i="3"/>
  <c r="B1020" i="3"/>
  <c r="G1020" i="3"/>
  <c r="F1020" i="3" s="1"/>
  <c r="J1020" i="3"/>
  <c r="I1020" i="3" s="1"/>
  <c r="K1020" i="3"/>
  <c r="L1020" i="3"/>
  <c r="M1020" i="3"/>
  <c r="N1020" i="3"/>
  <c r="O1020" i="3"/>
  <c r="P1020" i="3"/>
  <c r="R1020" i="3"/>
  <c r="S1020" i="3"/>
  <c r="U1020" i="3"/>
  <c r="V1020" i="3"/>
  <c r="W1020" i="3"/>
  <c r="X1020" i="3"/>
  <c r="A1021" i="3"/>
  <c r="B1021" i="3"/>
  <c r="G1021" i="3"/>
  <c r="H1021" i="3" s="1"/>
  <c r="J1021" i="3"/>
  <c r="I1021" i="3" s="1"/>
  <c r="K1021" i="3"/>
  <c r="M1021" i="3"/>
  <c r="N1021" i="3"/>
  <c r="O1021" i="3"/>
  <c r="P1021" i="3"/>
  <c r="R1021" i="3"/>
  <c r="S1021" i="3"/>
  <c r="U1021" i="3"/>
  <c r="V1021" i="3"/>
  <c r="W1021" i="3"/>
  <c r="X1021" i="3"/>
  <c r="A1022" i="3"/>
  <c r="B1022" i="3"/>
  <c r="G1022" i="3"/>
  <c r="F1022" i="3" s="1"/>
  <c r="J1022" i="3"/>
  <c r="I1022" i="3" s="1"/>
  <c r="K1022" i="3"/>
  <c r="L1022" i="3"/>
  <c r="M1022" i="3"/>
  <c r="N1022" i="3"/>
  <c r="O1022" i="3"/>
  <c r="P1022" i="3"/>
  <c r="R1022" i="3"/>
  <c r="S1022" i="3"/>
  <c r="U1022" i="3"/>
  <c r="V1022" i="3"/>
  <c r="W1022" i="3"/>
  <c r="X1022" i="3"/>
  <c r="A1023" i="3"/>
  <c r="B1023" i="3"/>
  <c r="G1023" i="3"/>
  <c r="H1023" i="3" s="1"/>
  <c r="J1023" i="3"/>
  <c r="I1023" i="3" s="1"/>
  <c r="K1023" i="3"/>
  <c r="L1023" i="3"/>
  <c r="M1023" i="3"/>
  <c r="N1023" i="3"/>
  <c r="O1023" i="3"/>
  <c r="P1023" i="3"/>
  <c r="R1023" i="3"/>
  <c r="S1023" i="3"/>
  <c r="U1023" i="3"/>
  <c r="V1023" i="3"/>
  <c r="W1023" i="3"/>
  <c r="X1023" i="3"/>
  <c r="A1024" i="3"/>
  <c r="B1024" i="3"/>
  <c r="G1024" i="3"/>
  <c r="H1024" i="3" s="1"/>
  <c r="J1024" i="3"/>
  <c r="I1024" i="3" s="1"/>
  <c r="K1024" i="3"/>
  <c r="M1024" i="3"/>
  <c r="N1024" i="3"/>
  <c r="O1024" i="3"/>
  <c r="P1024" i="3"/>
  <c r="R1024" i="3"/>
  <c r="S1024" i="3"/>
  <c r="T1024" i="3"/>
  <c r="U1024" i="3"/>
  <c r="V1024" i="3"/>
  <c r="W1024" i="3"/>
  <c r="X1024" i="3"/>
  <c r="A1025" i="3"/>
  <c r="B1025" i="3"/>
  <c r="J1025" i="3"/>
  <c r="I1025" i="3" s="1"/>
  <c r="K1025" i="3"/>
  <c r="M1025" i="3"/>
  <c r="N1025" i="3"/>
  <c r="O1025" i="3"/>
  <c r="P1025" i="3"/>
  <c r="R1025" i="3"/>
  <c r="S1025" i="3"/>
  <c r="T1025" i="3"/>
  <c r="U1025" i="3"/>
  <c r="V1025" i="3"/>
  <c r="W1025" i="3"/>
  <c r="X1025" i="3"/>
  <c r="A1026" i="3"/>
  <c r="B1026" i="3"/>
  <c r="J1026" i="3"/>
  <c r="I1026" i="3" s="1"/>
  <c r="K1026" i="3"/>
  <c r="L1026" i="3"/>
  <c r="M1026" i="3"/>
  <c r="N1026" i="3"/>
  <c r="O1026" i="3"/>
  <c r="P1026" i="3"/>
  <c r="R1026" i="3"/>
  <c r="S1026" i="3"/>
  <c r="U1026" i="3"/>
  <c r="V1026" i="3"/>
  <c r="W1026" i="3"/>
  <c r="X1026" i="3"/>
  <c r="A1027" i="3"/>
  <c r="B1027" i="3"/>
  <c r="G1027" i="3"/>
  <c r="H1027" i="3" s="1"/>
  <c r="J1027" i="3"/>
  <c r="I1027" i="3" s="1"/>
  <c r="K1027" i="3"/>
  <c r="L1027" i="3"/>
  <c r="M1027" i="3"/>
  <c r="N1027" i="3"/>
  <c r="O1027" i="3"/>
  <c r="P1027" i="3"/>
  <c r="R1027" i="3"/>
  <c r="S1027" i="3"/>
  <c r="U1027" i="3"/>
  <c r="V1027" i="3"/>
  <c r="W1027" i="3"/>
  <c r="X1027" i="3"/>
  <c r="A1028" i="3"/>
  <c r="B1028" i="3"/>
  <c r="G1028" i="3"/>
  <c r="H1028" i="3" s="1"/>
  <c r="J1028" i="3"/>
  <c r="I1028" i="3" s="1"/>
  <c r="K1028" i="3"/>
  <c r="L1028" i="3"/>
  <c r="M1028" i="3"/>
  <c r="N1028" i="3"/>
  <c r="O1028" i="3"/>
  <c r="P1028" i="3"/>
  <c r="R1028" i="3"/>
  <c r="S1028" i="3"/>
  <c r="U1028" i="3"/>
  <c r="V1028" i="3"/>
  <c r="W1028" i="3"/>
  <c r="X1028" i="3"/>
  <c r="A1029" i="3"/>
  <c r="B1029" i="3"/>
  <c r="G1029" i="3"/>
  <c r="H1029" i="3" s="1"/>
  <c r="J1029" i="3"/>
  <c r="I1029" i="3" s="1"/>
  <c r="K1029" i="3"/>
  <c r="M1029" i="3"/>
  <c r="N1029" i="3"/>
  <c r="O1029" i="3"/>
  <c r="P1029" i="3"/>
  <c r="R1029" i="3"/>
  <c r="S1029" i="3"/>
  <c r="U1029" i="3"/>
  <c r="V1029" i="3"/>
  <c r="W1029" i="3"/>
  <c r="X1029" i="3"/>
  <c r="A1030" i="3"/>
  <c r="B1030" i="3"/>
  <c r="G1030" i="3"/>
  <c r="H1030" i="3" s="1"/>
  <c r="J1030" i="3"/>
  <c r="I1030" i="3" s="1"/>
  <c r="K1030" i="3"/>
  <c r="L1030" i="3"/>
  <c r="M1030" i="3"/>
  <c r="N1030" i="3"/>
  <c r="O1030" i="3"/>
  <c r="P1030" i="3"/>
  <c r="R1030" i="3"/>
  <c r="S1030" i="3"/>
  <c r="U1030" i="3"/>
  <c r="V1030" i="3"/>
  <c r="W1030" i="3"/>
  <c r="X1030" i="3"/>
  <c r="A1031" i="3"/>
  <c r="B1031" i="3"/>
  <c r="G1031" i="3"/>
  <c r="J1031" i="3"/>
  <c r="I1031" i="3" s="1"/>
  <c r="K1031" i="3"/>
  <c r="M1031" i="3"/>
  <c r="N1031" i="3"/>
  <c r="O1031" i="3"/>
  <c r="P1031" i="3"/>
  <c r="R1031" i="3"/>
  <c r="S1031" i="3"/>
  <c r="U1031" i="3"/>
  <c r="V1031" i="3"/>
  <c r="W1031" i="3"/>
  <c r="X1031" i="3"/>
  <c r="A1032" i="3"/>
  <c r="B1032" i="3"/>
  <c r="G1032" i="3"/>
  <c r="H1032" i="3" s="1"/>
  <c r="J1032" i="3"/>
  <c r="I1032" i="3" s="1"/>
  <c r="K1032" i="3"/>
  <c r="L1032" i="3"/>
  <c r="M1032" i="3"/>
  <c r="N1032" i="3"/>
  <c r="O1032" i="3"/>
  <c r="P1032" i="3"/>
  <c r="R1032" i="3"/>
  <c r="S1032" i="3"/>
  <c r="U1032" i="3"/>
  <c r="V1032" i="3"/>
  <c r="W1032" i="3"/>
  <c r="X1032" i="3"/>
  <c r="A1033" i="3"/>
  <c r="B1033" i="3"/>
  <c r="J1033" i="3"/>
  <c r="I1033" i="3" s="1"/>
  <c r="K1033" i="3"/>
  <c r="L1033" i="3"/>
  <c r="M1033" i="3"/>
  <c r="N1033" i="3"/>
  <c r="O1033" i="3"/>
  <c r="P1033" i="3"/>
  <c r="R1033" i="3"/>
  <c r="S1033" i="3"/>
  <c r="U1033" i="3"/>
  <c r="V1033" i="3"/>
  <c r="W1033" i="3"/>
  <c r="X1033" i="3"/>
  <c r="A1034" i="3"/>
  <c r="B1034" i="3"/>
  <c r="J1034" i="3"/>
  <c r="I1034" i="3" s="1"/>
  <c r="K1034" i="3"/>
  <c r="L1034" i="3"/>
  <c r="M1034" i="3"/>
  <c r="N1034" i="3"/>
  <c r="O1034" i="3"/>
  <c r="P1034" i="3"/>
  <c r="R1034" i="3"/>
  <c r="S1034" i="3"/>
  <c r="T1034" i="3"/>
  <c r="U1034" i="3"/>
  <c r="V1034" i="3"/>
  <c r="W1034" i="3"/>
  <c r="X1034" i="3"/>
  <c r="A1035" i="3"/>
  <c r="B1035" i="3"/>
  <c r="G1035" i="3"/>
  <c r="H1035" i="3" s="1"/>
  <c r="J1035" i="3"/>
  <c r="I1035" i="3" s="1"/>
  <c r="K1035" i="3"/>
  <c r="M1035" i="3"/>
  <c r="N1035" i="3"/>
  <c r="O1035" i="3"/>
  <c r="P1035" i="3"/>
  <c r="R1035" i="3"/>
  <c r="S1035" i="3"/>
  <c r="U1035" i="3"/>
  <c r="V1035" i="3"/>
  <c r="W1035" i="3"/>
  <c r="X1035" i="3"/>
  <c r="A1036" i="3"/>
  <c r="B1036" i="3"/>
  <c r="G1036" i="3"/>
  <c r="H1036" i="3" s="1"/>
  <c r="J1036" i="3"/>
  <c r="I1036" i="3" s="1"/>
  <c r="K1036" i="3"/>
  <c r="L1036" i="3"/>
  <c r="M1036" i="3"/>
  <c r="N1036" i="3"/>
  <c r="O1036" i="3"/>
  <c r="P1036" i="3"/>
  <c r="R1036" i="3"/>
  <c r="S1036" i="3"/>
  <c r="U1036" i="3"/>
  <c r="V1036" i="3"/>
  <c r="W1036" i="3"/>
  <c r="X1036" i="3"/>
  <c r="A1037" i="3"/>
  <c r="B1037" i="3"/>
  <c r="G1037" i="3"/>
  <c r="H1037" i="3" s="1"/>
  <c r="J1037" i="3"/>
  <c r="I1037" i="3" s="1"/>
  <c r="K1037" i="3"/>
  <c r="M1037" i="3"/>
  <c r="N1037" i="3"/>
  <c r="O1037" i="3"/>
  <c r="P1037" i="3"/>
  <c r="R1037" i="3"/>
  <c r="S1037" i="3"/>
  <c r="U1037" i="3"/>
  <c r="V1037" i="3"/>
  <c r="W1037" i="3"/>
  <c r="X1037" i="3"/>
  <c r="A1038" i="3"/>
  <c r="B1038" i="3"/>
  <c r="G1038" i="3"/>
  <c r="H1038" i="3" s="1"/>
  <c r="J1038" i="3"/>
  <c r="I1038" i="3" s="1"/>
  <c r="K1038" i="3"/>
  <c r="L1038" i="3"/>
  <c r="M1038" i="3"/>
  <c r="N1038" i="3"/>
  <c r="O1038" i="3"/>
  <c r="P1038" i="3"/>
  <c r="R1038" i="3"/>
  <c r="S1038" i="3"/>
  <c r="U1038" i="3"/>
  <c r="V1038" i="3"/>
  <c r="W1038" i="3"/>
  <c r="X1038" i="3"/>
  <c r="A1039" i="3"/>
  <c r="B1039" i="3"/>
  <c r="G1039" i="3"/>
  <c r="H1039" i="3" s="1"/>
  <c r="J1039" i="3"/>
  <c r="I1039" i="3" s="1"/>
  <c r="K1039" i="3"/>
  <c r="L1039" i="3"/>
  <c r="M1039" i="3"/>
  <c r="N1039" i="3"/>
  <c r="O1039" i="3"/>
  <c r="P1039" i="3"/>
  <c r="R1039" i="3"/>
  <c r="S1039" i="3"/>
  <c r="U1039" i="3"/>
  <c r="V1039" i="3"/>
  <c r="W1039" i="3"/>
  <c r="X1039" i="3"/>
  <c r="A1040" i="3"/>
  <c r="B1040" i="3"/>
  <c r="G1040" i="3"/>
  <c r="H1040" i="3" s="1"/>
  <c r="J1040" i="3"/>
  <c r="I1040" i="3" s="1"/>
  <c r="K1040" i="3"/>
  <c r="M1040" i="3"/>
  <c r="N1040" i="3"/>
  <c r="O1040" i="3"/>
  <c r="P1040" i="3"/>
  <c r="R1040" i="3"/>
  <c r="S1040" i="3"/>
  <c r="U1040" i="3"/>
  <c r="V1040" i="3"/>
  <c r="W1040" i="3"/>
  <c r="X1040" i="3"/>
  <c r="A1041" i="3"/>
  <c r="B1041" i="3"/>
  <c r="J1041" i="3"/>
  <c r="I1041" i="3" s="1"/>
  <c r="K1041" i="3"/>
  <c r="M1041" i="3"/>
  <c r="N1041" i="3"/>
  <c r="O1041" i="3"/>
  <c r="P1041" i="3"/>
  <c r="R1041" i="3"/>
  <c r="S1041" i="3"/>
  <c r="U1041" i="3"/>
  <c r="V1041" i="3"/>
  <c r="W1041" i="3"/>
  <c r="X1041" i="3"/>
  <c r="A1042" i="3"/>
  <c r="B1042" i="3"/>
  <c r="J1042" i="3"/>
  <c r="I1042" i="3" s="1"/>
  <c r="K1042" i="3"/>
  <c r="L1042" i="3"/>
  <c r="M1042" i="3"/>
  <c r="N1042" i="3"/>
  <c r="O1042" i="3"/>
  <c r="P1042" i="3"/>
  <c r="R1042" i="3"/>
  <c r="S1042" i="3"/>
  <c r="U1042" i="3"/>
  <c r="V1042" i="3"/>
  <c r="W1042" i="3"/>
  <c r="X1042" i="3"/>
  <c r="A1043" i="3"/>
  <c r="B1043" i="3"/>
  <c r="G1043" i="3"/>
  <c r="H1043" i="3" s="1"/>
  <c r="J1043" i="3"/>
  <c r="I1043" i="3" s="1"/>
  <c r="K1043" i="3"/>
  <c r="L1043" i="3"/>
  <c r="M1043" i="3"/>
  <c r="N1043" i="3"/>
  <c r="O1043" i="3"/>
  <c r="P1043" i="3"/>
  <c r="R1043" i="3"/>
  <c r="S1043" i="3"/>
  <c r="T1043" i="3"/>
  <c r="U1043" i="3"/>
  <c r="V1043" i="3"/>
  <c r="W1043" i="3"/>
  <c r="X1043" i="3"/>
  <c r="A1044" i="3"/>
  <c r="B1044" i="3"/>
  <c r="G1044" i="3"/>
  <c r="H1044" i="3" s="1"/>
  <c r="J1044" i="3"/>
  <c r="I1044" i="3" s="1"/>
  <c r="K1044" i="3"/>
  <c r="L1044" i="3"/>
  <c r="M1044" i="3"/>
  <c r="N1044" i="3"/>
  <c r="O1044" i="3"/>
  <c r="P1044" i="3"/>
  <c r="R1044" i="3"/>
  <c r="S1044" i="3"/>
  <c r="U1044" i="3"/>
  <c r="V1044" i="3"/>
  <c r="W1044" i="3"/>
  <c r="X1044" i="3"/>
  <c r="A1045" i="3"/>
  <c r="B1045" i="3"/>
  <c r="G1045" i="3"/>
  <c r="H1045" i="3" s="1"/>
  <c r="J1045" i="3"/>
  <c r="I1045" i="3" s="1"/>
  <c r="K1045" i="3"/>
  <c r="M1045" i="3"/>
  <c r="N1045" i="3"/>
  <c r="O1045" i="3"/>
  <c r="P1045" i="3"/>
  <c r="R1045" i="3"/>
  <c r="S1045" i="3"/>
  <c r="U1045" i="3"/>
  <c r="V1045" i="3"/>
  <c r="W1045" i="3"/>
  <c r="X1045" i="3"/>
  <c r="A1046" i="3"/>
  <c r="B1046" i="3"/>
  <c r="G1046" i="3"/>
  <c r="F1046" i="3" s="1"/>
  <c r="J1046" i="3"/>
  <c r="I1046" i="3" s="1"/>
  <c r="K1046" i="3"/>
  <c r="L1046" i="3"/>
  <c r="M1046" i="3"/>
  <c r="N1046" i="3"/>
  <c r="O1046" i="3"/>
  <c r="P1046" i="3"/>
  <c r="R1046" i="3"/>
  <c r="S1046" i="3"/>
  <c r="U1046" i="3"/>
  <c r="V1046" i="3"/>
  <c r="W1046" i="3"/>
  <c r="X1046" i="3"/>
  <c r="A1047" i="3"/>
  <c r="B1047" i="3"/>
  <c r="G1047" i="3"/>
  <c r="H1047" i="3" s="1"/>
  <c r="J1047" i="3"/>
  <c r="I1047" i="3" s="1"/>
  <c r="K1047" i="3"/>
  <c r="M1047" i="3"/>
  <c r="N1047" i="3"/>
  <c r="O1047" i="3"/>
  <c r="P1047" i="3"/>
  <c r="R1047" i="3"/>
  <c r="S1047" i="3"/>
  <c r="U1047" i="3"/>
  <c r="V1047" i="3"/>
  <c r="W1047" i="3"/>
  <c r="X1047" i="3"/>
  <c r="A1048" i="3"/>
  <c r="B1048" i="3"/>
  <c r="G1048" i="3"/>
  <c r="H1048" i="3" s="1"/>
  <c r="J1048" i="3"/>
  <c r="I1048" i="3" s="1"/>
  <c r="K1048" i="3"/>
  <c r="L1048" i="3"/>
  <c r="M1048" i="3"/>
  <c r="N1048" i="3"/>
  <c r="O1048" i="3"/>
  <c r="P1048" i="3"/>
  <c r="R1048" i="3"/>
  <c r="S1048" i="3"/>
  <c r="U1048" i="3"/>
  <c r="V1048" i="3"/>
  <c r="W1048" i="3"/>
  <c r="X1048" i="3"/>
  <c r="A1049" i="3"/>
  <c r="B1049" i="3"/>
  <c r="J1049" i="3"/>
  <c r="I1049" i="3" s="1"/>
  <c r="K1049" i="3"/>
  <c r="L1049" i="3"/>
  <c r="M1049" i="3"/>
  <c r="N1049" i="3"/>
  <c r="O1049" i="3"/>
  <c r="P1049" i="3"/>
  <c r="R1049" i="3"/>
  <c r="S1049" i="3"/>
  <c r="U1049" i="3"/>
  <c r="V1049" i="3"/>
  <c r="W1049" i="3"/>
  <c r="X1049" i="3"/>
  <c r="A1050" i="3"/>
  <c r="B1050" i="3"/>
  <c r="J1050" i="3"/>
  <c r="I1050" i="3" s="1"/>
  <c r="K1050" i="3"/>
  <c r="L1050" i="3"/>
  <c r="M1050" i="3"/>
  <c r="N1050" i="3"/>
  <c r="O1050" i="3"/>
  <c r="P1050" i="3"/>
  <c r="R1050" i="3"/>
  <c r="S1050" i="3"/>
  <c r="U1050" i="3"/>
  <c r="V1050" i="3"/>
  <c r="W1050" i="3"/>
  <c r="X1050" i="3"/>
  <c r="A1051" i="3"/>
  <c r="B1051" i="3"/>
  <c r="G1051" i="3"/>
  <c r="H1051" i="3" s="1"/>
  <c r="J1051" i="3"/>
  <c r="I1051" i="3" s="1"/>
  <c r="K1051" i="3"/>
  <c r="M1051" i="3"/>
  <c r="N1051" i="3"/>
  <c r="O1051" i="3"/>
  <c r="P1051" i="3"/>
  <c r="R1051" i="3"/>
  <c r="S1051" i="3"/>
  <c r="U1051" i="3"/>
  <c r="V1051" i="3"/>
  <c r="W1051" i="3"/>
  <c r="X1051" i="3"/>
  <c r="A1052" i="3"/>
  <c r="B1052" i="3"/>
  <c r="G1052" i="3"/>
  <c r="F1052" i="3" s="1"/>
  <c r="J1052" i="3"/>
  <c r="I1052" i="3" s="1"/>
  <c r="K1052" i="3"/>
  <c r="L1052" i="3"/>
  <c r="M1052" i="3"/>
  <c r="N1052" i="3"/>
  <c r="O1052" i="3"/>
  <c r="P1052" i="3"/>
  <c r="R1052" i="3"/>
  <c r="S1052" i="3"/>
  <c r="T1052" i="3"/>
  <c r="U1052" i="3"/>
  <c r="V1052" i="3"/>
  <c r="W1052" i="3"/>
  <c r="X1052" i="3"/>
  <c r="A1053" i="3"/>
  <c r="B1053" i="3"/>
  <c r="G1053" i="3"/>
  <c r="H1053" i="3" s="1"/>
  <c r="J1053" i="3"/>
  <c r="I1053" i="3" s="1"/>
  <c r="K1053" i="3"/>
  <c r="M1053" i="3"/>
  <c r="N1053" i="3"/>
  <c r="O1053" i="3"/>
  <c r="P1053" i="3"/>
  <c r="R1053" i="3"/>
  <c r="S1053" i="3"/>
  <c r="U1053" i="3"/>
  <c r="V1053" i="3"/>
  <c r="W1053" i="3"/>
  <c r="X1053" i="3"/>
  <c r="A1054" i="3"/>
  <c r="B1054" i="3"/>
  <c r="G1054" i="3"/>
  <c r="H1054" i="3" s="1"/>
  <c r="J1054" i="3"/>
  <c r="I1054" i="3" s="1"/>
  <c r="K1054" i="3"/>
  <c r="L1054" i="3"/>
  <c r="M1054" i="3"/>
  <c r="N1054" i="3"/>
  <c r="O1054" i="3"/>
  <c r="P1054" i="3"/>
  <c r="R1054" i="3"/>
  <c r="S1054" i="3"/>
  <c r="U1054" i="3"/>
  <c r="V1054" i="3"/>
  <c r="W1054" i="3"/>
  <c r="X1054" i="3"/>
  <c r="A1055" i="3"/>
  <c r="B1055" i="3"/>
  <c r="G1055" i="3"/>
  <c r="H1055" i="3" s="1"/>
  <c r="J1055" i="3"/>
  <c r="I1055" i="3" s="1"/>
  <c r="K1055" i="3"/>
  <c r="M1055" i="3"/>
  <c r="N1055" i="3"/>
  <c r="O1055" i="3"/>
  <c r="P1055" i="3"/>
  <c r="R1055" i="3"/>
  <c r="S1055" i="3"/>
  <c r="U1055" i="3"/>
  <c r="V1055" i="3"/>
  <c r="W1055" i="3"/>
  <c r="X1055" i="3"/>
  <c r="A1056" i="3"/>
  <c r="B1056" i="3"/>
  <c r="G1056" i="3"/>
  <c r="H1056" i="3" s="1"/>
  <c r="J1056" i="3"/>
  <c r="I1056" i="3" s="1"/>
  <c r="K1056" i="3"/>
  <c r="M1056" i="3"/>
  <c r="N1056" i="3"/>
  <c r="O1056" i="3"/>
  <c r="P1056" i="3"/>
  <c r="R1056" i="3"/>
  <c r="S1056" i="3"/>
  <c r="U1056" i="3"/>
  <c r="V1056" i="3"/>
  <c r="W1056" i="3"/>
  <c r="X1056" i="3"/>
  <c r="A1057" i="3"/>
  <c r="B1057" i="3"/>
  <c r="J1057" i="3"/>
  <c r="I1057" i="3" s="1"/>
  <c r="K1057" i="3"/>
  <c r="M1057" i="3"/>
  <c r="N1057" i="3"/>
  <c r="O1057" i="3"/>
  <c r="P1057" i="3"/>
  <c r="R1057" i="3"/>
  <c r="S1057" i="3"/>
  <c r="U1057" i="3"/>
  <c r="V1057" i="3"/>
  <c r="W1057" i="3"/>
  <c r="X1057" i="3"/>
  <c r="A1058" i="3"/>
  <c r="B1058" i="3"/>
  <c r="J1058" i="3"/>
  <c r="I1058" i="3" s="1"/>
  <c r="K1058" i="3"/>
  <c r="L1058" i="3"/>
  <c r="M1058" i="3"/>
  <c r="N1058" i="3"/>
  <c r="O1058" i="3"/>
  <c r="P1058" i="3"/>
  <c r="R1058" i="3"/>
  <c r="S1058" i="3"/>
  <c r="U1058" i="3"/>
  <c r="V1058" i="3"/>
  <c r="W1058" i="3"/>
  <c r="X1058" i="3"/>
  <c r="A1059" i="3"/>
  <c r="B1059" i="3"/>
  <c r="G1059" i="3"/>
  <c r="H1059" i="3" s="1"/>
  <c r="J1059" i="3"/>
  <c r="I1059" i="3" s="1"/>
  <c r="K1059" i="3"/>
  <c r="M1059" i="3"/>
  <c r="N1059" i="3"/>
  <c r="O1059" i="3"/>
  <c r="P1059" i="3"/>
  <c r="R1059" i="3"/>
  <c r="S1059" i="3"/>
  <c r="U1059" i="3"/>
  <c r="V1059" i="3"/>
  <c r="W1059" i="3"/>
  <c r="X1059" i="3"/>
  <c r="A1060" i="3"/>
  <c r="B1060" i="3"/>
  <c r="G1060" i="3"/>
  <c r="F1060" i="3" s="1"/>
  <c r="J1060" i="3"/>
  <c r="I1060" i="3" s="1"/>
  <c r="K1060" i="3"/>
  <c r="M1060" i="3"/>
  <c r="N1060" i="3"/>
  <c r="O1060" i="3"/>
  <c r="P1060" i="3"/>
  <c r="R1060" i="3"/>
  <c r="S1060" i="3"/>
  <c r="U1060" i="3"/>
  <c r="V1060" i="3"/>
  <c r="W1060" i="3"/>
  <c r="X1060" i="3"/>
  <c r="A1061" i="3"/>
  <c r="B1061" i="3"/>
  <c r="G1061" i="3"/>
  <c r="J1061" i="3"/>
  <c r="I1061" i="3" s="1"/>
  <c r="K1061" i="3"/>
  <c r="M1061" i="3"/>
  <c r="N1061" i="3"/>
  <c r="O1061" i="3"/>
  <c r="P1061" i="3"/>
  <c r="R1061" i="3"/>
  <c r="S1061" i="3"/>
  <c r="U1061" i="3"/>
  <c r="V1061" i="3"/>
  <c r="W1061" i="3"/>
  <c r="X1061" i="3"/>
  <c r="A1062" i="3"/>
  <c r="B1062" i="3"/>
  <c r="G1062" i="3"/>
  <c r="F1062" i="3" s="1"/>
  <c r="J1062" i="3"/>
  <c r="I1062" i="3" s="1"/>
  <c r="K1062" i="3"/>
  <c r="L1062" i="3"/>
  <c r="M1062" i="3"/>
  <c r="N1062" i="3"/>
  <c r="O1062" i="3"/>
  <c r="P1062" i="3"/>
  <c r="R1062" i="3"/>
  <c r="S1062" i="3"/>
  <c r="U1062" i="3"/>
  <c r="V1062" i="3"/>
  <c r="W1062" i="3"/>
  <c r="X1062" i="3"/>
  <c r="A1063" i="3"/>
  <c r="B1063" i="3"/>
  <c r="G1063" i="3"/>
  <c r="J1063" i="3"/>
  <c r="I1063" i="3" s="1"/>
  <c r="K1063" i="3"/>
  <c r="M1063" i="3"/>
  <c r="N1063" i="3"/>
  <c r="O1063" i="3"/>
  <c r="P1063" i="3"/>
  <c r="R1063" i="3"/>
  <c r="S1063" i="3"/>
  <c r="U1063" i="3"/>
  <c r="V1063" i="3"/>
  <c r="W1063" i="3"/>
  <c r="X1063" i="3"/>
  <c r="A1064" i="3"/>
  <c r="B1064" i="3"/>
  <c r="G1064" i="3"/>
  <c r="H1064" i="3" s="1"/>
  <c r="J1064" i="3"/>
  <c r="I1064" i="3" s="1"/>
  <c r="K1064" i="3"/>
  <c r="M1064" i="3"/>
  <c r="N1064" i="3"/>
  <c r="O1064" i="3"/>
  <c r="P1064" i="3"/>
  <c r="R1064" i="3"/>
  <c r="S1064" i="3"/>
  <c r="U1064" i="3"/>
  <c r="V1064" i="3"/>
  <c r="W1064" i="3"/>
  <c r="X1064" i="3"/>
  <c r="A1065" i="3"/>
  <c r="B1065" i="3"/>
  <c r="J1065" i="3"/>
  <c r="I1065" i="3" s="1"/>
  <c r="K1065" i="3"/>
  <c r="M1065" i="3"/>
  <c r="N1065" i="3"/>
  <c r="O1065" i="3"/>
  <c r="P1065" i="3"/>
  <c r="R1065" i="3"/>
  <c r="S1065" i="3"/>
  <c r="U1065" i="3"/>
  <c r="V1065" i="3"/>
  <c r="W1065" i="3"/>
  <c r="X1065" i="3"/>
  <c r="A1066" i="3"/>
  <c r="B1066" i="3"/>
  <c r="J1066" i="3"/>
  <c r="I1066" i="3" s="1"/>
  <c r="K1066" i="3"/>
  <c r="L1066" i="3"/>
  <c r="M1066" i="3"/>
  <c r="N1066" i="3"/>
  <c r="O1066" i="3"/>
  <c r="P1066" i="3"/>
  <c r="R1066" i="3"/>
  <c r="S1066" i="3"/>
  <c r="U1066" i="3"/>
  <c r="V1066" i="3"/>
  <c r="W1066" i="3"/>
  <c r="X1066" i="3"/>
  <c r="A1067" i="3"/>
  <c r="B1067" i="3"/>
  <c r="G1067" i="3"/>
  <c r="H1067" i="3" s="1"/>
  <c r="J1067" i="3"/>
  <c r="I1067" i="3" s="1"/>
  <c r="K1067" i="3"/>
  <c r="M1067" i="3"/>
  <c r="N1067" i="3"/>
  <c r="O1067" i="3"/>
  <c r="P1067" i="3"/>
  <c r="R1067" i="3"/>
  <c r="S1067" i="3"/>
  <c r="U1067" i="3"/>
  <c r="V1067" i="3"/>
  <c r="W1067" i="3"/>
  <c r="X1067" i="3"/>
  <c r="A1068" i="3"/>
  <c r="B1068" i="3"/>
  <c r="G1068" i="3"/>
  <c r="H1068" i="3" s="1"/>
  <c r="J1068" i="3"/>
  <c r="I1068" i="3" s="1"/>
  <c r="K1068" i="3"/>
  <c r="M1068" i="3"/>
  <c r="N1068" i="3"/>
  <c r="O1068" i="3"/>
  <c r="P1068" i="3"/>
  <c r="R1068" i="3"/>
  <c r="S1068" i="3"/>
  <c r="U1068" i="3"/>
  <c r="V1068" i="3"/>
  <c r="W1068" i="3"/>
  <c r="X1068" i="3"/>
  <c r="A1069" i="3"/>
  <c r="B1069" i="3"/>
  <c r="G1069" i="3"/>
  <c r="H1069" i="3" s="1"/>
  <c r="J1069" i="3"/>
  <c r="I1069" i="3" s="1"/>
  <c r="K1069" i="3"/>
  <c r="M1069" i="3"/>
  <c r="N1069" i="3"/>
  <c r="O1069" i="3"/>
  <c r="P1069" i="3"/>
  <c r="R1069" i="3"/>
  <c r="S1069" i="3"/>
  <c r="U1069" i="3"/>
  <c r="V1069" i="3"/>
  <c r="W1069" i="3"/>
  <c r="X1069" i="3"/>
  <c r="A1070" i="3"/>
  <c r="B1070" i="3"/>
  <c r="G1070" i="3"/>
  <c r="H1070" i="3" s="1"/>
  <c r="J1070" i="3"/>
  <c r="I1070" i="3" s="1"/>
  <c r="K1070" i="3"/>
  <c r="L1070" i="3"/>
  <c r="M1070" i="3"/>
  <c r="N1070" i="3"/>
  <c r="O1070" i="3"/>
  <c r="P1070" i="3"/>
  <c r="R1070" i="3"/>
  <c r="S1070" i="3"/>
  <c r="T1070" i="3"/>
  <c r="U1070" i="3"/>
  <c r="V1070" i="3"/>
  <c r="W1070" i="3"/>
  <c r="X1070" i="3"/>
  <c r="A1071" i="3"/>
  <c r="B1071" i="3"/>
  <c r="G1071" i="3"/>
  <c r="H1071" i="3" s="1"/>
  <c r="J1071" i="3"/>
  <c r="I1071" i="3" s="1"/>
  <c r="K1071" i="3"/>
  <c r="M1071" i="3"/>
  <c r="N1071" i="3"/>
  <c r="O1071" i="3"/>
  <c r="P1071" i="3"/>
  <c r="R1071" i="3"/>
  <c r="S1071" i="3"/>
  <c r="U1071" i="3"/>
  <c r="V1071" i="3"/>
  <c r="W1071" i="3"/>
  <c r="X1071" i="3"/>
  <c r="A1072" i="3"/>
  <c r="B1072" i="3"/>
  <c r="G1072" i="3"/>
  <c r="H1072" i="3" s="1"/>
  <c r="J1072" i="3"/>
  <c r="I1072" i="3" s="1"/>
  <c r="K1072" i="3"/>
  <c r="M1072" i="3"/>
  <c r="N1072" i="3"/>
  <c r="O1072" i="3"/>
  <c r="P1072" i="3"/>
  <c r="R1072" i="3"/>
  <c r="S1072" i="3"/>
  <c r="U1072" i="3"/>
  <c r="V1072" i="3"/>
  <c r="W1072" i="3"/>
  <c r="X1072" i="3"/>
  <c r="A1073" i="3"/>
  <c r="B1073" i="3"/>
  <c r="J1073" i="3"/>
  <c r="I1073" i="3" s="1"/>
  <c r="K1073" i="3"/>
  <c r="M1073" i="3"/>
  <c r="N1073" i="3"/>
  <c r="O1073" i="3"/>
  <c r="P1073" i="3"/>
  <c r="R1073" i="3"/>
  <c r="S1073" i="3"/>
  <c r="U1073" i="3"/>
  <c r="V1073" i="3"/>
  <c r="W1073" i="3"/>
  <c r="X1073" i="3"/>
  <c r="A1074" i="3"/>
  <c r="B1074" i="3"/>
  <c r="J1074" i="3"/>
  <c r="I1074" i="3" s="1"/>
  <c r="K1074" i="3"/>
  <c r="L1074" i="3"/>
  <c r="M1074" i="3"/>
  <c r="N1074" i="3"/>
  <c r="O1074" i="3"/>
  <c r="P1074" i="3"/>
  <c r="R1074" i="3"/>
  <c r="S1074" i="3"/>
  <c r="U1074" i="3"/>
  <c r="V1074" i="3"/>
  <c r="W1074" i="3"/>
  <c r="X1074" i="3"/>
  <c r="A1075" i="3"/>
  <c r="B1075" i="3"/>
  <c r="G1075" i="3"/>
  <c r="H1075" i="3" s="1"/>
  <c r="J1075" i="3"/>
  <c r="I1075" i="3" s="1"/>
  <c r="K1075" i="3"/>
  <c r="M1075" i="3"/>
  <c r="N1075" i="3"/>
  <c r="O1075" i="3"/>
  <c r="P1075" i="3"/>
  <c r="R1075" i="3"/>
  <c r="S1075" i="3"/>
  <c r="U1075" i="3"/>
  <c r="V1075" i="3"/>
  <c r="W1075" i="3"/>
  <c r="X1075" i="3"/>
  <c r="A1076" i="3"/>
  <c r="B1076" i="3"/>
  <c r="G1076" i="3"/>
  <c r="H1076" i="3" s="1"/>
  <c r="J1076" i="3"/>
  <c r="I1076" i="3" s="1"/>
  <c r="K1076" i="3"/>
  <c r="M1076" i="3"/>
  <c r="N1076" i="3"/>
  <c r="O1076" i="3"/>
  <c r="P1076" i="3"/>
  <c r="R1076" i="3"/>
  <c r="S1076" i="3"/>
  <c r="U1076" i="3"/>
  <c r="V1076" i="3"/>
  <c r="W1076" i="3"/>
  <c r="X1076" i="3"/>
  <c r="A1077" i="3"/>
  <c r="B1077" i="3"/>
  <c r="G1077" i="3"/>
  <c r="H1077" i="3" s="1"/>
  <c r="J1077" i="3"/>
  <c r="I1077" i="3" s="1"/>
  <c r="K1077" i="3"/>
  <c r="M1077" i="3"/>
  <c r="N1077" i="3"/>
  <c r="O1077" i="3"/>
  <c r="P1077" i="3"/>
  <c r="R1077" i="3"/>
  <c r="S1077" i="3"/>
  <c r="U1077" i="3"/>
  <c r="V1077" i="3"/>
  <c r="W1077" i="3"/>
  <c r="X1077" i="3"/>
  <c r="A1078" i="3"/>
  <c r="B1078" i="3"/>
  <c r="G1078" i="3"/>
  <c r="H1078" i="3" s="1"/>
  <c r="J1078" i="3"/>
  <c r="I1078" i="3" s="1"/>
  <c r="K1078" i="3"/>
  <c r="L1078" i="3"/>
  <c r="M1078" i="3"/>
  <c r="N1078" i="3"/>
  <c r="O1078" i="3"/>
  <c r="P1078" i="3"/>
  <c r="R1078" i="3"/>
  <c r="S1078" i="3"/>
  <c r="U1078" i="3"/>
  <c r="V1078" i="3"/>
  <c r="W1078" i="3"/>
  <c r="X1078" i="3"/>
  <c r="A1079" i="3"/>
  <c r="B1079" i="3"/>
  <c r="G1079" i="3"/>
  <c r="H1079" i="3" s="1"/>
  <c r="J1079" i="3"/>
  <c r="I1079" i="3" s="1"/>
  <c r="K1079" i="3"/>
  <c r="M1079" i="3"/>
  <c r="N1079" i="3"/>
  <c r="O1079" i="3"/>
  <c r="P1079" i="3"/>
  <c r="R1079" i="3"/>
  <c r="S1079" i="3"/>
  <c r="T1079" i="3"/>
  <c r="U1079" i="3"/>
  <c r="V1079" i="3"/>
  <c r="W1079" i="3"/>
  <c r="X1079" i="3"/>
  <c r="A1080" i="3"/>
  <c r="B1080" i="3"/>
  <c r="G1080" i="3"/>
  <c r="H1080" i="3" s="1"/>
  <c r="J1080" i="3"/>
  <c r="I1080" i="3" s="1"/>
  <c r="K1080" i="3"/>
  <c r="M1080" i="3"/>
  <c r="N1080" i="3"/>
  <c r="O1080" i="3"/>
  <c r="P1080" i="3"/>
  <c r="R1080" i="3"/>
  <c r="S1080" i="3"/>
  <c r="U1080" i="3"/>
  <c r="V1080" i="3"/>
  <c r="W1080" i="3"/>
  <c r="X1080" i="3"/>
  <c r="B1" i="3"/>
  <c r="G1" i="3"/>
  <c r="J1" i="3"/>
  <c r="K1" i="3"/>
  <c r="L1" i="3"/>
  <c r="M1" i="3"/>
  <c r="N1" i="3"/>
  <c r="O1" i="3"/>
  <c r="P1" i="3"/>
  <c r="R1" i="3"/>
  <c r="S1" i="3"/>
  <c r="T1" i="3"/>
  <c r="U1" i="3"/>
  <c r="V1" i="3"/>
  <c r="W1" i="3"/>
  <c r="X1" i="3"/>
  <c r="A1" i="3"/>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2" i="2"/>
  <c r="P1080"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2"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Q3" i="2" a="1"/>
  <c r="Q3" i="2" s="1"/>
  <c r="Q4" i="2" a="1"/>
  <c r="Q4" i="2" s="1"/>
  <c r="Q5" i="2" a="1"/>
  <c r="Q5" i="2" s="1"/>
  <c r="Q6" i="2" a="1"/>
  <c r="Q6" i="2" s="1"/>
  <c r="Q7" i="2" a="1"/>
  <c r="Q7" i="2" s="1"/>
  <c r="Q8" i="2" a="1"/>
  <c r="Q8" i="2" s="1"/>
  <c r="Q9" i="2" a="1"/>
  <c r="Q9" i="2" s="1"/>
  <c r="Q10" i="2" a="1"/>
  <c r="Q10" i="2" s="1"/>
  <c r="Q11" i="2" a="1"/>
  <c r="Q11" i="2" s="1"/>
  <c r="Q12" i="2" a="1"/>
  <c r="Q12" i="2" s="1"/>
  <c r="Q13" i="2" a="1"/>
  <c r="Q13" i="2" s="1"/>
  <c r="Q14" i="2" a="1"/>
  <c r="Q14" i="2" s="1"/>
  <c r="Q15" i="2" a="1"/>
  <c r="Q15" i="2" s="1"/>
  <c r="Q16" i="2" a="1"/>
  <c r="Q16" i="2" s="1"/>
  <c r="Q17" i="2" a="1"/>
  <c r="Q17" i="2" s="1"/>
  <c r="Q18" i="2" a="1"/>
  <c r="Q18" i="2" s="1"/>
  <c r="Q19" i="2" a="1"/>
  <c r="Q19" i="2" s="1"/>
  <c r="Q20" i="2" a="1"/>
  <c r="Q20" i="2" s="1"/>
  <c r="Q21" i="2" a="1"/>
  <c r="Q21" i="2" s="1"/>
  <c r="Q22" i="2" a="1"/>
  <c r="Q22" i="2" s="1"/>
  <c r="Q23" i="2" a="1"/>
  <c r="Q23" i="2" s="1"/>
  <c r="Q24" i="2" a="1"/>
  <c r="Q24" i="2" s="1"/>
  <c r="Q25" i="2" a="1"/>
  <c r="Q25" i="2" s="1"/>
  <c r="Q26" i="2" a="1"/>
  <c r="Q26" i="2" s="1"/>
  <c r="Q27" i="2" a="1"/>
  <c r="Q27" i="2" s="1"/>
  <c r="Q28" i="2" a="1"/>
  <c r="Q28" i="2" s="1"/>
  <c r="Q29" i="2" a="1"/>
  <c r="Q29" i="2" s="1"/>
  <c r="Q30" i="2" a="1"/>
  <c r="Q30" i="2" s="1"/>
  <c r="Q31" i="2" a="1"/>
  <c r="Q31" i="2" s="1"/>
  <c r="Q32" i="2" a="1"/>
  <c r="Q32" i="2" s="1"/>
  <c r="Q33" i="2" a="1"/>
  <c r="Q33" i="2" s="1"/>
  <c r="Q34" i="2" a="1"/>
  <c r="Q34" i="2" s="1"/>
  <c r="Q35" i="2" a="1"/>
  <c r="Q35" i="2" s="1"/>
  <c r="Q36" i="2" a="1"/>
  <c r="Q36" i="2" s="1"/>
  <c r="Q37" i="2" a="1"/>
  <c r="Q37" i="2" s="1"/>
  <c r="Q38" i="2" a="1"/>
  <c r="Q38" i="2" s="1"/>
  <c r="Q39" i="2" a="1"/>
  <c r="Q39" i="2" s="1"/>
  <c r="Q40" i="2" a="1"/>
  <c r="Q40" i="2" s="1"/>
  <c r="Q41" i="2" a="1"/>
  <c r="Q41" i="2" s="1"/>
  <c r="Q42" i="2" a="1"/>
  <c r="Q42" i="2"/>
  <c r="Q43" i="2" a="1"/>
  <c r="Q43" i="2" s="1"/>
  <c r="Q44" i="2" a="1"/>
  <c r="Q44" i="2" s="1"/>
  <c r="Q45" i="2" a="1"/>
  <c r="Q45" i="2" s="1"/>
  <c r="Q46" i="2" a="1"/>
  <c r="Q46" i="2" s="1"/>
  <c r="Q47" i="2" a="1"/>
  <c r="Q47" i="2" s="1"/>
  <c r="Q48" i="2" a="1"/>
  <c r="Q48" i="2" s="1"/>
  <c r="Q49" i="2" a="1"/>
  <c r="Q49" i="2" s="1"/>
  <c r="Q50" i="2" a="1"/>
  <c r="Q50" i="2" s="1"/>
  <c r="Q51" i="2" a="1"/>
  <c r="Q51" i="2" s="1"/>
  <c r="Q52" i="2" a="1"/>
  <c r="Q52" i="2" s="1"/>
  <c r="Q53" i="2" a="1"/>
  <c r="Q53" i="2" s="1"/>
  <c r="Q54" i="2" a="1"/>
  <c r="Q54" i="2" s="1"/>
  <c r="Q55" i="2" a="1"/>
  <c r="Q55" i="2" s="1"/>
  <c r="Q56" i="2" a="1"/>
  <c r="Q56" i="2" s="1"/>
  <c r="Q57" i="2" a="1"/>
  <c r="Q57" i="2" s="1"/>
  <c r="Q58" i="2" a="1"/>
  <c r="Q58" i="2"/>
  <c r="Q59" i="2" a="1"/>
  <c r="Q59" i="2" s="1"/>
  <c r="Q60" i="2" a="1"/>
  <c r="Q60" i="2" s="1"/>
  <c r="Q61" i="2" a="1"/>
  <c r="Q61" i="2" s="1"/>
  <c r="Q62" i="2" a="1"/>
  <c r="Q62" i="2" s="1"/>
  <c r="Q63" i="2" a="1"/>
  <c r="Q63" i="2" s="1"/>
  <c r="Q64" i="2" a="1"/>
  <c r="Q64" i="2" s="1"/>
  <c r="Q65" i="2" a="1"/>
  <c r="Q65" i="2" s="1"/>
  <c r="Q66" i="2" a="1"/>
  <c r="Q66" i="2" s="1"/>
  <c r="Q67" i="2" a="1"/>
  <c r="Q67" i="2" s="1"/>
  <c r="Q68" i="2" a="1"/>
  <c r="Q68" i="2" s="1"/>
  <c r="Q69" i="2" a="1"/>
  <c r="Q69" i="2" s="1"/>
  <c r="Q70" i="2" a="1"/>
  <c r="Q70" i="2" s="1"/>
  <c r="Q71" i="2" a="1"/>
  <c r="Q71" i="2" s="1"/>
  <c r="Q72" i="2" a="1"/>
  <c r="Q72" i="2" s="1"/>
  <c r="Q73" i="2" a="1"/>
  <c r="Q73" i="2" s="1"/>
  <c r="Q74" i="2" a="1"/>
  <c r="Q74" i="2" s="1"/>
  <c r="Q75" i="2" a="1"/>
  <c r="Q75" i="2" s="1"/>
  <c r="Q76" i="2" a="1"/>
  <c r="Q76" i="2" s="1"/>
  <c r="Q77" i="2" a="1"/>
  <c r="Q77" i="2" s="1"/>
  <c r="Q78" i="2" a="1"/>
  <c r="Q78" i="2" s="1"/>
  <c r="Q79" i="2" a="1"/>
  <c r="Q79" i="2" s="1"/>
  <c r="Q80" i="2" a="1"/>
  <c r="Q80" i="2" s="1"/>
  <c r="Q81" i="2" a="1"/>
  <c r="Q81" i="2" s="1"/>
  <c r="Q82" i="2" a="1"/>
  <c r="Q82" i="2" s="1"/>
  <c r="Q83" i="2" a="1"/>
  <c r="Q83" i="2" s="1"/>
  <c r="Q84" i="2" a="1"/>
  <c r="Q84" i="2" s="1"/>
  <c r="Q85" i="2" a="1"/>
  <c r="Q85" i="2" s="1"/>
  <c r="Q86" i="2" a="1"/>
  <c r="Q86" i="2" s="1"/>
  <c r="Q87" i="2" a="1"/>
  <c r="Q87" i="2" s="1"/>
  <c r="Q88" i="2" a="1"/>
  <c r="Q88" i="2" s="1"/>
  <c r="Q89" i="2" a="1"/>
  <c r="Q89" i="2" s="1"/>
  <c r="Q90" i="2" a="1"/>
  <c r="Q90" i="2" s="1"/>
  <c r="Q91" i="2" a="1"/>
  <c r="Q91" i="2" s="1"/>
  <c r="Q92" i="2" a="1"/>
  <c r="Q92" i="2" s="1"/>
  <c r="Q93" i="2" a="1"/>
  <c r="Q93" i="2" s="1"/>
  <c r="Q94" i="2" a="1"/>
  <c r="Q94" i="2" s="1"/>
  <c r="Q95" i="2" a="1"/>
  <c r="Q95" i="2" s="1"/>
  <c r="Q96" i="2" a="1"/>
  <c r="Q96" i="2" s="1"/>
  <c r="Q97" i="2" a="1"/>
  <c r="Q97" i="2" s="1"/>
  <c r="Q98" i="2" a="1"/>
  <c r="Q98" i="2" s="1"/>
  <c r="Q99" i="2" a="1"/>
  <c r="Q99" i="2" s="1"/>
  <c r="Q100" i="2" a="1"/>
  <c r="Q100" i="2" s="1"/>
  <c r="Q101" i="2" a="1"/>
  <c r="Q101" i="2" s="1"/>
  <c r="Q102" i="2" a="1"/>
  <c r="Q102" i="2" s="1"/>
  <c r="Q103" i="2" a="1"/>
  <c r="Q103" i="2" s="1"/>
  <c r="Q104" i="2" a="1"/>
  <c r="Q104" i="2" s="1"/>
  <c r="Q105" i="2" a="1"/>
  <c r="Q105" i="2" s="1"/>
  <c r="Q106" i="2" a="1"/>
  <c r="Q106" i="2" s="1"/>
  <c r="Q107" i="2" a="1"/>
  <c r="Q107" i="2" s="1"/>
  <c r="Q108" i="2" a="1"/>
  <c r="Q108" i="2" s="1"/>
  <c r="Q109" i="2" a="1"/>
  <c r="Q109" i="2" s="1"/>
  <c r="Q110" i="2" a="1"/>
  <c r="Q110" i="2" s="1"/>
  <c r="Q111" i="2" a="1"/>
  <c r="Q111" i="2" s="1"/>
  <c r="Q112" i="2" a="1"/>
  <c r="Q112" i="2" s="1"/>
  <c r="Q113" i="2" a="1"/>
  <c r="Q113" i="2" s="1"/>
  <c r="Q114" i="2" a="1"/>
  <c r="Q114" i="2" s="1"/>
  <c r="Q115" i="2" a="1"/>
  <c r="Q115" i="2" s="1"/>
  <c r="Q116" i="2" a="1"/>
  <c r="Q116" i="2" s="1"/>
  <c r="Q117" i="2" a="1"/>
  <c r="Q117" i="2" s="1"/>
  <c r="Q118" i="2" a="1"/>
  <c r="Q118" i="2" s="1"/>
  <c r="Q119" i="2" a="1"/>
  <c r="Q119" i="2" s="1"/>
  <c r="Q120" i="2" a="1"/>
  <c r="Q120" i="2" s="1"/>
  <c r="Q121" i="2" a="1"/>
  <c r="Q121" i="2" s="1"/>
  <c r="Q122" i="2" a="1"/>
  <c r="Q122" i="2" s="1"/>
  <c r="Q123" i="2" a="1"/>
  <c r="Q123" i="2" s="1"/>
  <c r="Q124" i="2" a="1"/>
  <c r="Q124" i="2" s="1"/>
  <c r="Q125" i="2" a="1"/>
  <c r="Q125" i="2" s="1"/>
  <c r="Q126" i="2" a="1"/>
  <c r="Q126" i="2" s="1"/>
  <c r="Q127" i="2" a="1"/>
  <c r="Q127" i="2" s="1"/>
  <c r="Q128" i="2" a="1"/>
  <c r="Q128" i="2" s="1"/>
  <c r="Q129" i="2" a="1"/>
  <c r="Q129" i="2" s="1"/>
  <c r="Q130" i="2" a="1"/>
  <c r="Q130" i="2"/>
  <c r="Q131" i="2" a="1"/>
  <c r="Q131" i="2" s="1"/>
  <c r="Q132" i="2" a="1"/>
  <c r="Q132" i="2" s="1"/>
  <c r="Q133" i="2" a="1"/>
  <c r="Q133" i="2" s="1"/>
  <c r="Q134" i="2" a="1"/>
  <c r="Q134" i="2" s="1"/>
  <c r="Q135" i="2" a="1"/>
  <c r="Q135" i="2" s="1"/>
  <c r="Q136" i="2" a="1"/>
  <c r="Q136" i="2" s="1"/>
  <c r="Q137" i="2" a="1"/>
  <c r="Q137" i="2" s="1"/>
  <c r="Q138" i="2" a="1"/>
  <c r="Q138" i="2" s="1"/>
  <c r="Q139" i="2" a="1"/>
  <c r="Q139" i="2" s="1"/>
  <c r="Q140" i="2" a="1"/>
  <c r="Q140" i="2" s="1"/>
  <c r="Q141" i="2" a="1"/>
  <c r="Q141" i="2" s="1"/>
  <c r="Q142" i="2" a="1"/>
  <c r="Q142" i="2" s="1"/>
  <c r="Q143" i="2" a="1"/>
  <c r="Q143" i="2" s="1"/>
  <c r="Q144" i="2" a="1"/>
  <c r="Q144" i="2" s="1"/>
  <c r="Q145" i="2" a="1"/>
  <c r="Q145" i="2" s="1"/>
  <c r="Q146" i="2" a="1"/>
  <c r="Q146" i="2" s="1"/>
  <c r="Q147" i="2" a="1"/>
  <c r="Q147" i="2" s="1"/>
  <c r="Q148" i="2" a="1"/>
  <c r="Q148" i="2" s="1"/>
  <c r="Q149" i="2" a="1"/>
  <c r="Q149" i="2" s="1"/>
  <c r="Q150" i="2" a="1"/>
  <c r="Q150" i="2" s="1"/>
  <c r="Q151" i="2" a="1"/>
  <c r="Q151" i="2" s="1"/>
  <c r="Q152" i="2" a="1"/>
  <c r="Q152" i="2" s="1"/>
  <c r="Q153" i="2" a="1"/>
  <c r="Q153" i="2" s="1"/>
  <c r="Q154" i="2" a="1"/>
  <c r="Q154" i="2" s="1"/>
  <c r="Q155" i="2" a="1"/>
  <c r="Q155" i="2" s="1"/>
  <c r="Q156" i="2" a="1"/>
  <c r="Q156" i="2" s="1"/>
  <c r="Q157" i="2" a="1"/>
  <c r="Q157" i="2" s="1"/>
  <c r="Q158" i="2" a="1"/>
  <c r="Q158" i="2" s="1"/>
  <c r="Q159" i="2" a="1"/>
  <c r="Q159" i="2" s="1"/>
  <c r="Q160" i="2" a="1"/>
  <c r="Q160" i="2" s="1"/>
  <c r="Q161" i="2" a="1"/>
  <c r="Q161" i="2" s="1"/>
  <c r="Q162" i="2" a="1"/>
  <c r="Q162" i="2" s="1"/>
  <c r="Q163" i="2" a="1"/>
  <c r="Q163" i="2" s="1"/>
  <c r="Q164" i="2" a="1"/>
  <c r="Q164" i="2" s="1"/>
  <c r="Q165" i="2" a="1"/>
  <c r="Q165" i="2" s="1"/>
  <c r="Q166" i="2" a="1"/>
  <c r="Q166" i="2" s="1"/>
  <c r="Q167" i="2" a="1"/>
  <c r="Q167" i="2" s="1"/>
  <c r="Q168" i="2" a="1"/>
  <c r="Q168" i="2" s="1"/>
  <c r="Q169" i="2" a="1"/>
  <c r="Q169" i="2" s="1"/>
  <c r="Q170" i="2" a="1"/>
  <c r="Q170" i="2" s="1"/>
  <c r="Q171" i="2" a="1"/>
  <c r="Q171" i="2" s="1"/>
  <c r="Q172" i="2" a="1"/>
  <c r="Q172" i="2" s="1"/>
  <c r="Q173" i="2" a="1"/>
  <c r="Q173" i="2" s="1"/>
  <c r="Q174" i="2" a="1"/>
  <c r="Q174" i="2" s="1"/>
  <c r="Q175" i="2" a="1"/>
  <c r="Q175" i="2" s="1"/>
  <c r="Q176" i="2" a="1"/>
  <c r="Q176" i="2" s="1"/>
  <c r="Q177" i="2" a="1"/>
  <c r="Q177" i="2" s="1"/>
  <c r="Q178" i="2" a="1"/>
  <c r="Q178" i="2" s="1"/>
  <c r="Q179" i="2" a="1"/>
  <c r="Q179" i="2" s="1"/>
  <c r="Q180" i="2" a="1"/>
  <c r="Q180" i="2" s="1"/>
  <c r="Q181" i="2" a="1"/>
  <c r="Q181" i="2" s="1"/>
  <c r="Q182" i="2" a="1"/>
  <c r="Q182" i="2" s="1"/>
  <c r="Q183" i="2" a="1"/>
  <c r="Q183" i="2" s="1"/>
  <c r="Q184" i="2" a="1"/>
  <c r="Q184" i="2" s="1"/>
  <c r="Q185" i="2" a="1"/>
  <c r="Q185" i="2" s="1"/>
  <c r="Q186" i="2" a="1"/>
  <c r="Q186" i="2" s="1"/>
  <c r="Q187" i="2" a="1"/>
  <c r="Q187" i="2" s="1"/>
  <c r="Q188" i="2" a="1"/>
  <c r="Q188" i="2" s="1"/>
  <c r="Q189" i="2" a="1"/>
  <c r="Q189" i="2" s="1"/>
  <c r="Q190" i="2" a="1"/>
  <c r="Q190" i="2" s="1"/>
  <c r="Q191" i="2" a="1"/>
  <c r="Q191" i="2" s="1"/>
  <c r="Q192" i="2" a="1"/>
  <c r="Q192" i="2" s="1"/>
  <c r="Q193" i="2" a="1"/>
  <c r="Q193" i="2" s="1"/>
  <c r="Q194" i="2" a="1"/>
  <c r="Q194" i="2" s="1"/>
  <c r="Q195" i="2" a="1"/>
  <c r="Q195" i="2" s="1"/>
  <c r="Q196" i="2" a="1"/>
  <c r="Q196" i="2" s="1"/>
  <c r="Q197" i="2" a="1"/>
  <c r="Q197" i="2" s="1"/>
  <c r="Q198" i="2" a="1"/>
  <c r="Q198" i="2" s="1"/>
  <c r="Q199" i="2" a="1"/>
  <c r="Q199" i="2" s="1"/>
  <c r="Q200" i="2" a="1"/>
  <c r="Q200" i="2" s="1"/>
  <c r="Q201" i="2" a="1"/>
  <c r="Q201" i="2" s="1"/>
  <c r="Q202" i="2" a="1"/>
  <c r="Q202" i="2" s="1"/>
  <c r="Q203" i="2" a="1"/>
  <c r="Q203" i="2" s="1"/>
  <c r="Q204" i="2" a="1"/>
  <c r="Q204" i="2" s="1"/>
  <c r="Q205" i="2" a="1"/>
  <c r="Q205" i="2" s="1"/>
  <c r="Q206" i="2" a="1"/>
  <c r="Q206" i="2" s="1"/>
  <c r="Q207" i="2" a="1"/>
  <c r="Q207" i="2" s="1"/>
  <c r="Q208" i="2" a="1"/>
  <c r="Q208" i="2" s="1"/>
  <c r="Q209" i="2" a="1"/>
  <c r="Q209" i="2" s="1"/>
  <c r="Q210" i="2" a="1"/>
  <c r="Q210" i="2" s="1"/>
  <c r="Q211" i="2" a="1"/>
  <c r="Q211" i="2" s="1"/>
  <c r="Q212" i="2" a="1"/>
  <c r="Q212" i="2" s="1"/>
  <c r="Q213" i="2" a="1"/>
  <c r="Q213" i="2" s="1"/>
  <c r="Q214" i="2" a="1"/>
  <c r="Q214" i="2" s="1"/>
  <c r="Q215" i="2" a="1"/>
  <c r="Q215" i="2" s="1"/>
  <c r="Q216" i="2" a="1"/>
  <c r="Q216" i="2" s="1"/>
  <c r="Q217" i="2" a="1"/>
  <c r="Q217" i="2" s="1"/>
  <c r="Q218" i="2" a="1"/>
  <c r="Q218" i="2" s="1"/>
  <c r="Q219" i="2" a="1"/>
  <c r="Q219" i="2" s="1"/>
  <c r="Q220" i="2" a="1"/>
  <c r="Q220" i="2" s="1"/>
  <c r="Q221" i="2" a="1"/>
  <c r="Q221" i="2" s="1"/>
  <c r="Q222" i="2" a="1"/>
  <c r="Q222" i="2" s="1"/>
  <c r="Q223" i="2" a="1"/>
  <c r="Q223" i="2" s="1"/>
  <c r="Q224" i="2" a="1"/>
  <c r="Q224" i="2" s="1"/>
  <c r="Q225" i="2" a="1"/>
  <c r="Q225" i="2" s="1"/>
  <c r="Q226" i="2" a="1"/>
  <c r="Q226" i="2" s="1"/>
  <c r="Q227" i="2" a="1"/>
  <c r="Q227" i="2" s="1"/>
  <c r="Q228" i="2" a="1"/>
  <c r="Q228" i="2" s="1"/>
  <c r="Q229" i="2" a="1"/>
  <c r="Q229" i="2" s="1"/>
  <c r="Q230" i="2" a="1"/>
  <c r="Q230" i="2" s="1"/>
  <c r="Q231" i="2" a="1"/>
  <c r="Q231" i="2" s="1"/>
  <c r="Q232" i="2" a="1"/>
  <c r="Q232" i="2" s="1"/>
  <c r="Q233" i="2" a="1"/>
  <c r="Q233" i="2" s="1"/>
  <c r="Q234" i="2" a="1"/>
  <c r="Q234" i="2" s="1"/>
  <c r="Q235" i="2" a="1"/>
  <c r="Q235" i="2" s="1"/>
  <c r="Q236" i="2" a="1"/>
  <c r="Q236" i="2" s="1"/>
  <c r="Q237" i="2" a="1"/>
  <c r="Q237" i="2" s="1"/>
  <c r="Q238" i="2" a="1"/>
  <c r="Q238" i="2" s="1"/>
  <c r="Q239" i="2" a="1"/>
  <c r="Q239" i="2" s="1"/>
  <c r="Q240" i="2" a="1"/>
  <c r="Q240" i="2" s="1"/>
  <c r="Q241" i="2" a="1"/>
  <c r="Q241" i="2" s="1"/>
  <c r="Q242" i="2" a="1"/>
  <c r="Q242" i="2" s="1"/>
  <c r="Q243" i="2" a="1"/>
  <c r="Q243" i="2" s="1"/>
  <c r="Q244" i="2" a="1"/>
  <c r="Q244" i="2" s="1"/>
  <c r="Q245" i="2" a="1"/>
  <c r="Q245" i="2" s="1"/>
  <c r="Q246" i="2" a="1"/>
  <c r="Q246" i="2" s="1"/>
  <c r="Q247" i="2" a="1"/>
  <c r="Q247" i="2" s="1"/>
  <c r="Q248" i="2" a="1"/>
  <c r="Q248" i="2" s="1"/>
  <c r="Q249" i="2" a="1"/>
  <c r="Q249" i="2" s="1"/>
  <c r="Q250" i="2" a="1"/>
  <c r="Q250" i="2" s="1"/>
  <c r="Q251" i="2" a="1"/>
  <c r="Q251" i="2" s="1"/>
  <c r="Q252" i="2" a="1"/>
  <c r="Q252" i="2" s="1"/>
  <c r="Q253" i="2" a="1"/>
  <c r="Q253" i="2" s="1"/>
  <c r="Q254" i="2" a="1"/>
  <c r="Q254" i="2" s="1"/>
  <c r="Q255" i="2" a="1"/>
  <c r="Q255" i="2" s="1"/>
  <c r="Q256" i="2" a="1"/>
  <c r="Q256" i="2" s="1"/>
  <c r="Q257" i="2" a="1"/>
  <c r="Q257" i="2" s="1"/>
  <c r="Q258" i="2" a="1"/>
  <c r="Q258" i="2" s="1"/>
  <c r="Q259" i="2" a="1"/>
  <c r="Q259" i="2" s="1"/>
  <c r="Q260" i="2" a="1"/>
  <c r="Q260" i="2" s="1"/>
  <c r="Q261" i="2" a="1"/>
  <c r="Q261" i="2" s="1"/>
  <c r="Q262" i="2" a="1"/>
  <c r="Q262" i="2" s="1"/>
  <c r="Q263" i="2" a="1"/>
  <c r="Q263" i="2" s="1"/>
  <c r="Q264" i="2" a="1"/>
  <c r="Q264" i="2" s="1"/>
  <c r="Q265" i="2" a="1"/>
  <c r="Q265" i="2" s="1"/>
  <c r="Q266" i="2" a="1"/>
  <c r="Q266" i="2" s="1"/>
  <c r="Q267" i="2" a="1"/>
  <c r="Q267" i="2" s="1"/>
  <c r="Q268" i="2" a="1"/>
  <c r="Q268" i="2" s="1"/>
  <c r="Q269" i="2" a="1"/>
  <c r="Q269" i="2" s="1"/>
  <c r="Q270" i="2" a="1"/>
  <c r="Q270" i="2" s="1"/>
  <c r="Q271" i="2" a="1"/>
  <c r="Q271" i="2" s="1"/>
  <c r="Q272" i="2" a="1"/>
  <c r="Q272" i="2" s="1"/>
  <c r="Q273" i="2" a="1"/>
  <c r="Q273" i="2" s="1"/>
  <c r="Q274" i="2" a="1"/>
  <c r="Q274" i="2" s="1"/>
  <c r="Q275" i="2" a="1"/>
  <c r="Q275" i="2" s="1"/>
  <c r="Q276" i="2" a="1"/>
  <c r="Q276" i="2" s="1"/>
  <c r="Q277" i="2" a="1"/>
  <c r="Q277" i="2" s="1"/>
  <c r="Q278" i="2" a="1"/>
  <c r="Q278" i="2" s="1"/>
  <c r="Q279" i="2" a="1"/>
  <c r="Q279" i="2" s="1"/>
  <c r="Q280" i="2" a="1"/>
  <c r="Q280" i="2" s="1"/>
  <c r="Q281" i="2" a="1"/>
  <c r="Q281" i="2" s="1"/>
  <c r="Q282" i="2" a="1"/>
  <c r="Q282" i="2" s="1"/>
  <c r="Q283" i="2" a="1"/>
  <c r="Q283" i="2" s="1"/>
  <c r="Q284" i="2" a="1"/>
  <c r="Q284" i="2" s="1"/>
  <c r="Q285" i="2" a="1"/>
  <c r="Q285" i="2" s="1"/>
  <c r="Q286" i="2" a="1"/>
  <c r="Q286" i="2" s="1"/>
  <c r="Q287" i="2" a="1"/>
  <c r="Q287" i="2" s="1"/>
  <c r="Q288" i="2" a="1"/>
  <c r="Q288" i="2" s="1"/>
  <c r="Q289" i="2" a="1"/>
  <c r="Q289" i="2" s="1"/>
  <c r="Q290" i="2" a="1"/>
  <c r="Q290" i="2" s="1"/>
  <c r="Q291" i="2" a="1"/>
  <c r="Q291" i="2" s="1"/>
  <c r="Q292" i="2" a="1"/>
  <c r="Q292" i="2" s="1"/>
  <c r="Q293" i="2" a="1"/>
  <c r="Q293" i="2" s="1"/>
  <c r="Q294" i="2" a="1"/>
  <c r="Q294" i="2" s="1"/>
  <c r="Q295" i="2" a="1"/>
  <c r="Q295" i="2" s="1"/>
  <c r="Q296" i="2" a="1"/>
  <c r="Q296" i="2" s="1"/>
  <c r="Q297" i="2" a="1"/>
  <c r="Q297" i="2" s="1"/>
  <c r="Q298" i="2" a="1"/>
  <c r="Q298" i="2" s="1"/>
  <c r="Q299" i="2" a="1"/>
  <c r="Q299" i="2" s="1"/>
  <c r="Q300" i="2" a="1"/>
  <c r="Q300" i="2" s="1"/>
  <c r="Q301" i="2" a="1"/>
  <c r="Q301" i="2" s="1"/>
  <c r="Q302" i="2" a="1"/>
  <c r="Q302" i="2" s="1"/>
  <c r="Q303" i="2" a="1"/>
  <c r="Q303" i="2" s="1"/>
  <c r="Q304" i="2" a="1"/>
  <c r="Q304" i="2" s="1"/>
  <c r="Q305" i="2" a="1"/>
  <c r="Q305" i="2" s="1"/>
  <c r="Q306" i="2" a="1"/>
  <c r="Q306" i="2" s="1"/>
  <c r="Q307" i="2" a="1"/>
  <c r="Q307" i="2" s="1"/>
  <c r="Q308" i="2" a="1"/>
  <c r="Q308" i="2" s="1"/>
  <c r="Q309" i="2" a="1"/>
  <c r="Q309" i="2" s="1"/>
  <c r="Q310" i="2" a="1"/>
  <c r="Q310" i="2" s="1"/>
  <c r="Q311" i="2" a="1"/>
  <c r="Q311" i="2" s="1"/>
  <c r="Q312" i="2" a="1"/>
  <c r="Q312" i="2" s="1"/>
  <c r="Q313" i="2" a="1"/>
  <c r="Q313" i="2" s="1"/>
  <c r="Q314" i="2" a="1"/>
  <c r="Q314" i="2" s="1"/>
  <c r="Q315" i="2" a="1"/>
  <c r="Q315" i="2" s="1"/>
  <c r="Q316" i="2" a="1"/>
  <c r="Q316" i="2" s="1"/>
  <c r="Q317" i="2" a="1"/>
  <c r="Q317" i="2" s="1"/>
  <c r="Q318" i="2" a="1"/>
  <c r="Q318" i="2" s="1"/>
  <c r="Q319" i="2" a="1"/>
  <c r="Q319" i="2" s="1"/>
  <c r="Q320" i="2" a="1"/>
  <c r="Q320" i="2" s="1"/>
  <c r="Q321" i="2" a="1"/>
  <c r="Q321" i="2" s="1"/>
  <c r="Q322" i="2" a="1"/>
  <c r="Q322" i="2" s="1"/>
  <c r="Q323" i="2" a="1"/>
  <c r="Q323" i="2" s="1"/>
  <c r="Q324" i="2" a="1"/>
  <c r="Q324" i="2" s="1"/>
  <c r="Q325" i="2" a="1"/>
  <c r="Q325" i="2" s="1"/>
  <c r="Q326" i="2" a="1"/>
  <c r="Q326" i="2" s="1"/>
  <c r="Q327" i="2" a="1"/>
  <c r="Q327" i="2" s="1"/>
  <c r="Q328" i="2" a="1"/>
  <c r="Q328" i="2" s="1"/>
  <c r="Q329" i="2" a="1"/>
  <c r="Q329" i="2" s="1"/>
  <c r="Q330" i="2" a="1"/>
  <c r="Q330" i="2"/>
  <c r="Q331" i="2" a="1"/>
  <c r="Q331" i="2" s="1"/>
  <c r="Q332" i="2" a="1"/>
  <c r="Q332" i="2" s="1"/>
  <c r="Q333" i="2" a="1"/>
  <c r="Q333" i="2" s="1"/>
  <c r="Q334" i="2" a="1"/>
  <c r="Q334" i="2" s="1"/>
  <c r="Q335" i="2" a="1"/>
  <c r="Q335" i="2" s="1"/>
  <c r="Q336" i="2" a="1"/>
  <c r="Q336" i="2" s="1"/>
  <c r="Q337" i="2" a="1"/>
  <c r="Q337" i="2" s="1"/>
  <c r="Q338" i="2" a="1"/>
  <c r="Q338" i="2" s="1"/>
  <c r="Q339" i="2" a="1"/>
  <c r="Q339" i="2" s="1"/>
  <c r="Q340" i="2" a="1"/>
  <c r="Q340" i="2" s="1"/>
  <c r="Q341" i="2" a="1"/>
  <c r="Q341" i="2" s="1"/>
  <c r="Q342" i="2" a="1"/>
  <c r="Q342" i="2" s="1"/>
  <c r="Q343" i="2" a="1"/>
  <c r="Q343" i="2" s="1"/>
  <c r="Q344" i="2" a="1"/>
  <c r="Q344" i="2" s="1"/>
  <c r="Q345" i="2" a="1"/>
  <c r="Q345" i="2" s="1"/>
  <c r="Q346" i="2" a="1"/>
  <c r="Q346" i="2" s="1"/>
  <c r="Q347" i="2" a="1"/>
  <c r="Q347" i="2" s="1"/>
  <c r="Q348" i="2" a="1"/>
  <c r="Q348" i="2" s="1"/>
  <c r="Q349" i="2" a="1"/>
  <c r="Q349" i="2" s="1"/>
  <c r="Q350" i="2" a="1"/>
  <c r="Q350" i="2" s="1"/>
  <c r="Q351" i="2" a="1"/>
  <c r="Q351" i="2" s="1"/>
  <c r="Q352" i="2" a="1"/>
  <c r="Q352" i="2" s="1"/>
  <c r="Q353" i="2" a="1"/>
  <c r="Q353" i="2" s="1"/>
  <c r="Q354" i="2" a="1"/>
  <c r="Q354" i="2" s="1"/>
  <c r="Q355" i="2" a="1"/>
  <c r="Q355" i="2" s="1"/>
  <c r="Q356" i="2" a="1"/>
  <c r="Q356" i="2" s="1"/>
  <c r="Q357" i="2" a="1"/>
  <c r="Q357" i="2" s="1"/>
  <c r="Q358" i="2" a="1"/>
  <c r="Q358" i="2" s="1"/>
  <c r="Q359" i="2" a="1"/>
  <c r="Q359" i="2" s="1"/>
  <c r="Q360" i="2" a="1"/>
  <c r="Q360" i="2" s="1"/>
  <c r="Q361" i="2" a="1"/>
  <c r="Q361" i="2" s="1"/>
  <c r="Q362" i="2" a="1"/>
  <c r="Q362" i="2" s="1"/>
  <c r="Q363" i="2" a="1"/>
  <c r="Q363" i="2" s="1"/>
  <c r="Q364" i="2" a="1"/>
  <c r="Q364" i="2" s="1"/>
  <c r="Q365" i="2" a="1"/>
  <c r="Q365" i="2" s="1"/>
  <c r="Q366" i="2" a="1"/>
  <c r="Q366" i="2" s="1"/>
  <c r="Q367" i="2" a="1"/>
  <c r="Q367" i="2" s="1"/>
  <c r="Q368" i="2" a="1"/>
  <c r="Q368" i="2" s="1"/>
  <c r="Q369" i="2" a="1"/>
  <c r="Q369" i="2" s="1"/>
  <c r="Q370" i="2" a="1"/>
  <c r="Q370" i="2" s="1"/>
  <c r="Q371" i="2" a="1"/>
  <c r="Q371" i="2" s="1"/>
  <c r="Q372" i="2" a="1"/>
  <c r="Q372" i="2" s="1"/>
  <c r="Q373" i="2" a="1"/>
  <c r="Q373" i="2" s="1"/>
  <c r="Q374" i="2" a="1"/>
  <c r="Q374" i="2" s="1"/>
  <c r="Q375" i="2" a="1"/>
  <c r="Q375" i="2" s="1"/>
  <c r="Q376" i="2" a="1"/>
  <c r="Q376" i="2" s="1"/>
  <c r="Q377" i="2" a="1"/>
  <c r="Q377" i="2" s="1"/>
  <c r="Q378" i="2" a="1"/>
  <c r="Q378" i="2" s="1"/>
  <c r="Q379" i="2" a="1"/>
  <c r="Q379" i="2" s="1"/>
  <c r="Q380" i="2" a="1"/>
  <c r="Q380" i="2" s="1"/>
  <c r="Q381" i="2" a="1"/>
  <c r="Q381" i="2" s="1"/>
  <c r="Q382" i="2" a="1"/>
  <c r="Q382" i="2" s="1"/>
  <c r="Q383" i="2" a="1"/>
  <c r="Q383" i="2" s="1"/>
  <c r="Q384" i="2" a="1"/>
  <c r="Q384" i="2" s="1"/>
  <c r="Q385" i="2" a="1"/>
  <c r="Q385" i="2" s="1"/>
  <c r="Q386" i="2" a="1"/>
  <c r="Q386" i="2" s="1"/>
  <c r="Q387" i="2" a="1"/>
  <c r="Q387" i="2" s="1"/>
  <c r="Q388" i="2" a="1"/>
  <c r="Q388" i="2" s="1"/>
  <c r="Q389" i="2" a="1"/>
  <c r="Q389" i="2" s="1"/>
  <c r="Q390" i="2" a="1"/>
  <c r="Q390" i="2" s="1"/>
  <c r="Q391" i="2" a="1"/>
  <c r="Q391" i="2" s="1"/>
  <c r="Q392" i="2" a="1"/>
  <c r="Q392" i="2" s="1"/>
  <c r="Q393" i="2" a="1"/>
  <c r="Q393" i="2" s="1"/>
  <c r="Q394" i="2" a="1"/>
  <c r="Q394" i="2" s="1"/>
  <c r="Q395" i="2" a="1"/>
  <c r="Q395" i="2" s="1"/>
  <c r="Q396" i="2" a="1"/>
  <c r="Q396" i="2" s="1"/>
  <c r="Q397" i="2" a="1"/>
  <c r="Q397" i="2" s="1"/>
  <c r="Q398" i="2" a="1"/>
  <c r="Q398" i="2" s="1"/>
  <c r="Q399" i="2" a="1"/>
  <c r="Q399" i="2" s="1"/>
  <c r="Q400" i="2" a="1"/>
  <c r="Q400" i="2" s="1"/>
  <c r="Q401" i="2" a="1"/>
  <c r="Q401" i="2" s="1"/>
  <c r="Q402" i="2" a="1"/>
  <c r="Q402" i="2" s="1"/>
  <c r="Q403" i="2" a="1"/>
  <c r="Q403" i="2" s="1"/>
  <c r="Q404" i="2" a="1"/>
  <c r="Q404" i="2" s="1"/>
  <c r="Q405" i="2" a="1"/>
  <c r="Q405" i="2" s="1"/>
  <c r="Q406" i="2" a="1"/>
  <c r="Q406" i="2" s="1"/>
  <c r="Q407" i="2" a="1"/>
  <c r="Q407" i="2" s="1"/>
  <c r="Q408" i="2" a="1"/>
  <c r="Q408" i="2" s="1"/>
  <c r="Q409" i="2" a="1"/>
  <c r="Q409" i="2" s="1"/>
  <c r="Q410" i="2" a="1"/>
  <c r="Q410" i="2" s="1"/>
  <c r="Q411" i="2" a="1"/>
  <c r="Q411" i="2" s="1"/>
  <c r="Q412" i="2" a="1"/>
  <c r="Q412" i="2" s="1"/>
  <c r="Q413" i="2" a="1"/>
  <c r="Q413" i="2" s="1"/>
  <c r="Q414" i="2" a="1"/>
  <c r="Q414" i="2" s="1"/>
  <c r="Q415" i="2" a="1"/>
  <c r="Q415" i="2" s="1"/>
  <c r="Q416" i="2" a="1"/>
  <c r="Q416" i="2" s="1"/>
  <c r="Q417" i="2" a="1"/>
  <c r="Q417" i="2" s="1"/>
  <c r="Q418" i="2" a="1"/>
  <c r="Q418" i="2" s="1"/>
  <c r="Q419" i="2" a="1"/>
  <c r="Q419" i="2" s="1"/>
  <c r="Q420" i="2" a="1"/>
  <c r="Q420" i="2" s="1"/>
  <c r="Q421" i="2" a="1"/>
  <c r="Q421" i="2" s="1"/>
  <c r="Q422" i="2" a="1"/>
  <c r="Q422" i="2" s="1"/>
  <c r="Q423" i="2" a="1"/>
  <c r="Q423" i="2" s="1"/>
  <c r="Q424" i="2" a="1"/>
  <c r="Q424" i="2" s="1"/>
  <c r="Q425" i="2" a="1"/>
  <c r="Q425" i="2" s="1"/>
  <c r="Q426" i="2" a="1"/>
  <c r="Q426" i="2" s="1"/>
  <c r="Q427" i="2" a="1"/>
  <c r="Q427" i="2" s="1"/>
  <c r="Q428" i="2" a="1"/>
  <c r="Q428" i="2" s="1"/>
  <c r="Q429" i="2" a="1"/>
  <c r="Q429" i="2" s="1"/>
  <c r="Q430" i="2" a="1"/>
  <c r="Q430" i="2" s="1"/>
  <c r="Q431" i="2" a="1"/>
  <c r="Q431" i="2" s="1"/>
  <c r="Q432" i="2" a="1"/>
  <c r="Q432" i="2" s="1"/>
  <c r="Q433" i="2" a="1"/>
  <c r="Q433" i="2" s="1"/>
  <c r="Q434" i="2" a="1"/>
  <c r="Q434" i="2" s="1"/>
  <c r="Q435" i="2" a="1"/>
  <c r="Q435" i="2" s="1"/>
  <c r="Q436" i="2" a="1"/>
  <c r="Q436" i="2" s="1"/>
  <c r="Q437" i="2" a="1"/>
  <c r="Q437" i="2" s="1"/>
  <c r="Q438" i="2" a="1"/>
  <c r="Q438" i="2" s="1"/>
  <c r="Q439" i="2" a="1"/>
  <c r="Q439" i="2" s="1"/>
  <c r="Q440" i="2" a="1"/>
  <c r="Q440" i="2" s="1"/>
  <c r="Q441" i="2" a="1"/>
  <c r="Q441" i="2" s="1"/>
  <c r="Q442" i="2" a="1"/>
  <c r="Q442" i="2" s="1"/>
  <c r="Q443" i="2" a="1"/>
  <c r="Q443" i="2" s="1"/>
  <c r="Q444" i="2" a="1"/>
  <c r="Q444" i="2" s="1"/>
  <c r="Q445" i="2" a="1"/>
  <c r="Q445" i="2" s="1"/>
  <c r="Q446" i="2" a="1"/>
  <c r="Q446" i="2" s="1"/>
  <c r="Q447" i="2" a="1"/>
  <c r="Q447" i="2" s="1"/>
  <c r="Q448" i="2" a="1"/>
  <c r="Q448" i="2" s="1"/>
  <c r="Q449" i="2" a="1"/>
  <c r="Q449" i="2" s="1"/>
  <c r="Q450" i="2" a="1"/>
  <c r="Q450" i="2" s="1"/>
  <c r="Q451" i="2" a="1"/>
  <c r="Q451" i="2" s="1"/>
  <c r="Q452" i="2" a="1"/>
  <c r="Q452" i="2" s="1"/>
  <c r="Q453" i="2" a="1"/>
  <c r="Q453" i="2" s="1"/>
  <c r="Q454" i="2" a="1"/>
  <c r="Q454" i="2" s="1"/>
  <c r="Q455" i="2" a="1"/>
  <c r="Q455" i="2" s="1"/>
  <c r="Q456" i="2" a="1"/>
  <c r="Q456" i="2" s="1"/>
  <c r="Q457" i="2" a="1"/>
  <c r="Q457" i="2" s="1"/>
  <c r="Q458" i="2" a="1"/>
  <c r="Q458" i="2" s="1"/>
  <c r="Q459" i="2" a="1"/>
  <c r="Q459" i="2" s="1"/>
  <c r="Q460" i="2" a="1"/>
  <c r="Q460" i="2" s="1"/>
  <c r="Q461" i="2" a="1"/>
  <c r="Q461" i="2" s="1"/>
  <c r="Q462" i="2" a="1"/>
  <c r="Q462" i="2" s="1"/>
  <c r="Q463" i="2" a="1"/>
  <c r="Q463" i="2" s="1"/>
  <c r="Q464" i="2" a="1"/>
  <c r="Q464" i="2" s="1"/>
  <c r="Q465" i="2" a="1"/>
  <c r="Q465" i="2" s="1"/>
  <c r="Q466" i="2" a="1"/>
  <c r="Q466" i="2" s="1"/>
  <c r="Q467" i="2" a="1"/>
  <c r="Q467" i="2" s="1"/>
  <c r="Q468" i="2" a="1"/>
  <c r="Q468" i="2" s="1"/>
  <c r="Q469" i="2" a="1"/>
  <c r="Q469" i="2" s="1"/>
  <c r="Q470" i="2" a="1"/>
  <c r="Q470" i="2" s="1"/>
  <c r="Q471" i="2" a="1"/>
  <c r="Q471" i="2" s="1"/>
  <c r="Q472" i="2" a="1"/>
  <c r="Q472" i="2" s="1"/>
  <c r="Q473" i="2" a="1"/>
  <c r="Q473" i="2" s="1"/>
  <c r="Q474" i="2" a="1"/>
  <c r="Q474" i="2" s="1"/>
  <c r="Q475" i="2" a="1"/>
  <c r="Q475" i="2" s="1"/>
  <c r="Q476" i="2" a="1"/>
  <c r="Q476" i="2" s="1"/>
  <c r="Q477" i="2" a="1"/>
  <c r="Q477" i="2" s="1"/>
  <c r="Q478" i="2" a="1"/>
  <c r="Q478" i="2" s="1"/>
  <c r="Q479" i="2" a="1"/>
  <c r="Q479" i="2" s="1"/>
  <c r="Q480" i="2" a="1"/>
  <c r="Q480" i="2" s="1"/>
  <c r="Q481" i="2" a="1"/>
  <c r="Q481" i="2" s="1"/>
  <c r="Q482" i="2" a="1"/>
  <c r="Q482" i="2" s="1"/>
  <c r="Q483" i="2" a="1"/>
  <c r="Q483" i="2" s="1"/>
  <c r="Q484" i="2" a="1"/>
  <c r="Q484" i="2" s="1"/>
  <c r="Q485" i="2" a="1"/>
  <c r="Q485" i="2" s="1"/>
  <c r="Q486" i="2" a="1"/>
  <c r="Q486" i="2" s="1"/>
  <c r="Q487" i="2" a="1"/>
  <c r="Q487" i="2" s="1"/>
  <c r="Q488" i="2" a="1"/>
  <c r="Q488" i="2" s="1"/>
  <c r="Q489" i="2" a="1"/>
  <c r="Q489" i="2" s="1"/>
  <c r="Q490" i="2" a="1"/>
  <c r="Q490" i="2" s="1"/>
  <c r="Q491" i="2" a="1"/>
  <c r="Q491" i="2" s="1"/>
  <c r="Q492" i="2" a="1"/>
  <c r="Q492" i="2" s="1"/>
  <c r="Q493" i="2" a="1"/>
  <c r="Q493" i="2" s="1"/>
  <c r="Q494" i="2" a="1"/>
  <c r="Q494" i="2" s="1"/>
  <c r="Q495" i="2" a="1"/>
  <c r="Q495" i="2" s="1"/>
  <c r="Q496" i="2" a="1"/>
  <c r="Q496" i="2" s="1"/>
  <c r="Q497" i="2" a="1"/>
  <c r="Q497" i="2" s="1"/>
  <c r="Q498" i="2" a="1"/>
  <c r="Q498" i="2" s="1"/>
  <c r="Q499" i="2" a="1"/>
  <c r="Q499" i="2" s="1"/>
  <c r="Q500" i="2" a="1"/>
  <c r="Q500" i="2" s="1"/>
  <c r="Q501" i="2" a="1"/>
  <c r="Q501" i="2" s="1"/>
  <c r="Q502" i="2" a="1"/>
  <c r="Q502" i="2" s="1"/>
  <c r="Q503" i="2" a="1"/>
  <c r="Q503" i="2" s="1"/>
  <c r="Q504" i="2" a="1"/>
  <c r="Q504" i="2" s="1"/>
  <c r="Q505" i="2" a="1"/>
  <c r="Q505" i="2" s="1"/>
  <c r="Q506" i="2" a="1"/>
  <c r="Q506" i="2" s="1"/>
  <c r="Q507" i="2" a="1"/>
  <c r="Q507" i="2" s="1"/>
  <c r="Q508" i="2" a="1"/>
  <c r="Q508" i="2" s="1"/>
  <c r="Q509" i="2" a="1"/>
  <c r="Q509" i="2" s="1"/>
  <c r="Q510" i="2" a="1"/>
  <c r="Q510" i="2" s="1"/>
  <c r="Q511" i="2" a="1"/>
  <c r="Q511" i="2" s="1"/>
  <c r="Q512" i="2" a="1"/>
  <c r="Q512" i="2" s="1"/>
  <c r="Q513" i="2" a="1"/>
  <c r="Q513" i="2" s="1"/>
  <c r="Q514" i="2" a="1"/>
  <c r="Q514" i="2" s="1"/>
  <c r="Q515" i="2" a="1"/>
  <c r="Q515" i="2" s="1"/>
  <c r="Q516" i="2" a="1"/>
  <c r="Q516" i="2" s="1"/>
  <c r="Q517" i="2" a="1"/>
  <c r="Q517" i="2" s="1"/>
  <c r="Q518" i="2" a="1"/>
  <c r="Q518" i="2" s="1"/>
  <c r="Q519" i="2" a="1"/>
  <c r="Q519" i="2" s="1"/>
  <c r="Q520" i="2" a="1"/>
  <c r="Q520" i="2" s="1"/>
  <c r="Q521" i="2" a="1"/>
  <c r="Q521" i="2" s="1"/>
  <c r="Q522" i="2" a="1"/>
  <c r="Q522" i="2" s="1"/>
  <c r="Q523" i="2" a="1"/>
  <c r="Q523" i="2" s="1"/>
  <c r="Q524" i="2" a="1"/>
  <c r="Q524" i="2" s="1"/>
  <c r="Q525" i="2" a="1"/>
  <c r="Q525" i="2" s="1"/>
  <c r="Q526" i="2" a="1"/>
  <c r="Q526" i="2" s="1"/>
  <c r="Q527" i="2" a="1"/>
  <c r="Q527" i="2" s="1"/>
  <c r="Q528" i="2" a="1"/>
  <c r="Q528" i="2" s="1"/>
  <c r="Q529" i="2" a="1"/>
  <c r="Q529" i="2" s="1"/>
  <c r="Q530" i="2" a="1"/>
  <c r="Q530" i="2" s="1"/>
  <c r="Q531" i="2" a="1"/>
  <c r="Q531" i="2" s="1"/>
  <c r="Q532" i="2" a="1"/>
  <c r="Q532" i="2" s="1"/>
  <c r="Q533" i="2" a="1"/>
  <c r="Q533" i="2" s="1"/>
  <c r="Q534" i="2" a="1"/>
  <c r="Q534" i="2" s="1"/>
  <c r="Q535" i="2" a="1"/>
  <c r="Q535" i="2" s="1"/>
  <c r="Q536" i="2" a="1"/>
  <c r="Q536" i="2" s="1"/>
  <c r="Q537" i="2" a="1"/>
  <c r="Q537" i="2" s="1"/>
  <c r="Q538" i="2" a="1"/>
  <c r="Q538" i="2" s="1"/>
  <c r="Q539" i="2" a="1"/>
  <c r="Q539" i="2" s="1"/>
  <c r="Q540" i="2" a="1"/>
  <c r="Q540" i="2" s="1"/>
  <c r="Q541" i="2" a="1"/>
  <c r="Q541" i="2" s="1"/>
  <c r="Q542" i="2" a="1"/>
  <c r="Q542" i="2" s="1"/>
  <c r="Q543" i="2" a="1"/>
  <c r="Q543" i="2" s="1"/>
  <c r="Q544" i="2" a="1"/>
  <c r="Q544" i="2" s="1"/>
  <c r="Q545" i="2" a="1"/>
  <c r="Q545" i="2" s="1"/>
  <c r="Q546" i="2" a="1"/>
  <c r="Q546" i="2" s="1"/>
  <c r="Q547" i="2" a="1"/>
  <c r="Q547" i="2" s="1"/>
  <c r="Q548" i="2" a="1"/>
  <c r="Q548" i="2" s="1"/>
  <c r="Q549" i="2" a="1"/>
  <c r="Q549" i="2" s="1"/>
  <c r="Q550" i="2" a="1"/>
  <c r="Q550" i="2" s="1"/>
  <c r="Q551" i="2" a="1"/>
  <c r="Q551" i="2" s="1"/>
  <c r="Q552" i="2" a="1"/>
  <c r="Q552" i="2" s="1"/>
  <c r="Q553" i="2" a="1"/>
  <c r="Q553" i="2" s="1"/>
  <c r="Q554" i="2" a="1"/>
  <c r="Q554" i="2" s="1"/>
  <c r="Q555" i="2" a="1"/>
  <c r="Q555" i="2" s="1"/>
  <c r="Q556" i="2" a="1"/>
  <c r="Q556" i="2" s="1"/>
  <c r="Q557" i="2" a="1"/>
  <c r="Q557" i="2" s="1"/>
  <c r="Q558" i="2" a="1"/>
  <c r="Q558" i="2" s="1"/>
  <c r="Q559" i="2" a="1"/>
  <c r="Q559" i="2" s="1"/>
  <c r="Q560" i="2" a="1"/>
  <c r="Q560" i="2" s="1"/>
  <c r="Q561" i="2" a="1"/>
  <c r="Q561" i="2" s="1"/>
  <c r="Q562" i="2" a="1"/>
  <c r="Q562" i="2" s="1"/>
  <c r="Q563" i="2" a="1"/>
  <c r="Q563" i="2" s="1"/>
  <c r="Q564" i="2" a="1"/>
  <c r="Q564" i="2" s="1"/>
  <c r="Q565" i="2" a="1"/>
  <c r="Q565" i="2" s="1"/>
  <c r="Q566" i="2" a="1"/>
  <c r="Q566" i="2" s="1"/>
  <c r="Q567" i="2" a="1"/>
  <c r="Q567" i="2" s="1"/>
  <c r="Q568" i="2" a="1"/>
  <c r="Q568" i="2" s="1"/>
  <c r="Q569" i="2" a="1"/>
  <c r="Q569" i="2" s="1"/>
  <c r="Q570" i="2" a="1"/>
  <c r="Q570" i="2" s="1"/>
  <c r="Q571" i="2" a="1"/>
  <c r="Q571" i="2" s="1"/>
  <c r="Q572" i="2" a="1"/>
  <c r="Q572" i="2" s="1"/>
  <c r="Q573" i="2" a="1"/>
  <c r="Q573" i="2" s="1"/>
  <c r="Q574" i="2" a="1"/>
  <c r="Q574" i="2" s="1"/>
  <c r="Q575" i="2" a="1"/>
  <c r="Q575" i="2" s="1"/>
  <c r="Q576" i="2" a="1"/>
  <c r="Q576" i="2" s="1"/>
  <c r="Q577" i="2" a="1"/>
  <c r="Q577" i="2" s="1"/>
  <c r="Q578" i="2" a="1"/>
  <c r="Q578" i="2" s="1"/>
  <c r="Q579" i="2" a="1"/>
  <c r="Q579" i="2" s="1"/>
  <c r="Q580" i="2" a="1"/>
  <c r="Q580" i="2" s="1"/>
  <c r="Q581" i="2" a="1"/>
  <c r="Q581" i="2" s="1"/>
  <c r="Q582" i="2" a="1"/>
  <c r="Q582" i="2" s="1"/>
  <c r="Q583" i="2" a="1"/>
  <c r="Q583" i="2" s="1"/>
  <c r="Q584" i="2" a="1"/>
  <c r="Q584" i="2" s="1"/>
  <c r="Q585" i="2" a="1"/>
  <c r="Q585" i="2" s="1"/>
  <c r="Q586" i="2" a="1"/>
  <c r="Q586" i="2" s="1"/>
  <c r="Q587" i="2" a="1"/>
  <c r="Q587" i="2" s="1"/>
  <c r="Q588" i="2" a="1"/>
  <c r="Q588" i="2" s="1"/>
  <c r="Q589" i="2" a="1"/>
  <c r="Q589" i="2" s="1"/>
  <c r="Q590" i="2" a="1"/>
  <c r="Q590" i="2" s="1"/>
  <c r="Q591" i="2" a="1"/>
  <c r="Q591" i="2" s="1"/>
  <c r="Q592" i="2" a="1"/>
  <c r="Q592" i="2" s="1"/>
  <c r="Q593" i="2" a="1"/>
  <c r="Q593" i="2" s="1"/>
  <c r="Q594" i="2" a="1"/>
  <c r="Q594" i="2" s="1"/>
  <c r="Q595" i="2" a="1"/>
  <c r="Q595" i="2" s="1"/>
  <c r="Q596" i="2" a="1"/>
  <c r="Q596" i="2" s="1"/>
  <c r="Q597" i="2" a="1"/>
  <c r="Q597" i="2" s="1"/>
  <c r="Q598" i="2" a="1"/>
  <c r="Q598" i="2" s="1"/>
  <c r="Q599" i="2" a="1"/>
  <c r="Q599" i="2" s="1"/>
  <c r="Q600" i="2" a="1"/>
  <c r="Q600" i="2" s="1"/>
  <c r="Q601" i="2" a="1"/>
  <c r="Q601" i="2" s="1"/>
  <c r="Q602" i="2" a="1"/>
  <c r="Q602" i="2" s="1"/>
  <c r="Q603" i="2" a="1"/>
  <c r="Q603" i="2" s="1"/>
  <c r="Q604" i="2" a="1"/>
  <c r="Q604" i="2" s="1"/>
  <c r="Q605" i="2" a="1"/>
  <c r="Q605" i="2" s="1"/>
  <c r="Q606" i="2" a="1"/>
  <c r="Q606" i="2" s="1"/>
  <c r="Q607" i="2" a="1"/>
  <c r="Q607" i="2" s="1"/>
  <c r="Q608" i="2" a="1"/>
  <c r="Q608" i="2" s="1"/>
  <c r="Q609" i="2" a="1"/>
  <c r="Q609" i="2" s="1"/>
  <c r="Q610" i="2" a="1"/>
  <c r="Q610" i="2" s="1"/>
  <c r="Q611" i="2" a="1"/>
  <c r="Q611" i="2" s="1"/>
  <c r="Q612" i="2" a="1"/>
  <c r="Q612" i="2" s="1"/>
  <c r="Q613" i="2" a="1"/>
  <c r="Q613" i="2" s="1"/>
  <c r="Q614" i="2" a="1"/>
  <c r="Q614" i="2" s="1"/>
  <c r="Q615" i="2" a="1"/>
  <c r="Q615" i="2" s="1"/>
  <c r="Q616" i="2" a="1"/>
  <c r="Q616" i="2" s="1"/>
  <c r="Q617" i="2" a="1"/>
  <c r="Q617" i="2" s="1"/>
  <c r="Q618" i="2" a="1"/>
  <c r="Q618" i="2" s="1"/>
  <c r="Q619" i="2" a="1"/>
  <c r="Q619" i="2" s="1"/>
  <c r="Q620" i="2" a="1"/>
  <c r="Q620" i="2" s="1"/>
  <c r="Q621" i="2" a="1"/>
  <c r="Q621" i="2" s="1"/>
  <c r="Q622" i="2" a="1"/>
  <c r="Q622" i="2" s="1"/>
  <c r="Q623" i="2" a="1"/>
  <c r="Q623" i="2" s="1"/>
  <c r="Q624" i="2" a="1"/>
  <c r="Q624" i="2" s="1"/>
  <c r="Q625" i="2" a="1"/>
  <c r="Q625" i="2" s="1"/>
  <c r="Q626" i="2" a="1"/>
  <c r="Q626" i="2" s="1"/>
  <c r="Q627" i="2" a="1"/>
  <c r="Q627" i="2" s="1"/>
  <c r="Q628" i="2" a="1"/>
  <c r="Q628" i="2" s="1"/>
  <c r="Q629" i="2" a="1"/>
  <c r="Q629" i="2" s="1"/>
  <c r="Q630" i="2" a="1"/>
  <c r="Q630" i="2" s="1"/>
  <c r="Q631" i="2" a="1"/>
  <c r="Q631" i="2" s="1"/>
  <c r="Q632" i="2" a="1"/>
  <c r="Q632" i="2" s="1"/>
  <c r="Q633" i="2" a="1"/>
  <c r="Q633" i="2" s="1"/>
  <c r="Q634" i="2" a="1"/>
  <c r="Q634" i="2" s="1"/>
  <c r="Q635" i="2" a="1"/>
  <c r="Q635" i="2" s="1"/>
  <c r="Q636" i="2" a="1"/>
  <c r="Q636" i="2" s="1"/>
  <c r="Q637" i="2" a="1"/>
  <c r="Q637" i="2" s="1"/>
  <c r="Q638" i="2" a="1"/>
  <c r="Q638" i="2" s="1"/>
  <c r="Q639" i="2" a="1"/>
  <c r="Q639" i="2" s="1"/>
  <c r="Q640" i="2" a="1"/>
  <c r="Q640" i="2" s="1"/>
  <c r="Q641" i="2" a="1"/>
  <c r="Q641" i="2" s="1"/>
  <c r="Q642" i="2" a="1"/>
  <c r="Q642" i="2" s="1"/>
  <c r="Q643" i="2" a="1"/>
  <c r="Q643" i="2" s="1"/>
  <c r="Q644" i="2" a="1"/>
  <c r="Q644" i="2" s="1"/>
  <c r="Q645" i="2" a="1"/>
  <c r="Q645" i="2" s="1"/>
  <c r="Q646" i="2" a="1"/>
  <c r="Q646" i="2" s="1"/>
  <c r="Q647" i="2" a="1"/>
  <c r="Q647" i="2" s="1"/>
  <c r="Q648" i="2" a="1"/>
  <c r="Q648" i="2" s="1"/>
  <c r="Q649" i="2" a="1"/>
  <c r="Q649" i="2" s="1"/>
  <c r="Q650" i="2" a="1"/>
  <c r="Q650" i="2" s="1"/>
  <c r="Q651" i="2" a="1"/>
  <c r="Q651" i="2" s="1"/>
  <c r="Q652" i="2" a="1"/>
  <c r="Q652" i="2" s="1"/>
  <c r="Q653" i="2" a="1"/>
  <c r="Q653" i="2" s="1"/>
  <c r="Q654" i="2" a="1"/>
  <c r="Q654" i="2" s="1"/>
  <c r="Q655" i="2" a="1"/>
  <c r="Q655" i="2" s="1"/>
  <c r="Q656" i="2" a="1"/>
  <c r="Q656" i="2" s="1"/>
  <c r="Q657" i="2" a="1"/>
  <c r="Q657" i="2"/>
  <c r="Q658" i="2" a="1"/>
  <c r="Q658" i="2" s="1"/>
  <c r="Q659" i="2" a="1"/>
  <c r="Q659" i="2" s="1"/>
  <c r="Q660" i="2" a="1"/>
  <c r="Q660" i="2" s="1"/>
  <c r="Q661" i="2" a="1"/>
  <c r="Q661" i="2" s="1"/>
  <c r="Q662" i="2" a="1"/>
  <c r="Q662" i="2" s="1"/>
  <c r="Q663" i="2" a="1"/>
  <c r="Q663" i="2" s="1"/>
  <c r="Q664" i="2" a="1"/>
  <c r="Q664" i="2" s="1"/>
  <c r="Q665" i="2" a="1"/>
  <c r="Q665" i="2" s="1"/>
  <c r="Q666" i="2" a="1"/>
  <c r="Q666" i="2" s="1"/>
  <c r="Q667" i="2" a="1"/>
  <c r="Q667" i="2" s="1"/>
  <c r="Q668" i="2" a="1"/>
  <c r="Q668" i="2" s="1"/>
  <c r="Q669" i="2" a="1"/>
  <c r="Q669" i="2" s="1"/>
  <c r="Q670" i="2" a="1"/>
  <c r="Q670" i="2" s="1"/>
  <c r="Q671" i="2" a="1"/>
  <c r="Q671" i="2" s="1"/>
  <c r="Q672" i="2" a="1"/>
  <c r="Q672" i="2" s="1"/>
  <c r="Q673" i="2" a="1"/>
  <c r="Q673" i="2" s="1"/>
  <c r="Q674" i="2" a="1"/>
  <c r="Q674" i="2" s="1"/>
  <c r="Q675" i="2" a="1"/>
  <c r="Q675" i="2" s="1"/>
  <c r="Q676" i="2" a="1"/>
  <c r="Q676" i="2" s="1"/>
  <c r="Q677" i="2" a="1"/>
  <c r="Q677" i="2" s="1"/>
  <c r="Q678" i="2" a="1"/>
  <c r="Q678" i="2" s="1"/>
  <c r="Q679" i="2" a="1"/>
  <c r="Q679" i="2" s="1"/>
  <c r="Q680" i="2" a="1"/>
  <c r="Q680" i="2" s="1"/>
  <c r="Q681" i="2" a="1"/>
  <c r="Q681" i="2" s="1"/>
  <c r="Q682" i="2" a="1"/>
  <c r="Q682" i="2" s="1"/>
  <c r="Q683" i="2" a="1"/>
  <c r="Q683" i="2" s="1"/>
  <c r="Q684" i="2" a="1"/>
  <c r="Q684" i="2" s="1"/>
  <c r="Q685" i="2" a="1"/>
  <c r="Q685" i="2" s="1"/>
  <c r="Q686" i="2" a="1"/>
  <c r="Q686" i="2" s="1"/>
  <c r="Q687" i="2" a="1"/>
  <c r="Q687" i="2" s="1"/>
  <c r="Q688" i="2" a="1"/>
  <c r="Q688" i="2" s="1"/>
  <c r="Q689" i="2" a="1"/>
  <c r="Q689" i="2" s="1"/>
  <c r="Q690" i="2" a="1"/>
  <c r="Q690" i="2" s="1"/>
  <c r="Q691" i="2" a="1"/>
  <c r="Q691" i="2" s="1"/>
  <c r="Q692" i="2" a="1"/>
  <c r="Q692" i="2" s="1"/>
  <c r="Q693" i="2" a="1"/>
  <c r="Q693" i="2" s="1"/>
  <c r="Q694" i="2" a="1"/>
  <c r="Q694" i="2" s="1"/>
  <c r="Q695" i="2" a="1"/>
  <c r="Q695" i="2" s="1"/>
  <c r="Q696" i="2" a="1"/>
  <c r="Q696" i="2" s="1"/>
  <c r="Q697" i="2" a="1"/>
  <c r="Q697" i="2" s="1"/>
  <c r="Q698" i="2" a="1"/>
  <c r="Q698" i="2" s="1"/>
  <c r="Q699" i="2" a="1"/>
  <c r="Q699" i="2" s="1"/>
  <c r="Q700" i="2" a="1"/>
  <c r="Q700" i="2" s="1"/>
  <c r="Q701" i="2" a="1"/>
  <c r="Q701" i="2" s="1"/>
  <c r="Q702" i="2" a="1"/>
  <c r="Q702" i="2" s="1"/>
  <c r="Q703" i="2" a="1"/>
  <c r="Q703" i="2" s="1"/>
  <c r="Q704" i="2" a="1"/>
  <c r="Q704" i="2" s="1"/>
  <c r="Q705" i="2" a="1"/>
  <c r="Q705" i="2" s="1"/>
  <c r="Q706" i="2" a="1"/>
  <c r="Q706" i="2" s="1"/>
  <c r="Q707" i="2" a="1"/>
  <c r="Q707" i="2" s="1"/>
  <c r="Q708" i="2" a="1"/>
  <c r="Q708" i="2" s="1"/>
  <c r="Q709" i="2" a="1"/>
  <c r="Q709" i="2"/>
  <c r="Q710" i="2" a="1"/>
  <c r="Q710" i="2" s="1"/>
  <c r="Q711" i="2" a="1"/>
  <c r="Q711" i="2" s="1"/>
  <c r="Q712" i="2" a="1"/>
  <c r="Q712" i="2" s="1"/>
  <c r="Q713" i="2" a="1"/>
  <c r="Q713" i="2" s="1"/>
  <c r="Q714" i="2" a="1"/>
  <c r="Q714" i="2" s="1"/>
  <c r="Q715" i="2" a="1"/>
  <c r="Q715" i="2" s="1"/>
  <c r="Q716" i="2" a="1"/>
  <c r="Q716" i="2" s="1"/>
  <c r="Q717" i="2" a="1"/>
  <c r="Q717" i="2" s="1"/>
  <c r="Q718" i="2" a="1"/>
  <c r="Q718" i="2" s="1"/>
  <c r="Q719" i="2" a="1"/>
  <c r="Q719" i="2" s="1"/>
  <c r="Q720" i="2" a="1"/>
  <c r="Q720" i="2" s="1"/>
  <c r="Q721" i="2" a="1"/>
  <c r="Q721" i="2" s="1"/>
  <c r="Q722" i="2" a="1"/>
  <c r="Q722" i="2" s="1"/>
  <c r="Q723" i="2" a="1"/>
  <c r="Q723" i="2" s="1"/>
  <c r="Q724" i="2" a="1"/>
  <c r="Q724" i="2" s="1"/>
  <c r="Q725" i="2" a="1"/>
  <c r="Q725" i="2" s="1"/>
  <c r="Q726" i="2" a="1"/>
  <c r="Q726" i="2" s="1"/>
  <c r="Q727" i="2" a="1"/>
  <c r="Q727" i="2" s="1"/>
  <c r="Q728" i="2" a="1"/>
  <c r="Q728" i="2" s="1"/>
  <c r="Q729" i="2" a="1"/>
  <c r="Q729" i="2" s="1"/>
  <c r="Q730" i="2" a="1"/>
  <c r="Q730" i="2" s="1"/>
  <c r="Q731" i="2" a="1"/>
  <c r="Q731" i="2" s="1"/>
  <c r="Q732" i="2" a="1"/>
  <c r="Q732" i="2" s="1"/>
  <c r="Q733" i="2" a="1"/>
  <c r="Q733" i="2" s="1"/>
  <c r="Q734" i="2" a="1"/>
  <c r="Q734" i="2" s="1"/>
  <c r="Q735" i="2" a="1"/>
  <c r="Q735" i="2" s="1"/>
  <c r="Q736" i="2" a="1"/>
  <c r="Q736" i="2" s="1"/>
  <c r="Q737" i="2" a="1"/>
  <c r="Q737" i="2" s="1"/>
  <c r="Q738" i="2" a="1"/>
  <c r="Q738" i="2" s="1"/>
  <c r="Q739" i="2" a="1"/>
  <c r="Q739" i="2" s="1"/>
  <c r="Q740" i="2" a="1"/>
  <c r="Q740" i="2" s="1"/>
  <c r="Q741" i="2" a="1"/>
  <c r="Q741" i="2" s="1"/>
  <c r="Q742" i="2" a="1"/>
  <c r="Q742" i="2" s="1"/>
  <c r="Q743" i="2" a="1"/>
  <c r="Q743" i="2" s="1"/>
  <c r="Q744" i="2" a="1"/>
  <c r="Q744" i="2" s="1"/>
  <c r="Q745" i="2" a="1"/>
  <c r="Q745" i="2" s="1"/>
  <c r="Q746" i="2" a="1"/>
  <c r="Q746" i="2" s="1"/>
  <c r="Q747" i="2" a="1"/>
  <c r="Q747" i="2" s="1"/>
  <c r="Q748" i="2" a="1"/>
  <c r="Q748" i="2" s="1"/>
  <c r="Q749" i="2" a="1"/>
  <c r="Q749" i="2"/>
  <c r="Q750" i="2" a="1"/>
  <c r="Q750" i="2" s="1"/>
  <c r="Q751" i="2" a="1"/>
  <c r="Q751" i="2" s="1"/>
  <c r="Q752" i="2" a="1"/>
  <c r="Q752" i="2" s="1"/>
  <c r="Q753" i="2" a="1"/>
  <c r="Q753" i="2"/>
  <c r="Q754" i="2" a="1"/>
  <c r="Q754" i="2" s="1"/>
  <c r="Q755" i="2" a="1"/>
  <c r="Q755" i="2" s="1"/>
  <c r="Q756" i="2" a="1"/>
  <c r="Q756" i="2" s="1"/>
  <c r="Q757" i="2" a="1"/>
  <c r="Q757" i="2" s="1"/>
  <c r="Q758" i="2" a="1"/>
  <c r="Q758" i="2" s="1"/>
  <c r="Q759" i="2" a="1"/>
  <c r="Q759" i="2" s="1"/>
  <c r="Q760" i="2" a="1"/>
  <c r="Q760" i="2" s="1"/>
  <c r="Q761" i="2" a="1"/>
  <c r="Q761" i="2" s="1"/>
  <c r="Q762" i="2" a="1"/>
  <c r="Q762" i="2" s="1"/>
  <c r="Q763" i="2" a="1"/>
  <c r="Q763" i="2" s="1"/>
  <c r="Q764" i="2" a="1"/>
  <c r="Q764" i="2" s="1"/>
  <c r="Q765" i="2" a="1"/>
  <c r="Q765" i="2" s="1"/>
  <c r="Q766" i="2" a="1"/>
  <c r="Q766" i="2" s="1"/>
  <c r="Q767" i="2" a="1"/>
  <c r="Q767" i="2" s="1"/>
  <c r="Q768" i="2" a="1"/>
  <c r="Q768" i="2" s="1"/>
  <c r="Q769" i="2" a="1"/>
  <c r="Q769" i="2" s="1"/>
  <c r="Q770" i="2" a="1"/>
  <c r="Q770" i="2" s="1"/>
  <c r="Q771" i="2" a="1"/>
  <c r="Q771" i="2" s="1"/>
  <c r="Q772" i="2" a="1"/>
  <c r="Q772" i="2" s="1"/>
  <c r="Q773" i="2" a="1"/>
  <c r="Q773" i="2" s="1"/>
  <c r="Q774" i="2" a="1"/>
  <c r="Q774" i="2" s="1"/>
  <c r="Q775" i="2" a="1"/>
  <c r="Q775" i="2" s="1"/>
  <c r="Q776" i="2" a="1"/>
  <c r="Q776" i="2" s="1"/>
  <c r="Q777" i="2" a="1"/>
  <c r="Q777" i="2" s="1"/>
  <c r="Q778" i="2" a="1"/>
  <c r="Q778" i="2" s="1"/>
  <c r="Q779" i="2" a="1"/>
  <c r="Q779" i="2" s="1"/>
  <c r="Q780" i="2" a="1"/>
  <c r="Q780" i="2" s="1"/>
  <c r="Q781" i="2" a="1"/>
  <c r="Q781" i="2" s="1"/>
  <c r="Q782" i="2" a="1"/>
  <c r="Q782" i="2" s="1"/>
  <c r="Q783" i="2" a="1"/>
  <c r="Q783" i="2" s="1"/>
  <c r="Q784" i="2" a="1"/>
  <c r="Q784" i="2" s="1"/>
  <c r="Q785" i="2" a="1"/>
  <c r="Q785" i="2" s="1"/>
  <c r="Q786" i="2" a="1"/>
  <c r="Q786" i="2" s="1"/>
  <c r="Q787" i="2" a="1"/>
  <c r="Q787" i="2" s="1"/>
  <c r="Q788" i="2" a="1"/>
  <c r="Q788" i="2" s="1"/>
  <c r="Q789" i="2" a="1"/>
  <c r="Q789" i="2" s="1"/>
  <c r="Q790" i="2" a="1"/>
  <c r="Q790" i="2" s="1"/>
  <c r="Q791" i="2" a="1"/>
  <c r="Q791" i="2" s="1"/>
  <c r="Q792" i="2" a="1"/>
  <c r="Q792" i="2" s="1"/>
  <c r="Q793" i="2" a="1"/>
  <c r="Q793" i="2" s="1"/>
  <c r="Q794" i="2" a="1"/>
  <c r="Q794" i="2" s="1"/>
  <c r="Q795" i="2" a="1"/>
  <c r="Q795" i="2" s="1"/>
  <c r="Q796" i="2" a="1"/>
  <c r="Q796" i="2" s="1"/>
  <c r="Q797" i="2" a="1"/>
  <c r="Q797" i="2" s="1"/>
  <c r="Q798" i="2" a="1"/>
  <c r="Q798" i="2" s="1"/>
  <c r="Q799" i="2" a="1"/>
  <c r="Q799" i="2" s="1"/>
  <c r="Q800" i="2" a="1"/>
  <c r="Q800" i="2" s="1"/>
  <c r="Q801" i="2" a="1"/>
  <c r="Q801" i="2" s="1"/>
  <c r="Q802" i="2" a="1"/>
  <c r="Q802" i="2" s="1"/>
  <c r="Q803" i="2" a="1"/>
  <c r="Q803" i="2" s="1"/>
  <c r="Q804" i="2" a="1"/>
  <c r="Q804" i="2" s="1"/>
  <c r="Q805" i="2" a="1"/>
  <c r="Q805" i="2" s="1"/>
  <c r="Q806" i="2" a="1"/>
  <c r="Q806" i="2" s="1"/>
  <c r="Q807" i="2" a="1"/>
  <c r="Q807" i="2" s="1"/>
  <c r="Q808" i="2" a="1"/>
  <c r="Q808" i="2" s="1"/>
  <c r="Q809" i="2" a="1"/>
  <c r="Q809" i="2" s="1"/>
  <c r="Q810" i="2" a="1"/>
  <c r="Q810" i="2" s="1"/>
  <c r="Q811" i="2" a="1"/>
  <c r="Q811" i="2" s="1"/>
  <c r="Q812" i="2" a="1"/>
  <c r="Q812" i="2" s="1"/>
  <c r="Q813" i="2" a="1"/>
  <c r="Q813" i="2" s="1"/>
  <c r="Q814" i="2" a="1"/>
  <c r="Q814" i="2" s="1"/>
  <c r="Q815" i="2" a="1"/>
  <c r="Q815" i="2" s="1"/>
  <c r="Q816" i="2" a="1"/>
  <c r="Q816" i="2" s="1"/>
  <c r="Q817" i="2" a="1"/>
  <c r="Q817" i="2" s="1"/>
  <c r="Q818" i="2" a="1"/>
  <c r="Q818" i="2" s="1"/>
  <c r="Q819" i="2" a="1"/>
  <c r="Q819" i="2" s="1"/>
  <c r="Q820" i="2" a="1"/>
  <c r="Q820" i="2" s="1"/>
  <c r="Q821" i="2" a="1"/>
  <c r="Q821" i="2" s="1"/>
  <c r="Q822" i="2" a="1"/>
  <c r="Q822" i="2" s="1"/>
  <c r="Q823" i="2" a="1"/>
  <c r="Q823" i="2" s="1"/>
  <c r="Q824" i="2" a="1"/>
  <c r="Q824" i="2" s="1"/>
  <c r="Q825" i="2" a="1"/>
  <c r="Q825" i="2" s="1"/>
  <c r="Q826" i="2" a="1"/>
  <c r="Q826" i="2" s="1"/>
  <c r="Q827" i="2" a="1"/>
  <c r="Q827" i="2" s="1"/>
  <c r="Q828" i="2" a="1"/>
  <c r="Q828" i="2" s="1"/>
  <c r="Q829" i="2" a="1"/>
  <c r="Q829" i="2" s="1"/>
  <c r="Q830" i="2" a="1"/>
  <c r="Q830" i="2" s="1"/>
  <c r="Q831" i="2" a="1"/>
  <c r="Q831" i="2" s="1"/>
  <c r="Q832" i="2" a="1"/>
  <c r="Q832" i="2" s="1"/>
  <c r="Q833" i="2" a="1"/>
  <c r="Q833" i="2" s="1"/>
  <c r="Q834" i="2" a="1"/>
  <c r="Q834" i="2" s="1"/>
  <c r="Q835" i="2" a="1"/>
  <c r="Q835" i="2" s="1"/>
  <c r="Q836" i="2" a="1"/>
  <c r="Q836" i="2" s="1"/>
  <c r="Q837" i="2" a="1"/>
  <c r="Q837" i="2" s="1"/>
  <c r="Q838" i="2" a="1"/>
  <c r="Q838" i="2" s="1"/>
  <c r="Q839" i="2" a="1"/>
  <c r="Q839" i="2" s="1"/>
  <c r="Q840" i="2" a="1"/>
  <c r="Q840" i="2" s="1"/>
  <c r="Q841" i="2" a="1"/>
  <c r="Q841" i="2" s="1"/>
  <c r="Q842" i="2" a="1"/>
  <c r="Q842" i="2" s="1"/>
  <c r="Q843" i="2" a="1"/>
  <c r="Q843" i="2" s="1"/>
  <c r="Q844" i="2" a="1"/>
  <c r="Q844" i="2" s="1"/>
  <c r="Q845" i="2" a="1"/>
  <c r="Q845" i="2" s="1"/>
  <c r="Q846" i="2" a="1"/>
  <c r="Q846" i="2" s="1"/>
  <c r="Q847" i="2" a="1"/>
  <c r="Q847" i="2" s="1"/>
  <c r="Q848" i="2" a="1"/>
  <c r="Q848" i="2" s="1"/>
  <c r="Q849" i="2" a="1"/>
  <c r="Q849" i="2" s="1"/>
  <c r="Q850" i="2" a="1"/>
  <c r="Q850" i="2" s="1"/>
  <c r="Q851" i="2" a="1"/>
  <c r="Q851" i="2" s="1"/>
  <c r="Q852" i="2" a="1"/>
  <c r="Q852" i="2" s="1"/>
  <c r="Q853" i="2" a="1"/>
  <c r="Q853" i="2" s="1"/>
  <c r="Q854" i="2" a="1"/>
  <c r="Q854" i="2" s="1"/>
  <c r="Q855" i="2" a="1"/>
  <c r="Q855" i="2" s="1"/>
  <c r="Q856" i="2" a="1"/>
  <c r="Q856" i="2" s="1"/>
  <c r="Q857" i="2" a="1"/>
  <c r="Q857" i="2" s="1"/>
  <c r="Q858" i="2" a="1"/>
  <c r="Q858" i="2" s="1"/>
  <c r="Q859" i="2" a="1"/>
  <c r="Q859" i="2" s="1"/>
  <c r="Q860" i="2" a="1"/>
  <c r="Q860" i="2" s="1"/>
  <c r="Q861" i="2" a="1"/>
  <c r="Q861" i="2" s="1"/>
  <c r="Q862" i="2" a="1"/>
  <c r="Q862" i="2" s="1"/>
  <c r="Q863" i="2" a="1"/>
  <c r="Q863" i="2" s="1"/>
  <c r="Q864" i="2" a="1"/>
  <c r="Q864" i="2" s="1"/>
  <c r="Q865" i="2" a="1"/>
  <c r="Q865" i="2" s="1"/>
  <c r="Q866" i="2" a="1"/>
  <c r="Q866" i="2" s="1"/>
  <c r="Q867" i="2" a="1"/>
  <c r="Q867" i="2" s="1"/>
  <c r="Q868" i="2" a="1"/>
  <c r="Q868" i="2" s="1"/>
  <c r="Q869" i="2" a="1"/>
  <c r="Q869" i="2" s="1"/>
  <c r="Q870" i="2" a="1"/>
  <c r="Q870" i="2" s="1"/>
  <c r="Q871" i="2" a="1"/>
  <c r="Q871" i="2" s="1"/>
  <c r="Q872" i="2" a="1"/>
  <c r="Q872" i="2" s="1"/>
  <c r="Q873" i="2" a="1"/>
  <c r="Q873" i="2" s="1"/>
  <c r="Q874" i="2" a="1"/>
  <c r="Q874" i="2" s="1"/>
  <c r="Q875" i="2" a="1"/>
  <c r="Q875" i="2" s="1"/>
  <c r="Q876" i="2" a="1"/>
  <c r="Q876" i="2" s="1"/>
  <c r="Q877" i="2" a="1"/>
  <c r="Q877" i="2"/>
  <c r="Q878" i="2" a="1"/>
  <c r="Q878" i="2" s="1"/>
  <c r="Q879" i="2" a="1"/>
  <c r="Q879" i="2" s="1"/>
  <c r="Q880" i="2" a="1"/>
  <c r="Q880" i="2" s="1"/>
  <c r="Q881" i="2" a="1"/>
  <c r="Q881" i="2" s="1"/>
  <c r="Q882" i="2" a="1"/>
  <c r="Q882" i="2" s="1"/>
  <c r="Q883" i="2" a="1"/>
  <c r="Q883" i="2" s="1"/>
  <c r="Q884" i="2" a="1"/>
  <c r="Q884" i="2" s="1"/>
  <c r="Q885" i="2" a="1"/>
  <c r="Q885" i="2" s="1"/>
  <c r="Q886" i="2" a="1"/>
  <c r="Q886" i="2" s="1"/>
  <c r="Q887" i="2" a="1"/>
  <c r="Q887" i="2" s="1"/>
  <c r="Q888" i="2" a="1"/>
  <c r="Q888" i="2" s="1"/>
  <c r="Q889" i="2" a="1"/>
  <c r="Q889" i="2" s="1"/>
  <c r="Q890" i="2" a="1"/>
  <c r="Q890" i="2" s="1"/>
  <c r="Q891" i="2" a="1"/>
  <c r="Q891" i="2" s="1"/>
  <c r="Q892" i="2" a="1"/>
  <c r="Q892" i="2" s="1"/>
  <c r="Q893" i="2" a="1"/>
  <c r="Q893" i="2" s="1"/>
  <c r="Q894" i="2" a="1"/>
  <c r="Q894" i="2" s="1"/>
  <c r="Q895" i="2" a="1"/>
  <c r="Q895" i="2" s="1"/>
  <c r="Q896" i="2" a="1"/>
  <c r="Q896" i="2" s="1"/>
  <c r="Q897" i="2" a="1"/>
  <c r="Q897" i="2" s="1"/>
  <c r="Q898" i="2" a="1"/>
  <c r="Q898" i="2" s="1"/>
  <c r="Q899" i="2" a="1"/>
  <c r="Q899" i="2" s="1"/>
  <c r="Q900" i="2" a="1"/>
  <c r="Q900" i="2" s="1"/>
  <c r="Q901" i="2" a="1"/>
  <c r="Q901" i="2" s="1"/>
  <c r="Q902" i="2" a="1"/>
  <c r="Q902" i="2" s="1"/>
  <c r="Q903" i="2" a="1"/>
  <c r="Q903" i="2" s="1"/>
  <c r="Q904" i="2" a="1"/>
  <c r="Q904" i="2" s="1"/>
  <c r="Q905" i="2" a="1"/>
  <c r="Q905" i="2" s="1"/>
  <c r="Q906" i="2" a="1"/>
  <c r="Q906" i="2" s="1"/>
  <c r="Q907" i="2" a="1"/>
  <c r="Q907" i="2" s="1"/>
  <c r="Q908" i="2" a="1"/>
  <c r="Q908" i="2" s="1"/>
  <c r="Q909" i="2" a="1"/>
  <c r="Q909" i="2" s="1"/>
  <c r="Q910" i="2" a="1"/>
  <c r="Q910" i="2" s="1"/>
  <c r="Q911" i="2" a="1"/>
  <c r="Q911" i="2" s="1"/>
  <c r="Q912" i="2" a="1"/>
  <c r="Q912" i="2" s="1"/>
  <c r="Q913" i="2" a="1"/>
  <c r="Q913" i="2" s="1"/>
  <c r="Q914" i="2" a="1"/>
  <c r="Q914" i="2" s="1"/>
  <c r="Q915" i="2" a="1"/>
  <c r="Q915" i="2" s="1"/>
  <c r="Q916" i="2" a="1"/>
  <c r="Q916" i="2" s="1"/>
  <c r="Q917" i="2" a="1"/>
  <c r="Q917" i="2" s="1"/>
  <c r="Q918" i="2" a="1"/>
  <c r="Q918" i="2" s="1"/>
  <c r="Q919" i="2" a="1"/>
  <c r="Q919" i="2" s="1"/>
  <c r="Q920" i="2" a="1"/>
  <c r="Q920" i="2" s="1"/>
  <c r="Q921" i="2" a="1"/>
  <c r="Q921" i="2" s="1"/>
  <c r="Q922" i="2" a="1"/>
  <c r="Q922" i="2" s="1"/>
  <c r="Q923" i="2" a="1"/>
  <c r="Q923" i="2" s="1"/>
  <c r="Q924" i="2" a="1"/>
  <c r="Q924" i="2" s="1"/>
  <c r="Q925" i="2" a="1"/>
  <c r="Q925" i="2" s="1"/>
  <c r="Q926" i="2" a="1"/>
  <c r="Q926" i="2" s="1"/>
  <c r="Q927" i="2" a="1"/>
  <c r="Q927" i="2" s="1"/>
  <c r="Q928" i="2" a="1"/>
  <c r="Q928" i="2" s="1"/>
  <c r="Q929" i="2" a="1"/>
  <c r="Q929" i="2" s="1"/>
  <c r="Q930" i="2" a="1"/>
  <c r="Q930" i="2" s="1"/>
  <c r="Q931" i="2" a="1"/>
  <c r="Q931" i="2" s="1"/>
  <c r="Q932" i="2" a="1"/>
  <c r="Q932" i="2" s="1"/>
  <c r="Q933" i="2" a="1"/>
  <c r="Q933" i="2" s="1"/>
  <c r="Q934" i="2" a="1"/>
  <c r="Q934" i="2" s="1"/>
  <c r="Q935" i="2" a="1"/>
  <c r="Q935" i="2" s="1"/>
  <c r="Q936" i="2" a="1"/>
  <c r="Q936" i="2" s="1"/>
  <c r="Q937" i="2" a="1"/>
  <c r="Q937" i="2" s="1"/>
  <c r="Q938" i="2" a="1"/>
  <c r="Q938" i="2" s="1"/>
  <c r="Q939" i="2" a="1"/>
  <c r="Q939" i="2" s="1"/>
  <c r="Q940" i="2" a="1"/>
  <c r="Q940" i="2" s="1"/>
  <c r="Q941" i="2" a="1"/>
  <c r="Q941" i="2" s="1"/>
  <c r="Q942" i="2" a="1"/>
  <c r="Q942" i="2" s="1"/>
  <c r="Q943" i="2" a="1"/>
  <c r="Q943" i="2" s="1"/>
  <c r="Q944" i="2" a="1"/>
  <c r="Q944" i="2" s="1"/>
  <c r="Q945" i="2" a="1"/>
  <c r="Q945" i="2"/>
  <c r="Q946" i="2" a="1"/>
  <c r="Q946" i="2" s="1"/>
  <c r="Q947" i="2" a="1"/>
  <c r="Q947" i="2" s="1"/>
  <c r="Q948" i="2" a="1"/>
  <c r="Q948" i="2" s="1"/>
  <c r="Q949" i="2" a="1"/>
  <c r="Q949" i="2" s="1"/>
  <c r="Q950" i="2" a="1"/>
  <c r="Q950" i="2" s="1"/>
  <c r="Q951" i="2" a="1"/>
  <c r="Q951" i="2" s="1"/>
  <c r="Q952" i="2" a="1"/>
  <c r="Q952" i="2" s="1"/>
  <c r="Q953" i="2" a="1"/>
  <c r="Q953" i="2" s="1"/>
  <c r="Q954" i="2" a="1"/>
  <c r="Q954" i="2" s="1"/>
  <c r="Q955" i="2" a="1"/>
  <c r="Q955" i="2" s="1"/>
  <c r="Q956" i="2" a="1"/>
  <c r="Q956" i="2" s="1"/>
  <c r="Q957" i="2" a="1"/>
  <c r="Q957" i="2" s="1"/>
  <c r="Q958" i="2" a="1"/>
  <c r="Q958" i="2" s="1"/>
  <c r="Q959" i="2" a="1"/>
  <c r="Q959" i="2" s="1"/>
  <c r="Q960" i="2" a="1"/>
  <c r="Q960" i="2" s="1"/>
  <c r="Q961" i="2" a="1"/>
  <c r="Q961" i="2" s="1"/>
  <c r="Q962" i="2" a="1"/>
  <c r="Q962" i="2" s="1"/>
  <c r="Q963" i="2" a="1"/>
  <c r="Q963" i="2" s="1"/>
  <c r="Q964" i="2" a="1"/>
  <c r="Q964" i="2" s="1"/>
  <c r="Q965" i="2" a="1"/>
  <c r="Q965" i="2" s="1"/>
  <c r="Q966" i="2" a="1"/>
  <c r="Q966" i="2" s="1"/>
  <c r="Q967" i="2" a="1"/>
  <c r="Q967" i="2" s="1"/>
  <c r="Q968" i="2" a="1"/>
  <c r="Q968" i="2" s="1"/>
  <c r="Q969" i="2" a="1"/>
  <c r="Q969" i="2" s="1"/>
  <c r="Q970" i="2" a="1"/>
  <c r="Q970" i="2" s="1"/>
  <c r="Q971" i="2" a="1"/>
  <c r="Q971" i="2" s="1"/>
  <c r="Q972" i="2" a="1"/>
  <c r="Q972" i="2" s="1"/>
  <c r="Q973" i="2" a="1"/>
  <c r="Q973" i="2" s="1"/>
  <c r="Q974" i="2" a="1"/>
  <c r="Q974" i="2" s="1"/>
  <c r="Q975" i="2" a="1"/>
  <c r="Q975" i="2" s="1"/>
  <c r="Q976" i="2" a="1"/>
  <c r="Q976" i="2" s="1"/>
  <c r="Q977" i="2" a="1"/>
  <c r="Q977" i="2" s="1"/>
  <c r="Q978" i="2" a="1"/>
  <c r="Q978" i="2" s="1"/>
  <c r="Q979" i="2" a="1"/>
  <c r="Q979" i="2" s="1"/>
  <c r="Q980" i="2" a="1"/>
  <c r="Q980" i="2" s="1"/>
  <c r="Q981" i="2" a="1"/>
  <c r="Q981" i="2" s="1"/>
  <c r="Q982" i="2" a="1"/>
  <c r="Q982" i="2" s="1"/>
  <c r="Q983" i="2" a="1"/>
  <c r="Q983" i="2" s="1"/>
  <c r="Q984" i="2" a="1"/>
  <c r="Q984" i="2" s="1"/>
  <c r="Q985" i="2" a="1"/>
  <c r="Q985" i="2"/>
  <c r="Q986" i="2" a="1"/>
  <c r="Q986" i="2" s="1"/>
  <c r="Q987" i="2" a="1"/>
  <c r="Q987" i="2" s="1"/>
  <c r="Q988" i="2" a="1"/>
  <c r="Q988" i="2" s="1"/>
  <c r="Q989" i="2" a="1"/>
  <c r="Q989" i="2" s="1"/>
  <c r="Q990" i="2" a="1"/>
  <c r="Q990" i="2" s="1"/>
  <c r="Q991" i="2" a="1"/>
  <c r="Q991" i="2" s="1"/>
  <c r="Q992" i="2" a="1"/>
  <c r="Q992" i="2" s="1"/>
  <c r="Q993" i="2" a="1"/>
  <c r="Q993" i="2" s="1"/>
  <c r="Q994" i="2" a="1"/>
  <c r="Q994" i="2" s="1"/>
  <c r="Q995" i="2" a="1"/>
  <c r="Q995" i="2" s="1"/>
  <c r="Q996" i="2" a="1"/>
  <c r="Q996" i="2" s="1"/>
  <c r="Q997" i="2" a="1"/>
  <c r="Q997" i="2" s="1"/>
  <c r="Q998" i="2" a="1"/>
  <c r="Q998" i="2" s="1"/>
  <c r="Q999" i="2" a="1"/>
  <c r="Q999" i="2" s="1"/>
  <c r="Q1000" i="2" a="1"/>
  <c r="Q1000" i="2" s="1"/>
  <c r="Q1001" i="2" a="1"/>
  <c r="Q1001" i="2" s="1"/>
  <c r="Q1002" i="2" a="1"/>
  <c r="Q1002" i="2" s="1"/>
  <c r="Q1003" i="2" a="1"/>
  <c r="Q1003" i="2" s="1"/>
  <c r="Q1004" i="2" a="1"/>
  <c r="Q1004" i="2" s="1"/>
  <c r="Q1005" i="2" a="1"/>
  <c r="Q1005" i="2" s="1"/>
  <c r="Q1006" i="2" a="1"/>
  <c r="Q1006" i="2" s="1"/>
  <c r="Q1007" i="2" a="1"/>
  <c r="Q1007" i="2" s="1"/>
  <c r="Q1008" i="2" a="1"/>
  <c r="Q1008" i="2" s="1"/>
  <c r="Q1009" i="2" a="1"/>
  <c r="Q1009" i="2" s="1"/>
  <c r="Q1010" i="2" a="1"/>
  <c r="Q1010" i="2" s="1"/>
  <c r="Q1011" i="2" a="1"/>
  <c r="Q1011" i="2" s="1"/>
  <c r="Q1012" i="2" a="1"/>
  <c r="Q1012" i="2" s="1"/>
  <c r="Q1013" i="2" a="1"/>
  <c r="Q1013" i="2" s="1"/>
  <c r="Q1014" i="2" a="1"/>
  <c r="Q1014" i="2" s="1"/>
  <c r="Q1015" i="2" a="1"/>
  <c r="Q1015" i="2" s="1"/>
  <c r="Q1016" i="2" a="1"/>
  <c r="Q1016" i="2" s="1"/>
  <c r="Q1017" i="2" a="1"/>
  <c r="Q1017" i="2" s="1"/>
  <c r="Q1018" i="2" a="1"/>
  <c r="Q1018" i="2" s="1"/>
  <c r="Q1019" i="2" a="1"/>
  <c r="Q1019" i="2" s="1"/>
  <c r="Q1020" i="2" a="1"/>
  <c r="Q1020" i="2" s="1"/>
  <c r="Q1021" i="2" a="1"/>
  <c r="Q1021" i="2" s="1"/>
  <c r="Q1022" i="2" a="1"/>
  <c r="Q1022" i="2" s="1"/>
  <c r="Q1023" i="2" a="1"/>
  <c r="Q1023" i="2" s="1"/>
  <c r="Q1024" i="2" a="1"/>
  <c r="Q1024" i="2" s="1"/>
  <c r="Q1025" i="2" a="1"/>
  <c r="Q1025" i="2" s="1"/>
  <c r="Q1026" i="2" a="1"/>
  <c r="Q1026" i="2" s="1"/>
  <c r="Q1027" i="2" a="1"/>
  <c r="Q1027" i="2" s="1"/>
  <c r="Q1028" i="2" a="1"/>
  <c r="Q1028" i="2" s="1"/>
  <c r="Q1029" i="2" a="1"/>
  <c r="Q1029" i="2" s="1"/>
  <c r="Q1030" i="2" a="1"/>
  <c r="Q1030" i="2" s="1"/>
  <c r="Q1031" i="2" a="1"/>
  <c r="Q1031" i="2" s="1"/>
  <c r="Q1032" i="2" a="1"/>
  <c r="Q1032" i="2" s="1"/>
  <c r="Q1033" i="2" a="1"/>
  <c r="Q1033" i="2" s="1"/>
  <c r="Q1034" i="2" a="1"/>
  <c r="Q1034" i="2" s="1"/>
  <c r="Q1035" i="2" a="1"/>
  <c r="Q1035" i="2" s="1"/>
  <c r="Q1036" i="2" a="1"/>
  <c r="Q1036" i="2" s="1"/>
  <c r="Q1037" i="2" a="1"/>
  <c r="Q1037" i="2" s="1"/>
  <c r="Q1038" i="2" a="1"/>
  <c r="Q1038" i="2" s="1"/>
  <c r="Q1039" i="2" a="1"/>
  <c r="Q1039" i="2" s="1"/>
  <c r="Q1040" i="2" a="1"/>
  <c r="Q1040" i="2" s="1"/>
  <c r="Q1041" i="2" a="1"/>
  <c r="Q1041" i="2" s="1"/>
  <c r="Q1042" i="2" a="1"/>
  <c r="Q1042" i="2" s="1"/>
  <c r="Q1043" i="2" a="1"/>
  <c r="Q1043" i="2" s="1"/>
  <c r="Q1044" i="2" a="1"/>
  <c r="Q1044" i="2" s="1"/>
  <c r="Q1045" i="2" a="1"/>
  <c r="Q1045" i="2" s="1"/>
  <c r="Q1046" i="2" a="1"/>
  <c r="Q1046" i="2" s="1"/>
  <c r="Q1047" i="2" a="1"/>
  <c r="Q1047" i="2" s="1"/>
  <c r="Q1048" i="2" a="1"/>
  <c r="Q1048" i="2" s="1"/>
  <c r="Q1049" i="2" a="1"/>
  <c r="Q1049" i="2" s="1"/>
  <c r="Q1050" i="2" a="1"/>
  <c r="Q1050" i="2" s="1"/>
  <c r="Q1051" i="2" a="1"/>
  <c r="Q1051" i="2" s="1"/>
  <c r="Q1052" i="2" a="1"/>
  <c r="Q1052" i="2" s="1"/>
  <c r="Q1053" i="2" a="1"/>
  <c r="Q1053" i="2" s="1"/>
  <c r="Q1054" i="2" a="1"/>
  <c r="Q1054" i="2" s="1"/>
  <c r="Q1055" i="2" a="1"/>
  <c r="Q1055" i="2" s="1"/>
  <c r="Q1056" i="2" a="1"/>
  <c r="Q1056" i="2" s="1"/>
  <c r="Q1057" i="2" a="1"/>
  <c r="Q1057" i="2" s="1"/>
  <c r="Q1058" i="2" a="1"/>
  <c r="Q1058" i="2" s="1"/>
  <c r="Q1059" i="2" a="1"/>
  <c r="Q1059" i="2" s="1"/>
  <c r="Q1060" i="2" a="1"/>
  <c r="Q1060" i="2" s="1"/>
  <c r="Q1061" i="2" a="1"/>
  <c r="Q1061" i="2" s="1"/>
  <c r="Q1062" i="2" a="1"/>
  <c r="Q1062" i="2" s="1"/>
  <c r="Q1063" i="2" a="1"/>
  <c r="Q1063" i="2" s="1"/>
  <c r="Q1064" i="2" a="1"/>
  <c r="Q1064" i="2" s="1"/>
  <c r="Q1065" i="2" a="1"/>
  <c r="Q1065" i="2" s="1"/>
  <c r="Q1066" i="2" a="1"/>
  <c r="Q1066" i="2" s="1"/>
  <c r="Q1067" i="2" a="1"/>
  <c r="Q1067" i="2" s="1"/>
  <c r="Q1068" i="2" a="1"/>
  <c r="Q1068" i="2" s="1"/>
  <c r="Q1069" i="2" a="1"/>
  <c r="Q1069" i="2" s="1"/>
  <c r="Q1070" i="2" a="1"/>
  <c r="Q1070" i="2" s="1"/>
  <c r="Q1071" i="2" a="1"/>
  <c r="Q1071" i="2" s="1"/>
  <c r="Q1072" i="2" a="1"/>
  <c r="Q1072" i="2" s="1"/>
  <c r="Q1073" i="2" a="1"/>
  <c r="Q1073" i="2" s="1"/>
  <c r="Q1074" i="2" a="1"/>
  <c r="Q1074" i="2" s="1"/>
  <c r="Q1075" i="2" a="1"/>
  <c r="Q1075" i="2" s="1"/>
  <c r="Q1076" i="2" a="1"/>
  <c r="Q1076" i="2" s="1"/>
  <c r="Q1077" i="2" a="1"/>
  <c r="Q1077" i="2" s="1"/>
  <c r="Q1078" i="2" a="1"/>
  <c r="Q1078" i="2" s="1"/>
  <c r="Q1079" i="2" a="1"/>
  <c r="Q1079" i="2" s="1"/>
  <c r="Q1080" i="2" a="1"/>
  <c r="Q1080" i="2" s="1"/>
  <c r="Q2" i="2" a="1"/>
  <c r="Q2" i="2" s="1"/>
  <c r="L3" i="2" a="1"/>
  <c r="L3" i="2" s="1"/>
  <c r="L4" i="2" a="1"/>
  <c r="L4" i="2" s="1"/>
  <c r="L5" i="2" a="1"/>
  <c r="L5" i="2" s="1"/>
  <c r="L6" i="2" a="1"/>
  <c r="L6" i="2" s="1"/>
  <c r="L7" i="2" a="1"/>
  <c r="L7" i="2" s="1"/>
  <c r="L8" i="2" a="1"/>
  <c r="L8" i="2" s="1"/>
  <c r="L9" i="2" a="1"/>
  <c r="L9" i="2" s="1"/>
  <c r="L10" i="2" a="1"/>
  <c r="L10" i="2" s="1"/>
  <c r="L11" i="2" a="1"/>
  <c r="L11" i="2" s="1"/>
  <c r="L12" i="2" a="1"/>
  <c r="L12" i="2" s="1"/>
  <c r="L13" i="2" a="1"/>
  <c r="L13" i="2" s="1"/>
  <c r="L14" i="2" a="1"/>
  <c r="L14" i="2" s="1"/>
  <c r="L15" i="2" a="1"/>
  <c r="L15" i="2" s="1"/>
  <c r="L16" i="2" a="1"/>
  <c r="L16" i="2" s="1"/>
  <c r="L17" i="2" a="1"/>
  <c r="L17" i="2" s="1"/>
  <c r="L18" i="2" a="1"/>
  <c r="L18" i="2" s="1"/>
  <c r="L19" i="2" a="1"/>
  <c r="L19" i="2" s="1"/>
  <c r="L20" i="2" a="1"/>
  <c r="L20" i="2" s="1"/>
  <c r="L21" i="2" a="1"/>
  <c r="L21" i="2" s="1"/>
  <c r="L22" i="2" a="1"/>
  <c r="L22" i="2" s="1"/>
  <c r="L23" i="2" a="1"/>
  <c r="L23" i="2" s="1"/>
  <c r="L24" i="2" a="1"/>
  <c r="L24" i="2" s="1"/>
  <c r="L25" i="2" a="1"/>
  <c r="L25" i="2" s="1"/>
  <c r="L26" i="2" a="1"/>
  <c r="L26" i="2" s="1"/>
  <c r="L27" i="2" a="1"/>
  <c r="L27" i="2" s="1"/>
  <c r="L28" i="2" a="1"/>
  <c r="L28" i="2" s="1"/>
  <c r="L29" i="2" a="1"/>
  <c r="L29" i="2" s="1"/>
  <c r="L30" i="2" a="1"/>
  <c r="L30" i="2" s="1"/>
  <c r="L31" i="2" a="1"/>
  <c r="L31" i="2" s="1"/>
  <c r="L32" i="2" a="1"/>
  <c r="L32" i="2" s="1"/>
  <c r="L33" i="2" a="1"/>
  <c r="L33" i="2" s="1"/>
  <c r="L34" i="2" a="1"/>
  <c r="L34" i="2" s="1"/>
  <c r="L35" i="2" a="1"/>
  <c r="L35" i="2" s="1"/>
  <c r="L36" i="2" a="1"/>
  <c r="L36" i="2" s="1"/>
  <c r="L37" i="2" a="1"/>
  <c r="L37" i="2" s="1"/>
  <c r="L38" i="2" a="1"/>
  <c r="L38" i="2" s="1"/>
  <c r="L39" i="2" a="1"/>
  <c r="L39" i="2" s="1"/>
  <c r="L40" i="2" a="1"/>
  <c r="L40" i="2" s="1"/>
  <c r="L41" i="2" a="1"/>
  <c r="L41" i="2" s="1"/>
  <c r="L42" i="2" a="1"/>
  <c r="L42" i="2" s="1"/>
  <c r="L43" i="2" a="1"/>
  <c r="L43" i="2" s="1"/>
  <c r="L44" i="2" a="1"/>
  <c r="L44" i="2" s="1"/>
  <c r="L45" i="2" a="1"/>
  <c r="L45" i="2" s="1"/>
  <c r="L46" i="2" a="1"/>
  <c r="L46" i="2" s="1"/>
  <c r="L47" i="2" a="1"/>
  <c r="L47" i="2" s="1"/>
  <c r="L48" i="2" a="1"/>
  <c r="L48" i="2" s="1"/>
  <c r="L49" i="2" a="1"/>
  <c r="L49" i="2" s="1"/>
  <c r="L50" i="2" a="1"/>
  <c r="L50" i="2" s="1"/>
  <c r="L51" i="2" a="1"/>
  <c r="L51" i="2" s="1"/>
  <c r="L52" i="2" a="1"/>
  <c r="L52" i="2" s="1"/>
  <c r="L53" i="2" a="1"/>
  <c r="L53" i="2" s="1"/>
  <c r="L54" i="2" a="1"/>
  <c r="L54" i="2" s="1"/>
  <c r="L55" i="2" a="1"/>
  <c r="L55" i="2" s="1"/>
  <c r="L56" i="2" a="1"/>
  <c r="L56" i="2" s="1"/>
  <c r="L57" i="2" a="1"/>
  <c r="L57" i="2" s="1"/>
  <c r="L58" i="2" a="1"/>
  <c r="L58" i="2" s="1"/>
  <c r="L59" i="2" a="1"/>
  <c r="L59" i="2" s="1"/>
  <c r="L60" i="2" a="1"/>
  <c r="L60" i="2" s="1"/>
  <c r="L61" i="2" a="1"/>
  <c r="L61" i="2" s="1"/>
  <c r="L62" i="2" a="1"/>
  <c r="L62" i="2" s="1"/>
  <c r="L63" i="2" a="1"/>
  <c r="L63" i="2" s="1"/>
  <c r="L64" i="2" a="1"/>
  <c r="L64" i="2" s="1"/>
  <c r="L65" i="2" a="1"/>
  <c r="L65" i="2" s="1"/>
  <c r="L66" i="2" a="1"/>
  <c r="L66" i="2" s="1"/>
  <c r="L67" i="2" a="1"/>
  <c r="L67" i="2" s="1"/>
  <c r="L68" i="2" a="1"/>
  <c r="L68" i="2" s="1"/>
  <c r="L69" i="2" a="1"/>
  <c r="L69" i="2" s="1"/>
  <c r="L70" i="2" a="1"/>
  <c r="L70" i="2" s="1"/>
  <c r="L71" i="2" a="1"/>
  <c r="L71" i="2" s="1"/>
  <c r="L72" i="2" a="1"/>
  <c r="L72" i="2" s="1"/>
  <c r="L73" i="2" a="1"/>
  <c r="L73" i="2" s="1"/>
  <c r="L74" i="2" a="1"/>
  <c r="L74" i="2" s="1"/>
  <c r="L75" i="2" a="1"/>
  <c r="L75" i="2" s="1"/>
  <c r="L76" i="2" a="1"/>
  <c r="L76" i="2" s="1"/>
  <c r="L77" i="2" a="1"/>
  <c r="L77" i="2" s="1"/>
  <c r="L78" i="2" a="1"/>
  <c r="L78" i="2" s="1"/>
  <c r="L79" i="2" a="1"/>
  <c r="L79" i="2" s="1"/>
  <c r="L80" i="2" a="1"/>
  <c r="L80" i="2" s="1"/>
  <c r="L81" i="2" a="1"/>
  <c r="L81" i="2" s="1"/>
  <c r="L82" i="2" a="1"/>
  <c r="L82" i="2" s="1"/>
  <c r="L83" i="2" a="1"/>
  <c r="L83" i="2" s="1"/>
  <c r="L84" i="2" a="1"/>
  <c r="L84" i="2" s="1"/>
  <c r="L85" i="2" a="1"/>
  <c r="L85" i="2" s="1"/>
  <c r="L86" i="2" a="1"/>
  <c r="L86" i="2" s="1"/>
  <c r="L87" i="2" a="1"/>
  <c r="L87" i="2" s="1"/>
  <c r="L88" i="2" a="1"/>
  <c r="L88" i="2" s="1"/>
  <c r="L89" i="2" a="1"/>
  <c r="L89" i="2" s="1"/>
  <c r="L90" i="2" a="1"/>
  <c r="L90" i="2" s="1"/>
  <c r="L91" i="2" a="1"/>
  <c r="L91" i="2" s="1"/>
  <c r="L92" i="2" a="1"/>
  <c r="L92" i="2" s="1"/>
  <c r="L93" i="2" a="1"/>
  <c r="L93" i="2" s="1"/>
  <c r="L94" i="2" a="1"/>
  <c r="L94" i="2"/>
  <c r="L95" i="2" a="1"/>
  <c r="L95" i="2" s="1"/>
  <c r="L96" i="2" a="1"/>
  <c r="L96" i="2" s="1"/>
  <c r="L97" i="2" a="1"/>
  <c r="L97" i="2" s="1"/>
  <c r="L98" i="2" a="1"/>
  <c r="L98" i="2" s="1"/>
  <c r="L99" i="2" a="1"/>
  <c r="L99" i="2" s="1"/>
  <c r="L100" i="2" a="1"/>
  <c r="L100" i="2" s="1"/>
  <c r="L101" i="2" a="1"/>
  <c r="L101" i="2" s="1"/>
  <c r="L102" i="2" a="1"/>
  <c r="L102" i="2" s="1"/>
  <c r="L103" i="2" a="1"/>
  <c r="L103" i="2" s="1"/>
  <c r="L104" i="2" a="1"/>
  <c r="L104" i="2" s="1"/>
  <c r="L105" i="2" a="1"/>
  <c r="L105" i="2" s="1"/>
  <c r="L106" i="2" a="1"/>
  <c r="L106" i="2" s="1"/>
  <c r="L107" i="2" a="1"/>
  <c r="L107" i="2" s="1"/>
  <c r="L108" i="2" a="1"/>
  <c r="L108" i="2" s="1"/>
  <c r="L109" i="2" a="1"/>
  <c r="L109" i="2" s="1"/>
  <c r="L110" i="2" a="1"/>
  <c r="L110" i="2" s="1"/>
  <c r="L111" i="2" a="1"/>
  <c r="L111" i="2" s="1"/>
  <c r="L112" i="2" a="1"/>
  <c r="L112" i="2" s="1"/>
  <c r="L113" i="2" a="1"/>
  <c r="L113" i="2" s="1"/>
  <c r="L114" i="2" a="1"/>
  <c r="L114" i="2" s="1"/>
  <c r="L115" i="2" a="1"/>
  <c r="L115" i="2" s="1"/>
  <c r="L116" i="2" a="1"/>
  <c r="L116" i="2" s="1"/>
  <c r="L117" i="2" a="1"/>
  <c r="L117" i="2" s="1"/>
  <c r="L118" i="2" a="1"/>
  <c r="L118" i="2" s="1"/>
  <c r="L119" i="2" a="1"/>
  <c r="L119" i="2" s="1"/>
  <c r="L120" i="2" a="1"/>
  <c r="L120" i="2" s="1"/>
  <c r="L121" i="2" a="1"/>
  <c r="L121" i="2" s="1"/>
  <c r="L122" i="2" a="1"/>
  <c r="L122" i="2" s="1"/>
  <c r="L123" i="2" a="1"/>
  <c r="L123" i="2" s="1"/>
  <c r="L124" i="2" a="1"/>
  <c r="L124" i="2" s="1"/>
  <c r="L125" i="2" a="1"/>
  <c r="L125" i="2" s="1"/>
  <c r="L126" i="2" a="1"/>
  <c r="L126" i="2" s="1"/>
  <c r="L127" i="2" a="1"/>
  <c r="L127" i="2" s="1"/>
  <c r="L128" i="2" a="1"/>
  <c r="L128" i="2" s="1"/>
  <c r="L129" i="2" a="1"/>
  <c r="L129" i="2" s="1"/>
  <c r="L130" i="2" a="1"/>
  <c r="L130" i="2" s="1"/>
  <c r="L131" i="2" a="1"/>
  <c r="L131" i="2" s="1"/>
  <c r="L132" i="2" a="1"/>
  <c r="L132" i="2" s="1"/>
  <c r="L133" i="2" a="1"/>
  <c r="L133" i="2" s="1"/>
  <c r="L134" i="2" a="1"/>
  <c r="L134" i="2" s="1"/>
  <c r="L135" i="2" a="1"/>
  <c r="L135" i="2" s="1"/>
  <c r="L136" i="2" a="1"/>
  <c r="L136" i="2" s="1"/>
  <c r="L137" i="2" a="1"/>
  <c r="L137" i="2" s="1"/>
  <c r="L138" i="2" a="1"/>
  <c r="L138" i="2" s="1"/>
  <c r="L139" i="2" a="1"/>
  <c r="L139" i="2" s="1"/>
  <c r="L140" i="2" a="1"/>
  <c r="L140" i="2" s="1"/>
  <c r="L141" i="2" a="1"/>
  <c r="L141" i="2" s="1"/>
  <c r="L142" i="2" a="1"/>
  <c r="L142" i="2" s="1"/>
  <c r="L143" i="2" a="1"/>
  <c r="L143" i="2" s="1"/>
  <c r="L144" i="2" a="1"/>
  <c r="L144" i="2" s="1"/>
  <c r="L145" i="2" a="1"/>
  <c r="L145" i="2" s="1"/>
  <c r="L146" i="2" a="1"/>
  <c r="L146" i="2" s="1"/>
  <c r="L147" i="2" a="1"/>
  <c r="L147" i="2" s="1"/>
  <c r="L148" i="2" a="1"/>
  <c r="L148" i="2" s="1"/>
  <c r="L149" i="2" a="1"/>
  <c r="L149" i="2" s="1"/>
  <c r="L150" i="2" a="1"/>
  <c r="L150" i="2" s="1"/>
  <c r="L151" i="2" a="1"/>
  <c r="L151" i="2" s="1"/>
  <c r="L152" i="2" a="1"/>
  <c r="L152" i="2" s="1"/>
  <c r="L153" i="2" a="1"/>
  <c r="L153" i="2" s="1"/>
  <c r="L154" i="2" a="1"/>
  <c r="L154" i="2" s="1"/>
  <c r="L155" i="2" a="1"/>
  <c r="L155" i="2" s="1"/>
  <c r="L156" i="2" a="1"/>
  <c r="L156" i="2" s="1"/>
  <c r="L157" i="2" a="1"/>
  <c r="L157" i="2" s="1"/>
  <c r="L158" i="2" a="1"/>
  <c r="L158" i="2" s="1"/>
  <c r="L159" i="2" a="1"/>
  <c r="L159" i="2" s="1"/>
  <c r="L160" i="2" a="1"/>
  <c r="L160" i="2" s="1"/>
  <c r="L161" i="2" a="1"/>
  <c r="L161" i="2" s="1"/>
  <c r="L162" i="2" a="1"/>
  <c r="L162" i="2" s="1"/>
  <c r="L163" i="2" a="1"/>
  <c r="L163" i="2" s="1"/>
  <c r="L164" i="2" a="1"/>
  <c r="L164" i="2" s="1"/>
  <c r="L165" i="2" a="1"/>
  <c r="L165" i="2" s="1"/>
  <c r="L166" i="2" a="1"/>
  <c r="L166" i="2" s="1"/>
  <c r="L167" i="2" a="1"/>
  <c r="L167" i="2" s="1"/>
  <c r="L168" i="2" a="1"/>
  <c r="L168" i="2" s="1"/>
  <c r="L169" i="2" a="1"/>
  <c r="L169" i="2" s="1"/>
  <c r="L170" i="2" a="1"/>
  <c r="L170" i="2" s="1"/>
  <c r="L171" i="2" a="1"/>
  <c r="L171" i="2" s="1"/>
  <c r="L172" i="2" a="1"/>
  <c r="L172" i="2" s="1"/>
  <c r="L173" i="2" a="1"/>
  <c r="L173" i="2" s="1"/>
  <c r="L174" i="2" a="1"/>
  <c r="L174" i="2" s="1"/>
  <c r="L175" i="2" a="1"/>
  <c r="L175" i="2" s="1"/>
  <c r="L176" i="2" a="1"/>
  <c r="L176" i="2" s="1"/>
  <c r="L177" i="2" a="1"/>
  <c r="L177" i="2" s="1"/>
  <c r="L178" i="2" a="1"/>
  <c r="L178" i="2" s="1"/>
  <c r="L179" i="2" a="1"/>
  <c r="L179" i="2" s="1"/>
  <c r="L180" i="2" a="1"/>
  <c r="L180" i="2" s="1"/>
  <c r="L181" i="2" a="1"/>
  <c r="L181" i="2" s="1"/>
  <c r="L182" i="2" a="1"/>
  <c r="L182" i="2" s="1"/>
  <c r="L183" i="2" a="1"/>
  <c r="L183" i="2" s="1"/>
  <c r="L184" i="2" a="1"/>
  <c r="L184" i="2" s="1"/>
  <c r="L185" i="2" a="1"/>
  <c r="L185" i="2" s="1"/>
  <c r="L186" i="2" a="1"/>
  <c r="L186" i="2" s="1"/>
  <c r="L187" i="2" a="1"/>
  <c r="L187" i="2" s="1"/>
  <c r="L188" i="2" a="1"/>
  <c r="L188" i="2" s="1"/>
  <c r="L189" i="2" a="1"/>
  <c r="L189" i="2" s="1"/>
  <c r="L190" i="2" a="1"/>
  <c r="L190" i="2"/>
  <c r="L191" i="2" a="1"/>
  <c r="L191" i="2" s="1"/>
  <c r="L192" i="2" a="1"/>
  <c r="L192" i="2" s="1"/>
  <c r="L193" i="2" a="1"/>
  <c r="L193" i="2" s="1"/>
  <c r="L194" i="2" a="1"/>
  <c r="L194" i="2"/>
  <c r="L195" i="2" a="1"/>
  <c r="L195" i="2" s="1"/>
  <c r="L196" i="2" a="1"/>
  <c r="L196" i="2" s="1"/>
  <c r="L197" i="2" a="1"/>
  <c r="L197" i="2" s="1"/>
  <c r="L198" i="2" a="1"/>
  <c r="L198" i="2" s="1"/>
  <c r="L199" i="2" a="1"/>
  <c r="L199" i="2" s="1"/>
  <c r="L200" i="2" a="1"/>
  <c r="L200" i="2" s="1"/>
  <c r="L201" i="2" a="1"/>
  <c r="L201" i="2" s="1"/>
  <c r="L202" i="2" a="1"/>
  <c r="L202" i="2" s="1"/>
  <c r="L203" i="2" a="1"/>
  <c r="L203" i="2" s="1"/>
  <c r="L204" i="2" a="1"/>
  <c r="L204" i="2" s="1"/>
  <c r="L205" i="2" a="1"/>
  <c r="L205" i="2" s="1"/>
  <c r="L206" i="2" a="1"/>
  <c r="L206" i="2" s="1"/>
  <c r="L207" i="2" a="1"/>
  <c r="L207" i="2" s="1"/>
  <c r="L208" i="2" a="1"/>
  <c r="L208" i="2" s="1"/>
  <c r="L209" i="2" a="1"/>
  <c r="L209" i="2" s="1"/>
  <c r="L210" i="2" a="1"/>
  <c r="L210" i="2" s="1"/>
  <c r="L211" i="2" a="1"/>
  <c r="L211" i="2" s="1"/>
  <c r="L212" i="2" a="1"/>
  <c r="L212" i="2" s="1"/>
  <c r="L213" i="2" a="1"/>
  <c r="L213" i="2" s="1"/>
  <c r="L214" i="2" a="1"/>
  <c r="L214" i="2" s="1"/>
  <c r="L215" i="2" a="1"/>
  <c r="L215" i="2" s="1"/>
  <c r="L216" i="2" a="1"/>
  <c r="L216" i="2" s="1"/>
  <c r="L217" i="2" a="1"/>
  <c r="L217" i="2" s="1"/>
  <c r="L218" i="2" a="1"/>
  <c r="L218" i="2" s="1"/>
  <c r="L219" i="2" a="1"/>
  <c r="L219" i="2" s="1"/>
  <c r="L220" i="2" a="1"/>
  <c r="L220" i="2" s="1"/>
  <c r="L221" i="2" a="1"/>
  <c r="L221" i="2" s="1"/>
  <c r="L222" i="2" a="1"/>
  <c r="L222" i="2" s="1"/>
  <c r="L223" i="2" a="1"/>
  <c r="L223" i="2" s="1"/>
  <c r="L224" i="2" a="1"/>
  <c r="L224" i="2" s="1"/>
  <c r="L225" i="2" a="1"/>
  <c r="L225" i="2" s="1"/>
  <c r="L226" i="2" a="1"/>
  <c r="L226" i="2" s="1"/>
  <c r="L227" i="2" a="1"/>
  <c r="L227" i="2" s="1"/>
  <c r="L228" i="2" a="1"/>
  <c r="L228" i="2" s="1"/>
  <c r="L229" i="2" a="1"/>
  <c r="L229" i="2" s="1"/>
  <c r="L230" i="2" a="1"/>
  <c r="L230" i="2" s="1"/>
  <c r="L231" i="2" a="1"/>
  <c r="L231" i="2" s="1"/>
  <c r="L232" i="2" a="1"/>
  <c r="L232" i="2" s="1"/>
  <c r="L233" i="2" a="1"/>
  <c r="L233" i="2" s="1"/>
  <c r="L234" i="2" a="1"/>
  <c r="L234" i="2" s="1"/>
  <c r="L235" i="2" a="1"/>
  <c r="L235" i="2" s="1"/>
  <c r="L236" i="2" a="1"/>
  <c r="L236" i="2" s="1"/>
  <c r="L237" i="2" a="1"/>
  <c r="L237" i="2" s="1"/>
  <c r="L238" i="2" a="1"/>
  <c r="L238" i="2" s="1"/>
  <c r="L239" i="2" a="1"/>
  <c r="L239" i="2" s="1"/>
  <c r="L240" i="2" a="1"/>
  <c r="L240" i="2" s="1"/>
  <c r="L241" i="2" a="1"/>
  <c r="L241" i="2" s="1"/>
  <c r="L242" i="2" a="1"/>
  <c r="L242" i="2" s="1"/>
  <c r="L243" i="2" a="1"/>
  <c r="L243" i="2" s="1"/>
  <c r="L244" i="2" a="1"/>
  <c r="L244" i="2" s="1"/>
  <c r="L245" i="2" a="1"/>
  <c r="L245" i="2" s="1"/>
  <c r="L246" i="2" a="1"/>
  <c r="L246" i="2" s="1"/>
  <c r="L247" i="2" a="1"/>
  <c r="L247" i="2" s="1"/>
  <c r="L248" i="2" a="1"/>
  <c r="L248" i="2" s="1"/>
  <c r="L249" i="2" a="1"/>
  <c r="L249" i="2" s="1"/>
  <c r="L250" i="2" a="1"/>
  <c r="L250" i="2" s="1"/>
  <c r="L251" i="2" a="1"/>
  <c r="L251" i="2" s="1"/>
  <c r="L252" i="2" a="1"/>
  <c r="L252" i="2" s="1"/>
  <c r="L253" i="2" a="1"/>
  <c r="L253" i="2" s="1"/>
  <c r="L254" i="2" a="1"/>
  <c r="L254" i="2" s="1"/>
  <c r="L255" i="2" a="1"/>
  <c r="L255" i="2" s="1"/>
  <c r="L256" i="2" a="1"/>
  <c r="L256" i="2" s="1"/>
  <c r="L257" i="2" a="1"/>
  <c r="L257" i="2" s="1"/>
  <c r="L258" i="2" a="1"/>
  <c r="L258" i="2" s="1"/>
  <c r="L259" i="2" a="1"/>
  <c r="L259" i="2" s="1"/>
  <c r="L260" i="2" a="1"/>
  <c r="L260" i="2" s="1"/>
  <c r="L261" i="2" a="1"/>
  <c r="L261" i="2" s="1"/>
  <c r="L262" i="2" a="1"/>
  <c r="L262" i="2" s="1"/>
  <c r="L263" i="2" a="1"/>
  <c r="L263" i="2" s="1"/>
  <c r="L264" i="2" a="1"/>
  <c r="L264" i="2" s="1"/>
  <c r="L265" i="2" a="1"/>
  <c r="L265" i="2" s="1"/>
  <c r="L266" i="2" a="1"/>
  <c r="L266" i="2" s="1"/>
  <c r="L267" i="2" a="1"/>
  <c r="L267" i="2" s="1"/>
  <c r="L268" i="2" a="1"/>
  <c r="L268" i="2" s="1"/>
  <c r="L269" i="2" a="1"/>
  <c r="L269" i="2" s="1"/>
  <c r="L270" i="2" a="1"/>
  <c r="L270" i="2" s="1"/>
  <c r="L271" i="2" a="1"/>
  <c r="L271" i="2" s="1"/>
  <c r="L272" i="2" a="1"/>
  <c r="L272" i="2" s="1"/>
  <c r="L273" i="2" a="1"/>
  <c r="L273" i="2" s="1"/>
  <c r="L274" i="2" a="1"/>
  <c r="L274" i="2" s="1"/>
  <c r="L275" i="2" a="1"/>
  <c r="L275" i="2" s="1"/>
  <c r="L276" i="2" a="1"/>
  <c r="L276" i="2" s="1"/>
  <c r="L277" i="2" a="1"/>
  <c r="L277" i="2" s="1"/>
  <c r="L278" i="2" a="1"/>
  <c r="L278" i="2" s="1"/>
  <c r="L279" i="2" a="1"/>
  <c r="L279" i="2" s="1"/>
  <c r="L280" i="2" a="1"/>
  <c r="L280" i="2" s="1"/>
  <c r="L281" i="2" a="1"/>
  <c r="L281" i="2" s="1"/>
  <c r="L282" i="2" a="1"/>
  <c r="L282" i="2" s="1"/>
  <c r="L283" i="2" a="1"/>
  <c r="L283" i="2" s="1"/>
  <c r="L284" i="2" a="1"/>
  <c r="L284" i="2" s="1"/>
  <c r="L285" i="2" a="1"/>
  <c r="L285" i="2" s="1"/>
  <c r="L286" i="2" a="1"/>
  <c r="L286" i="2" s="1"/>
  <c r="L287" i="2" a="1"/>
  <c r="L287" i="2" s="1"/>
  <c r="L288" i="2" a="1"/>
  <c r="L288" i="2" s="1"/>
  <c r="L289" i="2" a="1"/>
  <c r="L289" i="2" s="1"/>
  <c r="L290" i="2" a="1"/>
  <c r="L290" i="2" s="1"/>
  <c r="L291" i="2" a="1"/>
  <c r="L291" i="2" s="1"/>
  <c r="L292" i="2" a="1"/>
  <c r="L292" i="2" s="1"/>
  <c r="L293" i="2" a="1"/>
  <c r="L293" i="2" s="1"/>
  <c r="L294" i="2" a="1"/>
  <c r="L294" i="2" s="1"/>
  <c r="L295" i="2" a="1"/>
  <c r="L295" i="2" s="1"/>
  <c r="L296" i="2" a="1"/>
  <c r="L296" i="2" s="1"/>
  <c r="L297" i="2" a="1"/>
  <c r="L297" i="2" s="1"/>
  <c r="L298" i="2" a="1"/>
  <c r="L298" i="2" s="1"/>
  <c r="L299" i="2" a="1"/>
  <c r="L299" i="2" s="1"/>
  <c r="L300" i="2" a="1"/>
  <c r="L300" i="2" s="1"/>
  <c r="L301" i="2" a="1"/>
  <c r="L301" i="2" s="1"/>
  <c r="L302" i="2" a="1"/>
  <c r="L302" i="2" s="1"/>
  <c r="L303" i="2" a="1"/>
  <c r="L303" i="2" s="1"/>
  <c r="L304" i="2" a="1"/>
  <c r="L304" i="2" s="1"/>
  <c r="L305" i="2" a="1"/>
  <c r="L305" i="2" s="1"/>
  <c r="L306" i="2" a="1"/>
  <c r="L306" i="2" s="1"/>
  <c r="L307" i="2" a="1"/>
  <c r="L307" i="2" s="1"/>
  <c r="L308" i="2" a="1"/>
  <c r="L308" i="2" s="1"/>
  <c r="L309" i="2" a="1"/>
  <c r="L309" i="2" s="1"/>
  <c r="L310" i="2" a="1"/>
  <c r="L310" i="2" s="1"/>
  <c r="L311" i="2" a="1"/>
  <c r="L311" i="2" s="1"/>
  <c r="L312" i="2" a="1"/>
  <c r="L312" i="2" s="1"/>
  <c r="L313" i="2" a="1"/>
  <c r="L313" i="2" s="1"/>
  <c r="L314" i="2" a="1"/>
  <c r="L314" i="2" s="1"/>
  <c r="L315" i="2" a="1"/>
  <c r="L315" i="2" s="1"/>
  <c r="L316" i="2" a="1"/>
  <c r="L316" i="2" s="1"/>
  <c r="L317" i="2" a="1"/>
  <c r="L317" i="2" s="1"/>
  <c r="L318" i="2" a="1"/>
  <c r="L318" i="2" s="1"/>
  <c r="L319" i="2" a="1"/>
  <c r="L319" i="2" s="1"/>
  <c r="L320" i="2" a="1"/>
  <c r="L320" i="2" s="1"/>
  <c r="L321" i="2" a="1"/>
  <c r="L321" i="2" s="1"/>
  <c r="L322" i="2" a="1"/>
  <c r="L322" i="2" s="1"/>
  <c r="L323" i="2" a="1"/>
  <c r="L323" i="2" s="1"/>
  <c r="L324" i="2" a="1"/>
  <c r="L324" i="2" s="1"/>
  <c r="L325" i="2" a="1"/>
  <c r="L325" i="2" s="1"/>
  <c r="L326" i="2" a="1"/>
  <c r="L326" i="2"/>
  <c r="L327" i="2" a="1"/>
  <c r="L327" i="2" s="1"/>
  <c r="L328" i="2" a="1"/>
  <c r="L328" i="2" s="1"/>
  <c r="L329" i="2" a="1"/>
  <c r="L329" i="2" s="1"/>
  <c r="L330" i="2" a="1"/>
  <c r="L330" i="2" s="1"/>
  <c r="L331" i="2" a="1"/>
  <c r="L331" i="2" s="1"/>
  <c r="L332" i="2" a="1"/>
  <c r="L332" i="2" s="1"/>
  <c r="L333" i="2" a="1"/>
  <c r="L333" i="2" s="1"/>
  <c r="L334" i="2" a="1"/>
  <c r="L334" i="2" s="1"/>
  <c r="L335" i="2" a="1"/>
  <c r="L335" i="2" s="1"/>
  <c r="L336" i="2" a="1"/>
  <c r="L336" i="2" s="1"/>
  <c r="L337" i="2" a="1"/>
  <c r="L337" i="2" s="1"/>
  <c r="L338" i="2" a="1"/>
  <c r="L338" i="2" s="1"/>
  <c r="L339" i="2" a="1"/>
  <c r="L339" i="2" s="1"/>
  <c r="L340" i="2" a="1"/>
  <c r="L340" i="2" s="1"/>
  <c r="L341" i="2" a="1"/>
  <c r="L341" i="2" s="1"/>
  <c r="L342" i="2" a="1"/>
  <c r="L342" i="2" s="1"/>
  <c r="L343" i="2" a="1"/>
  <c r="L343" i="2" s="1"/>
  <c r="L344" i="2" a="1"/>
  <c r="L344" i="2" s="1"/>
  <c r="L345" i="2" a="1"/>
  <c r="L345" i="2" s="1"/>
  <c r="L346" i="2" a="1"/>
  <c r="L346" i="2" s="1"/>
  <c r="L347" i="2" a="1"/>
  <c r="L347" i="2" s="1"/>
  <c r="L348" i="2" a="1"/>
  <c r="L348" i="2" s="1"/>
  <c r="L349" i="2" a="1"/>
  <c r="L349" i="2" s="1"/>
  <c r="L350" i="2" a="1"/>
  <c r="L350" i="2" s="1"/>
  <c r="L351" i="2" a="1"/>
  <c r="L351" i="2"/>
  <c r="L352" i="2" a="1"/>
  <c r="L352" i="2" s="1"/>
  <c r="L353" i="2" a="1"/>
  <c r="L353" i="2" s="1"/>
  <c r="L354" i="2" a="1"/>
  <c r="L354" i="2" s="1"/>
  <c r="L355" i="2" a="1"/>
  <c r="L355" i="2" s="1"/>
  <c r="L356" i="2" a="1"/>
  <c r="L356" i="2" s="1"/>
  <c r="L357" i="2" a="1"/>
  <c r="L357" i="2" s="1"/>
  <c r="L358" i="2" a="1"/>
  <c r="L358" i="2" s="1"/>
  <c r="L359" i="2" a="1"/>
  <c r="L359" i="2" s="1"/>
  <c r="L360" i="2" a="1"/>
  <c r="L360" i="2"/>
  <c r="L361" i="2" a="1"/>
  <c r="L361" i="2" s="1"/>
  <c r="L362" i="2" a="1"/>
  <c r="L362" i="2" s="1"/>
  <c r="L363" i="2" a="1"/>
  <c r="L363" i="2" s="1"/>
  <c r="L364" i="2" a="1"/>
  <c r="L364" i="2" s="1"/>
  <c r="L365" i="2" a="1"/>
  <c r="L365" i="2" s="1"/>
  <c r="L366" i="2" a="1"/>
  <c r="L366" i="2" s="1"/>
  <c r="L367" i="2" a="1"/>
  <c r="L367" i="2" s="1"/>
  <c r="L368" i="2" a="1"/>
  <c r="L368" i="2" s="1"/>
  <c r="L369" i="2" a="1"/>
  <c r="L369" i="2" s="1"/>
  <c r="L370" i="2" a="1"/>
  <c r="L370" i="2" s="1"/>
  <c r="L371" i="2" a="1"/>
  <c r="L371" i="2" s="1"/>
  <c r="L372" i="2" a="1"/>
  <c r="L372" i="2" s="1"/>
  <c r="L373" i="2" a="1"/>
  <c r="L373" i="2" s="1"/>
  <c r="L374" i="2" a="1"/>
  <c r="L374" i="2" s="1"/>
  <c r="L375" i="2" a="1"/>
  <c r="L375" i="2" s="1"/>
  <c r="L376" i="2" a="1"/>
  <c r="L376" i="2" s="1"/>
  <c r="L377" i="2" a="1"/>
  <c r="L377" i="2" s="1"/>
  <c r="L378" i="2" a="1"/>
  <c r="L378" i="2" s="1"/>
  <c r="L379" i="2" a="1"/>
  <c r="L379" i="2" s="1"/>
  <c r="L380" i="2" a="1"/>
  <c r="L380" i="2" s="1"/>
  <c r="L381" i="2" a="1"/>
  <c r="L381" i="2" s="1"/>
  <c r="L382" i="2" a="1"/>
  <c r="L382" i="2" s="1"/>
  <c r="L383" i="2" a="1"/>
  <c r="L383" i="2" s="1"/>
  <c r="L384" i="2" a="1"/>
  <c r="L384" i="2" s="1"/>
  <c r="L385" i="2" a="1"/>
  <c r="L385" i="2" s="1"/>
  <c r="L386" i="2" a="1"/>
  <c r="L386" i="2" s="1"/>
  <c r="L387" i="2" a="1"/>
  <c r="L387" i="2" s="1"/>
  <c r="L388" i="2" a="1"/>
  <c r="L388" i="2" s="1"/>
  <c r="L389" i="2" a="1"/>
  <c r="L389" i="2" s="1"/>
  <c r="L390" i="2" a="1"/>
  <c r="L390" i="2" s="1"/>
  <c r="L391" i="2" a="1"/>
  <c r="L391" i="2" s="1"/>
  <c r="L392" i="2" a="1"/>
  <c r="L392" i="2" s="1"/>
  <c r="L393" i="2" a="1"/>
  <c r="L393" i="2" s="1"/>
  <c r="L394" i="2" a="1"/>
  <c r="L394" i="2" s="1"/>
  <c r="L395" i="2" a="1"/>
  <c r="L395" i="2" s="1"/>
  <c r="L396" i="2" a="1"/>
  <c r="L396" i="2" s="1"/>
  <c r="L397" i="2" a="1"/>
  <c r="L397" i="2" s="1"/>
  <c r="L398" i="2" a="1"/>
  <c r="L398" i="2" s="1"/>
  <c r="L399" i="2" a="1"/>
  <c r="L399" i="2" s="1"/>
  <c r="L400" i="2" a="1"/>
  <c r="L400" i="2" s="1"/>
  <c r="L401" i="2" a="1"/>
  <c r="L401" i="2" s="1"/>
  <c r="L402" i="2" a="1"/>
  <c r="L402" i="2" s="1"/>
  <c r="L403" i="2" a="1"/>
  <c r="L403" i="2" s="1"/>
  <c r="L404" i="2" a="1"/>
  <c r="L404" i="2" s="1"/>
  <c r="L405" i="2" a="1"/>
  <c r="L405" i="2" s="1"/>
  <c r="L406" i="2" a="1"/>
  <c r="L406" i="2" s="1"/>
  <c r="L407" i="2" a="1"/>
  <c r="L407" i="2" s="1"/>
  <c r="L408" i="2" a="1"/>
  <c r="L408" i="2" s="1"/>
  <c r="L409" i="2" a="1"/>
  <c r="L409" i="2" s="1"/>
  <c r="L410" i="2" a="1"/>
  <c r="L410" i="2" s="1"/>
  <c r="L411" i="2" a="1"/>
  <c r="L411" i="2" s="1"/>
  <c r="L412" i="2" a="1"/>
  <c r="L412" i="2"/>
  <c r="L413" i="2" a="1"/>
  <c r="L413" i="2" s="1"/>
  <c r="L414" i="2" a="1"/>
  <c r="L414" i="2" s="1"/>
  <c r="L415" i="2" a="1"/>
  <c r="L415" i="2" s="1"/>
  <c r="L416" i="2" a="1"/>
  <c r="L416" i="2" s="1"/>
  <c r="L417" i="2" a="1"/>
  <c r="L417" i="2" s="1"/>
  <c r="L418" i="2" a="1"/>
  <c r="L418" i="2" s="1"/>
  <c r="L419" i="2" a="1"/>
  <c r="L419" i="2" s="1"/>
  <c r="L420" i="2" a="1"/>
  <c r="L420" i="2" s="1"/>
  <c r="L421" i="2" a="1"/>
  <c r="L421" i="2" s="1"/>
  <c r="L422" i="2" a="1"/>
  <c r="L422" i="2" s="1"/>
  <c r="L423" i="2" a="1"/>
  <c r="L423" i="2" s="1"/>
  <c r="L424" i="2" a="1"/>
  <c r="L424" i="2" s="1"/>
  <c r="L425" i="2" a="1"/>
  <c r="L425" i="2" s="1"/>
  <c r="L426" i="2" a="1"/>
  <c r="L426" i="2" s="1"/>
  <c r="L427" i="2" a="1"/>
  <c r="L427" i="2" s="1"/>
  <c r="L428" i="2" a="1"/>
  <c r="L428" i="2" s="1"/>
  <c r="L429" i="2" a="1"/>
  <c r="L429" i="2" s="1"/>
  <c r="L430" i="2" a="1"/>
  <c r="L430" i="2" s="1"/>
  <c r="L431" i="2" a="1"/>
  <c r="L431" i="2" s="1"/>
  <c r="L432" i="2" a="1"/>
  <c r="L432" i="2" s="1"/>
  <c r="L433" i="2" a="1"/>
  <c r="L433" i="2" s="1"/>
  <c r="L434" i="2" a="1"/>
  <c r="L434" i="2" s="1"/>
  <c r="L435" i="2" a="1"/>
  <c r="L435" i="2" s="1"/>
  <c r="L436" i="2" a="1"/>
  <c r="L436" i="2"/>
  <c r="L437" i="2" a="1"/>
  <c r="L437" i="2" s="1"/>
  <c r="L438" i="2" a="1"/>
  <c r="L438" i="2" s="1"/>
  <c r="L439" i="2" a="1"/>
  <c r="L439" i="2" s="1"/>
  <c r="L440" i="2" a="1"/>
  <c r="L440" i="2" s="1"/>
  <c r="L441" i="2" a="1"/>
  <c r="L441" i="2" s="1"/>
  <c r="L442" i="2" a="1"/>
  <c r="L442" i="2" s="1"/>
  <c r="L443" i="2" a="1"/>
  <c r="L443" i="2" s="1"/>
  <c r="L444" i="2" a="1"/>
  <c r="L444" i="2" s="1"/>
  <c r="L445" i="2" a="1"/>
  <c r="L445" i="2" s="1"/>
  <c r="L446" i="2" a="1"/>
  <c r="L446" i="2" s="1"/>
  <c r="L447" i="2" a="1"/>
  <c r="L447" i="2" s="1"/>
  <c r="L448" i="2" a="1"/>
  <c r="L448" i="2" s="1"/>
  <c r="L449" i="2" a="1"/>
  <c r="L449" i="2" s="1"/>
  <c r="L450" i="2" a="1"/>
  <c r="L450" i="2" s="1"/>
  <c r="L451" i="2" a="1"/>
  <c r="L451" i="2" s="1"/>
  <c r="L452" i="2" a="1"/>
  <c r="L452" i="2" s="1"/>
  <c r="L453" i="2" a="1"/>
  <c r="L453" i="2" s="1"/>
  <c r="L454" i="2" a="1"/>
  <c r="L454" i="2" s="1"/>
  <c r="L455" i="2" a="1"/>
  <c r="L455" i="2" s="1"/>
  <c r="L456" i="2" a="1"/>
  <c r="L456" i="2" s="1"/>
  <c r="L457" i="2" a="1"/>
  <c r="L457" i="2" s="1"/>
  <c r="L458" i="2" a="1"/>
  <c r="L458" i="2" s="1"/>
  <c r="L459" i="2" a="1"/>
  <c r="L459" i="2" s="1"/>
  <c r="L460" i="2" a="1"/>
  <c r="L460" i="2"/>
  <c r="L461" i="2" a="1"/>
  <c r="L461" i="2" s="1"/>
  <c r="L462" i="2" a="1"/>
  <c r="L462" i="2" s="1"/>
  <c r="L463" i="2" a="1"/>
  <c r="L463" i="2" s="1"/>
  <c r="L464" i="2" a="1"/>
  <c r="L464" i="2" s="1"/>
  <c r="L465" i="2" a="1"/>
  <c r="L465" i="2" s="1"/>
  <c r="L466" i="2" a="1"/>
  <c r="L466" i="2" s="1"/>
  <c r="L467" i="2" a="1"/>
  <c r="L467" i="2" s="1"/>
  <c r="L468" i="2" a="1"/>
  <c r="L468" i="2" s="1"/>
  <c r="L469" i="2" a="1"/>
  <c r="L469" i="2" s="1"/>
  <c r="L470" i="2" a="1"/>
  <c r="L470" i="2" s="1"/>
  <c r="L471" i="2" a="1"/>
  <c r="L471" i="2" s="1"/>
  <c r="L472" i="2" a="1"/>
  <c r="L472" i="2" s="1"/>
  <c r="L473" i="2" a="1"/>
  <c r="L473" i="2" s="1"/>
  <c r="L474" i="2" a="1"/>
  <c r="L474" i="2" s="1"/>
  <c r="L475" i="2" a="1"/>
  <c r="L475" i="2" s="1"/>
  <c r="L476" i="2" a="1"/>
  <c r="L476" i="2" s="1"/>
  <c r="L477" i="2" a="1"/>
  <c r="L477" i="2" s="1"/>
  <c r="L478" i="2" a="1"/>
  <c r="L478" i="2" s="1"/>
  <c r="L479" i="2" a="1"/>
  <c r="L479" i="2" s="1"/>
  <c r="L480" i="2" a="1"/>
  <c r="L480" i="2" s="1"/>
  <c r="L481" i="2" a="1"/>
  <c r="L481" i="2" s="1"/>
  <c r="L482" i="2" a="1"/>
  <c r="L482" i="2" s="1"/>
  <c r="L483" i="2" a="1"/>
  <c r="L483" i="2" s="1"/>
  <c r="L484" i="2" a="1"/>
  <c r="L484" i="2" s="1"/>
  <c r="L485" i="2" a="1"/>
  <c r="L485" i="2" s="1"/>
  <c r="L486" i="2" a="1"/>
  <c r="L486" i="2" s="1"/>
  <c r="L487" i="2" a="1"/>
  <c r="L487" i="2" s="1"/>
  <c r="L488" i="2" a="1"/>
  <c r="L488" i="2" s="1"/>
  <c r="L489" i="2" a="1"/>
  <c r="L489" i="2" s="1"/>
  <c r="L490" i="2" a="1"/>
  <c r="L490" i="2" s="1"/>
  <c r="L491" i="2" a="1"/>
  <c r="L491" i="2" s="1"/>
  <c r="L492" i="2" a="1"/>
  <c r="L492" i="2" s="1"/>
  <c r="L493" i="2" a="1"/>
  <c r="L493" i="2" s="1"/>
  <c r="L494" i="2" a="1"/>
  <c r="L494" i="2" s="1"/>
  <c r="L495" i="2" a="1"/>
  <c r="L495" i="2" s="1"/>
  <c r="L496" i="2" a="1"/>
  <c r="L496" i="2" s="1"/>
  <c r="L497" i="2" a="1"/>
  <c r="L497" i="2" s="1"/>
  <c r="L498" i="2" a="1"/>
  <c r="L498" i="2" s="1"/>
  <c r="L499" i="2" a="1"/>
  <c r="L499" i="2" s="1"/>
  <c r="L500" i="2" a="1"/>
  <c r="L500" i="2"/>
  <c r="L501" i="2" a="1"/>
  <c r="L501" i="2" s="1"/>
  <c r="L502" i="2" a="1"/>
  <c r="L502" i="2" s="1"/>
  <c r="L503" i="2" a="1"/>
  <c r="L503" i="2" s="1"/>
  <c r="L504" i="2" a="1"/>
  <c r="L504" i="2" s="1"/>
  <c r="L505" i="2" a="1"/>
  <c r="L505" i="2" s="1"/>
  <c r="L506" i="2" a="1"/>
  <c r="L506" i="2" s="1"/>
  <c r="L507" i="2" a="1"/>
  <c r="L507" i="2" s="1"/>
  <c r="L508" i="2" a="1"/>
  <c r="L508" i="2" s="1"/>
  <c r="L509" i="2" a="1"/>
  <c r="L509" i="2" s="1"/>
  <c r="L510" i="2" a="1"/>
  <c r="L510" i="2" s="1"/>
  <c r="L511" i="2" a="1"/>
  <c r="L511" i="2" s="1"/>
  <c r="L512" i="2" a="1"/>
  <c r="L512" i="2" s="1"/>
  <c r="L513" i="2" a="1"/>
  <c r="L513" i="2" s="1"/>
  <c r="L514" i="2" a="1"/>
  <c r="L514" i="2" s="1"/>
  <c r="L515" i="2" a="1"/>
  <c r="L515" i="2" s="1"/>
  <c r="L516" i="2" a="1"/>
  <c r="L516" i="2" s="1"/>
  <c r="L517" i="2" a="1"/>
  <c r="L517" i="2" s="1"/>
  <c r="L518" i="2" a="1"/>
  <c r="L518" i="2" s="1"/>
  <c r="L519" i="2" a="1"/>
  <c r="L519" i="2" s="1"/>
  <c r="L520" i="2" a="1"/>
  <c r="L520" i="2" s="1"/>
  <c r="L521" i="2" a="1"/>
  <c r="L521" i="2" s="1"/>
  <c r="L522" i="2" a="1"/>
  <c r="L522" i="2" s="1"/>
  <c r="L523" i="2" a="1"/>
  <c r="L523" i="2" s="1"/>
  <c r="L524" i="2" a="1"/>
  <c r="L524" i="2"/>
  <c r="L525" i="2" a="1"/>
  <c r="L525" i="2" s="1"/>
  <c r="L526" i="2" a="1"/>
  <c r="L526" i="2" s="1"/>
  <c r="L527" i="2" a="1"/>
  <c r="L527" i="2" s="1"/>
  <c r="L528" i="2" a="1"/>
  <c r="L528" i="2" s="1"/>
  <c r="L529" i="2" a="1"/>
  <c r="L529" i="2" s="1"/>
  <c r="L530" i="2" a="1"/>
  <c r="L530" i="2" s="1"/>
  <c r="L531" i="2" a="1"/>
  <c r="L531" i="2" s="1"/>
  <c r="L532" i="2" a="1"/>
  <c r="L532" i="2" s="1"/>
  <c r="L533" i="2" a="1"/>
  <c r="L533" i="2" s="1"/>
  <c r="L534" i="2" a="1"/>
  <c r="L534" i="2" s="1"/>
  <c r="L535" i="2" a="1"/>
  <c r="L535" i="2" s="1"/>
  <c r="L536" i="2" a="1"/>
  <c r="L536" i="2" s="1"/>
  <c r="L537" i="2" a="1"/>
  <c r="L537" i="2" s="1"/>
  <c r="L538" i="2" a="1"/>
  <c r="L538" i="2" s="1"/>
  <c r="L539" i="2" a="1"/>
  <c r="L539" i="2" s="1"/>
  <c r="L540" i="2" a="1"/>
  <c r="L540" i="2" s="1"/>
  <c r="L541" i="2" a="1"/>
  <c r="L541" i="2" s="1"/>
  <c r="L542" i="2" a="1"/>
  <c r="L542" i="2" s="1"/>
  <c r="L543" i="2" a="1"/>
  <c r="L543" i="2" s="1"/>
  <c r="L544" i="2" a="1"/>
  <c r="L544" i="2" s="1"/>
  <c r="L545" i="2" a="1"/>
  <c r="L545" i="2" s="1"/>
  <c r="L546" i="2" a="1"/>
  <c r="L546" i="2" s="1"/>
  <c r="L547" i="2" a="1"/>
  <c r="L547" i="2" s="1"/>
  <c r="L548" i="2" a="1"/>
  <c r="L548" i="2" s="1"/>
  <c r="L549" i="2" a="1"/>
  <c r="L549" i="2" s="1"/>
  <c r="L550" i="2" a="1"/>
  <c r="L550" i="2" s="1"/>
  <c r="L551" i="2" a="1"/>
  <c r="L551" i="2" s="1"/>
  <c r="L552" i="2" a="1"/>
  <c r="L552" i="2" s="1"/>
  <c r="L553" i="2" a="1"/>
  <c r="L553" i="2" s="1"/>
  <c r="L554" i="2" a="1"/>
  <c r="L554" i="2" s="1"/>
  <c r="L555" i="2" a="1"/>
  <c r="L555" i="2" s="1"/>
  <c r="L556" i="2" a="1"/>
  <c r="L556" i="2" s="1"/>
  <c r="L557" i="2" a="1"/>
  <c r="L557" i="2" s="1"/>
  <c r="L558" i="2" a="1"/>
  <c r="L558" i="2" s="1"/>
  <c r="L559" i="2" a="1"/>
  <c r="L559" i="2" s="1"/>
  <c r="L560" i="2" a="1"/>
  <c r="L560" i="2" s="1"/>
  <c r="L561" i="2" a="1"/>
  <c r="L561" i="2" s="1"/>
  <c r="L562" i="2" a="1"/>
  <c r="L562" i="2" s="1"/>
  <c r="L563" i="2" a="1"/>
  <c r="L563" i="2" s="1"/>
  <c r="L564" i="2" a="1"/>
  <c r="L564" i="2" s="1"/>
  <c r="L565" i="2" a="1"/>
  <c r="L565" i="2" s="1"/>
  <c r="L566" i="2" a="1"/>
  <c r="L566" i="2" s="1"/>
  <c r="L567" i="2" a="1"/>
  <c r="L567" i="2" s="1"/>
  <c r="L568" i="2" a="1"/>
  <c r="L568" i="2" s="1"/>
  <c r="L569" i="2" a="1"/>
  <c r="L569" i="2" s="1"/>
  <c r="L570" i="2" a="1"/>
  <c r="L570" i="2" s="1"/>
  <c r="L571" i="2" a="1"/>
  <c r="L571" i="2" s="1"/>
  <c r="L572" i="2" a="1"/>
  <c r="L572" i="2" s="1"/>
  <c r="L573" i="2" a="1"/>
  <c r="L573" i="2" s="1"/>
  <c r="L574" i="2" a="1"/>
  <c r="L574" i="2" s="1"/>
  <c r="L575" i="2" a="1"/>
  <c r="L575" i="2" s="1"/>
  <c r="L576" i="2" a="1"/>
  <c r="L576" i="2" s="1"/>
  <c r="L577" i="2" a="1"/>
  <c r="L577" i="2" s="1"/>
  <c r="L578" i="2" a="1"/>
  <c r="L578" i="2" s="1"/>
  <c r="L579" i="2" a="1"/>
  <c r="L579" i="2" s="1"/>
  <c r="L580" i="2" a="1"/>
  <c r="L580" i="2" s="1"/>
  <c r="L581" i="2" a="1"/>
  <c r="L581" i="2" s="1"/>
  <c r="L582" i="2" a="1"/>
  <c r="L582" i="2" s="1"/>
  <c r="L583" i="2" a="1"/>
  <c r="L583" i="2" s="1"/>
  <c r="L584" i="2" a="1"/>
  <c r="L584" i="2" s="1"/>
  <c r="L585" i="2" a="1"/>
  <c r="L585" i="2" s="1"/>
  <c r="L586" i="2" a="1"/>
  <c r="L586" i="2" s="1"/>
  <c r="L587" i="2" a="1"/>
  <c r="L587" i="2" s="1"/>
  <c r="L588" i="2" a="1"/>
  <c r="L588" i="2" s="1"/>
  <c r="L589" i="2" a="1"/>
  <c r="L589" i="2" s="1"/>
  <c r="L590" i="2" a="1"/>
  <c r="L590" i="2" s="1"/>
  <c r="L591" i="2" a="1"/>
  <c r="L591" i="2" s="1"/>
  <c r="L592" i="2" a="1"/>
  <c r="L592" i="2" s="1"/>
  <c r="L593" i="2" a="1"/>
  <c r="L593" i="2" s="1"/>
  <c r="L594" i="2" a="1"/>
  <c r="L594" i="2" s="1"/>
  <c r="L595" i="2" a="1"/>
  <c r="L595" i="2" s="1"/>
  <c r="L596" i="2" a="1"/>
  <c r="L596" i="2" s="1"/>
  <c r="L597" i="2" a="1"/>
  <c r="L597" i="2" s="1"/>
  <c r="L598" i="2" a="1"/>
  <c r="L598" i="2" s="1"/>
  <c r="L599" i="2" a="1"/>
  <c r="L599" i="2" s="1"/>
  <c r="L600" i="2" a="1"/>
  <c r="L600" i="2" s="1"/>
  <c r="L601" i="2" a="1"/>
  <c r="L601" i="2" s="1"/>
  <c r="L602" i="2" a="1"/>
  <c r="L602" i="2" s="1"/>
  <c r="L603" i="2" a="1"/>
  <c r="L603" i="2" s="1"/>
  <c r="L604" i="2" a="1"/>
  <c r="L604" i="2" s="1"/>
  <c r="L605" i="2" a="1"/>
  <c r="L605" i="2" s="1"/>
  <c r="L606" i="2" a="1"/>
  <c r="L606" i="2" s="1"/>
  <c r="L607" i="2" a="1"/>
  <c r="L607" i="2" s="1"/>
  <c r="L608" i="2" a="1"/>
  <c r="L608" i="2" s="1"/>
  <c r="L609" i="2" a="1"/>
  <c r="L609" i="2" s="1"/>
  <c r="L610" i="2" a="1"/>
  <c r="L610" i="2" s="1"/>
  <c r="L611" i="2" a="1"/>
  <c r="L611" i="2" s="1"/>
  <c r="L612" i="2" a="1"/>
  <c r="L612" i="2" s="1"/>
  <c r="L613" i="2" a="1"/>
  <c r="L613" i="2" s="1"/>
  <c r="L614" i="2" a="1"/>
  <c r="L614" i="2" s="1"/>
  <c r="L615" i="2" a="1"/>
  <c r="L615" i="2" s="1"/>
  <c r="L616" i="2" a="1"/>
  <c r="L616" i="2" s="1"/>
  <c r="L617" i="2" a="1"/>
  <c r="L617" i="2" s="1"/>
  <c r="L618" i="2" a="1"/>
  <c r="L618" i="2" s="1"/>
  <c r="L619" i="2" a="1"/>
  <c r="L619" i="2" s="1"/>
  <c r="L620" i="2" a="1"/>
  <c r="L620" i="2" s="1"/>
  <c r="L621" i="2" a="1"/>
  <c r="L621" i="2" s="1"/>
  <c r="L622" i="2" a="1"/>
  <c r="L622" i="2" s="1"/>
  <c r="L623" i="2" a="1"/>
  <c r="L623" i="2" s="1"/>
  <c r="L624" i="2" a="1"/>
  <c r="L624" i="2" s="1"/>
  <c r="L625" i="2" a="1"/>
  <c r="L625" i="2" s="1"/>
  <c r="L626" i="2" a="1"/>
  <c r="L626" i="2" s="1"/>
  <c r="L627" i="2" a="1"/>
  <c r="L627" i="2" s="1"/>
  <c r="L628" i="2" a="1"/>
  <c r="L628" i="2" s="1"/>
  <c r="L629" i="2" a="1"/>
  <c r="L629" i="2" s="1"/>
  <c r="L630" i="2" a="1"/>
  <c r="L630" i="2" s="1"/>
  <c r="L631" i="2" a="1"/>
  <c r="L631" i="2" s="1"/>
  <c r="L632" i="2" a="1"/>
  <c r="L632" i="2" s="1"/>
  <c r="L633" i="2" a="1"/>
  <c r="L633" i="2" s="1"/>
  <c r="L634" i="2" a="1"/>
  <c r="L634" i="2" s="1"/>
  <c r="L635" i="2" a="1"/>
  <c r="L635" i="2" s="1"/>
  <c r="L636" i="2" a="1"/>
  <c r="L636" i="2" s="1"/>
  <c r="L637" i="2" a="1"/>
  <c r="L637" i="2" s="1"/>
  <c r="L638" i="2" a="1"/>
  <c r="L638" i="2" s="1"/>
  <c r="L639" i="2" a="1"/>
  <c r="L639" i="2"/>
  <c r="L640" i="2" a="1"/>
  <c r="L640" i="2" s="1"/>
  <c r="L641" i="2" a="1"/>
  <c r="L641" i="2" s="1"/>
  <c r="L642" i="2" a="1"/>
  <c r="L642" i="2" s="1"/>
  <c r="L643" i="2" a="1"/>
  <c r="L643" i="2" s="1"/>
  <c r="L644" i="2" a="1"/>
  <c r="L644" i="2" s="1"/>
  <c r="L645" i="2" a="1"/>
  <c r="L645" i="2"/>
  <c r="L646" i="2" a="1"/>
  <c r="L646" i="2" s="1"/>
  <c r="L647" i="2" a="1"/>
  <c r="L647" i="2" s="1"/>
  <c r="L648" i="2" a="1"/>
  <c r="L648" i="2" s="1"/>
  <c r="L649" i="2" a="1"/>
  <c r="L649" i="2" s="1"/>
  <c r="L650" i="2" a="1"/>
  <c r="L650" i="2" s="1"/>
  <c r="L651" i="2" a="1"/>
  <c r="L651" i="2" s="1"/>
  <c r="L652" i="2" a="1"/>
  <c r="L652" i="2" s="1"/>
  <c r="L653" i="2" a="1"/>
  <c r="L653" i="2" s="1"/>
  <c r="L654" i="2" a="1"/>
  <c r="L654" i="2" s="1"/>
  <c r="L655" i="2" a="1"/>
  <c r="L655" i="2" s="1"/>
  <c r="L656" i="2" a="1"/>
  <c r="L656" i="2"/>
  <c r="L657" i="2" a="1"/>
  <c r="L657" i="2"/>
  <c r="L658" i="2" a="1"/>
  <c r="L658" i="2" s="1"/>
  <c r="L659" i="2" a="1"/>
  <c r="L659" i="2" s="1"/>
  <c r="L660" i="2" a="1"/>
  <c r="L660" i="2" s="1"/>
  <c r="L661" i="2" a="1"/>
  <c r="L661" i="2" s="1"/>
  <c r="L662" i="2" a="1"/>
  <c r="L662" i="2" s="1"/>
  <c r="L663" i="2" a="1"/>
  <c r="L663" i="2" s="1"/>
  <c r="L664" i="2" a="1"/>
  <c r="L664" i="2" s="1"/>
  <c r="L665" i="2" a="1"/>
  <c r="L665" i="2" s="1"/>
  <c r="L666" i="2" a="1"/>
  <c r="L666" i="2" s="1"/>
  <c r="L667" i="2" a="1"/>
  <c r="L667" i="2" s="1"/>
  <c r="L668" i="2" a="1"/>
  <c r="L668" i="2"/>
  <c r="L669" i="2" a="1"/>
  <c r="L669" i="2" s="1"/>
  <c r="L670" i="2" a="1"/>
  <c r="L670" i="2" s="1"/>
  <c r="L671" i="2" a="1"/>
  <c r="L671" i="2" s="1"/>
  <c r="L672" i="2" a="1"/>
  <c r="L672" i="2" s="1"/>
  <c r="L673" i="2" a="1"/>
  <c r="L673" i="2" s="1"/>
  <c r="L674" i="2" a="1"/>
  <c r="L674" i="2" s="1"/>
  <c r="L675" i="2" a="1"/>
  <c r="L675" i="2" s="1"/>
  <c r="L676" i="2" a="1"/>
  <c r="L676" i="2" s="1"/>
  <c r="L677" i="2" a="1"/>
  <c r="L677" i="2"/>
  <c r="L678" i="2" a="1"/>
  <c r="L678" i="2" s="1"/>
  <c r="L679" i="2" a="1"/>
  <c r="L679" i="2"/>
  <c r="L680" i="2" a="1"/>
  <c r="L680" i="2" s="1"/>
  <c r="L681" i="2" a="1"/>
  <c r="L681" i="2" s="1"/>
  <c r="L682" i="2" a="1"/>
  <c r="L682" i="2" s="1"/>
  <c r="L683" i="2" a="1"/>
  <c r="L683" i="2"/>
  <c r="L684" i="2" a="1"/>
  <c r="L684" i="2" s="1"/>
  <c r="L685" i="2" a="1"/>
  <c r="L685" i="2" s="1"/>
  <c r="L686" i="2" a="1"/>
  <c r="L686" i="2" s="1"/>
  <c r="L687" i="2" a="1"/>
  <c r="L687" i="2" s="1"/>
  <c r="L688" i="2" a="1"/>
  <c r="L688" i="2" s="1"/>
  <c r="L689" i="2" a="1"/>
  <c r="L689" i="2" s="1"/>
  <c r="L690" i="2" a="1"/>
  <c r="L690" i="2" s="1"/>
  <c r="L691" i="2" a="1"/>
  <c r="L691" i="2" s="1"/>
  <c r="L692" i="2" a="1"/>
  <c r="L692" i="2" s="1"/>
  <c r="L693" i="2" a="1"/>
  <c r="L693" i="2" s="1"/>
  <c r="L694" i="2" a="1"/>
  <c r="L694" i="2" s="1"/>
  <c r="L695" i="2" a="1"/>
  <c r="L695" i="2" s="1"/>
  <c r="L696" i="2" a="1"/>
  <c r="L696" i="2" s="1"/>
  <c r="L697" i="2" a="1"/>
  <c r="L697" i="2" s="1"/>
  <c r="L698" i="2" a="1"/>
  <c r="L698" i="2" s="1"/>
  <c r="L699" i="2" a="1"/>
  <c r="L699" i="2" s="1"/>
  <c r="L700" i="2" a="1"/>
  <c r="L700" i="2" s="1"/>
  <c r="L701" i="2" a="1"/>
  <c r="L701" i="2" s="1"/>
  <c r="L702" i="2" a="1"/>
  <c r="L702" i="2" s="1"/>
  <c r="L703" i="2" a="1"/>
  <c r="L703" i="2" s="1"/>
  <c r="L704" i="2" a="1"/>
  <c r="L704" i="2" s="1"/>
  <c r="L705" i="2" a="1"/>
  <c r="L705" i="2" s="1"/>
  <c r="L706" i="2" a="1"/>
  <c r="L706" i="2" s="1"/>
  <c r="L707" i="2" a="1"/>
  <c r="L707" i="2" s="1"/>
  <c r="L708" i="2" a="1"/>
  <c r="L708" i="2" s="1"/>
  <c r="L709" i="2" a="1"/>
  <c r="L709" i="2" s="1"/>
  <c r="L710" i="2" a="1"/>
  <c r="L710" i="2" s="1"/>
  <c r="L711" i="2" a="1"/>
  <c r="L711" i="2"/>
  <c r="L712" i="2" a="1"/>
  <c r="L712" i="2" s="1"/>
  <c r="L713" i="2" a="1"/>
  <c r="L713" i="2" s="1"/>
  <c r="L714" i="2" a="1"/>
  <c r="L714" i="2" s="1"/>
  <c r="L715" i="2" a="1"/>
  <c r="L715" i="2" s="1"/>
  <c r="L716" i="2" a="1"/>
  <c r="L716" i="2" s="1"/>
  <c r="L717" i="2" a="1"/>
  <c r="L717" i="2" s="1"/>
  <c r="L718" i="2" a="1"/>
  <c r="L718" i="2" s="1"/>
  <c r="L719" i="2" a="1"/>
  <c r="L719" i="2"/>
  <c r="L720" i="2" a="1"/>
  <c r="L720" i="2" s="1"/>
  <c r="L721" i="2" a="1"/>
  <c r="L721" i="2" s="1"/>
  <c r="L722" i="2" a="1"/>
  <c r="L722" i="2" s="1"/>
  <c r="L723" i="2" a="1"/>
  <c r="L723" i="2" s="1"/>
  <c r="L724" i="2" a="1"/>
  <c r="L724" i="2" s="1"/>
  <c r="L725" i="2" a="1"/>
  <c r="L725" i="2" s="1"/>
  <c r="L726" i="2" a="1"/>
  <c r="L726" i="2" s="1"/>
  <c r="L727" i="2" a="1"/>
  <c r="L727" i="2" s="1"/>
  <c r="L728" i="2" a="1"/>
  <c r="L728" i="2" s="1"/>
  <c r="L729" i="2" a="1"/>
  <c r="L729" i="2" s="1"/>
  <c r="L730" i="2" a="1"/>
  <c r="L730" i="2" s="1"/>
  <c r="L731" i="2" a="1"/>
  <c r="L731" i="2" s="1"/>
  <c r="L732" i="2" a="1"/>
  <c r="L732" i="2" s="1"/>
  <c r="L733" i="2" a="1"/>
  <c r="L733" i="2" s="1"/>
  <c r="L734" i="2" a="1"/>
  <c r="L734" i="2" s="1"/>
  <c r="L735" i="2" a="1"/>
  <c r="L735" i="2" s="1"/>
  <c r="L736" i="2" a="1"/>
  <c r="L736" i="2" s="1"/>
  <c r="L737" i="2" a="1"/>
  <c r="L737" i="2" s="1"/>
  <c r="L738" i="2" a="1"/>
  <c r="L738" i="2" s="1"/>
  <c r="L739" i="2" a="1"/>
  <c r="L739" i="2" s="1"/>
  <c r="L740" i="2" a="1"/>
  <c r="L740" i="2" s="1"/>
  <c r="L741" i="2" a="1"/>
  <c r="L741" i="2" s="1"/>
  <c r="L742" i="2" a="1"/>
  <c r="L742" i="2" s="1"/>
  <c r="L743" i="2" a="1"/>
  <c r="L743" i="2" s="1"/>
  <c r="L744" i="2" a="1"/>
  <c r="L744" i="2" s="1"/>
  <c r="L745" i="2" a="1"/>
  <c r="L745" i="2" s="1"/>
  <c r="L746" i="2" a="1"/>
  <c r="L746" i="2" s="1"/>
  <c r="L747" i="2" a="1"/>
  <c r="L747" i="2" s="1"/>
  <c r="L748" i="2" a="1"/>
  <c r="L748" i="2" s="1"/>
  <c r="L749" i="2" a="1"/>
  <c r="L749" i="2" s="1"/>
  <c r="L750" i="2" a="1"/>
  <c r="L750" i="2" s="1"/>
  <c r="L751" i="2" a="1"/>
  <c r="L751" i="2" s="1"/>
  <c r="L752" i="2" a="1"/>
  <c r="L752" i="2" s="1"/>
  <c r="L753" i="2" a="1"/>
  <c r="L753" i="2" s="1"/>
  <c r="L754" i="2" a="1"/>
  <c r="L754" i="2" s="1"/>
  <c r="L755" i="2" a="1"/>
  <c r="L755" i="2" s="1"/>
  <c r="L756" i="2" a="1"/>
  <c r="L756" i="2" s="1"/>
  <c r="L757" i="2" a="1"/>
  <c r="L757" i="2" s="1"/>
  <c r="L758" i="2" a="1"/>
  <c r="L758" i="2" s="1"/>
  <c r="L759" i="2" a="1"/>
  <c r="L759" i="2" s="1"/>
  <c r="L760" i="2" a="1"/>
  <c r="L760" i="2" s="1"/>
  <c r="L761" i="2" a="1"/>
  <c r="L761" i="2" s="1"/>
  <c r="L762" i="2" a="1"/>
  <c r="L762" i="2" s="1"/>
  <c r="L763" i="2" a="1"/>
  <c r="L763" i="2" s="1"/>
  <c r="L764" i="2" a="1"/>
  <c r="L764" i="2" s="1"/>
  <c r="L765" i="2" a="1"/>
  <c r="L765" i="2" s="1"/>
  <c r="L766" i="2" a="1"/>
  <c r="L766" i="2" s="1"/>
  <c r="L767" i="2" a="1"/>
  <c r="L767" i="2" s="1"/>
  <c r="L768" i="2" a="1"/>
  <c r="L768" i="2" s="1"/>
  <c r="L769" i="2" a="1"/>
  <c r="L769" i="2" s="1"/>
  <c r="L770" i="2" a="1"/>
  <c r="L770" i="2" s="1"/>
  <c r="L771" i="2" a="1"/>
  <c r="L771" i="2" s="1"/>
  <c r="L772" i="2" a="1"/>
  <c r="L772" i="2" s="1"/>
  <c r="L773" i="2" a="1"/>
  <c r="L773" i="2" s="1"/>
  <c r="L774" i="2" a="1"/>
  <c r="L774" i="2" s="1"/>
  <c r="L775" i="2" a="1"/>
  <c r="L775" i="2" s="1"/>
  <c r="L776" i="2" a="1"/>
  <c r="L776" i="2" s="1"/>
  <c r="L777" i="2" a="1"/>
  <c r="L777" i="2" s="1"/>
  <c r="L778" i="2" a="1"/>
  <c r="L778" i="2" s="1"/>
  <c r="L779" i="2" a="1"/>
  <c r="L779" i="2"/>
  <c r="L780" i="2" a="1"/>
  <c r="L780" i="2" s="1"/>
  <c r="L781" i="2" a="1"/>
  <c r="L781" i="2" s="1"/>
  <c r="L782" i="2" a="1"/>
  <c r="L782" i="2" s="1"/>
  <c r="L783" i="2" a="1"/>
  <c r="L783" i="2" s="1"/>
  <c r="L784" i="2" a="1"/>
  <c r="L784" i="2" s="1"/>
  <c r="L785" i="2" a="1"/>
  <c r="L785" i="2" s="1"/>
  <c r="L786" i="2" a="1"/>
  <c r="L786" i="2" s="1"/>
  <c r="L787" i="2" a="1"/>
  <c r="L787" i="2" s="1"/>
  <c r="L788" i="2" a="1"/>
  <c r="L788" i="2" s="1"/>
  <c r="L789" i="2" a="1"/>
  <c r="L789" i="2" s="1"/>
  <c r="L790" i="2" a="1"/>
  <c r="L790" i="2" s="1"/>
  <c r="L791" i="2" a="1"/>
  <c r="L791" i="2" s="1"/>
  <c r="L792" i="2" a="1"/>
  <c r="L792" i="2" s="1"/>
  <c r="L793" i="2" a="1"/>
  <c r="L793" i="2" s="1"/>
  <c r="L794" i="2" a="1"/>
  <c r="L794" i="2" s="1"/>
  <c r="L795" i="2" a="1"/>
  <c r="L795" i="2" s="1"/>
  <c r="L796" i="2" a="1"/>
  <c r="L796" i="2" s="1"/>
  <c r="L797" i="2" a="1"/>
  <c r="L797" i="2" s="1"/>
  <c r="L798" i="2" a="1"/>
  <c r="L798" i="2" s="1"/>
  <c r="L799" i="2" a="1"/>
  <c r="L799" i="2" s="1"/>
  <c r="L800" i="2" a="1"/>
  <c r="L800" i="2" s="1"/>
  <c r="L801" i="2" a="1"/>
  <c r="L801" i="2" s="1"/>
  <c r="L802" i="2" a="1"/>
  <c r="L802" i="2" s="1"/>
  <c r="L803" i="2" a="1"/>
  <c r="L803" i="2" s="1"/>
  <c r="L804" i="2" a="1"/>
  <c r="L804" i="2" s="1"/>
  <c r="L805" i="2" a="1"/>
  <c r="L805" i="2" s="1"/>
  <c r="L806" i="2" a="1"/>
  <c r="L806" i="2" s="1"/>
  <c r="L807" i="2" a="1"/>
  <c r="L807" i="2" s="1"/>
  <c r="L808" i="2" a="1"/>
  <c r="L808" i="2" s="1"/>
  <c r="L809" i="2" a="1"/>
  <c r="L809" i="2" s="1"/>
  <c r="L810" i="2" a="1"/>
  <c r="L810" i="2" s="1"/>
  <c r="L811" i="2" a="1"/>
  <c r="L811" i="2" s="1"/>
  <c r="L812" i="2" a="1"/>
  <c r="L812" i="2" s="1"/>
  <c r="L813" i="2" a="1"/>
  <c r="L813" i="2" s="1"/>
  <c r="L814" i="2" a="1"/>
  <c r="L814" i="2" s="1"/>
  <c r="L815" i="2" a="1"/>
  <c r="L815" i="2"/>
  <c r="L816" i="2" a="1"/>
  <c r="L816" i="2" s="1"/>
  <c r="L817" i="2" a="1"/>
  <c r="L817" i="2" s="1"/>
  <c r="L818" i="2" a="1"/>
  <c r="L818" i="2" s="1"/>
  <c r="L819" i="2" a="1"/>
  <c r="L819" i="2" s="1"/>
  <c r="L820" i="2" a="1"/>
  <c r="L820" i="2" s="1"/>
  <c r="L821" i="2" a="1"/>
  <c r="L821" i="2" s="1"/>
  <c r="L822" i="2" a="1"/>
  <c r="L822" i="2" s="1"/>
  <c r="L823" i="2" a="1"/>
  <c r="L823" i="2" s="1"/>
  <c r="L824" i="2" a="1"/>
  <c r="L824" i="2" s="1"/>
  <c r="L825" i="2" a="1"/>
  <c r="L825" i="2" s="1"/>
  <c r="L826" i="2" a="1"/>
  <c r="L826" i="2" s="1"/>
  <c r="L827" i="2" a="1"/>
  <c r="L827" i="2" s="1"/>
  <c r="L828" i="2" a="1"/>
  <c r="L828" i="2" s="1"/>
  <c r="L829" i="2" a="1"/>
  <c r="L829" i="2" s="1"/>
  <c r="L830" i="2" a="1"/>
  <c r="L830" i="2" s="1"/>
  <c r="L831" i="2" a="1"/>
  <c r="L831" i="2" s="1"/>
  <c r="L832" i="2" a="1"/>
  <c r="L832" i="2" s="1"/>
  <c r="L833" i="2" a="1"/>
  <c r="L833" i="2" s="1"/>
  <c r="L834" i="2" a="1"/>
  <c r="L834" i="2" s="1"/>
  <c r="L835" i="2" a="1"/>
  <c r="L835" i="2" s="1"/>
  <c r="L836" i="2" a="1"/>
  <c r="L836" i="2" s="1"/>
  <c r="L837" i="2" a="1"/>
  <c r="L837" i="2" s="1"/>
  <c r="L838" i="2" a="1"/>
  <c r="L838" i="2" s="1"/>
  <c r="L839" i="2" a="1"/>
  <c r="L839" i="2" s="1"/>
  <c r="L840" i="2" a="1"/>
  <c r="L840" i="2" s="1"/>
  <c r="L841" i="2" a="1"/>
  <c r="L841" i="2" s="1"/>
  <c r="L842" i="2" a="1"/>
  <c r="L842" i="2" s="1"/>
  <c r="L843" i="2" a="1"/>
  <c r="L843" i="2" s="1"/>
  <c r="L844" i="2" a="1"/>
  <c r="L844" i="2" s="1"/>
  <c r="L845" i="2" a="1"/>
  <c r="L845" i="2" s="1"/>
  <c r="L846" i="2" a="1"/>
  <c r="L846" i="2" s="1"/>
  <c r="L847" i="2" a="1"/>
  <c r="L847" i="2" s="1"/>
  <c r="L848" i="2" a="1"/>
  <c r="L848" i="2" s="1"/>
  <c r="L849" i="2" a="1"/>
  <c r="L849" i="2" s="1"/>
  <c r="L850" i="2" a="1"/>
  <c r="L850" i="2" s="1"/>
  <c r="L851" i="2" a="1"/>
  <c r="L851" i="2" s="1"/>
  <c r="L852" i="2" a="1"/>
  <c r="L852" i="2" s="1"/>
  <c r="L853" i="2" a="1"/>
  <c r="L853" i="2" s="1"/>
  <c r="L854" i="2" a="1"/>
  <c r="L854" i="2" s="1"/>
  <c r="L855" i="2" a="1"/>
  <c r="L855" i="2" s="1"/>
  <c r="L856" i="2" a="1"/>
  <c r="L856" i="2" s="1"/>
  <c r="L857" i="2" a="1"/>
  <c r="L857" i="2" s="1"/>
  <c r="L858" i="2" a="1"/>
  <c r="L858" i="2" s="1"/>
  <c r="L859" i="2" a="1"/>
  <c r="L859" i="2" s="1"/>
  <c r="L860" i="2" a="1"/>
  <c r="L860" i="2" s="1"/>
  <c r="L861" i="2" a="1"/>
  <c r="L861" i="2" s="1"/>
  <c r="L862" i="2" a="1"/>
  <c r="L862" i="2" s="1"/>
  <c r="L863" i="2" a="1"/>
  <c r="L863" i="2" s="1"/>
  <c r="L864" i="2" a="1"/>
  <c r="L864" i="2" s="1"/>
  <c r="L865" i="2" a="1"/>
  <c r="L865" i="2" s="1"/>
  <c r="L866" i="2" a="1"/>
  <c r="L866" i="2" s="1"/>
  <c r="L867" i="2" a="1"/>
  <c r="L867" i="2" s="1"/>
  <c r="L868" i="2" a="1"/>
  <c r="L868" i="2" s="1"/>
  <c r="L869" i="2" a="1"/>
  <c r="L869" i="2" s="1"/>
  <c r="L870" i="2" a="1"/>
  <c r="L870" i="2" s="1"/>
  <c r="L871" i="2" a="1"/>
  <c r="L871" i="2" s="1"/>
  <c r="L872" i="2" a="1"/>
  <c r="L872" i="2" s="1"/>
  <c r="L873" i="2" a="1"/>
  <c r="L873" i="2" s="1"/>
  <c r="L874" i="2" a="1"/>
  <c r="L874" i="2" s="1"/>
  <c r="L875" i="2" a="1"/>
  <c r="L875" i="2" s="1"/>
  <c r="L876" i="2" a="1"/>
  <c r="L876" i="2" s="1"/>
  <c r="L877" i="2" a="1"/>
  <c r="L877" i="2" s="1"/>
  <c r="L878" i="2" a="1"/>
  <c r="L878" i="2" s="1"/>
  <c r="L879" i="2" a="1"/>
  <c r="L879" i="2"/>
  <c r="L880" i="2" a="1"/>
  <c r="L880" i="2" s="1"/>
  <c r="L881" i="2" a="1"/>
  <c r="L881" i="2" s="1"/>
  <c r="L882" i="2" a="1"/>
  <c r="L882" i="2" s="1"/>
  <c r="L883" i="2" a="1"/>
  <c r="L883" i="2"/>
  <c r="L884" i="2" a="1"/>
  <c r="L884" i="2" s="1"/>
  <c r="L885" i="2" a="1"/>
  <c r="L885" i="2" s="1"/>
  <c r="L886" i="2" a="1"/>
  <c r="L886" i="2" s="1"/>
  <c r="L887" i="2" a="1"/>
  <c r="L887" i="2" s="1"/>
  <c r="L888" i="2" a="1"/>
  <c r="L888" i="2" s="1"/>
  <c r="L889" i="2" a="1"/>
  <c r="L889" i="2" s="1"/>
  <c r="L890" i="2" a="1"/>
  <c r="L890" i="2" s="1"/>
  <c r="L891" i="2" a="1"/>
  <c r="L891" i="2" s="1"/>
  <c r="L892" i="2" a="1"/>
  <c r="L892" i="2" s="1"/>
  <c r="L893" i="2" a="1"/>
  <c r="L893" i="2" s="1"/>
  <c r="L894" i="2" a="1"/>
  <c r="L894" i="2" s="1"/>
  <c r="L895" i="2" a="1"/>
  <c r="L895" i="2" s="1"/>
  <c r="L896" i="2" a="1"/>
  <c r="L896" i="2" s="1"/>
  <c r="L897" i="2" a="1"/>
  <c r="L897" i="2" s="1"/>
  <c r="L898" i="2" a="1"/>
  <c r="L898" i="2" s="1"/>
  <c r="L899" i="2" a="1"/>
  <c r="L899" i="2" s="1"/>
  <c r="L900" i="2" a="1"/>
  <c r="L900" i="2" s="1"/>
  <c r="L901" i="2" a="1"/>
  <c r="L901" i="2" s="1"/>
  <c r="L902" i="2" a="1"/>
  <c r="L902" i="2" s="1"/>
  <c r="L903" i="2" a="1"/>
  <c r="L903" i="2" s="1"/>
  <c r="L904" i="2" a="1"/>
  <c r="L904" i="2" s="1"/>
  <c r="L905" i="2" a="1"/>
  <c r="L905" i="2" s="1"/>
  <c r="L906" i="2" a="1"/>
  <c r="L906" i="2" s="1"/>
  <c r="L907" i="2" a="1"/>
  <c r="L907" i="2" s="1"/>
  <c r="L908" i="2" a="1"/>
  <c r="L908" i="2" s="1"/>
  <c r="L909" i="2" a="1"/>
  <c r="L909" i="2" s="1"/>
  <c r="L910" i="2" a="1"/>
  <c r="L910" i="2" s="1"/>
  <c r="L911" i="2" a="1"/>
  <c r="L911" i="2" s="1"/>
  <c r="L912" i="2" a="1"/>
  <c r="L912" i="2" s="1"/>
  <c r="L913" i="2" a="1"/>
  <c r="L913" i="2" s="1"/>
  <c r="L914" i="2" a="1"/>
  <c r="L914" i="2" s="1"/>
  <c r="L915" i="2" a="1"/>
  <c r="L915" i="2" s="1"/>
  <c r="L916" i="2" a="1"/>
  <c r="L916" i="2" s="1"/>
  <c r="L917" i="2" a="1"/>
  <c r="L917" i="2" s="1"/>
  <c r="L918" i="2" a="1"/>
  <c r="L918" i="2" s="1"/>
  <c r="L919" i="2" a="1"/>
  <c r="L919" i="2" s="1"/>
  <c r="L920" i="2" a="1"/>
  <c r="L920" i="2" s="1"/>
  <c r="L921" i="2" a="1"/>
  <c r="L921" i="2" s="1"/>
  <c r="L922" i="2" a="1"/>
  <c r="L922" i="2" s="1"/>
  <c r="L923" i="2" a="1"/>
  <c r="L923" i="2" s="1"/>
  <c r="L924" i="2" a="1"/>
  <c r="L924" i="2" s="1"/>
  <c r="L925" i="2" a="1"/>
  <c r="L925" i="2" s="1"/>
  <c r="L926" i="2" a="1"/>
  <c r="L926" i="2" s="1"/>
  <c r="L927" i="2" a="1"/>
  <c r="L927" i="2" s="1"/>
  <c r="L928" i="2" a="1"/>
  <c r="L928" i="2" s="1"/>
  <c r="L929" i="2" a="1"/>
  <c r="L929" i="2" s="1"/>
  <c r="L930" i="2" a="1"/>
  <c r="L930" i="2" s="1"/>
  <c r="L931" i="2" a="1"/>
  <c r="L931" i="2" s="1"/>
  <c r="L932" i="2" a="1"/>
  <c r="L932" i="2" s="1"/>
  <c r="L933" i="2" a="1"/>
  <c r="L933" i="2" s="1"/>
  <c r="L934" i="2" a="1"/>
  <c r="L934" i="2" s="1"/>
  <c r="L935" i="2" a="1"/>
  <c r="L935" i="2" s="1"/>
  <c r="L936" i="2" a="1"/>
  <c r="L936" i="2" s="1"/>
  <c r="L937" i="2" a="1"/>
  <c r="L937" i="2" s="1"/>
  <c r="L938" i="2" a="1"/>
  <c r="L938" i="2" s="1"/>
  <c r="L939" i="2" a="1"/>
  <c r="L939" i="2" s="1"/>
  <c r="L940" i="2" a="1"/>
  <c r="L940" i="2" s="1"/>
  <c r="L941" i="2" a="1"/>
  <c r="L941" i="2" s="1"/>
  <c r="L942" i="2" a="1"/>
  <c r="L942" i="2" s="1"/>
  <c r="L943" i="2" a="1"/>
  <c r="L943" i="2" s="1"/>
  <c r="L944" i="2" a="1"/>
  <c r="L944" i="2" s="1"/>
  <c r="L945" i="2" a="1"/>
  <c r="L945" i="2" s="1"/>
  <c r="L946" i="2" a="1"/>
  <c r="L946" i="2" s="1"/>
  <c r="L947" i="2" a="1"/>
  <c r="L947" i="2" s="1"/>
  <c r="L948" i="2" a="1"/>
  <c r="L948" i="2" s="1"/>
  <c r="L949" i="2" a="1"/>
  <c r="L949" i="2" s="1"/>
  <c r="L950" i="2" a="1"/>
  <c r="L950" i="2" s="1"/>
  <c r="L951" i="2" a="1"/>
  <c r="L951" i="2" s="1"/>
  <c r="L952" i="2" a="1"/>
  <c r="L952" i="2" s="1"/>
  <c r="L953" i="2" a="1"/>
  <c r="L953" i="2" s="1"/>
  <c r="L954" i="2" a="1"/>
  <c r="L954" i="2" s="1"/>
  <c r="L955" i="2" a="1"/>
  <c r="L955" i="2" s="1"/>
  <c r="L956" i="2" a="1"/>
  <c r="L956" i="2" s="1"/>
  <c r="L957" i="2" a="1"/>
  <c r="L957" i="2" s="1"/>
  <c r="L958" i="2" a="1"/>
  <c r="L958" i="2" s="1"/>
  <c r="L959" i="2" a="1"/>
  <c r="L959" i="2" s="1"/>
  <c r="L960" i="2" a="1"/>
  <c r="L960" i="2" s="1"/>
  <c r="L961" i="2" a="1"/>
  <c r="L961" i="2" s="1"/>
  <c r="L962" i="2" a="1"/>
  <c r="L962" i="2" s="1"/>
  <c r="L963" i="2" a="1"/>
  <c r="L963" i="2" s="1"/>
  <c r="L964" i="2" a="1"/>
  <c r="L964" i="2" s="1"/>
  <c r="L965" i="2" a="1"/>
  <c r="L965" i="2" s="1"/>
  <c r="L966" i="2" a="1"/>
  <c r="L966" i="2" s="1"/>
  <c r="L967" i="2" a="1"/>
  <c r="L967" i="2" s="1"/>
  <c r="L968" i="2" a="1"/>
  <c r="L968" i="2" s="1"/>
  <c r="L969" i="2" a="1"/>
  <c r="L969" i="2" s="1"/>
  <c r="L970" i="2" a="1"/>
  <c r="L970" i="2" s="1"/>
  <c r="L971" i="2" a="1"/>
  <c r="L971" i="2"/>
  <c r="L972" i="2" a="1"/>
  <c r="L972" i="2" s="1"/>
  <c r="L973" i="2" a="1"/>
  <c r="L973" i="2" s="1"/>
  <c r="L974" i="2" a="1"/>
  <c r="L974" i="2" s="1"/>
  <c r="L975" i="2" a="1"/>
  <c r="L975" i="2" s="1"/>
  <c r="L976" i="2" a="1"/>
  <c r="L976" i="2" s="1"/>
  <c r="L977" i="2" a="1"/>
  <c r="L977" i="2" s="1"/>
  <c r="L978" i="2" a="1"/>
  <c r="L978" i="2" s="1"/>
  <c r="L979" i="2" a="1"/>
  <c r="L979" i="2" s="1"/>
  <c r="L980" i="2" a="1"/>
  <c r="L980" i="2" s="1"/>
  <c r="L981" i="2" a="1"/>
  <c r="L981" i="2" s="1"/>
  <c r="L982" i="2" a="1"/>
  <c r="L982" i="2" s="1"/>
  <c r="L983" i="2" a="1"/>
  <c r="L983" i="2" s="1"/>
  <c r="L984" i="2" a="1"/>
  <c r="L984" i="2" s="1"/>
  <c r="L985" i="2" a="1"/>
  <c r="L985" i="2" s="1"/>
  <c r="L986" i="2" a="1"/>
  <c r="L986" i="2" s="1"/>
  <c r="L987" i="2" a="1"/>
  <c r="L987" i="2" s="1"/>
  <c r="L988" i="2" a="1"/>
  <c r="L988" i="2" s="1"/>
  <c r="L989" i="2" a="1"/>
  <c r="L989" i="2" s="1"/>
  <c r="L990" i="2" a="1"/>
  <c r="L990" i="2" s="1"/>
  <c r="L991" i="2" a="1"/>
  <c r="L991" i="2" s="1"/>
  <c r="L992" i="2" a="1"/>
  <c r="L992" i="2" s="1"/>
  <c r="L993" i="2" a="1"/>
  <c r="L993" i="2" s="1"/>
  <c r="L994" i="2" a="1"/>
  <c r="L994" i="2" s="1"/>
  <c r="L995" i="2" a="1"/>
  <c r="L995" i="2" s="1"/>
  <c r="L996" i="2" a="1"/>
  <c r="L996" i="2" s="1"/>
  <c r="L997" i="2" a="1"/>
  <c r="L997" i="2" s="1"/>
  <c r="L998" i="2" a="1"/>
  <c r="L998" i="2" s="1"/>
  <c r="L999" i="2" a="1"/>
  <c r="L999" i="2" s="1"/>
  <c r="L1000" i="2" a="1"/>
  <c r="L1000" i="2" s="1"/>
  <c r="L1001" i="2" a="1"/>
  <c r="L1001" i="2" s="1"/>
  <c r="L1002" i="2" a="1"/>
  <c r="L1002" i="2" s="1"/>
  <c r="L1003" i="2" a="1"/>
  <c r="L1003" i="2"/>
  <c r="L1004" i="2" a="1"/>
  <c r="L1004" i="2" s="1"/>
  <c r="L1005" i="2" a="1"/>
  <c r="L1005" i="2" s="1"/>
  <c r="L1006" i="2" a="1"/>
  <c r="L1006" i="2" s="1"/>
  <c r="L1007" i="2" a="1"/>
  <c r="L1007" i="2"/>
  <c r="L1008" i="2" a="1"/>
  <c r="L1008" i="2" s="1"/>
  <c r="L1009" i="2" a="1"/>
  <c r="L1009" i="2" s="1"/>
  <c r="L1010" i="2" a="1"/>
  <c r="L1010" i="2" s="1"/>
  <c r="L1011" i="2" a="1"/>
  <c r="L1011" i="2" s="1"/>
  <c r="L1012" i="2" a="1"/>
  <c r="L1012" i="2" s="1"/>
  <c r="L1013" i="2" a="1"/>
  <c r="L1013" i="2" s="1"/>
  <c r="L1014" i="2" a="1"/>
  <c r="L1014" i="2" s="1"/>
  <c r="L1015" i="2" a="1"/>
  <c r="L1015" i="2" s="1"/>
  <c r="L1016" i="2" a="1"/>
  <c r="L1016" i="2" s="1"/>
  <c r="L1017" i="2" a="1"/>
  <c r="L1017" i="2" s="1"/>
  <c r="L1018" i="2" a="1"/>
  <c r="L1018" i="2" s="1"/>
  <c r="L1019" i="2" a="1"/>
  <c r="L1019" i="2" s="1"/>
  <c r="L1020" i="2" a="1"/>
  <c r="L1020" i="2" s="1"/>
  <c r="L1021" i="2" a="1"/>
  <c r="L1021" i="2" s="1"/>
  <c r="L1022" i="2" a="1"/>
  <c r="L1022" i="2" s="1"/>
  <c r="L1023" i="2" a="1"/>
  <c r="L1023" i="2" s="1"/>
  <c r="L1024" i="2" a="1"/>
  <c r="L1024" i="2" s="1"/>
  <c r="L1025" i="2" a="1"/>
  <c r="L1025" i="2" s="1"/>
  <c r="L1026" i="2" a="1"/>
  <c r="L1026" i="2" s="1"/>
  <c r="L1027" i="2" a="1"/>
  <c r="L1027" i="2" s="1"/>
  <c r="L1028" i="2" a="1"/>
  <c r="L1028" i="2" s="1"/>
  <c r="L1029" i="2" a="1"/>
  <c r="L1029" i="2" s="1"/>
  <c r="L1030" i="2" a="1"/>
  <c r="L1030" i="2" s="1"/>
  <c r="L1031" i="2" a="1"/>
  <c r="L1031" i="2" s="1"/>
  <c r="L1032" i="2" a="1"/>
  <c r="L1032" i="2" s="1"/>
  <c r="L1033" i="2" a="1"/>
  <c r="L1033" i="2" s="1"/>
  <c r="L1034" i="2" a="1"/>
  <c r="L1034" i="2" s="1"/>
  <c r="L1035" i="2" a="1"/>
  <c r="L1035" i="2" s="1"/>
  <c r="L1036" i="2" a="1"/>
  <c r="L1036" i="2" s="1"/>
  <c r="L1037" i="2" a="1"/>
  <c r="L1037" i="2" s="1"/>
  <c r="L1038" i="2" a="1"/>
  <c r="L1038" i="2" s="1"/>
  <c r="L1039" i="2" a="1"/>
  <c r="L1039" i="2" s="1"/>
  <c r="L1040" i="2" a="1"/>
  <c r="L1040" i="2" s="1"/>
  <c r="L1041" i="2" a="1"/>
  <c r="L1041" i="2" s="1"/>
  <c r="L1042" i="2" a="1"/>
  <c r="L1042" i="2" s="1"/>
  <c r="L1043" i="2" a="1"/>
  <c r="L1043" i="2" s="1"/>
  <c r="L1044" i="2" a="1"/>
  <c r="L1044" i="2" s="1"/>
  <c r="L1045" i="2" a="1"/>
  <c r="L1045" i="2" s="1"/>
  <c r="L1046" i="2" a="1"/>
  <c r="L1046" i="2" s="1"/>
  <c r="L1047" i="2" a="1"/>
  <c r="L1047" i="2" s="1"/>
  <c r="L1048" i="2" a="1"/>
  <c r="L1048" i="2" s="1"/>
  <c r="L1049" i="2" a="1"/>
  <c r="L1049" i="2" s="1"/>
  <c r="L1050" i="2" a="1"/>
  <c r="L1050" i="2" s="1"/>
  <c r="L1051" i="2" a="1"/>
  <c r="L1051" i="2" s="1"/>
  <c r="L1052" i="2" a="1"/>
  <c r="L1052" i="2" s="1"/>
  <c r="L1053" i="2" a="1"/>
  <c r="L1053" i="2" s="1"/>
  <c r="L1054" i="2" a="1"/>
  <c r="L1054" i="2" s="1"/>
  <c r="L1055" i="2" a="1"/>
  <c r="L1055" i="2" s="1"/>
  <c r="L1056" i="2" a="1"/>
  <c r="L1056" i="2" s="1"/>
  <c r="L1057" i="2" a="1"/>
  <c r="L1057" i="2" s="1"/>
  <c r="L1058" i="2" a="1"/>
  <c r="L1058" i="2" s="1"/>
  <c r="L1059" i="2" a="1"/>
  <c r="L1059" i="2" s="1"/>
  <c r="L1060" i="2" a="1"/>
  <c r="L1060" i="2" s="1"/>
  <c r="L1061" i="2" a="1"/>
  <c r="L1061" i="2" s="1"/>
  <c r="L1062" i="2" a="1"/>
  <c r="L1062" i="2" s="1"/>
  <c r="L1063" i="2" a="1"/>
  <c r="L1063" i="2" s="1"/>
  <c r="L1064" i="2" a="1"/>
  <c r="L1064" i="2" s="1"/>
  <c r="L1065" i="2" a="1"/>
  <c r="L1065" i="2" s="1"/>
  <c r="L1066" i="2" a="1"/>
  <c r="L1066" i="2" s="1"/>
  <c r="L1067" i="2" a="1"/>
  <c r="L1067" i="2" s="1"/>
  <c r="L1068" i="2" a="1"/>
  <c r="L1068" i="2" s="1"/>
  <c r="L1069" i="2" a="1"/>
  <c r="L1069" i="2" s="1"/>
  <c r="L1070" i="2" a="1"/>
  <c r="L1070" i="2" s="1"/>
  <c r="L1071" i="2" a="1"/>
  <c r="L1071" i="2"/>
  <c r="L1072" i="2" a="1"/>
  <c r="L1072" i="2" s="1"/>
  <c r="L1073" i="2" a="1"/>
  <c r="L1073" i="2" s="1"/>
  <c r="L1074" i="2" a="1"/>
  <c r="L1074" i="2" s="1"/>
  <c r="L1075" i="2" a="1"/>
  <c r="L1075" i="2" s="1"/>
  <c r="L1076" i="2" a="1"/>
  <c r="L1076" i="2" s="1"/>
  <c r="L1077" i="2" a="1"/>
  <c r="L1077" i="2" s="1"/>
  <c r="L1078" i="2" a="1"/>
  <c r="L1078" i="2" s="1"/>
  <c r="L1079" i="2" a="1"/>
  <c r="L1079" i="2" s="1"/>
  <c r="L1080" i="2" a="1"/>
  <c r="L1080" i="2" s="1"/>
  <c r="L2" i="2" a="1"/>
  <c r="L2" i="2" s="1"/>
  <c r="W3" i="1"/>
  <c r="H3" i="2" a="1"/>
  <c r="H3" i="2" s="1"/>
  <c r="H4" i="2" a="1"/>
  <c r="H4" i="2" s="1"/>
  <c r="H5" i="2" a="1"/>
  <c r="H5" i="2" s="1"/>
  <c r="H6" i="2" a="1"/>
  <c r="H6" i="2" s="1"/>
  <c r="H7" i="2" a="1"/>
  <c r="H7" i="2" s="1"/>
  <c r="H8" i="2" a="1"/>
  <c r="H8" i="2" s="1"/>
  <c r="H9" i="2" a="1"/>
  <c r="H9" i="2" s="1"/>
  <c r="H10" i="2" a="1"/>
  <c r="H10" i="2" s="1"/>
  <c r="H11" i="2" a="1"/>
  <c r="H11" i="2" s="1"/>
  <c r="H12" i="2" a="1"/>
  <c r="H12" i="2" s="1"/>
  <c r="H13" i="2" a="1"/>
  <c r="H13" i="2" s="1"/>
  <c r="H14" i="2" a="1"/>
  <c r="H14" i="2" s="1"/>
  <c r="H15" i="2" a="1"/>
  <c r="H15" i="2" s="1"/>
  <c r="H16" i="2" a="1"/>
  <c r="H16" i="2" s="1"/>
  <c r="H17" i="2" a="1"/>
  <c r="H17" i="2" s="1"/>
  <c r="H18" i="2" a="1"/>
  <c r="H18" i="2" s="1"/>
  <c r="H19" i="2" a="1"/>
  <c r="H19" i="2" s="1"/>
  <c r="H20" i="2" a="1"/>
  <c r="H20" i="2" s="1"/>
  <c r="H21" i="2" a="1"/>
  <c r="H21" i="2" s="1"/>
  <c r="H22" i="2" a="1"/>
  <c r="H22" i="2" s="1"/>
  <c r="H23" i="2" a="1"/>
  <c r="H23" i="2" s="1"/>
  <c r="H24" i="2" a="1"/>
  <c r="H24" i="2" s="1"/>
  <c r="H25" i="2" a="1"/>
  <c r="H25" i="2" s="1"/>
  <c r="H26" i="2" a="1"/>
  <c r="H26" i="2" s="1"/>
  <c r="H27" i="2" a="1"/>
  <c r="H27" i="2" s="1"/>
  <c r="H28" i="2" a="1"/>
  <c r="H28" i="2" s="1"/>
  <c r="H29" i="2" a="1"/>
  <c r="H29" i="2" s="1"/>
  <c r="H30" i="2" a="1"/>
  <c r="H30" i="2" s="1"/>
  <c r="H31" i="2" a="1"/>
  <c r="H31" i="2" s="1"/>
  <c r="H32" i="2" a="1"/>
  <c r="H32" i="2" s="1"/>
  <c r="H33" i="2" a="1"/>
  <c r="H33" i="2" s="1"/>
  <c r="H34" i="2" a="1"/>
  <c r="H34" i="2" s="1"/>
  <c r="H35" i="2" a="1"/>
  <c r="H35" i="2" s="1"/>
  <c r="H36" i="2" a="1"/>
  <c r="H36" i="2" s="1"/>
  <c r="H37" i="2" a="1"/>
  <c r="H37" i="2" s="1"/>
  <c r="H38" i="2" a="1"/>
  <c r="H38" i="2" s="1"/>
  <c r="H39" i="2" a="1"/>
  <c r="H39" i="2" s="1"/>
  <c r="H40" i="2" a="1"/>
  <c r="H40" i="2" s="1"/>
  <c r="H41" i="2" a="1"/>
  <c r="H41" i="2" s="1"/>
  <c r="H42" i="2" a="1"/>
  <c r="H42" i="2" s="1"/>
  <c r="H43" i="2" a="1"/>
  <c r="H43" i="2" s="1"/>
  <c r="H44" i="2" a="1"/>
  <c r="H44" i="2" s="1"/>
  <c r="H45" i="2" a="1"/>
  <c r="H45" i="2" s="1"/>
  <c r="H46" i="2" a="1"/>
  <c r="H46" i="2" s="1"/>
  <c r="H47" i="2" a="1"/>
  <c r="H47" i="2" s="1"/>
  <c r="H48" i="2" a="1"/>
  <c r="H48" i="2" s="1"/>
  <c r="H49" i="2" a="1"/>
  <c r="H49" i="2" s="1"/>
  <c r="H50" i="2" a="1"/>
  <c r="H50" i="2" s="1"/>
  <c r="H51" i="2" a="1"/>
  <c r="H51" i="2" s="1"/>
  <c r="H52" i="2" a="1"/>
  <c r="H52" i="2" s="1"/>
  <c r="H53" i="2" a="1"/>
  <c r="H53" i="2" s="1"/>
  <c r="H54" i="2" a="1"/>
  <c r="H54" i="2" s="1"/>
  <c r="H55" i="2" a="1"/>
  <c r="H55" i="2" s="1"/>
  <c r="H56" i="2" a="1"/>
  <c r="H56" i="2" s="1"/>
  <c r="H57" i="2" a="1"/>
  <c r="H57" i="2" s="1"/>
  <c r="H58" i="2" a="1"/>
  <c r="H58" i="2" s="1"/>
  <c r="H59" i="2" a="1"/>
  <c r="H59" i="2" s="1"/>
  <c r="H60" i="2" a="1"/>
  <c r="H60" i="2" s="1"/>
  <c r="H61" i="2" a="1"/>
  <c r="H61" i="2" s="1"/>
  <c r="H62" i="2" a="1"/>
  <c r="H62" i="2" s="1"/>
  <c r="H63" i="2" a="1"/>
  <c r="H63" i="2" s="1"/>
  <c r="H64" i="2" a="1"/>
  <c r="H64" i="2" s="1"/>
  <c r="H65" i="2" a="1"/>
  <c r="H65" i="2" s="1"/>
  <c r="H66" i="2" a="1"/>
  <c r="H66" i="2" s="1"/>
  <c r="H67" i="2" a="1"/>
  <c r="H67" i="2" s="1"/>
  <c r="H68" i="2" a="1"/>
  <c r="H68" i="2" s="1"/>
  <c r="H69" i="2" a="1"/>
  <c r="H69" i="2" s="1"/>
  <c r="H70" i="2" a="1"/>
  <c r="H70" i="2" s="1"/>
  <c r="H71" i="2" a="1"/>
  <c r="H71" i="2" s="1"/>
  <c r="H72" i="2" a="1"/>
  <c r="H72" i="2" s="1"/>
  <c r="H73" i="2" a="1"/>
  <c r="H73" i="2" s="1"/>
  <c r="H74" i="2" a="1"/>
  <c r="H74" i="2" s="1"/>
  <c r="H75" i="2" a="1"/>
  <c r="H75" i="2" s="1"/>
  <c r="H76" i="2" a="1"/>
  <c r="H76" i="2" s="1"/>
  <c r="H77" i="2" a="1"/>
  <c r="H77" i="2" s="1"/>
  <c r="H78" i="2" a="1"/>
  <c r="H78" i="2" s="1"/>
  <c r="H79" i="2" a="1"/>
  <c r="H79" i="2" s="1"/>
  <c r="H80" i="2" a="1"/>
  <c r="H80" i="2" s="1"/>
  <c r="H81" i="2" a="1"/>
  <c r="H81" i="2" s="1"/>
  <c r="H82" i="2" a="1"/>
  <c r="H82" i="2" s="1"/>
  <c r="H83" i="2" a="1"/>
  <c r="H83" i="2" s="1"/>
  <c r="H84" i="2" a="1"/>
  <c r="H84" i="2" s="1"/>
  <c r="H85" i="2" a="1"/>
  <c r="H85" i="2" s="1"/>
  <c r="H86" i="2" a="1"/>
  <c r="H86" i="2" s="1"/>
  <c r="H87" i="2" a="1"/>
  <c r="H87" i="2" s="1"/>
  <c r="H88" i="2" a="1"/>
  <c r="H88" i="2" s="1"/>
  <c r="H89" i="2" a="1"/>
  <c r="H89" i="2" s="1"/>
  <c r="H90" i="2" a="1"/>
  <c r="H90" i="2" s="1"/>
  <c r="H91" i="2" a="1"/>
  <c r="H91" i="2" s="1"/>
  <c r="H92" i="2" a="1"/>
  <c r="H92" i="2" s="1"/>
  <c r="H93" i="2" a="1"/>
  <c r="H93" i="2" s="1"/>
  <c r="H94" i="2" a="1"/>
  <c r="H94" i="2" s="1"/>
  <c r="H95" i="2" a="1"/>
  <c r="H95" i="2" s="1"/>
  <c r="H96" i="2" a="1"/>
  <c r="H96" i="2" s="1"/>
  <c r="H97" i="2" a="1"/>
  <c r="H97" i="2" s="1"/>
  <c r="H98" i="2" a="1"/>
  <c r="H98" i="2" s="1"/>
  <c r="H99" i="2" a="1"/>
  <c r="H99" i="2" s="1"/>
  <c r="H100" i="2" a="1"/>
  <c r="H100" i="2" s="1"/>
  <c r="H101" i="2" a="1"/>
  <c r="H101" i="2" s="1"/>
  <c r="H102" i="2" a="1"/>
  <c r="H102" i="2" s="1"/>
  <c r="H103" i="2" a="1"/>
  <c r="H103" i="2" s="1"/>
  <c r="H104" i="2" a="1"/>
  <c r="H104" i="2" s="1"/>
  <c r="H105" i="2" a="1"/>
  <c r="H105" i="2" s="1"/>
  <c r="H106" i="2" a="1"/>
  <c r="H106" i="2" s="1"/>
  <c r="H107" i="2" a="1"/>
  <c r="H107" i="2" s="1"/>
  <c r="H108" i="2" a="1"/>
  <c r="H108" i="2" s="1"/>
  <c r="H109" i="2" a="1"/>
  <c r="H109" i="2" s="1"/>
  <c r="H110" i="2" a="1"/>
  <c r="H110" i="2" s="1"/>
  <c r="H111" i="2" a="1"/>
  <c r="H111" i="2" s="1"/>
  <c r="H112" i="2" a="1"/>
  <c r="H112" i="2" s="1"/>
  <c r="H113" i="2" a="1"/>
  <c r="H113" i="2" s="1"/>
  <c r="H114" i="2" a="1"/>
  <c r="H114" i="2" s="1"/>
  <c r="H115" i="2" a="1"/>
  <c r="H115" i="2" s="1"/>
  <c r="H116" i="2" a="1"/>
  <c r="H116" i="2" s="1"/>
  <c r="H117" i="2" a="1"/>
  <c r="H117" i="2" s="1"/>
  <c r="H118" i="2" a="1"/>
  <c r="H118" i="2" s="1"/>
  <c r="H119" i="2" a="1"/>
  <c r="H119" i="2" s="1"/>
  <c r="H120" i="2" a="1"/>
  <c r="H120" i="2" s="1"/>
  <c r="H121" i="2" a="1"/>
  <c r="H121" i="2" s="1"/>
  <c r="H122" i="2" a="1"/>
  <c r="H122" i="2" s="1"/>
  <c r="H123" i="2" a="1"/>
  <c r="H123" i="2" s="1"/>
  <c r="H124" i="2" a="1"/>
  <c r="H124" i="2" s="1"/>
  <c r="H125" i="2" a="1"/>
  <c r="H125" i="2" s="1"/>
  <c r="H126" i="2" a="1"/>
  <c r="H126" i="2" s="1"/>
  <c r="H127" i="2" a="1"/>
  <c r="H127" i="2" s="1"/>
  <c r="H128" i="2" a="1"/>
  <c r="H128" i="2" s="1"/>
  <c r="H129" i="2" a="1"/>
  <c r="H129" i="2" s="1"/>
  <c r="H130" i="2" a="1"/>
  <c r="H130" i="2" s="1"/>
  <c r="H131" i="2" a="1"/>
  <c r="H131" i="2" s="1"/>
  <c r="H132" i="2" a="1"/>
  <c r="H132" i="2" s="1"/>
  <c r="H133" i="2" a="1"/>
  <c r="H133" i="2" s="1"/>
  <c r="H134" i="2" a="1"/>
  <c r="H134" i="2" s="1"/>
  <c r="H135" i="2" a="1"/>
  <c r="H135" i="2" s="1"/>
  <c r="H136" i="2" a="1"/>
  <c r="H136" i="2" s="1"/>
  <c r="H137" i="2" a="1"/>
  <c r="H137" i="2" s="1"/>
  <c r="H138" i="2" a="1"/>
  <c r="H138" i="2" s="1"/>
  <c r="H139" i="2" a="1"/>
  <c r="H139" i="2" s="1"/>
  <c r="H140" i="2" a="1"/>
  <c r="H140" i="2" s="1"/>
  <c r="H141" i="2" a="1"/>
  <c r="H141" i="2" s="1"/>
  <c r="H142" i="2" a="1"/>
  <c r="H142" i="2" s="1"/>
  <c r="H143" i="2" a="1"/>
  <c r="H143" i="2" s="1"/>
  <c r="H144" i="2" a="1"/>
  <c r="H144" i="2" s="1"/>
  <c r="H145" i="2" a="1"/>
  <c r="H145" i="2" s="1"/>
  <c r="H146" i="2" a="1"/>
  <c r="H146" i="2" s="1"/>
  <c r="H147" i="2" a="1"/>
  <c r="H147" i="2" s="1"/>
  <c r="H148" i="2" a="1"/>
  <c r="H148" i="2" s="1"/>
  <c r="H149" i="2" a="1"/>
  <c r="H149" i="2" s="1"/>
  <c r="H150" i="2" a="1"/>
  <c r="H150" i="2" s="1"/>
  <c r="H151" i="2" a="1"/>
  <c r="H151" i="2" s="1"/>
  <c r="H152" i="2" a="1"/>
  <c r="H152" i="2" s="1"/>
  <c r="H153" i="2" a="1"/>
  <c r="H153" i="2" s="1"/>
  <c r="H154" i="2" a="1"/>
  <c r="H154" i="2" s="1"/>
  <c r="H155" i="2" a="1"/>
  <c r="H155" i="2" s="1"/>
  <c r="H156" i="2" a="1"/>
  <c r="H156" i="2" s="1"/>
  <c r="H157" i="2" a="1"/>
  <c r="H157" i="2" s="1"/>
  <c r="H158" i="2" a="1"/>
  <c r="H158" i="2" s="1"/>
  <c r="H159" i="2" a="1"/>
  <c r="H159" i="2" s="1"/>
  <c r="H160" i="2" a="1"/>
  <c r="H160" i="2" s="1"/>
  <c r="H161" i="2" a="1"/>
  <c r="H161" i="2" s="1"/>
  <c r="H162" i="2" a="1"/>
  <c r="H162" i="2" s="1"/>
  <c r="H163" i="2" a="1"/>
  <c r="H163" i="2" s="1"/>
  <c r="H164" i="2" a="1"/>
  <c r="H164" i="2" s="1"/>
  <c r="H165" i="2" a="1"/>
  <c r="H165" i="2" s="1"/>
  <c r="H166" i="2" a="1"/>
  <c r="H166" i="2" s="1"/>
  <c r="H167" i="2" a="1"/>
  <c r="H167" i="2" s="1"/>
  <c r="H168" i="2" a="1"/>
  <c r="H168" i="2" s="1"/>
  <c r="H169" i="2" a="1"/>
  <c r="H169" i="2" s="1"/>
  <c r="H170" i="2" a="1"/>
  <c r="H170" i="2" s="1"/>
  <c r="H171" i="2" a="1"/>
  <c r="H171" i="2" s="1"/>
  <c r="H172" i="2" a="1"/>
  <c r="H172" i="2" s="1"/>
  <c r="H173" i="2" a="1"/>
  <c r="H173" i="2" s="1"/>
  <c r="H174" i="2" a="1"/>
  <c r="H174" i="2" s="1"/>
  <c r="H175" i="2" a="1"/>
  <c r="H175" i="2" s="1"/>
  <c r="H176" i="2" a="1"/>
  <c r="H176" i="2" s="1"/>
  <c r="H177" i="2" a="1"/>
  <c r="H177" i="2" s="1"/>
  <c r="H178" i="2" a="1"/>
  <c r="H178" i="2" s="1"/>
  <c r="H179" i="2" a="1"/>
  <c r="H179" i="2" s="1"/>
  <c r="H180" i="2" a="1"/>
  <c r="H180" i="2" s="1"/>
  <c r="H181" i="2" a="1"/>
  <c r="H181" i="2" s="1"/>
  <c r="H182" i="2" a="1"/>
  <c r="H182" i="2" s="1"/>
  <c r="H183" i="2" a="1"/>
  <c r="H183" i="2" s="1"/>
  <c r="H184" i="2" a="1"/>
  <c r="H184" i="2" s="1"/>
  <c r="H185" i="2" a="1"/>
  <c r="H185" i="2" s="1"/>
  <c r="H186" i="2" a="1"/>
  <c r="H186" i="2" s="1"/>
  <c r="H187" i="2" a="1"/>
  <c r="H187" i="2" s="1"/>
  <c r="H188" i="2" a="1"/>
  <c r="H188" i="2" s="1"/>
  <c r="H189" i="2" a="1"/>
  <c r="H189" i="2" s="1"/>
  <c r="H190" i="2" a="1"/>
  <c r="H190" i="2" s="1"/>
  <c r="H191" i="2" a="1"/>
  <c r="H191" i="2" s="1"/>
  <c r="H192" i="2" a="1"/>
  <c r="H192" i="2" s="1"/>
  <c r="H193" i="2" a="1"/>
  <c r="H193" i="2" s="1"/>
  <c r="H194" i="2" a="1"/>
  <c r="H194" i="2" s="1"/>
  <c r="H195" i="2" a="1"/>
  <c r="H195" i="2" s="1"/>
  <c r="H196" i="2" a="1"/>
  <c r="H196" i="2" s="1"/>
  <c r="H197" i="2" a="1"/>
  <c r="H197" i="2" s="1"/>
  <c r="H198" i="2" a="1"/>
  <c r="H198" i="2" s="1"/>
  <c r="H199" i="2" a="1"/>
  <c r="H199" i="2" s="1"/>
  <c r="H200" i="2" a="1"/>
  <c r="H200" i="2" s="1"/>
  <c r="H201" i="2" a="1"/>
  <c r="H201" i="2" s="1"/>
  <c r="H202" i="2" a="1"/>
  <c r="H202" i="2" s="1"/>
  <c r="H203" i="2" a="1"/>
  <c r="H203" i="2" s="1"/>
  <c r="H204" i="2" a="1"/>
  <c r="H204" i="2" s="1"/>
  <c r="H205" i="2" a="1"/>
  <c r="H205" i="2" s="1"/>
  <c r="H206" i="2" a="1"/>
  <c r="H206" i="2" s="1"/>
  <c r="H207" i="2" a="1"/>
  <c r="H207" i="2" s="1"/>
  <c r="H208" i="2" a="1"/>
  <c r="H208" i="2" s="1"/>
  <c r="H209" i="2" a="1"/>
  <c r="H209" i="2" s="1"/>
  <c r="H210" i="2" a="1"/>
  <c r="H210" i="2" s="1"/>
  <c r="H211" i="2" a="1"/>
  <c r="H211" i="2" s="1"/>
  <c r="H212" i="2" a="1"/>
  <c r="H212" i="2" s="1"/>
  <c r="H213" i="2" a="1"/>
  <c r="H213" i="2" s="1"/>
  <c r="H214" i="2" a="1"/>
  <c r="H214" i="2" s="1"/>
  <c r="H215" i="2" a="1"/>
  <c r="H215" i="2" s="1"/>
  <c r="H216" i="2" a="1"/>
  <c r="H216" i="2" s="1"/>
  <c r="H217" i="2" a="1"/>
  <c r="H217" i="2" s="1"/>
  <c r="H218" i="2" a="1"/>
  <c r="H218" i="2" s="1"/>
  <c r="H219" i="2" a="1"/>
  <c r="H219" i="2" s="1"/>
  <c r="H220" i="2" a="1"/>
  <c r="H220" i="2" s="1"/>
  <c r="H221" i="2" a="1"/>
  <c r="H221" i="2" s="1"/>
  <c r="H222" i="2" a="1"/>
  <c r="H222" i="2" s="1"/>
  <c r="H223" i="2" a="1"/>
  <c r="H223" i="2" s="1"/>
  <c r="H224" i="2" a="1"/>
  <c r="H224" i="2" s="1"/>
  <c r="H225" i="2" a="1"/>
  <c r="H225" i="2" s="1"/>
  <c r="H226" i="2" a="1"/>
  <c r="H226" i="2" s="1"/>
  <c r="H227" i="2" a="1"/>
  <c r="H227" i="2" s="1"/>
  <c r="H228" i="2" a="1"/>
  <c r="H228" i="2" s="1"/>
  <c r="H229" i="2" a="1"/>
  <c r="H229" i="2" s="1"/>
  <c r="H230" i="2" a="1"/>
  <c r="H230" i="2" s="1"/>
  <c r="H231" i="2" a="1"/>
  <c r="H231" i="2" s="1"/>
  <c r="H232" i="2" a="1"/>
  <c r="H232" i="2" s="1"/>
  <c r="H233" i="2" a="1"/>
  <c r="H233" i="2" s="1"/>
  <c r="H234" i="2" a="1"/>
  <c r="H234" i="2" s="1"/>
  <c r="H235" i="2" a="1"/>
  <c r="H235" i="2" s="1"/>
  <c r="H236" i="2" a="1"/>
  <c r="H236" i="2" s="1"/>
  <c r="H237" i="2" a="1"/>
  <c r="H237" i="2" s="1"/>
  <c r="H238" i="2" a="1"/>
  <c r="H238" i="2" s="1"/>
  <c r="H239" i="2" a="1"/>
  <c r="H239" i="2" s="1"/>
  <c r="H240" i="2" a="1"/>
  <c r="H240" i="2" s="1"/>
  <c r="H241" i="2" a="1"/>
  <c r="H241" i="2" s="1"/>
  <c r="H242" i="2" a="1"/>
  <c r="H242" i="2" s="1"/>
  <c r="H243" i="2" a="1"/>
  <c r="H243" i="2" s="1"/>
  <c r="H244" i="2" a="1"/>
  <c r="H244" i="2" s="1"/>
  <c r="H245" i="2" a="1"/>
  <c r="H245" i="2" s="1"/>
  <c r="H246" i="2" a="1"/>
  <c r="H246" i="2" s="1"/>
  <c r="H247" i="2" a="1"/>
  <c r="H247" i="2" s="1"/>
  <c r="H248" i="2" a="1"/>
  <c r="H248" i="2" s="1"/>
  <c r="H249" i="2" a="1"/>
  <c r="H249" i="2" s="1"/>
  <c r="H250" i="2" a="1"/>
  <c r="H250" i="2" s="1"/>
  <c r="H251" i="2" a="1"/>
  <c r="H251" i="2" s="1"/>
  <c r="H252" i="2" a="1"/>
  <c r="H252" i="2" s="1"/>
  <c r="H253" i="2" a="1"/>
  <c r="H253" i="2" s="1"/>
  <c r="H254" i="2" a="1"/>
  <c r="H254" i="2" s="1"/>
  <c r="H255" i="2" a="1"/>
  <c r="H255" i="2" s="1"/>
  <c r="H256" i="2" a="1"/>
  <c r="H256" i="2" s="1"/>
  <c r="H257" i="2" a="1"/>
  <c r="H257" i="2" s="1"/>
  <c r="H258" i="2" a="1"/>
  <c r="H258" i="2" s="1"/>
  <c r="H259" i="2" a="1"/>
  <c r="H259" i="2" s="1"/>
  <c r="H260" i="2" a="1"/>
  <c r="H260" i="2" s="1"/>
  <c r="H261" i="2" a="1"/>
  <c r="H261" i="2" s="1"/>
  <c r="H262" i="2" a="1"/>
  <c r="H262" i="2" s="1"/>
  <c r="H263" i="2" a="1"/>
  <c r="H263" i="2" s="1"/>
  <c r="H264" i="2" a="1"/>
  <c r="H264" i="2" s="1"/>
  <c r="H265" i="2" a="1"/>
  <c r="H265" i="2" s="1"/>
  <c r="H266" i="2" a="1"/>
  <c r="H266" i="2" s="1"/>
  <c r="H267" i="2" a="1"/>
  <c r="H267" i="2" s="1"/>
  <c r="H268" i="2" a="1"/>
  <c r="H268" i="2" s="1"/>
  <c r="H269" i="2" a="1"/>
  <c r="H269" i="2" s="1"/>
  <c r="H270" i="2" a="1"/>
  <c r="H270" i="2" s="1"/>
  <c r="H271" i="2" a="1"/>
  <c r="H271" i="2" s="1"/>
  <c r="H272" i="2" a="1"/>
  <c r="H272" i="2" s="1"/>
  <c r="H273" i="2" a="1"/>
  <c r="H273" i="2" s="1"/>
  <c r="H274" i="2" a="1"/>
  <c r="H274" i="2" s="1"/>
  <c r="H275" i="2" a="1"/>
  <c r="H275" i="2" s="1"/>
  <c r="H276" i="2" a="1"/>
  <c r="H276" i="2" s="1"/>
  <c r="H277" i="2" a="1"/>
  <c r="H277" i="2" s="1"/>
  <c r="H278" i="2" a="1"/>
  <c r="H278" i="2" s="1"/>
  <c r="H279" i="2" a="1"/>
  <c r="H279" i="2" s="1"/>
  <c r="H280" i="2" a="1"/>
  <c r="H280" i="2" s="1"/>
  <c r="H281" i="2" a="1"/>
  <c r="H281" i="2" s="1"/>
  <c r="H282" i="2" a="1"/>
  <c r="H282" i="2" s="1"/>
  <c r="H283" i="2" a="1"/>
  <c r="H283" i="2" s="1"/>
  <c r="H284" i="2" a="1"/>
  <c r="H284" i="2" s="1"/>
  <c r="H285" i="2" a="1"/>
  <c r="H285" i="2" s="1"/>
  <c r="H286" i="2" a="1"/>
  <c r="H286" i="2" s="1"/>
  <c r="H287" i="2" a="1"/>
  <c r="H287" i="2" s="1"/>
  <c r="H288" i="2" a="1"/>
  <c r="H288" i="2" s="1"/>
  <c r="H289" i="2" a="1"/>
  <c r="H289" i="2" s="1"/>
  <c r="H290" i="2" a="1"/>
  <c r="H290" i="2" s="1"/>
  <c r="H291" i="2" a="1"/>
  <c r="H291" i="2" s="1"/>
  <c r="H292" i="2" a="1"/>
  <c r="H292" i="2" s="1"/>
  <c r="H293" i="2" a="1"/>
  <c r="H293" i="2" s="1"/>
  <c r="H294" i="2" a="1"/>
  <c r="H294" i="2" s="1"/>
  <c r="H295" i="2" a="1"/>
  <c r="H295" i="2" s="1"/>
  <c r="H296" i="2" a="1"/>
  <c r="H296" i="2" s="1"/>
  <c r="H297" i="2" a="1"/>
  <c r="H297" i="2" s="1"/>
  <c r="H298" i="2" a="1"/>
  <c r="H298" i="2" s="1"/>
  <c r="H299" i="2" a="1"/>
  <c r="H299" i="2" s="1"/>
  <c r="H300" i="2" a="1"/>
  <c r="H300" i="2" s="1"/>
  <c r="H301" i="2" a="1"/>
  <c r="H301" i="2" s="1"/>
  <c r="H302" i="2" a="1"/>
  <c r="H302" i="2" s="1"/>
  <c r="H303" i="2" a="1"/>
  <c r="H303" i="2" s="1"/>
  <c r="H304" i="2" a="1"/>
  <c r="H304" i="2" s="1"/>
  <c r="H305" i="2" a="1"/>
  <c r="H305" i="2" s="1"/>
  <c r="H306" i="2" a="1"/>
  <c r="H306" i="2" s="1"/>
  <c r="H307" i="2" a="1"/>
  <c r="H307" i="2" s="1"/>
  <c r="H308" i="2" a="1"/>
  <c r="H308" i="2" s="1"/>
  <c r="H309" i="2" a="1"/>
  <c r="H309" i="2" s="1"/>
  <c r="H310" i="2" a="1"/>
  <c r="H310" i="2" s="1"/>
  <c r="H311" i="2" a="1"/>
  <c r="H311" i="2" s="1"/>
  <c r="H312" i="2" a="1"/>
  <c r="H312" i="2" s="1"/>
  <c r="H313" i="2" a="1"/>
  <c r="H313" i="2" s="1"/>
  <c r="H314" i="2" a="1"/>
  <c r="H314" i="2" s="1"/>
  <c r="H315" i="2" a="1"/>
  <c r="H315" i="2" s="1"/>
  <c r="H316" i="2" a="1"/>
  <c r="H316" i="2" s="1"/>
  <c r="H317" i="2" a="1"/>
  <c r="H317" i="2" s="1"/>
  <c r="H318" i="2" a="1"/>
  <c r="H318" i="2" s="1"/>
  <c r="H319" i="2" a="1"/>
  <c r="H319" i="2" s="1"/>
  <c r="H320" i="2" a="1"/>
  <c r="H320" i="2" s="1"/>
  <c r="H321" i="2" a="1"/>
  <c r="H321" i="2" s="1"/>
  <c r="H322" i="2" a="1"/>
  <c r="H322" i="2" s="1"/>
  <c r="H323" i="2" a="1"/>
  <c r="H323" i="2" s="1"/>
  <c r="H324" i="2" a="1"/>
  <c r="H324" i="2" s="1"/>
  <c r="H325" i="2" a="1"/>
  <c r="H325" i="2" s="1"/>
  <c r="H326" i="2" a="1"/>
  <c r="H326" i="2" s="1"/>
  <c r="H327" i="2" a="1"/>
  <c r="H327" i="2" s="1"/>
  <c r="H328" i="2" a="1"/>
  <c r="H328" i="2" s="1"/>
  <c r="H329" i="2" a="1"/>
  <c r="H329" i="2" s="1"/>
  <c r="H330" i="2" a="1"/>
  <c r="H330" i="2" s="1"/>
  <c r="H331" i="2" a="1"/>
  <c r="H331" i="2" s="1"/>
  <c r="H332" i="2" a="1"/>
  <c r="H332" i="2" s="1"/>
  <c r="H333" i="2" a="1"/>
  <c r="H333" i="2" s="1"/>
  <c r="H334" i="2" a="1"/>
  <c r="H334" i="2" s="1"/>
  <c r="H335" i="2" a="1"/>
  <c r="H335" i="2" s="1"/>
  <c r="H336" i="2" a="1"/>
  <c r="H336" i="2" s="1"/>
  <c r="H337" i="2" a="1"/>
  <c r="H337" i="2" s="1"/>
  <c r="H338" i="2" a="1"/>
  <c r="H338" i="2" s="1"/>
  <c r="H339" i="2" a="1"/>
  <c r="H339" i="2" s="1"/>
  <c r="H340" i="2" a="1"/>
  <c r="H340" i="2" s="1"/>
  <c r="H341" i="2" a="1"/>
  <c r="H341" i="2" s="1"/>
  <c r="H342" i="2" a="1"/>
  <c r="H342" i="2" s="1"/>
  <c r="H343" i="2" a="1"/>
  <c r="H343" i="2" s="1"/>
  <c r="H344" i="2" a="1"/>
  <c r="H344" i="2" s="1"/>
  <c r="H345" i="2" a="1"/>
  <c r="H345" i="2" s="1"/>
  <c r="H346" i="2" a="1"/>
  <c r="H346" i="2" s="1"/>
  <c r="H347" i="2" a="1"/>
  <c r="H347" i="2" s="1"/>
  <c r="H348" i="2" a="1"/>
  <c r="H348" i="2" s="1"/>
  <c r="H349" i="2" a="1"/>
  <c r="H349" i="2" s="1"/>
  <c r="H350" i="2" a="1"/>
  <c r="H350" i="2" s="1"/>
  <c r="H351" i="2" a="1"/>
  <c r="H351" i="2" s="1"/>
  <c r="H352" i="2" a="1"/>
  <c r="H352" i="2" s="1"/>
  <c r="H353" i="2" a="1"/>
  <c r="H353" i="2" s="1"/>
  <c r="H354" i="2" a="1"/>
  <c r="H354" i="2" s="1"/>
  <c r="H355" i="2" a="1"/>
  <c r="H355" i="2" s="1"/>
  <c r="H356" i="2" a="1"/>
  <c r="H356" i="2" s="1"/>
  <c r="H357" i="2" a="1"/>
  <c r="H357" i="2" s="1"/>
  <c r="H358" i="2" a="1"/>
  <c r="H358" i="2" s="1"/>
  <c r="H359" i="2" a="1"/>
  <c r="H359" i="2" s="1"/>
  <c r="H360" i="2" a="1"/>
  <c r="H360" i="2" s="1"/>
  <c r="H361" i="2" a="1"/>
  <c r="H361" i="2" s="1"/>
  <c r="H362" i="2" a="1"/>
  <c r="H362" i="2" s="1"/>
  <c r="H363" i="2" a="1"/>
  <c r="H363" i="2" s="1"/>
  <c r="H364" i="2" a="1"/>
  <c r="H364" i="2" s="1"/>
  <c r="H365" i="2" a="1"/>
  <c r="H365" i="2" s="1"/>
  <c r="H366" i="2" a="1"/>
  <c r="H366" i="2" s="1"/>
  <c r="H367" i="2" a="1"/>
  <c r="H367" i="2" s="1"/>
  <c r="H368" i="2" a="1"/>
  <c r="H368" i="2" s="1"/>
  <c r="H369" i="2" a="1"/>
  <c r="H369" i="2" s="1"/>
  <c r="H370" i="2" a="1"/>
  <c r="H370" i="2" s="1"/>
  <c r="H371" i="2" a="1"/>
  <c r="H371" i="2" s="1"/>
  <c r="H372" i="2" a="1"/>
  <c r="H372" i="2" s="1"/>
  <c r="H373" i="2" a="1"/>
  <c r="H373" i="2" s="1"/>
  <c r="H374" i="2" a="1"/>
  <c r="H374" i="2" s="1"/>
  <c r="H375" i="2" a="1"/>
  <c r="H375" i="2" s="1"/>
  <c r="H376" i="2" a="1"/>
  <c r="H376" i="2" s="1"/>
  <c r="H377" i="2" a="1"/>
  <c r="H377" i="2" s="1"/>
  <c r="H378" i="2" a="1"/>
  <c r="H378" i="2" s="1"/>
  <c r="H379" i="2" a="1"/>
  <c r="H379" i="2" s="1"/>
  <c r="H380" i="2" a="1"/>
  <c r="H380" i="2" s="1"/>
  <c r="H381" i="2" a="1"/>
  <c r="H381" i="2" s="1"/>
  <c r="H382" i="2" a="1"/>
  <c r="H382" i="2" s="1"/>
  <c r="H383" i="2" a="1"/>
  <c r="H383" i="2" s="1"/>
  <c r="H384" i="2" a="1"/>
  <c r="H384" i="2" s="1"/>
  <c r="H385" i="2" a="1"/>
  <c r="H385" i="2" s="1"/>
  <c r="H386" i="2" a="1"/>
  <c r="H386" i="2" s="1"/>
  <c r="H387" i="2" a="1"/>
  <c r="H387" i="2" s="1"/>
  <c r="H388" i="2" a="1"/>
  <c r="H388" i="2" s="1"/>
  <c r="H389" i="2" a="1"/>
  <c r="H389" i="2" s="1"/>
  <c r="H390" i="2" a="1"/>
  <c r="H390" i="2" s="1"/>
  <c r="H391" i="2" a="1"/>
  <c r="H391" i="2" s="1"/>
  <c r="H392" i="2" a="1"/>
  <c r="H392" i="2" s="1"/>
  <c r="H393" i="2" a="1"/>
  <c r="H393" i="2" s="1"/>
  <c r="H394" i="2" a="1"/>
  <c r="H394" i="2" s="1"/>
  <c r="H395" i="2" a="1"/>
  <c r="H395" i="2" s="1"/>
  <c r="H396" i="2" a="1"/>
  <c r="H396" i="2" s="1"/>
  <c r="H397" i="2" a="1"/>
  <c r="H397" i="2" s="1"/>
  <c r="H398" i="2" a="1"/>
  <c r="H398" i="2" s="1"/>
  <c r="H399" i="2" a="1"/>
  <c r="H399" i="2" s="1"/>
  <c r="H400" i="2" a="1"/>
  <c r="H400" i="2" s="1"/>
  <c r="H401" i="2" a="1"/>
  <c r="H401" i="2" s="1"/>
  <c r="H402" i="2" a="1"/>
  <c r="H402" i="2" s="1"/>
  <c r="H403" i="2" a="1"/>
  <c r="H403" i="2" s="1"/>
  <c r="H404" i="2" a="1"/>
  <c r="H404" i="2" s="1"/>
  <c r="H405" i="2" a="1"/>
  <c r="H405" i="2" s="1"/>
  <c r="H406" i="2" a="1"/>
  <c r="H406" i="2" s="1"/>
  <c r="H407" i="2" a="1"/>
  <c r="H407" i="2" s="1"/>
  <c r="H408" i="2" a="1"/>
  <c r="H408" i="2" s="1"/>
  <c r="H409" i="2" a="1"/>
  <c r="H409" i="2" s="1"/>
  <c r="H410" i="2" a="1"/>
  <c r="H410" i="2" s="1"/>
  <c r="H411" i="2" a="1"/>
  <c r="H411" i="2" s="1"/>
  <c r="H412" i="2" a="1"/>
  <c r="H412" i="2" s="1"/>
  <c r="H413" i="2" a="1"/>
  <c r="H413" i="2" s="1"/>
  <c r="H414" i="2" a="1"/>
  <c r="H414" i="2" s="1"/>
  <c r="H415" i="2" a="1"/>
  <c r="H415" i="2" s="1"/>
  <c r="H416" i="2" a="1"/>
  <c r="H416" i="2" s="1"/>
  <c r="H417" i="2" a="1"/>
  <c r="H417" i="2" s="1"/>
  <c r="H418" i="2" a="1"/>
  <c r="H418" i="2" s="1"/>
  <c r="H419" i="2" a="1"/>
  <c r="H419" i="2" s="1"/>
  <c r="H420" i="2" a="1"/>
  <c r="H420" i="2" s="1"/>
  <c r="H421" i="2" a="1"/>
  <c r="H421" i="2" s="1"/>
  <c r="H422" i="2" a="1"/>
  <c r="H422" i="2" s="1"/>
  <c r="H423" i="2" a="1"/>
  <c r="H423" i="2" s="1"/>
  <c r="H424" i="2" a="1"/>
  <c r="H424" i="2" s="1"/>
  <c r="H425" i="2" a="1"/>
  <c r="H425" i="2" s="1"/>
  <c r="H426" i="2" a="1"/>
  <c r="H426" i="2" s="1"/>
  <c r="H427" i="2" a="1"/>
  <c r="H427" i="2" s="1"/>
  <c r="H428" i="2" a="1"/>
  <c r="H428" i="2" s="1"/>
  <c r="H429" i="2" a="1"/>
  <c r="H429" i="2" s="1"/>
  <c r="H430" i="2" a="1"/>
  <c r="H430" i="2" s="1"/>
  <c r="H431" i="2" a="1"/>
  <c r="H431" i="2" s="1"/>
  <c r="H432" i="2" a="1"/>
  <c r="H432" i="2" s="1"/>
  <c r="H433" i="2" a="1"/>
  <c r="H433" i="2" s="1"/>
  <c r="H434" i="2" a="1"/>
  <c r="H434" i="2" s="1"/>
  <c r="H435" i="2" a="1"/>
  <c r="H435" i="2" s="1"/>
  <c r="H436" i="2" a="1"/>
  <c r="H436" i="2" s="1"/>
  <c r="H437" i="2" a="1"/>
  <c r="H437" i="2" s="1"/>
  <c r="H438" i="2" a="1"/>
  <c r="H438" i="2" s="1"/>
  <c r="H439" i="2" a="1"/>
  <c r="H439" i="2" s="1"/>
  <c r="H440" i="2" a="1"/>
  <c r="H440" i="2" s="1"/>
  <c r="H441" i="2" a="1"/>
  <c r="H441" i="2" s="1"/>
  <c r="H442" i="2" a="1"/>
  <c r="H442" i="2" s="1"/>
  <c r="H443" i="2" a="1"/>
  <c r="H443" i="2" s="1"/>
  <c r="H444" i="2" a="1"/>
  <c r="H444" i="2" s="1"/>
  <c r="H445" i="2" a="1"/>
  <c r="H445" i="2" s="1"/>
  <c r="H446" i="2" a="1"/>
  <c r="H446" i="2" s="1"/>
  <c r="H447" i="2" a="1"/>
  <c r="H447" i="2" s="1"/>
  <c r="H448" i="2" a="1"/>
  <c r="H448" i="2" s="1"/>
  <c r="H449" i="2" a="1"/>
  <c r="H449" i="2" s="1"/>
  <c r="H450" i="2" a="1"/>
  <c r="H450" i="2" s="1"/>
  <c r="H451" i="2" a="1"/>
  <c r="H451" i="2" s="1"/>
  <c r="H452" i="2" a="1"/>
  <c r="H452" i="2" s="1"/>
  <c r="H453" i="2" a="1"/>
  <c r="H453" i="2" s="1"/>
  <c r="H454" i="2" a="1"/>
  <c r="H454" i="2" s="1"/>
  <c r="H455" i="2" a="1"/>
  <c r="H455" i="2" s="1"/>
  <c r="H456" i="2" a="1"/>
  <c r="H456" i="2" s="1"/>
  <c r="H457" i="2" a="1"/>
  <c r="H457" i="2" s="1"/>
  <c r="H458" i="2" a="1"/>
  <c r="H458" i="2" s="1"/>
  <c r="H459" i="2" a="1"/>
  <c r="H459" i="2" s="1"/>
  <c r="H460" i="2" a="1"/>
  <c r="H460" i="2" s="1"/>
  <c r="H461" i="2" a="1"/>
  <c r="H461" i="2" s="1"/>
  <c r="H462" i="2" a="1"/>
  <c r="H462" i="2" s="1"/>
  <c r="H463" i="2" a="1"/>
  <c r="H463" i="2" s="1"/>
  <c r="H464" i="2" a="1"/>
  <c r="H464" i="2" s="1"/>
  <c r="H465" i="2" a="1"/>
  <c r="H465" i="2" s="1"/>
  <c r="H466" i="2" a="1"/>
  <c r="H466" i="2" s="1"/>
  <c r="H467" i="2" a="1"/>
  <c r="H467" i="2" s="1"/>
  <c r="H468" i="2" a="1"/>
  <c r="H468" i="2" s="1"/>
  <c r="H469" i="2" a="1"/>
  <c r="H469" i="2" s="1"/>
  <c r="H470" i="2" a="1"/>
  <c r="H470" i="2" s="1"/>
  <c r="H471" i="2" a="1"/>
  <c r="H471" i="2" s="1"/>
  <c r="H472" i="2" a="1"/>
  <c r="H472" i="2" s="1"/>
  <c r="H473" i="2" a="1"/>
  <c r="H473" i="2" s="1"/>
  <c r="H474" i="2" a="1"/>
  <c r="H474" i="2" s="1"/>
  <c r="H475" i="2" a="1"/>
  <c r="H475" i="2" s="1"/>
  <c r="H476" i="2" a="1"/>
  <c r="H476" i="2" s="1"/>
  <c r="H477" i="2" a="1"/>
  <c r="H477" i="2" s="1"/>
  <c r="H478" i="2" a="1"/>
  <c r="H478" i="2" s="1"/>
  <c r="H479" i="2" a="1"/>
  <c r="H479" i="2" s="1"/>
  <c r="H480" i="2" a="1"/>
  <c r="H480" i="2" s="1"/>
  <c r="H481" i="2" a="1"/>
  <c r="H481" i="2" s="1"/>
  <c r="H482" i="2" a="1"/>
  <c r="H482" i="2" s="1"/>
  <c r="H483" i="2" a="1"/>
  <c r="H483" i="2" s="1"/>
  <c r="H484" i="2" a="1"/>
  <c r="H484" i="2" s="1"/>
  <c r="H485" i="2" a="1"/>
  <c r="H485" i="2" s="1"/>
  <c r="H486" i="2" a="1"/>
  <c r="H486" i="2" s="1"/>
  <c r="H487" i="2" a="1"/>
  <c r="H487" i="2" s="1"/>
  <c r="H488" i="2" a="1"/>
  <c r="H488" i="2" s="1"/>
  <c r="H489" i="2" a="1"/>
  <c r="H489" i="2" s="1"/>
  <c r="H490" i="2" a="1"/>
  <c r="H490" i="2" s="1"/>
  <c r="H491" i="2" a="1"/>
  <c r="H491" i="2" s="1"/>
  <c r="H492" i="2" a="1"/>
  <c r="H492" i="2" s="1"/>
  <c r="H493" i="2" a="1"/>
  <c r="H493" i="2" s="1"/>
  <c r="H494" i="2" a="1"/>
  <c r="H494" i="2" s="1"/>
  <c r="H495" i="2" a="1"/>
  <c r="H495" i="2" s="1"/>
  <c r="H496" i="2" a="1"/>
  <c r="H496" i="2" s="1"/>
  <c r="H497" i="2" a="1"/>
  <c r="H497" i="2" s="1"/>
  <c r="H498" i="2" a="1"/>
  <c r="H498" i="2" s="1"/>
  <c r="H499" i="2" a="1"/>
  <c r="H499" i="2" s="1"/>
  <c r="H500" i="2" a="1"/>
  <c r="H500" i="2" s="1"/>
  <c r="H501" i="2" a="1"/>
  <c r="H501" i="2" s="1"/>
  <c r="H502" i="2" a="1"/>
  <c r="H502" i="2" s="1"/>
  <c r="H503" i="2" a="1"/>
  <c r="H503" i="2" s="1"/>
  <c r="H504" i="2" a="1"/>
  <c r="H504" i="2" s="1"/>
  <c r="H505" i="2" a="1"/>
  <c r="H505" i="2" s="1"/>
  <c r="H506" i="2" a="1"/>
  <c r="H506" i="2" s="1"/>
  <c r="H507" i="2" a="1"/>
  <c r="H507" i="2" s="1"/>
  <c r="H508" i="2" a="1"/>
  <c r="H508" i="2" s="1"/>
  <c r="H509" i="2" a="1"/>
  <c r="H509" i="2" s="1"/>
  <c r="H510" i="2" a="1"/>
  <c r="H510" i="2" s="1"/>
  <c r="H511" i="2" a="1"/>
  <c r="H511" i="2" s="1"/>
  <c r="H512" i="2" a="1"/>
  <c r="H512" i="2" s="1"/>
  <c r="H513" i="2" a="1"/>
  <c r="H513" i="2" s="1"/>
  <c r="H514" i="2" a="1"/>
  <c r="H514" i="2" s="1"/>
  <c r="H515" i="2" a="1"/>
  <c r="H515" i="2" s="1"/>
  <c r="H516" i="2" a="1"/>
  <c r="H516" i="2" s="1"/>
  <c r="H517" i="2" a="1"/>
  <c r="H517" i="2" s="1"/>
  <c r="H518" i="2" a="1"/>
  <c r="H518" i="2" s="1"/>
  <c r="H519" i="2" a="1"/>
  <c r="H519" i="2" s="1"/>
  <c r="H520" i="2" a="1"/>
  <c r="H520" i="2" s="1"/>
  <c r="H521" i="2" a="1"/>
  <c r="H521" i="2" s="1"/>
  <c r="H522" i="2" a="1"/>
  <c r="H522" i="2" s="1"/>
  <c r="H523" i="2" a="1"/>
  <c r="H523" i="2" s="1"/>
  <c r="H524" i="2" a="1"/>
  <c r="H524" i="2" s="1"/>
  <c r="H525" i="2" a="1"/>
  <c r="H525" i="2" s="1"/>
  <c r="H526" i="2" a="1"/>
  <c r="H526" i="2" s="1"/>
  <c r="H527" i="2" a="1"/>
  <c r="H527" i="2" s="1"/>
  <c r="H528" i="2" a="1"/>
  <c r="H528" i="2" s="1"/>
  <c r="H529" i="2" a="1"/>
  <c r="H529" i="2" s="1"/>
  <c r="H530" i="2" a="1"/>
  <c r="H530" i="2" s="1"/>
  <c r="H531" i="2" a="1"/>
  <c r="H531" i="2" s="1"/>
  <c r="H532" i="2" a="1"/>
  <c r="H532" i="2" s="1"/>
  <c r="H533" i="2" a="1"/>
  <c r="H533" i="2" s="1"/>
  <c r="H534" i="2" a="1"/>
  <c r="H534" i="2" s="1"/>
  <c r="H535" i="2" a="1"/>
  <c r="H535" i="2" s="1"/>
  <c r="H536" i="2" a="1"/>
  <c r="H536" i="2" s="1"/>
  <c r="H537" i="2" a="1"/>
  <c r="H537" i="2" s="1"/>
  <c r="H538" i="2" a="1"/>
  <c r="H538" i="2" s="1"/>
  <c r="H539" i="2" a="1"/>
  <c r="H539" i="2" s="1"/>
  <c r="H540" i="2" a="1"/>
  <c r="H540" i="2" s="1"/>
  <c r="H541" i="2" a="1"/>
  <c r="H541" i="2" s="1"/>
  <c r="H542" i="2" a="1"/>
  <c r="H542" i="2" s="1"/>
  <c r="H543" i="2" a="1"/>
  <c r="H543" i="2" s="1"/>
  <c r="H544" i="2" a="1"/>
  <c r="H544" i="2" s="1"/>
  <c r="H545" i="2" a="1"/>
  <c r="H545" i="2" s="1"/>
  <c r="H546" i="2" a="1"/>
  <c r="H546" i="2" s="1"/>
  <c r="H547" i="2" a="1"/>
  <c r="H547" i="2" s="1"/>
  <c r="H548" i="2" a="1"/>
  <c r="H548" i="2" s="1"/>
  <c r="H549" i="2" a="1"/>
  <c r="H549" i="2" s="1"/>
  <c r="H550" i="2" a="1"/>
  <c r="H550" i="2" s="1"/>
  <c r="H551" i="2" a="1"/>
  <c r="H551" i="2" s="1"/>
  <c r="H552" i="2" a="1"/>
  <c r="H552" i="2" s="1"/>
  <c r="H553" i="2" a="1"/>
  <c r="H553" i="2" s="1"/>
  <c r="H554" i="2" a="1"/>
  <c r="H554" i="2" s="1"/>
  <c r="H555" i="2" a="1"/>
  <c r="H555" i="2" s="1"/>
  <c r="H556" i="2" a="1"/>
  <c r="H556" i="2" s="1"/>
  <c r="H557" i="2" a="1"/>
  <c r="H557" i="2" s="1"/>
  <c r="H558" i="2" a="1"/>
  <c r="H558" i="2" s="1"/>
  <c r="H559" i="2" a="1"/>
  <c r="H559" i="2" s="1"/>
  <c r="H560" i="2" a="1"/>
  <c r="H560" i="2" s="1"/>
  <c r="H561" i="2" a="1"/>
  <c r="H561" i="2" s="1"/>
  <c r="H562" i="2" a="1"/>
  <c r="H562" i="2" s="1"/>
  <c r="H563" i="2" a="1"/>
  <c r="H563" i="2" s="1"/>
  <c r="H564" i="2" a="1"/>
  <c r="H564" i="2" s="1"/>
  <c r="H565" i="2" a="1"/>
  <c r="H565" i="2" s="1"/>
  <c r="H566" i="2" a="1"/>
  <c r="H566" i="2" s="1"/>
  <c r="H567" i="2" a="1"/>
  <c r="H567" i="2" s="1"/>
  <c r="H568" i="2" a="1"/>
  <c r="H568" i="2" s="1"/>
  <c r="H569" i="2" a="1"/>
  <c r="H569" i="2" s="1"/>
  <c r="H570" i="2" a="1"/>
  <c r="H570" i="2" s="1"/>
  <c r="H571" i="2" a="1"/>
  <c r="H571" i="2" s="1"/>
  <c r="H572" i="2" a="1"/>
  <c r="H572" i="2" s="1"/>
  <c r="H573" i="2" a="1"/>
  <c r="H573" i="2" s="1"/>
  <c r="H574" i="2" a="1"/>
  <c r="H574" i="2" s="1"/>
  <c r="H575" i="2" a="1"/>
  <c r="H575" i="2" s="1"/>
  <c r="H576" i="2" a="1"/>
  <c r="H576" i="2" s="1"/>
  <c r="H577" i="2" a="1"/>
  <c r="H577" i="2" s="1"/>
  <c r="H578" i="2" a="1"/>
  <c r="H578" i="2" s="1"/>
  <c r="H579" i="2" a="1"/>
  <c r="H579" i="2" s="1"/>
  <c r="H580" i="2" a="1"/>
  <c r="H580" i="2" s="1"/>
  <c r="H581" i="2" a="1"/>
  <c r="H581" i="2" s="1"/>
  <c r="H582" i="2" a="1"/>
  <c r="H582" i="2" s="1"/>
  <c r="H583" i="2" a="1"/>
  <c r="H583" i="2" s="1"/>
  <c r="H584" i="2" a="1"/>
  <c r="H584" i="2" s="1"/>
  <c r="H585" i="2" a="1"/>
  <c r="H585" i="2" s="1"/>
  <c r="H586" i="2" a="1"/>
  <c r="H586" i="2" s="1"/>
  <c r="H587" i="2" a="1"/>
  <c r="H587" i="2" s="1"/>
  <c r="H588" i="2" a="1"/>
  <c r="H588" i="2" s="1"/>
  <c r="H589" i="2" a="1"/>
  <c r="H589" i="2" s="1"/>
  <c r="H590" i="2" a="1"/>
  <c r="H590" i="2" s="1"/>
  <c r="H591" i="2" a="1"/>
  <c r="H591" i="2" s="1"/>
  <c r="H592" i="2" a="1"/>
  <c r="H592" i="2" s="1"/>
  <c r="H593" i="2" a="1"/>
  <c r="H593" i="2" s="1"/>
  <c r="H594" i="2" a="1"/>
  <c r="H594" i="2" s="1"/>
  <c r="H595" i="2" a="1"/>
  <c r="H595" i="2" s="1"/>
  <c r="H596" i="2" a="1"/>
  <c r="H596" i="2" s="1"/>
  <c r="H597" i="2" a="1"/>
  <c r="H597" i="2" s="1"/>
  <c r="H598" i="2" a="1"/>
  <c r="H598" i="2" s="1"/>
  <c r="H599" i="2" a="1"/>
  <c r="H599" i="2" s="1"/>
  <c r="H600" i="2" a="1"/>
  <c r="H600" i="2" s="1"/>
  <c r="H601" i="2" a="1"/>
  <c r="H601" i="2" s="1"/>
  <c r="H602" i="2" a="1"/>
  <c r="H602" i="2" s="1"/>
  <c r="H603" i="2" a="1"/>
  <c r="H603" i="2" s="1"/>
  <c r="H604" i="2" a="1"/>
  <c r="H604" i="2" s="1"/>
  <c r="H605" i="2" a="1"/>
  <c r="H605" i="2" s="1"/>
  <c r="H606" i="2" a="1"/>
  <c r="H606" i="2" s="1"/>
  <c r="H607" i="2" a="1"/>
  <c r="H607" i="2" s="1"/>
  <c r="H608" i="2" a="1"/>
  <c r="H608" i="2" s="1"/>
  <c r="H609" i="2" a="1"/>
  <c r="H609" i="2" s="1"/>
  <c r="H610" i="2" a="1"/>
  <c r="H610" i="2" s="1"/>
  <c r="H611" i="2" a="1"/>
  <c r="H611" i="2" s="1"/>
  <c r="H612" i="2" a="1"/>
  <c r="H612" i="2" s="1"/>
  <c r="H613" i="2" a="1"/>
  <c r="H613" i="2" s="1"/>
  <c r="H614" i="2" a="1"/>
  <c r="H614" i="2" s="1"/>
  <c r="H615" i="2" a="1"/>
  <c r="H615" i="2" s="1"/>
  <c r="H616" i="2" a="1"/>
  <c r="H616" i="2" s="1"/>
  <c r="H617" i="2" a="1"/>
  <c r="H617" i="2" s="1"/>
  <c r="H618" i="2" a="1"/>
  <c r="H618" i="2" s="1"/>
  <c r="H619" i="2" a="1"/>
  <c r="H619" i="2" s="1"/>
  <c r="H620" i="2" a="1"/>
  <c r="H620" i="2" s="1"/>
  <c r="H621" i="2" a="1"/>
  <c r="H621" i="2" s="1"/>
  <c r="H622" i="2" a="1"/>
  <c r="H622" i="2" s="1"/>
  <c r="H623" i="2" a="1"/>
  <c r="H623" i="2" s="1"/>
  <c r="H624" i="2" a="1"/>
  <c r="H624" i="2" s="1"/>
  <c r="H625" i="2" a="1"/>
  <c r="H625" i="2" s="1"/>
  <c r="H626" i="2" a="1"/>
  <c r="H626" i="2" s="1"/>
  <c r="H627" i="2" a="1"/>
  <c r="H627" i="2" s="1"/>
  <c r="H628" i="2" a="1"/>
  <c r="H628" i="2" s="1"/>
  <c r="H629" i="2" a="1"/>
  <c r="H629" i="2" s="1"/>
  <c r="H630" i="2" a="1"/>
  <c r="H630" i="2" s="1"/>
  <c r="H631" i="2" a="1"/>
  <c r="H631" i="2" s="1"/>
  <c r="H632" i="2" a="1"/>
  <c r="H632" i="2" s="1"/>
  <c r="H633" i="2" a="1"/>
  <c r="H633" i="2" s="1"/>
  <c r="H634" i="2" a="1"/>
  <c r="H634" i="2" s="1"/>
  <c r="H635" i="2" a="1"/>
  <c r="H635" i="2" s="1"/>
  <c r="H636" i="2" a="1"/>
  <c r="H636" i="2" s="1"/>
  <c r="H637" i="2" a="1"/>
  <c r="H637" i="2" s="1"/>
  <c r="H638" i="2" a="1"/>
  <c r="H638" i="2" s="1"/>
  <c r="H639" i="2" a="1"/>
  <c r="H639" i="2" s="1"/>
  <c r="H640" i="2" a="1"/>
  <c r="H640" i="2" s="1"/>
  <c r="H641" i="2" a="1"/>
  <c r="H641" i="2" s="1"/>
  <c r="H642" i="2" a="1"/>
  <c r="H642" i="2" s="1"/>
  <c r="H643" i="2" a="1"/>
  <c r="H643" i="2" s="1"/>
  <c r="H644" i="2" a="1"/>
  <c r="H644" i="2" s="1"/>
  <c r="H645" i="2" a="1"/>
  <c r="H645" i="2" s="1"/>
  <c r="H646" i="2" a="1"/>
  <c r="H646" i="2" s="1"/>
  <c r="H647" i="2" a="1"/>
  <c r="H647" i="2" s="1"/>
  <c r="H648" i="2" a="1"/>
  <c r="H648" i="2" s="1"/>
  <c r="H649" i="2" a="1"/>
  <c r="H649" i="2" s="1"/>
  <c r="H650" i="2" a="1"/>
  <c r="H650" i="2" s="1"/>
  <c r="H651" i="2" a="1"/>
  <c r="H651" i="2" s="1"/>
  <c r="H652" i="2" a="1"/>
  <c r="H652" i="2" s="1"/>
  <c r="H653" i="2" a="1"/>
  <c r="H653" i="2" s="1"/>
  <c r="H654" i="2" a="1"/>
  <c r="H654" i="2" s="1"/>
  <c r="H655" i="2" a="1"/>
  <c r="H655" i="2" s="1"/>
  <c r="H656" i="2" a="1"/>
  <c r="H656" i="2" s="1"/>
  <c r="H657" i="2" a="1"/>
  <c r="H657" i="2" s="1"/>
  <c r="H658" i="2" a="1"/>
  <c r="H658" i="2" s="1"/>
  <c r="H659" i="2" a="1"/>
  <c r="H659" i="2" s="1"/>
  <c r="H660" i="2" a="1"/>
  <c r="H660" i="2" s="1"/>
  <c r="H661" i="2" a="1"/>
  <c r="H661" i="2" s="1"/>
  <c r="H662" i="2" a="1"/>
  <c r="H662" i="2" s="1"/>
  <c r="H663" i="2" a="1"/>
  <c r="H663" i="2" s="1"/>
  <c r="H664" i="2" a="1"/>
  <c r="H664" i="2" s="1"/>
  <c r="H665" i="2" a="1"/>
  <c r="H665" i="2" s="1"/>
  <c r="H666" i="2" a="1"/>
  <c r="H666" i="2" s="1"/>
  <c r="H667" i="2" a="1"/>
  <c r="H667" i="2" s="1"/>
  <c r="H668" i="2" a="1"/>
  <c r="H668" i="2" s="1"/>
  <c r="H669" i="2" a="1"/>
  <c r="H669" i="2" s="1"/>
  <c r="H670" i="2" a="1"/>
  <c r="H670" i="2" s="1"/>
  <c r="H671" i="2" a="1"/>
  <c r="H671" i="2" s="1"/>
  <c r="H672" i="2" a="1"/>
  <c r="H672" i="2" s="1"/>
  <c r="H673" i="2" a="1"/>
  <c r="H673" i="2" s="1"/>
  <c r="H674" i="2" a="1"/>
  <c r="H674" i="2" s="1"/>
  <c r="H675" i="2" a="1"/>
  <c r="H675" i="2" s="1"/>
  <c r="H676" i="2" a="1"/>
  <c r="H676" i="2" s="1"/>
  <c r="H677" i="2" a="1"/>
  <c r="H677" i="2" s="1"/>
  <c r="H678" i="2" a="1"/>
  <c r="H678" i="2" s="1"/>
  <c r="H679" i="2" a="1"/>
  <c r="H679" i="2" s="1"/>
  <c r="H680" i="2" a="1"/>
  <c r="H680" i="2" s="1"/>
  <c r="H681" i="2" a="1"/>
  <c r="H681" i="2" s="1"/>
  <c r="H682" i="2" a="1"/>
  <c r="H682" i="2" s="1"/>
  <c r="H683" i="2" a="1"/>
  <c r="H683" i="2" s="1"/>
  <c r="H684" i="2" a="1"/>
  <c r="H684" i="2" s="1"/>
  <c r="H685" i="2" a="1"/>
  <c r="H685" i="2" s="1"/>
  <c r="H686" i="2" a="1"/>
  <c r="H686" i="2" s="1"/>
  <c r="H687" i="2" a="1"/>
  <c r="H687" i="2" s="1"/>
  <c r="H688" i="2" a="1"/>
  <c r="H688" i="2" s="1"/>
  <c r="H689" i="2" a="1"/>
  <c r="H689" i="2" s="1"/>
  <c r="H690" i="2" a="1"/>
  <c r="H690" i="2" s="1"/>
  <c r="H691" i="2" a="1"/>
  <c r="H691" i="2" s="1"/>
  <c r="H692" i="2" a="1"/>
  <c r="H692" i="2" s="1"/>
  <c r="H693" i="2" a="1"/>
  <c r="H693" i="2" s="1"/>
  <c r="H694" i="2" a="1"/>
  <c r="H694" i="2" s="1"/>
  <c r="H695" i="2" a="1"/>
  <c r="H695" i="2" s="1"/>
  <c r="H696" i="2" a="1"/>
  <c r="H696" i="2" s="1"/>
  <c r="H697" i="2" a="1"/>
  <c r="H697" i="2" s="1"/>
  <c r="H698" i="2" a="1"/>
  <c r="H698" i="2" s="1"/>
  <c r="H699" i="2" a="1"/>
  <c r="H699" i="2" s="1"/>
  <c r="H700" i="2" a="1"/>
  <c r="H700" i="2" s="1"/>
  <c r="H701" i="2" a="1"/>
  <c r="H701" i="2" s="1"/>
  <c r="H702" i="2" a="1"/>
  <c r="H702" i="2" s="1"/>
  <c r="H703" i="2" a="1"/>
  <c r="H703" i="2" s="1"/>
  <c r="H704" i="2" a="1"/>
  <c r="H704" i="2" s="1"/>
  <c r="H705" i="2" a="1"/>
  <c r="H705" i="2" s="1"/>
  <c r="H706" i="2" a="1"/>
  <c r="H706" i="2" s="1"/>
  <c r="H707" i="2" a="1"/>
  <c r="H707" i="2" s="1"/>
  <c r="H708" i="2" a="1"/>
  <c r="H708" i="2" s="1"/>
  <c r="H709" i="2" a="1"/>
  <c r="H709" i="2" s="1"/>
  <c r="H710" i="2" a="1"/>
  <c r="H710" i="2" s="1"/>
  <c r="H711" i="2" a="1"/>
  <c r="H711" i="2" s="1"/>
  <c r="H712" i="2" a="1"/>
  <c r="H712" i="2" s="1"/>
  <c r="H713" i="2" a="1"/>
  <c r="H713" i="2" s="1"/>
  <c r="H714" i="2" a="1"/>
  <c r="H714" i="2" s="1"/>
  <c r="H715" i="2" a="1"/>
  <c r="H715" i="2" s="1"/>
  <c r="H716" i="2" a="1"/>
  <c r="H716" i="2" s="1"/>
  <c r="H717" i="2" a="1"/>
  <c r="H717" i="2" s="1"/>
  <c r="H718" i="2" a="1"/>
  <c r="H718" i="2" s="1"/>
  <c r="H719" i="2" a="1"/>
  <c r="H719" i="2" s="1"/>
  <c r="H720" i="2" a="1"/>
  <c r="H720" i="2" s="1"/>
  <c r="H721" i="2" a="1"/>
  <c r="H721" i="2" s="1"/>
  <c r="H722" i="2" a="1"/>
  <c r="H722" i="2" s="1"/>
  <c r="H723" i="2" a="1"/>
  <c r="H723" i="2" s="1"/>
  <c r="H724" i="2" a="1"/>
  <c r="H724" i="2" s="1"/>
  <c r="H725" i="2" a="1"/>
  <c r="H725" i="2" s="1"/>
  <c r="H726" i="2" a="1"/>
  <c r="H726" i="2" s="1"/>
  <c r="H727" i="2" a="1"/>
  <c r="H727" i="2" s="1"/>
  <c r="H728" i="2" a="1"/>
  <c r="H728" i="2" s="1"/>
  <c r="H729" i="2" a="1"/>
  <c r="H729" i="2" s="1"/>
  <c r="H730" i="2" a="1"/>
  <c r="H730" i="2" s="1"/>
  <c r="H731" i="2" a="1"/>
  <c r="H731" i="2" s="1"/>
  <c r="H732" i="2" a="1"/>
  <c r="H732" i="2" s="1"/>
  <c r="H733" i="2" a="1"/>
  <c r="H733" i="2" s="1"/>
  <c r="H734" i="2" a="1"/>
  <c r="H734" i="2" s="1"/>
  <c r="H735" i="2" a="1"/>
  <c r="H735" i="2" s="1"/>
  <c r="H736" i="2" a="1"/>
  <c r="H736" i="2" s="1"/>
  <c r="H737" i="2" a="1"/>
  <c r="H737" i="2" s="1"/>
  <c r="H738" i="2" a="1"/>
  <c r="H738" i="2" s="1"/>
  <c r="H739" i="2" a="1"/>
  <c r="H739" i="2" s="1"/>
  <c r="H740" i="2" a="1"/>
  <c r="H740" i="2" s="1"/>
  <c r="H741" i="2" a="1"/>
  <c r="H741" i="2" s="1"/>
  <c r="H742" i="2" a="1"/>
  <c r="H742" i="2" s="1"/>
  <c r="H743" i="2" a="1"/>
  <c r="H743" i="2" s="1"/>
  <c r="H744" i="2" a="1"/>
  <c r="H744" i="2" s="1"/>
  <c r="H745" i="2" a="1"/>
  <c r="H745" i="2" s="1"/>
  <c r="H746" i="2" a="1"/>
  <c r="H746" i="2" s="1"/>
  <c r="H747" i="2" a="1"/>
  <c r="H747" i="2" s="1"/>
  <c r="H748" i="2" a="1"/>
  <c r="H748" i="2" s="1"/>
  <c r="H749" i="2" a="1"/>
  <c r="H749" i="2" s="1"/>
  <c r="H750" i="2" a="1"/>
  <c r="H750" i="2" s="1"/>
  <c r="H751" i="2" a="1"/>
  <c r="H751" i="2" s="1"/>
  <c r="H752" i="2" a="1"/>
  <c r="H752" i="2" s="1"/>
  <c r="H753" i="2" a="1"/>
  <c r="H753" i="2" s="1"/>
  <c r="H754" i="2" a="1"/>
  <c r="H754" i="2" s="1"/>
  <c r="H755" i="2" a="1"/>
  <c r="H755" i="2" s="1"/>
  <c r="H756" i="2" a="1"/>
  <c r="H756" i="2" s="1"/>
  <c r="H757" i="2" a="1"/>
  <c r="H757" i="2" s="1"/>
  <c r="H758" i="2" a="1"/>
  <c r="H758" i="2" s="1"/>
  <c r="H759" i="2" a="1"/>
  <c r="H759" i="2" s="1"/>
  <c r="H760" i="2" a="1"/>
  <c r="H760" i="2" s="1"/>
  <c r="H761" i="2" a="1"/>
  <c r="H761" i="2" s="1"/>
  <c r="H762" i="2" a="1"/>
  <c r="H762" i="2" s="1"/>
  <c r="H763" i="2" a="1"/>
  <c r="H763" i="2" s="1"/>
  <c r="H764" i="2" a="1"/>
  <c r="H764" i="2" s="1"/>
  <c r="H765" i="2" a="1"/>
  <c r="H765" i="2" s="1"/>
  <c r="H766" i="2" a="1"/>
  <c r="H766" i="2" s="1"/>
  <c r="H767" i="2" a="1"/>
  <c r="H767" i="2" s="1"/>
  <c r="H768" i="2" a="1"/>
  <c r="H768" i="2" s="1"/>
  <c r="H769" i="2" a="1"/>
  <c r="H769" i="2" s="1"/>
  <c r="H770" i="2" a="1"/>
  <c r="H770" i="2" s="1"/>
  <c r="H771" i="2" a="1"/>
  <c r="H771" i="2" s="1"/>
  <c r="H772" i="2" a="1"/>
  <c r="H772" i="2" s="1"/>
  <c r="H773" i="2" a="1"/>
  <c r="H773" i="2" s="1"/>
  <c r="H774" i="2" a="1"/>
  <c r="H774" i="2" s="1"/>
  <c r="H775" i="2" a="1"/>
  <c r="H775" i="2" s="1"/>
  <c r="H776" i="2" a="1"/>
  <c r="H776" i="2" s="1"/>
  <c r="H777" i="2" a="1"/>
  <c r="H777" i="2" s="1"/>
  <c r="H778" i="2" a="1"/>
  <c r="H778" i="2" s="1"/>
  <c r="H779" i="2" a="1"/>
  <c r="H779" i="2" s="1"/>
  <c r="H780" i="2" a="1"/>
  <c r="H780" i="2" s="1"/>
  <c r="H781" i="2" a="1"/>
  <c r="H781" i="2" s="1"/>
  <c r="H782" i="2" a="1"/>
  <c r="H782" i="2" s="1"/>
  <c r="H783" i="2" a="1"/>
  <c r="H783" i="2" s="1"/>
  <c r="H784" i="2" a="1"/>
  <c r="H784" i="2" s="1"/>
  <c r="H785" i="2" a="1"/>
  <c r="H785" i="2" s="1"/>
  <c r="H786" i="2" a="1"/>
  <c r="H786" i="2" s="1"/>
  <c r="H787" i="2" a="1"/>
  <c r="H787" i="2" s="1"/>
  <c r="H788" i="2" a="1"/>
  <c r="H788" i="2" s="1"/>
  <c r="H789" i="2" a="1"/>
  <c r="H789" i="2" s="1"/>
  <c r="H790" i="2" a="1"/>
  <c r="H790" i="2" s="1"/>
  <c r="H791" i="2" a="1"/>
  <c r="H791" i="2" s="1"/>
  <c r="H792" i="2" a="1"/>
  <c r="H792" i="2" s="1"/>
  <c r="H793" i="2" a="1"/>
  <c r="H793" i="2" s="1"/>
  <c r="H794" i="2" a="1"/>
  <c r="H794" i="2" s="1"/>
  <c r="H795" i="2" a="1"/>
  <c r="H795" i="2" s="1"/>
  <c r="H796" i="2" a="1"/>
  <c r="H796" i="2" s="1"/>
  <c r="H797" i="2" a="1"/>
  <c r="H797" i="2" s="1"/>
  <c r="H798" i="2" a="1"/>
  <c r="H798" i="2" s="1"/>
  <c r="H799" i="2" a="1"/>
  <c r="H799" i="2" s="1"/>
  <c r="H800" i="2" a="1"/>
  <c r="H800" i="2" s="1"/>
  <c r="H801" i="2" a="1"/>
  <c r="H801" i="2" s="1"/>
  <c r="H802" i="2" a="1"/>
  <c r="H802" i="2" s="1"/>
  <c r="H803" i="2" a="1"/>
  <c r="H803" i="2" s="1"/>
  <c r="H804" i="2" a="1"/>
  <c r="H804" i="2" s="1"/>
  <c r="H805" i="2" a="1"/>
  <c r="H805" i="2" s="1"/>
  <c r="H806" i="2" a="1"/>
  <c r="H806" i="2" s="1"/>
  <c r="H807" i="2" a="1"/>
  <c r="H807" i="2" s="1"/>
  <c r="H808" i="2" a="1"/>
  <c r="H808" i="2" s="1"/>
  <c r="H809" i="2" a="1"/>
  <c r="H809" i="2" s="1"/>
  <c r="H810" i="2" a="1"/>
  <c r="H810" i="2" s="1"/>
  <c r="H811" i="2" a="1"/>
  <c r="H811" i="2" s="1"/>
  <c r="H812" i="2" a="1"/>
  <c r="H812" i="2" s="1"/>
  <c r="H813" i="2" a="1"/>
  <c r="H813" i="2" s="1"/>
  <c r="H814" i="2" a="1"/>
  <c r="H814" i="2" s="1"/>
  <c r="H815" i="2" a="1"/>
  <c r="H815" i="2" s="1"/>
  <c r="H816" i="2" a="1"/>
  <c r="H816" i="2" s="1"/>
  <c r="H817" i="2" a="1"/>
  <c r="H817" i="2" s="1"/>
  <c r="H818" i="2" a="1"/>
  <c r="H818" i="2" s="1"/>
  <c r="H819" i="2" a="1"/>
  <c r="H819" i="2" s="1"/>
  <c r="H820" i="2" a="1"/>
  <c r="H820" i="2" s="1"/>
  <c r="H821" i="2" a="1"/>
  <c r="H821" i="2" s="1"/>
  <c r="H822" i="2" a="1"/>
  <c r="H822" i="2" s="1"/>
  <c r="H823" i="2" a="1"/>
  <c r="H823" i="2" s="1"/>
  <c r="H824" i="2" a="1"/>
  <c r="H824" i="2" s="1"/>
  <c r="H825" i="2" a="1"/>
  <c r="H825" i="2" s="1"/>
  <c r="H826" i="2" a="1"/>
  <c r="H826" i="2" s="1"/>
  <c r="H827" i="2" a="1"/>
  <c r="H827" i="2" s="1"/>
  <c r="H828" i="2" a="1"/>
  <c r="H828" i="2" s="1"/>
  <c r="H829" i="2" a="1"/>
  <c r="H829" i="2" s="1"/>
  <c r="H830" i="2" a="1"/>
  <c r="H830" i="2" s="1"/>
  <c r="H831" i="2" a="1"/>
  <c r="H831" i="2" s="1"/>
  <c r="H832" i="2" a="1"/>
  <c r="H832" i="2" s="1"/>
  <c r="H833" i="2" a="1"/>
  <c r="H833" i="2" s="1"/>
  <c r="H834" i="2" a="1"/>
  <c r="H834" i="2" s="1"/>
  <c r="H835" i="2" a="1"/>
  <c r="H835" i="2" s="1"/>
  <c r="H836" i="2" a="1"/>
  <c r="H836" i="2" s="1"/>
  <c r="H837" i="2" a="1"/>
  <c r="H837" i="2" s="1"/>
  <c r="H838" i="2" a="1"/>
  <c r="H838" i="2" s="1"/>
  <c r="H839" i="2" a="1"/>
  <c r="H839" i="2" s="1"/>
  <c r="H840" i="2" a="1"/>
  <c r="H840" i="2" s="1"/>
  <c r="H841" i="2" a="1"/>
  <c r="H841" i="2" s="1"/>
  <c r="H842" i="2" a="1"/>
  <c r="H842" i="2" s="1"/>
  <c r="H843" i="2" a="1"/>
  <c r="H843" i="2" s="1"/>
  <c r="H844" i="2" a="1"/>
  <c r="H844" i="2" s="1"/>
  <c r="H845" i="2" a="1"/>
  <c r="H845" i="2" s="1"/>
  <c r="H846" i="2" a="1"/>
  <c r="H846" i="2" s="1"/>
  <c r="H847" i="2" a="1"/>
  <c r="H847" i="2" s="1"/>
  <c r="H848" i="2" a="1"/>
  <c r="H848" i="2" s="1"/>
  <c r="H849" i="2" a="1"/>
  <c r="H849" i="2" s="1"/>
  <c r="H850" i="2" a="1"/>
  <c r="H850" i="2" s="1"/>
  <c r="H851" i="2" a="1"/>
  <c r="H851" i="2" s="1"/>
  <c r="H852" i="2" a="1"/>
  <c r="H852" i="2" s="1"/>
  <c r="H853" i="2" a="1"/>
  <c r="H853" i="2" s="1"/>
  <c r="H854" i="2" a="1"/>
  <c r="H854" i="2" s="1"/>
  <c r="H855" i="2" a="1"/>
  <c r="H855" i="2" s="1"/>
  <c r="H856" i="2" a="1"/>
  <c r="H856" i="2" s="1"/>
  <c r="H857" i="2" a="1"/>
  <c r="H857" i="2" s="1"/>
  <c r="H858" i="2" a="1"/>
  <c r="H858" i="2" s="1"/>
  <c r="H859" i="2" a="1"/>
  <c r="H859" i="2" s="1"/>
  <c r="H860" i="2" a="1"/>
  <c r="H860" i="2" s="1"/>
  <c r="H861" i="2" a="1"/>
  <c r="H861" i="2" s="1"/>
  <c r="H862" i="2" a="1"/>
  <c r="H862" i="2" s="1"/>
  <c r="H863" i="2" a="1"/>
  <c r="H863" i="2" s="1"/>
  <c r="H864" i="2" a="1"/>
  <c r="H864" i="2" s="1"/>
  <c r="H865" i="2" a="1"/>
  <c r="H865" i="2" s="1"/>
  <c r="H866" i="2" a="1"/>
  <c r="H866" i="2" s="1"/>
  <c r="H867" i="2" a="1"/>
  <c r="H867" i="2" s="1"/>
  <c r="H868" i="2" a="1"/>
  <c r="H868" i="2" s="1"/>
  <c r="H869" i="2" a="1"/>
  <c r="H869" i="2" s="1"/>
  <c r="H870" i="2" a="1"/>
  <c r="H870" i="2" s="1"/>
  <c r="H871" i="2" a="1"/>
  <c r="H871" i="2" s="1"/>
  <c r="H872" i="2" a="1"/>
  <c r="H872" i="2" s="1"/>
  <c r="H873" i="2" a="1"/>
  <c r="H873" i="2" s="1"/>
  <c r="H874" i="2" a="1"/>
  <c r="H874" i="2" s="1"/>
  <c r="H875" i="2" a="1"/>
  <c r="H875" i="2" s="1"/>
  <c r="H876" i="2" a="1"/>
  <c r="H876" i="2" s="1"/>
  <c r="H877" i="2" a="1"/>
  <c r="H877" i="2" s="1"/>
  <c r="H878" i="2" a="1"/>
  <c r="H878" i="2" s="1"/>
  <c r="H879" i="2" a="1"/>
  <c r="H879" i="2" s="1"/>
  <c r="H880" i="2" a="1"/>
  <c r="H880" i="2" s="1"/>
  <c r="H881" i="2" a="1"/>
  <c r="H881" i="2" s="1"/>
  <c r="H882" i="2" a="1"/>
  <c r="H882" i="2" s="1"/>
  <c r="H883" i="2" a="1"/>
  <c r="H883" i="2" s="1"/>
  <c r="H884" i="2" a="1"/>
  <c r="H884" i="2" s="1"/>
  <c r="H885" i="2" a="1"/>
  <c r="H885" i="2" s="1"/>
  <c r="H886" i="2" a="1"/>
  <c r="H886" i="2" s="1"/>
  <c r="H887" i="2" a="1"/>
  <c r="H887" i="2" s="1"/>
  <c r="H888" i="2" a="1"/>
  <c r="H888" i="2" s="1"/>
  <c r="H889" i="2" a="1"/>
  <c r="H889" i="2" s="1"/>
  <c r="H890" i="2" a="1"/>
  <c r="H890" i="2" s="1"/>
  <c r="H891" i="2" a="1"/>
  <c r="H891" i="2" s="1"/>
  <c r="H892" i="2" a="1"/>
  <c r="H892" i="2" s="1"/>
  <c r="H893" i="2" a="1"/>
  <c r="H893" i="2" s="1"/>
  <c r="H894" i="2" a="1"/>
  <c r="H894" i="2" s="1"/>
  <c r="H895" i="2" a="1"/>
  <c r="H895" i="2" s="1"/>
  <c r="H896" i="2" a="1"/>
  <c r="H896" i="2" s="1"/>
  <c r="H897" i="2" a="1"/>
  <c r="H897" i="2" s="1"/>
  <c r="H898" i="2" a="1"/>
  <c r="H898" i="2" s="1"/>
  <c r="H899" i="2" a="1"/>
  <c r="H899" i="2" s="1"/>
  <c r="H900" i="2" a="1"/>
  <c r="H900" i="2" s="1"/>
  <c r="H901" i="2" a="1"/>
  <c r="H901" i="2" s="1"/>
  <c r="H902" i="2" a="1"/>
  <c r="H902" i="2" s="1"/>
  <c r="H903" i="2" a="1"/>
  <c r="H903" i="2" s="1"/>
  <c r="H904" i="2" a="1"/>
  <c r="H904" i="2" s="1"/>
  <c r="H905" i="2" a="1"/>
  <c r="H905" i="2" s="1"/>
  <c r="H906" i="2" a="1"/>
  <c r="H906" i="2" s="1"/>
  <c r="H907" i="2" a="1"/>
  <c r="H907" i="2" s="1"/>
  <c r="H908" i="2" a="1"/>
  <c r="H908" i="2" s="1"/>
  <c r="H909" i="2" a="1"/>
  <c r="H909" i="2" s="1"/>
  <c r="H910" i="2" a="1"/>
  <c r="H910" i="2" s="1"/>
  <c r="H911" i="2" a="1"/>
  <c r="H911" i="2" s="1"/>
  <c r="H912" i="2" a="1"/>
  <c r="H912" i="2" s="1"/>
  <c r="H913" i="2" a="1"/>
  <c r="H913" i="2" s="1"/>
  <c r="H914" i="2" a="1"/>
  <c r="H914" i="2" s="1"/>
  <c r="H915" i="2" a="1"/>
  <c r="H915" i="2" s="1"/>
  <c r="H916" i="2" a="1"/>
  <c r="H916" i="2" s="1"/>
  <c r="H917" i="2" a="1"/>
  <c r="H917" i="2" s="1"/>
  <c r="H918" i="2" a="1"/>
  <c r="H918" i="2" s="1"/>
  <c r="H919" i="2" a="1"/>
  <c r="H919" i="2" s="1"/>
  <c r="H920" i="2" a="1"/>
  <c r="H920" i="2" s="1"/>
  <c r="H921" i="2" a="1"/>
  <c r="H921" i="2" s="1"/>
  <c r="H922" i="2" a="1"/>
  <c r="H922" i="2" s="1"/>
  <c r="H923" i="2" a="1"/>
  <c r="H923" i="2" s="1"/>
  <c r="H924" i="2" a="1"/>
  <c r="H924" i="2" s="1"/>
  <c r="H925" i="2" a="1"/>
  <c r="H925" i="2" s="1"/>
  <c r="H926" i="2" a="1"/>
  <c r="H926" i="2" s="1"/>
  <c r="H927" i="2" a="1"/>
  <c r="H927" i="2" s="1"/>
  <c r="H928" i="2" a="1"/>
  <c r="H928" i="2" s="1"/>
  <c r="H929" i="2" a="1"/>
  <c r="H929" i="2" s="1"/>
  <c r="H930" i="2" a="1"/>
  <c r="H930" i="2" s="1"/>
  <c r="H931" i="2" a="1"/>
  <c r="H931" i="2" s="1"/>
  <c r="H932" i="2" a="1"/>
  <c r="H932" i="2" s="1"/>
  <c r="H933" i="2" a="1"/>
  <c r="H933" i="2" s="1"/>
  <c r="H934" i="2" a="1"/>
  <c r="H934" i="2" s="1"/>
  <c r="H935" i="2" a="1"/>
  <c r="H935" i="2" s="1"/>
  <c r="H936" i="2" a="1"/>
  <c r="H936" i="2" s="1"/>
  <c r="H937" i="2" a="1"/>
  <c r="H937" i="2" s="1"/>
  <c r="H938" i="2" a="1"/>
  <c r="H938" i="2" s="1"/>
  <c r="H939" i="2" a="1"/>
  <c r="H939" i="2" s="1"/>
  <c r="H940" i="2" a="1"/>
  <c r="H940" i="2" s="1"/>
  <c r="H941" i="2" a="1"/>
  <c r="H941" i="2" s="1"/>
  <c r="H942" i="2" a="1"/>
  <c r="H942" i="2" s="1"/>
  <c r="H943" i="2" a="1"/>
  <c r="H943" i="2" s="1"/>
  <c r="H944" i="2" a="1"/>
  <c r="H944" i="2" s="1"/>
  <c r="H945" i="2" a="1"/>
  <c r="H945" i="2" s="1"/>
  <c r="H946" i="2" a="1"/>
  <c r="H946" i="2" s="1"/>
  <c r="H947" i="2" a="1"/>
  <c r="H947" i="2" s="1"/>
  <c r="H948" i="2" a="1"/>
  <c r="H948" i="2" s="1"/>
  <c r="H949" i="2" a="1"/>
  <c r="H949" i="2" s="1"/>
  <c r="H950" i="2" a="1"/>
  <c r="H950" i="2" s="1"/>
  <c r="H951" i="2" a="1"/>
  <c r="H951" i="2" s="1"/>
  <c r="H952" i="2" a="1"/>
  <c r="H952" i="2" s="1"/>
  <c r="H953" i="2" a="1"/>
  <c r="H953" i="2" s="1"/>
  <c r="H954" i="2" a="1"/>
  <c r="H954" i="2" s="1"/>
  <c r="H955" i="2" a="1"/>
  <c r="H955" i="2" s="1"/>
  <c r="H956" i="2" a="1"/>
  <c r="H956" i="2" s="1"/>
  <c r="H957" i="2" a="1"/>
  <c r="H957" i="2" s="1"/>
  <c r="H958" i="2" a="1"/>
  <c r="H958" i="2" s="1"/>
  <c r="H959" i="2" a="1"/>
  <c r="H959" i="2" s="1"/>
  <c r="H960" i="2" a="1"/>
  <c r="H960" i="2" s="1"/>
  <c r="H961" i="2" a="1"/>
  <c r="H961" i="2" s="1"/>
  <c r="H962" i="2" a="1"/>
  <c r="H962" i="2" s="1"/>
  <c r="H963" i="2" a="1"/>
  <c r="H963" i="2" s="1"/>
  <c r="H964" i="2" a="1"/>
  <c r="H964" i="2" s="1"/>
  <c r="H965" i="2" a="1"/>
  <c r="H965" i="2" s="1"/>
  <c r="H966" i="2" a="1"/>
  <c r="H966" i="2" s="1"/>
  <c r="H967" i="2" a="1"/>
  <c r="H967" i="2" s="1"/>
  <c r="H968" i="2" a="1"/>
  <c r="H968" i="2" s="1"/>
  <c r="H969" i="2" a="1"/>
  <c r="H969" i="2" s="1"/>
  <c r="H970" i="2" a="1"/>
  <c r="H970" i="2" s="1"/>
  <c r="H971" i="2" a="1"/>
  <c r="H971" i="2" s="1"/>
  <c r="H972" i="2" a="1"/>
  <c r="H972" i="2" s="1"/>
  <c r="H973" i="2" a="1"/>
  <c r="H973" i="2" s="1"/>
  <c r="H974" i="2" a="1"/>
  <c r="H974" i="2" s="1"/>
  <c r="H975" i="2" a="1"/>
  <c r="H975" i="2" s="1"/>
  <c r="H976" i="2" a="1"/>
  <c r="H976" i="2" s="1"/>
  <c r="H977" i="2" a="1"/>
  <c r="H977" i="2" s="1"/>
  <c r="H978" i="2" a="1"/>
  <c r="H978" i="2" s="1"/>
  <c r="H979" i="2" a="1"/>
  <c r="H979" i="2" s="1"/>
  <c r="H980" i="2" a="1"/>
  <c r="H980" i="2" s="1"/>
  <c r="H981" i="2" a="1"/>
  <c r="H981" i="2" s="1"/>
  <c r="H982" i="2" a="1"/>
  <c r="H982" i="2" s="1"/>
  <c r="H983" i="2" a="1"/>
  <c r="H983" i="2" s="1"/>
  <c r="H984" i="2" a="1"/>
  <c r="H984" i="2" s="1"/>
  <c r="H985" i="2" a="1"/>
  <c r="H985" i="2" s="1"/>
  <c r="H986" i="2" a="1"/>
  <c r="H986" i="2" s="1"/>
  <c r="H987" i="2" a="1"/>
  <c r="H987" i="2" s="1"/>
  <c r="H988" i="2" a="1"/>
  <c r="H988" i="2" s="1"/>
  <c r="H989" i="2" a="1"/>
  <c r="H989" i="2" s="1"/>
  <c r="H990" i="2" a="1"/>
  <c r="H990" i="2" s="1"/>
  <c r="H991" i="2" a="1"/>
  <c r="H991" i="2" s="1"/>
  <c r="H992" i="2" a="1"/>
  <c r="H992" i="2" s="1"/>
  <c r="H993" i="2" a="1"/>
  <c r="H993" i="2" s="1"/>
  <c r="H994" i="2" a="1"/>
  <c r="H994" i="2" s="1"/>
  <c r="H995" i="2" a="1"/>
  <c r="H995" i="2" s="1"/>
  <c r="H996" i="2" a="1"/>
  <c r="H996" i="2" s="1"/>
  <c r="H997" i="2" a="1"/>
  <c r="H997" i="2" s="1"/>
  <c r="H998" i="2" a="1"/>
  <c r="H998" i="2" s="1"/>
  <c r="H999" i="2" a="1"/>
  <c r="H999" i="2" s="1"/>
  <c r="H1000" i="2" a="1"/>
  <c r="H1000" i="2" s="1"/>
  <c r="H1001" i="2" a="1"/>
  <c r="H1001" i="2" s="1"/>
  <c r="H1002" i="2" a="1"/>
  <c r="H1002" i="2" s="1"/>
  <c r="H1003" i="2" a="1"/>
  <c r="H1003" i="2" s="1"/>
  <c r="H1004" i="2" a="1"/>
  <c r="H1004" i="2" s="1"/>
  <c r="H1005" i="2" a="1"/>
  <c r="H1005" i="2" s="1"/>
  <c r="H1006" i="2" a="1"/>
  <c r="H1006" i="2" s="1"/>
  <c r="H1007" i="2" a="1"/>
  <c r="H1007" i="2" s="1"/>
  <c r="H1008" i="2" a="1"/>
  <c r="H1008" i="2" s="1"/>
  <c r="H1009" i="2" a="1"/>
  <c r="H1009" i="2" s="1"/>
  <c r="H1010" i="2" a="1"/>
  <c r="H1010" i="2" s="1"/>
  <c r="H1011" i="2" a="1"/>
  <c r="H1011" i="2" s="1"/>
  <c r="H1012" i="2" a="1"/>
  <c r="H1012" i="2" s="1"/>
  <c r="H1013" i="2" a="1"/>
  <c r="H1013" i="2" s="1"/>
  <c r="H1014" i="2" a="1"/>
  <c r="H1014" i="2" s="1"/>
  <c r="H1015" i="2" a="1"/>
  <c r="H1015" i="2" s="1"/>
  <c r="H1016" i="2" a="1"/>
  <c r="H1016" i="2" s="1"/>
  <c r="H1017" i="2" a="1"/>
  <c r="H1017" i="2" s="1"/>
  <c r="H1018" i="2" a="1"/>
  <c r="H1018" i="2" s="1"/>
  <c r="H1019" i="2" a="1"/>
  <c r="H1019" i="2" s="1"/>
  <c r="H1020" i="2" a="1"/>
  <c r="H1020" i="2" s="1"/>
  <c r="H1021" i="2" a="1"/>
  <c r="H1021" i="2" s="1"/>
  <c r="H1022" i="2" a="1"/>
  <c r="H1022" i="2" s="1"/>
  <c r="H1023" i="2" a="1"/>
  <c r="H1023" i="2" s="1"/>
  <c r="H1024" i="2" a="1"/>
  <c r="H1024" i="2" s="1"/>
  <c r="H1025" i="2" a="1"/>
  <c r="H1025" i="2" s="1"/>
  <c r="H1026" i="2" a="1"/>
  <c r="H1026" i="2" s="1"/>
  <c r="H1027" i="2" a="1"/>
  <c r="H1027" i="2" s="1"/>
  <c r="H1028" i="2" a="1"/>
  <c r="H1028" i="2" s="1"/>
  <c r="H1029" i="2" a="1"/>
  <c r="H1029" i="2" s="1"/>
  <c r="H1030" i="2" a="1"/>
  <c r="H1030" i="2" s="1"/>
  <c r="H1031" i="2" a="1"/>
  <c r="H1031" i="2" s="1"/>
  <c r="H1032" i="2" a="1"/>
  <c r="H1032" i="2" s="1"/>
  <c r="H1033" i="2" a="1"/>
  <c r="H1033" i="2" s="1"/>
  <c r="H1034" i="2" a="1"/>
  <c r="H1034" i="2" s="1"/>
  <c r="H1035" i="2" a="1"/>
  <c r="H1035" i="2" s="1"/>
  <c r="H1036" i="2" a="1"/>
  <c r="H1036" i="2" s="1"/>
  <c r="H1037" i="2" a="1"/>
  <c r="H1037" i="2" s="1"/>
  <c r="H1038" i="2" a="1"/>
  <c r="H1038" i="2" s="1"/>
  <c r="H1039" i="2" a="1"/>
  <c r="H1039" i="2" s="1"/>
  <c r="H1040" i="2" a="1"/>
  <c r="H1040" i="2" s="1"/>
  <c r="H1041" i="2" a="1"/>
  <c r="H1041" i="2" s="1"/>
  <c r="H1042" i="2" a="1"/>
  <c r="H1042" i="2" s="1"/>
  <c r="H1043" i="2" a="1"/>
  <c r="H1043" i="2" s="1"/>
  <c r="H1044" i="2" a="1"/>
  <c r="H1044" i="2" s="1"/>
  <c r="H1045" i="2" a="1"/>
  <c r="H1045" i="2" s="1"/>
  <c r="H1046" i="2" a="1"/>
  <c r="H1046" i="2" s="1"/>
  <c r="H1047" i="2" a="1"/>
  <c r="H1047" i="2" s="1"/>
  <c r="H1048" i="2" a="1"/>
  <c r="H1048" i="2" s="1"/>
  <c r="H1049" i="2" a="1"/>
  <c r="H1049" i="2" s="1"/>
  <c r="H1050" i="2" a="1"/>
  <c r="H1050" i="2" s="1"/>
  <c r="H1051" i="2" a="1"/>
  <c r="H1051" i="2" s="1"/>
  <c r="H1052" i="2" a="1"/>
  <c r="H1052" i="2" s="1"/>
  <c r="H1053" i="2" a="1"/>
  <c r="H1053" i="2" s="1"/>
  <c r="H1054" i="2" a="1"/>
  <c r="H1054" i="2" s="1"/>
  <c r="H1055" i="2" a="1"/>
  <c r="H1055" i="2" s="1"/>
  <c r="H1056" i="2" a="1"/>
  <c r="H1056" i="2" s="1"/>
  <c r="H1057" i="2" a="1"/>
  <c r="H1057" i="2" s="1"/>
  <c r="H1058" i="2" a="1"/>
  <c r="H1058" i="2" s="1"/>
  <c r="H1059" i="2" a="1"/>
  <c r="H1059" i="2" s="1"/>
  <c r="H1060" i="2" a="1"/>
  <c r="H1060" i="2" s="1"/>
  <c r="H1061" i="2" a="1"/>
  <c r="H1061" i="2" s="1"/>
  <c r="H1062" i="2" a="1"/>
  <c r="H1062" i="2" s="1"/>
  <c r="H1063" i="2" a="1"/>
  <c r="H1063" i="2" s="1"/>
  <c r="H1064" i="2" a="1"/>
  <c r="H1064" i="2" s="1"/>
  <c r="H1065" i="2" a="1"/>
  <c r="H1065" i="2" s="1"/>
  <c r="H1066" i="2" a="1"/>
  <c r="H1066" i="2" s="1"/>
  <c r="H1067" i="2" a="1"/>
  <c r="H1067" i="2" s="1"/>
  <c r="H1068" i="2" a="1"/>
  <c r="H1068" i="2" s="1"/>
  <c r="H1069" i="2" a="1"/>
  <c r="H1069" i="2" s="1"/>
  <c r="H1070" i="2" a="1"/>
  <c r="H1070" i="2" s="1"/>
  <c r="H1071" i="2" a="1"/>
  <c r="H1071" i="2" s="1"/>
  <c r="H1072" i="2" a="1"/>
  <c r="H1072" i="2" s="1"/>
  <c r="H1073" i="2" a="1"/>
  <c r="H1073" i="2" s="1"/>
  <c r="H1074" i="2" a="1"/>
  <c r="H1074" i="2" s="1"/>
  <c r="H1075" i="2" a="1"/>
  <c r="H1075" i="2" s="1"/>
  <c r="H1076" i="2" a="1"/>
  <c r="H1076" i="2" s="1"/>
  <c r="H1077" i="2" a="1"/>
  <c r="H1077" i="2" s="1"/>
  <c r="H1078" i="2" a="1"/>
  <c r="H1078" i="2" s="1"/>
  <c r="H1079" i="2" a="1"/>
  <c r="H1079" i="2" s="1"/>
  <c r="H1080" i="2" a="1"/>
  <c r="H1080" i="2" s="1"/>
  <c r="H2" i="2" a="1"/>
  <c r="H2" i="2" s="1"/>
  <c r="J3" i="2" a="1"/>
  <c r="J3" i="2" s="1"/>
  <c r="J4" i="2" a="1"/>
  <c r="J4" i="2" s="1"/>
  <c r="J5" i="2" a="1"/>
  <c r="J5" i="2" s="1"/>
  <c r="J6" i="2" a="1"/>
  <c r="J6" i="2" s="1"/>
  <c r="J7" i="2" a="1"/>
  <c r="J7" i="2" s="1"/>
  <c r="J8" i="2" a="1"/>
  <c r="J8" i="2" s="1"/>
  <c r="J9" i="2" a="1"/>
  <c r="J9" i="2" s="1"/>
  <c r="J10" i="2" a="1"/>
  <c r="J10" i="2" s="1"/>
  <c r="J11" i="2" a="1"/>
  <c r="J11" i="2" s="1"/>
  <c r="J12" i="2" a="1"/>
  <c r="J12" i="2" s="1"/>
  <c r="J13" i="2" a="1"/>
  <c r="J13" i="2" s="1"/>
  <c r="J14" i="2" a="1"/>
  <c r="J14" i="2" s="1"/>
  <c r="J15" i="2" a="1"/>
  <c r="J15" i="2" s="1"/>
  <c r="J16" i="2" a="1"/>
  <c r="J16" i="2" s="1"/>
  <c r="J17" i="2" a="1"/>
  <c r="J17" i="2" s="1"/>
  <c r="J18" i="2" a="1"/>
  <c r="J18" i="2" s="1"/>
  <c r="J19" i="2" a="1"/>
  <c r="J19" i="2" s="1"/>
  <c r="J20" i="2" a="1"/>
  <c r="J20" i="2" s="1"/>
  <c r="J21" i="2" a="1"/>
  <c r="J21" i="2" s="1"/>
  <c r="J22" i="2" a="1"/>
  <c r="J22" i="2" s="1"/>
  <c r="J23" i="2" a="1"/>
  <c r="J23" i="2" s="1"/>
  <c r="J24" i="2" a="1"/>
  <c r="J24" i="2" s="1"/>
  <c r="J25" i="2" a="1"/>
  <c r="J25" i="2" s="1"/>
  <c r="J26" i="2" a="1"/>
  <c r="J26" i="2" s="1"/>
  <c r="J27" i="2" a="1"/>
  <c r="J27" i="2" s="1"/>
  <c r="J28" i="2" a="1"/>
  <c r="J28" i="2" s="1"/>
  <c r="J29" i="2" a="1"/>
  <c r="J29" i="2" s="1"/>
  <c r="J30" i="2" a="1"/>
  <c r="J30" i="2" s="1"/>
  <c r="J31" i="2" a="1"/>
  <c r="J31" i="2" s="1"/>
  <c r="J32" i="2" a="1"/>
  <c r="J32" i="2" s="1"/>
  <c r="J33" i="2" a="1"/>
  <c r="J33" i="2" s="1"/>
  <c r="J34" i="2" a="1"/>
  <c r="J34" i="2" s="1"/>
  <c r="J35" i="2" a="1"/>
  <c r="J35" i="2" s="1"/>
  <c r="J36" i="2" a="1"/>
  <c r="J36" i="2" s="1"/>
  <c r="J37" i="2" a="1"/>
  <c r="J37" i="2" s="1"/>
  <c r="J38" i="2" a="1"/>
  <c r="J38" i="2" s="1"/>
  <c r="J39" i="2" a="1"/>
  <c r="J39" i="2" s="1"/>
  <c r="J40" i="2" a="1"/>
  <c r="J40" i="2" s="1"/>
  <c r="J41" i="2" a="1"/>
  <c r="J41" i="2" s="1"/>
  <c r="J42" i="2" a="1"/>
  <c r="J42" i="2" s="1"/>
  <c r="J43" i="2" a="1"/>
  <c r="J43" i="2" s="1"/>
  <c r="J44" i="2" a="1"/>
  <c r="J44" i="2" s="1"/>
  <c r="J45" i="2" a="1"/>
  <c r="J45" i="2" s="1"/>
  <c r="J46" i="2" a="1"/>
  <c r="J46" i="2" s="1"/>
  <c r="J47" i="2" a="1"/>
  <c r="J47" i="2" s="1"/>
  <c r="J48" i="2" a="1"/>
  <c r="J48" i="2" s="1"/>
  <c r="J49" i="2" a="1"/>
  <c r="J49" i="2" s="1"/>
  <c r="J50" i="2" a="1"/>
  <c r="J50" i="2" s="1"/>
  <c r="J51" i="2" a="1"/>
  <c r="J51" i="2" s="1"/>
  <c r="J52" i="2" a="1"/>
  <c r="J52" i="2" s="1"/>
  <c r="J53" i="2" a="1"/>
  <c r="J53" i="2" s="1"/>
  <c r="J54" i="2" a="1"/>
  <c r="J54" i="2" s="1"/>
  <c r="J55" i="2" a="1"/>
  <c r="J55" i="2" s="1"/>
  <c r="J56" i="2" a="1"/>
  <c r="J56" i="2" s="1"/>
  <c r="J57" i="2" a="1"/>
  <c r="J57" i="2" s="1"/>
  <c r="J58" i="2" a="1"/>
  <c r="J58" i="2" s="1"/>
  <c r="J59" i="2" a="1"/>
  <c r="J59" i="2" s="1"/>
  <c r="J60" i="2" a="1"/>
  <c r="J60" i="2" s="1"/>
  <c r="J61" i="2" a="1"/>
  <c r="J61" i="2" s="1"/>
  <c r="J62" i="2" a="1"/>
  <c r="J62" i="2" s="1"/>
  <c r="J63" i="2" a="1"/>
  <c r="J63" i="2" s="1"/>
  <c r="J64" i="2" a="1"/>
  <c r="J64" i="2" s="1"/>
  <c r="J65" i="2" a="1"/>
  <c r="J65" i="2" s="1"/>
  <c r="J66" i="2" a="1"/>
  <c r="J66" i="2" s="1"/>
  <c r="J67" i="2" a="1"/>
  <c r="J67" i="2" s="1"/>
  <c r="J68" i="2" a="1"/>
  <c r="J68" i="2" s="1"/>
  <c r="J69" i="2" a="1"/>
  <c r="J69" i="2" s="1"/>
  <c r="J70" i="2" a="1"/>
  <c r="J70" i="2" s="1"/>
  <c r="J71" i="2" a="1"/>
  <c r="J71" i="2" s="1"/>
  <c r="J72" i="2" a="1"/>
  <c r="J72" i="2" s="1"/>
  <c r="J73" i="2" a="1"/>
  <c r="J73" i="2" s="1"/>
  <c r="J74" i="2" a="1"/>
  <c r="J74" i="2" s="1"/>
  <c r="J75" i="2" a="1"/>
  <c r="J75" i="2" s="1"/>
  <c r="J76" i="2" a="1"/>
  <c r="J76" i="2" s="1"/>
  <c r="J77" i="2" a="1"/>
  <c r="J77" i="2" s="1"/>
  <c r="J78" i="2" a="1"/>
  <c r="J78" i="2" s="1"/>
  <c r="J79" i="2" a="1"/>
  <c r="J79" i="2" s="1"/>
  <c r="J80" i="2" a="1"/>
  <c r="J80" i="2" s="1"/>
  <c r="J81" i="2" a="1"/>
  <c r="J81" i="2" s="1"/>
  <c r="J82" i="2" a="1"/>
  <c r="J82" i="2" s="1"/>
  <c r="J83" i="2" a="1"/>
  <c r="J83" i="2" s="1"/>
  <c r="J84" i="2" a="1"/>
  <c r="J84" i="2" s="1"/>
  <c r="J85" i="2" a="1"/>
  <c r="J85" i="2" s="1"/>
  <c r="J86" i="2" a="1"/>
  <c r="J86" i="2" s="1"/>
  <c r="J87" i="2" a="1"/>
  <c r="J87" i="2" s="1"/>
  <c r="J88" i="2" a="1"/>
  <c r="J88" i="2" s="1"/>
  <c r="J89" i="2" a="1"/>
  <c r="J89" i="2" s="1"/>
  <c r="J90" i="2" a="1"/>
  <c r="J90" i="2" s="1"/>
  <c r="J91" i="2" a="1"/>
  <c r="J91" i="2" s="1"/>
  <c r="J92" i="2" a="1"/>
  <c r="J92" i="2" s="1"/>
  <c r="J93" i="2" a="1"/>
  <c r="J93" i="2" s="1"/>
  <c r="J94" i="2" a="1"/>
  <c r="J94" i="2" s="1"/>
  <c r="J95" i="2" a="1"/>
  <c r="J95" i="2" s="1"/>
  <c r="J96" i="2" a="1"/>
  <c r="J96" i="2" s="1"/>
  <c r="J97" i="2" a="1"/>
  <c r="J97" i="2" s="1"/>
  <c r="J98" i="2" a="1"/>
  <c r="J98" i="2" s="1"/>
  <c r="J99" i="2" a="1"/>
  <c r="J99" i="2" s="1"/>
  <c r="J100" i="2" a="1"/>
  <c r="J100" i="2" s="1"/>
  <c r="J101" i="2" a="1"/>
  <c r="J101" i="2" s="1"/>
  <c r="J102" i="2" a="1"/>
  <c r="J102" i="2" s="1"/>
  <c r="J103" i="2" a="1"/>
  <c r="J103" i="2" s="1"/>
  <c r="J104" i="2" a="1"/>
  <c r="J104" i="2" s="1"/>
  <c r="J105" i="2" a="1"/>
  <c r="J105" i="2" s="1"/>
  <c r="J106" i="2" a="1"/>
  <c r="J106" i="2" s="1"/>
  <c r="J107" i="2" a="1"/>
  <c r="J107" i="2" s="1"/>
  <c r="J108" i="2" a="1"/>
  <c r="J108" i="2" s="1"/>
  <c r="J109" i="2" a="1"/>
  <c r="J109" i="2" s="1"/>
  <c r="J110" i="2" a="1"/>
  <c r="J110" i="2" s="1"/>
  <c r="J111" i="2" a="1"/>
  <c r="J111" i="2" s="1"/>
  <c r="J112" i="2" a="1"/>
  <c r="J112" i="2" s="1"/>
  <c r="J113" i="2" a="1"/>
  <c r="J113" i="2" s="1"/>
  <c r="J114" i="2" a="1"/>
  <c r="J114" i="2" s="1"/>
  <c r="J115" i="2" a="1"/>
  <c r="J115" i="2" s="1"/>
  <c r="J116" i="2" a="1"/>
  <c r="J116" i="2" s="1"/>
  <c r="J117" i="2" a="1"/>
  <c r="J117" i="2" s="1"/>
  <c r="J118" i="2" a="1"/>
  <c r="J118" i="2" s="1"/>
  <c r="J119" i="2" a="1"/>
  <c r="J119" i="2" s="1"/>
  <c r="J120" i="2" a="1"/>
  <c r="J120" i="2" s="1"/>
  <c r="J121" i="2" a="1"/>
  <c r="J121" i="2" s="1"/>
  <c r="J122" i="2" a="1"/>
  <c r="J122" i="2" s="1"/>
  <c r="J123" i="2" a="1"/>
  <c r="J123" i="2" s="1"/>
  <c r="J124" i="2" a="1"/>
  <c r="J124" i="2" s="1"/>
  <c r="J125" i="2" a="1"/>
  <c r="J125" i="2" s="1"/>
  <c r="J126" i="2" a="1"/>
  <c r="J126" i="2" s="1"/>
  <c r="J127" i="2" a="1"/>
  <c r="J127" i="2" s="1"/>
  <c r="J128" i="2" a="1"/>
  <c r="J128" i="2" s="1"/>
  <c r="J129" i="2" a="1"/>
  <c r="J129" i="2" s="1"/>
  <c r="J130" i="2" a="1"/>
  <c r="J130" i="2" s="1"/>
  <c r="J131" i="2" a="1"/>
  <c r="J131" i="2" s="1"/>
  <c r="J132" i="2" a="1"/>
  <c r="J132" i="2" s="1"/>
  <c r="J133" i="2" a="1"/>
  <c r="J133" i="2" s="1"/>
  <c r="J134" i="2" a="1"/>
  <c r="J134" i="2" s="1"/>
  <c r="J135" i="2" a="1"/>
  <c r="J135" i="2" s="1"/>
  <c r="J136" i="2" a="1"/>
  <c r="J136" i="2" s="1"/>
  <c r="J137" i="2" a="1"/>
  <c r="J137" i="2" s="1"/>
  <c r="J138" i="2" a="1"/>
  <c r="J138" i="2" s="1"/>
  <c r="J139" i="2" a="1"/>
  <c r="J139" i="2" s="1"/>
  <c r="J140" i="2" a="1"/>
  <c r="J140" i="2" s="1"/>
  <c r="J141" i="2" a="1"/>
  <c r="J141" i="2" s="1"/>
  <c r="J142" i="2" a="1"/>
  <c r="J142" i="2" s="1"/>
  <c r="J143" i="2" a="1"/>
  <c r="J143" i="2" s="1"/>
  <c r="J144" i="2" a="1"/>
  <c r="J144" i="2" s="1"/>
  <c r="J145" i="2" a="1"/>
  <c r="J145" i="2" s="1"/>
  <c r="J146" i="2" a="1"/>
  <c r="J146" i="2" s="1"/>
  <c r="J147" i="2" a="1"/>
  <c r="J147" i="2" s="1"/>
  <c r="J148" i="2" a="1"/>
  <c r="J148" i="2" s="1"/>
  <c r="J149" i="2" a="1"/>
  <c r="J149" i="2" s="1"/>
  <c r="J150" i="2" a="1"/>
  <c r="J150" i="2" s="1"/>
  <c r="J151" i="2" a="1"/>
  <c r="J151" i="2" s="1"/>
  <c r="J152" i="2" a="1"/>
  <c r="J152" i="2" s="1"/>
  <c r="J153" i="2" a="1"/>
  <c r="J153" i="2" s="1"/>
  <c r="J154" i="2" a="1"/>
  <c r="J154" i="2" s="1"/>
  <c r="J155" i="2" a="1"/>
  <c r="J155" i="2" s="1"/>
  <c r="J156" i="2" a="1"/>
  <c r="J156" i="2" s="1"/>
  <c r="J157" i="2" a="1"/>
  <c r="J157" i="2" s="1"/>
  <c r="J158" i="2" a="1"/>
  <c r="J158" i="2" s="1"/>
  <c r="J159" i="2" a="1"/>
  <c r="J159" i="2" s="1"/>
  <c r="J160" i="2" a="1"/>
  <c r="J160" i="2" s="1"/>
  <c r="J161" i="2" a="1"/>
  <c r="J161" i="2" s="1"/>
  <c r="J162" i="2" a="1"/>
  <c r="J162" i="2" s="1"/>
  <c r="J163" i="2" a="1"/>
  <c r="J163" i="2" s="1"/>
  <c r="J164" i="2" a="1"/>
  <c r="J164" i="2" s="1"/>
  <c r="J165" i="2" a="1"/>
  <c r="J165" i="2" s="1"/>
  <c r="J166" i="2" a="1"/>
  <c r="J166" i="2" s="1"/>
  <c r="J167" i="2" a="1"/>
  <c r="J167" i="2" s="1"/>
  <c r="J168" i="2" a="1"/>
  <c r="J168" i="2" s="1"/>
  <c r="J169" i="2" a="1"/>
  <c r="J169" i="2" s="1"/>
  <c r="J170" i="2" a="1"/>
  <c r="J170" i="2" s="1"/>
  <c r="J171" i="2" a="1"/>
  <c r="J171" i="2" s="1"/>
  <c r="J172" i="2" a="1"/>
  <c r="J172" i="2" s="1"/>
  <c r="J173" i="2" a="1"/>
  <c r="J173" i="2" s="1"/>
  <c r="J174" i="2" a="1"/>
  <c r="J174" i="2" s="1"/>
  <c r="J175" i="2" a="1"/>
  <c r="J175" i="2" s="1"/>
  <c r="J176" i="2" a="1"/>
  <c r="J176" i="2" s="1"/>
  <c r="J177" i="2" a="1"/>
  <c r="J177" i="2" s="1"/>
  <c r="J178" i="2" a="1"/>
  <c r="J178" i="2" s="1"/>
  <c r="J179" i="2" a="1"/>
  <c r="J179" i="2" s="1"/>
  <c r="J180" i="2" a="1"/>
  <c r="J180" i="2" s="1"/>
  <c r="J181" i="2" a="1"/>
  <c r="J181" i="2" s="1"/>
  <c r="J182" i="2" a="1"/>
  <c r="J182" i="2" s="1"/>
  <c r="J183" i="2" a="1"/>
  <c r="J183" i="2" s="1"/>
  <c r="J184" i="2" a="1"/>
  <c r="J184" i="2" s="1"/>
  <c r="J185" i="2" a="1"/>
  <c r="J185" i="2" s="1"/>
  <c r="J186" i="2" a="1"/>
  <c r="J186" i="2" s="1"/>
  <c r="J187" i="2" a="1"/>
  <c r="J187" i="2" s="1"/>
  <c r="J188" i="2" a="1"/>
  <c r="J188" i="2" s="1"/>
  <c r="J189" i="2" a="1"/>
  <c r="J189" i="2" s="1"/>
  <c r="J190" i="2" a="1"/>
  <c r="J190" i="2" s="1"/>
  <c r="J191" i="2" a="1"/>
  <c r="J191" i="2" s="1"/>
  <c r="J192" i="2" a="1"/>
  <c r="J192" i="2" s="1"/>
  <c r="J193" i="2" a="1"/>
  <c r="J193" i="2" s="1"/>
  <c r="J194" i="2" a="1"/>
  <c r="J194" i="2" s="1"/>
  <c r="J195" i="2" a="1"/>
  <c r="J195" i="2" s="1"/>
  <c r="J196" i="2" a="1"/>
  <c r="J196" i="2" s="1"/>
  <c r="J197" i="2" a="1"/>
  <c r="J197" i="2" s="1"/>
  <c r="J198" i="2" a="1"/>
  <c r="J198" i="2" s="1"/>
  <c r="J199" i="2" a="1"/>
  <c r="J199" i="2" s="1"/>
  <c r="J200" i="2" a="1"/>
  <c r="J200" i="2" s="1"/>
  <c r="J201" i="2" a="1"/>
  <c r="J201" i="2" s="1"/>
  <c r="J202" i="2" a="1"/>
  <c r="J202" i="2" s="1"/>
  <c r="J203" i="2" a="1"/>
  <c r="J203" i="2" s="1"/>
  <c r="J204" i="2" a="1"/>
  <c r="J204" i="2" s="1"/>
  <c r="J205" i="2" a="1"/>
  <c r="J205" i="2" s="1"/>
  <c r="J206" i="2" a="1"/>
  <c r="J206" i="2" s="1"/>
  <c r="J207" i="2" a="1"/>
  <c r="J207" i="2" s="1"/>
  <c r="J208" i="2" a="1"/>
  <c r="J208" i="2" s="1"/>
  <c r="J209" i="2" a="1"/>
  <c r="J209" i="2" s="1"/>
  <c r="J210" i="2" a="1"/>
  <c r="J210" i="2" s="1"/>
  <c r="J211" i="2" a="1"/>
  <c r="J211" i="2" s="1"/>
  <c r="J212" i="2" a="1"/>
  <c r="J212" i="2" s="1"/>
  <c r="J213" i="2" a="1"/>
  <c r="J213" i="2" s="1"/>
  <c r="J214" i="2" a="1"/>
  <c r="J214" i="2" s="1"/>
  <c r="J215" i="2" a="1"/>
  <c r="J215" i="2" s="1"/>
  <c r="J216" i="2" a="1"/>
  <c r="J216" i="2" s="1"/>
  <c r="J217" i="2" a="1"/>
  <c r="J217" i="2" s="1"/>
  <c r="J218" i="2" a="1"/>
  <c r="J218" i="2" s="1"/>
  <c r="J219" i="2" a="1"/>
  <c r="J219" i="2" s="1"/>
  <c r="J220" i="2" a="1"/>
  <c r="J220" i="2" s="1"/>
  <c r="J221" i="2" a="1"/>
  <c r="J221" i="2" s="1"/>
  <c r="J222" i="2" a="1"/>
  <c r="J222" i="2" s="1"/>
  <c r="J223" i="2" a="1"/>
  <c r="J223" i="2" s="1"/>
  <c r="J224" i="2" a="1"/>
  <c r="J224" i="2" s="1"/>
  <c r="J225" i="2" a="1"/>
  <c r="J225" i="2" s="1"/>
  <c r="J226" i="2" a="1"/>
  <c r="J226" i="2" s="1"/>
  <c r="J227" i="2" a="1"/>
  <c r="J227" i="2" s="1"/>
  <c r="J228" i="2" a="1"/>
  <c r="J228" i="2" s="1"/>
  <c r="J229" i="2" a="1"/>
  <c r="J229" i="2" s="1"/>
  <c r="J230" i="2" a="1"/>
  <c r="J230" i="2" s="1"/>
  <c r="J231" i="2" a="1"/>
  <c r="J231" i="2" s="1"/>
  <c r="J232" i="2" a="1"/>
  <c r="J232" i="2" s="1"/>
  <c r="J233" i="2" a="1"/>
  <c r="J233" i="2" s="1"/>
  <c r="J234" i="2" a="1"/>
  <c r="J234" i="2" s="1"/>
  <c r="J235" i="2" a="1"/>
  <c r="J235" i="2" s="1"/>
  <c r="J236" i="2" a="1"/>
  <c r="J236" i="2" s="1"/>
  <c r="J237" i="2" a="1"/>
  <c r="J237" i="2" s="1"/>
  <c r="J238" i="2" a="1"/>
  <c r="J238" i="2" s="1"/>
  <c r="J239" i="2" a="1"/>
  <c r="J239" i="2" s="1"/>
  <c r="J240" i="2" a="1"/>
  <c r="J240" i="2" s="1"/>
  <c r="J241" i="2" a="1"/>
  <c r="J241" i="2" s="1"/>
  <c r="J242" i="2" a="1"/>
  <c r="J242" i="2" s="1"/>
  <c r="J243" i="2" a="1"/>
  <c r="J243" i="2" s="1"/>
  <c r="J244" i="2" a="1"/>
  <c r="J244" i="2" s="1"/>
  <c r="J245" i="2" a="1"/>
  <c r="J245" i="2" s="1"/>
  <c r="J246" i="2" a="1"/>
  <c r="J246" i="2" s="1"/>
  <c r="J247" i="2" a="1"/>
  <c r="J247" i="2" s="1"/>
  <c r="J248" i="2" a="1"/>
  <c r="J248" i="2" s="1"/>
  <c r="J249" i="2" a="1"/>
  <c r="J249" i="2" s="1"/>
  <c r="J250" i="2" a="1"/>
  <c r="J250" i="2" s="1"/>
  <c r="J251" i="2" a="1"/>
  <c r="J251" i="2" s="1"/>
  <c r="J252" i="2" a="1"/>
  <c r="J252" i="2" s="1"/>
  <c r="J253" i="2" a="1"/>
  <c r="J253" i="2" s="1"/>
  <c r="J254" i="2" a="1"/>
  <c r="J254" i="2" s="1"/>
  <c r="J255" i="2" a="1"/>
  <c r="J255" i="2" s="1"/>
  <c r="J256" i="2" a="1"/>
  <c r="J256" i="2" s="1"/>
  <c r="J257" i="2" a="1"/>
  <c r="J257" i="2" s="1"/>
  <c r="J258" i="2" a="1"/>
  <c r="J258" i="2" s="1"/>
  <c r="J259" i="2" a="1"/>
  <c r="J259" i="2" s="1"/>
  <c r="J260" i="2" a="1"/>
  <c r="J260" i="2" s="1"/>
  <c r="J261" i="2" a="1"/>
  <c r="J261" i="2" s="1"/>
  <c r="J262" i="2" a="1"/>
  <c r="J262" i="2" s="1"/>
  <c r="J263" i="2" a="1"/>
  <c r="J263" i="2" s="1"/>
  <c r="J264" i="2" a="1"/>
  <c r="J264" i="2" s="1"/>
  <c r="J265" i="2" a="1"/>
  <c r="J265" i="2" s="1"/>
  <c r="J266" i="2" a="1"/>
  <c r="J266" i="2" s="1"/>
  <c r="J267" i="2" a="1"/>
  <c r="J267" i="2" s="1"/>
  <c r="J268" i="2" a="1"/>
  <c r="J268" i="2" s="1"/>
  <c r="J269" i="2" a="1"/>
  <c r="J269" i="2" s="1"/>
  <c r="J270" i="2" a="1"/>
  <c r="J270" i="2" s="1"/>
  <c r="J271" i="2" a="1"/>
  <c r="J271" i="2" s="1"/>
  <c r="J272" i="2" a="1"/>
  <c r="J272" i="2" s="1"/>
  <c r="J273" i="2" a="1"/>
  <c r="J273" i="2" s="1"/>
  <c r="J274" i="2" a="1"/>
  <c r="J274" i="2" s="1"/>
  <c r="J275" i="2" a="1"/>
  <c r="J275" i="2" s="1"/>
  <c r="J276" i="2" a="1"/>
  <c r="J276" i="2" s="1"/>
  <c r="J277" i="2" a="1"/>
  <c r="J277" i="2" s="1"/>
  <c r="J278" i="2" a="1"/>
  <c r="J278" i="2" s="1"/>
  <c r="J279" i="2" a="1"/>
  <c r="J279" i="2" s="1"/>
  <c r="J280" i="2" a="1"/>
  <c r="J280" i="2" s="1"/>
  <c r="J281" i="2" a="1"/>
  <c r="J281" i="2" s="1"/>
  <c r="J282" i="2" a="1"/>
  <c r="J282" i="2" s="1"/>
  <c r="J283" i="2" a="1"/>
  <c r="J283" i="2" s="1"/>
  <c r="J284" i="2" a="1"/>
  <c r="J284" i="2" s="1"/>
  <c r="J285" i="2" a="1"/>
  <c r="J285" i="2" s="1"/>
  <c r="J286" i="2" a="1"/>
  <c r="J286" i="2" s="1"/>
  <c r="J287" i="2" a="1"/>
  <c r="J287" i="2" s="1"/>
  <c r="J288" i="2" a="1"/>
  <c r="J288" i="2" s="1"/>
  <c r="J289" i="2" a="1"/>
  <c r="J289" i="2" s="1"/>
  <c r="J290" i="2" a="1"/>
  <c r="J290" i="2" s="1"/>
  <c r="J291" i="2" a="1"/>
  <c r="J291" i="2" s="1"/>
  <c r="J292" i="2" a="1"/>
  <c r="J292" i="2" s="1"/>
  <c r="J293" i="2" a="1"/>
  <c r="J293" i="2" s="1"/>
  <c r="J294" i="2" a="1"/>
  <c r="J294" i="2" s="1"/>
  <c r="J295" i="2" a="1"/>
  <c r="J295" i="2" s="1"/>
  <c r="J296" i="2" a="1"/>
  <c r="J296" i="2" s="1"/>
  <c r="J297" i="2" a="1"/>
  <c r="J297" i="2" s="1"/>
  <c r="J298" i="2" a="1"/>
  <c r="J298" i="2" s="1"/>
  <c r="J299" i="2" a="1"/>
  <c r="J299" i="2" s="1"/>
  <c r="J300" i="2" a="1"/>
  <c r="J300" i="2" s="1"/>
  <c r="J301" i="2" a="1"/>
  <c r="J301" i="2" s="1"/>
  <c r="J302" i="2" a="1"/>
  <c r="J302" i="2" s="1"/>
  <c r="J303" i="2" a="1"/>
  <c r="J303" i="2" s="1"/>
  <c r="J304" i="2" a="1"/>
  <c r="J304" i="2" s="1"/>
  <c r="J305" i="2" a="1"/>
  <c r="J305" i="2" s="1"/>
  <c r="J306" i="2" a="1"/>
  <c r="J306" i="2" s="1"/>
  <c r="J307" i="2" a="1"/>
  <c r="J307" i="2" s="1"/>
  <c r="J308" i="2" a="1"/>
  <c r="J308" i="2" s="1"/>
  <c r="J309" i="2" a="1"/>
  <c r="J309" i="2" s="1"/>
  <c r="J310" i="2" a="1"/>
  <c r="J310" i="2" s="1"/>
  <c r="J311" i="2" a="1"/>
  <c r="J311" i="2" s="1"/>
  <c r="J312" i="2" a="1"/>
  <c r="J312" i="2" s="1"/>
  <c r="J313" i="2" a="1"/>
  <c r="J313" i="2" s="1"/>
  <c r="J314" i="2" a="1"/>
  <c r="J314" i="2" s="1"/>
  <c r="J315" i="2" a="1"/>
  <c r="J315" i="2" s="1"/>
  <c r="J316" i="2" a="1"/>
  <c r="J316" i="2" s="1"/>
  <c r="J317" i="2" a="1"/>
  <c r="J317" i="2" s="1"/>
  <c r="J318" i="2" a="1"/>
  <c r="J318" i="2" s="1"/>
  <c r="J319" i="2" a="1"/>
  <c r="J319" i="2" s="1"/>
  <c r="J320" i="2" a="1"/>
  <c r="J320" i="2" s="1"/>
  <c r="J321" i="2" a="1"/>
  <c r="J321" i="2" s="1"/>
  <c r="J322" i="2" a="1"/>
  <c r="J322" i="2" s="1"/>
  <c r="J323" i="2" a="1"/>
  <c r="J323" i="2" s="1"/>
  <c r="J324" i="2" a="1"/>
  <c r="J324" i="2" s="1"/>
  <c r="J325" i="2" a="1"/>
  <c r="J325" i="2" s="1"/>
  <c r="J326" i="2" a="1"/>
  <c r="J326" i="2" s="1"/>
  <c r="J327" i="2" a="1"/>
  <c r="J327" i="2" s="1"/>
  <c r="J328" i="2" a="1"/>
  <c r="J328" i="2" s="1"/>
  <c r="J329" i="2" a="1"/>
  <c r="J329" i="2" s="1"/>
  <c r="J330" i="2" a="1"/>
  <c r="J330" i="2" s="1"/>
  <c r="J331" i="2" a="1"/>
  <c r="J331" i="2" s="1"/>
  <c r="J332" i="2" a="1"/>
  <c r="J332" i="2" s="1"/>
  <c r="J333" i="2" a="1"/>
  <c r="J333" i="2" s="1"/>
  <c r="J334" i="2" a="1"/>
  <c r="J334" i="2" s="1"/>
  <c r="J335" i="2" a="1"/>
  <c r="J335" i="2" s="1"/>
  <c r="J336" i="2" a="1"/>
  <c r="J336" i="2" s="1"/>
  <c r="J337" i="2" a="1"/>
  <c r="J337" i="2" s="1"/>
  <c r="J338" i="2" a="1"/>
  <c r="J338" i="2" s="1"/>
  <c r="J339" i="2" a="1"/>
  <c r="J339" i="2" s="1"/>
  <c r="J340" i="2" a="1"/>
  <c r="J340" i="2" s="1"/>
  <c r="J341" i="2" a="1"/>
  <c r="J341" i="2" s="1"/>
  <c r="J342" i="2" a="1"/>
  <c r="J342" i="2" s="1"/>
  <c r="J343" i="2" a="1"/>
  <c r="J343" i="2" s="1"/>
  <c r="J344" i="2" a="1"/>
  <c r="J344" i="2" s="1"/>
  <c r="J345" i="2" a="1"/>
  <c r="J345" i="2" s="1"/>
  <c r="J346" i="2" a="1"/>
  <c r="J346" i="2" s="1"/>
  <c r="J347" i="2" a="1"/>
  <c r="J347" i="2" s="1"/>
  <c r="J348" i="2" a="1"/>
  <c r="J348" i="2" s="1"/>
  <c r="J349" i="2" a="1"/>
  <c r="J349" i="2" s="1"/>
  <c r="J350" i="2" a="1"/>
  <c r="J350" i="2" s="1"/>
  <c r="J351" i="2" a="1"/>
  <c r="J351" i="2" s="1"/>
  <c r="J352" i="2" a="1"/>
  <c r="J352" i="2" s="1"/>
  <c r="J353" i="2" a="1"/>
  <c r="J353" i="2" s="1"/>
  <c r="J354" i="2" a="1"/>
  <c r="J354" i="2" s="1"/>
  <c r="J355" i="2" a="1"/>
  <c r="J355" i="2" s="1"/>
  <c r="J356" i="2" a="1"/>
  <c r="J356" i="2" s="1"/>
  <c r="J357" i="2" a="1"/>
  <c r="J357" i="2" s="1"/>
  <c r="J358" i="2" a="1"/>
  <c r="J358" i="2" s="1"/>
  <c r="J359" i="2" a="1"/>
  <c r="J359" i="2" s="1"/>
  <c r="J360" i="2" a="1"/>
  <c r="J360" i="2" s="1"/>
  <c r="J361" i="2" a="1"/>
  <c r="J361" i="2" s="1"/>
  <c r="J362" i="2" a="1"/>
  <c r="J362" i="2" s="1"/>
  <c r="J363" i="2" a="1"/>
  <c r="J363" i="2" s="1"/>
  <c r="J364" i="2" a="1"/>
  <c r="J364" i="2" s="1"/>
  <c r="J365" i="2" a="1"/>
  <c r="J365" i="2" s="1"/>
  <c r="J366" i="2" a="1"/>
  <c r="J366" i="2" s="1"/>
  <c r="J367" i="2" a="1"/>
  <c r="J367" i="2" s="1"/>
  <c r="J368" i="2" a="1"/>
  <c r="J368" i="2" s="1"/>
  <c r="J369" i="2" a="1"/>
  <c r="J369" i="2" s="1"/>
  <c r="J370" i="2" a="1"/>
  <c r="J370" i="2" s="1"/>
  <c r="J371" i="2" a="1"/>
  <c r="J371" i="2" s="1"/>
  <c r="J372" i="2" a="1"/>
  <c r="J372" i="2" s="1"/>
  <c r="J373" i="2" a="1"/>
  <c r="J373" i="2" s="1"/>
  <c r="J374" i="2" a="1"/>
  <c r="J374" i="2" s="1"/>
  <c r="J375" i="2" a="1"/>
  <c r="J375" i="2" s="1"/>
  <c r="J376" i="2" a="1"/>
  <c r="J376" i="2" s="1"/>
  <c r="J377" i="2" a="1"/>
  <c r="J377" i="2" s="1"/>
  <c r="J378" i="2" a="1"/>
  <c r="J378" i="2" s="1"/>
  <c r="J379" i="2" a="1"/>
  <c r="J379" i="2" s="1"/>
  <c r="J380" i="2" a="1"/>
  <c r="J380" i="2" s="1"/>
  <c r="J381" i="2" a="1"/>
  <c r="J381" i="2" s="1"/>
  <c r="J382" i="2" a="1"/>
  <c r="J382" i="2" s="1"/>
  <c r="J383" i="2" a="1"/>
  <c r="J383" i="2" s="1"/>
  <c r="J384" i="2" a="1"/>
  <c r="J384" i="2" s="1"/>
  <c r="J385" i="2" a="1"/>
  <c r="J385" i="2" s="1"/>
  <c r="J386" i="2" a="1"/>
  <c r="J386" i="2" s="1"/>
  <c r="J387" i="2" a="1"/>
  <c r="J387" i="2" s="1"/>
  <c r="J388" i="2" a="1"/>
  <c r="J388" i="2" s="1"/>
  <c r="J389" i="2" a="1"/>
  <c r="J389" i="2" s="1"/>
  <c r="J390" i="2" a="1"/>
  <c r="J390" i="2" s="1"/>
  <c r="J391" i="2" a="1"/>
  <c r="J391" i="2" s="1"/>
  <c r="J392" i="2" a="1"/>
  <c r="J392" i="2" s="1"/>
  <c r="J393" i="2" a="1"/>
  <c r="J393" i="2" s="1"/>
  <c r="J394" i="2" a="1"/>
  <c r="J394" i="2" s="1"/>
  <c r="J395" i="2" a="1"/>
  <c r="J395" i="2" s="1"/>
  <c r="J396" i="2" a="1"/>
  <c r="J396" i="2" s="1"/>
  <c r="J397" i="2" a="1"/>
  <c r="J397" i="2" s="1"/>
  <c r="J398" i="2" a="1"/>
  <c r="J398" i="2" s="1"/>
  <c r="J399" i="2" a="1"/>
  <c r="J399" i="2" s="1"/>
  <c r="J400" i="2" a="1"/>
  <c r="J400" i="2" s="1"/>
  <c r="J401" i="2" a="1"/>
  <c r="J401" i="2" s="1"/>
  <c r="J402" i="2" a="1"/>
  <c r="J402" i="2" s="1"/>
  <c r="J403" i="2" a="1"/>
  <c r="J403" i="2" s="1"/>
  <c r="J404" i="2" a="1"/>
  <c r="J404" i="2" s="1"/>
  <c r="J405" i="2" a="1"/>
  <c r="J405" i="2" s="1"/>
  <c r="J406" i="2" a="1"/>
  <c r="J406" i="2" s="1"/>
  <c r="J407" i="2" a="1"/>
  <c r="J407" i="2" s="1"/>
  <c r="J408" i="2" a="1"/>
  <c r="J408" i="2" s="1"/>
  <c r="J409" i="2" a="1"/>
  <c r="J409" i="2" s="1"/>
  <c r="J410" i="2" a="1"/>
  <c r="J410" i="2" s="1"/>
  <c r="J411" i="2" a="1"/>
  <c r="J411" i="2" s="1"/>
  <c r="J412" i="2" a="1"/>
  <c r="J412" i="2" s="1"/>
  <c r="J413" i="2" a="1"/>
  <c r="J413" i="2" s="1"/>
  <c r="J414" i="2" a="1"/>
  <c r="J414" i="2" s="1"/>
  <c r="J415" i="2" a="1"/>
  <c r="J415" i="2" s="1"/>
  <c r="J416" i="2" a="1"/>
  <c r="J416" i="2" s="1"/>
  <c r="J417" i="2" a="1"/>
  <c r="J417" i="2" s="1"/>
  <c r="J418" i="2" a="1"/>
  <c r="J418" i="2" s="1"/>
  <c r="J419" i="2" a="1"/>
  <c r="J419" i="2" s="1"/>
  <c r="J420" i="2" a="1"/>
  <c r="J420" i="2" s="1"/>
  <c r="J421" i="2" a="1"/>
  <c r="J421" i="2" s="1"/>
  <c r="J422" i="2" a="1"/>
  <c r="J422" i="2" s="1"/>
  <c r="J423" i="2" a="1"/>
  <c r="J423" i="2" s="1"/>
  <c r="J424" i="2" a="1"/>
  <c r="J424" i="2" s="1"/>
  <c r="J425" i="2" a="1"/>
  <c r="J425" i="2" s="1"/>
  <c r="J426" i="2" a="1"/>
  <c r="J426" i="2" s="1"/>
  <c r="J427" i="2" a="1"/>
  <c r="J427" i="2" s="1"/>
  <c r="J428" i="2" a="1"/>
  <c r="J428" i="2" s="1"/>
  <c r="J429" i="2" a="1"/>
  <c r="J429" i="2" s="1"/>
  <c r="J430" i="2" a="1"/>
  <c r="J430" i="2" s="1"/>
  <c r="J431" i="2" a="1"/>
  <c r="J431" i="2" s="1"/>
  <c r="J432" i="2" a="1"/>
  <c r="J432" i="2" s="1"/>
  <c r="J433" i="2" a="1"/>
  <c r="J433" i="2" s="1"/>
  <c r="J434" i="2" a="1"/>
  <c r="J434" i="2" s="1"/>
  <c r="J435" i="2" a="1"/>
  <c r="J435" i="2" s="1"/>
  <c r="J436" i="2" a="1"/>
  <c r="J436" i="2" s="1"/>
  <c r="J437" i="2" a="1"/>
  <c r="J437" i="2" s="1"/>
  <c r="J438" i="2" a="1"/>
  <c r="J438" i="2" s="1"/>
  <c r="J439" i="2" a="1"/>
  <c r="J439" i="2" s="1"/>
  <c r="J440" i="2" a="1"/>
  <c r="J440" i="2" s="1"/>
  <c r="J441" i="2" a="1"/>
  <c r="J441" i="2" s="1"/>
  <c r="J442" i="2" a="1"/>
  <c r="J442" i="2" s="1"/>
  <c r="J443" i="2" a="1"/>
  <c r="J443" i="2" s="1"/>
  <c r="J444" i="2" a="1"/>
  <c r="J444" i="2" s="1"/>
  <c r="J445" i="2" a="1"/>
  <c r="J445" i="2" s="1"/>
  <c r="J446" i="2" a="1"/>
  <c r="J446" i="2" s="1"/>
  <c r="J447" i="2" a="1"/>
  <c r="J447" i="2" s="1"/>
  <c r="J448" i="2" a="1"/>
  <c r="J448" i="2" s="1"/>
  <c r="J449" i="2" a="1"/>
  <c r="J449" i="2" s="1"/>
  <c r="J450" i="2" a="1"/>
  <c r="J450" i="2" s="1"/>
  <c r="J451" i="2" a="1"/>
  <c r="J451" i="2" s="1"/>
  <c r="J452" i="2" a="1"/>
  <c r="J452" i="2" s="1"/>
  <c r="J453" i="2" a="1"/>
  <c r="J453" i="2" s="1"/>
  <c r="J454" i="2" a="1"/>
  <c r="J454" i="2" s="1"/>
  <c r="J455" i="2" a="1"/>
  <c r="J455" i="2" s="1"/>
  <c r="J456" i="2" a="1"/>
  <c r="J456" i="2" s="1"/>
  <c r="J457" i="2" a="1"/>
  <c r="J457" i="2" s="1"/>
  <c r="J458" i="2" a="1"/>
  <c r="J458" i="2" s="1"/>
  <c r="J459" i="2" a="1"/>
  <c r="J459" i="2" s="1"/>
  <c r="J460" i="2" a="1"/>
  <c r="J460" i="2" s="1"/>
  <c r="J461" i="2" a="1"/>
  <c r="J461" i="2" s="1"/>
  <c r="J462" i="2" a="1"/>
  <c r="J462" i="2" s="1"/>
  <c r="J463" i="2" a="1"/>
  <c r="J463" i="2" s="1"/>
  <c r="J464" i="2" a="1"/>
  <c r="J464" i="2" s="1"/>
  <c r="J465" i="2" a="1"/>
  <c r="J465" i="2" s="1"/>
  <c r="J466" i="2" a="1"/>
  <c r="J466" i="2" s="1"/>
  <c r="J467" i="2" a="1"/>
  <c r="J467" i="2" s="1"/>
  <c r="J468" i="2" a="1"/>
  <c r="J468" i="2" s="1"/>
  <c r="J469" i="2" a="1"/>
  <c r="J469" i="2" s="1"/>
  <c r="J470" i="2" a="1"/>
  <c r="J470" i="2" s="1"/>
  <c r="J471" i="2" a="1"/>
  <c r="J471" i="2" s="1"/>
  <c r="J472" i="2" a="1"/>
  <c r="J472" i="2" s="1"/>
  <c r="J473" i="2" a="1"/>
  <c r="J473" i="2" s="1"/>
  <c r="J474" i="2" a="1"/>
  <c r="J474" i="2" s="1"/>
  <c r="J475" i="2" a="1"/>
  <c r="J475" i="2" s="1"/>
  <c r="J476" i="2" a="1"/>
  <c r="J476" i="2" s="1"/>
  <c r="J477" i="2" a="1"/>
  <c r="J477" i="2" s="1"/>
  <c r="J478" i="2" a="1"/>
  <c r="J478" i="2" s="1"/>
  <c r="J479" i="2" a="1"/>
  <c r="J479" i="2" s="1"/>
  <c r="J480" i="2" a="1"/>
  <c r="J480" i="2" s="1"/>
  <c r="J481" i="2" a="1"/>
  <c r="J481" i="2" s="1"/>
  <c r="J482" i="2" a="1"/>
  <c r="J482" i="2" s="1"/>
  <c r="J483" i="2" a="1"/>
  <c r="J483" i="2" s="1"/>
  <c r="J484" i="2" a="1"/>
  <c r="J484" i="2" s="1"/>
  <c r="J485" i="2" a="1"/>
  <c r="J485" i="2" s="1"/>
  <c r="J486" i="2" a="1"/>
  <c r="J486" i="2" s="1"/>
  <c r="J487" i="2" a="1"/>
  <c r="J487" i="2" s="1"/>
  <c r="J488" i="2" a="1"/>
  <c r="J488" i="2" s="1"/>
  <c r="J489" i="2" a="1"/>
  <c r="J489" i="2" s="1"/>
  <c r="J490" i="2" a="1"/>
  <c r="J490" i="2" s="1"/>
  <c r="J491" i="2" a="1"/>
  <c r="J491" i="2" s="1"/>
  <c r="J492" i="2" a="1"/>
  <c r="J492" i="2" s="1"/>
  <c r="J493" i="2" a="1"/>
  <c r="J493" i="2" s="1"/>
  <c r="J494" i="2" a="1"/>
  <c r="J494" i="2" s="1"/>
  <c r="J495" i="2" a="1"/>
  <c r="J495" i="2" s="1"/>
  <c r="J496" i="2" a="1"/>
  <c r="J496" i="2" s="1"/>
  <c r="J497" i="2" a="1"/>
  <c r="J497" i="2" s="1"/>
  <c r="J498" i="2" a="1"/>
  <c r="J498" i="2" s="1"/>
  <c r="J499" i="2" a="1"/>
  <c r="J499" i="2" s="1"/>
  <c r="J500" i="2" a="1"/>
  <c r="J500" i="2" s="1"/>
  <c r="J501" i="2" a="1"/>
  <c r="J501" i="2" s="1"/>
  <c r="J502" i="2" a="1"/>
  <c r="J502" i="2" s="1"/>
  <c r="J503" i="2" a="1"/>
  <c r="J503" i="2" s="1"/>
  <c r="J504" i="2" a="1"/>
  <c r="J504" i="2" s="1"/>
  <c r="J505" i="2" a="1"/>
  <c r="J505" i="2" s="1"/>
  <c r="J506" i="2" a="1"/>
  <c r="J506" i="2" s="1"/>
  <c r="J507" i="2" a="1"/>
  <c r="J507" i="2" s="1"/>
  <c r="J508" i="2" a="1"/>
  <c r="J508" i="2" s="1"/>
  <c r="J509" i="2" a="1"/>
  <c r="J509" i="2" s="1"/>
  <c r="J510" i="2" a="1"/>
  <c r="J510" i="2" s="1"/>
  <c r="J511" i="2" a="1"/>
  <c r="J511" i="2" s="1"/>
  <c r="J512" i="2" a="1"/>
  <c r="J512" i="2" s="1"/>
  <c r="J513" i="2" a="1"/>
  <c r="J513" i="2" s="1"/>
  <c r="J514" i="2" a="1"/>
  <c r="J514" i="2" s="1"/>
  <c r="J515" i="2" a="1"/>
  <c r="J515" i="2" s="1"/>
  <c r="J516" i="2" a="1"/>
  <c r="J516" i="2" s="1"/>
  <c r="J517" i="2" a="1"/>
  <c r="J517" i="2" s="1"/>
  <c r="J518" i="2" a="1"/>
  <c r="J518" i="2" s="1"/>
  <c r="J519" i="2" a="1"/>
  <c r="J519" i="2" s="1"/>
  <c r="J520" i="2" a="1"/>
  <c r="J520" i="2" s="1"/>
  <c r="J521" i="2" a="1"/>
  <c r="J521" i="2" s="1"/>
  <c r="J522" i="2" a="1"/>
  <c r="J522" i="2" s="1"/>
  <c r="J523" i="2" a="1"/>
  <c r="J523" i="2" s="1"/>
  <c r="J524" i="2" a="1"/>
  <c r="J524" i="2" s="1"/>
  <c r="J525" i="2" a="1"/>
  <c r="J525" i="2" s="1"/>
  <c r="J526" i="2" a="1"/>
  <c r="J526" i="2" s="1"/>
  <c r="J527" i="2" a="1"/>
  <c r="J527" i="2" s="1"/>
  <c r="J528" i="2" a="1"/>
  <c r="J528" i="2" s="1"/>
  <c r="J529" i="2" a="1"/>
  <c r="J529" i="2" s="1"/>
  <c r="J530" i="2" a="1"/>
  <c r="J530" i="2" s="1"/>
  <c r="J531" i="2" a="1"/>
  <c r="J531" i="2" s="1"/>
  <c r="J532" i="2" a="1"/>
  <c r="J532" i="2" s="1"/>
  <c r="J533" i="2" a="1"/>
  <c r="J533" i="2" s="1"/>
  <c r="J534" i="2" a="1"/>
  <c r="J534" i="2" s="1"/>
  <c r="J535" i="2" a="1"/>
  <c r="J535" i="2" s="1"/>
  <c r="J536" i="2" a="1"/>
  <c r="J536" i="2" s="1"/>
  <c r="J537" i="2" a="1"/>
  <c r="J537" i="2" s="1"/>
  <c r="J538" i="2" a="1"/>
  <c r="J538" i="2" s="1"/>
  <c r="J539" i="2" a="1"/>
  <c r="J539" i="2" s="1"/>
  <c r="J540" i="2" a="1"/>
  <c r="J540" i="2" s="1"/>
  <c r="J541" i="2" a="1"/>
  <c r="J541" i="2" s="1"/>
  <c r="J542" i="2" a="1"/>
  <c r="J542" i="2" s="1"/>
  <c r="J543" i="2" a="1"/>
  <c r="J543" i="2" s="1"/>
  <c r="J544" i="2" a="1"/>
  <c r="J544" i="2" s="1"/>
  <c r="J545" i="2" a="1"/>
  <c r="J545" i="2" s="1"/>
  <c r="J546" i="2" a="1"/>
  <c r="J546" i="2" s="1"/>
  <c r="J547" i="2" a="1"/>
  <c r="J547" i="2" s="1"/>
  <c r="J548" i="2" a="1"/>
  <c r="J548" i="2" s="1"/>
  <c r="J549" i="2" a="1"/>
  <c r="J549" i="2" s="1"/>
  <c r="J550" i="2" a="1"/>
  <c r="J550" i="2" s="1"/>
  <c r="J551" i="2" a="1"/>
  <c r="J551" i="2" s="1"/>
  <c r="J552" i="2" a="1"/>
  <c r="J552" i="2" s="1"/>
  <c r="J553" i="2" a="1"/>
  <c r="J553" i="2" s="1"/>
  <c r="J554" i="2" a="1"/>
  <c r="J554" i="2" s="1"/>
  <c r="J555" i="2" a="1"/>
  <c r="J555" i="2" s="1"/>
  <c r="J556" i="2" a="1"/>
  <c r="J556" i="2" s="1"/>
  <c r="J557" i="2" a="1"/>
  <c r="J557" i="2" s="1"/>
  <c r="J558" i="2" a="1"/>
  <c r="J558" i="2" s="1"/>
  <c r="J559" i="2" a="1"/>
  <c r="J559" i="2" s="1"/>
  <c r="J560" i="2" a="1"/>
  <c r="J560" i="2" s="1"/>
  <c r="J561" i="2" a="1"/>
  <c r="J561" i="2" s="1"/>
  <c r="J562" i="2" a="1"/>
  <c r="J562" i="2" s="1"/>
  <c r="J563" i="2" a="1"/>
  <c r="J563" i="2" s="1"/>
  <c r="J564" i="2" a="1"/>
  <c r="J564" i="2" s="1"/>
  <c r="J565" i="2" a="1"/>
  <c r="J565" i="2" s="1"/>
  <c r="J566" i="2" a="1"/>
  <c r="J566" i="2" s="1"/>
  <c r="J567" i="2" a="1"/>
  <c r="J567" i="2" s="1"/>
  <c r="J568" i="2" a="1"/>
  <c r="J568" i="2" s="1"/>
  <c r="J569" i="2" a="1"/>
  <c r="J569" i="2" s="1"/>
  <c r="J570" i="2" a="1"/>
  <c r="J570" i="2" s="1"/>
  <c r="J571" i="2" a="1"/>
  <c r="J571" i="2" s="1"/>
  <c r="J572" i="2" a="1"/>
  <c r="J572" i="2" s="1"/>
  <c r="J573" i="2" a="1"/>
  <c r="J573" i="2" s="1"/>
  <c r="J574" i="2" a="1"/>
  <c r="J574" i="2" s="1"/>
  <c r="J575" i="2" a="1"/>
  <c r="J575" i="2" s="1"/>
  <c r="J576" i="2" a="1"/>
  <c r="J576" i="2" s="1"/>
  <c r="J577" i="2" a="1"/>
  <c r="J577" i="2" s="1"/>
  <c r="J578" i="2" a="1"/>
  <c r="J578" i="2" s="1"/>
  <c r="J579" i="2" a="1"/>
  <c r="J579" i="2" s="1"/>
  <c r="J580" i="2" a="1"/>
  <c r="J580" i="2" s="1"/>
  <c r="J581" i="2" a="1"/>
  <c r="J581" i="2" s="1"/>
  <c r="J582" i="2" a="1"/>
  <c r="J582" i="2" s="1"/>
  <c r="J583" i="2" a="1"/>
  <c r="J583" i="2" s="1"/>
  <c r="J584" i="2" a="1"/>
  <c r="J584" i="2" s="1"/>
  <c r="J585" i="2" a="1"/>
  <c r="J585" i="2" s="1"/>
  <c r="J586" i="2" a="1"/>
  <c r="J586" i="2" s="1"/>
  <c r="J587" i="2" a="1"/>
  <c r="J587" i="2" s="1"/>
  <c r="J588" i="2" a="1"/>
  <c r="J588" i="2" s="1"/>
  <c r="J589" i="2" a="1"/>
  <c r="J589" i="2" s="1"/>
  <c r="J590" i="2" a="1"/>
  <c r="J590" i="2" s="1"/>
  <c r="J591" i="2" a="1"/>
  <c r="J591" i="2" s="1"/>
  <c r="J592" i="2" a="1"/>
  <c r="J592" i="2" s="1"/>
  <c r="J593" i="2" a="1"/>
  <c r="J593" i="2" s="1"/>
  <c r="J594" i="2" a="1"/>
  <c r="J594" i="2" s="1"/>
  <c r="J595" i="2" a="1"/>
  <c r="J595" i="2" s="1"/>
  <c r="J596" i="2" a="1"/>
  <c r="J596" i="2" s="1"/>
  <c r="J597" i="2" a="1"/>
  <c r="J597" i="2" s="1"/>
  <c r="J598" i="2" a="1"/>
  <c r="J598" i="2" s="1"/>
  <c r="J599" i="2" a="1"/>
  <c r="J599" i="2" s="1"/>
  <c r="J600" i="2" a="1"/>
  <c r="J600" i="2" s="1"/>
  <c r="J601" i="2" a="1"/>
  <c r="J601" i="2" s="1"/>
  <c r="J602" i="2" a="1"/>
  <c r="J602" i="2" s="1"/>
  <c r="J603" i="2" a="1"/>
  <c r="J603" i="2" s="1"/>
  <c r="J604" i="2" a="1"/>
  <c r="J604" i="2" s="1"/>
  <c r="J605" i="2" a="1"/>
  <c r="J605" i="2" s="1"/>
  <c r="J606" i="2" a="1"/>
  <c r="J606" i="2" s="1"/>
  <c r="J607" i="2" a="1"/>
  <c r="J607" i="2" s="1"/>
  <c r="J608" i="2" a="1"/>
  <c r="J608" i="2" s="1"/>
  <c r="J609" i="2" a="1"/>
  <c r="J609" i="2" s="1"/>
  <c r="J610" i="2" a="1"/>
  <c r="J610" i="2" s="1"/>
  <c r="J611" i="2" a="1"/>
  <c r="J611" i="2" s="1"/>
  <c r="J612" i="2" a="1"/>
  <c r="J612" i="2" s="1"/>
  <c r="J613" i="2" a="1"/>
  <c r="J613" i="2" s="1"/>
  <c r="J614" i="2" a="1"/>
  <c r="J614" i="2" s="1"/>
  <c r="J615" i="2" a="1"/>
  <c r="J615" i="2" s="1"/>
  <c r="J616" i="2" a="1"/>
  <c r="J616" i="2" s="1"/>
  <c r="J617" i="2" a="1"/>
  <c r="J617" i="2" s="1"/>
  <c r="J618" i="2" a="1"/>
  <c r="J618" i="2" s="1"/>
  <c r="J619" i="2" a="1"/>
  <c r="J619" i="2" s="1"/>
  <c r="J620" i="2" a="1"/>
  <c r="J620" i="2" s="1"/>
  <c r="J621" i="2" a="1"/>
  <c r="J621" i="2" s="1"/>
  <c r="J622" i="2" a="1"/>
  <c r="J622" i="2" s="1"/>
  <c r="J623" i="2" a="1"/>
  <c r="J623" i="2" s="1"/>
  <c r="J624" i="2" a="1"/>
  <c r="J624" i="2" s="1"/>
  <c r="J625" i="2" a="1"/>
  <c r="J625" i="2" s="1"/>
  <c r="J626" i="2" a="1"/>
  <c r="J626" i="2" s="1"/>
  <c r="J627" i="2" a="1"/>
  <c r="J627" i="2" s="1"/>
  <c r="J628" i="2" a="1"/>
  <c r="J628" i="2" s="1"/>
  <c r="J629" i="2" a="1"/>
  <c r="J629" i="2" s="1"/>
  <c r="J630" i="2" a="1"/>
  <c r="J630" i="2" s="1"/>
  <c r="J631" i="2" a="1"/>
  <c r="J631" i="2" s="1"/>
  <c r="J632" i="2" a="1"/>
  <c r="J632" i="2" s="1"/>
  <c r="J633" i="2" a="1"/>
  <c r="J633" i="2" s="1"/>
  <c r="J634" i="2" a="1"/>
  <c r="J634" i="2" s="1"/>
  <c r="J635" i="2" a="1"/>
  <c r="J635" i="2" s="1"/>
  <c r="J636" i="2" a="1"/>
  <c r="J636" i="2" s="1"/>
  <c r="J637" i="2" a="1"/>
  <c r="J637" i="2" s="1"/>
  <c r="J638" i="2" a="1"/>
  <c r="J638" i="2" s="1"/>
  <c r="J639" i="2" a="1"/>
  <c r="J639" i="2" s="1"/>
  <c r="J640" i="2" a="1"/>
  <c r="J640" i="2" s="1"/>
  <c r="J641" i="2" a="1"/>
  <c r="J641" i="2" s="1"/>
  <c r="J642" i="2" a="1"/>
  <c r="J642" i="2" s="1"/>
  <c r="J643" i="2" a="1"/>
  <c r="J643" i="2" s="1"/>
  <c r="J644" i="2" a="1"/>
  <c r="J644" i="2" s="1"/>
  <c r="J645" i="2" a="1"/>
  <c r="J645" i="2" s="1"/>
  <c r="J646" i="2" a="1"/>
  <c r="J646" i="2" s="1"/>
  <c r="J647" i="2" a="1"/>
  <c r="J647" i="2" s="1"/>
  <c r="J648" i="2" a="1"/>
  <c r="J648" i="2" s="1"/>
  <c r="J649" i="2" a="1"/>
  <c r="J649" i="2" s="1"/>
  <c r="J650" i="2" a="1"/>
  <c r="J650" i="2" s="1"/>
  <c r="J651" i="2" a="1"/>
  <c r="J651" i="2" s="1"/>
  <c r="J652" i="2" a="1"/>
  <c r="J652" i="2" s="1"/>
  <c r="J653" i="2" a="1"/>
  <c r="J653" i="2" s="1"/>
  <c r="J654" i="2" a="1"/>
  <c r="J654" i="2" s="1"/>
  <c r="J655" i="2" a="1"/>
  <c r="J655" i="2" s="1"/>
  <c r="J656" i="2" a="1"/>
  <c r="J656" i="2" s="1"/>
  <c r="J657" i="2" a="1"/>
  <c r="J657" i="2" s="1"/>
  <c r="J658" i="2" a="1"/>
  <c r="J658" i="2" s="1"/>
  <c r="J659" i="2" a="1"/>
  <c r="J659" i="2" s="1"/>
  <c r="J660" i="2" a="1"/>
  <c r="J660" i="2" s="1"/>
  <c r="J661" i="2" a="1"/>
  <c r="J661" i="2" s="1"/>
  <c r="J662" i="2" a="1"/>
  <c r="J662" i="2" s="1"/>
  <c r="J663" i="2" a="1"/>
  <c r="J663" i="2" s="1"/>
  <c r="J664" i="2" a="1"/>
  <c r="J664" i="2" s="1"/>
  <c r="J665" i="2" a="1"/>
  <c r="J665" i="2" s="1"/>
  <c r="J666" i="2" a="1"/>
  <c r="J666" i="2" s="1"/>
  <c r="J667" i="2" a="1"/>
  <c r="J667" i="2" s="1"/>
  <c r="J668" i="2" a="1"/>
  <c r="J668" i="2" s="1"/>
  <c r="J669" i="2" a="1"/>
  <c r="J669" i="2" s="1"/>
  <c r="J670" i="2" a="1"/>
  <c r="J670" i="2" s="1"/>
  <c r="J671" i="2" a="1"/>
  <c r="J671" i="2" s="1"/>
  <c r="J672" i="2" a="1"/>
  <c r="J672" i="2" s="1"/>
  <c r="J673" i="2" a="1"/>
  <c r="J673" i="2" s="1"/>
  <c r="J674" i="2" a="1"/>
  <c r="J674" i="2" s="1"/>
  <c r="J675" i="2" a="1"/>
  <c r="J675" i="2" s="1"/>
  <c r="J676" i="2" a="1"/>
  <c r="J676" i="2" s="1"/>
  <c r="J677" i="2" a="1"/>
  <c r="J677" i="2" s="1"/>
  <c r="J678" i="2" a="1"/>
  <c r="J678" i="2" s="1"/>
  <c r="J679" i="2" a="1"/>
  <c r="J679" i="2" s="1"/>
  <c r="J680" i="2" a="1"/>
  <c r="J680" i="2" s="1"/>
  <c r="J681" i="2" a="1"/>
  <c r="J681" i="2" s="1"/>
  <c r="J682" i="2" a="1"/>
  <c r="J682" i="2" s="1"/>
  <c r="J683" i="2" a="1"/>
  <c r="J683" i="2" s="1"/>
  <c r="J684" i="2" a="1"/>
  <c r="J684" i="2" s="1"/>
  <c r="J685" i="2" a="1"/>
  <c r="J685" i="2" s="1"/>
  <c r="J686" i="2" a="1"/>
  <c r="J686" i="2" s="1"/>
  <c r="J687" i="2" a="1"/>
  <c r="J687" i="2" s="1"/>
  <c r="J688" i="2" a="1"/>
  <c r="J688" i="2" s="1"/>
  <c r="J689" i="2" a="1"/>
  <c r="J689" i="2" s="1"/>
  <c r="J690" i="2" a="1"/>
  <c r="J690" i="2" s="1"/>
  <c r="J691" i="2" a="1"/>
  <c r="J691" i="2" s="1"/>
  <c r="J692" i="2" a="1"/>
  <c r="J692" i="2" s="1"/>
  <c r="J693" i="2" a="1"/>
  <c r="J693" i="2" s="1"/>
  <c r="J694" i="2" a="1"/>
  <c r="J694" i="2" s="1"/>
  <c r="J695" i="2" a="1"/>
  <c r="J695" i="2" s="1"/>
  <c r="J696" i="2" a="1"/>
  <c r="J696" i="2" s="1"/>
  <c r="J697" i="2" a="1"/>
  <c r="J697" i="2" s="1"/>
  <c r="J698" i="2" a="1"/>
  <c r="J698" i="2" s="1"/>
  <c r="J699" i="2" a="1"/>
  <c r="J699" i="2" s="1"/>
  <c r="J700" i="2" a="1"/>
  <c r="J700" i="2" s="1"/>
  <c r="J701" i="2" a="1"/>
  <c r="J701" i="2" s="1"/>
  <c r="J702" i="2" a="1"/>
  <c r="J702" i="2" s="1"/>
  <c r="J703" i="2" a="1"/>
  <c r="J703" i="2" s="1"/>
  <c r="J704" i="2" a="1"/>
  <c r="J704" i="2" s="1"/>
  <c r="J705" i="2" a="1"/>
  <c r="J705" i="2" s="1"/>
  <c r="J706" i="2" a="1"/>
  <c r="J706" i="2" s="1"/>
  <c r="J707" i="2" a="1"/>
  <c r="J707" i="2" s="1"/>
  <c r="J708" i="2" a="1"/>
  <c r="J708" i="2" s="1"/>
  <c r="J709" i="2" a="1"/>
  <c r="J709" i="2" s="1"/>
  <c r="J710" i="2" a="1"/>
  <c r="J710" i="2" s="1"/>
  <c r="J711" i="2" a="1"/>
  <c r="J711" i="2" s="1"/>
  <c r="J712" i="2" a="1"/>
  <c r="J712" i="2" s="1"/>
  <c r="J713" i="2" a="1"/>
  <c r="J713" i="2" s="1"/>
  <c r="J714" i="2" a="1"/>
  <c r="J714" i="2" s="1"/>
  <c r="J715" i="2" a="1"/>
  <c r="J715" i="2" s="1"/>
  <c r="J716" i="2" a="1"/>
  <c r="J716" i="2" s="1"/>
  <c r="J717" i="2" a="1"/>
  <c r="J717" i="2" s="1"/>
  <c r="J718" i="2" a="1"/>
  <c r="J718" i="2" s="1"/>
  <c r="J719" i="2" a="1"/>
  <c r="J719" i="2" s="1"/>
  <c r="J720" i="2" a="1"/>
  <c r="J720" i="2" s="1"/>
  <c r="J721" i="2" a="1"/>
  <c r="J721" i="2" s="1"/>
  <c r="J722" i="2" a="1"/>
  <c r="J722" i="2" s="1"/>
  <c r="J723" i="2" a="1"/>
  <c r="J723" i="2" s="1"/>
  <c r="J724" i="2" a="1"/>
  <c r="J724" i="2" s="1"/>
  <c r="J725" i="2" a="1"/>
  <c r="J725" i="2" s="1"/>
  <c r="J726" i="2" a="1"/>
  <c r="J726" i="2" s="1"/>
  <c r="J727" i="2" a="1"/>
  <c r="J727" i="2" s="1"/>
  <c r="J728" i="2" a="1"/>
  <c r="J728" i="2" s="1"/>
  <c r="J729" i="2" a="1"/>
  <c r="J729" i="2" s="1"/>
  <c r="J730" i="2" a="1"/>
  <c r="J730" i="2" s="1"/>
  <c r="J731" i="2" a="1"/>
  <c r="J731" i="2" s="1"/>
  <c r="J732" i="2" a="1"/>
  <c r="J732" i="2" s="1"/>
  <c r="J733" i="2" a="1"/>
  <c r="J733" i="2" s="1"/>
  <c r="J734" i="2" a="1"/>
  <c r="J734" i="2" s="1"/>
  <c r="J735" i="2" a="1"/>
  <c r="J735" i="2" s="1"/>
  <c r="J736" i="2" a="1"/>
  <c r="J736" i="2" s="1"/>
  <c r="J737" i="2" a="1"/>
  <c r="J737" i="2" s="1"/>
  <c r="J738" i="2" a="1"/>
  <c r="J738" i="2" s="1"/>
  <c r="J739" i="2" a="1"/>
  <c r="J739" i="2" s="1"/>
  <c r="J740" i="2" a="1"/>
  <c r="J740" i="2" s="1"/>
  <c r="J741" i="2" a="1"/>
  <c r="J741" i="2" s="1"/>
  <c r="J742" i="2" a="1"/>
  <c r="J742" i="2" s="1"/>
  <c r="J743" i="2" a="1"/>
  <c r="J743" i="2" s="1"/>
  <c r="J744" i="2" a="1"/>
  <c r="J744" i="2" s="1"/>
  <c r="J745" i="2" a="1"/>
  <c r="J745" i="2" s="1"/>
  <c r="J746" i="2" a="1"/>
  <c r="J746" i="2" s="1"/>
  <c r="J747" i="2" a="1"/>
  <c r="J747" i="2" s="1"/>
  <c r="J748" i="2" a="1"/>
  <c r="J748" i="2" s="1"/>
  <c r="J749" i="2" a="1"/>
  <c r="J749" i="2" s="1"/>
  <c r="J750" i="2" a="1"/>
  <c r="J750" i="2" s="1"/>
  <c r="J751" i="2" a="1"/>
  <c r="J751" i="2" s="1"/>
  <c r="J752" i="2" a="1"/>
  <c r="J752" i="2" s="1"/>
  <c r="J753" i="2" a="1"/>
  <c r="J753" i="2" s="1"/>
  <c r="J754" i="2" a="1"/>
  <c r="J754" i="2" s="1"/>
  <c r="J755" i="2" a="1"/>
  <c r="J755" i="2" s="1"/>
  <c r="J756" i="2" a="1"/>
  <c r="J756" i="2" s="1"/>
  <c r="J757" i="2" a="1"/>
  <c r="J757" i="2" s="1"/>
  <c r="J758" i="2" a="1"/>
  <c r="J758" i="2" s="1"/>
  <c r="J759" i="2" a="1"/>
  <c r="J759" i="2" s="1"/>
  <c r="J760" i="2" a="1"/>
  <c r="J760" i="2" s="1"/>
  <c r="J761" i="2" a="1"/>
  <c r="J761" i="2" s="1"/>
  <c r="J762" i="2" a="1"/>
  <c r="J762" i="2" s="1"/>
  <c r="J763" i="2" a="1"/>
  <c r="J763" i="2" s="1"/>
  <c r="J764" i="2" a="1"/>
  <c r="J764" i="2" s="1"/>
  <c r="J765" i="2" a="1"/>
  <c r="J765" i="2" s="1"/>
  <c r="J766" i="2" a="1"/>
  <c r="J766" i="2" s="1"/>
  <c r="J767" i="2" a="1"/>
  <c r="J767" i="2" s="1"/>
  <c r="J768" i="2" a="1"/>
  <c r="J768" i="2" s="1"/>
  <c r="J769" i="2" a="1"/>
  <c r="J769" i="2" s="1"/>
  <c r="J770" i="2" a="1"/>
  <c r="J770" i="2" s="1"/>
  <c r="J771" i="2" a="1"/>
  <c r="J771" i="2" s="1"/>
  <c r="J772" i="2" a="1"/>
  <c r="J772" i="2" s="1"/>
  <c r="J773" i="2" a="1"/>
  <c r="J773" i="2" s="1"/>
  <c r="J774" i="2" a="1"/>
  <c r="J774" i="2" s="1"/>
  <c r="J775" i="2" a="1"/>
  <c r="J775" i="2" s="1"/>
  <c r="J776" i="2" a="1"/>
  <c r="J776" i="2" s="1"/>
  <c r="J777" i="2" a="1"/>
  <c r="J777" i="2" s="1"/>
  <c r="J778" i="2" a="1"/>
  <c r="J778" i="2" s="1"/>
  <c r="J779" i="2" a="1"/>
  <c r="J779" i="2" s="1"/>
  <c r="J780" i="2" a="1"/>
  <c r="J780" i="2" s="1"/>
  <c r="J781" i="2" a="1"/>
  <c r="J781" i="2" s="1"/>
  <c r="J782" i="2" a="1"/>
  <c r="J782" i="2" s="1"/>
  <c r="J783" i="2" a="1"/>
  <c r="J783" i="2" s="1"/>
  <c r="J784" i="2" a="1"/>
  <c r="J784" i="2" s="1"/>
  <c r="J785" i="2" a="1"/>
  <c r="J785" i="2" s="1"/>
  <c r="J786" i="2" a="1"/>
  <c r="J786" i="2" s="1"/>
  <c r="J787" i="2" a="1"/>
  <c r="J787" i="2" s="1"/>
  <c r="J788" i="2" a="1"/>
  <c r="J788" i="2" s="1"/>
  <c r="J789" i="2" a="1"/>
  <c r="J789" i="2" s="1"/>
  <c r="J790" i="2" a="1"/>
  <c r="J790" i="2" s="1"/>
  <c r="J791" i="2" a="1"/>
  <c r="J791" i="2" s="1"/>
  <c r="J792" i="2" a="1"/>
  <c r="J792" i="2" s="1"/>
  <c r="J793" i="2" a="1"/>
  <c r="J793" i="2" s="1"/>
  <c r="J794" i="2" a="1"/>
  <c r="J794" i="2" s="1"/>
  <c r="J795" i="2" a="1"/>
  <c r="J795" i="2" s="1"/>
  <c r="J796" i="2" a="1"/>
  <c r="J796" i="2" s="1"/>
  <c r="J797" i="2" a="1"/>
  <c r="J797" i="2" s="1"/>
  <c r="J798" i="2" a="1"/>
  <c r="J798" i="2" s="1"/>
  <c r="J799" i="2" a="1"/>
  <c r="J799" i="2" s="1"/>
  <c r="J800" i="2" a="1"/>
  <c r="J800" i="2" s="1"/>
  <c r="J801" i="2" a="1"/>
  <c r="J801" i="2" s="1"/>
  <c r="J802" i="2" a="1"/>
  <c r="J802" i="2" s="1"/>
  <c r="J803" i="2" a="1"/>
  <c r="J803" i="2" s="1"/>
  <c r="J804" i="2" a="1"/>
  <c r="J804" i="2" s="1"/>
  <c r="J805" i="2" a="1"/>
  <c r="J805" i="2" s="1"/>
  <c r="J806" i="2" a="1"/>
  <c r="J806" i="2" s="1"/>
  <c r="J807" i="2" a="1"/>
  <c r="J807" i="2" s="1"/>
  <c r="J808" i="2" a="1"/>
  <c r="J808" i="2" s="1"/>
  <c r="J809" i="2" a="1"/>
  <c r="J809" i="2" s="1"/>
  <c r="J810" i="2" a="1"/>
  <c r="J810" i="2" s="1"/>
  <c r="J811" i="2" a="1"/>
  <c r="J811" i="2" s="1"/>
  <c r="J812" i="2" a="1"/>
  <c r="J812" i="2" s="1"/>
  <c r="J813" i="2" a="1"/>
  <c r="J813" i="2" s="1"/>
  <c r="J814" i="2" a="1"/>
  <c r="J814" i="2" s="1"/>
  <c r="J815" i="2" a="1"/>
  <c r="J815" i="2" s="1"/>
  <c r="J816" i="2" a="1"/>
  <c r="J816" i="2" s="1"/>
  <c r="J817" i="2" a="1"/>
  <c r="J817" i="2" s="1"/>
  <c r="J818" i="2" a="1"/>
  <c r="J818" i="2" s="1"/>
  <c r="J819" i="2" a="1"/>
  <c r="J819" i="2" s="1"/>
  <c r="J820" i="2" a="1"/>
  <c r="J820" i="2" s="1"/>
  <c r="J821" i="2" a="1"/>
  <c r="J821" i="2" s="1"/>
  <c r="J822" i="2" a="1"/>
  <c r="J822" i="2" s="1"/>
  <c r="J823" i="2" a="1"/>
  <c r="J823" i="2" s="1"/>
  <c r="J824" i="2" a="1"/>
  <c r="J824" i="2" s="1"/>
  <c r="J825" i="2" a="1"/>
  <c r="J825" i="2" s="1"/>
  <c r="J826" i="2" a="1"/>
  <c r="J826" i="2" s="1"/>
  <c r="J827" i="2" a="1"/>
  <c r="J827" i="2" s="1"/>
  <c r="J828" i="2" a="1"/>
  <c r="J828" i="2" s="1"/>
  <c r="J829" i="2" a="1"/>
  <c r="J829" i="2" s="1"/>
  <c r="J830" i="2" a="1"/>
  <c r="J830" i="2" s="1"/>
  <c r="J831" i="2" a="1"/>
  <c r="J831" i="2" s="1"/>
  <c r="J832" i="2" a="1"/>
  <c r="J832" i="2" s="1"/>
  <c r="J833" i="2" a="1"/>
  <c r="J833" i="2" s="1"/>
  <c r="J834" i="2" a="1"/>
  <c r="J834" i="2" s="1"/>
  <c r="J835" i="2" a="1"/>
  <c r="J835" i="2" s="1"/>
  <c r="J836" i="2" a="1"/>
  <c r="J836" i="2" s="1"/>
  <c r="J837" i="2" a="1"/>
  <c r="J837" i="2" s="1"/>
  <c r="J838" i="2" a="1"/>
  <c r="J838" i="2" s="1"/>
  <c r="J839" i="2" a="1"/>
  <c r="J839" i="2" s="1"/>
  <c r="J840" i="2" a="1"/>
  <c r="J840" i="2" s="1"/>
  <c r="J841" i="2" a="1"/>
  <c r="J841" i="2" s="1"/>
  <c r="J842" i="2" a="1"/>
  <c r="J842" i="2" s="1"/>
  <c r="J843" i="2" a="1"/>
  <c r="J843" i="2" s="1"/>
  <c r="J844" i="2" a="1"/>
  <c r="J844" i="2" s="1"/>
  <c r="J845" i="2" a="1"/>
  <c r="J845" i="2" s="1"/>
  <c r="J846" i="2" a="1"/>
  <c r="J846" i="2" s="1"/>
  <c r="J847" i="2" a="1"/>
  <c r="J847" i="2" s="1"/>
  <c r="J848" i="2" a="1"/>
  <c r="J848" i="2" s="1"/>
  <c r="J849" i="2" a="1"/>
  <c r="J849" i="2" s="1"/>
  <c r="J850" i="2" a="1"/>
  <c r="J850" i="2" s="1"/>
  <c r="J851" i="2" a="1"/>
  <c r="J851" i="2" s="1"/>
  <c r="J852" i="2" a="1"/>
  <c r="J852" i="2" s="1"/>
  <c r="J853" i="2" a="1"/>
  <c r="J853" i="2" s="1"/>
  <c r="J854" i="2" a="1"/>
  <c r="J854" i="2" s="1"/>
  <c r="J855" i="2" a="1"/>
  <c r="J855" i="2" s="1"/>
  <c r="J856" i="2" a="1"/>
  <c r="J856" i="2" s="1"/>
  <c r="J857" i="2" a="1"/>
  <c r="J857" i="2" s="1"/>
  <c r="J858" i="2" a="1"/>
  <c r="J858" i="2" s="1"/>
  <c r="J859" i="2" a="1"/>
  <c r="J859" i="2" s="1"/>
  <c r="J860" i="2" a="1"/>
  <c r="J860" i="2" s="1"/>
  <c r="J861" i="2" a="1"/>
  <c r="J861" i="2" s="1"/>
  <c r="J862" i="2" a="1"/>
  <c r="J862" i="2" s="1"/>
  <c r="J863" i="2" a="1"/>
  <c r="J863" i="2" s="1"/>
  <c r="J864" i="2" a="1"/>
  <c r="J864" i="2" s="1"/>
  <c r="J865" i="2" a="1"/>
  <c r="J865" i="2" s="1"/>
  <c r="J866" i="2" a="1"/>
  <c r="J866" i="2" s="1"/>
  <c r="J867" i="2" a="1"/>
  <c r="J867" i="2" s="1"/>
  <c r="J868" i="2" a="1"/>
  <c r="J868" i="2" s="1"/>
  <c r="J869" i="2" a="1"/>
  <c r="J869" i="2" s="1"/>
  <c r="J870" i="2" a="1"/>
  <c r="J870" i="2" s="1"/>
  <c r="J871" i="2" a="1"/>
  <c r="J871" i="2" s="1"/>
  <c r="J872" i="2" a="1"/>
  <c r="J872" i="2" s="1"/>
  <c r="J873" i="2" a="1"/>
  <c r="J873" i="2" s="1"/>
  <c r="J874" i="2" a="1"/>
  <c r="J874" i="2" s="1"/>
  <c r="J875" i="2" a="1"/>
  <c r="J875" i="2" s="1"/>
  <c r="J876" i="2" a="1"/>
  <c r="J876" i="2" s="1"/>
  <c r="J877" i="2" a="1"/>
  <c r="J877" i="2" s="1"/>
  <c r="J878" i="2" a="1"/>
  <c r="J878" i="2" s="1"/>
  <c r="J879" i="2" a="1"/>
  <c r="J879" i="2" s="1"/>
  <c r="J880" i="2" a="1"/>
  <c r="J880" i="2" s="1"/>
  <c r="J881" i="2" a="1"/>
  <c r="J881" i="2" s="1"/>
  <c r="J882" i="2" a="1"/>
  <c r="J882" i="2" s="1"/>
  <c r="J883" i="2" a="1"/>
  <c r="J883" i="2" s="1"/>
  <c r="J884" i="2" a="1"/>
  <c r="J884" i="2" s="1"/>
  <c r="J885" i="2" a="1"/>
  <c r="J885" i="2" s="1"/>
  <c r="J886" i="2" a="1"/>
  <c r="J886" i="2" s="1"/>
  <c r="J887" i="2" a="1"/>
  <c r="J887" i="2" s="1"/>
  <c r="J888" i="2" a="1"/>
  <c r="J888" i="2" s="1"/>
  <c r="J889" i="2" a="1"/>
  <c r="J889" i="2" s="1"/>
  <c r="J890" i="2" a="1"/>
  <c r="J890" i="2" s="1"/>
  <c r="J891" i="2" a="1"/>
  <c r="J891" i="2" s="1"/>
  <c r="J892" i="2" a="1"/>
  <c r="J892" i="2" s="1"/>
  <c r="J893" i="2" a="1"/>
  <c r="J893" i="2" s="1"/>
  <c r="J894" i="2" a="1"/>
  <c r="J894" i="2" s="1"/>
  <c r="J895" i="2" a="1"/>
  <c r="J895" i="2" s="1"/>
  <c r="J896" i="2" a="1"/>
  <c r="J896" i="2" s="1"/>
  <c r="J897" i="2" a="1"/>
  <c r="J897" i="2" s="1"/>
  <c r="J898" i="2" a="1"/>
  <c r="J898" i="2" s="1"/>
  <c r="J899" i="2" a="1"/>
  <c r="J899" i="2" s="1"/>
  <c r="J900" i="2" a="1"/>
  <c r="J900" i="2" s="1"/>
  <c r="J901" i="2" a="1"/>
  <c r="J901" i="2" s="1"/>
  <c r="J902" i="2" a="1"/>
  <c r="J902" i="2" s="1"/>
  <c r="J903" i="2" a="1"/>
  <c r="J903" i="2" s="1"/>
  <c r="J904" i="2" a="1"/>
  <c r="J904" i="2" s="1"/>
  <c r="J905" i="2" a="1"/>
  <c r="J905" i="2" s="1"/>
  <c r="J906" i="2" a="1"/>
  <c r="J906" i="2" s="1"/>
  <c r="J907" i="2" a="1"/>
  <c r="J907" i="2" s="1"/>
  <c r="J908" i="2" a="1"/>
  <c r="J908" i="2" s="1"/>
  <c r="J909" i="2" a="1"/>
  <c r="J909" i="2" s="1"/>
  <c r="J910" i="2" a="1"/>
  <c r="J910" i="2" s="1"/>
  <c r="J911" i="2" a="1"/>
  <c r="J911" i="2" s="1"/>
  <c r="J912" i="2" a="1"/>
  <c r="J912" i="2" s="1"/>
  <c r="J913" i="2" a="1"/>
  <c r="J913" i="2" s="1"/>
  <c r="J914" i="2" a="1"/>
  <c r="J914" i="2" s="1"/>
  <c r="J915" i="2" a="1"/>
  <c r="J915" i="2" s="1"/>
  <c r="J916" i="2" a="1"/>
  <c r="J916" i="2" s="1"/>
  <c r="J917" i="2" a="1"/>
  <c r="J917" i="2" s="1"/>
  <c r="J918" i="2" a="1"/>
  <c r="J918" i="2" s="1"/>
  <c r="J919" i="2" a="1"/>
  <c r="J919" i="2" s="1"/>
  <c r="J920" i="2" a="1"/>
  <c r="J920" i="2" s="1"/>
  <c r="J921" i="2" a="1"/>
  <c r="J921" i="2" s="1"/>
  <c r="J922" i="2" a="1"/>
  <c r="J922" i="2" s="1"/>
  <c r="J923" i="2" a="1"/>
  <c r="J923" i="2" s="1"/>
  <c r="J924" i="2" a="1"/>
  <c r="J924" i="2" s="1"/>
  <c r="J925" i="2" a="1"/>
  <c r="J925" i="2" s="1"/>
  <c r="J926" i="2" a="1"/>
  <c r="J926" i="2" s="1"/>
  <c r="J927" i="2" a="1"/>
  <c r="J927" i="2" s="1"/>
  <c r="J928" i="2" a="1"/>
  <c r="J928" i="2" s="1"/>
  <c r="J929" i="2" a="1"/>
  <c r="J929" i="2" s="1"/>
  <c r="J930" i="2" a="1"/>
  <c r="J930" i="2" s="1"/>
  <c r="J931" i="2" a="1"/>
  <c r="J931" i="2" s="1"/>
  <c r="J932" i="2" a="1"/>
  <c r="J932" i="2" s="1"/>
  <c r="J933" i="2" a="1"/>
  <c r="J933" i="2" s="1"/>
  <c r="J934" i="2" a="1"/>
  <c r="J934" i="2" s="1"/>
  <c r="J935" i="2" a="1"/>
  <c r="J935" i="2" s="1"/>
  <c r="J936" i="2" a="1"/>
  <c r="J936" i="2" s="1"/>
  <c r="J937" i="2" a="1"/>
  <c r="J937" i="2" s="1"/>
  <c r="J938" i="2" a="1"/>
  <c r="J938" i="2" s="1"/>
  <c r="J939" i="2" a="1"/>
  <c r="J939" i="2" s="1"/>
  <c r="J940" i="2" a="1"/>
  <c r="J940" i="2" s="1"/>
  <c r="J941" i="2" a="1"/>
  <c r="J941" i="2" s="1"/>
  <c r="J942" i="2" a="1"/>
  <c r="J942" i="2" s="1"/>
  <c r="J943" i="2" a="1"/>
  <c r="J943" i="2" s="1"/>
  <c r="J944" i="2" a="1"/>
  <c r="J944" i="2" s="1"/>
  <c r="J945" i="2" a="1"/>
  <c r="J945" i="2" s="1"/>
  <c r="J946" i="2" a="1"/>
  <c r="J946" i="2" s="1"/>
  <c r="J947" i="2" a="1"/>
  <c r="J947" i="2" s="1"/>
  <c r="J948" i="2" a="1"/>
  <c r="J948" i="2" s="1"/>
  <c r="J949" i="2" a="1"/>
  <c r="J949" i="2" s="1"/>
  <c r="J950" i="2" a="1"/>
  <c r="J950" i="2" s="1"/>
  <c r="J951" i="2" a="1"/>
  <c r="J951" i="2" s="1"/>
  <c r="J952" i="2" a="1"/>
  <c r="J952" i="2" s="1"/>
  <c r="J953" i="2" a="1"/>
  <c r="J953" i="2" s="1"/>
  <c r="J954" i="2" a="1"/>
  <c r="J954" i="2" s="1"/>
  <c r="J955" i="2" a="1"/>
  <c r="J955" i="2" s="1"/>
  <c r="J956" i="2" a="1"/>
  <c r="J956" i="2" s="1"/>
  <c r="J957" i="2" a="1"/>
  <c r="J957" i="2" s="1"/>
  <c r="J958" i="2" a="1"/>
  <c r="J958" i="2" s="1"/>
  <c r="J959" i="2" a="1"/>
  <c r="J959" i="2" s="1"/>
  <c r="J960" i="2" a="1"/>
  <c r="J960" i="2" s="1"/>
  <c r="J961" i="2" a="1"/>
  <c r="J961" i="2" s="1"/>
  <c r="J962" i="2" a="1"/>
  <c r="J962" i="2" s="1"/>
  <c r="J963" i="2" a="1"/>
  <c r="J963" i="2" s="1"/>
  <c r="J964" i="2" a="1"/>
  <c r="J964" i="2" s="1"/>
  <c r="J965" i="2" a="1"/>
  <c r="J965" i="2" s="1"/>
  <c r="J966" i="2" a="1"/>
  <c r="J966" i="2" s="1"/>
  <c r="J967" i="2" a="1"/>
  <c r="J967" i="2" s="1"/>
  <c r="J968" i="2" a="1"/>
  <c r="J968" i="2" s="1"/>
  <c r="J969" i="2" a="1"/>
  <c r="J969" i="2" s="1"/>
  <c r="J970" i="2" a="1"/>
  <c r="J970" i="2" s="1"/>
  <c r="J971" i="2" a="1"/>
  <c r="J971" i="2" s="1"/>
  <c r="J972" i="2" a="1"/>
  <c r="J972" i="2" s="1"/>
  <c r="J973" i="2" a="1"/>
  <c r="J973" i="2" s="1"/>
  <c r="J974" i="2" a="1"/>
  <c r="J974" i="2" s="1"/>
  <c r="J975" i="2" a="1"/>
  <c r="J975" i="2" s="1"/>
  <c r="J976" i="2" a="1"/>
  <c r="J976" i="2" s="1"/>
  <c r="J977" i="2" a="1"/>
  <c r="J977" i="2" s="1"/>
  <c r="J978" i="2" a="1"/>
  <c r="J978" i="2" s="1"/>
  <c r="J979" i="2" a="1"/>
  <c r="J979" i="2" s="1"/>
  <c r="J980" i="2" a="1"/>
  <c r="J980" i="2" s="1"/>
  <c r="J981" i="2" a="1"/>
  <c r="J981" i="2" s="1"/>
  <c r="J982" i="2" a="1"/>
  <c r="J982" i="2" s="1"/>
  <c r="J983" i="2" a="1"/>
  <c r="J983" i="2" s="1"/>
  <c r="J984" i="2" a="1"/>
  <c r="J984" i="2" s="1"/>
  <c r="J985" i="2" a="1"/>
  <c r="J985" i="2" s="1"/>
  <c r="J986" i="2" a="1"/>
  <c r="J986" i="2" s="1"/>
  <c r="J987" i="2" a="1"/>
  <c r="J987" i="2" s="1"/>
  <c r="J988" i="2" a="1"/>
  <c r="J988" i="2" s="1"/>
  <c r="J989" i="2" a="1"/>
  <c r="J989" i="2" s="1"/>
  <c r="J990" i="2" a="1"/>
  <c r="J990" i="2" s="1"/>
  <c r="J991" i="2" a="1"/>
  <c r="J991" i="2" s="1"/>
  <c r="J992" i="2" a="1"/>
  <c r="J992" i="2" s="1"/>
  <c r="J993" i="2" a="1"/>
  <c r="J993" i="2" s="1"/>
  <c r="J994" i="2" a="1"/>
  <c r="J994" i="2" s="1"/>
  <c r="J995" i="2" a="1"/>
  <c r="J995" i="2" s="1"/>
  <c r="J996" i="2" a="1"/>
  <c r="J996" i="2" s="1"/>
  <c r="J997" i="2" a="1"/>
  <c r="J997" i="2" s="1"/>
  <c r="J998" i="2" a="1"/>
  <c r="J998" i="2" s="1"/>
  <c r="J999" i="2" a="1"/>
  <c r="J999" i="2" s="1"/>
  <c r="J1000" i="2" a="1"/>
  <c r="J1000" i="2" s="1"/>
  <c r="J1001" i="2" a="1"/>
  <c r="J1001" i="2" s="1"/>
  <c r="J1002" i="2" a="1"/>
  <c r="J1002" i="2" s="1"/>
  <c r="J1003" i="2" a="1"/>
  <c r="J1003" i="2" s="1"/>
  <c r="J1004" i="2" a="1"/>
  <c r="J1004" i="2" s="1"/>
  <c r="J1005" i="2" a="1"/>
  <c r="J1005" i="2" s="1"/>
  <c r="J1006" i="2" a="1"/>
  <c r="J1006" i="2" s="1"/>
  <c r="J1007" i="2" a="1"/>
  <c r="J1007" i="2" s="1"/>
  <c r="J1008" i="2" a="1"/>
  <c r="J1008" i="2" s="1"/>
  <c r="J1009" i="2" a="1"/>
  <c r="J1009" i="2" s="1"/>
  <c r="J1010" i="2" a="1"/>
  <c r="J1010" i="2" s="1"/>
  <c r="J1011" i="2" a="1"/>
  <c r="J1011" i="2" s="1"/>
  <c r="J1012" i="2" a="1"/>
  <c r="J1012" i="2" s="1"/>
  <c r="J1013" i="2" a="1"/>
  <c r="J1013" i="2" s="1"/>
  <c r="J1014" i="2" a="1"/>
  <c r="J1014" i="2" s="1"/>
  <c r="J1015" i="2" a="1"/>
  <c r="J1015" i="2" s="1"/>
  <c r="J1016" i="2" a="1"/>
  <c r="J1016" i="2" s="1"/>
  <c r="J1017" i="2" a="1"/>
  <c r="J1017" i="2" s="1"/>
  <c r="J1018" i="2" a="1"/>
  <c r="J1018" i="2" s="1"/>
  <c r="J1019" i="2" a="1"/>
  <c r="J1019" i="2" s="1"/>
  <c r="J1020" i="2" a="1"/>
  <c r="J1020" i="2" s="1"/>
  <c r="J1021" i="2" a="1"/>
  <c r="J1021" i="2" s="1"/>
  <c r="J1022" i="2" a="1"/>
  <c r="J1022" i="2" s="1"/>
  <c r="J1023" i="2" a="1"/>
  <c r="J1023" i="2" s="1"/>
  <c r="J1024" i="2" a="1"/>
  <c r="J1024" i="2" s="1"/>
  <c r="J1025" i="2" a="1"/>
  <c r="J1025" i="2" s="1"/>
  <c r="J1026" i="2" a="1"/>
  <c r="J1026" i="2" s="1"/>
  <c r="J1027" i="2" a="1"/>
  <c r="J1027" i="2" s="1"/>
  <c r="J1028" i="2" a="1"/>
  <c r="J1028" i="2" s="1"/>
  <c r="J1029" i="2" a="1"/>
  <c r="J1029" i="2" s="1"/>
  <c r="J1030" i="2" a="1"/>
  <c r="J1030" i="2" s="1"/>
  <c r="J1031" i="2" a="1"/>
  <c r="J1031" i="2" s="1"/>
  <c r="J1032" i="2" a="1"/>
  <c r="J1032" i="2" s="1"/>
  <c r="J1033" i="2" a="1"/>
  <c r="J1033" i="2" s="1"/>
  <c r="J1034" i="2" a="1"/>
  <c r="J1034" i="2" s="1"/>
  <c r="J1035" i="2" a="1"/>
  <c r="J1035" i="2" s="1"/>
  <c r="J1036" i="2" a="1"/>
  <c r="J1036" i="2" s="1"/>
  <c r="J1037" i="2" a="1"/>
  <c r="J1037" i="2" s="1"/>
  <c r="J1038" i="2" a="1"/>
  <c r="J1038" i="2" s="1"/>
  <c r="J1039" i="2" a="1"/>
  <c r="J1039" i="2" s="1"/>
  <c r="J1040" i="2" a="1"/>
  <c r="J1040" i="2" s="1"/>
  <c r="J1041" i="2" a="1"/>
  <c r="J1041" i="2" s="1"/>
  <c r="J1042" i="2" a="1"/>
  <c r="J1042" i="2" s="1"/>
  <c r="J1043" i="2" a="1"/>
  <c r="J1043" i="2" s="1"/>
  <c r="J1044" i="2" a="1"/>
  <c r="J1044" i="2" s="1"/>
  <c r="J1045" i="2" a="1"/>
  <c r="J1045" i="2" s="1"/>
  <c r="J1046" i="2" a="1"/>
  <c r="J1046" i="2" s="1"/>
  <c r="J1047" i="2" a="1"/>
  <c r="J1047" i="2" s="1"/>
  <c r="J1048" i="2" a="1"/>
  <c r="J1048" i="2" s="1"/>
  <c r="J1049" i="2" a="1"/>
  <c r="J1049" i="2" s="1"/>
  <c r="J1050" i="2" a="1"/>
  <c r="J1050" i="2" s="1"/>
  <c r="J1051" i="2" a="1"/>
  <c r="J1051" i="2" s="1"/>
  <c r="J1052" i="2" a="1"/>
  <c r="J1052" i="2" s="1"/>
  <c r="J1053" i="2" a="1"/>
  <c r="J1053" i="2" s="1"/>
  <c r="J1054" i="2" a="1"/>
  <c r="J1054" i="2" s="1"/>
  <c r="J1055" i="2" a="1"/>
  <c r="J1055" i="2" s="1"/>
  <c r="J1056" i="2" a="1"/>
  <c r="J1056" i="2" s="1"/>
  <c r="J1057" i="2" a="1"/>
  <c r="J1057" i="2" s="1"/>
  <c r="J1058" i="2" a="1"/>
  <c r="J1058" i="2" s="1"/>
  <c r="J1059" i="2" a="1"/>
  <c r="J1059" i="2" s="1"/>
  <c r="J1060" i="2" a="1"/>
  <c r="J1060" i="2" s="1"/>
  <c r="J1061" i="2" a="1"/>
  <c r="J1061" i="2" s="1"/>
  <c r="J1062" i="2" a="1"/>
  <c r="J1062" i="2" s="1"/>
  <c r="J1063" i="2" a="1"/>
  <c r="J1063" i="2" s="1"/>
  <c r="J1064" i="2" a="1"/>
  <c r="J1064" i="2" s="1"/>
  <c r="J1065" i="2" a="1"/>
  <c r="J1065" i="2" s="1"/>
  <c r="J1066" i="2" a="1"/>
  <c r="J1066" i="2" s="1"/>
  <c r="J1067" i="2" a="1"/>
  <c r="J1067" i="2" s="1"/>
  <c r="J1068" i="2" a="1"/>
  <c r="J1068" i="2" s="1"/>
  <c r="J1069" i="2" a="1"/>
  <c r="J1069" i="2" s="1"/>
  <c r="J1070" i="2" a="1"/>
  <c r="J1070" i="2" s="1"/>
  <c r="J1071" i="2" a="1"/>
  <c r="J1071" i="2" s="1"/>
  <c r="J1072" i="2" a="1"/>
  <c r="J1072" i="2" s="1"/>
  <c r="J1073" i="2" a="1"/>
  <c r="J1073" i="2" s="1"/>
  <c r="J1074" i="2" a="1"/>
  <c r="J1074" i="2" s="1"/>
  <c r="J1075" i="2" a="1"/>
  <c r="J1075" i="2" s="1"/>
  <c r="J1076" i="2" a="1"/>
  <c r="J1076" i="2" s="1"/>
  <c r="J1077" i="2" a="1"/>
  <c r="J1077" i="2" s="1"/>
  <c r="J1078" i="2" a="1"/>
  <c r="J1078" i="2" s="1"/>
  <c r="J1079" i="2" a="1"/>
  <c r="J1079" i="2" s="1"/>
  <c r="J1080" i="2" a="1"/>
  <c r="J1080" i="2" s="1"/>
  <c r="J2" i="2" a="1"/>
  <c r="J2" i="2" s="1"/>
  <c r="O2" i="2" a="1"/>
  <c r="O2" i="2" s="1"/>
  <c r="O3" i="2" a="1"/>
  <c r="O3" i="2" s="1"/>
  <c r="O4" i="2" a="1"/>
  <c r="O4" i="2" s="1"/>
  <c r="O5" i="2" a="1"/>
  <c r="O5" i="2" s="1"/>
  <c r="O6" i="2" a="1"/>
  <c r="O6" i="2" s="1"/>
  <c r="O7" i="2" a="1"/>
  <c r="O7" i="2" s="1"/>
  <c r="O8" i="2" a="1"/>
  <c r="O8" i="2" s="1"/>
  <c r="O9" i="2" a="1"/>
  <c r="O9" i="2" s="1"/>
  <c r="O10" i="2" a="1"/>
  <c r="O10" i="2" s="1"/>
  <c r="O11" i="2" a="1"/>
  <c r="O11" i="2" s="1"/>
  <c r="O12" i="2" a="1"/>
  <c r="O12" i="2" s="1"/>
  <c r="O13" i="2" a="1"/>
  <c r="O13" i="2" s="1"/>
  <c r="O14" i="2" a="1"/>
  <c r="O14" i="2" s="1"/>
  <c r="O15" i="2" a="1"/>
  <c r="O15" i="2" s="1"/>
  <c r="O16" i="2" a="1"/>
  <c r="O16" i="2" s="1"/>
  <c r="O17" i="2" a="1"/>
  <c r="O17" i="2" s="1"/>
  <c r="O18" i="2" a="1"/>
  <c r="O18" i="2" s="1"/>
  <c r="O19" i="2" a="1"/>
  <c r="O19" i="2" s="1"/>
  <c r="O20" i="2" a="1"/>
  <c r="O20" i="2" s="1"/>
  <c r="O21" i="2" a="1"/>
  <c r="O21" i="2" s="1"/>
  <c r="O22" i="2" a="1"/>
  <c r="O22" i="2" s="1"/>
  <c r="O23" i="2" a="1"/>
  <c r="O23" i="2" s="1"/>
  <c r="O24" i="2" a="1"/>
  <c r="O24" i="2" s="1"/>
  <c r="O25" i="2" a="1"/>
  <c r="O25" i="2" s="1"/>
  <c r="O26" i="2" a="1"/>
  <c r="O26" i="2" s="1"/>
  <c r="O27" i="2" a="1"/>
  <c r="O27" i="2" s="1"/>
  <c r="O28" i="2" a="1"/>
  <c r="O28" i="2" s="1"/>
  <c r="O29" i="2" a="1"/>
  <c r="O29" i="2" s="1"/>
  <c r="O30" i="2" a="1"/>
  <c r="O30" i="2" s="1"/>
  <c r="O31" i="2" a="1"/>
  <c r="O31" i="2" s="1"/>
  <c r="O32" i="2" a="1"/>
  <c r="O32" i="2" s="1"/>
  <c r="O33" i="2" a="1"/>
  <c r="O33" i="2" s="1"/>
  <c r="O34" i="2" a="1"/>
  <c r="O34" i="2" s="1"/>
  <c r="O35" i="2" a="1"/>
  <c r="O35" i="2" s="1"/>
  <c r="O36" i="2" a="1"/>
  <c r="O36" i="2" s="1"/>
  <c r="O37" i="2" a="1"/>
  <c r="O37" i="2" s="1"/>
  <c r="O38" i="2" a="1"/>
  <c r="O38" i="2" s="1"/>
  <c r="O39" i="2" a="1"/>
  <c r="O39" i="2" s="1"/>
  <c r="O40" i="2" a="1"/>
  <c r="O40" i="2" s="1"/>
  <c r="O41" i="2" a="1"/>
  <c r="O41" i="2" s="1"/>
  <c r="O42" i="2" a="1"/>
  <c r="O42" i="2" s="1"/>
  <c r="O43" i="2" a="1"/>
  <c r="O43" i="2" s="1"/>
  <c r="O44" i="2" a="1"/>
  <c r="O44" i="2" s="1"/>
  <c r="O45" i="2" a="1"/>
  <c r="O45" i="2" s="1"/>
  <c r="O46" i="2" a="1"/>
  <c r="O46" i="2" s="1"/>
  <c r="O47" i="2" a="1"/>
  <c r="O47" i="2" s="1"/>
  <c r="O48" i="2" a="1"/>
  <c r="O48" i="2" s="1"/>
  <c r="O49" i="2" a="1"/>
  <c r="O49" i="2" s="1"/>
  <c r="O50" i="2" a="1"/>
  <c r="O50" i="2" s="1"/>
  <c r="O51" i="2" a="1"/>
  <c r="O51" i="2" s="1"/>
  <c r="O52" i="2" a="1"/>
  <c r="O52" i="2" s="1"/>
  <c r="O53" i="2" a="1"/>
  <c r="O53" i="2" s="1"/>
  <c r="O54" i="2" a="1"/>
  <c r="O54" i="2" s="1"/>
  <c r="O55" i="2" a="1"/>
  <c r="O55" i="2" s="1"/>
  <c r="O56" i="2" a="1"/>
  <c r="O56" i="2" s="1"/>
  <c r="O57" i="2" a="1"/>
  <c r="O57" i="2" s="1"/>
  <c r="O58" i="2" a="1"/>
  <c r="O58" i="2" s="1"/>
  <c r="O59" i="2" a="1"/>
  <c r="O59" i="2" s="1"/>
  <c r="O60" i="2" a="1"/>
  <c r="O60" i="2" s="1"/>
  <c r="O61" i="2" a="1"/>
  <c r="O61" i="2" s="1"/>
  <c r="O62" i="2" a="1"/>
  <c r="O62" i="2" s="1"/>
  <c r="O63" i="2" a="1"/>
  <c r="O63" i="2" s="1"/>
  <c r="O64" i="2" a="1"/>
  <c r="O64" i="2" s="1"/>
  <c r="O65" i="2" a="1"/>
  <c r="O65" i="2" s="1"/>
  <c r="O66" i="2" a="1"/>
  <c r="O66" i="2" s="1"/>
  <c r="O67" i="2" a="1"/>
  <c r="O67" i="2" s="1"/>
  <c r="O68" i="2" a="1"/>
  <c r="O68" i="2" s="1"/>
  <c r="O69" i="2" a="1"/>
  <c r="O69" i="2" s="1"/>
  <c r="O70" i="2" a="1"/>
  <c r="O70" i="2" s="1"/>
  <c r="O71" i="2" a="1"/>
  <c r="O71" i="2" s="1"/>
  <c r="O72" i="2" a="1"/>
  <c r="O72" i="2" s="1"/>
  <c r="O73" i="2" a="1"/>
  <c r="O73" i="2" s="1"/>
  <c r="O74" i="2" a="1"/>
  <c r="O74" i="2" s="1"/>
  <c r="O75" i="2" a="1"/>
  <c r="O75" i="2" s="1"/>
  <c r="O76" i="2" a="1"/>
  <c r="O76" i="2" s="1"/>
  <c r="O77" i="2" a="1"/>
  <c r="O77" i="2" s="1"/>
  <c r="O78" i="2" a="1"/>
  <c r="O78" i="2" s="1"/>
  <c r="O79" i="2" a="1"/>
  <c r="O79" i="2" s="1"/>
  <c r="O80" i="2" a="1"/>
  <c r="O80" i="2" s="1"/>
  <c r="O81" i="2" a="1"/>
  <c r="O81" i="2" s="1"/>
  <c r="O82" i="2" a="1"/>
  <c r="O82" i="2" s="1"/>
  <c r="O83" i="2" a="1"/>
  <c r="O83" i="2" s="1"/>
  <c r="O84" i="2" a="1"/>
  <c r="O84" i="2" s="1"/>
  <c r="O85" i="2" a="1"/>
  <c r="O85" i="2" s="1"/>
  <c r="O86" i="2" a="1"/>
  <c r="O86" i="2" s="1"/>
  <c r="O87" i="2" a="1"/>
  <c r="O87" i="2" s="1"/>
  <c r="O88" i="2" a="1"/>
  <c r="O88" i="2" s="1"/>
  <c r="O89" i="2" a="1"/>
  <c r="O89" i="2" s="1"/>
  <c r="O90" i="2" a="1"/>
  <c r="O90" i="2" s="1"/>
  <c r="O91" i="2" a="1"/>
  <c r="O91" i="2" s="1"/>
  <c r="O92" i="2" a="1"/>
  <c r="O92" i="2" s="1"/>
  <c r="O93" i="2" a="1"/>
  <c r="O93" i="2" s="1"/>
  <c r="O94" i="2" a="1"/>
  <c r="O94" i="2" s="1"/>
  <c r="O95" i="2" a="1"/>
  <c r="O95" i="2" s="1"/>
  <c r="O96" i="2" a="1"/>
  <c r="O96" i="2" s="1"/>
  <c r="O97" i="2" a="1"/>
  <c r="O97" i="2" s="1"/>
  <c r="O98" i="2" a="1"/>
  <c r="O98" i="2" s="1"/>
  <c r="O99" i="2" a="1"/>
  <c r="O99" i="2" s="1"/>
  <c r="O100" i="2" a="1"/>
  <c r="O100" i="2" s="1"/>
  <c r="O101" i="2" a="1"/>
  <c r="O101" i="2" s="1"/>
  <c r="O102" i="2" a="1"/>
  <c r="O102" i="2" s="1"/>
  <c r="O103" i="2" a="1"/>
  <c r="O103" i="2" s="1"/>
  <c r="O104" i="2" a="1"/>
  <c r="O104" i="2" s="1"/>
  <c r="O105" i="2" a="1"/>
  <c r="O105" i="2" s="1"/>
  <c r="O106" i="2" a="1"/>
  <c r="O106" i="2" s="1"/>
  <c r="O107" i="2" a="1"/>
  <c r="O107" i="2" s="1"/>
  <c r="O108" i="2" a="1"/>
  <c r="O108" i="2" s="1"/>
  <c r="O109" i="2" a="1"/>
  <c r="O109" i="2" s="1"/>
  <c r="O110" i="2" a="1"/>
  <c r="O110" i="2" s="1"/>
  <c r="O111" i="2" a="1"/>
  <c r="O111" i="2" s="1"/>
  <c r="O112" i="2" a="1"/>
  <c r="O112" i="2" s="1"/>
  <c r="O113" i="2" a="1"/>
  <c r="O113" i="2" s="1"/>
  <c r="O114" i="2" a="1"/>
  <c r="O114" i="2" s="1"/>
  <c r="O115" i="2" a="1"/>
  <c r="O115" i="2" s="1"/>
  <c r="O116" i="2" a="1"/>
  <c r="O116" i="2" s="1"/>
  <c r="O117" i="2" a="1"/>
  <c r="O117" i="2" s="1"/>
  <c r="O118" i="2" a="1"/>
  <c r="O118" i="2" s="1"/>
  <c r="O119" i="2" a="1"/>
  <c r="O119" i="2" s="1"/>
  <c r="O120" i="2" a="1"/>
  <c r="O120" i="2" s="1"/>
  <c r="O121" i="2" a="1"/>
  <c r="O121" i="2" s="1"/>
  <c r="O122" i="2" a="1"/>
  <c r="O122" i="2" s="1"/>
  <c r="O123" i="2" a="1"/>
  <c r="O123" i="2" s="1"/>
  <c r="O124" i="2" a="1"/>
  <c r="O124" i="2" s="1"/>
  <c r="O125" i="2" a="1"/>
  <c r="O125" i="2" s="1"/>
  <c r="O126" i="2" a="1"/>
  <c r="O126" i="2" s="1"/>
  <c r="O127" i="2" a="1"/>
  <c r="O127" i="2" s="1"/>
  <c r="O128" i="2" a="1"/>
  <c r="O128" i="2" s="1"/>
  <c r="O129" i="2" a="1"/>
  <c r="O129" i="2" s="1"/>
  <c r="O130" i="2" a="1"/>
  <c r="O130" i="2" s="1"/>
  <c r="O131" i="2" a="1"/>
  <c r="O131" i="2" s="1"/>
  <c r="O132" i="2" a="1"/>
  <c r="O132" i="2" s="1"/>
  <c r="O133" i="2" a="1"/>
  <c r="O133" i="2" s="1"/>
  <c r="O134" i="2" a="1"/>
  <c r="O134" i="2" s="1"/>
  <c r="O135" i="2" a="1"/>
  <c r="O135" i="2" s="1"/>
  <c r="O136" i="2" a="1"/>
  <c r="O136" i="2" s="1"/>
  <c r="O137" i="2" a="1"/>
  <c r="O137" i="2" s="1"/>
  <c r="O138" i="2" a="1"/>
  <c r="O138" i="2" s="1"/>
  <c r="O139" i="2" a="1"/>
  <c r="O139" i="2" s="1"/>
  <c r="O140" i="2" a="1"/>
  <c r="O140" i="2" s="1"/>
  <c r="O141" i="2" a="1"/>
  <c r="O141" i="2" s="1"/>
  <c r="O142" i="2" a="1"/>
  <c r="O142" i="2" s="1"/>
  <c r="O143" i="2" a="1"/>
  <c r="O143" i="2" s="1"/>
  <c r="O144" i="2" a="1"/>
  <c r="O144" i="2" s="1"/>
  <c r="O145" i="2" a="1"/>
  <c r="O145" i="2" s="1"/>
  <c r="O146" i="2" a="1"/>
  <c r="O146" i="2" s="1"/>
  <c r="O147" i="2" a="1"/>
  <c r="O147" i="2" s="1"/>
  <c r="O148" i="2" a="1"/>
  <c r="O148" i="2" s="1"/>
  <c r="O149" i="2" a="1"/>
  <c r="O149" i="2" s="1"/>
  <c r="O150" i="2" a="1"/>
  <c r="O150" i="2" s="1"/>
  <c r="O151" i="2" a="1"/>
  <c r="O151" i="2" s="1"/>
  <c r="O152" i="2" a="1"/>
  <c r="O152" i="2" s="1"/>
  <c r="O153" i="2" a="1"/>
  <c r="O153" i="2" s="1"/>
  <c r="O154" i="2" a="1"/>
  <c r="O154" i="2" s="1"/>
  <c r="O155" i="2" a="1"/>
  <c r="O155" i="2" s="1"/>
  <c r="O156" i="2" a="1"/>
  <c r="O156" i="2" s="1"/>
  <c r="O157" i="2" a="1"/>
  <c r="O157" i="2" s="1"/>
  <c r="O158" i="2" a="1"/>
  <c r="O158" i="2" s="1"/>
  <c r="O159" i="2" a="1"/>
  <c r="O159" i="2" s="1"/>
  <c r="O160" i="2" a="1"/>
  <c r="O160" i="2" s="1"/>
  <c r="O161" i="2" a="1"/>
  <c r="O161" i="2" s="1"/>
  <c r="O162" i="2" a="1"/>
  <c r="O162" i="2" s="1"/>
  <c r="O163" i="2" a="1"/>
  <c r="O163" i="2" s="1"/>
  <c r="O164" i="2" a="1"/>
  <c r="O164" i="2" s="1"/>
  <c r="O165" i="2" a="1"/>
  <c r="O165" i="2" s="1"/>
  <c r="O166" i="2" a="1"/>
  <c r="O166" i="2" s="1"/>
  <c r="O167" i="2" a="1"/>
  <c r="O167" i="2" s="1"/>
  <c r="O168" i="2" a="1"/>
  <c r="O168" i="2" s="1"/>
  <c r="O169" i="2" a="1"/>
  <c r="O169" i="2" s="1"/>
  <c r="O170" i="2" a="1"/>
  <c r="O170" i="2" s="1"/>
  <c r="O171" i="2" a="1"/>
  <c r="O171" i="2" s="1"/>
  <c r="O172" i="2" a="1"/>
  <c r="O172" i="2" s="1"/>
  <c r="O173" i="2" a="1"/>
  <c r="O173" i="2" s="1"/>
  <c r="O174" i="2" a="1"/>
  <c r="O174" i="2" s="1"/>
  <c r="O175" i="2" a="1"/>
  <c r="O175" i="2" s="1"/>
  <c r="O176" i="2" a="1"/>
  <c r="O176" i="2" s="1"/>
  <c r="O177" i="2" a="1"/>
  <c r="O177" i="2" s="1"/>
  <c r="O178" i="2" a="1"/>
  <c r="O178" i="2" s="1"/>
  <c r="O179" i="2" a="1"/>
  <c r="O179" i="2" s="1"/>
  <c r="O180" i="2" a="1"/>
  <c r="O180" i="2" s="1"/>
  <c r="O181" i="2" a="1"/>
  <c r="O181" i="2" s="1"/>
  <c r="O182" i="2" a="1"/>
  <c r="O182" i="2" s="1"/>
  <c r="O183" i="2" a="1"/>
  <c r="O183" i="2" s="1"/>
  <c r="O184" i="2" a="1"/>
  <c r="O184" i="2" s="1"/>
  <c r="O185" i="2" a="1"/>
  <c r="O185" i="2" s="1"/>
  <c r="O186" i="2" a="1"/>
  <c r="O186" i="2" s="1"/>
  <c r="O187" i="2" a="1"/>
  <c r="O187" i="2" s="1"/>
  <c r="O188" i="2" a="1"/>
  <c r="O188" i="2" s="1"/>
  <c r="O189" i="2" a="1"/>
  <c r="O189" i="2" s="1"/>
  <c r="O190" i="2" a="1"/>
  <c r="O190" i="2" s="1"/>
  <c r="O191" i="2" a="1"/>
  <c r="O191" i="2" s="1"/>
  <c r="O192" i="2" a="1"/>
  <c r="O192" i="2" s="1"/>
  <c r="O193" i="2" a="1"/>
  <c r="O193" i="2" s="1"/>
  <c r="O194" i="2" a="1"/>
  <c r="O194" i="2" s="1"/>
  <c r="O195" i="2" a="1"/>
  <c r="O195" i="2" s="1"/>
  <c r="O196" i="2" a="1"/>
  <c r="O196" i="2" s="1"/>
  <c r="O197" i="2" a="1"/>
  <c r="O197" i="2" s="1"/>
  <c r="O198" i="2" a="1"/>
  <c r="O198" i="2" s="1"/>
  <c r="O199" i="2" a="1"/>
  <c r="O199" i="2" s="1"/>
  <c r="O200" i="2" a="1"/>
  <c r="O200" i="2" s="1"/>
  <c r="O201" i="2" a="1"/>
  <c r="O201" i="2" s="1"/>
  <c r="O202" i="2" a="1"/>
  <c r="O202" i="2" s="1"/>
  <c r="O203" i="2" a="1"/>
  <c r="O203" i="2" s="1"/>
  <c r="O204" i="2" a="1"/>
  <c r="O204" i="2" s="1"/>
  <c r="O205" i="2" a="1"/>
  <c r="O205" i="2" s="1"/>
  <c r="O206" i="2" a="1"/>
  <c r="O206" i="2" s="1"/>
  <c r="O207" i="2" a="1"/>
  <c r="O207" i="2" s="1"/>
  <c r="O208" i="2" a="1"/>
  <c r="O208" i="2" s="1"/>
  <c r="O209" i="2" a="1"/>
  <c r="O209" i="2" s="1"/>
  <c r="O210" i="2" a="1"/>
  <c r="O210" i="2" s="1"/>
  <c r="O211" i="2" a="1"/>
  <c r="O211" i="2" s="1"/>
  <c r="O212" i="2" a="1"/>
  <c r="O212" i="2" s="1"/>
  <c r="O213" i="2" a="1"/>
  <c r="O213" i="2" s="1"/>
  <c r="O214" i="2" a="1"/>
  <c r="O214" i="2" s="1"/>
  <c r="O215" i="2" a="1"/>
  <c r="O215" i="2" s="1"/>
  <c r="O216" i="2" a="1"/>
  <c r="O216" i="2" s="1"/>
  <c r="O217" i="2" a="1"/>
  <c r="O217" i="2" s="1"/>
  <c r="O218" i="2" a="1"/>
  <c r="O218" i="2" s="1"/>
  <c r="O219" i="2" a="1"/>
  <c r="O219" i="2" s="1"/>
  <c r="O220" i="2" a="1"/>
  <c r="O220" i="2" s="1"/>
  <c r="O221" i="2" a="1"/>
  <c r="O221" i="2" s="1"/>
  <c r="O222" i="2" a="1"/>
  <c r="O222" i="2" s="1"/>
  <c r="O223" i="2" a="1"/>
  <c r="O223" i="2" s="1"/>
  <c r="O224" i="2" a="1"/>
  <c r="O224" i="2" s="1"/>
  <c r="O225" i="2" a="1"/>
  <c r="O225" i="2" s="1"/>
  <c r="O226" i="2" a="1"/>
  <c r="O226" i="2" s="1"/>
  <c r="O227" i="2" a="1"/>
  <c r="O227" i="2" s="1"/>
  <c r="O228" i="2" a="1"/>
  <c r="O228" i="2" s="1"/>
  <c r="O229" i="2" a="1"/>
  <c r="O229" i="2" s="1"/>
  <c r="O230" i="2" a="1"/>
  <c r="O230" i="2" s="1"/>
  <c r="O231" i="2" a="1"/>
  <c r="O231" i="2" s="1"/>
  <c r="O232" i="2" a="1"/>
  <c r="O232" i="2" s="1"/>
  <c r="O233" i="2" a="1"/>
  <c r="O233" i="2" s="1"/>
  <c r="O234" i="2" a="1"/>
  <c r="O234" i="2" s="1"/>
  <c r="O235" i="2" a="1"/>
  <c r="O235" i="2" s="1"/>
  <c r="O236" i="2" a="1"/>
  <c r="O236" i="2" s="1"/>
  <c r="O237" i="2" a="1"/>
  <c r="O237" i="2" s="1"/>
  <c r="O238" i="2" a="1"/>
  <c r="O238" i="2" s="1"/>
  <c r="O239" i="2" a="1"/>
  <c r="O239" i="2" s="1"/>
  <c r="O240" i="2" a="1"/>
  <c r="O240" i="2" s="1"/>
  <c r="O241" i="2" a="1"/>
  <c r="O241" i="2" s="1"/>
  <c r="O242" i="2" a="1"/>
  <c r="O242" i="2" s="1"/>
  <c r="O243" i="2" a="1"/>
  <c r="O243" i="2" s="1"/>
  <c r="O244" i="2" a="1"/>
  <c r="O244" i="2" s="1"/>
  <c r="O245" i="2" a="1"/>
  <c r="O245" i="2" s="1"/>
  <c r="O246" i="2" a="1"/>
  <c r="O246" i="2" s="1"/>
  <c r="O247" i="2" a="1"/>
  <c r="O247" i="2" s="1"/>
  <c r="O248" i="2" a="1"/>
  <c r="O248" i="2" s="1"/>
  <c r="O249" i="2" a="1"/>
  <c r="O249" i="2" s="1"/>
  <c r="O250" i="2" a="1"/>
  <c r="O250" i="2" s="1"/>
  <c r="O251" i="2" a="1"/>
  <c r="O251" i="2" s="1"/>
  <c r="O252" i="2" a="1"/>
  <c r="O252" i="2" s="1"/>
  <c r="O253" i="2" a="1"/>
  <c r="O253" i="2" s="1"/>
  <c r="O254" i="2" a="1"/>
  <c r="O254" i="2" s="1"/>
  <c r="O255" i="2" a="1"/>
  <c r="O255" i="2" s="1"/>
  <c r="O256" i="2" a="1"/>
  <c r="O256" i="2" s="1"/>
  <c r="O257" i="2" a="1"/>
  <c r="O257" i="2" s="1"/>
  <c r="O258" i="2" a="1"/>
  <c r="O258" i="2" s="1"/>
  <c r="O259" i="2" a="1"/>
  <c r="O259" i="2" s="1"/>
  <c r="O260" i="2" a="1"/>
  <c r="O260" i="2" s="1"/>
  <c r="O261" i="2" a="1"/>
  <c r="O261" i="2" s="1"/>
  <c r="O262" i="2" a="1"/>
  <c r="O262" i="2" s="1"/>
  <c r="O263" i="2" a="1"/>
  <c r="O263" i="2" s="1"/>
  <c r="O264" i="2" a="1"/>
  <c r="O264" i="2" s="1"/>
  <c r="O265" i="2" a="1"/>
  <c r="O265" i="2" s="1"/>
  <c r="O266" i="2" a="1"/>
  <c r="O266" i="2" s="1"/>
  <c r="O267" i="2" a="1"/>
  <c r="O267" i="2" s="1"/>
  <c r="O268" i="2" a="1"/>
  <c r="O268" i="2" s="1"/>
  <c r="O269" i="2" a="1"/>
  <c r="O269" i="2" s="1"/>
  <c r="O270" i="2" a="1"/>
  <c r="O270" i="2" s="1"/>
  <c r="O271" i="2" a="1"/>
  <c r="O271" i="2" s="1"/>
  <c r="O272" i="2" a="1"/>
  <c r="O272" i="2" s="1"/>
  <c r="O273" i="2" a="1"/>
  <c r="O273" i="2" s="1"/>
  <c r="O274" i="2" a="1"/>
  <c r="O274" i="2" s="1"/>
  <c r="O275" i="2" a="1"/>
  <c r="O275" i="2" s="1"/>
  <c r="O276" i="2" a="1"/>
  <c r="O276" i="2" s="1"/>
  <c r="O277" i="2" a="1"/>
  <c r="O277" i="2" s="1"/>
  <c r="O278" i="2" a="1"/>
  <c r="O278" i="2" s="1"/>
  <c r="O279" i="2" a="1"/>
  <c r="O279" i="2" s="1"/>
  <c r="O280" i="2" a="1"/>
  <c r="O280" i="2" s="1"/>
  <c r="O281" i="2" a="1"/>
  <c r="O281" i="2" s="1"/>
  <c r="O282" i="2" a="1"/>
  <c r="O282" i="2" s="1"/>
  <c r="O283" i="2" a="1"/>
  <c r="O283" i="2" s="1"/>
  <c r="O284" i="2" a="1"/>
  <c r="O284" i="2" s="1"/>
  <c r="O285" i="2" a="1"/>
  <c r="O285" i="2" s="1"/>
  <c r="O286" i="2" a="1"/>
  <c r="O286" i="2" s="1"/>
  <c r="O287" i="2" a="1"/>
  <c r="O287" i="2" s="1"/>
  <c r="O288" i="2" a="1"/>
  <c r="O288" i="2" s="1"/>
  <c r="O289" i="2" a="1"/>
  <c r="O289" i="2" s="1"/>
  <c r="O290" i="2" a="1"/>
  <c r="O290" i="2" s="1"/>
  <c r="O291" i="2" a="1"/>
  <c r="O291" i="2" s="1"/>
  <c r="O292" i="2" a="1"/>
  <c r="O292" i="2" s="1"/>
  <c r="O293" i="2" a="1"/>
  <c r="O293" i="2" s="1"/>
  <c r="O294" i="2" a="1"/>
  <c r="O294" i="2" s="1"/>
  <c r="O295" i="2" a="1"/>
  <c r="O295" i="2" s="1"/>
  <c r="O296" i="2" a="1"/>
  <c r="O296" i="2" s="1"/>
  <c r="O297" i="2" a="1"/>
  <c r="O297" i="2" s="1"/>
  <c r="O298" i="2" a="1"/>
  <c r="O298" i="2" s="1"/>
  <c r="O299" i="2" a="1"/>
  <c r="O299" i="2" s="1"/>
  <c r="O300" i="2" a="1"/>
  <c r="O300" i="2" s="1"/>
  <c r="O301" i="2" a="1"/>
  <c r="O301" i="2" s="1"/>
  <c r="O302" i="2" a="1"/>
  <c r="O302" i="2" s="1"/>
  <c r="O303" i="2" a="1"/>
  <c r="O303" i="2" s="1"/>
  <c r="O304" i="2" a="1"/>
  <c r="O304" i="2" s="1"/>
  <c r="O305" i="2" a="1"/>
  <c r="O305" i="2" s="1"/>
  <c r="O306" i="2" a="1"/>
  <c r="O306" i="2" s="1"/>
  <c r="O307" i="2" a="1"/>
  <c r="O307" i="2" s="1"/>
  <c r="O308" i="2" a="1"/>
  <c r="O308" i="2" s="1"/>
  <c r="O309" i="2" a="1"/>
  <c r="O309" i="2" s="1"/>
  <c r="O310" i="2" a="1"/>
  <c r="O310" i="2" s="1"/>
  <c r="O311" i="2" a="1"/>
  <c r="O311" i="2" s="1"/>
  <c r="O312" i="2" a="1"/>
  <c r="O312" i="2" s="1"/>
  <c r="O313" i="2" a="1"/>
  <c r="O313" i="2" s="1"/>
  <c r="O314" i="2" a="1"/>
  <c r="O314" i="2" s="1"/>
  <c r="O315" i="2" a="1"/>
  <c r="O315" i="2" s="1"/>
  <c r="O316" i="2" a="1"/>
  <c r="O316" i="2" s="1"/>
  <c r="O317" i="2" a="1"/>
  <c r="O317" i="2" s="1"/>
  <c r="O318" i="2" a="1"/>
  <c r="O318" i="2" s="1"/>
  <c r="O319" i="2" a="1"/>
  <c r="O319" i="2" s="1"/>
  <c r="O320" i="2" a="1"/>
  <c r="O320" i="2" s="1"/>
  <c r="O321" i="2" a="1"/>
  <c r="O321" i="2" s="1"/>
  <c r="O322" i="2" a="1"/>
  <c r="O322" i="2" s="1"/>
  <c r="O323" i="2" a="1"/>
  <c r="O323" i="2" s="1"/>
  <c r="O324" i="2" a="1"/>
  <c r="O324" i="2" s="1"/>
  <c r="O325" i="2" a="1"/>
  <c r="O325" i="2" s="1"/>
  <c r="O326" i="2" a="1"/>
  <c r="O326" i="2" s="1"/>
  <c r="O327" i="2" a="1"/>
  <c r="O327" i="2" s="1"/>
  <c r="O328" i="2" a="1"/>
  <c r="O328" i="2" s="1"/>
  <c r="O329" i="2" a="1"/>
  <c r="O329" i="2" s="1"/>
  <c r="O330" i="2" a="1"/>
  <c r="O330" i="2" s="1"/>
  <c r="O331" i="2" a="1"/>
  <c r="O331" i="2" s="1"/>
  <c r="O332" i="2" a="1"/>
  <c r="O332" i="2" s="1"/>
  <c r="O333" i="2" a="1"/>
  <c r="O333" i="2" s="1"/>
  <c r="O334" i="2" a="1"/>
  <c r="O334" i="2" s="1"/>
  <c r="O335" i="2" a="1"/>
  <c r="O335" i="2" s="1"/>
  <c r="O336" i="2" a="1"/>
  <c r="O336" i="2" s="1"/>
  <c r="O337" i="2" a="1"/>
  <c r="O337" i="2" s="1"/>
  <c r="O338" i="2" a="1"/>
  <c r="O338" i="2" s="1"/>
  <c r="O339" i="2" a="1"/>
  <c r="O339" i="2" s="1"/>
  <c r="O340" i="2" a="1"/>
  <c r="O340" i="2" s="1"/>
  <c r="O341" i="2" a="1"/>
  <c r="O341" i="2" s="1"/>
  <c r="O342" i="2" a="1"/>
  <c r="O342" i="2" s="1"/>
  <c r="O343" i="2" a="1"/>
  <c r="O343" i="2" s="1"/>
  <c r="O344" i="2" a="1"/>
  <c r="O344" i="2" s="1"/>
  <c r="O345" i="2" a="1"/>
  <c r="O345" i="2" s="1"/>
  <c r="O346" i="2" a="1"/>
  <c r="O346" i="2" s="1"/>
  <c r="O347" i="2" a="1"/>
  <c r="O347" i="2" s="1"/>
  <c r="O348" i="2" a="1"/>
  <c r="O348" i="2" s="1"/>
  <c r="O349" i="2" a="1"/>
  <c r="O349" i="2" s="1"/>
  <c r="O350" i="2" a="1"/>
  <c r="O350" i="2" s="1"/>
  <c r="O351" i="2" a="1"/>
  <c r="O351" i="2" s="1"/>
  <c r="O352" i="2" a="1"/>
  <c r="O352" i="2" s="1"/>
  <c r="O353" i="2" a="1"/>
  <c r="O353" i="2" s="1"/>
  <c r="O354" i="2" a="1"/>
  <c r="O354" i="2" s="1"/>
  <c r="O355" i="2" a="1"/>
  <c r="O355" i="2" s="1"/>
  <c r="O356" i="2" a="1"/>
  <c r="O356" i="2" s="1"/>
  <c r="O357" i="2" a="1"/>
  <c r="O357" i="2" s="1"/>
  <c r="O358" i="2" a="1"/>
  <c r="O358" i="2" s="1"/>
  <c r="O359" i="2" a="1"/>
  <c r="O359" i="2" s="1"/>
  <c r="O360" i="2" a="1"/>
  <c r="O360" i="2" s="1"/>
  <c r="O361" i="2" a="1"/>
  <c r="O361" i="2" s="1"/>
  <c r="O362" i="2" a="1"/>
  <c r="O362" i="2" s="1"/>
  <c r="O363" i="2" a="1"/>
  <c r="O363" i="2" s="1"/>
  <c r="O364" i="2" a="1"/>
  <c r="O364" i="2" s="1"/>
  <c r="O365" i="2" a="1"/>
  <c r="O365" i="2" s="1"/>
  <c r="O366" i="2" a="1"/>
  <c r="O366" i="2" s="1"/>
  <c r="O367" i="2" a="1"/>
  <c r="O367" i="2" s="1"/>
  <c r="O368" i="2" a="1"/>
  <c r="O368" i="2" s="1"/>
  <c r="O369" i="2" a="1"/>
  <c r="O369" i="2" s="1"/>
  <c r="O370" i="2" a="1"/>
  <c r="O370" i="2" s="1"/>
  <c r="O371" i="2" a="1"/>
  <c r="O371" i="2" s="1"/>
  <c r="O372" i="2" a="1"/>
  <c r="O372" i="2" s="1"/>
  <c r="O373" i="2" a="1"/>
  <c r="O373" i="2" s="1"/>
  <c r="O374" i="2" a="1"/>
  <c r="O374" i="2" s="1"/>
  <c r="O375" i="2" a="1"/>
  <c r="O375" i="2" s="1"/>
  <c r="O376" i="2" a="1"/>
  <c r="O376" i="2" s="1"/>
  <c r="O377" i="2" a="1"/>
  <c r="O377" i="2" s="1"/>
  <c r="O378" i="2" a="1"/>
  <c r="O378" i="2" s="1"/>
  <c r="O379" i="2" a="1"/>
  <c r="O379" i="2" s="1"/>
  <c r="O380" i="2" a="1"/>
  <c r="O380" i="2" s="1"/>
  <c r="O381" i="2" a="1"/>
  <c r="O381" i="2" s="1"/>
  <c r="O382" i="2" a="1"/>
  <c r="O382" i="2" s="1"/>
  <c r="O383" i="2" a="1"/>
  <c r="O383" i="2" s="1"/>
  <c r="O384" i="2" a="1"/>
  <c r="O384" i="2" s="1"/>
  <c r="O385" i="2" a="1"/>
  <c r="O385" i="2" s="1"/>
  <c r="O386" i="2" a="1"/>
  <c r="O386" i="2" s="1"/>
  <c r="O387" i="2" a="1"/>
  <c r="O387" i="2" s="1"/>
  <c r="O388" i="2" a="1"/>
  <c r="O388" i="2" s="1"/>
  <c r="O389" i="2" a="1"/>
  <c r="O389" i="2" s="1"/>
  <c r="O390" i="2" a="1"/>
  <c r="O390" i="2" s="1"/>
  <c r="O391" i="2" a="1"/>
  <c r="O391" i="2" s="1"/>
  <c r="O392" i="2" a="1"/>
  <c r="O392" i="2" s="1"/>
  <c r="O393" i="2" a="1"/>
  <c r="O393" i="2" s="1"/>
  <c r="O394" i="2" a="1"/>
  <c r="O394" i="2" s="1"/>
  <c r="O395" i="2" a="1"/>
  <c r="O395" i="2" s="1"/>
  <c r="O396" i="2" a="1"/>
  <c r="O396" i="2" s="1"/>
  <c r="O397" i="2" a="1"/>
  <c r="O397" i="2" s="1"/>
  <c r="O398" i="2" a="1"/>
  <c r="O398" i="2" s="1"/>
  <c r="O399" i="2" a="1"/>
  <c r="O399" i="2" s="1"/>
  <c r="O400" i="2" a="1"/>
  <c r="O400" i="2" s="1"/>
  <c r="O401" i="2" a="1"/>
  <c r="O401" i="2" s="1"/>
  <c r="O402" i="2" a="1"/>
  <c r="O402" i="2" s="1"/>
  <c r="O403" i="2" a="1"/>
  <c r="O403" i="2" s="1"/>
  <c r="O404" i="2" a="1"/>
  <c r="O404" i="2" s="1"/>
  <c r="O405" i="2" a="1"/>
  <c r="O405" i="2" s="1"/>
  <c r="O406" i="2" a="1"/>
  <c r="O406" i="2" s="1"/>
  <c r="O407" i="2" a="1"/>
  <c r="O407" i="2" s="1"/>
  <c r="O408" i="2" a="1"/>
  <c r="O408" i="2" s="1"/>
  <c r="O409" i="2" a="1"/>
  <c r="O409" i="2" s="1"/>
  <c r="O410" i="2" a="1"/>
  <c r="O410" i="2" s="1"/>
  <c r="O411" i="2" a="1"/>
  <c r="O411" i="2" s="1"/>
  <c r="O412" i="2" a="1"/>
  <c r="O412" i="2" s="1"/>
  <c r="O413" i="2" a="1"/>
  <c r="O413" i="2" s="1"/>
  <c r="O414" i="2" a="1"/>
  <c r="O414" i="2" s="1"/>
  <c r="O415" i="2" a="1"/>
  <c r="O415" i="2" s="1"/>
  <c r="O416" i="2" a="1"/>
  <c r="O416" i="2" s="1"/>
  <c r="O417" i="2" a="1"/>
  <c r="O417" i="2" s="1"/>
  <c r="O418" i="2" a="1"/>
  <c r="O418" i="2" s="1"/>
  <c r="O419" i="2" a="1"/>
  <c r="O419" i="2" s="1"/>
  <c r="O420" i="2" a="1"/>
  <c r="O420" i="2" s="1"/>
  <c r="O421" i="2" a="1"/>
  <c r="O421" i="2" s="1"/>
  <c r="O422" i="2" a="1"/>
  <c r="O422" i="2" s="1"/>
  <c r="O423" i="2" a="1"/>
  <c r="O423" i="2" s="1"/>
  <c r="O424" i="2" a="1"/>
  <c r="O424" i="2" s="1"/>
  <c r="O425" i="2" a="1"/>
  <c r="O425" i="2" s="1"/>
  <c r="O426" i="2" a="1"/>
  <c r="O426" i="2" s="1"/>
  <c r="O427" i="2" a="1"/>
  <c r="O427" i="2" s="1"/>
  <c r="O428" i="2" a="1"/>
  <c r="O428" i="2" s="1"/>
  <c r="O429" i="2" a="1"/>
  <c r="O429" i="2" s="1"/>
  <c r="O430" i="2" a="1"/>
  <c r="O430" i="2" s="1"/>
  <c r="O431" i="2" a="1"/>
  <c r="O431" i="2" s="1"/>
  <c r="O432" i="2" a="1"/>
  <c r="O432" i="2" s="1"/>
  <c r="O433" i="2" a="1"/>
  <c r="O433" i="2" s="1"/>
  <c r="O434" i="2" a="1"/>
  <c r="O434" i="2" s="1"/>
  <c r="O435" i="2" a="1"/>
  <c r="O435" i="2" s="1"/>
  <c r="O436" i="2" a="1"/>
  <c r="O436" i="2" s="1"/>
  <c r="O437" i="2" a="1"/>
  <c r="O437" i="2" s="1"/>
  <c r="O438" i="2" a="1"/>
  <c r="O438" i="2" s="1"/>
  <c r="O439" i="2" a="1"/>
  <c r="O439" i="2" s="1"/>
  <c r="O440" i="2" a="1"/>
  <c r="O440" i="2" s="1"/>
  <c r="O441" i="2" a="1"/>
  <c r="O441" i="2" s="1"/>
  <c r="O442" i="2" a="1"/>
  <c r="O442" i="2" s="1"/>
  <c r="O443" i="2" a="1"/>
  <c r="O443" i="2" s="1"/>
  <c r="O444" i="2" a="1"/>
  <c r="O444" i="2" s="1"/>
  <c r="O445" i="2" a="1"/>
  <c r="O445" i="2" s="1"/>
  <c r="O446" i="2" a="1"/>
  <c r="O446" i="2" s="1"/>
  <c r="O447" i="2" a="1"/>
  <c r="O447" i="2" s="1"/>
  <c r="O448" i="2" a="1"/>
  <c r="O448" i="2" s="1"/>
  <c r="O449" i="2" a="1"/>
  <c r="O449" i="2" s="1"/>
  <c r="O450" i="2" a="1"/>
  <c r="O450" i="2" s="1"/>
  <c r="O451" i="2" a="1"/>
  <c r="O451" i="2" s="1"/>
  <c r="O452" i="2" a="1"/>
  <c r="O452" i="2" s="1"/>
  <c r="O453" i="2" a="1"/>
  <c r="O453" i="2" s="1"/>
  <c r="O454" i="2" a="1"/>
  <c r="O454" i="2" s="1"/>
  <c r="O455" i="2" a="1"/>
  <c r="O455" i="2" s="1"/>
  <c r="O456" i="2" a="1"/>
  <c r="O456" i="2" s="1"/>
  <c r="O457" i="2" a="1"/>
  <c r="O457" i="2" s="1"/>
  <c r="O458" i="2" a="1"/>
  <c r="O458" i="2" s="1"/>
  <c r="O459" i="2" a="1"/>
  <c r="O459" i="2" s="1"/>
  <c r="O460" i="2" a="1"/>
  <c r="O460" i="2" s="1"/>
  <c r="O461" i="2" a="1"/>
  <c r="O461" i="2" s="1"/>
  <c r="O462" i="2" a="1"/>
  <c r="O462" i="2" s="1"/>
  <c r="O463" i="2" a="1"/>
  <c r="O463" i="2" s="1"/>
  <c r="O464" i="2" a="1"/>
  <c r="O464" i="2" s="1"/>
  <c r="O465" i="2" a="1"/>
  <c r="O465" i="2" s="1"/>
  <c r="O466" i="2" a="1"/>
  <c r="O466" i="2" s="1"/>
  <c r="O467" i="2" a="1"/>
  <c r="O467" i="2" s="1"/>
  <c r="O468" i="2" a="1"/>
  <c r="O468" i="2" s="1"/>
  <c r="O469" i="2" a="1"/>
  <c r="O469" i="2" s="1"/>
  <c r="O470" i="2" a="1"/>
  <c r="O470" i="2" s="1"/>
  <c r="O471" i="2" a="1"/>
  <c r="O471" i="2" s="1"/>
  <c r="O472" i="2" a="1"/>
  <c r="O472" i="2" s="1"/>
  <c r="O473" i="2" a="1"/>
  <c r="O473" i="2" s="1"/>
  <c r="O474" i="2" a="1"/>
  <c r="O474" i="2" s="1"/>
  <c r="O475" i="2" a="1"/>
  <c r="O475" i="2" s="1"/>
  <c r="O476" i="2" a="1"/>
  <c r="O476" i="2" s="1"/>
  <c r="O477" i="2" a="1"/>
  <c r="O477" i="2" s="1"/>
  <c r="O478" i="2" a="1"/>
  <c r="O478" i="2" s="1"/>
  <c r="O479" i="2" a="1"/>
  <c r="O479" i="2" s="1"/>
  <c r="O480" i="2" a="1"/>
  <c r="O480" i="2" s="1"/>
  <c r="O481" i="2" a="1"/>
  <c r="O481" i="2" s="1"/>
  <c r="O482" i="2" a="1"/>
  <c r="O482" i="2" s="1"/>
  <c r="O483" i="2" a="1"/>
  <c r="O483" i="2" s="1"/>
  <c r="O484" i="2" a="1"/>
  <c r="O484" i="2" s="1"/>
  <c r="O485" i="2" a="1"/>
  <c r="O485" i="2" s="1"/>
  <c r="O486" i="2" a="1"/>
  <c r="O486" i="2" s="1"/>
  <c r="O487" i="2" a="1"/>
  <c r="O487" i="2" s="1"/>
  <c r="O488" i="2" a="1"/>
  <c r="O488" i="2" s="1"/>
  <c r="O489" i="2" a="1"/>
  <c r="O489" i="2" s="1"/>
  <c r="O490" i="2" a="1"/>
  <c r="O490" i="2" s="1"/>
  <c r="O491" i="2" a="1"/>
  <c r="O491" i="2" s="1"/>
  <c r="O492" i="2" a="1"/>
  <c r="O492" i="2" s="1"/>
  <c r="O493" i="2" a="1"/>
  <c r="O493" i="2" s="1"/>
  <c r="O494" i="2" a="1"/>
  <c r="O494" i="2" s="1"/>
  <c r="O495" i="2" a="1"/>
  <c r="O495" i="2" s="1"/>
  <c r="O496" i="2" a="1"/>
  <c r="O496" i="2" s="1"/>
  <c r="O497" i="2" a="1"/>
  <c r="O497" i="2" s="1"/>
  <c r="O498" i="2" a="1"/>
  <c r="O498" i="2" s="1"/>
  <c r="O499" i="2" a="1"/>
  <c r="O499" i="2" s="1"/>
  <c r="O500" i="2" a="1"/>
  <c r="O500" i="2" s="1"/>
  <c r="O501" i="2" a="1"/>
  <c r="O501" i="2" s="1"/>
  <c r="O502" i="2" a="1"/>
  <c r="O502" i="2" s="1"/>
  <c r="O503" i="2" a="1"/>
  <c r="O503" i="2" s="1"/>
  <c r="O504" i="2" a="1"/>
  <c r="O504" i="2" s="1"/>
  <c r="O505" i="2" a="1"/>
  <c r="O505" i="2" s="1"/>
  <c r="O506" i="2" a="1"/>
  <c r="O506" i="2" s="1"/>
  <c r="O507" i="2" a="1"/>
  <c r="O507" i="2" s="1"/>
  <c r="O508" i="2" a="1"/>
  <c r="O508" i="2" s="1"/>
  <c r="O509" i="2" a="1"/>
  <c r="O509" i="2" s="1"/>
  <c r="O510" i="2" a="1"/>
  <c r="O510" i="2" s="1"/>
  <c r="O511" i="2" a="1"/>
  <c r="O511" i="2" s="1"/>
  <c r="O512" i="2" a="1"/>
  <c r="O512" i="2" s="1"/>
  <c r="O513" i="2" a="1"/>
  <c r="O513" i="2" s="1"/>
  <c r="O514" i="2" a="1"/>
  <c r="O514" i="2" s="1"/>
  <c r="O515" i="2" a="1"/>
  <c r="O515" i="2" s="1"/>
  <c r="O516" i="2" a="1"/>
  <c r="O516" i="2" s="1"/>
  <c r="O517" i="2" a="1"/>
  <c r="O517" i="2" s="1"/>
  <c r="O518" i="2" a="1"/>
  <c r="O518" i="2" s="1"/>
  <c r="O519" i="2" a="1"/>
  <c r="O519" i="2" s="1"/>
  <c r="O520" i="2" a="1"/>
  <c r="O520" i="2" s="1"/>
  <c r="O521" i="2" a="1"/>
  <c r="O521" i="2" s="1"/>
  <c r="O522" i="2" a="1"/>
  <c r="O522" i="2" s="1"/>
  <c r="O523" i="2" a="1"/>
  <c r="O523" i="2" s="1"/>
  <c r="O524" i="2" a="1"/>
  <c r="O524" i="2" s="1"/>
  <c r="O525" i="2" a="1"/>
  <c r="O525" i="2" s="1"/>
  <c r="O526" i="2" a="1"/>
  <c r="O526" i="2" s="1"/>
  <c r="O527" i="2" a="1"/>
  <c r="O527" i="2" s="1"/>
  <c r="O528" i="2" a="1"/>
  <c r="O528" i="2" s="1"/>
  <c r="O529" i="2" a="1"/>
  <c r="O529" i="2" s="1"/>
  <c r="O530" i="2" a="1"/>
  <c r="O530" i="2" s="1"/>
  <c r="O531" i="2" a="1"/>
  <c r="O531" i="2" s="1"/>
  <c r="O532" i="2" a="1"/>
  <c r="O532" i="2" s="1"/>
  <c r="O533" i="2" a="1"/>
  <c r="O533" i="2" s="1"/>
  <c r="O534" i="2" a="1"/>
  <c r="O534" i="2" s="1"/>
  <c r="O535" i="2" a="1"/>
  <c r="O535" i="2" s="1"/>
  <c r="O536" i="2" a="1"/>
  <c r="O536" i="2" s="1"/>
  <c r="O537" i="2" a="1"/>
  <c r="O537" i="2" s="1"/>
  <c r="O538" i="2" a="1"/>
  <c r="O538" i="2" s="1"/>
  <c r="O539" i="2" a="1"/>
  <c r="O539" i="2" s="1"/>
  <c r="O540" i="2" a="1"/>
  <c r="O540" i="2" s="1"/>
  <c r="O541" i="2" a="1"/>
  <c r="O541" i="2" s="1"/>
  <c r="O542" i="2" a="1"/>
  <c r="O542" i="2" s="1"/>
  <c r="O543" i="2" a="1"/>
  <c r="O543" i="2" s="1"/>
  <c r="O544" i="2" a="1"/>
  <c r="O544" i="2" s="1"/>
  <c r="O545" i="2" a="1"/>
  <c r="O545" i="2" s="1"/>
  <c r="O546" i="2" a="1"/>
  <c r="O546" i="2" s="1"/>
  <c r="O547" i="2" a="1"/>
  <c r="O547" i="2" s="1"/>
  <c r="O548" i="2" a="1"/>
  <c r="O548" i="2" s="1"/>
  <c r="O549" i="2" a="1"/>
  <c r="O549" i="2" s="1"/>
  <c r="O550" i="2" a="1"/>
  <c r="O550" i="2" s="1"/>
  <c r="O551" i="2" a="1"/>
  <c r="O551" i="2" s="1"/>
  <c r="O552" i="2" a="1"/>
  <c r="O552" i="2" s="1"/>
  <c r="O553" i="2" a="1"/>
  <c r="O553" i="2" s="1"/>
  <c r="O554" i="2" a="1"/>
  <c r="O554" i="2" s="1"/>
  <c r="O555" i="2" a="1"/>
  <c r="O555" i="2" s="1"/>
  <c r="O556" i="2" a="1"/>
  <c r="O556" i="2" s="1"/>
  <c r="O557" i="2" a="1"/>
  <c r="O557" i="2" s="1"/>
  <c r="O558" i="2" a="1"/>
  <c r="O558" i="2" s="1"/>
  <c r="O559" i="2" a="1"/>
  <c r="O559" i="2" s="1"/>
  <c r="O560" i="2" a="1"/>
  <c r="O560" i="2" s="1"/>
  <c r="O561" i="2" a="1"/>
  <c r="O561" i="2" s="1"/>
  <c r="O562" i="2" a="1"/>
  <c r="O562" i="2" s="1"/>
  <c r="O563" i="2" a="1"/>
  <c r="O563" i="2" s="1"/>
  <c r="O564" i="2" a="1"/>
  <c r="O564" i="2" s="1"/>
  <c r="O565" i="2" a="1"/>
  <c r="O565" i="2" s="1"/>
  <c r="O566" i="2" a="1"/>
  <c r="O566" i="2" s="1"/>
  <c r="O567" i="2" a="1"/>
  <c r="O567" i="2" s="1"/>
  <c r="O568" i="2" a="1"/>
  <c r="O568" i="2" s="1"/>
  <c r="O569" i="2" a="1"/>
  <c r="O569" i="2" s="1"/>
  <c r="O570" i="2" a="1"/>
  <c r="O570" i="2" s="1"/>
  <c r="O571" i="2" a="1"/>
  <c r="O571" i="2" s="1"/>
  <c r="O572" i="2" a="1"/>
  <c r="O572" i="2" s="1"/>
  <c r="O573" i="2" a="1"/>
  <c r="O573" i="2" s="1"/>
  <c r="O574" i="2" a="1"/>
  <c r="O574" i="2" s="1"/>
  <c r="O575" i="2" a="1"/>
  <c r="O575" i="2" s="1"/>
  <c r="O576" i="2" a="1"/>
  <c r="O576" i="2" s="1"/>
  <c r="O577" i="2" a="1"/>
  <c r="O577" i="2" s="1"/>
  <c r="O578" i="2" a="1"/>
  <c r="O578" i="2" s="1"/>
  <c r="O579" i="2" a="1"/>
  <c r="O579" i="2" s="1"/>
  <c r="O580" i="2" a="1"/>
  <c r="O580" i="2" s="1"/>
  <c r="O581" i="2" a="1"/>
  <c r="O581" i="2" s="1"/>
  <c r="O582" i="2" a="1"/>
  <c r="O582" i="2" s="1"/>
  <c r="O583" i="2" a="1"/>
  <c r="O583" i="2" s="1"/>
  <c r="O584" i="2" a="1"/>
  <c r="O584" i="2" s="1"/>
  <c r="O585" i="2" a="1"/>
  <c r="O585" i="2" s="1"/>
  <c r="O586" i="2" a="1"/>
  <c r="O586" i="2" s="1"/>
  <c r="O587" i="2" a="1"/>
  <c r="O587" i="2" s="1"/>
  <c r="O588" i="2" a="1"/>
  <c r="O588" i="2" s="1"/>
  <c r="O589" i="2" a="1"/>
  <c r="O589" i="2" s="1"/>
  <c r="O590" i="2" a="1"/>
  <c r="O590" i="2" s="1"/>
  <c r="O591" i="2" a="1"/>
  <c r="O591" i="2" s="1"/>
  <c r="O592" i="2" a="1"/>
  <c r="O592" i="2" s="1"/>
  <c r="O593" i="2" a="1"/>
  <c r="O593" i="2" s="1"/>
  <c r="O594" i="2" a="1"/>
  <c r="O594" i="2" s="1"/>
  <c r="O595" i="2" a="1"/>
  <c r="O595" i="2" s="1"/>
  <c r="O596" i="2" a="1"/>
  <c r="O596" i="2" s="1"/>
  <c r="O597" i="2" a="1"/>
  <c r="O597" i="2" s="1"/>
  <c r="O598" i="2" a="1"/>
  <c r="O598" i="2" s="1"/>
  <c r="O599" i="2" a="1"/>
  <c r="O599" i="2" s="1"/>
  <c r="O600" i="2" a="1"/>
  <c r="O600" i="2" s="1"/>
  <c r="O601" i="2" a="1"/>
  <c r="O601" i="2" s="1"/>
  <c r="O602" i="2" a="1"/>
  <c r="O602" i="2" s="1"/>
  <c r="O603" i="2" a="1"/>
  <c r="O603" i="2" s="1"/>
  <c r="O604" i="2" a="1"/>
  <c r="O604" i="2" s="1"/>
  <c r="O605" i="2" a="1"/>
  <c r="O605" i="2" s="1"/>
  <c r="O606" i="2" a="1"/>
  <c r="O606" i="2" s="1"/>
  <c r="O607" i="2" a="1"/>
  <c r="O607" i="2" s="1"/>
  <c r="O608" i="2" a="1"/>
  <c r="O608" i="2" s="1"/>
  <c r="O609" i="2" a="1"/>
  <c r="O609" i="2" s="1"/>
  <c r="O610" i="2" a="1"/>
  <c r="O610" i="2" s="1"/>
  <c r="O611" i="2" a="1"/>
  <c r="O611" i="2" s="1"/>
  <c r="O612" i="2" a="1"/>
  <c r="O612" i="2" s="1"/>
  <c r="O613" i="2" a="1"/>
  <c r="O613" i="2" s="1"/>
  <c r="O614" i="2" a="1"/>
  <c r="O614" i="2" s="1"/>
  <c r="O615" i="2" a="1"/>
  <c r="O615" i="2" s="1"/>
  <c r="O616" i="2" a="1"/>
  <c r="O616" i="2" s="1"/>
  <c r="O617" i="2" a="1"/>
  <c r="O617" i="2" s="1"/>
  <c r="O618" i="2" a="1"/>
  <c r="O618" i="2" s="1"/>
  <c r="O619" i="2" a="1"/>
  <c r="O619" i="2" s="1"/>
  <c r="O620" i="2" a="1"/>
  <c r="O620" i="2" s="1"/>
  <c r="O621" i="2" a="1"/>
  <c r="O621" i="2" s="1"/>
  <c r="O622" i="2" a="1"/>
  <c r="O622" i="2" s="1"/>
  <c r="O623" i="2" a="1"/>
  <c r="O623" i="2" s="1"/>
  <c r="O624" i="2" a="1"/>
  <c r="O624" i="2" s="1"/>
  <c r="O625" i="2" a="1"/>
  <c r="O625" i="2" s="1"/>
  <c r="O626" i="2" a="1"/>
  <c r="O626" i="2" s="1"/>
  <c r="O627" i="2" a="1"/>
  <c r="O627" i="2" s="1"/>
  <c r="O628" i="2" a="1"/>
  <c r="O628" i="2" s="1"/>
  <c r="O629" i="2" a="1"/>
  <c r="O629" i="2" s="1"/>
  <c r="O630" i="2" a="1"/>
  <c r="O630" i="2" s="1"/>
  <c r="O631" i="2" a="1"/>
  <c r="O631" i="2" s="1"/>
  <c r="O632" i="2" a="1"/>
  <c r="O632" i="2" s="1"/>
  <c r="O633" i="2" a="1"/>
  <c r="O633" i="2" s="1"/>
  <c r="O634" i="2" a="1"/>
  <c r="O634" i="2" s="1"/>
  <c r="O635" i="2" a="1"/>
  <c r="O635" i="2" s="1"/>
  <c r="O636" i="2" a="1"/>
  <c r="O636" i="2" s="1"/>
  <c r="O637" i="2" a="1"/>
  <c r="O637" i="2" s="1"/>
  <c r="O638" i="2" a="1"/>
  <c r="O638" i="2" s="1"/>
  <c r="O639" i="2" a="1"/>
  <c r="O639" i="2" s="1"/>
  <c r="O640" i="2" a="1"/>
  <c r="O640" i="2" s="1"/>
  <c r="O641" i="2" a="1"/>
  <c r="O641" i="2" s="1"/>
  <c r="O642" i="2" a="1"/>
  <c r="O642" i="2" s="1"/>
  <c r="O643" i="2" a="1"/>
  <c r="O643" i="2" s="1"/>
  <c r="O644" i="2" a="1"/>
  <c r="O644" i="2" s="1"/>
  <c r="O645" i="2" a="1"/>
  <c r="O645" i="2" s="1"/>
  <c r="O646" i="2" a="1"/>
  <c r="O646" i="2" s="1"/>
  <c r="O647" i="2" a="1"/>
  <c r="O647" i="2" s="1"/>
  <c r="O648" i="2" a="1"/>
  <c r="O648" i="2" s="1"/>
  <c r="O649" i="2" a="1"/>
  <c r="O649" i="2" s="1"/>
  <c r="O650" i="2" a="1"/>
  <c r="O650" i="2" s="1"/>
  <c r="O651" i="2" a="1"/>
  <c r="O651" i="2" s="1"/>
  <c r="O652" i="2" a="1"/>
  <c r="O652" i="2" s="1"/>
  <c r="O653" i="2" a="1"/>
  <c r="O653" i="2" s="1"/>
  <c r="O654" i="2" a="1"/>
  <c r="O654" i="2" s="1"/>
  <c r="O655" i="2" a="1"/>
  <c r="O655" i="2" s="1"/>
  <c r="O656" i="2" a="1"/>
  <c r="O656" i="2" s="1"/>
  <c r="O657" i="2" a="1"/>
  <c r="O657" i="2" s="1"/>
  <c r="O658" i="2" a="1"/>
  <c r="O658" i="2" s="1"/>
  <c r="O659" i="2" a="1"/>
  <c r="O659" i="2" s="1"/>
  <c r="O660" i="2" a="1"/>
  <c r="O660" i="2" s="1"/>
  <c r="O661" i="2" a="1"/>
  <c r="O661" i="2" s="1"/>
  <c r="O662" i="2" a="1"/>
  <c r="O662" i="2" s="1"/>
  <c r="O663" i="2" a="1"/>
  <c r="O663" i="2" s="1"/>
  <c r="O664" i="2" a="1"/>
  <c r="O664" i="2" s="1"/>
  <c r="O665" i="2" a="1"/>
  <c r="O665" i="2" s="1"/>
  <c r="O666" i="2" a="1"/>
  <c r="O666" i="2" s="1"/>
  <c r="O667" i="2" a="1"/>
  <c r="O667" i="2" s="1"/>
  <c r="O668" i="2" a="1"/>
  <c r="O668" i="2" s="1"/>
  <c r="O669" i="2" a="1"/>
  <c r="O669" i="2" s="1"/>
  <c r="O670" i="2" a="1"/>
  <c r="O670" i="2" s="1"/>
  <c r="O671" i="2" a="1"/>
  <c r="O671" i="2" s="1"/>
  <c r="O672" i="2" a="1"/>
  <c r="O672" i="2" s="1"/>
  <c r="O673" i="2" a="1"/>
  <c r="O673" i="2" s="1"/>
  <c r="O674" i="2" a="1"/>
  <c r="O674" i="2" s="1"/>
  <c r="O675" i="2" a="1"/>
  <c r="O675" i="2" s="1"/>
  <c r="O676" i="2" a="1"/>
  <c r="O676" i="2" s="1"/>
  <c r="O677" i="2" a="1"/>
  <c r="O677" i="2" s="1"/>
  <c r="O678" i="2" a="1"/>
  <c r="O678" i="2" s="1"/>
  <c r="O679" i="2" a="1"/>
  <c r="O679" i="2" s="1"/>
  <c r="O680" i="2" a="1"/>
  <c r="O680" i="2" s="1"/>
  <c r="O681" i="2" a="1"/>
  <c r="O681" i="2" s="1"/>
  <c r="O682" i="2" a="1"/>
  <c r="O682" i="2" s="1"/>
  <c r="O683" i="2" a="1"/>
  <c r="O683" i="2" s="1"/>
  <c r="O684" i="2" a="1"/>
  <c r="O684" i="2" s="1"/>
  <c r="O685" i="2" a="1"/>
  <c r="O685" i="2" s="1"/>
  <c r="O686" i="2" a="1"/>
  <c r="O686" i="2" s="1"/>
  <c r="O687" i="2" a="1"/>
  <c r="O687" i="2" s="1"/>
  <c r="O688" i="2" a="1"/>
  <c r="O688" i="2" s="1"/>
  <c r="O689" i="2" a="1"/>
  <c r="O689" i="2" s="1"/>
  <c r="O690" i="2" a="1"/>
  <c r="O690" i="2" s="1"/>
  <c r="O691" i="2" a="1"/>
  <c r="O691" i="2" s="1"/>
  <c r="O692" i="2" a="1"/>
  <c r="O692" i="2" s="1"/>
  <c r="O693" i="2" a="1"/>
  <c r="O693" i="2" s="1"/>
  <c r="O694" i="2" a="1"/>
  <c r="O694" i="2" s="1"/>
  <c r="O695" i="2" a="1"/>
  <c r="O695" i="2" s="1"/>
  <c r="O696" i="2" a="1"/>
  <c r="O696" i="2" s="1"/>
  <c r="O697" i="2" a="1"/>
  <c r="O697" i="2" s="1"/>
  <c r="O698" i="2" a="1"/>
  <c r="O698" i="2" s="1"/>
  <c r="O699" i="2" a="1"/>
  <c r="O699" i="2" s="1"/>
  <c r="O700" i="2" a="1"/>
  <c r="O700" i="2" s="1"/>
  <c r="O701" i="2" a="1"/>
  <c r="O701" i="2" s="1"/>
  <c r="O702" i="2" a="1"/>
  <c r="O702" i="2" s="1"/>
  <c r="O703" i="2" a="1"/>
  <c r="O703" i="2" s="1"/>
  <c r="O704" i="2" a="1"/>
  <c r="O704" i="2" s="1"/>
  <c r="O705" i="2" a="1"/>
  <c r="O705" i="2" s="1"/>
  <c r="O706" i="2" a="1"/>
  <c r="O706" i="2" s="1"/>
  <c r="O707" i="2" a="1"/>
  <c r="O707" i="2" s="1"/>
  <c r="O708" i="2" a="1"/>
  <c r="O708" i="2" s="1"/>
  <c r="O709" i="2" a="1"/>
  <c r="O709" i="2" s="1"/>
  <c r="O710" i="2" a="1"/>
  <c r="O710" i="2" s="1"/>
  <c r="O711" i="2" a="1"/>
  <c r="O711" i="2" s="1"/>
  <c r="O712" i="2" a="1"/>
  <c r="O712" i="2" s="1"/>
  <c r="O713" i="2" a="1"/>
  <c r="O713" i="2" s="1"/>
  <c r="O714" i="2" a="1"/>
  <c r="O714" i="2" s="1"/>
  <c r="O715" i="2" a="1"/>
  <c r="O715" i="2" s="1"/>
  <c r="O716" i="2" a="1"/>
  <c r="O716" i="2" s="1"/>
  <c r="O717" i="2" a="1"/>
  <c r="O717" i="2" s="1"/>
  <c r="O718" i="2" a="1"/>
  <c r="O718" i="2" s="1"/>
  <c r="O719" i="2" a="1"/>
  <c r="O719" i="2" s="1"/>
  <c r="O720" i="2" a="1"/>
  <c r="O720" i="2" s="1"/>
  <c r="O721" i="2" a="1"/>
  <c r="O721" i="2" s="1"/>
  <c r="O722" i="2" a="1"/>
  <c r="O722" i="2" s="1"/>
  <c r="O723" i="2" a="1"/>
  <c r="O723" i="2" s="1"/>
  <c r="O724" i="2" a="1"/>
  <c r="O724" i="2" s="1"/>
  <c r="O725" i="2" a="1"/>
  <c r="O725" i="2" s="1"/>
  <c r="O726" i="2" a="1"/>
  <c r="O726" i="2" s="1"/>
  <c r="O727" i="2" a="1"/>
  <c r="O727" i="2" s="1"/>
  <c r="O728" i="2" a="1"/>
  <c r="O728" i="2" s="1"/>
  <c r="O729" i="2" a="1"/>
  <c r="O729" i="2" s="1"/>
  <c r="O730" i="2" a="1"/>
  <c r="O730" i="2" s="1"/>
  <c r="O731" i="2" a="1"/>
  <c r="O731" i="2" s="1"/>
  <c r="O732" i="2" a="1"/>
  <c r="O732" i="2" s="1"/>
  <c r="O733" i="2" a="1"/>
  <c r="O733" i="2" s="1"/>
  <c r="O734" i="2" a="1"/>
  <c r="O734" i="2" s="1"/>
  <c r="O735" i="2" a="1"/>
  <c r="O735" i="2" s="1"/>
  <c r="O736" i="2" a="1"/>
  <c r="O736" i="2" s="1"/>
  <c r="O737" i="2" a="1"/>
  <c r="O737" i="2" s="1"/>
  <c r="O738" i="2" a="1"/>
  <c r="O738" i="2" s="1"/>
  <c r="O739" i="2" a="1"/>
  <c r="O739" i="2" s="1"/>
  <c r="O740" i="2" a="1"/>
  <c r="O740" i="2" s="1"/>
  <c r="O741" i="2" a="1"/>
  <c r="O741" i="2" s="1"/>
  <c r="O742" i="2" a="1"/>
  <c r="O742" i="2" s="1"/>
  <c r="O743" i="2" a="1"/>
  <c r="O743" i="2" s="1"/>
  <c r="O744" i="2" a="1"/>
  <c r="O744" i="2" s="1"/>
  <c r="O745" i="2" a="1"/>
  <c r="O745" i="2" s="1"/>
  <c r="O746" i="2" a="1"/>
  <c r="O746" i="2" s="1"/>
  <c r="O747" i="2" a="1"/>
  <c r="O747" i="2" s="1"/>
  <c r="O748" i="2" a="1"/>
  <c r="O748" i="2" s="1"/>
  <c r="O749" i="2" a="1"/>
  <c r="O749" i="2" s="1"/>
  <c r="O750" i="2" a="1"/>
  <c r="O750" i="2" s="1"/>
  <c r="O751" i="2" a="1"/>
  <c r="O751" i="2" s="1"/>
  <c r="O752" i="2" a="1"/>
  <c r="O752" i="2" s="1"/>
  <c r="O753" i="2" a="1"/>
  <c r="O753" i="2" s="1"/>
  <c r="O754" i="2" a="1"/>
  <c r="O754" i="2" s="1"/>
  <c r="O755" i="2" a="1"/>
  <c r="O755" i="2" s="1"/>
  <c r="O756" i="2" a="1"/>
  <c r="O756" i="2" s="1"/>
  <c r="O757" i="2" a="1"/>
  <c r="O757" i="2" s="1"/>
  <c r="O758" i="2" a="1"/>
  <c r="O758" i="2" s="1"/>
  <c r="O759" i="2" a="1"/>
  <c r="O759" i="2" s="1"/>
  <c r="O760" i="2" a="1"/>
  <c r="O760" i="2" s="1"/>
  <c r="O761" i="2" a="1"/>
  <c r="O761" i="2" s="1"/>
  <c r="O762" i="2" a="1"/>
  <c r="O762" i="2" s="1"/>
  <c r="O763" i="2" a="1"/>
  <c r="O763" i="2" s="1"/>
  <c r="O764" i="2" a="1"/>
  <c r="O764" i="2" s="1"/>
  <c r="O765" i="2" a="1"/>
  <c r="O765" i="2" s="1"/>
  <c r="O766" i="2" a="1"/>
  <c r="O766" i="2" s="1"/>
  <c r="O767" i="2" a="1"/>
  <c r="O767" i="2" s="1"/>
  <c r="O768" i="2" a="1"/>
  <c r="O768" i="2" s="1"/>
  <c r="O769" i="2" a="1"/>
  <c r="O769" i="2" s="1"/>
  <c r="O770" i="2" a="1"/>
  <c r="O770" i="2" s="1"/>
  <c r="O771" i="2" a="1"/>
  <c r="O771" i="2" s="1"/>
  <c r="O772" i="2" a="1"/>
  <c r="O772" i="2" s="1"/>
  <c r="O773" i="2" a="1"/>
  <c r="O773" i="2" s="1"/>
  <c r="O774" i="2" a="1"/>
  <c r="O774" i="2" s="1"/>
  <c r="O775" i="2" a="1"/>
  <c r="O775" i="2" s="1"/>
  <c r="O776" i="2" a="1"/>
  <c r="O776" i="2" s="1"/>
  <c r="O777" i="2" a="1"/>
  <c r="O777" i="2" s="1"/>
  <c r="O778" i="2" a="1"/>
  <c r="O778" i="2" s="1"/>
  <c r="O779" i="2" a="1"/>
  <c r="O779" i="2" s="1"/>
  <c r="O780" i="2" a="1"/>
  <c r="O780" i="2" s="1"/>
  <c r="O781" i="2" a="1"/>
  <c r="O781" i="2" s="1"/>
  <c r="O782" i="2" a="1"/>
  <c r="O782" i="2" s="1"/>
  <c r="O783" i="2" a="1"/>
  <c r="O783" i="2" s="1"/>
  <c r="O784" i="2" a="1"/>
  <c r="O784" i="2" s="1"/>
  <c r="O785" i="2" a="1"/>
  <c r="O785" i="2" s="1"/>
  <c r="O786" i="2" a="1"/>
  <c r="O786" i="2" s="1"/>
  <c r="O787" i="2" a="1"/>
  <c r="O787" i="2" s="1"/>
  <c r="O788" i="2" a="1"/>
  <c r="O788" i="2" s="1"/>
  <c r="O789" i="2" a="1"/>
  <c r="O789" i="2" s="1"/>
  <c r="O790" i="2" a="1"/>
  <c r="O790" i="2" s="1"/>
  <c r="O791" i="2" a="1"/>
  <c r="O791" i="2" s="1"/>
  <c r="O792" i="2" a="1"/>
  <c r="O792" i="2" s="1"/>
  <c r="O793" i="2" a="1"/>
  <c r="O793" i="2" s="1"/>
  <c r="O794" i="2" a="1"/>
  <c r="O794" i="2" s="1"/>
  <c r="O795" i="2" a="1"/>
  <c r="O795" i="2" s="1"/>
  <c r="O796" i="2" a="1"/>
  <c r="O796" i="2" s="1"/>
  <c r="O797" i="2" a="1"/>
  <c r="O797" i="2" s="1"/>
  <c r="O798" i="2" a="1"/>
  <c r="O798" i="2" s="1"/>
  <c r="O799" i="2" a="1"/>
  <c r="O799" i="2" s="1"/>
  <c r="O800" i="2" a="1"/>
  <c r="O800" i="2" s="1"/>
  <c r="O801" i="2" a="1"/>
  <c r="O801" i="2" s="1"/>
  <c r="O802" i="2" a="1"/>
  <c r="O802" i="2" s="1"/>
  <c r="O803" i="2" a="1"/>
  <c r="O803" i="2" s="1"/>
  <c r="O804" i="2" a="1"/>
  <c r="O804" i="2" s="1"/>
  <c r="O805" i="2" a="1"/>
  <c r="O805" i="2" s="1"/>
  <c r="O806" i="2" a="1"/>
  <c r="O806" i="2" s="1"/>
  <c r="O807" i="2" a="1"/>
  <c r="O807" i="2" s="1"/>
  <c r="O808" i="2" a="1"/>
  <c r="O808" i="2" s="1"/>
  <c r="O809" i="2" a="1"/>
  <c r="O809" i="2" s="1"/>
  <c r="O810" i="2" a="1"/>
  <c r="O810" i="2" s="1"/>
  <c r="O811" i="2" a="1"/>
  <c r="O811" i="2" s="1"/>
  <c r="O812" i="2" a="1"/>
  <c r="O812" i="2" s="1"/>
  <c r="O813" i="2" a="1"/>
  <c r="O813" i="2" s="1"/>
  <c r="O814" i="2" a="1"/>
  <c r="O814" i="2" s="1"/>
  <c r="O815" i="2" a="1"/>
  <c r="O815" i="2" s="1"/>
  <c r="O816" i="2" a="1"/>
  <c r="O816" i="2" s="1"/>
  <c r="O817" i="2" a="1"/>
  <c r="O817" i="2" s="1"/>
  <c r="O818" i="2" a="1"/>
  <c r="O818" i="2" s="1"/>
  <c r="O819" i="2" a="1"/>
  <c r="O819" i="2" s="1"/>
  <c r="O820" i="2" a="1"/>
  <c r="O820" i="2" s="1"/>
  <c r="O821" i="2" a="1"/>
  <c r="O821" i="2" s="1"/>
  <c r="O822" i="2" a="1"/>
  <c r="O822" i="2" s="1"/>
  <c r="O823" i="2" a="1"/>
  <c r="O823" i="2" s="1"/>
  <c r="O824" i="2" a="1"/>
  <c r="O824" i="2" s="1"/>
  <c r="O825" i="2" a="1"/>
  <c r="O825" i="2" s="1"/>
  <c r="O826" i="2" a="1"/>
  <c r="O826" i="2" s="1"/>
  <c r="O827" i="2" a="1"/>
  <c r="O827" i="2" s="1"/>
  <c r="O828" i="2" a="1"/>
  <c r="O828" i="2" s="1"/>
  <c r="O829" i="2" a="1"/>
  <c r="O829" i="2" s="1"/>
  <c r="O830" i="2" a="1"/>
  <c r="O830" i="2" s="1"/>
  <c r="O831" i="2" a="1"/>
  <c r="O831" i="2" s="1"/>
  <c r="O832" i="2" a="1"/>
  <c r="O832" i="2" s="1"/>
  <c r="O833" i="2" a="1"/>
  <c r="O833" i="2" s="1"/>
  <c r="O834" i="2" a="1"/>
  <c r="O834" i="2" s="1"/>
  <c r="O835" i="2" a="1"/>
  <c r="O835" i="2" s="1"/>
  <c r="O836" i="2" a="1"/>
  <c r="O836" i="2" s="1"/>
  <c r="O837" i="2" a="1"/>
  <c r="O837" i="2" s="1"/>
  <c r="O838" i="2" a="1"/>
  <c r="O838" i="2" s="1"/>
  <c r="O839" i="2" a="1"/>
  <c r="O839" i="2" s="1"/>
  <c r="O840" i="2" a="1"/>
  <c r="O840" i="2" s="1"/>
  <c r="O841" i="2" a="1"/>
  <c r="O841" i="2" s="1"/>
  <c r="O842" i="2" a="1"/>
  <c r="O842" i="2" s="1"/>
  <c r="O843" i="2" a="1"/>
  <c r="O843" i="2" s="1"/>
  <c r="O844" i="2" a="1"/>
  <c r="O844" i="2" s="1"/>
  <c r="O845" i="2" a="1"/>
  <c r="O845" i="2" s="1"/>
  <c r="O846" i="2" a="1"/>
  <c r="O846" i="2" s="1"/>
  <c r="O847" i="2" a="1"/>
  <c r="O847" i="2" s="1"/>
  <c r="O848" i="2" a="1"/>
  <c r="O848" i="2" s="1"/>
  <c r="O849" i="2" a="1"/>
  <c r="O849" i="2" s="1"/>
  <c r="O850" i="2" a="1"/>
  <c r="O850" i="2" s="1"/>
  <c r="O851" i="2" a="1"/>
  <c r="O851" i="2" s="1"/>
  <c r="O852" i="2" a="1"/>
  <c r="O852" i="2" s="1"/>
  <c r="O853" i="2" a="1"/>
  <c r="O853" i="2" s="1"/>
  <c r="O854" i="2" a="1"/>
  <c r="O854" i="2" s="1"/>
  <c r="O855" i="2" a="1"/>
  <c r="O855" i="2" s="1"/>
  <c r="O856" i="2" a="1"/>
  <c r="O856" i="2" s="1"/>
  <c r="O857" i="2" a="1"/>
  <c r="O857" i="2" s="1"/>
  <c r="O858" i="2" a="1"/>
  <c r="O858" i="2" s="1"/>
  <c r="O859" i="2" a="1"/>
  <c r="O859" i="2" s="1"/>
  <c r="O860" i="2" a="1"/>
  <c r="O860" i="2" s="1"/>
  <c r="O861" i="2" a="1"/>
  <c r="O861" i="2" s="1"/>
  <c r="O862" i="2" a="1"/>
  <c r="O862" i="2" s="1"/>
  <c r="O863" i="2" a="1"/>
  <c r="O863" i="2" s="1"/>
  <c r="O864" i="2" a="1"/>
  <c r="O864" i="2" s="1"/>
  <c r="O865" i="2" a="1"/>
  <c r="O865" i="2" s="1"/>
  <c r="O866" i="2" a="1"/>
  <c r="O866" i="2" s="1"/>
  <c r="O867" i="2" a="1"/>
  <c r="O867" i="2" s="1"/>
  <c r="O868" i="2" a="1"/>
  <c r="O868" i="2" s="1"/>
  <c r="O869" i="2" a="1"/>
  <c r="O869" i="2" s="1"/>
  <c r="O870" i="2" a="1"/>
  <c r="O870" i="2" s="1"/>
  <c r="O871" i="2" a="1"/>
  <c r="O871" i="2" s="1"/>
  <c r="O872" i="2" a="1"/>
  <c r="O872" i="2" s="1"/>
  <c r="O873" i="2" a="1"/>
  <c r="O873" i="2" s="1"/>
  <c r="O874" i="2" a="1"/>
  <c r="O874" i="2" s="1"/>
  <c r="O875" i="2" a="1"/>
  <c r="O875" i="2" s="1"/>
  <c r="O876" i="2" a="1"/>
  <c r="O876" i="2" s="1"/>
  <c r="O877" i="2" a="1"/>
  <c r="O877" i="2" s="1"/>
  <c r="O878" i="2" a="1"/>
  <c r="O878" i="2" s="1"/>
  <c r="O879" i="2" a="1"/>
  <c r="O879" i="2" s="1"/>
  <c r="O880" i="2" a="1"/>
  <c r="O880" i="2" s="1"/>
  <c r="O881" i="2" a="1"/>
  <c r="O881" i="2" s="1"/>
  <c r="O882" i="2" a="1"/>
  <c r="O882" i="2" s="1"/>
  <c r="O883" i="2" a="1"/>
  <c r="O883" i="2" s="1"/>
  <c r="O884" i="2" a="1"/>
  <c r="O884" i="2" s="1"/>
  <c r="O885" i="2" a="1"/>
  <c r="O885" i="2" s="1"/>
  <c r="O886" i="2" a="1"/>
  <c r="O886" i="2" s="1"/>
  <c r="O887" i="2" a="1"/>
  <c r="O887" i="2" s="1"/>
  <c r="O888" i="2" a="1"/>
  <c r="O888" i="2" s="1"/>
  <c r="O889" i="2" a="1"/>
  <c r="O889" i="2" s="1"/>
  <c r="O890" i="2" a="1"/>
  <c r="O890" i="2" s="1"/>
  <c r="O891" i="2" a="1"/>
  <c r="O891" i="2" s="1"/>
  <c r="O892" i="2" a="1"/>
  <c r="O892" i="2" s="1"/>
  <c r="O893" i="2" a="1"/>
  <c r="O893" i="2" s="1"/>
  <c r="O894" i="2" a="1"/>
  <c r="O894" i="2" s="1"/>
  <c r="O895" i="2" a="1"/>
  <c r="O895" i="2" s="1"/>
  <c r="O896" i="2" a="1"/>
  <c r="O896" i="2" s="1"/>
  <c r="O897" i="2" a="1"/>
  <c r="O897" i="2" s="1"/>
  <c r="O898" i="2" a="1"/>
  <c r="O898" i="2" s="1"/>
  <c r="O899" i="2" a="1"/>
  <c r="O899" i="2" s="1"/>
  <c r="O900" i="2" a="1"/>
  <c r="O900" i="2" s="1"/>
  <c r="O901" i="2" a="1"/>
  <c r="O901" i="2" s="1"/>
  <c r="O902" i="2" a="1"/>
  <c r="O902" i="2" s="1"/>
  <c r="O903" i="2" a="1"/>
  <c r="O903" i="2" s="1"/>
  <c r="O904" i="2" a="1"/>
  <c r="O904" i="2" s="1"/>
  <c r="O905" i="2" a="1"/>
  <c r="O905" i="2" s="1"/>
  <c r="O906" i="2" a="1"/>
  <c r="O906" i="2" s="1"/>
  <c r="O907" i="2" a="1"/>
  <c r="O907" i="2" s="1"/>
  <c r="O908" i="2" a="1"/>
  <c r="O908" i="2" s="1"/>
  <c r="O909" i="2" a="1"/>
  <c r="O909" i="2" s="1"/>
  <c r="O910" i="2" a="1"/>
  <c r="O910" i="2" s="1"/>
  <c r="O911" i="2" a="1"/>
  <c r="O911" i="2" s="1"/>
  <c r="O912" i="2" a="1"/>
  <c r="O912" i="2" s="1"/>
  <c r="O913" i="2" a="1"/>
  <c r="O913" i="2" s="1"/>
  <c r="O914" i="2" a="1"/>
  <c r="O914" i="2" s="1"/>
  <c r="O915" i="2" a="1"/>
  <c r="O915" i="2" s="1"/>
  <c r="O916" i="2" a="1"/>
  <c r="O916" i="2" s="1"/>
  <c r="O917" i="2" a="1"/>
  <c r="O917" i="2" s="1"/>
  <c r="O918" i="2" a="1"/>
  <c r="O918" i="2" s="1"/>
  <c r="O919" i="2" a="1"/>
  <c r="O919" i="2" s="1"/>
  <c r="O920" i="2" a="1"/>
  <c r="O920" i="2" s="1"/>
  <c r="O921" i="2" a="1"/>
  <c r="O921" i="2" s="1"/>
  <c r="O922" i="2" a="1"/>
  <c r="O922" i="2" s="1"/>
  <c r="O923" i="2" a="1"/>
  <c r="O923" i="2" s="1"/>
  <c r="O924" i="2" a="1"/>
  <c r="O924" i="2" s="1"/>
  <c r="O925" i="2" a="1"/>
  <c r="O925" i="2" s="1"/>
  <c r="O926" i="2" a="1"/>
  <c r="O926" i="2" s="1"/>
  <c r="O927" i="2" a="1"/>
  <c r="O927" i="2" s="1"/>
  <c r="O928" i="2" a="1"/>
  <c r="O928" i="2" s="1"/>
  <c r="O929" i="2" a="1"/>
  <c r="O929" i="2" s="1"/>
  <c r="O930" i="2" a="1"/>
  <c r="O930" i="2" s="1"/>
  <c r="O931" i="2" a="1"/>
  <c r="O931" i="2" s="1"/>
  <c r="O932" i="2" a="1"/>
  <c r="O932" i="2" s="1"/>
  <c r="O933" i="2" a="1"/>
  <c r="O933" i="2" s="1"/>
  <c r="O934" i="2" a="1"/>
  <c r="O934" i="2" s="1"/>
  <c r="O935" i="2" a="1"/>
  <c r="O935" i="2" s="1"/>
  <c r="O936" i="2" a="1"/>
  <c r="O936" i="2" s="1"/>
  <c r="O937" i="2" a="1"/>
  <c r="O937" i="2" s="1"/>
  <c r="O938" i="2" a="1"/>
  <c r="O938" i="2" s="1"/>
  <c r="O939" i="2" a="1"/>
  <c r="O939" i="2" s="1"/>
  <c r="O940" i="2" a="1"/>
  <c r="O940" i="2" s="1"/>
  <c r="O941" i="2" a="1"/>
  <c r="O941" i="2" s="1"/>
  <c r="O942" i="2" a="1"/>
  <c r="O942" i="2" s="1"/>
  <c r="O943" i="2" a="1"/>
  <c r="O943" i="2" s="1"/>
  <c r="O944" i="2" a="1"/>
  <c r="O944" i="2" s="1"/>
  <c r="O945" i="2" a="1"/>
  <c r="O945" i="2" s="1"/>
  <c r="O946" i="2" a="1"/>
  <c r="O946" i="2" s="1"/>
  <c r="O947" i="2" a="1"/>
  <c r="O947" i="2" s="1"/>
  <c r="O948" i="2" a="1"/>
  <c r="O948" i="2" s="1"/>
  <c r="O949" i="2" a="1"/>
  <c r="O949" i="2" s="1"/>
  <c r="O950" i="2" a="1"/>
  <c r="O950" i="2" s="1"/>
  <c r="O951" i="2" a="1"/>
  <c r="O951" i="2" s="1"/>
  <c r="O952" i="2" a="1"/>
  <c r="O952" i="2" s="1"/>
  <c r="O953" i="2" a="1"/>
  <c r="O953" i="2" s="1"/>
  <c r="O954" i="2" a="1"/>
  <c r="O954" i="2" s="1"/>
  <c r="O955" i="2" a="1"/>
  <c r="O955" i="2" s="1"/>
  <c r="O956" i="2" a="1"/>
  <c r="O956" i="2" s="1"/>
  <c r="O957" i="2" a="1"/>
  <c r="O957" i="2" s="1"/>
  <c r="O958" i="2" a="1"/>
  <c r="O958" i="2" s="1"/>
  <c r="O959" i="2" a="1"/>
  <c r="O959" i="2" s="1"/>
  <c r="O960" i="2" a="1"/>
  <c r="O960" i="2" s="1"/>
  <c r="O961" i="2" a="1"/>
  <c r="O961" i="2" s="1"/>
  <c r="O962" i="2" a="1"/>
  <c r="O962" i="2" s="1"/>
  <c r="O963" i="2" a="1"/>
  <c r="O963" i="2" s="1"/>
  <c r="O964" i="2" a="1"/>
  <c r="O964" i="2" s="1"/>
  <c r="O965" i="2" a="1"/>
  <c r="O965" i="2" s="1"/>
  <c r="O966" i="2" a="1"/>
  <c r="O966" i="2" s="1"/>
  <c r="O967" i="2" a="1"/>
  <c r="O967" i="2" s="1"/>
  <c r="O968" i="2" a="1"/>
  <c r="O968" i="2" s="1"/>
  <c r="O969" i="2" a="1"/>
  <c r="O969" i="2" s="1"/>
  <c r="O970" i="2" a="1"/>
  <c r="O970" i="2" s="1"/>
  <c r="O971" i="2" a="1"/>
  <c r="O971" i="2" s="1"/>
  <c r="O972" i="2" a="1"/>
  <c r="O972" i="2" s="1"/>
  <c r="O973" i="2" a="1"/>
  <c r="O973" i="2" s="1"/>
  <c r="O974" i="2" a="1"/>
  <c r="O974" i="2" s="1"/>
  <c r="O975" i="2" a="1"/>
  <c r="O975" i="2" s="1"/>
  <c r="O976" i="2" a="1"/>
  <c r="O976" i="2" s="1"/>
  <c r="O977" i="2" a="1"/>
  <c r="O977" i="2" s="1"/>
  <c r="O978" i="2" a="1"/>
  <c r="O978" i="2" s="1"/>
  <c r="O979" i="2" a="1"/>
  <c r="O979" i="2" s="1"/>
  <c r="O980" i="2" a="1"/>
  <c r="O980" i="2" s="1"/>
  <c r="O981" i="2" a="1"/>
  <c r="O981" i="2" s="1"/>
  <c r="O982" i="2" a="1"/>
  <c r="O982" i="2" s="1"/>
  <c r="O983" i="2" a="1"/>
  <c r="O983" i="2" s="1"/>
  <c r="O984" i="2" a="1"/>
  <c r="O984" i="2" s="1"/>
  <c r="O985" i="2" a="1"/>
  <c r="O985" i="2" s="1"/>
  <c r="O986" i="2" a="1"/>
  <c r="O986" i="2" s="1"/>
  <c r="O987" i="2" a="1"/>
  <c r="O987" i="2" s="1"/>
  <c r="O988" i="2" a="1"/>
  <c r="O988" i="2" s="1"/>
  <c r="O989" i="2" a="1"/>
  <c r="O989" i="2" s="1"/>
  <c r="O990" i="2" a="1"/>
  <c r="O990" i="2" s="1"/>
  <c r="O991" i="2" a="1"/>
  <c r="O991" i="2" s="1"/>
  <c r="O992" i="2" a="1"/>
  <c r="O992" i="2" s="1"/>
  <c r="O993" i="2" a="1"/>
  <c r="O993" i="2" s="1"/>
  <c r="O994" i="2" a="1"/>
  <c r="O994" i="2" s="1"/>
  <c r="O995" i="2" a="1"/>
  <c r="O995" i="2" s="1"/>
  <c r="O996" i="2" a="1"/>
  <c r="O996" i="2" s="1"/>
  <c r="O997" i="2" a="1"/>
  <c r="O997" i="2" s="1"/>
  <c r="O998" i="2" a="1"/>
  <c r="O998" i="2" s="1"/>
  <c r="O999" i="2" a="1"/>
  <c r="O999" i="2" s="1"/>
  <c r="O1000" i="2" a="1"/>
  <c r="O1000" i="2" s="1"/>
  <c r="O1001" i="2" a="1"/>
  <c r="O1001" i="2" s="1"/>
  <c r="O1002" i="2" a="1"/>
  <c r="O1002" i="2" s="1"/>
  <c r="O1003" i="2" a="1"/>
  <c r="O1003" i="2" s="1"/>
  <c r="O1004" i="2" a="1"/>
  <c r="O1004" i="2" s="1"/>
  <c r="O1005" i="2" a="1"/>
  <c r="O1005" i="2" s="1"/>
  <c r="O1006" i="2" a="1"/>
  <c r="O1006" i="2" s="1"/>
  <c r="O1007" i="2" a="1"/>
  <c r="O1007" i="2" s="1"/>
  <c r="O1008" i="2" a="1"/>
  <c r="O1008" i="2" s="1"/>
  <c r="O1009" i="2" a="1"/>
  <c r="O1009" i="2" s="1"/>
  <c r="O1010" i="2" a="1"/>
  <c r="O1010" i="2" s="1"/>
  <c r="O1011" i="2" a="1"/>
  <c r="O1011" i="2" s="1"/>
  <c r="O1012" i="2" a="1"/>
  <c r="O1012" i="2" s="1"/>
  <c r="O1013" i="2" a="1"/>
  <c r="O1013" i="2" s="1"/>
  <c r="O1014" i="2" a="1"/>
  <c r="O1014" i="2" s="1"/>
  <c r="O1015" i="2" a="1"/>
  <c r="O1015" i="2" s="1"/>
  <c r="O1016" i="2" a="1"/>
  <c r="O1016" i="2" s="1"/>
  <c r="O1017" i="2" a="1"/>
  <c r="O1017" i="2" s="1"/>
  <c r="O1018" i="2" a="1"/>
  <c r="O1018" i="2" s="1"/>
  <c r="O1019" i="2" a="1"/>
  <c r="O1019" i="2" s="1"/>
  <c r="O1020" i="2" a="1"/>
  <c r="O1020" i="2" s="1"/>
  <c r="O1021" i="2" a="1"/>
  <c r="O1021" i="2" s="1"/>
  <c r="O1022" i="2" a="1"/>
  <c r="O1022" i="2" s="1"/>
  <c r="O1023" i="2" a="1"/>
  <c r="O1023" i="2" s="1"/>
  <c r="O1024" i="2" a="1"/>
  <c r="O1024" i="2" s="1"/>
  <c r="O1025" i="2" a="1"/>
  <c r="O1025" i="2" s="1"/>
  <c r="O1026" i="2" a="1"/>
  <c r="O1026" i="2" s="1"/>
  <c r="O1027" i="2" a="1"/>
  <c r="O1027" i="2" s="1"/>
  <c r="O1028" i="2" a="1"/>
  <c r="O1028" i="2" s="1"/>
  <c r="O1029" i="2" a="1"/>
  <c r="O1029" i="2" s="1"/>
  <c r="O1030" i="2" a="1"/>
  <c r="O1030" i="2" s="1"/>
  <c r="O1031" i="2" a="1"/>
  <c r="O1031" i="2" s="1"/>
  <c r="O1032" i="2" a="1"/>
  <c r="O1032" i="2" s="1"/>
  <c r="O1033" i="2" a="1"/>
  <c r="O1033" i="2" s="1"/>
  <c r="O1034" i="2" a="1"/>
  <c r="O1034" i="2" s="1"/>
  <c r="O1035" i="2" a="1"/>
  <c r="O1035" i="2" s="1"/>
  <c r="O1036" i="2" a="1"/>
  <c r="O1036" i="2" s="1"/>
  <c r="O1037" i="2" a="1"/>
  <c r="O1037" i="2" s="1"/>
  <c r="O1038" i="2" a="1"/>
  <c r="O1038" i="2" s="1"/>
  <c r="O1039" i="2" a="1"/>
  <c r="O1039" i="2" s="1"/>
  <c r="O1040" i="2" a="1"/>
  <c r="O1040" i="2" s="1"/>
  <c r="O1041" i="2" a="1"/>
  <c r="O1041" i="2" s="1"/>
  <c r="O1042" i="2" a="1"/>
  <c r="O1042" i="2" s="1"/>
  <c r="O1043" i="2" a="1"/>
  <c r="O1043" i="2" s="1"/>
  <c r="O1044" i="2" a="1"/>
  <c r="O1044" i="2" s="1"/>
  <c r="O1045" i="2" a="1"/>
  <c r="O1045" i="2" s="1"/>
  <c r="O1046" i="2" a="1"/>
  <c r="O1046" i="2" s="1"/>
  <c r="O1047" i="2" a="1"/>
  <c r="O1047" i="2" s="1"/>
  <c r="O1048" i="2" a="1"/>
  <c r="O1048" i="2" s="1"/>
  <c r="O1049" i="2" a="1"/>
  <c r="O1049" i="2" s="1"/>
  <c r="O1050" i="2" a="1"/>
  <c r="O1050" i="2" s="1"/>
  <c r="O1051" i="2" a="1"/>
  <c r="O1051" i="2" s="1"/>
  <c r="O1052" i="2" a="1"/>
  <c r="O1052" i="2" s="1"/>
  <c r="O1053" i="2" a="1"/>
  <c r="O1053" i="2" s="1"/>
  <c r="O1054" i="2" a="1"/>
  <c r="O1054" i="2" s="1"/>
  <c r="O1055" i="2" a="1"/>
  <c r="O1055" i="2" s="1"/>
  <c r="O1056" i="2" a="1"/>
  <c r="O1056" i="2" s="1"/>
  <c r="O1057" i="2" a="1"/>
  <c r="O1057" i="2" s="1"/>
  <c r="O1058" i="2" a="1"/>
  <c r="O1058" i="2" s="1"/>
  <c r="O1059" i="2" a="1"/>
  <c r="O1059" i="2" s="1"/>
  <c r="O1060" i="2" a="1"/>
  <c r="O1060" i="2" s="1"/>
  <c r="O1061" i="2" a="1"/>
  <c r="O1061" i="2" s="1"/>
  <c r="O1062" i="2" a="1"/>
  <c r="O1062" i="2" s="1"/>
  <c r="O1063" i="2" a="1"/>
  <c r="O1063" i="2" s="1"/>
  <c r="O1064" i="2" a="1"/>
  <c r="O1064" i="2" s="1"/>
  <c r="O1065" i="2" a="1"/>
  <c r="O1065" i="2" s="1"/>
  <c r="O1066" i="2" a="1"/>
  <c r="O1066" i="2" s="1"/>
  <c r="O1067" i="2" a="1"/>
  <c r="O1067" i="2" s="1"/>
  <c r="O1068" i="2" a="1"/>
  <c r="O1068" i="2" s="1"/>
  <c r="O1069" i="2" a="1"/>
  <c r="O1069" i="2" s="1"/>
  <c r="O1070" i="2" a="1"/>
  <c r="O1070" i="2" s="1"/>
  <c r="O1071" i="2" a="1"/>
  <c r="O1071" i="2" s="1"/>
  <c r="O1072" i="2" a="1"/>
  <c r="O1072" i="2" s="1"/>
  <c r="O1073" i="2" a="1"/>
  <c r="O1073" i="2" s="1"/>
  <c r="O1074" i="2" a="1"/>
  <c r="O1074" i="2" s="1"/>
  <c r="O1075" i="2" a="1"/>
  <c r="O1075" i="2" s="1"/>
  <c r="O1076" i="2" a="1"/>
  <c r="O1076" i="2" s="1"/>
  <c r="O1077" i="2" a="1"/>
  <c r="O1077" i="2" s="1"/>
  <c r="O1078" i="2" a="1"/>
  <c r="O1078" i="2" s="1"/>
  <c r="O1079" i="2" a="1"/>
  <c r="O1079" i="2" s="1"/>
  <c r="O1080" i="2" a="1"/>
  <c r="O1080" i="2" s="1"/>
  <c r="E2" i="2" a="1"/>
  <c r="E2" i="2" s="1"/>
  <c r="N3" i="2" a="1"/>
  <c r="N3" i="2" s="1"/>
  <c r="N4" i="2" a="1"/>
  <c r="N4" i="2" s="1"/>
  <c r="N5" i="2" a="1"/>
  <c r="N5" i="2" s="1"/>
  <c r="N6" i="2" a="1"/>
  <c r="N6" i="2" s="1"/>
  <c r="N7" i="2" a="1"/>
  <c r="N7" i="2" s="1"/>
  <c r="N8" i="2" a="1"/>
  <c r="N8" i="2" s="1"/>
  <c r="N9" i="2" a="1"/>
  <c r="N9" i="2" s="1"/>
  <c r="N10" i="2" a="1"/>
  <c r="N10" i="2" s="1"/>
  <c r="N11" i="2" a="1"/>
  <c r="N11" i="2" s="1"/>
  <c r="N12" i="2" a="1"/>
  <c r="N12" i="2" s="1"/>
  <c r="N13" i="2" a="1"/>
  <c r="N13" i="2" s="1"/>
  <c r="N14" i="2" a="1"/>
  <c r="N14" i="2" s="1"/>
  <c r="N15" i="2" a="1"/>
  <c r="N15" i="2" s="1"/>
  <c r="N16" i="2" a="1"/>
  <c r="N16" i="2" s="1"/>
  <c r="N17" i="2" a="1"/>
  <c r="N17" i="2" s="1"/>
  <c r="N18" i="2" a="1"/>
  <c r="N18" i="2" s="1"/>
  <c r="N19" i="2" a="1"/>
  <c r="N19" i="2" s="1"/>
  <c r="N20" i="2" a="1"/>
  <c r="N20" i="2" s="1"/>
  <c r="N21" i="2" a="1"/>
  <c r="N21" i="2" s="1"/>
  <c r="N22" i="2" a="1"/>
  <c r="N22" i="2" s="1"/>
  <c r="N23" i="2" a="1"/>
  <c r="N23" i="2" s="1"/>
  <c r="N24" i="2" a="1"/>
  <c r="N24" i="2" s="1"/>
  <c r="N25" i="2" a="1"/>
  <c r="N25" i="2" s="1"/>
  <c r="N26" i="2" a="1"/>
  <c r="N26" i="2" s="1"/>
  <c r="N27" i="2" a="1"/>
  <c r="N27" i="2" s="1"/>
  <c r="N28" i="2" a="1"/>
  <c r="N28" i="2" s="1"/>
  <c r="N29" i="2" a="1"/>
  <c r="N29" i="2" s="1"/>
  <c r="N30" i="2" a="1"/>
  <c r="N30" i="2" s="1"/>
  <c r="N31" i="2" a="1"/>
  <c r="N31" i="2" s="1"/>
  <c r="N32" i="2" a="1"/>
  <c r="N32" i="2" s="1"/>
  <c r="N33" i="2" a="1"/>
  <c r="N33" i="2" s="1"/>
  <c r="N34" i="2" a="1"/>
  <c r="N34" i="2" s="1"/>
  <c r="N35" i="2" a="1"/>
  <c r="N35" i="2" s="1"/>
  <c r="N36" i="2" a="1"/>
  <c r="N36" i="2" s="1"/>
  <c r="N37" i="2" a="1"/>
  <c r="N37" i="2" s="1"/>
  <c r="N38" i="2" a="1"/>
  <c r="N38" i="2" s="1"/>
  <c r="N39" i="2" a="1"/>
  <c r="N39" i="2" s="1"/>
  <c r="N40" i="2" a="1"/>
  <c r="N40" i="2" s="1"/>
  <c r="N41" i="2" a="1"/>
  <c r="N41" i="2" s="1"/>
  <c r="N42" i="2" a="1"/>
  <c r="N42" i="2" s="1"/>
  <c r="N43" i="2" a="1"/>
  <c r="N43" i="2" s="1"/>
  <c r="N44" i="2" a="1"/>
  <c r="N44" i="2" s="1"/>
  <c r="N45" i="2" a="1"/>
  <c r="N45" i="2" s="1"/>
  <c r="N46" i="2" a="1"/>
  <c r="N46" i="2" s="1"/>
  <c r="N47" i="2" a="1"/>
  <c r="N47" i="2" s="1"/>
  <c r="N48" i="2" a="1"/>
  <c r="N48" i="2" s="1"/>
  <c r="N49" i="2" a="1"/>
  <c r="N49" i="2" s="1"/>
  <c r="N50" i="2" a="1"/>
  <c r="N50" i="2" s="1"/>
  <c r="N51" i="2" a="1"/>
  <c r="N51" i="2" s="1"/>
  <c r="N52" i="2" a="1"/>
  <c r="N52" i="2" s="1"/>
  <c r="N53" i="2" a="1"/>
  <c r="N53" i="2" s="1"/>
  <c r="N54" i="2" a="1"/>
  <c r="N54" i="2" s="1"/>
  <c r="N55" i="2" a="1"/>
  <c r="N55" i="2" s="1"/>
  <c r="N56" i="2" a="1"/>
  <c r="N56" i="2" s="1"/>
  <c r="N57" i="2" a="1"/>
  <c r="N57" i="2" s="1"/>
  <c r="N58" i="2" a="1"/>
  <c r="N58" i="2" s="1"/>
  <c r="N59" i="2" a="1"/>
  <c r="N59" i="2" s="1"/>
  <c r="N60" i="2" a="1"/>
  <c r="N60" i="2" s="1"/>
  <c r="N61" i="2" a="1"/>
  <c r="N61" i="2" s="1"/>
  <c r="N62" i="2" a="1"/>
  <c r="N62" i="2" s="1"/>
  <c r="N63" i="2" a="1"/>
  <c r="N63" i="2" s="1"/>
  <c r="N64" i="2" a="1"/>
  <c r="N64" i="2" s="1"/>
  <c r="N65" i="2" a="1"/>
  <c r="N65" i="2" s="1"/>
  <c r="N66" i="2" a="1"/>
  <c r="N66" i="2" s="1"/>
  <c r="N67" i="2" a="1"/>
  <c r="N67" i="2" s="1"/>
  <c r="N68" i="2" a="1"/>
  <c r="N68" i="2" s="1"/>
  <c r="N69" i="2" a="1"/>
  <c r="N69" i="2" s="1"/>
  <c r="N70" i="2" a="1"/>
  <c r="N70" i="2" s="1"/>
  <c r="N71" i="2" a="1"/>
  <c r="N71" i="2" s="1"/>
  <c r="N72" i="2" a="1"/>
  <c r="N72" i="2" s="1"/>
  <c r="N73" i="2" a="1"/>
  <c r="N73" i="2" s="1"/>
  <c r="N74" i="2" a="1"/>
  <c r="N74" i="2" s="1"/>
  <c r="N75" i="2" a="1"/>
  <c r="N75" i="2" s="1"/>
  <c r="N76" i="2" a="1"/>
  <c r="N76" i="2" s="1"/>
  <c r="N77" i="2" a="1"/>
  <c r="N77" i="2" s="1"/>
  <c r="N78" i="2" a="1"/>
  <c r="N78" i="2" s="1"/>
  <c r="N79" i="2" a="1"/>
  <c r="N79" i="2" s="1"/>
  <c r="N80" i="2" a="1"/>
  <c r="N80" i="2" s="1"/>
  <c r="N81" i="2" a="1"/>
  <c r="N81" i="2" s="1"/>
  <c r="N82" i="2" a="1"/>
  <c r="N82" i="2" s="1"/>
  <c r="N83" i="2" a="1"/>
  <c r="N83" i="2" s="1"/>
  <c r="N84" i="2" a="1"/>
  <c r="N84" i="2" s="1"/>
  <c r="N85" i="2" a="1"/>
  <c r="N85" i="2" s="1"/>
  <c r="N86" i="2" a="1"/>
  <c r="N86" i="2" s="1"/>
  <c r="N87" i="2" a="1"/>
  <c r="N87" i="2" s="1"/>
  <c r="N88" i="2" a="1"/>
  <c r="N88" i="2" s="1"/>
  <c r="N89" i="2" a="1"/>
  <c r="N89" i="2" s="1"/>
  <c r="N90" i="2" a="1"/>
  <c r="N90" i="2" s="1"/>
  <c r="N91" i="2" a="1"/>
  <c r="N91" i="2" s="1"/>
  <c r="N92" i="2" a="1"/>
  <c r="N92" i="2" s="1"/>
  <c r="N93" i="2" a="1"/>
  <c r="N93" i="2" s="1"/>
  <c r="N94" i="2" a="1"/>
  <c r="N94" i="2" s="1"/>
  <c r="N95" i="2" a="1"/>
  <c r="N95" i="2" s="1"/>
  <c r="N96" i="2" a="1"/>
  <c r="N96" i="2" s="1"/>
  <c r="N97" i="2" a="1"/>
  <c r="N97" i="2" s="1"/>
  <c r="N98" i="2" a="1"/>
  <c r="N98" i="2" s="1"/>
  <c r="N99" i="2" a="1"/>
  <c r="N99" i="2" s="1"/>
  <c r="N100" i="2" a="1"/>
  <c r="N100" i="2" s="1"/>
  <c r="N101" i="2" a="1"/>
  <c r="N101" i="2" s="1"/>
  <c r="N102" i="2" a="1"/>
  <c r="N102" i="2" s="1"/>
  <c r="N103" i="2" a="1"/>
  <c r="N103" i="2" s="1"/>
  <c r="N104" i="2" a="1"/>
  <c r="N104" i="2" s="1"/>
  <c r="N105" i="2" a="1"/>
  <c r="N105" i="2" s="1"/>
  <c r="N106" i="2" a="1"/>
  <c r="N106" i="2" s="1"/>
  <c r="N107" i="2" a="1"/>
  <c r="N107" i="2" s="1"/>
  <c r="N108" i="2" a="1"/>
  <c r="N108" i="2" s="1"/>
  <c r="N109" i="2" a="1"/>
  <c r="N109" i="2" s="1"/>
  <c r="N110" i="2" a="1"/>
  <c r="N110" i="2" s="1"/>
  <c r="N111" i="2" a="1"/>
  <c r="N111" i="2" s="1"/>
  <c r="N112" i="2" a="1"/>
  <c r="N112" i="2" s="1"/>
  <c r="N113" i="2" a="1"/>
  <c r="N113" i="2" s="1"/>
  <c r="N114" i="2" a="1"/>
  <c r="N114" i="2" s="1"/>
  <c r="N115" i="2" a="1"/>
  <c r="N115" i="2" s="1"/>
  <c r="N116" i="2" a="1"/>
  <c r="N116" i="2" s="1"/>
  <c r="N117" i="2" a="1"/>
  <c r="N117" i="2" s="1"/>
  <c r="N118" i="2" a="1"/>
  <c r="N118" i="2" s="1"/>
  <c r="N119" i="2" a="1"/>
  <c r="N119" i="2" s="1"/>
  <c r="N120" i="2" a="1"/>
  <c r="N120" i="2" s="1"/>
  <c r="N121" i="2" a="1"/>
  <c r="N121" i="2" s="1"/>
  <c r="N122" i="2" a="1"/>
  <c r="N122" i="2" s="1"/>
  <c r="N123" i="2" a="1"/>
  <c r="N123" i="2" s="1"/>
  <c r="N124" i="2" a="1"/>
  <c r="N124" i="2" s="1"/>
  <c r="N125" i="2" a="1"/>
  <c r="N125" i="2" s="1"/>
  <c r="N126" i="2" a="1"/>
  <c r="N126" i="2" s="1"/>
  <c r="N127" i="2" a="1"/>
  <c r="N127" i="2" s="1"/>
  <c r="N128" i="2" a="1"/>
  <c r="N128" i="2" s="1"/>
  <c r="N129" i="2" a="1"/>
  <c r="N129" i="2" s="1"/>
  <c r="N130" i="2" a="1"/>
  <c r="N130" i="2" s="1"/>
  <c r="N131" i="2" a="1"/>
  <c r="N131" i="2" s="1"/>
  <c r="N132" i="2" a="1"/>
  <c r="N132" i="2" s="1"/>
  <c r="N133" i="2" a="1"/>
  <c r="N133" i="2" s="1"/>
  <c r="N134" i="2" a="1"/>
  <c r="N134" i="2" s="1"/>
  <c r="N135" i="2" a="1"/>
  <c r="N135" i="2" s="1"/>
  <c r="N136" i="2" a="1"/>
  <c r="N136" i="2" s="1"/>
  <c r="N137" i="2" a="1"/>
  <c r="N137" i="2" s="1"/>
  <c r="N138" i="2" a="1"/>
  <c r="N138" i="2" s="1"/>
  <c r="N139" i="2" a="1"/>
  <c r="N139" i="2" s="1"/>
  <c r="N140" i="2" a="1"/>
  <c r="N140" i="2" s="1"/>
  <c r="N141" i="2" a="1"/>
  <c r="N141" i="2" s="1"/>
  <c r="N142" i="2" a="1"/>
  <c r="N142" i="2" s="1"/>
  <c r="N143" i="2" a="1"/>
  <c r="N143" i="2" s="1"/>
  <c r="N144" i="2" a="1"/>
  <c r="N144" i="2" s="1"/>
  <c r="N145" i="2" a="1"/>
  <c r="N145" i="2" s="1"/>
  <c r="N146" i="2" a="1"/>
  <c r="N146" i="2" s="1"/>
  <c r="N147" i="2" a="1"/>
  <c r="N147" i="2" s="1"/>
  <c r="N148" i="2" a="1"/>
  <c r="N148" i="2" s="1"/>
  <c r="N149" i="2" a="1"/>
  <c r="N149" i="2" s="1"/>
  <c r="N150" i="2" a="1"/>
  <c r="N150" i="2" s="1"/>
  <c r="N151" i="2" a="1"/>
  <c r="N151" i="2" s="1"/>
  <c r="N152" i="2" a="1"/>
  <c r="N152" i="2" s="1"/>
  <c r="N153" i="2" a="1"/>
  <c r="N153" i="2" s="1"/>
  <c r="N154" i="2" a="1"/>
  <c r="N154" i="2" s="1"/>
  <c r="N155" i="2" a="1"/>
  <c r="N155" i="2" s="1"/>
  <c r="N156" i="2" a="1"/>
  <c r="N156" i="2" s="1"/>
  <c r="N157" i="2" a="1"/>
  <c r="N157" i="2" s="1"/>
  <c r="N158" i="2" a="1"/>
  <c r="N158" i="2" s="1"/>
  <c r="N159" i="2" a="1"/>
  <c r="N159" i="2" s="1"/>
  <c r="N160" i="2" a="1"/>
  <c r="N160" i="2" s="1"/>
  <c r="N161" i="2" a="1"/>
  <c r="N161" i="2" s="1"/>
  <c r="N162" i="2" a="1"/>
  <c r="N162" i="2" s="1"/>
  <c r="N163" i="2" a="1"/>
  <c r="N163" i="2" s="1"/>
  <c r="N164" i="2" a="1"/>
  <c r="N164" i="2" s="1"/>
  <c r="N165" i="2" a="1"/>
  <c r="N165" i="2" s="1"/>
  <c r="N166" i="2" a="1"/>
  <c r="N166" i="2" s="1"/>
  <c r="N167" i="2" a="1"/>
  <c r="N167" i="2" s="1"/>
  <c r="N168" i="2" a="1"/>
  <c r="N168" i="2" s="1"/>
  <c r="N169" i="2" a="1"/>
  <c r="N169" i="2" s="1"/>
  <c r="N170" i="2" a="1"/>
  <c r="N170" i="2" s="1"/>
  <c r="N171" i="2" a="1"/>
  <c r="N171" i="2" s="1"/>
  <c r="N172" i="2" a="1"/>
  <c r="N172" i="2" s="1"/>
  <c r="N173" i="2" a="1"/>
  <c r="N173" i="2" s="1"/>
  <c r="N174" i="2" a="1"/>
  <c r="N174" i="2" s="1"/>
  <c r="N175" i="2" a="1"/>
  <c r="N175" i="2" s="1"/>
  <c r="N176" i="2" a="1"/>
  <c r="N176" i="2" s="1"/>
  <c r="N177" i="2" a="1"/>
  <c r="N177" i="2" s="1"/>
  <c r="N178" i="2" a="1"/>
  <c r="N178" i="2" s="1"/>
  <c r="N179" i="2" a="1"/>
  <c r="N179" i="2" s="1"/>
  <c r="N180" i="2" a="1"/>
  <c r="N180" i="2" s="1"/>
  <c r="N181" i="2" a="1"/>
  <c r="N181" i="2" s="1"/>
  <c r="N182" i="2" a="1"/>
  <c r="N182" i="2" s="1"/>
  <c r="N183" i="2" a="1"/>
  <c r="N183" i="2" s="1"/>
  <c r="N184" i="2" a="1"/>
  <c r="N184" i="2" s="1"/>
  <c r="N185" i="2" a="1"/>
  <c r="N185" i="2" s="1"/>
  <c r="N186" i="2" a="1"/>
  <c r="N186" i="2" s="1"/>
  <c r="N187" i="2" a="1"/>
  <c r="N187" i="2" s="1"/>
  <c r="N188" i="2" a="1"/>
  <c r="N188" i="2" s="1"/>
  <c r="N189" i="2" a="1"/>
  <c r="N189" i="2" s="1"/>
  <c r="N190" i="2" a="1"/>
  <c r="N190" i="2" s="1"/>
  <c r="N191" i="2" a="1"/>
  <c r="N191" i="2" s="1"/>
  <c r="N192" i="2" a="1"/>
  <c r="N192" i="2" s="1"/>
  <c r="N193" i="2" a="1"/>
  <c r="N193" i="2" s="1"/>
  <c r="N194" i="2" a="1"/>
  <c r="N194" i="2" s="1"/>
  <c r="N195" i="2" a="1"/>
  <c r="N195" i="2" s="1"/>
  <c r="N196" i="2" a="1"/>
  <c r="N196" i="2" s="1"/>
  <c r="N197" i="2" a="1"/>
  <c r="N197" i="2" s="1"/>
  <c r="N198" i="2" a="1"/>
  <c r="N198" i="2" s="1"/>
  <c r="N199" i="2" a="1"/>
  <c r="N199" i="2" s="1"/>
  <c r="N200" i="2" a="1"/>
  <c r="N200" i="2" s="1"/>
  <c r="N201" i="2" a="1"/>
  <c r="N201" i="2" s="1"/>
  <c r="N202" i="2" a="1"/>
  <c r="N202" i="2" s="1"/>
  <c r="N203" i="2" a="1"/>
  <c r="N203" i="2" s="1"/>
  <c r="N204" i="2" a="1"/>
  <c r="N204" i="2" s="1"/>
  <c r="N205" i="2" a="1"/>
  <c r="N205" i="2" s="1"/>
  <c r="N206" i="2" a="1"/>
  <c r="N206" i="2" s="1"/>
  <c r="N207" i="2" a="1"/>
  <c r="N207" i="2" s="1"/>
  <c r="N208" i="2" a="1"/>
  <c r="N208" i="2" s="1"/>
  <c r="N209" i="2" a="1"/>
  <c r="N209" i="2" s="1"/>
  <c r="N210" i="2" a="1"/>
  <c r="N210" i="2" s="1"/>
  <c r="N211" i="2" a="1"/>
  <c r="N211" i="2" s="1"/>
  <c r="N212" i="2" a="1"/>
  <c r="N212" i="2" s="1"/>
  <c r="N213" i="2" a="1"/>
  <c r="N213" i="2" s="1"/>
  <c r="N214" i="2" a="1"/>
  <c r="N214" i="2" s="1"/>
  <c r="N215" i="2" a="1"/>
  <c r="N215" i="2" s="1"/>
  <c r="N216" i="2" a="1"/>
  <c r="N216" i="2" s="1"/>
  <c r="N217" i="2" a="1"/>
  <c r="N217" i="2" s="1"/>
  <c r="N218" i="2" a="1"/>
  <c r="N218" i="2" s="1"/>
  <c r="N219" i="2" a="1"/>
  <c r="N219" i="2" s="1"/>
  <c r="N220" i="2" a="1"/>
  <c r="N220" i="2" s="1"/>
  <c r="N221" i="2" a="1"/>
  <c r="N221" i="2" s="1"/>
  <c r="N222" i="2" a="1"/>
  <c r="N222" i="2" s="1"/>
  <c r="N223" i="2" a="1"/>
  <c r="N223" i="2" s="1"/>
  <c r="N224" i="2" a="1"/>
  <c r="N224" i="2" s="1"/>
  <c r="N225" i="2" a="1"/>
  <c r="N225" i="2" s="1"/>
  <c r="N226" i="2" a="1"/>
  <c r="N226" i="2" s="1"/>
  <c r="N227" i="2" a="1"/>
  <c r="N227" i="2" s="1"/>
  <c r="N228" i="2" a="1"/>
  <c r="N228" i="2" s="1"/>
  <c r="N229" i="2" a="1"/>
  <c r="N229" i="2" s="1"/>
  <c r="N230" i="2" a="1"/>
  <c r="N230" i="2" s="1"/>
  <c r="N231" i="2" a="1"/>
  <c r="N231" i="2" s="1"/>
  <c r="N232" i="2" a="1"/>
  <c r="N232" i="2" s="1"/>
  <c r="N233" i="2" a="1"/>
  <c r="N233" i="2" s="1"/>
  <c r="N234" i="2" a="1"/>
  <c r="N234" i="2" s="1"/>
  <c r="N235" i="2" a="1"/>
  <c r="N235" i="2" s="1"/>
  <c r="N236" i="2" a="1"/>
  <c r="N236" i="2" s="1"/>
  <c r="N237" i="2" a="1"/>
  <c r="N237" i="2" s="1"/>
  <c r="N238" i="2" a="1"/>
  <c r="N238" i="2" s="1"/>
  <c r="N239" i="2" a="1"/>
  <c r="N239" i="2" s="1"/>
  <c r="N240" i="2" a="1"/>
  <c r="N240" i="2" s="1"/>
  <c r="N241" i="2" a="1"/>
  <c r="N241" i="2" s="1"/>
  <c r="N242" i="2" a="1"/>
  <c r="N242" i="2" s="1"/>
  <c r="N243" i="2" a="1"/>
  <c r="N243" i="2" s="1"/>
  <c r="N244" i="2" a="1"/>
  <c r="N244" i="2" s="1"/>
  <c r="N245" i="2" a="1"/>
  <c r="N245" i="2" s="1"/>
  <c r="N246" i="2" a="1"/>
  <c r="N246" i="2" s="1"/>
  <c r="N247" i="2" a="1"/>
  <c r="N247" i="2" s="1"/>
  <c r="N248" i="2" a="1"/>
  <c r="N248" i="2" s="1"/>
  <c r="N249" i="2" a="1"/>
  <c r="N249" i="2" s="1"/>
  <c r="N250" i="2" a="1"/>
  <c r="N250" i="2" s="1"/>
  <c r="N251" i="2" a="1"/>
  <c r="N251" i="2" s="1"/>
  <c r="N252" i="2" a="1"/>
  <c r="N252" i="2" s="1"/>
  <c r="N253" i="2" a="1"/>
  <c r="N253" i="2" s="1"/>
  <c r="N254" i="2" a="1"/>
  <c r="N254" i="2" s="1"/>
  <c r="N255" i="2" a="1"/>
  <c r="N255" i="2" s="1"/>
  <c r="N256" i="2" a="1"/>
  <c r="N256" i="2" s="1"/>
  <c r="N257" i="2" a="1"/>
  <c r="N257" i="2" s="1"/>
  <c r="N258" i="2" a="1"/>
  <c r="N258" i="2" s="1"/>
  <c r="N259" i="2" a="1"/>
  <c r="N259" i="2" s="1"/>
  <c r="N260" i="2" a="1"/>
  <c r="N260" i="2" s="1"/>
  <c r="N261" i="2" a="1"/>
  <c r="N261" i="2" s="1"/>
  <c r="N262" i="2" a="1"/>
  <c r="N262" i="2" s="1"/>
  <c r="N263" i="2" a="1"/>
  <c r="N263" i="2" s="1"/>
  <c r="N264" i="2" a="1"/>
  <c r="N264" i="2" s="1"/>
  <c r="N265" i="2" a="1"/>
  <c r="N265" i="2" s="1"/>
  <c r="N266" i="2" a="1"/>
  <c r="N266" i="2" s="1"/>
  <c r="N267" i="2" a="1"/>
  <c r="N267" i="2" s="1"/>
  <c r="N268" i="2" a="1"/>
  <c r="N268" i="2" s="1"/>
  <c r="N269" i="2" a="1"/>
  <c r="N269" i="2" s="1"/>
  <c r="N270" i="2" a="1"/>
  <c r="N270" i="2" s="1"/>
  <c r="N271" i="2" a="1"/>
  <c r="N271" i="2" s="1"/>
  <c r="N272" i="2" a="1"/>
  <c r="N272" i="2" s="1"/>
  <c r="N273" i="2" a="1"/>
  <c r="N273" i="2" s="1"/>
  <c r="N274" i="2" a="1"/>
  <c r="N274" i="2" s="1"/>
  <c r="N275" i="2" a="1"/>
  <c r="N275" i="2" s="1"/>
  <c r="N276" i="2" a="1"/>
  <c r="N276" i="2" s="1"/>
  <c r="N277" i="2" a="1"/>
  <c r="N277" i="2" s="1"/>
  <c r="N278" i="2" a="1"/>
  <c r="N278" i="2" s="1"/>
  <c r="N279" i="2" a="1"/>
  <c r="N279" i="2" s="1"/>
  <c r="N280" i="2" a="1"/>
  <c r="N280" i="2" s="1"/>
  <c r="N281" i="2" a="1"/>
  <c r="N281" i="2" s="1"/>
  <c r="N282" i="2" a="1"/>
  <c r="N282" i="2" s="1"/>
  <c r="N283" i="2" a="1"/>
  <c r="N283" i="2" s="1"/>
  <c r="N284" i="2" a="1"/>
  <c r="N284" i="2" s="1"/>
  <c r="N285" i="2" a="1"/>
  <c r="N285" i="2" s="1"/>
  <c r="N286" i="2" a="1"/>
  <c r="N286" i="2" s="1"/>
  <c r="N287" i="2" a="1"/>
  <c r="N287" i="2" s="1"/>
  <c r="N288" i="2" a="1"/>
  <c r="N288" i="2" s="1"/>
  <c r="N289" i="2" a="1"/>
  <c r="N289" i="2" s="1"/>
  <c r="N290" i="2" a="1"/>
  <c r="N290" i="2" s="1"/>
  <c r="N291" i="2" a="1"/>
  <c r="N291" i="2" s="1"/>
  <c r="N292" i="2" a="1"/>
  <c r="N292" i="2" s="1"/>
  <c r="N293" i="2" a="1"/>
  <c r="N293" i="2" s="1"/>
  <c r="N294" i="2" a="1"/>
  <c r="N294" i="2" s="1"/>
  <c r="N295" i="2" a="1"/>
  <c r="N295" i="2" s="1"/>
  <c r="N296" i="2" a="1"/>
  <c r="N296" i="2" s="1"/>
  <c r="N297" i="2" a="1"/>
  <c r="N297" i="2" s="1"/>
  <c r="N298" i="2" a="1"/>
  <c r="N298" i="2" s="1"/>
  <c r="N299" i="2" a="1"/>
  <c r="N299" i="2" s="1"/>
  <c r="N300" i="2" a="1"/>
  <c r="N300" i="2" s="1"/>
  <c r="N301" i="2" a="1"/>
  <c r="N301" i="2" s="1"/>
  <c r="N302" i="2" a="1"/>
  <c r="N302" i="2" s="1"/>
  <c r="N303" i="2" a="1"/>
  <c r="N303" i="2" s="1"/>
  <c r="N304" i="2" a="1"/>
  <c r="N304" i="2" s="1"/>
  <c r="N305" i="2" a="1"/>
  <c r="N305" i="2" s="1"/>
  <c r="N306" i="2" a="1"/>
  <c r="N306" i="2" s="1"/>
  <c r="N307" i="2" a="1"/>
  <c r="N307" i="2" s="1"/>
  <c r="N308" i="2" a="1"/>
  <c r="N308" i="2" s="1"/>
  <c r="N309" i="2" a="1"/>
  <c r="N309" i="2" s="1"/>
  <c r="N310" i="2" a="1"/>
  <c r="N310" i="2" s="1"/>
  <c r="N311" i="2" a="1"/>
  <c r="N311" i="2" s="1"/>
  <c r="N312" i="2" a="1"/>
  <c r="N312" i="2" s="1"/>
  <c r="N313" i="2" a="1"/>
  <c r="N313" i="2" s="1"/>
  <c r="N314" i="2" a="1"/>
  <c r="N314" i="2" s="1"/>
  <c r="N315" i="2" a="1"/>
  <c r="N315" i="2" s="1"/>
  <c r="N316" i="2" a="1"/>
  <c r="N316" i="2" s="1"/>
  <c r="N317" i="2" a="1"/>
  <c r="N317" i="2" s="1"/>
  <c r="N318" i="2" a="1"/>
  <c r="N318" i="2" s="1"/>
  <c r="N319" i="2" a="1"/>
  <c r="N319" i="2" s="1"/>
  <c r="N320" i="2" a="1"/>
  <c r="N320" i="2" s="1"/>
  <c r="N321" i="2" a="1"/>
  <c r="N321" i="2" s="1"/>
  <c r="N322" i="2" a="1"/>
  <c r="N322" i="2" s="1"/>
  <c r="N323" i="2" a="1"/>
  <c r="N323" i="2" s="1"/>
  <c r="N324" i="2" a="1"/>
  <c r="N324" i="2" s="1"/>
  <c r="N325" i="2" a="1"/>
  <c r="N325" i="2" s="1"/>
  <c r="N326" i="2" a="1"/>
  <c r="N326" i="2" s="1"/>
  <c r="N327" i="2" a="1"/>
  <c r="N327" i="2" s="1"/>
  <c r="N328" i="2" a="1"/>
  <c r="N328" i="2" s="1"/>
  <c r="N329" i="2" a="1"/>
  <c r="N329" i="2" s="1"/>
  <c r="N330" i="2" a="1"/>
  <c r="N330" i="2" s="1"/>
  <c r="N331" i="2" a="1"/>
  <c r="N331" i="2" s="1"/>
  <c r="N332" i="2" a="1"/>
  <c r="N332" i="2" s="1"/>
  <c r="N333" i="2" a="1"/>
  <c r="N333" i="2" s="1"/>
  <c r="N334" i="2" a="1"/>
  <c r="N334" i="2" s="1"/>
  <c r="N335" i="2" a="1"/>
  <c r="N335" i="2" s="1"/>
  <c r="N336" i="2" a="1"/>
  <c r="N336" i="2" s="1"/>
  <c r="N337" i="2" a="1"/>
  <c r="N337" i="2" s="1"/>
  <c r="N338" i="2" a="1"/>
  <c r="N338" i="2" s="1"/>
  <c r="N339" i="2" a="1"/>
  <c r="N339" i="2" s="1"/>
  <c r="N340" i="2" a="1"/>
  <c r="N340" i="2" s="1"/>
  <c r="N341" i="2" a="1"/>
  <c r="N341" i="2" s="1"/>
  <c r="N342" i="2" a="1"/>
  <c r="N342" i="2" s="1"/>
  <c r="N343" i="2" a="1"/>
  <c r="N343" i="2" s="1"/>
  <c r="N344" i="2" a="1"/>
  <c r="N344" i="2" s="1"/>
  <c r="N345" i="2" a="1"/>
  <c r="N345" i="2" s="1"/>
  <c r="N346" i="2" a="1"/>
  <c r="N346" i="2" s="1"/>
  <c r="N347" i="2" a="1"/>
  <c r="N347" i="2" s="1"/>
  <c r="N348" i="2" a="1"/>
  <c r="N348" i="2" s="1"/>
  <c r="N349" i="2" a="1"/>
  <c r="N349" i="2" s="1"/>
  <c r="N350" i="2" a="1"/>
  <c r="N350" i="2" s="1"/>
  <c r="N351" i="2" a="1"/>
  <c r="N351" i="2" s="1"/>
  <c r="N352" i="2" a="1"/>
  <c r="N352" i="2" s="1"/>
  <c r="N353" i="2" a="1"/>
  <c r="N353" i="2" s="1"/>
  <c r="N354" i="2" a="1"/>
  <c r="N354" i="2" s="1"/>
  <c r="N355" i="2" a="1"/>
  <c r="N355" i="2" s="1"/>
  <c r="N356" i="2" a="1"/>
  <c r="N356" i="2" s="1"/>
  <c r="N357" i="2" a="1"/>
  <c r="N357" i="2" s="1"/>
  <c r="N358" i="2" a="1"/>
  <c r="N358" i="2" s="1"/>
  <c r="N359" i="2" a="1"/>
  <c r="N359" i="2" s="1"/>
  <c r="N360" i="2" a="1"/>
  <c r="N360" i="2" s="1"/>
  <c r="N361" i="2" a="1"/>
  <c r="N361" i="2" s="1"/>
  <c r="N362" i="2" a="1"/>
  <c r="N362" i="2" s="1"/>
  <c r="N363" i="2" a="1"/>
  <c r="N363" i="2" s="1"/>
  <c r="N364" i="2" a="1"/>
  <c r="N364" i="2" s="1"/>
  <c r="N365" i="2" a="1"/>
  <c r="N365" i="2" s="1"/>
  <c r="N366" i="2" a="1"/>
  <c r="N366" i="2" s="1"/>
  <c r="N367" i="2" a="1"/>
  <c r="N367" i="2" s="1"/>
  <c r="N368" i="2" a="1"/>
  <c r="N368" i="2" s="1"/>
  <c r="N369" i="2" a="1"/>
  <c r="N369" i="2" s="1"/>
  <c r="N370" i="2" a="1"/>
  <c r="N370" i="2" s="1"/>
  <c r="N371" i="2" a="1"/>
  <c r="N371" i="2" s="1"/>
  <c r="N372" i="2" a="1"/>
  <c r="N372" i="2" s="1"/>
  <c r="N373" i="2" a="1"/>
  <c r="N373" i="2" s="1"/>
  <c r="N374" i="2" a="1"/>
  <c r="N374" i="2" s="1"/>
  <c r="N375" i="2" a="1"/>
  <c r="N375" i="2" s="1"/>
  <c r="N376" i="2" a="1"/>
  <c r="N376" i="2" s="1"/>
  <c r="N377" i="2" a="1"/>
  <c r="N377" i="2" s="1"/>
  <c r="N378" i="2" a="1"/>
  <c r="N378" i="2" s="1"/>
  <c r="N379" i="2" a="1"/>
  <c r="N379" i="2" s="1"/>
  <c r="N380" i="2" a="1"/>
  <c r="N380" i="2" s="1"/>
  <c r="N381" i="2" a="1"/>
  <c r="N381" i="2" s="1"/>
  <c r="N382" i="2" a="1"/>
  <c r="N382" i="2" s="1"/>
  <c r="N383" i="2" a="1"/>
  <c r="N383" i="2" s="1"/>
  <c r="N384" i="2" a="1"/>
  <c r="N384" i="2" s="1"/>
  <c r="N385" i="2" a="1"/>
  <c r="N385" i="2" s="1"/>
  <c r="N386" i="2" a="1"/>
  <c r="N386" i="2" s="1"/>
  <c r="N387" i="2" a="1"/>
  <c r="N387" i="2" s="1"/>
  <c r="N388" i="2" a="1"/>
  <c r="N388" i="2" s="1"/>
  <c r="N389" i="2" a="1"/>
  <c r="N389" i="2" s="1"/>
  <c r="N390" i="2" a="1"/>
  <c r="N390" i="2" s="1"/>
  <c r="N391" i="2" a="1"/>
  <c r="N391" i="2" s="1"/>
  <c r="N392" i="2" a="1"/>
  <c r="N392" i="2" s="1"/>
  <c r="N393" i="2" a="1"/>
  <c r="N393" i="2" s="1"/>
  <c r="N394" i="2" a="1"/>
  <c r="N394" i="2" s="1"/>
  <c r="N395" i="2" a="1"/>
  <c r="N395" i="2" s="1"/>
  <c r="N396" i="2" a="1"/>
  <c r="N396" i="2" s="1"/>
  <c r="N397" i="2" a="1"/>
  <c r="N397" i="2" s="1"/>
  <c r="N398" i="2" a="1"/>
  <c r="N398" i="2" s="1"/>
  <c r="N399" i="2" a="1"/>
  <c r="N399" i="2" s="1"/>
  <c r="N400" i="2" a="1"/>
  <c r="N400" i="2" s="1"/>
  <c r="N401" i="2" a="1"/>
  <c r="N401" i="2" s="1"/>
  <c r="N402" i="2" a="1"/>
  <c r="N402" i="2" s="1"/>
  <c r="N403" i="2" a="1"/>
  <c r="N403" i="2" s="1"/>
  <c r="N404" i="2" a="1"/>
  <c r="N404" i="2" s="1"/>
  <c r="N405" i="2" a="1"/>
  <c r="N405" i="2" s="1"/>
  <c r="N406" i="2" a="1"/>
  <c r="N406" i="2" s="1"/>
  <c r="N407" i="2" a="1"/>
  <c r="N407" i="2" s="1"/>
  <c r="N408" i="2" a="1"/>
  <c r="N408" i="2" s="1"/>
  <c r="N409" i="2" a="1"/>
  <c r="N409" i="2" s="1"/>
  <c r="N410" i="2" a="1"/>
  <c r="N410" i="2" s="1"/>
  <c r="N411" i="2" a="1"/>
  <c r="N411" i="2" s="1"/>
  <c r="N412" i="2" a="1"/>
  <c r="N412" i="2" s="1"/>
  <c r="N413" i="2" a="1"/>
  <c r="N413" i="2" s="1"/>
  <c r="N414" i="2" a="1"/>
  <c r="N414" i="2" s="1"/>
  <c r="N415" i="2" a="1"/>
  <c r="N415" i="2" s="1"/>
  <c r="N416" i="2" a="1"/>
  <c r="N416" i="2" s="1"/>
  <c r="N417" i="2" a="1"/>
  <c r="N417" i="2" s="1"/>
  <c r="N418" i="2" a="1"/>
  <c r="N418" i="2" s="1"/>
  <c r="N419" i="2" a="1"/>
  <c r="N419" i="2" s="1"/>
  <c r="N420" i="2" a="1"/>
  <c r="N420" i="2" s="1"/>
  <c r="N421" i="2" a="1"/>
  <c r="N421" i="2" s="1"/>
  <c r="N422" i="2" a="1"/>
  <c r="N422" i="2" s="1"/>
  <c r="N423" i="2" a="1"/>
  <c r="N423" i="2" s="1"/>
  <c r="N424" i="2" a="1"/>
  <c r="N424" i="2" s="1"/>
  <c r="N425" i="2" a="1"/>
  <c r="N425" i="2" s="1"/>
  <c r="N426" i="2" a="1"/>
  <c r="N426" i="2" s="1"/>
  <c r="N427" i="2" a="1"/>
  <c r="N427" i="2" s="1"/>
  <c r="N428" i="2" a="1"/>
  <c r="N428" i="2" s="1"/>
  <c r="N429" i="2" a="1"/>
  <c r="N429" i="2" s="1"/>
  <c r="N430" i="2" a="1"/>
  <c r="N430" i="2" s="1"/>
  <c r="N431" i="2" a="1"/>
  <c r="N431" i="2" s="1"/>
  <c r="N432" i="2" a="1"/>
  <c r="N432" i="2" s="1"/>
  <c r="N433" i="2" a="1"/>
  <c r="N433" i="2" s="1"/>
  <c r="N434" i="2" a="1"/>
  <c r="N434" i="2" s="1"/>
  <c r="N435" i="2" a="1"/>
  <c r="N435" i="2" s="1"/>
  <c r="N436" i="2" a="1"/>
  <c r="N436" i="2" s="1"/>
  <c r="N437" i="2" a="1"/>
  <c r="N437" i="2" s="1"/>
  <c r="N438" i="2" a="1"/>
  <c r="N438" i="2" s="1"/>
  <c r="N439" i="2" a="1"/>
  <c r="N439" i="2" s="1"/>
  <c r="N440" i="2" a="1"/>
  <c r="N440" i="2" s="1"/>
  <c r="N441" i="2" a="1"/>
  <c r="N441" i="2" s="1"/>
  <c r="N442" i="2" a="1"/>
  <c r="N442" i="2" s="1"/>
  <c r="N443" i="2" a="1"/>
  <c r="N443" i="2" s="1"/>
  <c r="N444" i="2" a="1"/>
  <c r="N444" i="2" s="1"/>
  <c r="N445" i="2" a="1"/>
  <c r="N445" i="2" s="1"/>
  <c r="N446" i="2" a="1"/>
  <c r="N446" i="2" s="1"/>
  <c r="N447" i="2" a="1"/>
  <c r="N447" i="2" s="1"/>
  <c r="N448" i="2" a="1"/>
  <c r="N448" i="2" s="1"/>
  <c r="N449" i="2" a="1"/>
  <c r="N449" i="2" s="1"/>
  <c r="N450" i="2" a="1"/>
  <c r="N450" i="2" s="1"/>
  <c r="N451" i="2" a="1"/>
  <c r="N451" i="2" s="1"/>
  <c r="N452" i="2" a="1"/>
  <c r="N452" i="2" s="1"/>
  <c r="N453" i="2" a="1"/>
  <c r="N453" i="2" s="1"/>
  <c r="N454" i="2" a="1"/>
  <c r="N454" i="2" s="1"/>
  <c r="N455" i="2" a="1"/>
  <c r="N455" i="2" s="1"/>
  <c r="N456" i="2" a="1"/>
  <c r="N456" i="2" s="1"/>
  <c r="N457" i="2" a="1"/>
  <c r="N457" i="2" s="1"/>
  <c r="N458" i="2" a="1"/>
  <c r="N458" i="2" s="1"/>
  <c r="N459" i="2" a="1"/>
  <c r="N459" i="2" s="1"/>
  <c r="N460" i="2" a="1"/>
  <c r="N460" i="2" s="1"/>
  <c r="N461" i="2" a="1"/>
  <c r="N461" i="2" s="1"/>
  <c r="N462" i="2" a="1"/>
  <c r="N462" i="2" s="1"/>
  <c r="N463" i="2" a="1"/>
  <c r="N463" i="2" s="1"/>
  <c r="N464" i="2" a="1"/>
  <c r="N464" i="2" s="1"/>
  <c r="N465" i="2" a="1"/>
  <c r="N465" i="2" s="1"/>
  <c r="N466" i="2" a="1"/>
  <c r="N466" i="2" s="1"/>
  <c r="N467" i="2" a="1"/>
  <c r="N467" i="2" s="1"/>
  <c r="N468" i="2" a="1"/>
  <c r="N468" i="2" s="1"/>
  <c r="N469" i="2" a="1"/>
  <c r="N469" i="2" s="1"/>
  <c r="N470" i="2" a="1"/>
  <c r="N470" i="2" s="1"/>
  <c r="N471" i="2" a="1"/>
  <c r="N471" i="2" s="1"/>
  <c r="N472" i="2" a="1"/>
  <c r="N472" i="2" s="1"/>
  <c r="N473" i="2" a="1"/>
  <c r="N473" i="2" s="1"/>
  <c r="N474" i="2" a="1"/>
  <c r="N474" i="2" s="1"/>
  <c r="N475" i="2" a="1"/>
  <c r="N475" i="2" s="1"/>
  <c r="N476" i="2" a="1"/>
  <c r="N476" i="2" s="1"/>
  <c r="N477" i="2" a="1"/>
  <c r="N477" i="2" s="1"/>
  <c r="N478" i="2" a="1"/>
  <c r="N478" i="2" s="1"/>
  <c r="N479" i="2" a="1"/>
  <c r="N479" i="2" s="1"/>
  <c r="N480" i="2" a="1"/>
  <c r="N480" i="2" s="1"/>
  <c r="N481" i="2" a="1"/>
  <c r="N481" i="2" s="1"/>
  <c r="N482" i="2" a="1"/>
  <c r="N482" i="2" s="1"/>
  <c r="N483" i="2" a="1"/>
  <c r="N483" i="2" s="1"/>
  <c r="N484" i="2" a="1"/>
  <c r="N484" i="2" s="1"/>
  <c r="N485" i="2" a="1"/>
  <c r="N485" i="2" s="1"/>
  <c r="N486" i="2" a="1"/>
  <c r="N486" i="2" s="1"/>
  <c r="N487" i="2" a="1"/>
  <c r="N487" i="2" s="1"/>
  <c r="N488" i="2" a="1"/>
  <c r="N488" i="2" s="1"/>
  <c r="N489" i="2" a="1"/>
  <c r="N489" i="2" s="1"/>
  <c r="N490" i="2" a="1"/>
  <c r="N490" i="2" s="1"/>
  <c r="N491" i="2" a="1"/>
  <c r="N491" i="2" s="1"/>
  <c r="N492" i="2" a="1"/>
  <c r="N492" i="2" s="1"/>
  <c r="N493" i="2" a="1"/>
  <c r="N493" i="2" s="1"/>
  <c r="N494" i="2" a="1"/>
  <c r="N494" i="2" s="1"/>
  <c r="N495" i="2" a="1"/>
  <c r="N495" i="2" s="1"/>
  <c r="N496" i="2" a="1"/>
  <c r="N496" i="2" s="1"/>
  <c r="N497" i="2" a="1"/>
  <c r="N497" i="2" s="1"/>
  <c r="N498" i="2" a="1"/>
  <c r="N498" i="2" s="1"/>
  <c r="N499" i="2" a="1"/>
  <c r="N499" i="2" s="1"/>
  <c r="N500" i="2" a="1"/>
  <c r="N500" i="2" s="1"/>
  <c r="N501" i="2" a="1"/>
  <c r="N501" i="2" s="1"/>
  <c r="N502" i="2" a="1"/>
  <c r="N502" i="2" s="1"/>
  <c r="N503" i="2" a="1"/>
  <c r="N503" i="2" s="1"/>
  <c r="N504" i="2" a="1"/>
  <c r="N504" i="2" s="1"/>
  <c r="N505" i="2" a="1"/>
  <c r="N505" i="2" s="1"/>
  <c r="N506" i="2" a="1"/>
  <c r="N506" i="2" s="1"/>
  <c r="N507" i="2" a="1"/>
  <c r="N507" i="2" s="1"/>
  <c r="N508" i="2" a="1"/>
  <c r="N508" i="2" s="1"/>
  <c r="N509" i="2" a="1"/>
  <c r="N509" i="2" s="1"/>
  <c r="N510" i="2" a="1"/>
  <c r="N510" i="2" s="1"/>
  <c r="N511" i="2" a="1"/>
  <c r="N511" i="2" s="1"/>
  <c r="N512" i="2" a="1"/>
  <c r="N512" i="2" s="1"/>
  <c r="N513" i="2" a="1"/>
  <c r="N513" i="2" s="1"/>
  <c r="N514" i="2" a="1"/>
  <c r="N514" i="2" s="1"/>
  <c r="N515" i="2" a="1"/>
  <c r="N515" i="2" s="1"/>
  <c r="N516" i="2" a="1"/>
  <c r="N516" i="2" s="1"/>
  <c r="N517" i="2" a="1"/>
  <c r="N517" i="2" s="1"/>
  <c r="N518" i="2" a="1"/>
  <c r="N518" i="2" s="1"/>
  <c r="N519" i="2" a="1"/>
  <c r="N519" i="2" s="1"/>
  <c r="N520" i="2" a="1"/>
  <c r="N520" i="2" s="1"/>
  <c r="N521" i="2" a="1"/>
  <c r="N521" i="2" s="1"/>
  <c r="N522" i="2" a="1"/>
  <c r="N522" i="2" s="1"/>
  <c r="N523" i="2" a="1"/>
  <c r="N523" i="2" s="1"/>
  <c r="N524" i="2" a="1"/>
  <c r="N524" i="2" s="1"/>
  <c r="N525" i="2" a="1"/>
  <c r="N525" i="2" s="1"/>
  <c r="N526" i="2" a="1"/>
  <c r="N526" i="2" s="1"/>
  <c r="N527" i="2" a="1"/>
  <c r="N527" i="2" s="1"/>
  <c r="N528" i="2" a="1"/>
  <c r="N528" i="2" s="1"/>
  <c r="N529" i="2" a="1"/>
  <c r="N529" i="2" s="1"/>
  <c r="N530" i="2" a="1"/>
  <c r="N530" i="2" s="1"/>
  <c r="N531" i="2" a="1"/>
  <c r="N531" i="2" s="1"/>
  <c r="N532" i="2" a="1"/>
  <c r="N532" i="2" s="1"/>
  <c r="N533" i="2" a="1"/>
  <c r="N533" i="2" s="1"/>
  <c r="N534" i="2" a="1"/>
  <c r="N534" i="2" s="1"/>
  <c r="N535" i="2" a="1"/>
  <c r="N535" i="2" s="1"/>
  <c r="N536" i="2" a="1"/>
  <c r="N536" i="2" s="1"/>
  <c r="N537" i="2" a="1"/>
  <c r="N537" i="2" s="1"/>
  <c r="N538" i="2" a="1"/>
  <c r="N538" i="2" s="1"/>
  <c r="N539" i="2" a="1"/>
  <c r="N539" i="2" s="1"/>
  <c r="N540" i="2" a="1"/>
  <c r="N540" i="2" s="1"/>
  <c r="N541" i="2" a="1"/>
  <c r="N541" i="2" s="1"/>
  <c r="N542" i="2" a="1"/>
  <c r="N542" i="2" s="1"/>
  <c r="N543" i="2" a="1"/>
  <c r="N543" i="2" s="1"/>
  <c r="N544" i="2" a="1"/>
  <c r="N544" i="2" s="1"/>
  <c r="N545" i="2" a="1"/>
  <c r="N545" i="2" s="1"/>
  <c r="N546" i="2" a="1"/>
  <c r="N546" i="2" s="1"/>
  <c r="N547" i="2" a="1"/>
  <c r="N547" i="2" s="1"/>
  <c r="N548" i="2" a="1"/>
  <c r="N548" i="2" s="1"/>
  <c r="N549" i="2" a="1"/>
  <c r="N549" i="2" s="1"/>
  <c r="N550" i="2" a="1"/>
  <c r="N550" i="2" s="1"/>
  <c r="N551" i="2" a="1"/>
  <c r="N551" i="2" s="1"/>
  <c r="N552" i="2" a="1"/>
  <c r="N552" i="2" s="1"/>
  <c r="N553" i="2" a="1"/>
  <c r="N553" i="2" s="1"/>
  <c r="N554" i="2" a="1"/>
  <c r="N554" i="2" s="1"/>
  <c r="N555" i="2" a="1"/>
  <c r="N555" i="2" s="1"/>
  <c r="N556" i="2" a="1"/>
  <c r="N556" i="2" s="1"/>
  <c r="N557" i="2" a="1"/>
  <c r="N557" i="2" s="1"/>
  <c r="N558" i="2" a="1"/>
  <c r="N558" i="2" s="1"/>
  <c r="N559" i="2" a="1"/>
  <c r="N559" i="2" s="1"/>
  <c r="N560" i="2" a="1"/>
  <c r="N560" i="2" s="1"/>
  <c r="N561" i="2" a="1"/>
  <c r="N561" i="2" s="1"/>
  <c r="N562" i="2" a="1"/>
  <c r="N562" i="2" s="1"/>
  <c r="N563" i="2" a="1"/>
  <c r="N563" i="2" s="1"/>
  <c r="N564" i="2" a="1"/>
  <c r="N564" i="2" s="1"/>
  <c r="N565" i="2" a="1"/>
  <c r="N565" i="2" s="1"/>
  <c r="N566" i="2" a="1"/>
  <c r="N566" i="2" s="1"/>
  <c r="N567" i="2" a="1"/>
  <c r="N567" i="2" s="1"/>
  <c r="N568" i="2" a="1"/>
  <c r="N568" i="2" s="1"/>
  <c r="N569" i="2" a="1"/>
  <c r="N569" i="2" s="1"/>
  <c r="N570" i="2" a="1"/>
  <c r="N570" i="2" s="1"/>
  <c r="N571" i="2" a="1"/>
  <c r="N571" i="2" s="1"/>
  <c r="N572" i="2" a="1"/>
  <c r="N572" i="2" s="1"/>
  <c r="N573" i="2" a="1"/>
  <c r="N573" i="2" s="1"/>
  <c r="N574" i="2" a="1"/>
  <c r="N574" i="2" s="1"/>
  <c r="N575" i="2" a="1"/>
  <c r="N575" i="2" s="1"/>
  <c r="N576" i="2" a="1"/>
  <c r="N576" i="2" s="1"/>
  <c r="N577" i="2" a="1"/>
  <c r="N577" i="2" s="1"/>
  <c r="N578" i="2" a="1"/>
  <c r="N578" i="2" s="1"/>
  <c r="N579" i="2" a="1"/>
  <c r="N579" i="2" s="1"/>
  <c r="N580" i="2" a="1"/>
  <c r="N580" i="2" s="1"/>
  <c r="N581" i="2" a="1"/>
  <c r="N581" i="2" s="1"/>
  <c r="N582" i="2" a="1"/>
  <c r="N582" i="2" s="1"/>
  <c r="N583" i="2" a="1"/>
  <c r="N583" i="2" s="1"/>
  <c r="N584" i="2" a="1"/>
  <c r="N584" i="2" s="1"/>
  <c r="N585" i="2" a="1"/>
  <c r="N585" i="2" s="1"/>
  <c r="N586" i="2" a="1"/>
  <c r="N586" i="2" s="1"/>
  <c r="N587" i="2" a="1"/>
  <c r="N587" i="2" s="1"/>
  <c r="N588" i="2" a="1"/>
  <c r="N588" i="2" s="1"/>
  <c r="N589" i="2" a="1"/>
  <c r="N589" i="2" s="1"/>
  <c r="N590" i="2" a="1"/>
  <c r="N590" i="2" s="1"/>
  <c r="N591" i="2" a="1"/>
  <c r="N591" i="2" s="1"/>
  <c r="N592" i="2" a="1"/>
  <c r="N592" i="2" s="1"/>
  <c r="N593" i="2" a="1"/>
  <c r="N593" i="2" s="1"/>
  <c r="N594" i="2" a="1"/>
  <c r="N594" i="2" s="1"/>
  <c r="N595" i="2" a="1"/>
  <c r="N595" i="2" s="1"/>
  <c r="N596" i="2" a="1"/>
  <c r="N596" i="2" s="1"/>
  <c r="N597" i="2" a="1"/>
  <c r="N597" i="2" s="1"/>
  <c r="N598" i="2" a="1"/>
  <c r="N598" i="2" s="1"/>
  <c r="N599" i="2" a="1"/>
  <c r="N599" i="2" s="1"/>
  <c r="N600" i="2" a="1"/>
  <c r="N600" i="2" s="1"/>
  <c r="N601" i="2" a="1"/>
  <c r="N601" i="2" s="1"/>
  <c r="N602" i="2" a="1"/>
  <c r="N602" i="2" s="1"/>
  <c r="N603" i="2" a="1"/>
  <c r="N603" i="2" s="1"/>
  <c r="N604" i="2" a="1"/>
  <c r="N604" i="2" s="1"/>
  <c r="N605" i="2" a="1"/>
  <c r="N605" i="2" s="1"/>
  <c r="N606" i="2" a="1"/>
  <c r="N606" i="2" s="1"/>
  <c r="N607" i="2" a="1"/>
  <c r="N607" i="2" s="1"/>
  <c r="N608" i="2" a="1"/>
  <c r="N608" i="2" s="1"/>
  <c r="N609" i="2" a="1"/>
  <c r="N609" i="2" s="1"/>
  <c r="N610" i="2" a="1"/>
  <c r="N610" i="2" s="1"/>
  <c r="N611" i="2" a="1"/>
  <c r="N611" i="2" s="1"/>
  <c r="N612" i="2" a="1"/>
  <c r="N612" i="2" s="1"/>
  <c r="N613" i="2" a="1"/>
  <c r="N613" i="2" s="1"/>
  <c r="N614" i="2" a="1"/>
  <c r="N614" i="2" s="1"/>
  <c r="N615" i="2" a="1"/>
  <c r="N615" i="2" s="1"/>
  <c r="N616" i="2" a="1"/>
  <c r="N616" i="2" s="1"/>
  <c r="N617" i="2" a="1"/>
  <c r="N617" i="2" s="1"/>
  <c r="N618" i="2" a="1"/>
  <c r="N618" i="2" s="1"/>
  <c r="N619" i="2" a="1"/>
  <c r="N619" i="2" s="1"/>
  <c r="N620" i="2" a="1"/>
  <c r="N620" i="2" s="1"/>
  <c r="N621" i="2" a="1"/>
  <c r="N621" i="2" s="1"/>
  <c r="N622" i="2" a="1"/>
  <c r="N622" i="2" s="1"/>
  <c r="N623" i="2" a="1"/>
  <c r="N623" i="2" s="1"/>
  <c r="N624" i="2" a="1"/>
  <c r="N624" i="2" s="1"/>
  <c r="N625" i="2" a="1"/>
  <c r="N625" i="2" s="1"/>
  <c r="N626" i="2" a="1"/>
  <c r="N626" i="2" s="1"/>
  <c r="N627" i="2" a="1"/>
  <c r="N627" i="2" s="1"/>
  <c r="N628" i="2" a="1"/>
  <c r="N628" i="2" s="1"/>
  <c r="N629" i="2" a="1"/>
  <c r="N629" i="2" s="1"/>
  <c r="N630" i="2" a="1"/>
  <c r="N630" i="2" s="1"/>
  <c r="N631" i="2" a="1"/>
  <c r="N631" i="2" s="1"/>
  <c r="N632" i="2" a="1"/>
  <c r="N632" i="2" s="1"/>
  <c r="N633" i="2" a="1"/>
  <c r="N633" i="2" s="1"/>
  <c r="N634" i="2" a="1"/>
  <c r="N634" i="2" s="1"/>
  <c r="N635" i="2" a="1"/>
  <c r="N635" i="2" s="1"/>
  <c r="N636" i="2" a="1"/>
  <c r="N636" i="2" s="1"/>
  <c r="N637" i="2" a="1"/>
  <c r="N637" i="2" s="1"/>
  <c r="N638" i="2" a="1"/>
  <c r="N638" i="2" s="1"/>
  <c r="N639" i="2" a="1"/>
  <c r="N639" i="2" s="1"/>
  <c r="N640" i="2" a="1"/>
  <c r="N640" i="2" s="1"/>
  <c r="N641" i="2" a="1"/>
  <c r="N641" i="2" s="1"/>
  <c r="N642" i="2" a="1"/>
  <c r="N642" i="2" s="1"/>
  <c r="N643" i="2" a="1"/>
  <c r="N643" i="2" s="1"/>
  <c r="N644" i="2" a="1"/>
  <c r="N644" i="2" s="1"/>
  <c r="N645" i="2" a="1"/>
  <c r="N645" i="2" s="1"/>
  <c r="N646" i="2" a="1"/>
  <c r="N646" i="2" s="1"/>
  <c r="N647" i="2" a="1"/>
  <c r="N647" i="2" s="1"/>
  <c r="N648" i="2" a="1"/>
  <c r="N648" i="2" s="1"/>
  <c r="N649" i="2" a="1"/>
  <c r="N649" i="2" s="1"/>
  <c r="N650" i="2" a="1"/>
  <c r="N650" i="2" s="1"/>
  <c r="N651" i="2" a="1"/>
  <c r="N651" i="2" s="1"/>
  <c r="N652" i="2" a="1"/>
  <c r="N652" i="2" s="1"/>
  <c r="N653" i="2" a="1"/>
  <c r="N653" i="2" s="1"/>
  <c r="N654" i="2" a="1"/>
  <c r="N654" i="2" s="1"/>
  <c r="N655" i="2" a="1"/>
  <c r="N655" i="2" s="1"/>
  <c r="N656" i="2" a="1"/>
  <c r="N656" i="2" s="1"/>
  <c r="N657" i="2" a="1"/>
  <c r="N657" i="2" s="1"/>
  <c r="N658" i="2" a="1"/>
  <c r="N658" i="2" s="1"/>
  <c r="N659" i="2" a="1"/>
  <c r="N659" i="2" s="1"/>
  <c r="N660" i="2" a="1"/>
  <c r="N660" i="2" s="1"/>
  <c r="N661" i="2" a="1"/>
  <c r="N661" i="2" s="1"/>
  <c r="N662" i="2" a="1"/>
  <c r="N662" i="2" s="1"/>
  <c r="N663" i="2" a="1"/>
  <c r="N663" i="2" s="1"/>
  <c r="N664" i="2" a="1"/>
  <c r="N664" i="2" s="1"/>
  <c r="N665" i="2" a="1"/>
  <c r="N665" i="2" s="1"/>
  <c r="N666" i="2" a="1"/>
  <c r="N666" i="2" s="1"/>
  <c r="N667" i="2" a="1"/>
  <c r="N667" i="2" s="1"/>
  <c r="N668" i="2" a="1"/>
  <c r="N668" i="2" s="1"/>
  <c r="N669" i="2" a="1"/>
  <c r="N669" i="2" s="1"/>
  <c r="N670" i="2" a="1"/>
  <c r="N670" i="2" s="1"/>
  <c r="N671" i="2" a="1"/>
  <c r="N671" i="2" s="1"/>
  <c r="N672" i="2" a="1"/>
  <c r="N672" i="2" s="1"/>
  <c r="N673" i="2" a="1"/>
  <c r="N673" i="2" s="1"/>
  <c r="N674" i="2" a="1"/>
  <c r="N674" i="2" s="1"/>
  <c r="N675" i="2" a="1"/>
  <c r="N675" i="2" s="1"/>
  <c r="N676" i="2" a="1"/>
  <c r="N676" i="2" s="1"/>
  <c r="N677" i="2" a="1"/>
  <c r="N677" i="2" s="1"/>
  <c r="N678" i="2" a="1"/>
  <c r="N678" i="2" s="1"/>
  <c r="N679" i="2" a="1"/>
  <c r="N679" i="2" s="1"/>
  <c r="N680" i="2" a="1"/>
  <c r="N680" i="2" s="1"/>
  <c r="N681" i="2" a="1"/>
  <c r="N681" i="2" s="1"/>
  <c r="N682" i="2" a="1"/>
  <c r="N682" i="2" s="1"/>
  <c r="N683" i="2" a="1"/>
  <c r="N683" i="2" s="1"/>
  <c r="N684" i="2" a="1"/>
  <c r="N684" i="2" s="1"/>
  <c r="N685" i="2" a="1"/>
  <c r="N685" i="2" s="1"/>
  <c r="N686" i="2" a="1"/>
  <c r="N686" i="2" s="1"/>
  <c r="N687" i="2" a="1"/>
  <c r="N687" i="2" s="1"/>
  <c r="N688" i="2" a="1"/>
  <c r="N688" i="2" s="1"/>
  <c r="N689" i="2" a="1"/>
  <c r="N689" i="2" s="1"/>
  <c r="N690" i="2" a="1"/>
  <c r="N690" i="2" s="1"/>
  <c r="N691" i="2" a="1"/>
  <c r="N691" i="2" s="1"/>
  <c r="N692" i="2" a="1"/>
  <c r="N692" i="2" s="1"/>
  <c r="N693" i="2" a="1"/>
  <c r="N693" i="2" s="1"/>
  <c r="N694" i="2" a="1"/>
  <c r="N694" i="2" s="1"/>
  <c r="N695" i="2" a="1"/>
  <c r="N695" i="2" s="1"/>
  <c r="N696" i="2" a="1"/>
  <c r="N696" i="2" s="1"/>
  <c r="N697" i="2" a="1"/>
  <c r="N697" i="2" s="1"/>
  <c r="N698" i="2" a="1"/>
  <c r="N698" i="2" s="1"/>
  <c r="N699" i="2" a="1"/>
  <c r="N699" i="2" s="1"/>
  <c r="N700" i="2" a="1"/>
  <c r="N700" i="2" s="1"/>
  <c r="N701" i="2" a="1"/>
  <c r="N701" i="2" s="1"/>
  <c r="N702" i="2" a="1"/>
  <c r="N702" i="2" s="1"/>
  <c r="N703" i="2" a="1"/>
  <c r="N703" i="2" s="1"/>
  <c r="N704" i="2" a="1"/>
  <c r="N704" i="2" s="1"/>
  <c r="N705" i="2" a="1"/>
  <c r="N705" i="2" s="1"/>
  <c r="N706" i="2" a="1"/>
  <c r="N706" i="2" s="1"/>
  <c r="N707" i="2" a="1"/>
  <c r="N707" i="2" s="1"/>
  <c r="N708" i="2" a="1"/>
  <c r="N708" i="2" s="1"/>
  <c r="N709" i="2" a="1"/>
  <c r="N709" i="2" s="1"/>
  <c r="N710" i="2" a="1"/>
  <c r="N710" i="2" s="1"/>
  <c r="N711" i="2" a="1"/>
  <c r="N711" i="2" s="1"/>
  <c r="N712" i="2" a="1"/>
  <c r="N712" i="2" s="1"/>
  <c r="N713" i="2" a="1"/>
  <c r="N713" i="2" s="1"/>
  <c r="N714" i="2" a="1"/>
  <c r="N714" i="2" s="1"/>
  <c r="N715" i="2" a="1"/>
  <c r="N715" i="2" s="1"/>
  <c r="N716" i="2" a="1"/>
  <c r="N716" i="2" s="1"/>
  <c r="N717" i="2" a="1"/>
  <c r="N717" i="2" s="1"/>
  <c r="N718" i="2" a="1"/>
  <c r="N718" i="2" s="1"/>
  <c r="N719" i="2" a="1"/>
  <c r="N719" i="2" s="1"/>
  <c r="N720" i="2" a="1"/>
  <c r="N720" i="2" s="1"/>
  <c r="N721" i="2" a="1"/>
  <c r="N721" i="2" s="1"/>
  <c r="N722" i="2" a="1"/>
  <c r="N722" i="2" s="1"/>
  <c r="N723" i="2" a="1"/>
  <c r="N723" i="2" s="1"/>
  <c r="N724" i="2" a="1"/>
  <c r="N724" i="2" s="1"/>
  <c r="N725" i="2" a="1"/>
  <c r="N725" i="2" s="1"/>
  <c r="N726" i="2" a="1"/>
  <c r="N726" i="2" s="1"/>
  <c r="N727" i="2" a="1"/>
  <c r="N727" i="2" s="1"/>
  <c r="N728" i="2" a="1"/>
  <c r="N728" i="2" s="1"/>
  <c r="N729" i="2" a="1"/>
  <c r="N729" i="2" s="1"/>
  <c r="N730" i="2" a="1"/>
  <c r="N730" i="2" s="1"/>
  <c r="N731" i="2" a="1"/>
  <c r="N731" i="2" s="1"/>
  <c r="N732" i="2" a="1"/>
  <c r="N732" i="2" s="1"/>
  <c r="N733" i="2" a="1"/>
  <c r="N733" i="2" s="1"/>
  <c r="N734" i="2" a="1"/>
  <c r="N734" i="2" s="1"/>
  <c r="N735" i="2" a="1"/>
  <c r="N735" i="2" s="1"/>
  <c r="N736" i="2" a="1"/>
  <c r="N736" i="2" s="1"/>
  <c r="N737" i="2" a="1"/>
  <c r="N737" i="2" s="1"/>
  <c r="N738" i="2" a="1"/>
  <c r="N738" i="2" s="1"/>
  <c r="N739" i="2" a="1"/>
  <c r="N739" i="2" s="1"/>
  <c r="N740" i="2" a="1"/>
  <c r="N740" i="2" s="1"/>
  <c r="N741" i="2" a="1"/>
  <c r="N741" i="2" s="1"/>
  <c r="N742" i="2" a="1"/>
  <c r="N742" i="2" s="1"/>
  <c r="N743" i="2" a="1"/>
  <c r="N743" i="2" s="1"/>
  <c r="N744" i="2" a="1"/>
  <c r="N744" i="2" s="1"/>
  <c r="N745" i="2" a="1"/>
  <c r="N745" i="2" s="1"/>
  <c r="N746" i="2" a="1"/>
  <c r="N746" i="2" s="1"/>
  <c r="N747" i="2" a="1"/>
  <c r="N747" i="2" s="1"/>
  <c r="N748" i="2" a="1"/>
  <c r="N748" i="2" s="1"/>
  <c r="N749" i="2" a="1"/>
  <c r="N749" i="2" s="1"/>
  <c r="N750" i="2" a="1"/>
  <c r="N750" i="2" s="1"/>
  <c r="N751" i="2" a="1"/>
  <c r="N751" i="2" s="1"/>
  <c r="N752" i="2" a="1"/>
  <c r="N752" i="2" s="1"/>
  <c r="N753" i="2" a="1"/>
  <c r="N753" i="2" s="1"/>
  <c r="N754" i="2" a="1"/>
  <c r="N754" i="2" s="1"/>
  <c r="N755" i="2" a="1"/>
  <c r="N755" i="2" s="1"/>
  <c r="N756" i="2" a="1"/>
  <c r="N756" i="2" s="1"/>
  <c r="N757" i="2" a="1"/>
  <c r="N757" i="2" s="1"/>
  <c r="N758" i="2" a="1"/>
  <c r="N758" i="2" s="1"/>
  <c r="N759" i="2" a="1"/>
  <c r="N759" i="2" s="1"/>
  <c r="N760" i="2" a="1"/>
  <c r="N760" i="2" s="1"/>
  <c r="N761" i="2" a="1"/>
  <c r="N761" i="2" s="1"/>
  <c r="N762" i="2" a="1"/>
  <c r="N762" i="2" s="1"/>
  <c r="N763" i="2" a="1"/>
  <c r="N763" i="2" s="1"/>
  <c r="N764" i="2" a="1"/>
  <c r="N764" i="2" s="1"/>
  <c r="N765" i="2" a="1"/>
  <c r="N765" i="2" s="1"/>
  <c r="N766" i="2" a="1"/>
  <c r="N766" i="2" s="1"/>
  <c r="N767" i="2" a="1"/>
  <c r="N767" i="2" s="1"/>
  <c r="N768" i="2" a="1"/>
  <c r="N768" i="2" s="1"/>
  <c r="N769" i="2" a="1"/>
  <c r="N769" i="2" s="1"/>
  <c r="N770" i="2" a="1"/>
  <c r="N770" i="2" s="1"/>
  <c r="N771" i="2" a="1"/>
  <c r="N771" i="2" s="1"/>
  <c r="N772" i="2" a="1"/>
  <c r="N772" i="2" s="1"/>
  <c r="N773" i="2" a="1"/>
  <c r="N773" i="2" s="1"/>
  <c r="N774" i="2" a="1"/>
  <c r="N774" i="2" s="1"/>
  <c r="N775" i="2" a="1"/>
  <c r="N775" i="2" s="1"/>
  <c r="N776" i="2" a="1"/>
  <c r="N776" i="2" s="1"/>
  <c r="N777" i="2" a="1"/>
  <c r="N777" i="2" s="1"/>
  <c r="N778" i="2" a="1"/>
  <c r="N778" i="2" s="1"/>
  <c r="N779" i="2" a="1"/>
  <c r="N779" i="2" s="1"/>
  <c r="N780" i="2" a="1"/>
  <c r="N780" i="2" s="1"/>
  <c r="N781" i="2" a="1"/>
  <c r="N781" i="2" s="1"/>
  <c r="N782" i="2" a="1"/>
  <c r="N782" i="2" s="1"/>
  <c r="N783" i="2" a="1"/>
  <c r="N783" i="2" s="1"/>
  <c r="N784" i="2" a="1"/>
  <c r="N784" i="2" s="1"/>
  <c r="N785" i="2" a="1"/>
  <c r="N785" i="2" s="1"/>
  <c r="N786" i="2" a="1"/>
  <c r="N786" i="2" s="1"/>
  <c r="N787" i="2" a="1"/>
  <c r="N787" i="2" s="1"/>
  <c r="N788" i="2" a="1"/>
  <c r="N788" i="2" s="1"/>
  <c r="N789" i="2" a="1"/>
  <c r="N789" i="2" s="1"/>
  <c r="N790" i="2" a="1"/>
  <c r="N790" i="2" s="1"/>
  <c r="N791" i="2" a="1"/>
  <c r="N791" i="2" s="1"/>
  <c r="N792" i="2" a="1"/>
  <c r="N792" i="2" s="1"/>
  <c r="N793" i="2" a="1"/>
  <c r="N793" i="2" s="1"/>
  <c r="N794" i="2" a="1"/>
  <c r="N794" i="2" s="1"/>
  <c r="N795" i="2" a="1"/>
  <c r="N795" i="2" s="1"/>
  <c r="N796" i="2" a="1"/>
  <c r="N796" i="2" s="1"/>
  <c r="N797" i="2" a="1"/>
  <c r="N797" i="2" s="1"/>
  <c r="N798" i="2" a="1"/>
  <c r="N798" i="2" s="1"/>
  <c r="N799" i="2" a="1"/>
  <c r="N799" i="2" s="1"/>
  <c r="N800" i="2" a="1"/>
  <c r="N800" i="2" s="1"/>
  <c r="N801" i="2" a="1"/>
  <c r="N801" i="2" s="1"/>
  <c r="N802" i="2" a="1"/>
  <c r="N802" i="2" s="1"/>
  <c r="N803" i="2" a="1"/>
  <c r="N803" i="2" s="1"/>
  <c r="N804" i="2" a="1"/>
  <c r="N804" i="2" s="1"/>
  <c r="N805" i="2" a="1"/>
  <c r="N805" i="2" s="1"/>
  <c r="N806" i="2" a="1"/>
  <c r="N806" i="2" s="1"/>
  <c r="N807" i="2" a="1"/>
  <c r="N807" i="2" s="1"/>
  <c r="N808" i="2" a="1"/>
  <c r="N808" i="2" s="1"/>
  <c r="N809" i="2" a="1"/>
  <c r="N809" i="2" s="1"/>
  <c r="N810" i="2" a="1"/>
  <c r="N810" i="2" s="1"/>
  <c r="N811" i="2" a="1"/>
  <c r="N811" i="2" s="1"/>
  <c r="N812" i="2" a="1"/>
  <c r="N812" i="2" s="1"/>
  <c r="N813" i="2" a="1"/>
  <c r="N813" i="2" s="1"/>
  <c r="N814" i="2" a="1"/>
  <c r="N814" i="2" s="1"/>
  <c r="N815" i="2" a="1"/>
  <c r="N815" i="2" s="1"/>
  <c r="N816" i="2" a="1"/>
  <c r="N816" i="2" s="1"/>
  <c r="N817" i="2" a="1"/>
  <c r="N817" i="2" s="1"/>
  <c r="N818" i="2" a="1"/>
  <c r="N818" i="2" s="1"/>
  <c r="N819" i="2" a="1"/>
  <c r="N819" i="2" s="1"/>
  <c r="N820" i="2" a="1"/>
  <c r="N820" i="2" s="1"/>
  <c r="N821" i="2" a="1"/>
  <c r="N821" i="2" s="1"/>
  <c r="N822" i="2" a="1"/>
  <c r="N822" i="2" s="1"/>
  <c r="N823" i="2" a="1"/>
  <c r="N823" i="2" s="1"/>
  <c r="N824" i="2" a="1"/>
  <c r="N824" i="2" s="1"/>
  <c r="N825" i="2" a="1"/>
  <c r="N825" i="2" s="1"/>
  <c r="N826" i="2" a="1"/>
  <c r="N826" i="2" s="1"/>
  <c r="N827" i="2" a="1"/>
  <c r="N827" i="2" s="1"/>
  <c r="N828" i="2" a="1"/>
  <c r="N828" i="2" s="1"/>
  <c r="N829" i="2" a="1"/>
  <c r="N829" i="2" s="1"/>
  <c r="N830" i="2" a="1"/>
  <c r="N830" i="2" s="1"/>
  <c r="N831" i="2" a="1"/>
  <c r="N831" i="2" s="1"/>
  <c r="N832" i="2" a="1"/>
  <c r="N832" i="2" s="1"/>
  <c r="N833" i="2" a="1"/>
  <c r="N833" i="2" s="1"/>
  <c r="N834" i="2" a="1"/>
  <c r="N834" i="2" s="1"/>
  <c r="N835" i="2" a="1"/>
  <c r="N835" i="2" s="1"/>
  <c r="N836" i="2" a="1"/>
  <c r="N836" i="2" s="1"/>
  <c r="N837" i="2" a="1"/>
  <c r="N837" i="2" s="1"/>
  <c r="N838" i="2" a="1"/>
  <c r="N838" i="2" s="1"/>
  <c r="N839" i="2" a="1"/>
  <c r="N839" i="2" s="1"/>
  <c r="N840" i="2" a="1"/>
  <c r="N840" i="2" s="1"/>
  <c r="N841" i="2" a="1"/>
  <c r="N841" i="2" s="1"/>
  <c r="N842" i="2" a="1"/>
  <c r="N842" i="2" s="1"/>
  <c r="N843" i="2" a="1"/>
  <c r="N843" i="2" s="1"/>
  <c r="N844" i="2" a="1"/>
  <c r="N844" i="2" s="1"/>
  <c r="N845" i="2" a="1"/>
  <c r="N845" i="2" s="1"/>
  <c r="N846" i="2" a="1"/>
  <c r="N846" i="2" s="1"/>
  <c r="N847" i="2" a="1"/>
  <c r="N847" i="2" s="1"/>
  <c r="N848" i="2" a="1"/>
  <c r="N848" i="2" s="1"/>
  <c r="N849" i="2" a="1"/>
  <c r="N849" i="2" s="1"/>
  <c r="N850" i="2" a="1"/>
  <c r="N850" i="2" s="1"/>
  <c r="N851" i="2" a="1"/>
  <c r="N851" i="2" s="1"/>
  <c r="N852" i="2" a="1"/>
  <c r="N852" i="2" s="1"/>
  <c r="N853" i="2" a="1"/>
  <c r="N853" i="2" s="1"/>
  <c r="N854" i="2" a="1"/>
  <c r="N854" i="2" s="1"/>
  <c r="N855" i="2" a="1"/>
  <c r="N855" i="2" s="1"/>
  <c r="N856" i="2" a="1"/>
  <c r="N856" i="2" s="1"/>
  <c r="N857" i="2" a="1"/>
  <c r="N857" i="2" s="1"/>
  <c r="N858" i="2" a="1"/>
  <c r="N858" i="2" s="1"/>
  <c r="N859" i="2" a="1"/>
  <c r="N859" i="2" s="1"/>
  <c r="N860" i="2" a="1"/>
  <c r="N860" i="2" s="1"/>
  <c r="N861" i="2" a="1"/>
  <c r="N861" i="2" s="1"/>
  <c r="N862" i="2" a="1"/>
  <c r="N862" i="2" s="1"/>
  <c r="N863" i="2" a="1"/>
  <c r="N863" i="2" s="1"/>
  <c r="N864" i="2" a="1"/>
  <c r="N864" i="2" s="1"/>
  <c r="N865" i="2" a="1"/>
  <c r="N865" i="2" s="1"/>
  <c r="N866" i="2" a="1"/>
  <c r="N866" i="2" s="1"/>
  <c r="N867" i="2" a="1"/>
  <c r="N867" i="2" s="1"/>
  <c r="N868" i="2" a="1"/>
  <c r="N868" i="2" s="1"/>
  <c r="N869" i="2" a="1"/>
  <c r="N869" i="2" s="1"/>
  <c r="N870" i="2" a="1"/>
  <c r="N870" i="2" s="1"/>
  <c r="N871" i="2" a="1"/>
  <c r="N871" i="2" s="1"/>
  <c r="N872" i="2" a="1"/>
  <c r="N872" i="2" s="1"/>
  <c r="N873" i="2" a="1"/>
  <c r="N873" i="2" s="1"/>
  <c r="N874" i="2" a="1"/>
  <c r="N874" i="2" s="1"/>
  <c r="N875" i="2" a="1"/>
  <c r="N875" i="2" s="1"/>
  <c r="N876" i="2" a="1"/>
  <c r="N876" i="2" s="1"/>
  <c r="N877" i="2" a="1"/>
  <c r="N877" i="2" s="1"/>
  <c r="N878" i="2" a="1"/>
  <c r="N878" i="2" s="1"/>
  <c r="N879" i="2" a="1"/>
  <c r="N879" i="2" s="1"/>
  <c r="N880" i="2" a="1"/>
  <c r="N880" i="2" s="1"/>
  <c r="N881" i="2" a="1"/>
  <c r="N881" i="2" s="1"/>
  <c r="N882" i="2" a="1"/>
  <c r="N882" i="2" s="1"/>
  <c r="N883" i="2" a="1"/>
  <c r="N883" i="2" s="1"/>
  <c r="N884" i="2" a="1"/>
  <c r="N884" i="2" s="1"/>
  <c r="N885" i="2" a="1"/>
  <c r="N885" i="2" s="1"/>
  <c r="N886" i="2" a="1"/>
  <c r="N886" i="2" s="1"/>
  <c r="N887" i="2" a="1"/>
  <c r="N887" i="2" s="1"/>
  <c r="N888" i="2" a="1"/>
  <c r="N888" i="2" s="1"/>
  <c r="N889" i="2" a="1"/>
  <c r="N889" i="2" s="1"/>
  <c r="N890" i="2" a="1"/>
  <c r="N890" i="2" s="1"/>
  <c r="N891" i="2" a="1"/>
  <c r="N891" i="2" s="1"/>
  <c r="N892" i="2" a="1"/>
  <c r="N892" i="2" s="1"/>
  <c r="N893" i="2" a="1"/>
  <c r="N893" i="2" s="1"/>
  <c r="N894" i="2" a="1"/>
  <c r="N894" i="2" s="1"/>
  <c r="N895" i="2" a="1"/>
  <c r="N895" i="2" s="1"/>
  <c r="N896" i="2" a="1"/>
  <c r="N896" i="2" s="1"/>
  <c r="N897" i="2" a="1"/>
  <c r="N897" i="2" s="1"/>
  <c r="N898" i="2" a="1"/>
  <c r="N898" i="2" s="1"/>
  <c r="N899" i="2" a="1"/>
  <c r="N899" i="2" s="1"/>
  <c r="N900" i="2" a="1"/>
  <c r="N900" i="2" s="1"/>
  <c r="N901" i="2" a="1"/>
  <c r="N901" i="2" s="1"/>
  <c r="N902" i="2" a="1"/>
  <c r="N902" i="2" s="1"/>
  <c r="N903" i="2" a="1"/>
  <c r="N903" i="2" s="1"/>
  <c r="N904" i="2" a="1"/>
  <c r="N904" i="2" s="1"/>
  <c r="N905" i="2" a="1"/>
  <c r="N905" i="2" s="1"/>
  <c r="N906" i="2" a="1"/>
  <c r="N906" i="2" s="1"/>
  <c r="N907" i="2" a="1"/>
  <c r="N907" i="2" s="1"/>
  <c r="N908" i="2" a="1"/>
  <c r="N908" i="2" s="1"/>
  <c r="N909" i="2" a="1"/>
  <c r="N909" i="2" s="1"/>
  <c r="N910" i="2" a="1"/>
  <c r="N910" i="2" s="1"/>
  <c r="N911" i="2" a="1"/>
  <c r="N911" i="2" s="1"/>
  <c r="N912" i="2" a="1"/>
  <c r="N912" i="2" s="1"/>
  <c r="N913" i="2" a="1"/>
  <c r="N913" i="2" s="1"/>
  <c r="N914" i="2" a="1"/>
  <c r="N914" i="2" s="1"/>
  <c r="N915" i="2" a="1"/>
  <c r="N915" i="2" s="1"/>
  <c r="N916" i="2" a="1"/>
  <c r="N916" i="2" s="1"/>
  <c r="N917" i="2" a="1"/>
  <c r="N917" i="2" s="1"/>
  <c r="N918" i="2" a="1"/>
  <c r="N918" i="2" s="1"/>
  <c r="N919" i="2" a="1"/>
  <c r="N919" i="2" s="1"/>
  <c r="N920" i="2" a="1"/>
  <c r="N920" i="2" s="1"/>
  <c r="N921" i="2" a="1"/>
  <c r="N921" i="2" s="1"/>
  <c r="N922" i="2" a="1"/>
  <c r="N922" i="2" s="1"/>
  <c r="N923" i="2" a="1"/>
  <c r="N923" i="2" s="1"/>
  <c r="N924" i="2" a="1"/>
  <c r="N924" i="2" s="1"/>
  <c r="N925" i="2" a="1"/>
  <c r="N925" i="2" s="1"/>
  <c r="N926" i="2" a="1"/>
  <c r="N926" i="2" s="1"/>
  <c r="N927" i="2" a="1"/>
  <c r="N927" i="2" s="1"/>
  <c r="N928" i="2" a="1"/>
  <c r="N928" i="2" s="1"/>
  <c r="N929" i="2" a="1"/>
  <c r="N929" i="2" s="1"/>
  <c r="N930" i="2" a="1"/>
  <c r="N930" i="2" s="1"/>
  <c r="N931" i="2" a="1"/>
  <c r="N931" i="2" s="1"/>
  <c r="N932" i="2" a="1"/>
  <c r="N932" i="2" s="1"/>
  <c r="N933" i="2" a="1"/>
  <c r="N933" i="2" s="1"/>
  <c r="N934" i="2" a="1"/>
  <c r="N934" i="2" s="1"/>
  <c r="N935" i="2" a="1"/>
  <c r="N935" i="2" s="1"/>
  <c r="N936" i="2" a="1"/>
  <c r="N936" i="2" s="1"/>
  <c r="N937" i="2" a="1"/>
  <c r="N937" i="2" s="1"/>
  <c r="N938" i="2" a="1"/>
  <c r="N938" i="2" s="1"/>
  <c r="N939" i="2" a="1"/>
  <c r="N939" i="2" s="1"/>
  <c r="N940" i="2" a="1"/>
  <c r="N940" i="2" s="1"/>
  <c r="N941" i="2" a="1"/>
  <c r="N941" i="2" s="1"/>
  <c r="N942" i="2" a="1"/>
  <c r="N942" i="2" s="1"/>
  <c r="N943" i="2" a="1"/>
  <c r="N943" i="2" s="1"/>
  <c r="N944" i="2" a="1"/>
  <c r="N944" i="2" s="1"/>
  <c r="N945" i="2" a="1"/>
  <c r="N945" i="2" s="1"/>
  <c r="N946" i="2" a="1"/>
  <c r="N946" i="2" s="1"/>
  <c r="N947" i="2" a="1"/>
  <c r="N947" i="2" s="1"/>
  <c r="N948" i="2" a="1"/>
  <c r="N948" i="2" s="1"/>
  <c r="N949" i="2" a="1"/>
  <c r="N949" i="2" s="1"/>
  <c r="N950" i="2" a="1"/>
  <c r="N950" i="2" s="1"/>
  <c r="N951" i="2" a="1"/>
  <c r="N951" i="2" s="1"/>
  <c r="N952" i="2" a="1"/>
  <c r="N952" i="2" s="1"/>
  <c r="N953" i="2" a="1"/>
  <c r="N953" i="2" s="1"/>
  <c r="N954" i="2" a="1"/>
  <c r="N954" i="2" s="1"/>
  <c r="N955" i="2" a="1"/>
  <c r="N955" i="2" s="1"/>
  <c r="N956" i="2" a="1"/>
  <c r="N956" i="2" s="1"/>
  <c r="N957" i="2" a="1"/>
  <c r="N957" i="2" s="1"/>
  <c r="N958" i="2" a="1"/>
  <c r="N958" i="2" s="1"/>
  <c r="N959" i="2" a="1"/>
  <c r="N959" i="2" s="1"/>
  <c r="N960" i="2" a="1"/>
  <c r="N960" i="2" s="1"/>
  <c r="N961" i="2" a="1"/>
  <c r="N961" i="2" s="1"/>
  <c r="N962" i="2" a="1"/>
  <c r="N962" i="2" s="1"/>
  <c r="N963" i="2" a="1"/>
  <c r="N963" i="2" s="1"/>
  <c r="N964" i="2" a="1"/>
  <c r="N964" i="2" s="1"/>
  <c r="N965" i="2" a="1"/>
  <c r="N965" i="2" s="1"/>
  <c r="N966" i="2" a="1"/>
  <c r="N966" i="2" s="1"/>
  <c r="N967" i="2" a="1"/>
  <c r="N967" i="2" s="1"/>
  <c r="N968" i="2" a="1"/>
  <c r="N968" i="2" s="1"/>
  <c r="N969" i="2" a="1"/>
  <c r="N969" i="2" s="1"/>
  <c r="N970" i="2" a="1"/>
  <c r="N970" i="2" s="1"/>
  <c r="N971" i="2" a="1"/>
  <c r="N971" i="2" s="1"/>
  <c r="N972" i="2" a="1"/>
  <c r="N972" i="2" s="1"/>
  <c r="N973" i="2" a="1"/>
  <c r="N973" i="2" s="1"/>
  <c r="N974" i="2" a="1"/>
  <c r="N974" i="2" s="1"/>
  <c r="N975" i="2" a="1"/>
  <c r="N975" i="2" s="1"/>
  <c r="N976" i="2" a="1"/>
  <c r="N976" i="2" s="1"/>
  <c r="N977" i="2" a="1"/>
  <c r="N977" i="2" s="1"/>
  <c r="N978" i="2" a="1"/>
  <c r="N978" i="2" s="1"/>
  <c r="N979" i="2" a="1"/>
  <c r="N979" i="2" s="1"/>
  <c r="N980" i="2" a="1"/>
  <c r="N980" i="2" s="1"/>
  <c r="N981" i="2" a="1"/>
  <c r="N981" i="2" s="1"/>
  <c r="N982" i="2" a="1"/>
  <c r="N982" i="2" s="1"/>
  <c r="N983" i="2" a="1"/>
  <c r="N983" i="2" s="1"/>
  <c r="N984" i="2" a="1"/>
  <c r="N984" i="2" s="1"/>
  <c r="N985" i="2" a="1"/>
  <c r="N985" i="2" s="1"/>
  <c r="N986" i="2" a="1"/>
  <c r="N986" i="2" s="1"/>
  <c r="N987" i="2" a="1"/>
  <c r="N987" i="2" s="1"/>
  <c r="N988" i="2" a="1"/>
  <c r="N988" i="2" s="1"/>
  <c r="N989" i="2" a="1"/>
  <c r="N989" i="2" s="1"/>
  <c r="N990" i="2" a="1"/>
  <c r="N990" i="2" s="1"/>
  <c r="N991" i="2" a="1"/>
  <c r="N991" i="2" s="1"/>
  <c r="N992" i="2" a="1"/>
  <c r="N992" i="2" s="1"/>
  <c r="N993" i="2" a="1"/>
  <c r="N993" i="2" s="1"/>
  <c r="N994" i="2" a="1"/>
  <c r="N994" i="2" s="1"/>
  <c r="N995" i="2" a="1"/>
  <c r="N995" i="2" s="1"/>
  <c r="N996" i="2" a="1"/>
  <c r="N996" i="2" s="1"/>
  <c r="N997" i="2" a="1"/>
  <c r="N997" i="2" s="1"/>
  <c r="N998" i="2" a="1"/>
  <c r="N998" i="2" s="1"/>
  <c r="N999" i="2" a="1"/>
  <c r="N999" i="2" s="1"/>
  <c r="N1000" i="2" a="1"/>
  <c r="N1000" i="2" s="1"/>
  <c r="N1001" i="2" a="1"/>
  <c r="N1001" i="2" s="1"/>
  <c r="N1002" i="2" a="1"/>
  <c r="N1002" i="2" s="1"/>
  <c r="N1003" i="2" a="1"/>
  <c r="N1003" i="2" s="1"/>
  <c r="N1004" i="2" a="1"/>
  <c r="N1004" i="2" s="1"/>
  <c r="N1005" i="2" a="1"/>
  <c r="N1005" i="2" s="1"/>
  <c r="N1006" i="2" a="1"/>
  <c r="N1006" i="2" s="1"/>
  <c r="N1007" i="2" a="1"/>
  <c r="N1007" i="2" s="1"/>
  <c r="N1008" i="2" a="1"/>
  <c r="N1008" i="2" s="1"/>
  <c r="N1009" i="2" a="1"/>
  <c r="N1009" i="2" s="1"/>
  <c r="N1010" i="2" a="1"/>
  <c r="N1010" i="2" s="1"/>
  <c r="N1011" i="2" a="1"/>
  <c r="N1011" i="2" s="1"/>
  <c r="N1012" i="2" a="1"/>
  <c r="N1012" i="2" s="1"/>
  <c r="N1013" i="2" a="1"/>
  <c r="N1013" i="2" s="1"/>
  <c r="N1014" i="2" a="1"/>
  <c r="N1014" i="2" s="1"/>
  <c r="N1015" i="2" a="1"/>
  <c r="N1015" i="2" s="1"/>
  <c r="N1016" i="2" a="1"/>
  <c r="N1016" i="2" s="1"/>
  <c r="N1017" i="2" a="1"/>
  <c r="N1017" i="2" s="1"/>
  <c r="N1018" i="2" a="1"/>
  <c r="N1018" i="2" s="1"/>
  <c r="N1019" i="2" a="1"/>
  <c r="N1019" i="2" s="1"/>
  <c r="N1020" i="2" a="1"/>
  <c r="N1020" i="2" s="1"/>
  <c r="N1021" i="2" a="1"/>
  <c r="N1021" i="2" s="1"/>
  <c r="N1022" i="2" a="1"/>
  <c r="N1022" i="2" s="1"/>
  <c r="N1023" i="2" a="1"/>
  <c r="N1023" i="2" s="1"/>
  <c r="N1024" i="2" a="1"/>
  <c r="N1024" i="2" s="1"/>
  <c r="N1025" i="2" a="1"/>
  <c r="N1025" i="2" s="1"/>
  <c r="N1026" i="2" a="1"/>
  <c r="N1026" i="2" s="1"/>
  <c r="N1027" i="2" a="1"/>
  <c r="N1027" i="2" s="1"/>
  <c r="N1028" i="2" a="1"/>
  <c r="N1028" i="2" s="1"/>
  <c r="N1029" i="2" a="1"/>
  <c r="N1029" i="2" s="1"/>
  <c r="N1030" i="2" a="1"/>
  <c r="N1030" i="2" s="1"/>
  <c r="N1031" i="2" a="1"/>
  <c r="N1031" i="2" s="1"/>
  <c r="N1032" i="2" a="1"/>
  <c r="N1032" i="2" s="1"/>
  <c r="N1033" i="2" a="1"/>
  <c r="N1033" i="2" s="1"/>
  <c r="N1034" i="2" a="1"/>
  <c r="N1034" i="2" s="1"/>
  <c r="N1035" i="2" a="1"/>
  <c r="N1035" i="2" s="1"/>
  <c r="N1036" i="2" a="1"/>
  <c r="N1036" i="2" s="1"/>
  <c r="N1037" i="2" a="1"/>
  <c r="N1037" i="2" s="1"/>
  <c r="N1038" i="2" a="1"/>
  <c r="N1038" i="2" s="1"/>
  <c r="N1039" i="2" a="1"/>
  <c r="N1039" i="2" s="1"/>
  <c r="N1040" i="2" a="1"/>
  <c r="N1040" i="2" s="1"/>
  <c r="N1041" i="2" a="1"/>
  <c r="N1041" i="2" s="1"/>
  <c r="N1042" i="2" a="1"/>
  <c r="N1042" i="2" s="1"/>
  <c r="N1043" i="2" a="1"/>
  <c r="N1043" i="2" s="1"/>
  <c r="N1044" i="2" a="1"/>
  <c r="N1044" i="2" s="1"/>
  <c r="N1045" i="2" a="1"/>
  <c r="N1045" i="2" s="1"/>
  <c r="N1046" i="2" a="1"/>
  <c r="N1046" i="2" s="1"/>
  <c r="N1047" i="2" a="1"/>
  <c r="N1047" i="2" s="1"/>
  <c r="N1048" i="2" a="1"/>
  <c r="N1048" i="2" s="1"/>
  <c r="N1049" i="2" a="1"/>
  <c r="N1049" i="2" s="1"/>
  <c r="N1050" i="2" a="1"/>
  <c r="N1050" i="2" s="1"/>
  <c r="N1051" i="2" a="1"/>
  <c r="N1051" i="2" s="1"/>
  <c r="N1052" i="2" a="1"/>
  <c r="N1052" i="2" s="1"/>
  <c r="N1053" i="2" a="1"/>
  <c r="N1053" i="2" s="1"/>
  <c r="N1054" i="2" a="1"/>
  <c r="N1054" i="2" s="1"/>
  <c r="N1055" i="2" a="1"/>
  <c r="N1055" i="2" s="1"/>
  <c r="N1056" i="2" a="1"/>
  <c r="N1056" i="2" s="1"/>
  <c r="N1057" i="2" a="1"/>
  <c r="N1057" i="2" s="1"/>
  <c r="N1058" i="2" a="1"/>
  <c r="N1058" i="2" s="1"/>
  <c r="N1059" i="2" a="1"/>
  <c r="N1059" i="2" s="1"/>
  <c r="N1060" i="2" a="1"/>
  <c r="N1060" i="2" s="1"/>
  <c r="N1061" i="2" a="1"/>
  <c r="N1061" i="2" s="1"/>
  <c r="N1062" i="2" a="1"/>
  <c r="N1062" i="2" s="1"/>
  <c r="N1063" i="2" a="1"/>
  <c r="N1063" i="2" s="1"/>
  <c r="N1064" i="2" a="1"/>
  <c r="N1064" i="2" s="1"/>
  <c r="N1065" i="2" a="1"/>
  <c r="N1065" i="2" s="1"/>
  <c r="N1066" i="2" a="1"/>
  <c r="N1066" i="2" s="1"/>
  <c r="N1067" i="2" a="1"/>
  <c r="N1067" i="2" s="1"/>
  <c r="N1068" i="2" a="1"/>
  <c r="N1068" i="2" s="1"/>
  <c r="N1069" i="2" a="1"/>
  <c r="N1069" i="2" s="1"/>
  <c r="N1070" i="2" a="1"/>
  <c r="N1070" i="2" s="1"/>
  <c r="N1071" i="2" a="1"/>
  <c r="N1071" i="2" s="1"/>
  <c r="N1072" i="2" a="1"/>
  <c r="N1072" i="2" s="1"/>
  <c r="N1073" i="2" a="1"/>
  <c r="N1073" i="2" s="1"/>
  <c r="N1074" i="2" a="1"/>
  <c r="N1074" i="2" s="1"/>
  <c r="N1075" i="2" a="1"/>
  <c r="N1075" i="2" s="1"/>
  <c r="N1076" i="2" a="1"/>
  <c r="N1076" i="2" s="1"/>
  <c r="N1077" i="2" a="1"/>
  <c r="N1077" i="2" s="1"/>
  <c r="N1078" i="2" a="1"/>
  <c r="N1078" i="2" s="1"/>
  <c r="N1079" i="2" a="1"/>
  <c r="N1079" i="2" s="1"/>
  <c r="N1080" i="2" a="1"/>
  <c r="N1080" i="2" s="1"/>
  <c r="N2" i="2" a="1"/>
  <c r="N2" i="2" s="1"/>
  <c r="K2" i="2" a="1"/>
  <c r="K2"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s="1"/>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s="1"/>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s="1"/>
  <c r="K995" i="2" a="1"/>
  <c r="K995" i="2" s="1"/>
  <c r="K996" i="2" a="1"/>
  <c r="K996" i="2" s="1"/>
  <c r="K997" i="2" a="1"/>
  <c r="K997" i="2" s="1"/>
  <c r="K998" i="2" a="1"/>
  <c r="K998" i="2" s="1"/>
  <c r="K999" i="2" a="1"/>
  <c r="K999" i="2" s="1"/>
  <c r="K1000" i="2" a="1"/>
  <c r="K1000" i="2" s="1"/>
  <c r="K1001" i="2" a="1"/>
  <c r="K1001" i="2" s="1"/>
  <c r="K1002" i="2" a="1"/>
  <c r="K1002" i="2" s="1"/>
  <c r="K1003" i="2" a="1"/>
  <c r="K1003" i="2" s="1"/>
  <c r="K1004" i="2" a="1"/>
  <c r="K1004" i="2" s="1"/>
  <c r="K1005" i="2" a="1"/>
  <c r="K1005" i="2" s="1"/>
  <c r="K1006" i="2" a="1"/>
  <c r="K1006" i="2" s="1"/>
  <c r="K1007" i="2" a="1"/>
  <c r="K1007" i="2" s="1"/>
  <c r="K1008" i="2" a="1"/>
  <c r="K1008" i="2" s="1"/>
  <c r="K1009" i="2" a="1"/>
  <c r="K1009" i="2" s="1"/>
  <c r="K1010" i="2" a="1"/>
  <c r="K1010" i="2" s="1"/>
  <c r="K1011" i="2" a="1"/>
  <c r="K1011" i="2" s="1"/>
  <c r="K1012" i="2" a="1"/>
  <c r="K1012" i="2" s="1"/>
  <c r="K1013" i="2" a="1"/>
  <c r="K1013" i="2" s="1"/>
  <c r="K1014" i="2" a="1"/>
  <c r="K1014" i="2" s="1"/>
  <c r="K1015" i="2" a="1"/>
  <c r="K1015" i="2" s="1"/>
  <c r="K1016" i="2" a="1"/>
  <c r="K1016" i="2" s="1"/>
  <c r="K1017" i="2" a="1"/>
  <c r="K1017" i="2" s="1"/>
  <c r="K1018" i="2" a="1"/>
  <c r="K1018" i="2" s="1"/>
  <c r="K1019" i="2" a="1"/>
  <c r="K1019" i="2" s="1"/>
  <c r="K1020" i="2" a="1"/>
  <c r="K1020" i="2" s="1"/>
  <c r="K1021" i="2" a="1"/>
  <c r="K1021" i="2" s="1"/>
  <c r="K1022" i="2" a="1"/>
  <c r="K1022" i="2" s="1"/>
  <c r="K1023" i="2" a="1"/>
  <c r="K1023" i="2" s="1"/>
  <c r="K1024" i="2" a="1"/>
  <c r="K1024" i="2" s="1"/>
  <c r="K1025" i="2" a="1"/>
  <c r="K1025" i="2" s="1"/>
  <c r="K1026" i="2" a="1"/>
  <c r="K1026" i="2" s="1"/>
  <c r="K1027" i="2" a="1"/>
  <c r="K1027" i="2" s="1"/>
  <c r="K1028" i="2" a="1"/>
  <c r="K1028" i="2" s="1"/>
  <c r="K1029" i="2" a="1"/>
  <c r="K1029" i="2" s="1"/>
  <c r="K1030" i="2" a="1"/>
  <c r="K1030" i="2" s="1"/>
  <c r="K1031" i="2" a="1"/>
  <c r="K1031" i="2" s="1"/>
  <c r="K1032" i="2" a="1"/>
  <c r="K1032" i="2" s="1"/>
  <c r="K1033" i="2" a="1"/>
  <c r="K1033" i="2" s="1"/>
  <c r="K1034" i="2" a="1"/>
  <c r="K1034" i="2" s="1"/>
  <c r="K1035" i="2" a="1"/>
  <c r="K1035" i="2" s="1"/>
  <c r="K1036" i="2" a="1"/>
  <c r="K1036" i="2" s="1"/>
  <c r="K1037" i="2" a="1"/>
  <c r="K1037" i="2" s="1"/>
  <c r="K1038" i="2" a="1"/>
  <c r="K1038" i="2" s="1"/>
  <c r="K1039" i="2" a="1"/>
  <c r="K1039" i="2" s="1"/>
  <c r="K1040" i="2" a="1"/>
  <c r="K1040" i="2" s="1"/>
  <c r="K1041" i="2" a="1"/>
  <c r="K1041" i="2" s="1"/>
  <c r="K1042" i="2" a="1"/>
  <c r="K1042" i="2" s="1"/>
  <c r="K1043" i="2" a="1"/>
  <c r="K1043" i="2" s="1"/>
  <c r="K1044" i="2" a="1"/>
  <c r="K1044" i="2" s="1"/>
  <c r="K1045" i="2" a="1"/>
  <c r="K1045" i="2" s="1"/>
  <c r="K1046" i="2" a="1"/>
  <c r="K1046" i="2" s="1"/>
  <c r="K1047" i="2" a="1"/>
  <c r="K1047" i="2" s="1"/>
  <c r="K1048" i="2" a="1"/>
  <c r="K1048" i="2" s="1"/>
  <c r="K1049" i="2" a="1"/>
  <c r="K1049" i="2" s="1"/>
  <c r="K1050" i="2" a="1"/>
  <c r="K1050" i="2" s="1"/>
  <c r="K1051" i="2" a="1"/>
  <c r="K1051" i="2" s="1"/>
  <c r="K1052" i="2" a="1"/>
  <c r="K1052" i="2" s="1"/>
  <c r="K1053" i="2" a="1"/>
  <c r="K1053" i="2" s="1"/>
  <c r="K1054" i="2" a="1"/>
  <c r="K1054" i="2" s="1"/>
  <c r="K1055" i="2" a="1"/>
  <c r="K1055" i="2" s="1"/>
  <c r="K1056" i="2" a="1"/>
  <c r="K1056" i="2" s="1"/>
  <c r="K1057" i="2" a="1"/>
  <c r="K1057" i="2" s="1"/>
  <c r="K1058" i="2" a="1"/>
  <c r="K1058" i="2" s="1"/>
  <c r="K1059" i="2" a="1"/>
  <c r="K1059" i="2" s="1"/>
  <c r="K1060" i="2" a="1"/>
  <c r="K1060" i="2" s="1"/>
  <c r="K1061" i="2" a="1"/>
  <c r="K1061" i="2" s="1"/>
  <c r="K1062" i="2" a="1"/>
  <c r="K1062" i="2" s="1"/>
  <c r="K1063" i="2" a="1"/>
  <c r="K1063" i="2" s="1"/>
  <c r="K1064" i="2" a="1"/>
  <c r="K1064" i="2" s="1"/>
  <c r="K1065" i="2" a="1"/>
  <c r="K1065" i="2" s="1"/>
  <c r="K1066" i="2" a="1"/>
  <c r="K1066" i="2" s="1"/>
  <c r="K1067" i="2" a="1"/>
  <c r="K1067" i="2" s="1"/>
  <c r="K1068" i="2" a="1"/>
  <c r="K1068" i="2" s="1"/>
  <c r="K1069" i="2" a="1"/>
  <c r="K1069" i="2" s="1"/>
  <c r="K1070" i="2" a="1"/>
  <c r="K1070" i="2" s="1"/>
  <c r="K1071" i="2" a="1"/>
  <c r="K1071" i="2" s="1"/>
  <c r="K1072" i="2" a="1"/>
  <c r="K1072" i="2" s="1"/>
  <c r="K1073" i="2" a="1"/>
  <c r="K1073" i="2" s="1"/>
  <c r="K1074" i="2" a="1"/>
  <c r="K1074" i="2" s="1"/>
  <c r="K1075" i="2" a="1"/>
  <c r="K1075" i="2" s="1"/>
  <c r="K1076" i="2" a="1"/>
  <c r="K1076" i="2" s="1"/>
  <c r="K1077" i="2" a="1"/>
  <c r="K1077" i="2" s="1"/>
  <c r="K1078" i="2" a="1"/>
  <c r="K1078" i="2" s="1"/>
  <c r="K1079" i="2" a="1"/>
  <c r="K1079" i="2" s="1"/>
  <c r="K1080" i="2" a="1"/>
  <c r="K1080" i="2" s="1"/>
  <c r="K3" i="2" a="1"/>
  <c r="K3" i="2" s="1"/>
  <c r="K4" i="2" a="1"/>
  <c r="K4" i="2" s="1"/>
  <c r="D19" i="2" a="1"/>
  <c r="D19" i="2" s="1"/>
  <c r="E19" i="2" a="1"/>
  <c r="E19" i="2" s="1"/>
  <c r="D20" i="2" a="1"/>
  <c r="D20" i="2" s="1"/>
  <c r="E20" i="2" a="1"/>
  <c r="E20" i="2" s="1"/>
  <c r="D21" i="2" a="1"/>
  <c r="D21" i="2" s="1"/>
  <c r="E21" i="2" a="1"/>
  <c r="E21" i="2" s="1"/>
  <c r="D22" i="2" a="1"/>
  <c r="D22" i="2" s="1"/>
  <c r="E22" i="2" a="1"/>
  <c r="E22" i="2" s="1"/>
  <c r="D23" i="2" a="1"/>
  <c r="D23" i="2" s="1"/>
  <c r="E23" i="2" a="1"/>
  <c r="E23" i="2" s="1"/>
  <c r="D24" i="2" a="1"/>
  <c r="D24" i="2" s="1"/>
  <c r="E24" i="2" a="1"/>
  <c r="E24" i="2" s="1"/>
  <c r="D25" i="2" a="1"/>
  <c r="D25" i="2" s="1"/>
  <c r="E25" i="2" a="1"/>
  <c r="E25" i="2" s="1"/>
  <c r="D26" i="2" a="1"/>
  <c r="D26" i="2" s="1"/>
  <c r="E26" i="2" a="1"/>
  <c r="E26" i="2" s="1"/>
  <c r="D27" i="2" a="1"/>
  <c r="D27" i="2" s="1"/>
  <c r="E27" i="2" a="1"/>
  <c r="E27" i="2" s="1"/>
  <c r="D28" i="2" a="1"/>
  <c r="D28" i="2" s="1"/>
  <c r="E28" i="2" a="1"/>
  <c r="E28" i="2" s="1"/>
  <c r="D29" i="2" a="1"/>
  <c r="D29" i="2" s="1"/>
  <c r="E29" i="2" a="1"/>
  <c r="E29" i="2" s="1"/>
  <c r="D30" i="2" a="1"/>
  <c r="D30" i="2" s="1"/>
  <c r="E30" i="2" a="1"/>
  <c r="E30" i="2" s="1"/>
  <c r="D31" i="2" a="1"/>
  <c r="D31" i="2" s="1"/>
  <c r="E31" i="2" a="1"/>
  <c r="E31" i="2" s="1"/>
  <c r="D32" i="2" a="1"/>
  <c r="D32" i="2" s="1"/>
  <c r="E32" i="2" a="1"/>
  <c r="E32" i="2" s="1"/>
  <c r="D33" i="2" a="1"/>
  <c r="D33" i="2" s="1"/>
  <c r="E33" i="2" a="1"/>
  <c r="E33" i="2" s="1"/>
  <c r="D34" i="2" a="1"/>
  <c r="D34" i="2" s="1"/>
  <c r="E34" i="2" a="1"/>
  <c r="E34" i="2" s="1"/>
  <c r="D35" i="2" a="1"/>
  <c r="D35" i="2" s="1"/>
  <c r="E35" i="2" a="1"/>
  <c r="E35" i="2" s="1"/>
  <c r="D36" i="2" a="1"/>
  <c r="D36" i="2" s="1"/>
  <c r="E36" i="2" a="1"/>
  <c r="E36" i="2" s="1"/>
  <c r="D37" i="2" a="1"/>
  <c r="D37" i="2" s="1"/>
  <c r="E37" i="2" a="1"/>
  <c r="E37" i="2" s="1"/>
  <c r="D38" i="2" a="1"/>
  <c r="D38" i="2" s="1"/>
  <c r="E38" i="2" a="1"/>
  <c r="E38" i="2" s="1"/>
  <c r="D39" i="2" a="1"/>
  <c r="D39" i="2" s="1"/>
  <c r="E39" i="2" a="1"/>
  <c r="E39" i="2" s="1"/>
  <c r="D40" i="2" a="1"/>
  <c r="D40" i="2" s="1"/>
  <c r="E40" i="2" a="1"/>
  <c r="E40" i="2" s="1"/>
  <c r="D41" i="2" a="1"/>
  <c r="D41" i="2" s="1"/>
  <c r="E41" i="2" a="1"/>
  <c r="E41" i="2" s="1"/>
  <c r="D42" i="2" a="1"/>
  <c r="D42" i="2" s="1"/>
  <c r="E42" i="2" a="1"/>
  <c r="E42" i="2" s="1"/>
  <c r="D43" i="2" a="1"/>
  <c r="D43" i="2" s="1"/>
  <c r="E43" i="2" a="1"/>
  <c r="E43" i="2" s="1"/>
  <c r="D44" i="2" a="1"/>
  <c r="D44" i="2" s="1"/>
  <c r="E44" i="2" a="1"/>
  <c r="E44" i="2" s="1"/>
  <c r="D45" i="2" a="1"/>
  <c r="D45" i="2" s="1"/>
  <c r="E45" i="2" a="1"/>
  <c r="E45" i="2" s="1"/>
  <c r="D46" i="2" a="1"/>
  <c r="D46" i="2" s="1"/>
  <c r="E46" i="2" a="1"/>
  <c r="E46" i="2" s="1"/>
  <c r="D47" i="2" a="1"/>
  <c r="D47" i="2" s="1"/>
  <c r="E47" i="2" a="1"/>
  <c r="E47" i="2" s="1"/>
  <c r="D48" i="2" a="1"/>
  <c r="D48" i="2" s="1"/>
  <c r="E48" i="2" a="1"/>
  <c r="E48" i="2" s="1"/>
  <c r="D49" i="2" a="1"/>
  <c r="D49" i="2" s="1"/>
  <c r="E49" i="2" a="1"/>
  <c r="E49" i="2" s="1"/>
  <c r="D50" i="2" a="1"/>
  <c r="D50" i="2" s="1"/>
  <c r="E50" i="2" a="1"/>
  <c r="E50" i="2" s="1"/>
  <c r="D51" i="2" a="1"/>
  <c r="D51" i="2" s="1"/>
  <c r="E51" i="2" a="1"/>
  <c r="E51" i="2" s="1"/>
  <c r="D52" i="2" a="1"/>
  <c r="D52" i="2" s="1"/>
  <c r="E52" i="2" a="1"/>
  <c r="E52" i="2" s="1"/>
  <c r="D53" i="2" a="1"/>
  <c r="D53" i="2" s="1"/>
  <c r="E53" i="2" a="1"/>
  <c r="E53" i="2" s="1"/>
  <c r="D54" i="2" a="1"/>
  <c r="D54" i="2" s="1"/>
  <c r="E54" i="2" a="1"/>
  <c r="E54" i="2" s="1"/>
  <c r="D55" i="2" a="1"/>
  <c r="D55" i="2" s="1"/>
  <c r="E55" i="2" a="1"/>
  <c r="E55" i="2" s="1"/>
  <c r="D56" i="2" a="1"/>
  <c r="D56" i="2" s="1"/>
  <c r="E56" i="2" a="1"/>
  <c r="E56" i="2" s="1"/>
  <c r="D57" i="2" a="1"/>
  <c r="D57" i="2" s="1"/>
  <c r="E57" i="2" a="1"/>
  <c r="E57" i="2" s="1"/>
  <c r="D58" i="2" a="1"/>
  <c r="D58" i="2" s="1"/>
  <c r="E58" i="2" a="1"/>
  <c r="E58" i="2" s="1"/>
  <c r="D59" i="2" a="1"/>
  <c r="D59" i="2" s="1"/>
  <c r="E59" i="2" a="1"/>
  <c r="E59" i="2" s="1"/>
  <c r="D60" i="2" a="1"/>
  <c r="D60" i="2" s="1"/>
  <c r="E60" i="2" a="1"/>
  <c r="E60" i="2" s="1"/>
  <c r="D61" i="2" a="1"/>
  <c r="D61" i="2" s="1"/>
  <c r="E61" i="2" a="1"/>
  <c r="E61" i="2" s="1"/>
  <c r="D62" i="2" a="1"/>
  <c r="D62" i="2" s="1"/>
  <c r="E62" i="2" a="1"/>
  <c r="E62" i="2" s="1"/>
  <c r="D63" i="2" a="1"/>
  <c r="D63" i="2" s="1"/>
  <c r="E63" i="2" a="1"/>
  <c r="E63" i="2" s="1"/>
  <c r="D64" i="2" a="1"/>
  <c r="D64" i="2" s="1"/>
  <c r="E64" i="2" a="1"/>
  <c r="E64" i="2" s="1"/>
  <c r="D65" i="2" a="1"/>
  <c r="D65" i="2" s="1"/>
  <c r="E65" i="2" a="1"/>
  <c r="E65" i="2" s="1"/>
  <c r="D66" i="2" a="1"/>
  <c r="D66" i="2" s="1"/>
  <c r="E66" i="2" a="1"/>
  <c r="E66" i="2" s="1"/>
  <c r="D67" i="2" a="1"/>
  <c r="D67" i="2" s="1"/>
  <c r="E67" i="2" a="1"/>
  <c r="E67" i="2" s="1"/>
  <c r="D68" i="2" a="1"/>
  <c r="D68" i="2" s="1"/>
  <c r="E68" i="2" a="1"/>
  <c r="E68" i="2" s="1"/>
  <c r="D69" i="2" a="1"/>
  <c r="D69" i="2" s="1"/>
  <c r="E69" i="2" a="1"/>
  <c r="E69" i="2" s="1"/>
  <c r="D70" i="2" a="1"/>
  <c r="D70" i="2" s="1"/>
  <c r="E70" i="2" a="1"/>
  <c r="E70" i="2" s="1"/>
  <c r="D71" i="2" a="1"/>
  <c r="D71" i="2" s="1"/>
  <c r="E71" i="2" a="1"/>
  <c r="E71" i="2" s="1"/>
  <c r="D72" i="2" a="1"/>
  <c r="D72" i="2" s="1"/>
  <c r="E72" i="2" a="1"/>
  <c r="E72" i="2" s="1"/>
  <c r="D73" i="2" a="1"/>
  <c r="D73" i="2" s="1"/>
  <c r="E73" i="2" a="1"/>
  <c r="E73" i="2" s="1"/>
  <c r="D74" i="2" a="1"/>
  <c r="D74" i="2" s="1"/>
  <c r="E74" i="2" a="1"/>
  <c r="E74" i="2" s="1"/>
  <c r="D75" i="2" a="1"/>
  <c r="D75" i="2" s="1"/>
  <c r="E75" i="2" a="1"/>
  <c r="E75" i="2" s="1"/>
  <c r="D76" i="2" a="1"/>
  <c r="D76" i="2" s="1"/>
  <c r="E76" i="2" a="1"/>
  <c r="E76" i="2" s="1"/>
  <c r="D77" i="2" a="1"/>
  <c r="D77" i="2" s="1"/>
  <c r="E77" i="2" a="1"/>
  <c r="E77" i="2" s="1"/>
  <c r="D78" i="2" a="1"/>
  <c r="D78" i="2" s="1"/>
  <c r="E78" i="2" a="1"/>
  <c r="E78" i="2" s="1"/>
  <c r="D79" i="2" a="1"/>
  <c r="D79" i="2" s="1"/>
  <c r="E79" i="2" a="1"/>
  <c r="E79" i="2" s="1"/>
  <c r="D80" i="2" a="1"/>
  <c r="D80" i="2" s="1"/>
  <c r="E80" i="2" a="1"/>
  <c r="E80" i="2" s="1"/>
  <c r="D81" i="2" a="1"/>
  <c r="D81" i="2" s="1"/>
  <c r="E81" i="2" a="1"/>
  <c r="E81" i="2" s="1"/>
  <c r="D82" i="2" a="1"/>
  <c r="D82" i="2" s="1"/>
  <c r="E82" i="2" a="1"/>
  <c r="E82" i="2" s="1"/>
  <c r="D83" i="2" a="1"/>
  <c r="D83" i="2" s="1"/>
  <c r="E83" i="2" a="1"/>
  <c r="E83" i="2" s="1"/>
  <c r="D84" i="2" a="1"/>
  <c r="D84" i="2" s="1"/>
  <c r="E84" i="2" a="1"/>
  <c r="E84" i="2" s="1"/>
  <c r="D85" i="2" a="1"/>
  <c r="D85" i="2" s="1"/>
  <c r="E85" i="2" a="1"/>
  <c r="E85" i="2" s="1"/>
  <c r="D86" i="2" a="1"/>
  <c r="D86" i="2" s="1"/>
  <c r="E86" i="2" a="1"/>
  <c r="E86" i="2" s="1"/>
  <c r="D87" i="2" a="1"/>
  <c r="D87" i="2" s="1"/>
  <c r="E87" i="2" a="1"/>
  <c r="E87" i="2" s="1"/>
  <c r="D88" i="2" a="1"/>
  <c r="D88" i="2" s="1"/>
  <c r="E88" i="2" a="1"/>
  <c r="E88" i="2" s="1"/>
  <c r="D89" i="2" a="1"/>
  <c r="D89" i="2" s="1"/>
  <c r="E89" i="2" a="1"/>
  <c r="E89" i="2" s="1"/>
  <c r="D90" i="2" a="1"/>
  <c r="D90" i="2" s="1"/>
  <c r="E90" i="2" a="1"/>
  <c r="E90" i="2" s="1"/>
  <c r="D91" i="2" a="1"/>
  <c r="D91" i="2" s="1"/>
  <c r="E91" i="2" a="1"/>
  <c r="E91" i="2" s="1"/>
  <c r="D92" i="2" a="1"/>
  <c r="D92" i="2" s="1"/>
  <c r="E92" i="2" a="1"/>
  <c r="E92" i="2" s="1"/>
  <c r="D93" i="2" a="1"/>
  <c r="D93" i="2" s="1"/>
  <c r="E93" i="2" a="1"/>
  <c r="E93" i="2" s="1"/>
  <c r="D94" i="2" a="1"/>
  <c r="D94" i="2" s="1"/>
  <c r="E94" i="2" a="1"/>
  <c r="E94" i="2" s="1"/>
  <c r="D95" i="2" a="1"/>
  <c r="D95" i="2" s="1"/>
  <c r="E95" i="2" a="1"/>
  <c r="E95" i="2" s="1"/>
  <c r="D96" i="2" a="1"/>
  <c r="D96" i="2" s="1"/>
  <c r="E96" i="2" a="1"/>
  <c r="E96" i="2" s="1"/>
  <c r="D97" i="2" a="1"/>
  <c r="D97" i="2" s="1"/>
  <c r="E97" i="2" a="1"/>
  <c r="E97" i="2" s="1"/>
  <c r="D98" i="2" a="1"/>
  <c r="D98" i="2" s="1"/>
  <c r="E98" i="2" a="1"/>
  <c r="E98" i="2" s="1"/>
  <c r="D99" i="2" a="1"/>
  <c r="D99" i="2" s="1"/>
  <c r="E99" i="2" a="1"/>
  <c r="E99" i="2" s="1"/>
  <c r="D100" i="2" a="1"/>
  <c r="D100" i="2" s="1"/>
  <c r="E100" i="2" a="1"/>
  <c r="E100" i="2" s="1"/>
  <c r="D101" i="2" a="1"/>
  <c r="D101" i="2" s="1"/>
  <c r="E101" i="2" a="1"/>
  <c r="E101" i="2" s="1"/>
  <c r="D102" i="2" a="1"/>
  <c r="D102" i="2" s="1"/>
  <c r="E102" i="2" a="1"/>
  <c r="E102" i="2" s="1"/>
  <c r="D103" i="2" a="1"/>
  <c r="D103" i="2" s="1"/>
  <c r="E103" i="2" a="1"/>
  <c r="E103" i="2" s="1"/>
  <c r="D104" i="2" a="1"/>
  <c r="D104" i="2" s="1"/>
  <c r="E104" i="2" a="1"/>
  <c r="E104" i="2" s="1"/>
  <c r="D105" i="2" a="1"/>
  <c r="D105" i="2" s="1"/>
  <c r="E105" i="2" a="1"/>
  <c r="E105" i="2" s="1"/>
  <c r="D106" i="2" a="1"/>
  <c r="D106" i="2" s="1"/>
  <c r="E106" i="2" a="1"/>
  <c r="E106" i="2" s="1"/>
  <c r="D107" i="2" a="1"/>
  <c r="D107" i="2" s="1"/>
  <c r="E107" i="2" a="1"/>
  <c r="E107" i="2" s="1"/>
  <c r="D108" i="2" a="1"/>
  <c r="D108" i="2" s="1"/>
  <c r="E108" i="2" a="1"/>
  <c r="E108" i="2" s="1"/>
  <c r="D109" i="2" a="1"/>
  <c r="D109" i="2" s="1"/>
  <c r="E109" i="2" a="1"/>
  <c r="E109" i="2" s="1"/>
  <c r="D110" i="2" a="1"/>
  <c r="D110" i="2" s="1"/>
  <c r="E110" i="2" a="1"/>
  <c r="E110" i="2" s="1"/>
  <c r="D111" i="2" a="1"/>
  <c r="D111" i="2" s="1"/>
  <c r="E111" i="2" a="1"/>
  <c r="E111" i="2" s="1"/>
  <c r="D112" i="2" a="1"/>
  <c r="D112" i="2" s="1"/>
  <c r="E112" i="2" a="1"/>
  <c r="E112" i="2" s="1"/>
  <c r="D113" i="2" a="1"/>
  <c r="D113" i="2" s="1"/>
  <c r="E113" i="2" a="1"/>
  <c r="E113" i="2" s="1"/>
  <c r="D114" i="2" a="1"/>
  <c r="D114" i="2" s="1"/>
  <c r="E114" i="2" a="1"/>
  <c r="E114" i="2" s="1"/>
  <c r="D115" i="2" a="1"/>
  <c r="D115" i="2" s="1"/>
  <c r="E115" i="2" a="1"/>
  <c r="E115" i="2" s="1"/>
  <c r="D116" i="2" a="1"/>
  <c r="D116" i="2" s="1"/>
  <c r="E116" i="2" a="1"/>
  <c r="E116" i="2" s="1"/>
  <c r="D117" i="2" a="1"/>
  <c r="D117" i="2" s="1"/>
  <c r="E117" i="2" a="1"/>
  <c r="E117" i="2" s="1"/>
  <c r="D118" i="2" a="1"/>
  <c r="D118" i="2" s="1"/>
  <c r="E118" i="2" a="1"/>
  <c r="E118" i="2" s="1"/>
  <c r="D119" i="2" a="1"/>
  <c r="D119" i="2" s="1"/>
  <c r="E119" i="2" a="1"/>
  <c r="E119" i="2" s="1"/>
  <c r="D120" i="2" a="1"/>
  <c r="D120" i="2" s="1"/>
  <c r="E120" i="2" a="1"/>
  <c r="E120" i="2" s="1"/>
  <c r="D121" i="2" a="1"/>
  <c r="D121" i="2" s="1"/>
  <c r="E121" i="2" a="1"/>
  <c r="E121" i="2" s="1"/>
  <c r="D122" i="2" a="1"/>
  <c r="D122" i="2" s="1"/>
  <c r="E122" i="2" a="1"/>
  <c r="E122" i="2" s="1"/>
  <c r="D123" i="2" a="1"/>
  <c r="D123" i="2" s="1"/>
  <c r="E123" i="2" a="1"/>
  <c r="E123" i="2" s="1"/>
  <c r="D124" i="2" a="1"/>
  <c r="D124" i="2" s="1"/>
  <c r="E124" i="2" a="1"/>
  <c r="E124" i="2" s="1"/>
  <c r="D125" i="2" a="1"/>
  <c r="D125" i="2" s="1"/>
  <c r="E125" i="2" a="1"/>
  <c r="E125" i="2" s="1"/>
  <c r="D126" i="2" a="1"/>
  <c r="D126" i="2" s="1"/>
  <c r="E126" i="2" a="1"/>
  <c r="E126" i="2" s="1"/>
  <c r="D127" i="2" a="1"/>
  <c r="D127" i="2" s="1"/>
  <c r="E127" i="2" a="1"/>
  <c r="E127" i="2" s="1"/>
  <c r="D128" i="2" a="1"/>
  <c r="D128" i="2" s="1"/>
  <c r="E128" i="2" a="1"/>
  <c r="E128" i="2" s="1"/>
  <c r="D129" i="2" a="1"/>
  <c r="D129" i="2" s="1"/>
  <c r="E129" i="2" a="1"/>
  <c r="E129" i="2" s="1"/>
  <c r="D130" i="2" a="1"/>
  <c r="D130" i="2" s="1"/>
  <c r="E130" i="2" a="1"/>
  <c r="E130" i="2" s="1"/>
  <c r="D131" i="2" a="1"/>
  <c r="D131" i="2" s="1"/>
  <c r="E131" i="2" a="1"/>
  <c r="E131" i="2" s="1"/>
  <c r="D132" i="2" a="1"/>
  <c r="D132" i="2" s="1"/>
  <c r="E132" i="2" a="1"/>
  <c r="E132" i="2" s="1"/>
  <c r="D133" i="2" a="1"/>
  <c r="D133" i="2" s="1"/>
  <c r="E133" i="2" a="1"/>
  <c r="E133" i="2" s="1"/>
  <c r="D134" i="2" a="1"/>
  <c r="D134" i="2" s="1"/>
  <c r="E134" i="2" a="1"/>
  <c r="E134" i="2" s="1"/>
  <c r="D135" i="2" a="1"/>
  <c r="D135" i="2" s="1"/>
  <c r="E135" i="2" a="1"/>
  <c r="E135" i="2" s="1"/>
  <c r="D136" i="2" a="1"/>
  <c r="D136" i="2" s="1"/>
  <c r="E136" i="2" a="1"/>
  <c r="E136" i="2" s="1"/>
  <c r="D137" i="2" a="1"/>
  <c r="D137" i="2" s="1"/>
  <c r="E137" i="2" a="1"/>
  <c r="E137" i="2" s="1"/>
  <c r="D138" i="2" a="1"/>
  <c r="D138" i="2" s="1"/>
  <c r="E138" i="2" a="1"/>
  <c r="E138" i="2" s="1"/>
  <c r="D139" i="2" a="1"/>
  <c r="D139" i="2" s="1"/>
  <c r="E139" i="2" a="1"/>
  <c r="E139" i="2" s="1"/>
  <c r="D140" i="2" a="1"/>
  <c r="D140" i="2" s="1"/>
  <c r="E140" i="2" a="1"/>
  <c r="E140" i="2" s="1"/>
  <c r="D141" i="2" a="1"/>
  <c r="D141" i="2" s="1"/>
  <c r="E141" i="2" a="1"/>
  <c r="E141" i="2" s="1"/>
  <c r="D142" i="2" a="1"/>
  <c r="D142" i="2" s="1"/>
  <c r="E142" i="2" a="1"/>
  <c r="E142" i="2" s="1"/>
  <c r="D143" i="2" a="1"/>
  <c r="D143" i="2" s="1"/>
  <c r="E143" i="2" a="1"/>
  <c r="E143" i="2" s="1"/>
  <c r="D144" i="2" a="1"/>
  <c r="D144" i="2" s="1"/>
  <c r="E144" i="2" a="1"/>
  <c r="E144" i="2" s="1"/>
  <c r="D145" i="2" a="1"/>
  <c r="D145" i="2" s="1"/>
  <c r="E145" i="2" a="1"/>
  <c r="E145" i="2" s="1"/>
  <c r="D146" i="2" a="1"/>
  <c r="D146" i="2" s="1"/>
  <c r="E146" i="2" a="1"/>
  <c r="E146" i="2" s="1"/>
  <c r="D147" i="2" a="1"/>
  <c r="D147" i="2" s="1"/>
  <c r="E147" i="2" a="1"/>
  <c r="E147" i="2" s="1"/>
  <c r="D148" i="2" a="1"/>
  <c r="D148" i="2" s="1"/>
  <c r="E148" i="2" a="1"/>
  <c r="E148" i="2" s="1"/>
  <c r="D149" i="2" a="1"/>
  <c r="D149" i="2" s="1"/>
  <c r="E149" i="2" a="1"/>
  <c r="E149" i="2" s="1"/>
  <c r="D150" i="2" a="1"/>
  <c r="D150" i="2" s="1"/>
  <c r="E150" i="2" a="1"/>
  <c r="E150" i="2" s="1"/>
  <c r="D151" i="2" a="1"/>
  <c r="D151" i="2" s="1"/>
  <c r="E151" i="2" a="1"/>
  <c r="E151" i="2" s="1"/>
  <c r="D152" i="2" a="1"/>
  <c r="D152" i="2" s="1"/>
  <c r="E152" i="2" a="1"/>
  <c r="E152" i="2" s="1"/>
  <c r="D153" i="2" a="1"/>
  <c r="D153" i="2" s="1"/>
  <c r="E153" i="2" a="1"/>
  <c r="E153" i="2" s="1"/>
  <c r="D154" i="2" a="1"/>
  <c r="D154" i="2" s="1"/>
  <c r="E154" i="2" a="1"/>
  <c r="E154" i="2" s="1"/>
  <c r="D155" i="2" a="1"/>
  <c r="D155" i="2" s="1"/>
  <c r="E155" i="2" a="1"/>
  <c r="E155" i="2" s="1"/>
  <c r="D156" i="2" a="1"/>
  <c r="D156" i="2" s="1"/>
  <c r="E156" i="2" a="1"/>
  <c r="E156" i="2" s="1"/>
  <c r="D157" i="2" a="1"/>
  <c r="D157" i="2" s="1"/>
  <c r="E157" i="2" a="1"/>
  <c r="E157" i="2" s="1"/>
  <c r="D158" i="2" a="1"/>
  <c r="D158" i="2" s="1"/>
  <c r="E158" i="2" a="1"/>
  <c r="E158" i="2" s="1"/>
  <c r="D159" i="2" a="1"/>
  <c r="D159" i="2" s="1"/>
  <c r="E159" i="2" a="1"/>
  <c r="E159" i="2" s="1"/>
  <c r="D160" i="2" a="1"/>
  <c r="D160" i="2" s="1"/>
  <c r="E160" i="2" a="1"/>
  <c r="E160" i="2" s="1"/>
  <c r="D161" i="2" a="1"/>
  <c r="D161" i="2" s="1"/>
  <c r="E161" i="2" a="1"/>
  <c r="E161" i="2" s="1"/>
  <c r="D162" i="2" a="1"/>
  <c r="D162" i="2" s="1"/>
  <c r="E162" i="2" a="1"/>
  <c r="E162" i="2" s="1"/>
  <c r="D163" i="2" a="1"/>
  <c r="D163" i="2" s="1"/>
  <c r="E163" i="2" a="1"/>
  <c r="E163" i="2" s="1"/>
  <c r="D164" i="2" a="1"/>
  <c r="D164" i="2" s="1"/>
  <c r="E164" i="2" a="1"/>
  <c r="E164" i="2" s="1"/>
  <c r="D165" i="2" a="1"/>
  <c r="D165" i="2" s="1"/>
  <c r="E165" i="2" a="1"/>
  <c r="E165" i="2" s="1"/>
  <c r="D166" i="2" a="1"/>
  <c r="D166" i="2" s="1"/>
  <c r="E166" i="2" a="1"/>
  <c r="E166" i="2" s="1"/>
  <c r="D167" i="2" a="1"/>
  <c r="D167" i="2" s="1"/>
  <c r="E167" i="2" a="1"/>
  <c r="E167" i="2" s="1"/>
  <c r="D168" i="2" a="1"/>
  <c r="D168" i="2" s="1"/>
  <c r="E168" i="2" a="1"/>
  <c r="E168" i="2" s="1"/>
  <c r="D169" i="2" a="1"/>
  <c r="D169" i="2" s="1"/>
  <c r="E169" i="2" a="1"/>
  <c r="E169" i="2" s="1"/>
  <c r="D170" i="2" a="1"/>
  <c r="D170" i="2" s="1"/>
  <c r="E170" i="2" a="1"/>
  <c r="E170" i="2" s="1"/>
  <c r="D171" i="2" a="1"/>
  <c r="D171" i="2" s="1"/>
  <c r="E171" i="2" a="1"/>
  <c r="E171" i="2" s="1"/>
  <c r="D172" i="2" a="1"/>
  <c r="D172" i="2" s="1"/>
  <c r="E172" i="2" a="1"/>
  <c r="E172" i="2" s="1"/>
  <c r="D173" i="2" a="1"/>
  <c r="D173" i="2" s="1"/>
  <c r="E173" i="2" a="1"/>
  <c r="E173" i="2" s="1"/>
  <c r="D174" i="2" a="1"/>
  <c r="D174" i="2" s="1"/>
  <c r="E174" i="2" a="1"/>
  <c r="E174" i="2" s="1"/>
  <c r="D175" i="2" a="1"/>
  <c r="D175" i="2" s="1"/>
  <c r="E175" i="2" a="1"/>
  <c r="E175" i="2" s="1"/>
  <c r="D176" i="2" a="1"/>
  <c r="D176" i="2" s="1"/>
  <c r="E176" i="2" a="1"/>
  <c r="E176" i="2" s="1"/>
  <c r="D177" i="2" a="1"/>
  <c r="D177" i="2" s="1"/>
  <c r="E177" i="2" a="1"/>
  <c r="E177" i="2" s="1"/>
  <c r="D178" i="2" a="1"/>
  <c r="D178" i="2" s="1"/>
  <c r="E178" i="2" a="1"/>
  <c r="E178" i="2" s="1"/>
  <c r="D179" i="2" a="1"/>
  <c r="D179" i="2" s="1"/>
  <c r="E179" i="2" a="1"/>
  <c r="E179" i="2" s="1"/>
  <c r="D180" i="2" a="1"/>
  <c r="D180" i="2" s="1"/>
  <c r="E180" i="2" a="1"/>
  <c r="E180" i="2" s="1"/>
  <c r="D181" i="2" a="1"/>
  <c r="D181" i="2" s="1"/>
  <c r="E181" i="2" a="1"/>
  <c r="E181" i="2" s="1"/>
  <c r="D182" i="2" a="1"/>
  <c r="D182" i="2" s="1"/>
  <c r="E182" i="2" a="1"/>
  <c r="E182" i="2" s="1"/>
  <c r="D183" i="2" a="1"/>
  <c r="D183" i="2" s="1"/>
  <c r="E183" i="2" a="1"/>
  <c r="E183" i="2" s="1"/>
  <c r="D184" i="2" a="1"/>
  <c r="D184" i="2" s="1"/>
  <c r="E184" i="2" a="1"/>
  <c r="E184" i="2" s="1"/>
  <c r="D185" i="2" a="1"/>
  <c r="D185" i="2" s="1"/>
  <c r="E185" i="2" a="1"/>
  <c r="E185" i="2" s="1"/>
  <c r="D186" i="2" a="1"/>
  <c r="D186" i="2" s="1"/>
  <c r="E186" i="2" a="1"/>
  <c r="E186" i="2" s="1"/>
  <c r="D187" i="2" a="1"/>
  <c r="D187" i="2" s="1"/>
  <c r="E187" i="2" a="1"/>
  <c r="E187" i="2" s="1"/>
  <c r="D188" i="2" a="1"/>
  <c r="D188" i="2" s="1"/>
  <c r="E188" i="2" a="1"/>
  <c r="E188" i="2" s="1"/>
  <c r="D189" i="2" a="1"/>
  <c r="D189" i="2" s="1"/>
  <c r="E189" i="2" a="1"/>
  <c r="E189" i="2" s="1"/>
  <c r="D190" i="2" a="1"/>
  <c r="D190" i="2" s="1"/>
  <c r="E190" i="2" a="1"/>
  <c r="E190" i="2" s="1"/>
  <c r="D191" i="2" a="1"/>
  <c r="D191" i="2" s="1"/>
  <c r="E191" i="2" a="1"/>
  <c r="E191" i="2" s="1"/>
  <c r="D192" i="2" a="1"/>
  <c r="D192" i="2" s="1"/>
  <c r="E192" i="2" a="1"/>
  <c r="E192" i="2" s="1"/>
  <c r="D193" i="2" a="1"/>
  <c r="D193" i="2" s="1"/>
  <c r="E193" i="2" a="1"/>
  <c r="E193" i="2" s="1"/>
  <c r="D194" i="2" a="1"/>
  <c r="D194" i="2" s="1"/>
  <c r="E194" i="2" a="1"/>
  <c r="E194" i="2" s="1"/>
  <c r="D195" i="2" a="1"/>
  <c r="D195" i="2" s="1"/>
  <c r="E195" i="2" a="1"/>
  <c r="E195" i="2" s="1"/>
  <c r="D196" i="2" a="1"/>
  <c r="D196" i="2" s="1"/>
  <c r="E196" i="2" a="1"/>
  <c r="E196" i="2" s="1"/>
  <c r="D197" i="2" a="1"/>
  <c r="D197" i="2" s="1"/>
  <c r="E197" i="2" a="1"/>
  <c r="E197" i="2" s="1"/>
  <c r="D198" i="2" a="1"/>
  <c r="D198" i="2" s="1"/>
  <c r="E198" i="2" a="1"/>
  <c r="E198" i="2" s="1"/>
  <c r="D199" i="2" a="1"/>
  <c r="D199" i="2" s="1"/>
  <c r="E199" i="2" a="1"/>
  <c r="E199" i="2" s="1"/>
  <c r="D200" i="2" a="1"/>
  <c r="D200" i="2" s="1"/>
  <c r="E200" i="2" a="1"/>
  <c r="E200" i="2" s="1"/>
  <c r="D201" i="2" a="1"/>
  <c r="D201" i="2" s="1"/>
  <c r="E201" i="2" a="1"/>
  <c r="E201" i="2" s="1"/>
  <c r="D202" i="2" a="1"/>
  <c r="D202" i="2" s="1"/>
  <c r="E202" i="2" a="1"/>
  <c r="E202" i="2" s="1"/>
  <c r="D203" i="2" a="1"/>
  <c r="D203" i="2" s="1"/>
  <c r="E203" i="2" a="1"/>
  <c r="E203" i="2" s="1"/>
  <c r="D204" i="2" a="1"/>
  <c r="D204" i="2" s="1"/>
  <c r="E204" i="2" a="1"/>
  <c r="E204" i="2" s="1"/>
  <c r="D205" i="2" a="1"/>
  <c r="D205" i="2" s="1"/>
  <c r="E205" i="2" a="1"/>
  <c r="E205" i="2" s="1"/>
  <c r="D206" i="2" a="1"/>
  <c r="D206" i="2" s="1"/>
  <c r="E206" i="2" a="1"/>
  <c r="E206" i="2" s="1"/>
  <c r="D207" i="2" a="1"/>
  <c r="D207" i="2" s="1"/>
  <c r="E207" i="2" a="1"/>
  <c r="E207" i="2" s="1"/>
  <c r="D208" i="2" a="1"/>
  <c r="D208" i="2" s="1"/>
  <c r="E208" i="2" a="1"/>
  <c r="E208" i="2" s="1"/>
  <c r="D209" i="2" a="1"/>
  <c r="D209" i="2" s="1"/>
  <c r="E209" i="2" a="1"/>
  <c r="E209" i="2" s="1"/>
  <c r="D210" i="2" a="1"/>
  <c r="D210" i="2" s="1"/>
  <c r="E210" i="2" a="1"/>
  <c r="E210" i="2" s="1"/>
  <c r="D211" i="2" a="1"/>
  <c r="D211" i="2" s="1"/>
  <c r="E211" i="2" a="1"/>
  <c r="E211" i="2" s="1"/>
  <c r="D212" i="2" a="1"/>
  <c r="D212" i="2" s="1"/>
  <c r="E212" i="2" a="1"/>
  <c r="E212" i="2" s="1"/>
  <c r="D213" i="2" a="1"/>
  <c r="D213" i="2" s="1"/>
  <c r="E213" i="2" a="1"/>
  <c r="E213" i="2" s="1"/>
  <c r="D214" i="2" a="1"/>
  <c r="D214" i="2" s="1"/>
  <c r="E214" i="2" a="1"/>
  <c r="E214" i="2" s="1"/>
  <c r="D215" i="2" a="1"/>
  <c r="D215" i="2" s="1"/>
  <c r="E215" i="2" a="1"/>
  <c r="E215" i="2" s="1"/>
  <c r="D216" i="2" a="1"/>
  <c r="D216" i="2" s="1"/>
  <c r="E216" i="2" a="1"/>
  <c r="E216" i="2" s="1"/>
  <c r="D217" i="2" a="1"/>
  <c r="D217" i="2" s="1"/>
  <c r="E217" i="2" a="1"/>
  <c r="E217" i="2" s="1"/>
  <c r="D218" i="2" a="1"/>
  <c r="D218" i="2" s="1"/>
  <c r="E218" i="2" a="1"/>
  <c r="E218" i="2" s="1"/>
  <c r="D219" i="2" a="1"/>
  <c r="D219" i="2" s="1"/>
  <c r="E219" i="2" a="1"/>
  <c r="E219" i="2" s="1"/>
  <c r="D220" i="2" a="1"/>
  <c r="D220" i="2" s="1"/>
  <c r="E220" i="2" a="1"/>
  <c r="E220" i="2" s="1"/>
  <c r="D221" i="2" a="1"/>
  <c r="D221" i="2" s="1"/>
  <c r="E221" i="2" a="1"/>
  <c r="E221" i="2" s="1"/>
  <c r="D222" i="2" a="1"/>
  <c r="D222" i="2" s="1"/>
  <c r="E222" i="2" a="1"/>
  <c r="E222" i="2" s="1"/>
  <c r="D223" i="2" a="1"/>
  <c r="D223" i="2" s="1"/>
  <c r="E223" i="2" a="1"/>
  <c r="E223" i="2" s="1"/>
  <c r="D224" i="2" a="1"/>
  <c r="D224" i="2" s="1"/>
  <c r="E224" i="2" a="1"/>
  <c r="E224" i="2" s="1"/>
  <c r="D225" i="2" a="1"/>
  <c r="D225" i="2" s="1"/>
  <c r="E225" i="2" a="1"/>
  <c r="E225" i="2" s="1"/>
  <c r="D226" i="2" a="1"/>
  <c r="D226" i="2" s="1"/>
  <c r="E226" i="2" a="1"/>
  <c r="E226" i="2" s="1"/>
  <c r="D227" i="2" a="1"/>
  <c r="D227" i="2" s="1"/>
  <c r="E227" i="2" a="1"/>
  <c r="E227" i="2" s="1"/>
  <c r="D228" i="2" a="1"/>
  <c r="D228" i="2" s="1"/>
  <c r="E228" i="2" a="1"/>
  <c r="E228" i="2" s="1"/>
  <c r="D229" i="2" a="1"/>
  <c r="D229" i="2" s="1"/>
  <c r="E229" i="2" a="1"/>
  <c r="E229" i="2" s="1"/>
  <c r="D230" i="2" a="1"/>
  <c r="D230" i="2" s="1"/>
  <c r="E230" i="2" a="1"/>
  <c r="E230" i="2" s="1"/>
  <c r="D231" i="2" a="1"/>
  <c r="D231" i="2" s="1"/>
  <c r="E231" i="2" a="1"/>
  <c r="E231" i="2" s="1"/>
  <c r="D232" i="2" a="1"/>
  <c r="D232" i="2" s="1"/>
  <c r="E232" i="2" a="1"/>
  <c r="E232" i="2" s="1"/>
  <c r="D233" i="2" a="1"/>
  <c r="D233" i="2" s="1"/>
  <c r="E233" i="2" a="1"/>
  <c r="E233" i="2" s="1"/>
  <c r="D234" i="2" a="1"/>
  <c r="D234" i="2" s="1"/>
  <c r="E234" i="2" a="1"/>
  <c r="E234" i="2" s="1"/>
  <c r="D235" i="2" a="1"/>
  <c r="D235" i="2" s="1"/>
  <c r="E235" i="2" a="1"/>
  <c r="E235" i="2" s="1"/>
  <c r="D236" i="2" a="1"/>
  <c r="D236" i="2" s="1"/>
  <c r="E236" i="2" a="1"/>
  <c r="E236" i="2" s="1"/>
  <c r="D237" i="2" a="1"/>
  <c r="D237" i="2" s="1"/>
  <c r="E237" i="2" a="1"/>
  <c r="E237" i="2" s="1"/>
  <c r="D238" i="2" a="1"/>
  <c r="D238" i="2" s="1"/>
  <c r="E238" i="2" a="1"/>
  <c r="E238" i="2" s="1"/>
  <c r="D239" i="2" a="1"/>
  <c r="D239" i="2" s="1"/>
  <c r="E239" i="2" a="1"/>
  <c r="E239" i="2" s="1"/>
  <c r="D240" i="2" a="1"/>
  <c r="D240" i="2" s="1"/>
  <c r="E240" i="2" a="1"/>
  <c r="E240" i="2" s="1"/>
  <c r="D241" i="2" a="1"/>
  <c r="D241" i="2" s="1"/>
  <c r="E241" i="2" a="1"/>
  <c r="E241" i="2" s="1"/>
  <c r="D242" i="2" a="1"/>
  <c r="D242" i="2" s="1"/>
  <c r="E242" i="2" a="1"/>
  <c r="E242" i="2" s="1"/>
  <c r="D243" i="2" a="1"/>
  <c r="D243" i="2" s="1"/>
  <c r="E243" i="2" a="1"/>
  <c r="E243" i="2" s="1"/>
  <c r="D244" i="2" a="1"/>
  <c r="D244" i="2" s="1"/>
  <c r="E244" i="2" a="1"/>
  <c r="E244" i="2" s="1"/>
  <c r="D245" i="2" a="1"/>
  <c r="D245" i="2" s="1"/>
  <c r="E245" i="2" a="1"/>
  <c r="E245" i="2" s="1"/>
  <c r="D246" i="2" a="1"/>
  <c r="D246" i="2" s="1"/>
  <c r="E246" i="2" a="1"/>
  <c r="E246" i="2" s="1"/>
  <c r="D247" i="2" a="1"/>
  <c r="D247" i="2" s="1"/>
  <c r="E247" i="2" a="1"/>
  <c r="E247" i="2" s="1"/>
  <c r="D248" i="2" a="1"/>
  <c r="D248" i="2" s="1"/>
  <c r="E248" i="2" a="1"/>
  <c r="E248" i="2" s="1"/>
  <c r="D249" i="2" a="1"/>
  <c r="D249" i="2" s="1"/>
  <c r="E249" i="2" a="1"/>
  <c r="E249" i="2" s="1"/>
  <c r="D250" i="2" a="1"/>
  <c r="D250" i="2" s="1"/>
  <c r="E250" i="2" a="1"/>
  <c r="E250" i="2" s="1"/>
  <c r="D251" i="2" a="1"/>
  <c r="D251" i="2" s="1"/>
  <c r="E251" i="2" a="1"/>
  <c r="E251" i="2" s="1"/>
  <c r="D252" i="2" a="1"/>
  <c r="D252" i="2" s="1"/>
  <c r="E252" i="2" a="1"/>
  <c r="E252" i="2" s="1"/>
  <c r="D253" i="2" a="1"/>
  <c r="D253" i="2" s="1"/>
  <c r="E253" i="2" a="1"/>
  <c r="E253" i="2" s="1"/>
  <c r="D254" i="2" a="1"/>
  <c r="D254" i="2" s="1"/>
  <c r="E254" i="2" a="1"/>
  <c r="E254" i="2" s="1"/>
  <c r="D255" i="2" a="1"/>
  <c r="D255" i="2" s="1"/>
  <c r="E255" i="2" a="1"/>
  <c r="E255" i="2" s="1"/>
  <c r="D256" i="2" a="1"/>
  <c r="D256" i="2" s="1"/>
  <c r="E256" i="2" a="1"/>
  <c r="E256" i="2" s="1"/>
  <c r="D257" i="2" a="1"/>
  <c r="D257" i="2" s="1"/>
  <c r="E257" i="2" a="1"/>
  <c r="E257" i="2" s="1"/>
  <c r="D258" i="2" a="1"/>
  <c r="D258" i="2" s="1"/>
  <c r="E258" i="2" a="1"/>
  <c r="E258" i="2" s="1"/>
  <c r="D259" i="2" a="1"/>
  <c r="D259" i="2" s="1"/>
  <c r="E259" i="2" a="1"/>
  <c r="E259" i="2" s="1"/>
  <c r="D260" i="2" a="1"/>
  <c r="D260" i="2" s="1"/>
  <c r="E260" i="2" a="1"/>
  <c r="E260" i="2" s="1"/>
  <c r="D261" i="2" a="1"/>
  <c r="D261" i="2" s="1"/>
  <c r="E261" i="2" a="1"/>
  <c r="E261" i="2" s="1"/>
  <c r="D262" i="2" a="1"/>
  <c r="D262" i="2" s="1"/>
  <c r="E262" i="2" a="1"/>
  <c r="E262" i="2" s="1"/>
  <c r="D263" i="2" a="1"/>
  <c r="D263" i="2" s="1"/>
  <c r="E263" i="2" a="1"/>
  <c r="E263" i="2" s="1"/>
  <c r="D264" i="2" a="1"/>
  <c r="D264" i="2" s="1"/>
  <c r="E264" i="2" a="1"/>
  <c r="E264" i="2" s="1"/>
  <c r="D265" i="2" a="1"/>
  <c r="D265" i="2" s="1"/>
  <c r="E265" i="2" a="1"/>
  <c r="E265" i="2" s="1"/>
  <c r="D266" i="2" a="1"/>
  <c r="D266" i="2" s="1"/>
  <c r="E266" i="2" a="1"/>
  <c r="E266" i="2" s="1"/>
  <c r="D267" i="2" a="1"/>
  <c r="D267" i="2" s="1"/>
  <c r="E267" i="2" a="1"/>
  <c r="E267" i="2" s="1"/>
  <c r="D268" i="2" a="1"/>
  <c r="D268" i="2" s="1"/>
  <c r="E268" i="2" a="1"/>
  <c r="E268" i="2" s="1"/>
  <c r="D269" i="2" a="1"/>
  <c r="D269" i="2" s="1"/>
  <c r="E269" i="2" a="1"/>
  <c r="E269" i="2" s="1"/>
  <c r="D270" i="2" a="1"/>
  <c r="D270" i="2" s="1"/>
  <c r="E270" i="2" a="1"/>
  <c r="E270" i="2" s="1"/>
  <c r="D271" i="2" a="1"/>
  <c r="D271" i="2" s="1"/>
  <c r="E271" i="2" a="1"/>
  <c r="E271" i="2" s="1"/>
  <c r="D272" i="2" a="1"/>
  <c r="D272" i="2" s="1"/>
  <c r="E272" i="2" a="1"/>
  <c r="E272" i="2" s="1"/>
  <c r="D273" i="2" a="1"/>
  <c r="D273" i="2" s="1"/>
  <c r="E273" i="2" a="1"/>
  <c r="E273" i="2" s="1"/>
  <c r="D274" i="2" a="1"/>
  <c r="D274" i="2" s="1"/>
  <c r="E274" i="2" a="1"/>
  <c r="E274" i="2" s="1"/>
  <c r="D275" i="2" a="1"/>
  <c r="D275" i="2" s="1"/>
  <c r="E275" i="2" a="1"/>
  <c r="E275" i="2" s="1"/>
  <c r="D276" i="2" a="1"/>
  <c r="D276" i="2" s="1"/>
  <c r="E276" i="2" a="1"/>
  <c r="E276" i="2" s="1"/>
  <c r="D277" i="2" a="1"/>
  <c r="D277" i="2" s="1"/>
  <c r="E277" i="2" a="1"/>
  <c r="E277" i="2" s="1"/>
  <c r="D278" i="2" a="1"/>
  <c r="D278" i="2" s="1"/>
  <c r="E278" i="2" a="1"/>
  <c r="E278" i="2" s="1"/>
  <c r="D279" i="2" a="1"/>
  <c r="D279" i="2" s="1"/>
  <c r="E279" i="2" a="1"/>
  <c r="E279" i="2" s="1"/>
  <c r="D280" i="2" a="1"/>
  <c r="D280" i="2" s="1"/>
  <c r="E280" i="2" a="1"/>
  <c r="E280" i="2" s="1"/>
  <c r="D281" i="2" a="1"/>
  <c r="D281" i="2" s="1"/>
  <c r="E281" i="2" a="1"/>
  <c r="E281" i="2" s="1"/>
  <c r="D282" i="2" a="1"/>
  <c r="D282" i="2" s="1"/>
  <c r="E282" i="2" a="1"/>
  <c r="E282" i="2" s="1"/>
  <c r="D283" i="2" a="1"/>
  <c r="D283" i="2" s="1"/>
  <c r="E283" i="2" a="1"/>
  <c r="E283" i="2" s="1"/>
  <c r="D284" i="2" a="1"/>
  <c r="D284" i="2" s="1"/>
  <c r="E284" i="2" a="1"/>
  <c r="E284" i="2" s="1"/>
  <c r="D285" i="2" a="1"/>
  <c r="D285" i="2" s="1"/>
  <c r="E285" i="2" a="1"/>
  <c r="E285" i="2" s="1"/>
  <c r="D286" i="2" a="1"/>
  <c r="D286" i="2" s="1"/>
  <c r="E286" i="2" a="1"/>
  <c r="E286" i="2" s="1"/>
  <c r="D287" i="2" a="1"/>
  <c r="D287" i="2" s="1"/>
  <c r="E287" i="2" a="1"/>
  <c r="E287" i="2" s="1"/>
  <c r="D288" i="2" a="1"/>
  <c r="D288" i="2" s="1"/>
  <c r="E288" i="2" a="1"/>
  <c r="E288" i="2" s="1"/>
  <c r="D289" i="2" a="1"/>
  <c r="D289" i="2" s="1"/>
  <c r="E289" i="2" a="1"/>
  <c r="E289" i="2" s="1"/>
  <c r="D290" i="2" a="1"/>
  <c r="D290" i="2" s="1"/>
  <c r="E290" i="2" a="1"/>
  <c r="E290" i="2" s="1"/>
  <c r="D291" i="2" a="1"/>
  <c r="D291" i="2" s="1"/>
  <c r="E291" i="2" a="1"/>
  <c r="E291" i="2" s="1"/>
  <c r="D292" i="2" a="1"/>
  <c r="D292" i="2" s="1"/>
  <c r="E292" i="2" a="1"/>
  <c r="E292" i="2" s="1"/>
  <c r="D293" i="2" a="1"/>
  <c r="D293" i="2" s="1"/>
  <c r="E293" i="2" a="1"/>
  <c r="E293" i="2" s="1"/>
  <c r="D294" i="2" a="1"/>
  <c r="D294" i="2" s="1"/>
  <c r="E294" i="2" a="1"/>
  <c r="E294" i="2" s="1"/>
  <c r="D295" i="2" a="1"/>
  <c r="D295" i="2" s="1"/>
  <c r="E295" i="2" a="1"/>
  <c r="E295" i="2" s="1"/>
  <c r="D296" i="2" a="1"/>
  <c r="D296" i="2" s="1"/>
  <c r="E296" i="2" a="1"/>
  <c r="E296" i="2" s="1"/>
  <c r="D297" i="2" a="1"/>
  <c r="D297" i="2" s="1"/>
  <c r="E297" i="2" a="1"/>
  <c r="E297" i="2" s="1"/>
  <c r="D298" i="2" a="1"/>
  <c r="D298" i="2" s="1"/>
  <c r="E298" i="2" a="1"/>
  <c r="E298" i="2" s="1"/>
  <c r="D299" i="2" a="1"/>
  <c r="D299" i="2" s="1"/>
  <c r="E299" i="2" a="1"/>
  <c r="E299" i="2" s="1"/>
  <c r="D300" i="2" a="1"/>
  <c r="D300" i="2" s="1"/>
  <c r="E300" i="2" a="1"/>
  <c r="E300" i="2" s="1"/>
  <c r="D301" i="2" a="1"/>
  <c r="D301" i="2" s="1"/>
  <c r="E301" i="2" a="1"/>
  <c r="E301" i="2" s="1"/>
  <c r="D302" i="2" a="1"/>
  <c r="D302" i="2" s="1"/>
  <c r="E302" i="2" a="1"/>
  <c r="E302" i="2" s="1"/>
  <c r="D303" i="2" a="1"/>
  <c r="D303" i="2" s="1"/>
  <c r="E303" i="2" a="1"/>
  <c r="E303" i="2" s="1"/>
  <c r="D304" i="2" a="1"/>
  <c r="D304" i="2" s="1"/>
  <c r="E304" i="2" a="1"/>
  <c r="E304" i="2" s="1"/>
  <c r="D305" i="2" a="1"/>
  <c r="D305" i="2" s="1"/>
  <c r="E305" i="2" a="1"/>
  <c r="E305" i="2" s="1"/>
  <c r="D306" i="2" a="1"/>
  <c r="D306" i="2" s="1"/>
  <c r="E306" i="2" a="1"/>
  <c r="E306" i="2" s="1"/>
  <c r="D307" i="2" a="1"/>
  <c r="D307" i="2" s="1"/>
  <c r="E307" i="2" a="1"/>
  <c r="E307" i="2" s="1"/>
  <c r="D308" i="2" a="1"/>
  <c r="D308" i="2" s="1"/>
  <c r="E308" i="2" a="1"/>
  <c r="E308" i="2" s="1"/>
  <c r="D309" i="2" a="1"/>
  <c r="D309" i="2" s="1"/>
  <c r="E309" i="2" a="1"/>
  <c r="E309" i="2" s="1"/>
  <c r="D310" i="2" a="1"/>
  <c r="D310" i="2" s="1"/>
  <c r="E310" i="2" a="1"/>
  <c r="E310" i="2" s="1"/>
  <c r="D311" i="2" a="1"/>
  <c r="D311" i="2" s="1"/>
  <c r="E311" i="2" a="1"/>
  <c r="E311" i="2" s="1"/>
  <c r="D312" i="2" a="1"/>
  <c r="D312" i="2" s="1"/>
  <c r="E312" i="2" a="1"/>
  <c r="E312" i="2" s="1"/>
  <c r="D313" i="2" a="1"/>
  <c r="D313" i="2" s="1"/>
  <c r="E313" i="2" a="1"/>
  <c r="E313" i="2" s="1"/>
  <c r="D314" i="2" a="1"/>
  <c r="D314" i="2" s="1"/>
  <c r="E314" i="2" a="1"/>
  <c r="E314" i="2" s="1"/>
  <c r="D315" i="2" a="1"/>
  <c r="D315" i="2" s="1"/>
  <c r="E315" i="2" a="1"/>
  <c r="E315" i="2" s="1"/>
  <c r="D316" i="2" a="1"/>
  <c r="D316" i="2" s="1"/>
  <c r="E316" i="2" a="1"/>
  <c r="E316" i="2" s="1"/>
  <c r="D317" i="2" a="1"/>
  <c r="D317" i="2" s="1"/>
  <c r="E317" i="2" a="1"/>
  <c r="E317" i="2" s="1"/>
  <c r="D318" i="2" a="1"/>
  <c r="D318" i="2" s="1"/>
  <c r="E318" i="2" a="1"/>
  <c r="E318" i="2" s="1"/>
  <c r="D319" i="2" a="1"/>
  <c r="D319" i="2" s="1"/>
  <c r="E319" i="2" a="1"/>
  <c r="E319" i="2" s="1"/>
  <c r="D320" i="2" a="1"/>
  <c r="D320" i="2" s="1"/>
  <c r="E320" i="2" a="1"/>
  <c r="E320" i="2" s="1"/>
  <c r="D321" i="2" a="1"/>
  <c r="D321" i="2" s="1"/>
  <c r="E321" i="2" a="1"/>
  <c r="E321" i="2" s="1"/>
  <c r="D322" i="2" a="1"/>
  <c r="D322" i="2" s="1"/>
  <c r="E322" i="2" a="1"/>
  <c r="E322" i="2" s="1"/>
  <c r="D323" i="2" a="1"/>
  <c r="D323" i="2" s="1"/>
  <c r="E323" i="2" a="1"/>
  <c r="E323" i="2" s="1"/>
  <c r="D324" i="2" a="1"/>
  <c r="D324" i="2" s="1"/>
  <c r="E324" i="2" a="1"/>
  <c r="E324" i="2" s="1"/>
  <c r="D325" i="2" a="1"/>
  <c r="D325" i="2" s="1"/>
  <c r="E325" i="2" a="1"/>
  <c r="E325" i="2" s="1"/>
  <c r="D326" i="2" a="1"/>
  <c r="D326" i="2" s="1"/>
  <c r="E326" i="2" a="1"/>
  <c r="E326" i="2" s="1"/>
  <c r="D327" i="2" a="1"/>
  <c r="D327" i="2" s="1"/>
  <c r="E327" i="2" a="1"/>
  <c r="E327" i="2" s="1"/>
  <c r="D328" i="2" a="1"/>
  <c r="D328" i="2" s="1"/>
  <c r="E328" i="2" a="1"/>
  <c r="E328" i="2" s="1"/>
  <c r="D329" i="2" a="1"/>
  <c r="D329" i="2" s="1"/>
  <c r="E329" i="2" a="1"/>
  <c r="E329" i="2" s="1"/>
  <c r="D330" i="2" a="1"/>
  <c r="D330" i="2" s="1"/>
  <c r="E330" i="2" a="1"/>
  <c r="E330" i="2" s="1"/>
  <c r="D331" i="2" a="1"/>
  <c r="D331" i="2" s="1"/>
  <c r="E331" i="2" a="1"/>
  <c r="E331" i="2" s="1"/>
  <c r="D332" i="2" a="1"/>
  <c r="D332" i="2" s="1"/>
  <c r="E332" i="2" a="1"/>
  <c r="E332" i="2" s="1"/>
  <c r="D333" i="2" a="1"/>
  <c r="D333" i="2" s="1"/>
  <c r="E333" i="2" a="1"/>
  <c r="E333" i="2" s="1"/>
  <c r="D334" i="2" a="1"/>
  <c r="D334" i="2" s="1"/>
  <c r="E334" i="2" a="1"/>
  <c r="E334" i="2" s="1"/>
  <c r="D335" i="2" a="1"/>
  <c r="D335" i="2" s="1"/>
  <c r="E335" i="2" a="1"/>
  <c r="E335" i="2" s="1"/>
  <c r="D336" i="2" a="1"/>
  <c r="D336" i="2" s="1"/>
  <c r="E336" i="2" a="1"/>
  <c r="E336" i="2" s="1"/>
  <c r="D337" i="2" a="1"/>
  <c r="D337" i="2" s="1"/>
  <c r="E337" i="2" a="1"/>
  <c r="E337" i="2" s="1"/>
  <c r="D338" i="2" a="1"/>
  <c r="D338" i="2" s="1"/>
  <c r="E338" i="2" a="1"/>
  <c r="E338" i="2" s="1"/>
  <c r="D339" i="2" a="1"/>
  <c r="D339" i="2" s="1"/>
  <c r="E339" i="2" a="1"/>
  <c r="E339" i="2" s="1"/>
  <c r="D340" i="2" a="1"/>
  <c r="D340" i="2" s="1"/>
  <c r="E340" i="2" a="1"/>
  <c r="E340" i="2" s="1"/>
  <c r="D341" i="2" a="1"/>
  <c r="D341" i="2" s="1"/>
  <c r="E341" i="2" a="1"/>
  <c r="E341" i="2" s="1"/>
  <c r="D342" i="2" a="1"/>
  <c r="D342" i="2" s="1"/>
  <c r="E342" i="2" a="1"/>
  <c r="E342" i="2" s="1"/>
  <c r="D343" i="2" a="1"/>
  <c r="D343" i="2" s="1"/>
  <c r="E343" i="2" a="1"/>
  <c r="E343" i="2" s="1"/>
  <c r="D344" i="2" a="1"/>
  <c r="D344" i="2" s="1"/>
  <c r="E344" i="2" a="1"/>
  <c r="E344" i="2" s="1"/>
  <c r="D345" i="2" a="1"/>
  <c r="D345" i="2" s="1"/>
  <c r="E345" i="2" a="1"/>
  <c r="E345" i="2" s="1"/>
  <c r="D346" i="2" a="1"/>
  <c r="D346" i="2" s="1"/>
  <c r="E346" i="2" a="1"/>
  <c r="E346" i="2" s="1"/>
  <c r="D347" i="2" a="1"/>
  <c r="D347" i="2" s="1"/>
  <c r="E347" i="2" a="1"/>
  <c r="E347" i="2" s="1"/>
  <c r="D348" i="2" a="1"/>
  <c r="D348" i="2" s="1"/>
  <c r="E348" i="2" a="1"/>
  <c r="E348" i="2" s="1"/>
  <c r="D349" i="2" a="1"/>
  <c r="D349" i="2" s="1"/>
  <c r="E349" i="2" a="1"/>
  <c r="E349" i="2" s="1"/>
  <c r="D350" i="2" a="1"/>
  <c r="D350" i="2" s="1"/>
  <c r="E350" i="2" a="1"/>
  <c r="E350" i="2" s="1"/>
  <c r="D351" i="2" a="1"/>
  <c r="D351" i="2" s="1"/>
  <c r="E351" i="2" a="1"/>
  <c r="E351" i="2" s="1"/>
  <c r="D352" i="2" a="1"/>
  <c r="D352" i="2" s="1"/>
  <c r="E352" i="2" a="1"/>
  <c r="E352" i="2" s="1"/>
  <c r="D353" i="2" a="1"/>
  <c r="D353" i="2" s="1"/>
  <c r="E353" i="2" a="1"/>
  <c r="E353" i="2" s="1"/>
  <c r="D354" i="2" a="1"/>
  <c r="D354" i="2" s="1"/>
  <c r="E354" i="2" a="1"/>
  <c r="E354" i="2" s="1"/>
  <c r="D355" i="2" a="1"/>
  <c r="D355" i="2" s="1"/>
  <c r="E355" i="2" a="1"/>
  <c r="E355" i="2" s="1"/>
  <c r="D356" i="2" a="1"/>
  <c r="D356" i="2" s="1"/>
  <c r="E356" i="2" a="1"/>
  <c r="E356" i="2" s="1"/>
  <c r="D357" i="2" a="1"/>
  <c r="D357" i="2" s="1"/>
  <c r="E357" i="2" a="1"/>
  <c r="E357" i="2" s="1"/>
  <c r="D358" i="2" a="1"/>
  <c r="D358" i="2" s="1"/>
  <c r="E358" i="2" a="1"/>
  <c r="E358" i="2" s="1"/>
  <c r="D359" i="2" a="1"/>
  <c r="D359" i="2" s="1"/>
  <c r="E359" i="2" a="1"/>
  <c r="E359" i="2" s="1"/>
  <c r="D360" i="2" a="1"/>
  <c r="D360" i="2" s="1"/>
  <c r="E360" i="2" a="1"/>
  <c r="E360" i="2" s="1"/>
  <c r="D361" i="2" a="1"/>
  <c r="D361" i="2" s="1"/>
  <c r="E361" i="2" a="1"/>
  <c r="E361" i="2" s="1"/>
  <c r="D362" i="2" a="1"/>
  <c r="D362" i="2" s="1"/>
  <c r="E362" i="2" a="1"/>
  <c r="E362" i="2" s="1"/>
  <c r="D363" i="2" a="1"/>
  <c r="D363" i="2" s="1"/>
  <c r="E363" i="2" a="1"/>
  <c r="E363" i="2" s="1"/>
  <c r="D364" i="2" a="1"/>
  <c r="D364" i="2" s="1"/>
  <c r="E364" i="2" a="1"/>
  <c r="E364" i="2" s="1"/>
  <c r="D365" i="2" a="1"/>
  <c r="D365" i="2" s="1"/>
  <c r="E365" i="2" a="1"/>
  <c r="E365" i="2" s="1"/>
  <c r="D366" i="2" a="1"/>
  <c r="D366" i="2" s="1"/>
  <c r="E366" i="2" a="1"/>
  <c r="E366" i="2" s="1"/>
  <c r="D367" i="2" a="1"/>
  <c r="D367" i="2" s="1"/>
  <c r="E367" i="2" a="1"/>
  <c r="E367" i="2" s="1"/>
  <c r="D368" i="2" a="1"/>
  <c r="D368" i="2" s="1"/>
  <c r="E368" i="2" a="1"/>
  <c r="E368" i="2" s="1"/>
  <c r="D369" i="2" a="1"/>
  <c r="D369" i="2" s="1"/>
  <c r="E369" i="2" a="1"/>
  <c r="E369" i="2" s="1"/>
  <c r="D370" i="2" a="1"/>
  <c r="D370" i="2" s="1"/>
  <c r="E370" i="2" a="1"/>
  <c r="E370" i="2" s="1"/>
  <c r="D371" i="2" a="1"/>
  <c r="D371" i="2" s="1"/>
  <c r="E371" i="2" a="1"/>
  <c r="E371" i="2" s="1"/>
  <c r="D372" i="2" a="1"/>
  <c r="D372" i="2" s="1"/>
  <c r="E372" i="2" a="1"/>
  <c r="E372" i="2" s="1"/>
  <c r="D373" i="2" a="1"/>
  <c r="D373" i="2" s="1"/>
  <c r="E373" i="2" a="1"/>
  <c r="E373" i="2" s="1"/>
  <c r="D374" i="2" a="1"/>
  <c r="D374" i="2" s="1"/>
  <c r="E374" i="2" a="1"/>
  <c r="E374" i="2" s="1"/>
  <c r="D375" i="2" a="1"/>
  <c r="D375" i="2" s="1"/>
  <c r="E375" i="2" a="1"/>
  <c r="E375" i="2" s="1"/>
  <c r="D376" i="2" a="1"/>
  <c r="D376" i="2" s="1"/>
  <c r="E376" i="2" a="1"/>
  <c r="E376" i="2" s="1"/>
  <c r="D377" i="2" a="1"/>
  <c r="D377" i="2" s="1"/>
  <c r="E377" i="2" a="1"/>
  <c r="E377" i="2" s="1"/>
  <c r="D378" i="2" a="1"/>
  <c r="D378" i="2" s="1"/>
  <c r="E378" i="2" a="1"/>
  <c r="E378" i="2" s="1"/>
  <c r="D379" i="2" a="1"/>
  <c r="D379" i="2" s="1"/>
  <c r="E379" i="2" a="1"/>
  <c r="E379" i="2" s="1"/>
  <c r="D380" i="2" a="1"/>
  <c r="D380" i="2" s="1"/>
  <c r="E380" i="2" a="1"/>
  <c r="E380" i="2" s="1"/>
  <c r="D381" i="2" a="1"/>
  <c r="D381" i="2" s="1"/>
  <c r="E381" i="2" a="1"/>
  <c r="E381" i="2" s="1"/>
  <c r="D382" i="2" a="1"/>
  <c r="D382" i="2" s="1"/>
  <c r="E382" i="2" a="1"/>
  <c r="E382" i="2" s="1"/>
  <c r="D383" i="2" a="1"/>
  <c r="D383" i="2" s="1"/>
  <c r="E383" i="2" a="1"/>
  <c r="E383" i="2" s="1"/>
  <c r="D384" i="2" a="1"/>
  <c r="D384" i="2" s="1"/>
  <c r="E384" i="2" a="1"/>
  <c r="E384" i="2" s="1"/>
  <c r="D385" i="2" a="1"/>
  <c r="D385" i="2" s="1"/>
  <c r="E385" i="2" a="1"/>
  <c r="E385" i="2" s="1"/>
  <c r="D386" i="2" a="1"/>
  <c r="D386" i="2" s="1"/>
  <c r="E386" i="2" a="1"/>
  <c r="E386" i="2" s="1"/>
  <c r="D387" i="2" a="1"/>
  <c r="D387" i="2" s="1"/>
  <c r="E387" i="2" a="1"/>
  <c r="E387" i="2" s="1"/>
  <c r="D388" i="2" a="1"/>
  <c r="D388" i="2" s="1"/>
  <c r="E388" i="2" a="1"/>
  <c r="E388" i="2" s="1"/>
  <c r="D389" i="2" a="1"/>
  <c r="D389" i="2" s="1"/>
  <c r="E389" i="2" a="1"/>
  <c r="E389" i="2" s="1"/>
  <c r="D390" i="2" a="1"/>
  <c r="D390" i="2" s="1"/>
  <c r="E390" i="2" a="1"/>
  <c r="E390" i="2" s="1"/>
  <c r="D391" i="2" a="1"/>
  <c r="D391" i="2" s="1"/>
  <c r="E391" i="2" a="1"/>
  <c r="E391" i="2" s="1"/>
  <c r="D392" i="2" a="1"/>
  <c r="D392" i="2" s="1"/>
  <c r="E392" i="2" a="1"/>
  <c r="E392" i="2" s="1"/>
  <c r="D393" i="2" a="1"/>
  <c r="D393" i="2" s="1"/>
  <c r="E393" i="2" a="1"/>
  <c r="E393" i="2" s="1"/>
  <c r="D394" i="2" a="1"/>
  <c r="D394" i="2" s="1"/>
  <c r="E394" i="2" a="1"/>
  <c r="E394" i="2" s="1"/>
  <c r="D395" i="2" a="1"/>
  <c r="D395" i="2" s="1"/>
  <c r="E395" i="2" a="1"/>
  <c r="E395" i="2" s="1"/>
  <c r="D396" i="2" a="1"/>
  <c r="D396" i="2" s="1"/>
  <c r="E396" i="2" a="1"/>
  <c r="E396" i="2" s="1"/>
  <c r="D397" i="2" a="1"/>
  <c r="D397" i="2" s="1"/>
  <c r="E397" i="2" a="1"/>
  <c r="E397" i="2" s="1"/>
  <c r="D398" i="2" a="1"/>
  <c r="D398" i="2" s="1"/>
  <c r="E398" i="2" a="1"/>
  <c r="E398" i="2" s="1"/>
  <c r="D399" i="2" a="1"/>
  <c r="D399" i="2" s="1"/>
  <c r="E399" i="2" a="1"/>
  <c r="E399" i="2" s="1"/>
  <c r="D400" i="2" a="1"/>
  <c r="D400" i="2" s="1"/>
  <c r="E400" i="2" a="1"/>
  <c r="E400" i="2" s="1"/>
  <c r="D401" i="2" a="1"/>
  <c r="D401" i="2" s="1"/>
  <c r="E401" i="2" a="1"/>
  <c r="E401" i="2" s="1"/>
  <c r="D402" i="2" a="1"/>
  <c r="D402" i="2" s="1"/>
  <c r="E402" i="2" a="1"/>
  <c r="E402" i="2" s="1"/>
  <c r="D403" i="2" a="1"/>
  <c r="D403" i="2" s="1"/>
  <c r="E403" i="2" a="1"/>
  <c r="E403" i="2" s="1"/>
  <c r="D404" i="2" a="1"/>
  <c r="D404" i="2" s="1"/>
  <c r="E404" i="2" a="1"/>
  <c r="E404" i="2" s="1"/>
  <c r="D405" i="2" a="1"/>
  <c r="D405" i="2" s="1"/>
  <c r="E405" i="2" a="1"/>
  <c r="E405" i="2" s="1"/>
  <c r="D406" i="2" a="1"/>
  <c r="D406" i="2" s="1"/>
  <c r="E406" i="2" a="1"/>
  <c r="E406" i="2" s="1"/>
  <c r="D407" i="2" a="1"/>
  <c r="D407" i="2" s="1"/>
  <c r="E407" i="2" a="1"/>
  <c r="E407" i="2" s="1"/>
  <c r="D408" i="2" a="1"/>
  <c r="D408" i="2" s="1"/>
  <c r="E408" i="2" a="1"/>
  <c r="E408" i="2" s="1"/>
  <c r="D409" i="2" a="1"/>
  <c r="D409" i="2" s="1"/>
  <c r="E409" i="2" a="1"/>
  <c r="E409" i="2" s="1"/>
  <c r="D410" i="2" a="1"/>
  <c r="D410" i="2" s="1"/>
  <c r="E410" i="2" a="1"/>
  <c r="E410" i="2" s="1"/>
  <c r="D411" i="2" a="1"/>
  <c r="D411" i="2" s="1"/>
  <c r="E411" i="2" a="1"/>
  <c r="E411" i="2" s="1"/>
  <c r="D412" i="2" a="1"/>
  <c r="D412" i="2" s="1"/>
  <c r="E412" i="2" a="1"/>
  <c r="E412" i="2" s="1"/>
  <c r="D413" i="2" a="1"/>
  <c r="D413" i="2" s="1"/>
  <c r="E413" i="2" a="1"/>
  <c r="E413" i="2" s="1"/>
  <c r="D414" i="2" a="1"/>
  <c r="D414" i="2" s="1"/>
  <c r="E414" i="2" a="1"/>
  <c r="E414" i="2" s="1"/>
  <c r="D415" i="2" a="1"/>
  <c r="D415" i="2" s="1"/>
  <c r="E415" i="2" a="1"/>
  <c r="E415" i="2" s="1"/>
  <c r="D416" i="2" a="1"/>
  <c r="D416" i="2" s="1"/>
  <c r="E416" i="2" a="1"/>
  <c r="E416" i="2" s="1"/>
  <c r="D417" i="2" a="1"/>
  <c r="D417" i="2" s="1"/>
  <c r="E417" i="2" a="1"/>
  <c r="E417" i="2" s="1"/>
  <c r="D418" i="2" a="1"/>
  <c r="D418" i="2" s="1"/>
  <c r="E418" i="2" a="1"/>
  <c r="E418" i="2" s="1"/>
  <c r="D419" i="2" a="1"/>
  <c r="D419" i="2" s="1"/>
  <c r="E419" i="2" a="1"/>
  <c r="E419" i="2" s="1"/>
  <c r="D420" i="2" a="1"/>
  <c r="D420" i="2" s="1"/>
  <c r="E420" i="2" a="1"/>
  <c r="E420" i="2" s="1"/>
  <c r="D421" i="2" a="1"/>
  <c r="D421" i="2" s="1"/>
  <c r="E421" i="2" a="1"/>
  <c r="E421" i="2" s="1"/>
  <c r="D422" i="2" a="1"/>
  <c r="D422" i="2" s="1"/>
  <c r="E422" i="2" a="1"/>
  <c r="E422" i="2" s="1"/>
  <c r="D423" i="2" a="1"/>
  <c r="D423" i="2" s="1"/>
  <c r="E423" i="2" a="1"/>
  <c r="E423" i="2" s="1"/>
  <c r="D424" i="2" a="1"/>
  <c r="D424" i="2" s="1"/>
  <c r="E424" i="2" a="1"/>
  <c r="E424" i="2" s="1"/>
  <c r="D425" i="2" a="1"/>
  <c r="D425" i="2" s="1"/>
  <c r="E425" i="2" a="1"/>
  <c r="E425" i="2" s="1"/>
  <c r="D426" i="2" a="1"/>
  <c r="D426" i="2" s="1"/>
  <c r="E426" i="2" a="1"/>
  <c r="E426" i="2" s="1"/>
  <c r="D427" i="2" a="1"/>
  <c r="D427" i="2" s="1"/>
  <c r="E427" i="2" a="1"/>
  <c r="E427" i="2" s="1"/>
  <c r="D428" i="2" a="1"/>
  <c r="D428" i="2" s="1"/>
  <c r="E428" i="2" a="1"/>
  <c r="E428" i="2" s="1"/>
  <c r="D429" i="2" a="1"/>
  <c r="D429" i="2" s="1"/>
  <c r="E429" i="2" a="1"/>
  <c r="E429" i="2" s="1"/>
  <c r="D430" i="2" a="1"/>
  <c r="D430" i="2" s="1"/>
  <c r="E430" i="2" a="1"/>
  <c r="E430" i="2" s="1"/>
  <c r="D431" i="2" a="1"/>
  <c r="D431" i="2" s="1"/>
  <c r="E431" i="2" a="1"/>
  <c r="E431" i="2" s="1"/>
  <c r="D432" i="2" a="1"/>
  <c r="D432" i="2" s="1"/>
  <c r="E432" i="2" a="1"/>
  <c r="E432" i="2" s="1"/>
  <c r="D433" i="2" a="1"/>
  <c r="D433" i="2" s="1"/>
  <c r="E433" i="2" a="1"/>
  <c r="E433" i="2" s="1"/>
  <c r="D434" i="2" a="1"/>
  <c r="D434" i="2" s="1"/>
  <c r="E434" i="2" a="1"/>
  <c r="E434" i="2" s="1"/>
  <c r="D435" i="2" a="1"/>
  <c r="D435" i="2" s="1"/>
  <c r="E435" i="2" a="1"/>
  <c r="E435" i="2" s="1"/>
  <c r="D436" i="2" a="1"/>
  <c r="D436" i="2" s="1"/>
  <c r="E436" i="2" a="1"/>
  <c r="E436" i="2" s="1"/>
  <c r="D437" i="2" a="1"/>
  <c r="D437" i="2" s="1"/>
  <c r="E437" i="2" a="1"/>
  <c r="E437" i="2" s="1"/>
  <c r="D438" i="2" a="1"/>
  <c r="D438" i="2" s="1"/>
  <c r="E438" i="2" a="1"/>
  <c r="E438" i="2" s="1"/>
  <c r="D439" i="2" a="1"/>
  <c r="D439" i="2" s="1"/>
  <c r="E439" i="2" a="1"/>
  <c r="E439" i="2" s="1"/>
  <c r="D440" i="2" a="1"/>
  <c r="D440" i="2" s="1"/>
  <c r="E440" i="2" a="1"/>
  <c r="E440" i="2" s="1"/>
  <c r="D441" i="2" a="1"/>
  <c r="D441" i="2" s="1"/>
  <c r="E441" i="2" a="1"/>
  <c r="E441" i="2" s="1"/>
  <c r="D442" i="2" a="1"/>
  <c r="D442" i="2" s="1"/>
  <c r="E442" i="2" a="1"/>
  <c r="E442" i="2" s="1"/>
  <c r="D443" i="2" a="1"/>
  <c r="D443" i="2" s="1"/>
  <c r="E443" i="2" a="1"/>
  <c r="E443" i="2" s="1"/>
  <c r="D444" i="2" a="1"/>
  <c r="D444" i="2" s="1"/>
  <c r="E444" i="2" a="1"/>
  <c r="E444" i="2" s="1"/>
  <c r="D445" i="2" a="1"/>
  <c r="D445" i="2" s="1"/>
  <c r="E445" i="2" a="1"/>
  <c r="E445" i="2" s="1"/>
  <c r="D446" i="2" a="1"/>
  <c r="D446" i="2" s="1"/>
  <c r="E446" i="2" a="1"/>
  <c r="E446" i="2" s="1"/>
  <c r="D447" i="2" a="1"/>
  <c r="D447" i="2" s="1"/>
  <c r="E447" i="2" a="1"/>
  <c r="E447" i="2" s="1"/>
  <c r="D448" i="2" a="1"/>
  <c r="D448" i="2" s="1"/>
  <c r="E448" i="2" a="1"/>
  <c r="E448" i="2" s="1"/>
  <c r="D449" i="2" a="1"/>
  <c r="D449" i="2" s="1"/>
  <c r="E449" i="2" a="1"/>
  <c r="E449" i="2" s="1"/>
  <c r="D450" i="2" a="1"/>
  <c r="D450" i="2" s="1"/>
  <c r="E450" i="2" a="1"/>
  <c r="E450" i="2" s="1"/>
  <c r="D451" i="2" a="1"/>
  <c r="D451" i="2" s="1"/>
  <c r="E451" i="2" a="1"/>
  <c r="E451" i="2" s="1"/>
  <c r="D452" i="2" a="1"/>
  <c r="D452" i="2" s="1"/>
  <c r="E452" i="2" a="1"/>
  <c r="E452" i="2" s="1"/>
  <c r="D453" i="2" a="1"/>
  <c r="D453" i="2" s="1"/>
  <c r="E453" i="2" a="1"/>
  <c r="E453" i="2" s="1"/>
  <c r="D454" i="2" a="1"/>
  <c r="D454" i="2" s="1"/>
  <c r="E454" i="2" a="1"/>
  <c r="E454" i="2" s="1"/>
  <c r="D455" i="2" a="1"/>
  <c r="D455" i="2" s="1"/>
  <c r="E455" i="2" a="1"/>
  <c r="E455" i="2" s="1"/>
  <c r="D456" i="2" a="1"/>
  <c r="D456" i="2" s="1"/>
  <c r="E456" i="2" a="1"/>
  <c r="E456" i="2" s="1"/>
  <c r="D457" i="2" a="1"/>
  <c r="D457" i="2" s="1"/>
  <c r="E457" i="2" a="1"/>
  <c r="E457" i="2" s="1"/>
  <c r="D458" i="2" a="1"/>
  <c r="D458" i="2" s="1"/>
  <c r="E458" i="2" a="1"/>
  <c r="E458" i="2" s="1"/>
  <c r="D459" i="2" a="1"/>
  <c r="D459" i="2" s="1"/>
  <c r="E459" i="2" a="1"/>
  <c r="E459" i="2" s="1"/>
  <c r="D460" i="2" a="1"/>
  <c r="D460" i="2" s="1"/>
  <c r="E460" i="2" a="1"/>
  <c r="E460" i="2" s="1"/>
  <c r="D461" i="2" a="1"/>
  <c r="D461" i="2" s="1"/>
  <c r="E461" i="2" a="1"/>
  <c r="E461" i="2" s="1"/>
  <c r="D462" i="2" a="1"/>
  <c r="D462" i="2" s="1"/>
  <c r="E462" i="2" a="1"/>
  <c r="E462" i="2" s="1"/>
  <c r="D463" i="2" a="1"/>
  <c r="D463" i="2" s="1"/>
  <c r="E463" i="2" a="1"/>
  <c r="E463" i="2" s="1"/>
  <c r="D464" i="2" a="1"/>
  <c r="D464" i="2" s="1"/>
  <c r="E464" i="2" a="1"/>
  <c r="E464" i="2" s="1"/>
  <c r="D465" i="2" a="1"/>
  <c r="D465" i="2" s="1"/>
  <c r="E465" i="2" a="1"/>
  <c r="E465" i="2" s="1"/>
  <c r="D466" i="2" a="1"/>
  <c r="D466" i="2" s="1"/>
  <c r="E466" i="2" a="1"/>
  <c r="E466" i="2" s="1"/>
  <c r="D467" i="2" a="1"/>
  <c r="D467" i="2" s="1"/>
  <c r="E467" i="2" a="1"/>
  <c r="E467" i="2" s="1"/>
  <c r="D468" i="2" a="1"/>
  <c r="D468" i="2" s="1"/>
  <c r="E468" i="2" a="1"/>
  <c r="E468" i="2" s="1"/>
  <c r="D469" i="2" a="1"/>
  <c r="D469" i="2" s="1"/>
  <c r="E469" i="2" a="1"/>
  <c r="E469" i="2" s="1"/>
  <c r="D470" i="2" a="1"/>
  <c r="D470" i="2" s="1"/>
  <c r="E470" i="2" a="1"/>
  <c r="E470" i="2" s="1"/>
  <c r="D471" i="2" a="1"/>
  <c r="D471" i="2" s="1"/>
  <c r="E471" i="2" a="1"/>
  <c r="E471" i="2" s="1"/>
  <c r="D472" i="2" a="1"/>
  <c r="D472" i="2" s="1"/>
  <c r="E472" i="2" a="1"/>
  <c r="E472" i="2" s="1"/>
  <c r="D473" i="2" a="1"/>
  <c r="D473" i="2" s="1"/>
  <c r="E473" i="2" a="1"/>
  <c r="E473" i="2" s="1"/>
  <c r="D474" i="2" a="1"/>
  <c r="D474" i="2" s="1"/>
  <c r="E474" i="2" a="1"/>
  <c r="E474" i="2" s="1"/>
  <c r="D475" i="2" a="1"/>
  <c r="D475" i="2" s="1"/>
  <c r="E475" i="2" a="1"/>
  <c r="E475" i="2" s="1"/>
  <c r="D476" i="2" a="1"/>
  <c r="D476" i="2" s="1"/>
  <c r="E476" i="2" a="1"/>
  <c r="E476" i="2" s="1"/>
  <c r="D477" i="2" a="1"/>
  <c r="D477" i="2" s="1"/>
  <c r="E477" i="2" a="1"/>
  <c r="E477" i="2" s="1"/>
  <c r="D478" i="2" a="1"/>
  <c r="D478" i="2" s="1"/>
  <c r="E478" i="2" a="1"/>
  <c r="E478" i="2" s="1"/>
  <c r="D479" i="2" a="1"/>
  <c r="D479" i="2" s="1"/>
  <c r="E479" i="2" a="1"/>
  <c r="E479" i="2" s="1"/>
  <c r="D480" i="2" a="1"/>
  <c r="D480" i="2" s="1"/>
  <c r="E480" i="2" a="1"/>
  <c r="E480" i="2" s="1"/>
  <c r="D481" i="2" a="1"/>
  <c r="D481" i="2" s="1"/>
  <c r="E481" i="2" a="1"/>
  <c r="E481" i="2" s="1"/>
  <c r="D482" i="2" a="1"/>
  <c r="D482" i="2" s="1"/>
  <c r="E482" i="2" a="1"/>
  <c r="E482" i="2" s="1"/>
  <c r="D483" i="2" a="1"/>
  <c r="D483" i="2" s="1"/>
  <c r="E483" i="2" a="1"/>
  <c r="E483" i="2" s="1"/>
  <c r="D484" i="2" a="1"/>
  <c r="D484" i="2" s="1"/>
  <c r="E484" i="2" a="1"/>
  <c r="E484" i="2" s="1"/>
  <c r="D485" i="2" a="1"/>
  <c r="D485" i="2" s="1"/>
  <c r="E485" i="2" a="1"/>
  <c r="E485" i="2" s="1"/>
  <c r="D486" i="2" a="1"/>
  <c r="D486" i="2" s="1"/>
  <c r="E486" i="2" a="1"/>
  <c r="E486" i="2" s="1"/>
  <c r="D487" i="2" a="1"/>
  <c r="D487" i="2" s="1"/>
  <c r="E487" i="2" a="1"/>
  <c r="E487" i="2" s="1"/>
  <c r="D488" i="2" a="1"/>
  <c r="D488" i="2" s="1"/>
  <c r="E488" i="2" a="1"/>
  <c r="E488" i="2" s="1"/>
  <c r="D489" i="2" a="1"/>
  <c r="D489" i="2" s="1"/>
  <c r="E489" i="2" a="1"/>
  <c r="E489" i="2" s="1"/>
  <c r="D490" i="2" a="1"/>
  <c r="D490" i="2" s="1"/>
  <c r="E490" i="2" a="1"/>
  <c r="E490" i="2" s="1"/>
  <c r="D491" i="2" a="1"/>
  <c r="D491" i="2" s="1"/>
  <c r="E491" i="2" a="1"/>
  <c r="E491" i="2" s="1"/>
  <c r="D492" i="2" a="1"/>
  <c r="D492" i="2" s="1"/>
  <c r="E492" i="2" a="1"/>
  <c r="E492" i="2" s="1"/>
  <c r="D493" i="2" a="1"/>
  <c r="D493" i="2" s="1"/>
  <c r="E493" i="2" a="1"/>
  <c r="E493" i="2" s="1"/>
  <c r="D494" i="2" a="1"/>
  <c r="D494" i="2" s="1"/>
  <c r="E494" i="2" a="1"/>
  <c r="E494" i="2" s="1"/>
  <c r="D495" i="2" a="1"/>
  <c r="D495" i="2" s="1"/>
  <c r="E495" i="2" a="1"/>
  <c r="E495" i="2" s="1"/>
  <c r="D496" i="2" a="1"/>
  <c r="D496" i="2" s="1"/>
  <c r="E496" i="2" a="1"/>
  <c r="E496" i="2" s="1"/>
  <c r="D497" i="2" a="1"/>
  <c r="D497" i="2" s="1"/>
  <c r="E497" i="2" a="1"/>
  <c r="E497" i="2" s="1"/>
  <c r="D498" i="2" a="1"/>
  <c r="D498" i="2" s="1"/>
  <c r="E498" i="2" a="1"/>
  <c r="E498" i="2" s="1"/>
  <c r="D499" i="2" a="1"/>
  <c r="D499" i="2" s="1"/>
  <c r="E499" i="2" a="1"/>
  <c r="E499" i="2" s="1"/>
  <c r="D500" i="2" a="1"/>
  <c r="D500" i="2" s="1"/>
  <c r="E500" i="2" a="1"/>
  <c r="E500" i="2" s="1"/>
  <c r="D501" i="2" a="1"/>
  <c r="D501" i="2" s="1"/>
  <c r="E501" i="2" a="1"/>
  <c r="E501" i="2" s="1"/>
  <c r="D502" i="2" a="1"/>
  <c r="D502" i="2" s="1"/>
  <c r="E502" i="2" a="1"/>
  <c r="E502" i="2" s="1"/>
  <c r="D503" i="2" a="1"/>
  <c r="D503" i="2" s="1"/>
  <c r="E503" i="2" a="1"/>
  <c r="E503" i="2" s="1"/>
  <c r="D504" i="2" a="1"/>
  <c r="D504" i="2" s="1"/>
  <c r="E504" i="2" a="1"/>
  <c r="E504" i="2" s="1"/>
  <c r="D505" i="2" a="1"/>
  <c r="D505" i="2" s="1"/>
  <c r="E505" i="2" a="1"/>
  <c r="E505" i="2" s="1"/>
  <c r="D506" i="2" a="1"/>
  <c r="D506" i="2" s="1"/>
  <c r="E506" i="2" a="1"/>
  <c r="E506" i="2" s="1"/>
  <c r="D507" i="2" a="1"/>
  <c r="D507" i="2" s="1"/>
  <c r="E507" i="2" a="1"/>
  <c r="E507" i="2" s="1"/>
  <c r="D508" i="2" a="1"/>
  <c r="D508" i="2" s="1"/>
  <c r="E508" i="2" a="1"/>
  <c r="E508" i="2" s="1"/>
  <c r="D509" i="2" a="1"/>
  <c r="D509" i="2" s="1"/>
  <c r="E509" i="2" a="1"/>
  <c r="E509" i="2" s="1"/>
  <c r="D510" i="2" a="1"/>
  <c r="D510" i="2" s="1"/>
  <c r="E510" i="2" a="1"/>
  <c r="E510" i="2" s="1"/>
  <c r="D511" i="2" a="1"/>
  <c r="D511" i="2" s="1"/>
  <c r="E511" i="2" a="1"/>
  <c r="E511" i="2" s="1"/>
  <c r="D512" i="2" a="1"/>
  <c r="D512" i="2" s="1"/>
  <c r="E512" i="2" a="1"/>
  <c r="E512" i="2" s="1"/>
  <c r="D513" i="2" a="1"/>
  <c r="D513" i="2" s="1"/>
  <c r="E513" i="2" a="1"/>
  <c r="E513" i="2" s="1"/>
  <c r="D514" i="2" a="1"/>
  <c r="D514" i="2" s="1"/>
  <c r="E514" i="2" a="1"/>
  <c r="E514" i="2" s="1"/>
  <c r="D515" i="2" a="1"/>
  <c r="D515" i="2" s="1"/>
  <c r="E515" i="2" a="1"/>
  <c r="E515" i="2" s="1"/>
  <c r="D516" i="2" a="1"/>
  <c r="D516" i="2" s="1"/>
  <c r="E516" i="2" a="1"/>
  <c r="E516" i="2" s="1"/>
  <c r="D517" i="2" a="1"/>
  <c r="D517" i="2" s="1"/>
  <c r="E517" i="2" a="1"/>
  <c r="E517" i="2" s="1"/>
  <c r="D518" i="2" a="1"/>
  <c r="D518" i="2" s="1"/>
  <c r="E518" i="2" a="1"/>
  <c r="E518" i="2" s="1"/>
  <c r="D519" i="2" a="1"/>
  <c r="D519" i="2" s="1"/>
  <c r="E519" i="2" a="1"/>
  <c r="E519" i="2" s="1"/>
  <c r="D520" i="2" a="1"/>
  <c r="D520" i="2" s="1"/>
  <c r="E520" i="2" a="1"/>
  <c r="E520" i="2" s="1"/>
  <c r="D521" i="2" a="1"/>
  <c r="D521" i="2" s="1"/>
  <c r="E521" i="2" a="1"/>
  <c r="E521" i="2" s="1"/>
  <c r="D522" i="2" a="1"/>
  <c r="D522" i="2" s="1"/>
  <c r="E522" i="2" a="1"/>
  <c r="E522" i="2" s="1"/>
  <c r="D523" i="2" a="1"/>
  <c r="D523" i="2" s="1"/>
  <c r="E523" i="2" a="1"/>
  <c r="E523" i="2" s="1"/>
  <c r="D524" i="2" a="1"/>
  <c r="D524" i="2" s="1"/>
  <c r="E524" i="2" a="1"/>
  <c r="E524" i="2" s="1"/>
  <c r="D525" i="2" a="1"/>
  <c r="D525" i="2" s="1"/>
  <c r="E525" i="2" a="1"/>
  <c r="E525" i="2" s="1"/>
  <c r="D526" i="2" a="1"/>
  <c r="D526" i="2" s="1"/>
  <c r="E526" i="2" a="1"/>
  <c r="E526" i="2" s="1"/>
  <c r="D527" i="2" a="1"/>
  <c r="D527" i="2" s="1"/>
  <c r="E527" i="2" a="1"/>
  <c r="E527" i="2" s="1"/>
  <c r="D528" i="2" a="1"/>
  <c r="D528" i="2" s="1"/>
  <c r="E528" i="2" a="1"/>
  <c r="E528" i="2" s="1"/>
  <c r="D529" i="2" a="1"/>
  <c r="D529" i="2" s="1"/>
  <c r="E529" i="2" a="1"/>
  <c r="E529" i="2" s="1"/>
  <c r="D530" i="2" a="1"/>
  <c r="D530" i="2" s="1"/>
  <c r="E530" i="2" a="1"/>
  <c r="E530" i="2" s="1"/>
  <c r="D531" i="2" a="1"/>
  <c r="D531" i="2" s="1"/>
  <c r="E531" i="2" a="1"/>
  <c r="E531" i="2" s="1"/>
  <c r="D532" i="2" a="1"/>
  <c r="D532" i="2" s="1"/>
  <c r="E532" i="2" a="1"/>
  <c r="E532" i="2" s="1"/>
  <c r="D533" i="2" a="1"/>
  <c r="D533" i="2" s="1"/>
  <c r="E533" i="2" a="1"/>
  <c r="E533" i="2" s="1"/>
  <c r="D534" i="2" a="1"/>
  <c r="D534" i="2" s="1"/>
  <c r="E534" i="2" a="1"/>
  <c r="E534" i="2" s="1"/>
  <c r="D535" i="2" a="1"/>
  <c r="D535" i="2" s="1"/>
  <c r="E535" i="2" a="1"/>
  <c r="E535" i="2" s="1"/>
  <c r="D536" i="2" a="1"/>
  <c r="D536" i="2" s="1"/>
  <c r="E536" i="2" a="1"/>
  <c r="E536" i="2" s="1"/>
  <c r="D537" i="2" a="1"/>
  <c r="D537" i="2" s="1"/>
  <c r="E537" i="2" a="1"/>
  <c r="E537" i="2" s="1"/>
  <c r="D538" i="2" a="1"/>
  <c r="D538" i="2" s="1"/>
  <c r="E538" i="2" a="1"/>
  <c r="E538" i="2" s="1"/>
  <c r="D539" i="2" a="1"/>
  <c r="D539" i="2" s="1"/>
  <c r="E539" i="2" a="1"/>
  <c r="E539" i="2" s="1"/>
  <c r="D540" i="2" a="1"/>
  <c r="D540" i="2" s="1"/>
  <c r="E540" i="2" a="1"/>
  <c r="E540" i="2" s="1"/>
  <c r="D541" i="2" a="1"/>
  <c r="D541" i="2" s="1"/>
  <c r="E541" i="2" a="1"/>
  <c r="E541" i="2" s="1"/>
  <c r="D542" i="2" a="1"/>
  <c r="D542" i="2" s="1"/>
  <c r="E542" i="2" a="1"/>
  <c r="E542" i="2" s="1"/>
  <c r="D543" i="2" a="1"/>
  <c r="D543" i="2" s="1"/>
  <c r="E543" i="2" a="1"/>
  <c r="E543" i="2" s="1"/>
  <c r="D544" i="2" a="1"/>
  <c r="D544" i="2" s="1"/>
  <c r="E544" i="2" a="1"/>
  <c r="E544" i="2" s="1"/>
  <c r="D545" i="2" a="1"/>
  <c r="D545" i="2" s="1"/>
  <c r="E545" i="2" a="1"/>
  <c r="E545" i="2" s="1"/>
  <c r="D546" i="2" a="1"/>
  <c r="D546" i="2" s="1"/>
  <c r="E546" i="2" a="1"/>
  <c r="E546" i="2" s="1"/>
  <c r="D547" i="2" a="1"/>
  <c r="D547" i="2" s="1"/>
  <c r="E547" i="2" a="1"/>
  <c r="E547" i="2" s="1"/>
  <c r="D548" i="2" a="1"/>
  <c r="D548" i="2" s="1"/>
  <c r="E548" i="2" a="1"/>
  <c r="E548" i="2" s="1"/>
  <c r="D549" i="2" a="1"/>
  <c r="D549" i="2" s="1"/>
  <c r="E549" i="2" a="1"/>
  <c r="E549" i="2" s="1"/>
  <c r="D550" i="2" a="1"/>
  <c r="D550" i="2" s="1"/>
  <c r="E550" i="2" a="1"/>
  <c r="E550" i="2" s="1"/>
  <c r="D551" i="2" a="1"/>
  <c r="D551" i="2" s="1"/>
  <c r="E551" i="2" a="1"/>
  <c r="E551" i="2" s="1"/>
  <c r="D552" i="2" a="1"/>
  <c r="D552" i="2" s="1"/>
  <c r="E552" i="2" a="1"/>
  <c r="E552" i="2" s="1"/>
  <c r="D553" i="2" a="1"/>
  <c r="D553" i="2" s="1"/>
  <c r="E553" i="2" a="1"/>
  <c r="E553" i="2" s="1"/>
  <c r="D554" i="2" a="1"/>
  <c r="D554" i="2" s="1"/>
  <c r="E554" i="2" a="1"/>
  <c r="E554" i="2" s="1"/>
  <c r="D555" i="2" a="1"/>
  <c r="D555" i="2" s="1"/>
  <c r="E555" i="2" a="1"/>
  <c r="E555" i="2" s="1"/>
  <c r="D556" i="2" a="1"/>
  <c r="D556" i="2" s="1"/>
  <c r="E556" i="2" a="1"/>
  <c r="E556" i="2" s="1"/>
  <c r="D557" i="2" a="1"/>
  <c r="D557" i="2" s="1"/>
  <c r="E557" i="2" a="1"/>
  <c r="E557" i="2" s="1"/>
  <c r="D558" i="2" a="1"/>
  <c r="D558" i="2" s="1"/>
  <c r="E558" i="2" a="1"/>
  <c r="E558" i="2" s="1"/>
  <c r="D559" i="2" a="1"/>
  <c r="D559" i="2" s="1"/>
  <c r="E559" i="2" a="1"/>
  <c r="E559" i="2" s="1"/>
  <c r="D560" i="2" a="1"/>
  <c r="D560" i="2" s="1"/>
  <c r="E560" i="2" a="1"/>
  <c r="E560" i="2" s="1"/>
  <c r="D561" i="2" a="1"/>
  <c r="D561" i="2" s="1"/>
  <c r="E561" i="2" a="1"/>
  <c r="E561" i="2" s="1"/>
  <c r="D562" i="2" a="1"/>
  <c r="D562" i="2" s="1"/>
  <c r="E562" i="2" a="1"/>
  <c r="E562" i="2" s="1"/>
  <c r="D563" i="2" a="1"/>
  <c r="D563" i="2" s="1"/>
  <c r="E563" i="2" a="1"/>
  <c r="E563" i="2" s="1"/>
  <c r="D564" i="2" a="1"/>
  <c r="D564" i="2" s="1"/>
  <c r="E564" i="2" a="1"/>
  <c r="E564" i="2" s="1"/>
  <c r="D565" i="2" a="1"/>
  <c r="D565" i="2" s="1"/>
  <c r="E565" i="2" a="1"/>
  <c r="E565" i="2" s="1"/>
  <c r="D566" i="2" a="1"/>
  <c r="D566" i="2" s="1"/>
  <c r="E566" i="2" a="1"/>
  <c r="E566" i="2" s="1"/>
  <c r="D567" i="2" a="1"/>
  <c r="D567" i="2" s="1"/>
  <c r="E567" i="2" a="1"/>
  <c r="E567" i="2" s="1"/>
  <c r="D568" i="2" a="1"/>
  <c r="D568" i="2" s="1"/>
  <c r="E568" i="2" a="1"/>
  <c r="E568" i="2" s="1"/>
  <c r="D569" i="2" a="1"/>
  <c r="D569" i="2" s="1"/>
  <c r="E569" i="2" a="1"/>
  <c r="E569" i="2" s="1"/>
  <c r="D570" i="2" a="1"/>
  <c r="D570" i="2" s="1"/>
  <c r="E570" i="2" a="1"/>
  <c r="E570" i="2" s="1"/>
  <c r="D571" i="2" a="1"/>
  <c r="D571" i="2" s="1"/>
  <c r="E571" i="2" a="1"/>
  <c r="E571" i="2" s="1"/>
  <c r="D572" i="2" a="1"/>
  <c r="D572" i="2" s="1"/>
  <c r="E572" i="2" a="1"/>
  <c r="E572" i="2" s="1"/>
  <c r="D573" i="2" a="1"/>
  <c r="D573" i="2" s="1"/>
  <c r="E573" i="2" a="1"/>
  <c r="E573" i="2" s="1"/>
  <c r="D574" i="2" a="1"/>
  <c r="D574" i="2" s="1"/>
  <c r="E574" i="2" a="1"/>
  <c r="E574" i="2" s="1"/>
  <c r="D575" i="2" a="1"/>
  <c r="D575" i="2" s="1"/>
  <c r="E575" i="2" a="1"/>
  <c r="E575" i="2" s="1"/>
  <c r="D576" i="2" a="1"/>
  <c r="D576" i="2" s="1"/>
  <c r="E576" i="2" a="1"/>
  <c r="E576" i="2" s="1"/>
  <c r="D577" i="2" a="1"/>
  <c r="D577" i="2" s="1"/>
  <c r="E577" i="2" a="1"/>
  <c r="E577" i="2" s="1"/>
  <c r="D578" i="2" a="1"/>
  <c r="D578" i="2" s="1"/>
  <c r="E578" i="2" a="1"/>
  <c r="E578" i="2" s="1"/>
  <c r="D579" i="2" a="1"/>
  <c r="D579" i="2" s="1"/>
  <c r="E579" i="2" a="1"/>
  <c r="E579" i="2" s="1"/>
  <c r="D580" i="2" a="1"/>
  <c r="D580" i="2" s="1"/>
  <c r="E580" i="2" a="1"/>
  <c r="E580" i="2" s="1"/>
  <c r="D581" i="2" a="1"/>
  <c r="D581" i="2" s="1"/>
  <c r="E581" i="2" a="1"/>
  <c r="E581" i="2" s="1"/>
  <c r="D582" i="2" a="1"/>
  <c r="D582" i="2" s="1"/>
  <c r="E582" i="2" a="1"/>
  <c r="E582" i="2" s="1"/>
  <c r="D583" i="2" a="1"/>
  <c r="D583" i="2" s="1"/>
  <c r="E583" i="2" a="1"/>
  <c r="E583" i="2" s="1"/>
  <c r="D584" i="2" a="1"/>
  <c r="D584" i="2" s="1"/>
  <c r="E584" i="2" a="1"/>
  <c r="E584" i="2" s="1"/>
  <c r="D585" i="2" a="1"/>
  <c r="D585" i="2" s="1"/>
  <c r="E585" i="2" a="1"/>
  <c r="E585" i="2" s="1"/>
  <c r="D586" i="2" a="1"/>
  <c r="D586" i="2" s="1"/>
  <c r="E586" i="2" a="1"/>
  <c r="E586" i="2" s="1"/>
  <c r="D587" i="2" a="1"/>
  <c r="D587" i="2" s="1"/>
  <c r="E587" i="2" a="1"/>
  <c r="E587" i="2" s="1"/>
  <c r="D588" i="2" a="1"/>
  <c r="D588" i="2" s="1"/>
  <c r="E588" i="2" a="1"/>
  <c r="E588" i="2" s="1"/>
  <c r="D589" i="2" a="1"/>
  <c r="D589" i="2" s="1"/>
  <c r="E589" i="2" a="1"/>
  <c r="E589" i="2" s="1"/>
  <c r="D590" i="2" a="1"/>
  <c r="D590" i="2" s="1"/>
  <c r="E590" i="2" a="1"/>
  <c r="E590" i="2" s="1"/>
  <c r="D591" i="2" a="1"/>
  <c r="D591" i="2" s="1"/>
  <c r="E591" i="2" a="1"/>
  <c r="E591" i="2" s="1"/>
  <c r="D592" i="2" a="1"/>
  <c r="D592" i="2" s="1"/>
  <c r="E592" i="2" a="1"/>
  <c r="E592" i="2" s="1"/>
  <c r="D593" i="2" a="1"/>
  <c r="D593" i="2" s="1"/>
  <c r="E593" i="2" a="1"/>
  <c r="E593" i="2" s="1"/>
  <c r="D594" i="2" a="1"/>
  <c r="D594" i="2" s="1"/>
  <c r="E594" i="2" a="1"/>
  <c r="E594" i="2" s="1"/>
  <c r="D595" i="2" a="1"/>
  <c r="D595" i="2" s="1"/>
  <c r="E595" i="2" a="1"/>
  <c r="E595" i="2" s="1"/>
  <c r="D596" i="2" a="1"/>
  <c r="D596" i="2" s="1"/>
  <c r="E596" i="2" a="1"/>
  <c r="E596" i="2" s="1"/>
  <c r="D597" i="2" a="1"/>
  <c r="D597" i="2" s="1"/>
  <c r="E597" i="2" a="1"/>
  <c r="E597" i="2" s="1"/>
  <c r="D598" i="2" a="1"/>
  <c r="D598" i="2" s="1"/>
  <c r="E598" i="2" a="1"/>
  <c r="E598" i="2" s="1"/>
  <c r="D599" i="2" a="1"/>
  <c r="D599" i="2" s="1"/>
  <c r="E599" i="2" a="1"/>
  <c r="E599" i="2" s="1"/>
  <c r="D600" i="2" a="1"/>
  <c r="D600" i="2" s="1"/>
  <c r="E600" i="2" a="1"/>
  <c r="E600" i="2" s="1"/>
  <c r="D601" i="2" a="1"/>
  <c r="D601" i="2" s="1"/>
  <c r="E601" i="2" a="1"/>
  <c r="E601" i="2" s="1"/>
  <c r="D602" i="2" a="1"/>
  <c r="D602" i="2" s="1"/>
  <c r="E602" i="2" a="1"/>
  <c r="E602" i="2" s="1"/>
  <c r="D603" i="2" a="1"/>
  <c r="D603" i="2" s="1"/>
  <c r="E603" i="2" a="1"/>
  <c r="E603" i="2" s="1"/>
  <c r="D604" i="2" a="1"/>
  <c r="D604" i="2" s="1"/>
  <c r="E604" i="2" a="1"/>
  <c r="E604" i="2" s="1"/>
  <c r="D605" i="2" a="1"/>
  <c r="D605" i="2" s="1"/>
  <c r="E605" i="2" a="1"/>
  <c r="E605" i="2" s="1"/>
  <c r="D606" i="2" a="1"/>
  <c r="D606" i="2" s="1"/>
  <c r="E606" i="2" a="1"/>
  <c r="E606" i="2" s="1"/>
  <c r="D607" i="2" a="1"/>
  <c r="D607" i="2" s="1"/>
  <c r="E607" i="2" a="1"/>
  <c r="E607" i="2" s="1"/>
  <c r="D608" i="2" a="1"/>
  <c r="D608" i="2" s="1"/>
  <c r="E608" i="2" a="1"/>
  <c r="E608" i="2" s="1"/>
  <c r="D609" i="2" a="1"/>
  <c r="D609" i="2" s="1"/>
  <c r="E609" i="2" a="1"/>
  <c r="E609" i="2" s="1"/>
  <c r="D610" i="2" a="1"/>
  <c r="D610" i="2" s="1"/>
  <c r="E610" i="2" a="1"/>
  <c r="E610" i="2" s="1"/>
  <c r="D611" i="2" a="1"/>
  <c r="D611" i="2" s="1"/>
  <c r="E611" i="2" a="1"/>
  <c r="E611" i="2" s="1"/>
  <c r="D612" i="2" a="1"/>
  <c r="D612" i="2" s="1"/>
  <c r="E612" i="2" a="1"/>
  <c r="E612" i="2" s="1"/>
  <c r="D613" i="2" a="1"/>
  <c r="D613" i="2" s="1"/>
  <c r="E613" i="2" a="1"/>
  <c r="E613" i="2" s="1"/>
  <c r="D614" i="2" a="1"/>
  <c r="D614" i="2" s="1"/>
  <c r="E614" i="2" a="1"/>
  <c r="E614" i="2" s="1"/>
  <c r="D615" i="2" a="1"/>
  <c r="D615" i="2" s="1"/>
  <c r="E615" i="2" a="1"/>
  <c r="E615" i="2" s="1"/>
  <c r="D616" i="2" a="1"/>
  <c r="D616" i="2" s="1"/>
  <c r="E616" i="2" a="1"/>
  <c r="E616" i="2" s="1"/>
  <c r="D617" i="2" a="1"/>
  <c r="D617" i="2" s="1"/>
  <c r="E617" i="2" a="1"/>
  <c r="E617" i="2" s="1"/>
  <c r="D618" i="2" a="1"/>
  <c r="D618" i="2" s="1"/>
  <c r="E618" i="2" a="1"/>
  <c r="E618" i="2" s="1"/>
  <c r="D619" i="2" a="1"/>
  <c r="D619" i="2" s="1"/>
  <c r="E619" i="2" a="1"/>
  <c r="E619" i="2" s="1"/>
  <c r="D620" i="2" a="1"/>
  <c r="D620" i="2" s="1"/>
  <c r="E620" i="2" a="1"/>
  <c r="E620" i="2" s="1"/>
  <c r="D621" i="2" a="1"/>
  <c r="D621" i="2" s="1"/>
  <c r="E621" i="2" a="1"/>
  <c r="E621" i="2" s="1"/>
  <c r="D622" i="2" a="1"/>
  <c r="D622" i="2" s="1"/>
  <c r="E622" i="2" a="1"/>
  <c r="E622" i="2" s="1"/>
  <c r="D623" i="2" a="1"/>
  <c r="D623" i="2" s="1"/>
  <c r="E623" i="2" a="1"/>
  <c r="E623" i="2" s="1"/>
  <c r="D624" i="2" a="1"/>
  <c r="D624" i="2" s="1"/>
  <c r="E624" i="2" a="1"/>
  <c r="E624" i="2" s="1"/>
  <c r="D625" i="2" a="1"/>
  <c r="D625" i="2" s="1"/>
  <c r="E625" i="2" a="1"/>
  <c r="E625" i="2" s="1"/>
  <c r="D626" i="2" a="1"/>
  <c r="D626" i="2" s="1"/>
  <c r="E626" i="2" a="1"/>
  <c r="E626" i="2" s="1"/>
  <c r="D627" i="2" a="1"/>
  <c r="D627" i="2" s="1"/>
  <c r="E627" i="2" a="1"/>
  <c r="E627" i="2" s="1"/>
  <c r="D628" i="2" a="1"/>
  <c r="D628" i="2" s="1"/>
  <c r="E628" i="2" a="1"/>
  <c r="E628" i="2" s="1"/>
  <c r="D629" i="2" a="1"/>
  <c r="D629" i="2" s="1"/>
  <c r="E629" i="2" a="1"/>
  <c r="E629" i="2" s="1"/>
  <c r="D630" i="2" a="1"/>
  <c r="D630" i="2" s="1"/>
  <c r="E630" i="2" a="1"/>
  <c r="E630" i="2" s="1"/>
  <c r="D631" i="2" a="1"/>
  <c r="D631" i="2" s="1"/>
  <c r="E631" i="2" a="1"/>
  <c r="E631" i="2" s="1"/>
  <c r="D632" i="2" a="1"/>
  <c r="D632" i="2" s="1"/>
  <c r="E632" i="2" a="1"/>
  <c r="E632" i="2" s="1"/>
  <c r="D633" i="2" a="1"/>
  <c r="D633" i="2" s="1"/>
  <c r="E633" i="2" a="1"/>
  <c r="E633" i="2" s="1"/>
  <c r="D634" i="2" a="1"/>
  <c r="D634" i="2" s="1"/>
  <c r="E634" i="2" a="1"/>
  <c r="E634" i="2" s="1"/>
  <c r="D635" i="2" a="1"/>
  <c r="D635" i="2" s="1"/>
  <c r="E635" i="2" a="1"/>
  <c r="E635" i="2" s="1"/>
  <c r="D636" i="2" a="1"/>
  <c r="D636" i="2" s="1"/>
  <c r="E636" i="2" a="1"/>
  <c r="E636" i="2" s="1"/>
  <c r="D637" i="2" a="1"/>
  <c r="D637" i="2" s="1"/>
  <c r="E637" i="2" a="1"/>
  <c r="E637" i="2" s="1"/>
  <c r="D638" i="2" a="1"/>
  <c r="D638" i="2" s="1"/>
  <c r="E638" i="2" a="1"/>
  <c r="E638" i="2" s="1"/>
  <c r="D639" i="2" a="1"/>
  <c r="D639" i="2" s="1"/>
  <c r="E639" i="2" a="1"/>
  <c r="E639" i="2" s="1"/>
  <c r="D640" i="2" a="1"/>
  <c r="D640" i="2" s="1"/>
  <c r="E640" i="2" a="1"/>
  <c r="E640" i="2" s="1"/>
  <c r="D641" i="2" a="1"/>
  <c r="D641" i="2" s="1"/>
  <c r="E641" i="2" a="1"/>
  <c r="E641" i="2" s="1"/>
  <c r="D642" i="2" a="1"/>
  <c r="D642" i="2" s="1"/>
  <c r="E642" i="2" a="1"/>
  <c r="E642" i="2" s="1"/>
  <c r="D643" i="2" a="1"/>
  <c r="D643" i="2" s="1"/>
  <c r="E643" i="2" a="1"/>
  <c r="E643" i="2" s="1"/>
  <c r="D644" i="2" a="1"/>
  <c r="D644" i="2" s="1"/>
  <c r="E644" i="2" a="1"/>
  <c r="E644" i="2" s="1"/>
  <c r="D645" i="2" a="1"/>
  <c r="D645" i="2" s="1"/>
  <c r="E645" i="2" a="1"/>
  <c r="E645" i="2" s="1"/>
  <c r="D646" i="2" a="1"/>
  <c r="D646" i="2" s="1"/>
  <c r="E646" i="2" a="1"/>
  <c r="E646" i="2" s="1"/>
  <c r="D647" i="2" a="1"/>
  <c r="D647" i="2" s="1"/>
  <c r="E647" i="2" a="1"/>
  <c r="E647" i="2" s="1"/>
  <c r="D648" i="2" a="1"/>
  <c r="D648" i="2" s="1"/>
  <c r="E648" i="2" a="1"/>
  <c r="E648" i="2" s="1"/>
  <c r="D649" i="2" a="1"/>
  <c r="D649" i="2" s="1"/>
  <c r="E649" i="2" a="1"/>
  <c r="E649" i="2" s="1"/>
  <c r="D650" i="2" a="1"/>
  <c r="D650" i="2" s="1"/>
  <c r="E650" i="2" a="1"/>
  <c r="E650" i="2" s="1"/>
  <c r="D651" i="2" a="1"/>
  <c r="D651" i="2" s="1"/>
  <c r="E651" i="2" a="1"/>
  <c r="E651" i="2" s="1"/>
  <c r="D652" i="2" a="1"/>
  <c r="D652" i="2" s="1"/>
  <c r="E652" i="2" a="1"/>
  <c r="E652" i="2" s="1"/>
  <c r="D653" i="2" a="1"/>
  <c r="D653" i="2" s="1"/>
  <c r="E653" i="2" a="1"/>
  <c r="E653" i="2" s="1"/>
  <c r="D654" i="2" a="1"/>
  <c r="D654" i="2" s="1"/>
  <c r="E654" i="2" a="1"/>
  <c r="E654" i="2" s="1"/>
  <c r="D655" i="2" a="1"/>
  <c r="D655" i="2" s="1"/>
  <c r="E655" i="2" a="1"/>
  <c r="E655" i="2" s="1"/>
  <c r="D656" i="2" a="1"/>
  <c r="D656" i="2" s="1"/>
  <c r="E656" i="2" a="1"/>
  <c r="E656" i="2" s="1"/>
  <c r="D657" i="2" a="1"/>
  <c r="D657" i="2" s="1"/>
  <c r="E657" i="2" a="1"/>
  <c r="E657" i="2" s="1"/>
  <c r="D658" i="2" a="1"/>
  <c r="D658" i="2" s="1"/>
  <c r="E658" i="2" a="1"/>
  <c r="E658" i="2" s="1"/>
  <c r="D659" i="2" a="1"/>
  <c r="D659" i="2" s="1"/>
  <c r="E659" i="2" a="1"/>
  <c r="E659" i="2" s="1"/>
  <c r="D660" i="2" a="1"/>
  <c r="D660" i="2" s="1"/>
  <c r="E660" i="2" a="1"/>
  <c r="E660" i="2" s="1"/>
  <c r="D661" i="2" a="1"/>
  <c r="D661" i="2" s="1"/>
  <c r="E661" i="2" a="1"/>
  <c r="E661" i="2" s="1"/>
  <c r="D662" i="2" a="1"/>
  <c r="D662" i="2" s="1"/>
  <c r="E662" i="2" a="1"/>
  <c r="E662" i="2" s="1"/>
  <c r="D663" i="2" a="1"/>
  <c r="D663" i="2" s="1"/>
  <c r="E663" i="2" a="1"/>
  <c r="E663" i="2" s="1"/>
  <c r="D664" i="2" a="1"/>
  <c r="D664" i="2" s="1"/>
  <c r="E664" i="2" a="1"/>
  <c r="E664" i="2" s="1"/>
  <c r="D665" i="2" a="1"/>
  <c r="D665" i="2" s="1"/>
  <c r="E665" i="2" a="1"/>
  <c r="E665" i="2" s="1"/>
  <c r="D666" i="2" a="1"/>
  <c r="D666" i="2" s="1"/>
  <c r="E666" i="2" a="1"/>
  <c r="E666" i="2" s="1"/>
  <c r="D667" i="2" a="1"/>
  <c r="D667" i="2" s="1"/>
  <c r="E667" i="2" a="1"/>
  <c r="E667" i="2" s="1"/>
  <c r="D668" i="2" a="1"/>
  <c r="D668" i="2" s="1"/>
  <c r="E668" i="2" a="1"/>
  <c r="E668" i="2" s="1"/>
  <c r="D669" i="2" a="1"/>
  <c r="D669" i="2" s="1"/>
  <c r="E669" i="2" a="1"/>
  <c r="E669" i="2" s="1"/>
  <c r="D670" i="2" a="1"/>
  <c r="D670" i="2" s="1"/>
  <c r="E670" i="2" a="1"/>
  <c r="E670" i="2" s="1"/>
  <c r="D671" i="2" a="1"/>
  <c r="D671" i="2" s="1"/>
  <c r="E671" i="2" a="1"/>
  <c r="E671" i="2" s="1"/>
  <c r="D672" i="2" a="1"/>
  <c r="D672" i="2" s="1"/>
  <c r="E672" i="2" a="1"/>
  <c r="E672" i="2" s="1"/>
  <c r="D673" i="2" a="1"/>
  <c r="D673" i="2" s="1"/>
  <c r="E673" i="2" a="1"/>
  <c r="E673" i="2" s="1"/>
  <c r="D674" i="2" a="1"/>
  <c r="D674" i="2" s="1"/>
  <c r="E674" i="2" a="1"/>
  <c r="E674" i="2" s="1"/>
  <c r="D675" i="2" a="1"/>
  <c r="D675" i="2" s="1"/>
  <c r="E675" i="2" a="1"/>
  <c r="E675" i="2" s="1"/>
  <c r="D676" i="2" a="1"/>
  <c r="D676" i="2" s="1"/>
  <c r="E676" i="2" a="1"/>
  <c r="E676" i="2" s="1"/>
  <c r="D677" i="2" a="1"/>
  <c r="D677" i="2" s="1"/>
  <c r="E677" i="2" a="1"/>
  <c r="E677" i="2" s="1"/>
  <c r="D678" i="2" a="1"/>
  <c r="D678" i="2" s="1"/>
  <c r="E678" i="2" a="1"/>
  <c r="E678" i="2" s="1"/>
  <c r="D679" i="2" a="1"/>
  <c r="D679" i="2" s="1"/>
  <c r="E679" i="2" a="1"/>
  <c r="E679" i="2" s="1"/>
  <c r="D680" i="2" a="1"/>
  <c r="D680" i="2" s="1"/>
  <c r="E680" i="2" a="1"/>
  <c r="E680" i="2" s="1"/>
  <c r="D681" i="2" a="1"/>
  <c r="D681" i="2" s="1"/>
  <c r="E681" i="2" a="1"/>
  <c r="E681" i="2" s="1"/>
  <c r="D682" i="2" a="1"/>
  <c r="D682" i="2" s="1"/>
  <c r="E682" i="2" a="1"/>
  <c r="E682" i="2" s="1"/>
  <c r="D683" i="2" a="1"/>
  <c r="D683" i="2" s="1"/>
  <c r="E683" i="2" a="1"/>
  <c r="E683" i="2" s="1"/>
  <c r="D684" i="2" a="1"/>
  <c r="D684" i="2" s="1"/>
  <c r="E684" i="2" a="1"/>
  <c r="E684" i="2" s="1"/>
  <c r="D685" i="2" a="1"/>
  <c r="D685" i="2" s="1"/>
  <c r="E685" i="2" a="1"/>
  <c r="E685" i="2" s="1"/>
  <c r="D686" i="2" a="1"/>
  <c r="D686" i="2" s="1"/>
  <c r="E686" i="2" a="1"/>
  <c r="E686" i="2" s="1"/>
  <c r="D687" i="2" a="1"/>
  <c r="D687" i="2" s="1"/>
  <c r="E687" i="2" a="1"/>
  <c r="E687" i="2" s="1"/>
  <c r="D688" i="2" a="1"/>
  <c r="D688" i="2" s="1"/>
  <c r="E688" i="2" a="1"/>
  <c r="E688" i="2" s="1"/>
  <c r="D689" i="2" a="1"/>
  <c r="D689" i="2" s="1"/>
  <c r="E689" i="2" a="1"/>
  <c r="E689" i="2" s="1"/>
  <c r="D690" i="2" a="1"/>
  <c r="D690" i="2" s="1"/>
  <c r="E690" i="2" a="1"/>
  <c r="E690" i="2" s="1"/>
  <c r="D691" i="2" a="1"/>
  <c r="D691" i="2" s="1"/>
  <c r="E691" i="2" a="1"/>
  <c r="E691" i="2" s="1"/>
  <c r="D692" i="2" a="1"/>
  <c r="D692" i="2" s="1"/>
  <c r="E692" i="2" a="1"/>
  <c r="E692" i="2" s="1"/>
  <c r="D693" i="2" a="1"/>
  <c r="D693" i="2" s="1"/>
  <c r="E693" i="2" a="1"/>
  <c r="E693" i="2" s="1"/>
  <c r="D694" i="2" a="1"/>
  <c r="D694" i="2" s="1"/>
  <c r="E694" i="2" a="1"/>
  <c r="E694" i="2" s="1"/>
  <c r="D695" i="2" a="1"/>
  <c r="D695" i="2" s="1"/>
  <c r="E695" i="2" a="1"/>
  <c r="E695" i="2" s="1"/>
  <c r="D696" i="2" a="1"/>
  <c r="D696" i="2" s="1"/>
  <c r="E696" i="2" a="1"/>
  <c r="E696" i="2" s="1"/>
  <c r="D697" i="2" a="1"/>
  <c r="D697" i="2" s="1"/>
  <c r="E697" i="2" a="1"/>
  <c r="E697" i="2" s="1"/>
  <c r="D698" i="2" a="1"/>
  <c r="D698" i="2" s="1"/>
  <c r="E698" i="2" a="1"/>
  <c r="E698" i="2" s="1"/>
  <c r="D699" i="2" a="1"/>
  <c r="D699" i="2" s="1"/>
  <c r="E699" i="2" a="1"/>
  <c r="E699" i="2" s="1"/>
  <c r="D700" i="2" a="1"/>
  <c r="D700" i="2" s="1"/>
  <c r="E700" i="2" a="1"/>
  <c r="E700" i="2" s="1"/>
  <c r="D701" i="2" a="1"/>
  <c r="D701" i="2" s="1"/>
  <c r="E701" i="2" a="1"/>
  <c r="E701" i="2" s="1"/>
  <c r="D702" i="2" a="1"/>
  <c r="D702" i="2" s="1"/>
  <c r="E702" i="2" a="1"/>
  <c r="E702" i="2" s="1"/>
  <c r="D703" i="2" a="1"/>
  <c r="D703" i="2" s="1"/>
  <c r="E703" i="2" a="1"/>
  <c r="E703" i="2" s="1"/>
  <c r="D704" i="2" a="1"/>
  <c r="D704" i="2" s="1"/>
  <c r="E704" i="2" a="1"/>
  <c r="E704" i="2" s="1"/>
  <c r="D705" i="2" a="1"/>
  <c r="D705" i="2" s="1"/>
  <c r="E705" i="2" a="1"/>
  <c r="E705" i="2" s="1"/>
  <c r="D706" i="2" a="1"/>
  <c r="D706" i="2" s="1"/>
  <c r="E706" i="2" a="1"/>
  <c r="E706" i="2" s="1"/>
  <c r="D707" i="2" a="1"/>
  <c r="D707" i="2" s="1"/>
  <c r="E707" i="2" a="1"/>
  <c r="E707" i="2" s="1"/>
  <c r="D708" i="2" a="1"/>
  <c r="D708" i="2" s="1"/>
  <c r="E708" i="2" a="1"/>
  <c r="E708" i="2" s="1"/>
  <c r="D709" i="2" a="1"/>
  <c r="D709" i="2" s="1"/>
  <c r="E709" i="2" a="1"/>
  <c r="E709" i="2" s="1"/>
  <c r="D710" i="2" a="1"/>
  <c r="D710" i="2" s="1"/>
  <c r="E710" i="2" a="1"/>
  <c r="E710" i="2" s="1"/>
  <c r="D711" i="2" a="1"/>
  <c r="D711" i="2" s="1"/>
  <c r="E711" i="2" a="1"/>
  <c r="E711" i="2" s="1"/>
  <c r="D712" i="2" a="1"/>
  <c r="D712" i="2" s="1"/>
  <c r="E712" i="2" a="1"/>
  <c r="E712" i="2" s="1"/>
  <c r="D713" i="2" a="1"/>
  <c r="D713" i="2" s="1"/>
  <c r="E713" i="2" a="1"/>
  <c r="E713" i="2" s="1"/>
  <c r="D714" i="2" a="1"/>
  <c r="D714" i="2" s="1"/>
  <c r="E714" i="2" a="1"/>
  <c r="E714" i="2" s="1"/>
  <c r="D715" i="2" a="1"/>
  <c r="D715" i="2" s="1"/>
  <c r="E715" i="2" a="1"/>
  <c r="E715" i="2" s="1"/>
  <c r="D716" i="2" a="1"/>
  <c r="D716" i="2" s="1"/>
  <c r="E716" i="2" a="1"/>
  <c r="E716" i="2" s="1"/>
  <c r="D717" i="2" a="1"/>
  <c r="D717" i="2" s="1"/>
  <c r="E717" i="2" a="1"/>
  <c r="E717" i="2" s="1"/>
  <c r="D718" i="2" a="1"/>
  <c r="D718" i="2" s="1"/>
  <c r="E718" i="2" a="1"/>
  <c r="E718" i="2" s="1"/>
  <c r="D719" i="2" a="1"/>
  <c r="D719" i="2" s="1"/>
  <c r="E719" i="2" a="1"/>
  <c r="E719" i="2" s="1"/>
  <c r="D720" i="2" a="1"/>
  <c r="D720" i="2" s="1"/>
  <c r="E720" i="2" a="1"/>
  <c r="E720" i="2" s="1"/>
  <c r="D721" i="2" a="1"/>
  <c r="D721" i="2" s="1"/>
  <c r="E721" i="2" a="1"/>
  <c r="E721" i="2" s="1"/>
  <c r="D722" i="2" a="1"/>
  <c r="D722" i="2" s="1"/>
  <c r="E722" i="2" a="1"/>
  <c r="E722" i="2" s="1"/>
  <c r="D723" i="2" a="1"/>
  <c r="D723" i="2" s="1"/>
  <c r="E723" i="2" a="1"/>
  <c r="E723" i="2" s="1"/>
  <c r="D724" i="2" a="1"/>
  <c r="D724" i="2" s="1"/>
  <c r="E724" i="2" a="1"/>
  <c r="E724" i="2" s="1"/>
  <c r="D725" i="2" a="1"/>
  <c r="D725" i="2" s="1"/>
  <c r="E725" i="2" a="1"/>
  <c r="E725" i="2" s="1"/>
  <c r="D726" i="2" a="1"/>
  <c r="D726" i="2" s="1"/>
  <c r="E726" i="2" a="1"/>
  <c r="E726" i="2" s="1"/>
  <c r="D727" i="2" a="1"/>
  <c r="D727" i="2" s="1"/>
  <c r="E727" i="2" a="1"/>
  <c r="E727" i="2" s="1"/>
  <c r="D728" i="2" a="1"/>
  <c r="D728" i="2" s="1"/>
  <c r="E728" i="2" a="1"/>
  <c r="E728" i="2" s="1"/>
  <c r="D729" i="2" a="1"/>
  <c r="D729" i="2" s="1"/>
  <c r="E729" i="2" a="1"/>
  <c r="E729" i="2" s="1"/>
  <c r="D730" i="2" a="1"/>
  <c r="D730" i="2" s="1"/>
  <c r="E730" i="2" a="1"/>
  <c r="E730" i="2" s="1"/>
  <c r="D731" i="2" a="1"/>
  <c r="D731" i="2" s="1"/>
  <c r="E731" i="2" a="1"/>
  <c r="E731" i="2" s="1"/>
  <c r="D732" i="2" a="1"/>
  <c r="D732" i="2" s="1"/>
  <c r="E732" i="2" a="1"/>
  <c r="E732" i="2" s="1"/>
  <c r="D733" i="2" a="1"/>
  <c r="D733" i="2" s="1"/>
  <c r="E733" i="2" a="1"/>
  <c r="E733" i="2" s="1"/>
  <c r="D734" i="2" a="1"/>
  <c r="D734" i="2" s="1"/>
  <c r="E734" i="2" a="1"/>
  <c r="E734" i="2" s="1"/>
  <c r="D735" i="2" a="1"/>
  <c r="D735" i="2" s="1"/>
  <c r="E735" i="2" a="1"/>
  <c r="E735" i="2" s="1"/>
  <c r="D736" i="2" a="1"/>
  <c r="D736" i="2" s="1"/>
  <c r="E736" i="2" a="1"/>
  <c r="E736" i="2" s="1"/>
  <c r="D737" i="2" a="1"/>
  <c r="D737" i="2" s="1"/>
  <c r="E737" i="2" a="1"/>
  <c r="E737" i="2" s="1"/>
  <c r="D738" i="2" a="1"/>
  <c r="D738" i="2" s="1"/>
  <c r="E738" i="2" a="1"/>
  <c r="E738" i="2" s="1"/>
  <c r="D739" i="2" a="1"/>
  <c r="D739" i="2" s="1"/>
  <c r="E739" i="2" a="1"/>
  <c r="E739" i="2" s="1"/>
  <c r="D740" i="2" a="1"/>
  <c r="D740" i="2" s="1"/>
  <c r="E740" i="2" a="1"/>
  <c r="E740" i="2" s="1"/>
  <c r="D741" i="2" a="1"/>
  <c r="D741" i="2" s="1"/>
  <c r="E741" i="2" a="1"/>
  <c r="E741" i="2" s="1"/>
  <c r="D742" i="2" a="1"/>
  <c r="D742" i="2" s="1"/>
  <c r="E742" i="2" a="1"/>
  <c r="E742" i="2" s="1"/>
  <c r="D743" i="2" a="1"/>
  <c r="D743" i="2" s="1"/>
  <c r="E743" i="2" a="1"/>
  <c r="E743" i="2" s="1"/>
  <c r="D744" i="2" a="1"/>
  <c r="D744" i="2" s="1"/>
  <c r="E744" i="2" a="1"/>
  <c r="E744" i="2" s="1"/>
  <c r="D745" i="2" a="1"/>
  <c r="D745" i="2" s="1"/>
  <c r="E745" i="2" a="1"/>
  <c r="E745" i="2" s="1"/>
  <c r="D746" i="2" a="1"/>
  <c r="D746" i="2" s="1"/>
  <c r="E746" i="2" a="1"/>
  <c r="E746" i="2" s="1"/>
  <c r="D747" i="2" a="1"/>
  <c r="D747" i="2" s="1"/>
  <c r="E747" i="2" a="1"/>
  <c r="E747" i="2" s="1"/>
  <c r="D748" i="2" a="1"/>
  <c r="D748" i="2" s="1"/>
  <c r="E748" i="2" a="1"/>
  <c r="E748" i="2" s="1"/>
  <c r="D749" i="2" a="1"/>
  <c r="D749" i="2" s="1"/>
  <c r="E749" i="2" a="1"/>
  <c r="E749" i="2" s="1"/>
  <c r="D750" i="2" a="1"/>
  <c r="D750" i="2" s="1"/>
  <c r="E750" i="2" a="1"/>
  <c r="E750" i="2" s="1"/>
  <c r="D751" i="2" a="1"/>
  <c r="D751" i="2" s="1"/>
  <c r="E751" i="2" a="1"/>
  <c r="E751" i="2" s="1"/>
  <c r="D752" i="2" a="1"/>
  <c r="D752" i="2" s="1"/>
  <c r="E752" i="2" a="1"/>
  <c r="E752" i="2" s="1"/>
  <c r="D753" i="2" a="1"/>
  <c r="D753" i="2" s="1"/>
  <c r="E753" i="2" a="1"/>
  <c r="E753" i="2" s="1"/>
  <c r="D754" i="2" a="1"/>
  <c r="D754" i="2" s="1"/>
  <c r="E754" i="2" a="1"/>
  <c r="E754" i="2" s="1"/>
  <c r="D755" i="2" a="1"/>
  <c r="D755" i="2" s="1"/>
  <c r="E755" i="2" a="1"/>
  <c r="E755" i="2" s="1"/>
  <c r="D756" i="2" a="1"/>
  <c r="D756" i="2" s="1"/>
  <c r="E756" i="2" a="1"/>
  <c r="E756" i="2" s="1"/>
  <c r="D757" i="2" a="1"/>
  <c r="D757" i="2" s="1"/>
  <c r="E757" i="2" a="1"/>
  <c r="E757" i="2" s="1"/>
  <c r="D758" i="2" a="1"/>
  <c r="D758" i="2" s="1"/>
  <c r="E758" i="2" a="1"/>
  <c r="E758" i="2" s="1"/>
  <c r="D759" i="2" a="1"/>
  <c r="D759" i="2" s="1"/>
  <c r="E759" i="2" a="1"/>
  <c r="E759" i="2" s="1"/>
  <c r="D760" i="2" a="1"/>
  <c r="D760" i="2" s="1"/>
  <c r="E760" i="2" a="1"/>
  <c r="E760" i="2" s="1"/>
  <c r="D761" i="2" a="1"/>
  <c r="D761" i="2" s="1"/>
  <c r="E761" i="2" a="1"/>
  <c r="E761" i="2" s="1"/>
  <c r="D762" i="2" a="1"/>
  <c r="D762" i="2" s="1"/>
  <c r="E762" i="2" a="1"/>
  <c r="E762" i="2" s="1"/>
  <c r="D763" i="2" a="1"/>
  <c r="D763" i="2" s="1"/>
  <c r="E763" i="2" a="1"/>
  <c r="E763" i="2" s="1"/>
  <c r="D764" i="2" a="1"/>
  <c r="D764" i="2" s="1"/>
  <c r="E764" i="2" a="1"/>
  <c r="E764" i="2" s="1"/>
  <c r="D765" i="2" a="1"/>
  <c r="D765" i="2" s="1"/>
  <c r="E765" i="2" a="1"/>
  <c r="E765" i="2" s="1"/>
  <c r="D766" i="2" a="1"/>
  <c r="D766" i="2" s="1"/>
  <c r="E766" i="2" a="1"/>
  <c r="E766" i="2" s="1"/>
  <c r="D767" i="2" a="1"/>
  <c r="D767" i="2" s="1"/>
  <c r="E767" i="2" a="1"/>
  <c r="E767" i="2"/>
  <c r="D768" i="2" a="1"/>
  <c r="D768" i="2" s="1"/>
  <c r="E768" i="2" a="1"/>
  <c r="E768" i="2" s="1"/>
  <c r="D769" i="2" a="1"/>
  <c r="D769" i="2" s="1"/>
  <c r="E769" i="2" a="1"/>
  <c r="E769" i="2" s="1"/>
  <c r="D770" i="2" a="1"/>
  <c r="D770" i="2" s="1"/>
  <c r="E770" i="2" a="1"/>
  <c r="E770" i="2" s="1"/>
  <c r="D771" i="2" a="1"/>
  <c r="D771" i="2" s="1"/>
  <c r="E771" i="2" a="1"/>
  <c r="E771" i="2" s="1"/>
  <c r="D772" i="2" a="1"/>
  <c r="D772" i="2" s="1"/>
  <c r="E772" i="2" a="1"/>
  <c r="E772" i="2" s="1"/>
  <c r="D773" i="2" a="1"/>
  <c r="D773" i="2" s="1"/>
  <c r="E773" i="2" a="1"/>
  <c r="E773" i="2" s="1"/>
  <c r="D774" i="2" a="1"/>
  <c r="D774" i="2" s="1"/>
  <c r="E774" i="2" a="1"/>
  <c r="E774" i="2" s="1"/>
  <c r="D775" i="2" a="1"/>
  <c r="D775" i="2" s="1"/>
  <c r="E775" i="2" a="1"/>
  <c r="E775" i="2" s="1"/>
  <c r="D776" i="2" a="1"/>
  <c r="D776" i="2" s="1"/>
  <c r="E776" i="2" a="1"/>
  <c r="E776" i="2" s="1"/>
  <c r="D777" i="2" a="1"/>
  <c r="D777" i="2" s="1"/>
  <c r="E777" i="2" a="1"/>
  <c r="E777" i="2" s="1"/>
  <c r="D778" i="2" a="1"/>
  <c r="D778" i="2" s="1"/>
  <c r="E778" i="2" a="1"/>
  <c r="E778" i="2" s="1"/>
  <c r="D779" i="2" a="1"/>
  <c r="D779" i="2" s="1"/>
  <c r="E779" i="2" a="1"/>
  <c r="E779" i="2" s="1"/>
  <c r="D780" i="2" a="1"/>
  <c r="D780" i="2" s="1"/>
  <c r="E780" i="2" a="1"/>
  <c r="E780" i="2" s="1"/>
  <c r="D781" i="2" a="1"/>
  <c r="D781" i="2" s="1"/>
  <c r="E781" i="2" a="1"/>
  <c r="E781" i="2" s="1"/>
  <c r="D782" i="2" a="1"/>
  <c r="D782" i="2" s="1"/>
  <c r="E782" i="2" a="1"/>
  <c r="E782" i="2" s="1"/>
  <c r="D783" i="2" a="1"/>
  <c r="D783" i="2" s="1"/>
  <c r="E783" i="2" a="1"/>
  <c r="E783" i="2" s="1"/>
  <c r="D784" i="2" a="1"/>
  <c r="D784" i="2" s="1"/>
  <c r="E784" i="2" a="1"/>
  <c r="E784" i="2" s="1"/>
  <c r="D785" i="2" a="1"/>
  <c r="D785" i="2" s="1"/>
  <c r="E785" i="2" a="1"/>
  <c r="E785" i="2" s="1"/>
  <c r="D786" i="2" a="1"/>
  <c r="D786" i="2" s="1"/>
  <c r="E786" i="2" a="1"/>
  <c r="E786" i="2" s="1"/>
  <c r="D787" i="2" a="1"/>
  <c r="D787" i="2" s="1"/>
  <c r="E787" i="2" a="1"/>
  <c r="E787" i="2" s="1"/>
  <c r="D788" i="2" a="1"/>
  <c r="D788" i="2" s="1"/>
  <c r="E788" i="2" a="1"/>
  <c r="E788" i="2" s="1"/>
  <c r="D789" i="2" a="1"/>
  <c r="D789" i="2" s="1"/>
  <c r="E789" i="2" a="1"/>
  <c r="E789" i="2" s="1"/>
  <c r="D790" i="2" a="1"/>
  <c r="D790" i="2" s="1"/>
  <c r="E790" i="2" a="1"/>
  <c r="E790" i="2" s="1"/>
  <c r="D791" i="2" a="1"/>
  <c r="D791" i="2" s="1"/>
  <c r="E791" i="2" a="1"/>
  <c r="E791" i="2" s="1"/>
  <c r="D792" i="2" a="1"/>
  <c r="D792" i="2" s="1"/>
  <c r="E792" i="2" a="1"/>
  <c r="E792" i="2" s="1"/>
  <c r="D793" i="2" a="1"/>
  <c r="D793" i="2" s="1"/>
  <c r="E793" i="2" a="1"/>
  <c r="E793" i="2" s="1"/>
  <c r="D794" i="2" a="1"/>
  <c r="D794" i="2" s="1"/>
  <c r="E794" i="2" a="1"/>
  <c r="E794" i="2" s="1"/>
  <c r="D795" i="2" a="1"/>
  <c r="D795" i="2" s="1"/>
  <c r="E795" i="2" a="1"/>
  <c r="E795" i="2" s="1"/>
  <c r="D796" i="2" a="1"/>
  <c r="D796" i="2" s="1"/>
  <c r="E796" i="2" a="1"/>
  <c r="E796" i="2" s="1"/>
  <c r="D797" i="2" a="1"/>
  <c r="D797" i="2" s="1"/>
  <c r="E797" i="2" a="1"/>
  <c r="E797" i="2" s="1"/>
  <c r="D798" i="2" a="1"/>
  <c r="D798" i="2" s="1"/>
  <c r="E798" i="2" a="1"/>
  <c r="E798" i="2" s="1"/>
  <c r="D799" i="2" a="1"/>
  <c r="D799" i="2" s="1"/>
  <c r="E799" i="2" a="1"/>
  <c r="E799" i="2" s="1"/>
  <c r="D800" i="2" a="1"/>
  <c r="D800" i="2" s="1"/>
  <c r="E800" i="2" a="1"/>
  <c r="E800" i="2" s="1"/>
  <c r="D801" i="2" a="1"/>
  <c r="D801" i="2" s="1"/>
  <c r="E801" i="2" a="1"/>
  <c r="E801" i="2" s="1"/>
  <c r="D802" i="2" a="1"/>
  <c r="D802" i="2" s="1"/>
  <c r="E802" i="2" a="1"/>
  <c r="E802" i="2" s="1"/>
  <c r="D803" i="2" a="1"/>
  <c r="D803" i="2" s="1"/>
  <c r="E803" i="2" a="1"/>
  <c r="E803" i="2" s="1"/>
  <c r="D804" i="2" a="1"/>
  <c r="D804" i="2" s="1"/>
  <c r="E804" i="2" a="1"/>
  <c r="E804" i="2" s="1"/>
  <c r="D805" i="2" a="1"/>
  <c r="D805" i="2" s="1"/>
  <c r="E805" i="2" a="1"/>
  <c r="E805" i="2" s="1"/>
  <c r="D806" i="2" a="1"/>
  <c r="D806" i="2" s="1"/>
  <c r="E806" i="2" a="1"/>
  <c r="E806" i="2" s="1"/>
  <c r="D807" i="2" a="1"/>
  <c r="D807" i="2" s="1"/>
  <c r="E807" i="2" a="1"/>
  <c r="E807" i="2" s="1"/>
  <c r="D808" i="2" a="1"/>
  <c r="D808" i="2" s="1"/>
  <c r="E808" i="2" a="1"/>
  <c r="E808" i="2" s="1"/>
  <c r="D809" i="2" a="1"/>
  <c r="D809" i="2" s="1"/>
  <c r="E809" i="2" a="1"/>
  <c r="E809" i="2" s="1"/>
  <c r="D810" i="2" a="1"/>
  <c r="D810" i="2" s="1"/>
  <c r="E810" i="2" a="1"/>
  <c r="E810" i="2" s="1"/>
  <c r="D811" i="2" a="1"/>
  <c r="D811" i="2" s="1"/>
  <c r="E811" i="2" a="1"/>
  <c r="E811" i="2" s="1"/>
  <c r="D812" i="2" a="1"/>
  <c r="D812" i="2" s="1"/>
  <c r="E812" i="2" a="1"/>
  <c r="E812" i="2" s="1"/>
  <c r="D813" i="2" a="1"/>
  <c r="D813" i="2" s="1"/>
  <c r="E813" i="2" a="1"/>
  <c r="E813" i="2" s="1"/>
  <c r="D814" i="2" a="1"/>
  <c r="D814" i="2" s="1"/>
  <c r="E814" i="2" a="1"/>
  <c r="E814" i="2" s="1"/>
  <c r="D815" i="2" a="1"/>
  <c r="D815" i="2" s="1"/>
  <c r="E815" i="2" a="1"/>
  <c r="E815" i="2" s="1"/>
  <c r="D816" i="2" a="1"/>
  <c r="D816" i="2" s="1"/>
  <c r="E816" i="2" a="1"/>
  <c r="E816" i="2" s="1"/>
  <c r="D817" i="2" a="1"/>
  <c r="D817" i="2" s="1"/>
  <c r="E817" i="2" a="1"/>
  <c r="E817" i="2" s="1"/>
  <c r="D818" i="2" a="1"/>
  <c r="D818" i="2" s="1"/>
  <c r="E818" i="2" a="1"/>
  <c r="E818" i="2" s="1"/>
  <c r="D819" i="2" a="1"/>
  <c r="D819" i="2" s="1"/>
  <c r="E819" i="2" a="1"/>
  <c r="E819" i="2" s="1"/>
  <c r="D820" i="2" a="1"/>
  <c r="D820" i="2" s="1"/>
  <c r="E820" i="2" a="1"/>
  <c r="E820" i="2" s="1"/>
  <c r="D821" i="2" a="1"/>
  <c r="D821" i="2" s="1"/>
  <c r="E821" i="2" a="1"/>
  <c r="E821" i="2" s="1"/>
  <c r="D822" i="2" a="1"/>
  <c r="D822" i="2" s="1"/>
  <c r="E822" i="2" a="1"/>
  <c r="E822" i="2" s="1"/>
  <c r="D823" i="2" a="1"/>
  <c r="D823" i="2" s="1"/>
  <c r="E823" i="2" a="1"/>
  <c r="E823" i="2" s="1"/>
  <c r="D824" i="2" a="1"/>
  <c r="D824" i="2" s="1"/>
  <c r="E824" i="2" a="1"/>
  <c r="E824" i="2" s="1"/>
  <c r="D825" i="2" a="1"/>
  <c r="D825" i="2" s="1"/>
  <c r="E825" i="2" a="1"/>
  <c r="E825" i="2" s="1"/>
  <c r="D826" i="2" a="1"/>
  <c r="D826" i="2" s="1"/>
  <c r="E826" i="2" a="1"/>
  <c r="E826" i="2" s="1"/>
  <c r="D827" i="2" a="1"/>
  <c r="D827" i="2" s="1"/>
  <c r="E827" i="2" a="1"/>
  <c r="E827" i="2" s="1"/>
  <c r="D828" i="2" a="1"/>
  <c r="D828" i="2" s="1"/>
  <c r="E828" i="2" a="1"/>
  <c r="E828" i="2" s="1"/>
  <c r="D829" i="2" a="1"/>
  <c r="D829" i="2" s="1"/>
  <c r="E829" i="2" a="1"/>
  <c r="E829" i="2" s="1"/>
  <c r="D830" i="2" a="1"/>
  <c r="D830" i="2" s="1"/>
  <c r="E830" i="2" a="1"/>
  <c r="E830" i="2" s="1"/>
  <c r="D831" i="2" a="1"/>
  <c r="D831" i="2" s="1"/>
  <c r="E831" i="2" a="1"/>
  <c r="E831" i="2" s="1"/>
  <c r="D832" i="2" a="1"/>
  <c r="D832" i="2" s="1"/>
  <c r="E832" i="2" a="1"/>
  <c r="E832" i="2" s="1"/>
  <c r="D833" i="2" a="1"/>
  <c r="D833" i="2" s="1"/>
  <c r="E833" i="2" a="1"/>
  <c r="E833" i="2" s="1"/>
  <c r="D834" i="2" a="1"/>
  <c r="D834" i="2" s="1"/>
  <c r="E834" i="2" a="1"/>
  <c r="E834" i="2" s="1"/>
  <c r="D835" i="2" a="1"/>
  <c r="D835" i="2" s="1"/>
  <c r="E835" i="2" a="1"/>
  <c r="E835" i="2" s="1"/>
  <c r="D836" i="2" a="1"/>
  <c r="D836" i="2" s="1"/>
  <c r="E836" i="2" a="1"/>
  <c r="E836" i="2" s="1"/>
  <c r="D837" i="2" a="1"/>
  <c r="D837" i="2" s="1"/>
  <c r="E837" i="2" a="1"/>
  <c r="E837" i="2" s="1"/>
  <c r="D838" i="2" a="1"/>
  <c r="D838" i="2" s="1"/>
  <c r="E838" i="2" a="1"/>
  <c r="E838" i="2" s="1"/>
  <c r="D839" i="2" a="1"/>
  <c r="D839" i="2" s="1"/>
  <c r="E839" i="2" a="1"/>
  <c r="E839" i="2" s="1"/>
  <c r="D840" i="2" a="1"/>
  <c r="D840" i="2" s="1"/>
  <c r="E840" i="2" a="1"/>
  <c r="E840" i="2" s="1"/>
  <c r="D841" i="2" a="1"/>
  <c r="D841" i="2" s="1"/>
  <c r="E841" i="2" a="1"/>
  <c r="E841" i="2" s="1"/>
  <c r="D842" i="2" a="1"/>
  <c r="D842" i="2" s="1"/>
  <c r="E842" i="2" a="1"/>
  <c r="E842" i="2" s="1"/>
  <c r="D843" i="2" a="1"/>
  <c r="D843" i="2" s="1"/>
  <c r="E843" i="2" a="1"/>
  <c r="E843" i="2" s="1"/>
  <c r="D844" i="2" a="1"/>
  <c r="D844" i="2" s="1"/>
  <c r="E844" i="2" a="1"/>
  <c r="E844" i="2" s="1"/>
  <c r="D845" i="2" a="1"/>
  <c r="D845" i="2" s="1"/>
  <c r="E845" i="2" a="1"/>
  <c r="E845" i="2" s="1"/>
  <c r="D846" i="2" a="1"/>
  <c r="D846" i="2" s="1"/>
  <c r="E846" i="2" a="1"/>
  <c r="E846" i="2" s="1"/>
  <c r="D847" i="2" a="1"/>
  <c r="D847" i="2" s="1"/>
  <c r="E847" i="2" a="1"/>
  <c r="E847" i="2" s="1"/>
  <c r="D848" i="2" a="1"/>
  <c r="D848" i="2" s="1"/>
  <c r="E848" i="2" a="1"/>
  <c r="E848" i="2" s="1"/>
  <c r="D849" i="2" a="1"/>
  <c r="D849" i="2" s="1"/>
  <c r="E849" i="2" a="1"/>
  <c r="E849" i="2" s="1"/>
  <c r="D850" i="2" a="1"/>
  <c r="D850" i="2" s="1"/>
  <c r="E850" i="2" a="1"/>
  <c r="E850" i="2" s="1"/>
  <c r="D851" i="2" a="1"/>
  <c r="D851" i="2" s="1"/>
  <c r="E851" i="2" a="1"/>
  <c r="E851" i="2" s="1"/>
  <c r="D852" i="2" a="1"/>
  <c r="D852" i="2" s="1"/>
  <c r="E852" i="2" a="1"/>
  <c r="E852" i="2" s="1"/>
  <c r="D853" i="2" a="1"/>
  <c r="D853" i="2" s="1"/>
  <c r="E853" i="2" a="1"/>
  <c r="E853" i="2" s="1"/>
  <c r="D854" i="2" a="1"/>
  <c r="D854" i="2" s="1"/>
  <c r="E854" i="2" a="1"/>
  <c r="E854" i="2" s="1"/>
  <c r="D855" i="2" a="1"/>
  <c r="D855" i="2" s="1"/>
  <c r="E855" i="2" a="1"/>
  <c r="E855" i="2" s="1"/>
  <c r="D856" i="2" a="1"/>
  <c r="D856" i="2" s="1"/>
  <c r="E856" i="2" a="1"/>
  <c r="E856" i="2" s="1"/>
  <c r="D857" i="2" a="1"/>
  <c r="D857" i="2" s="1"/>
  <c r="E857" i="2" a="1"/>
  <c r="E857" i="2" s="1"/>
  <c r="D858" i="2" a="1"/>
  <c r="D858" i="2" s="1"/>
  <c r="E858" i="2" a="1"/>
  <c r="E858" i="2" s="1"/>
  <c r="D859" i="2" a="1"/>
  <c r="D859" i="2" s="1"/>
  <c r="E859" i="2" a="1"/>
  <c r="E859" i="2" s="1"/>
  <c r="D860" i="2" a="1"/>
  <c r="D860" i="2" s="1"/>
  <c r="E860" i="2" a="1"/>
  <c r="E860" i="2" s="1"/>
  <c r="D861" i="2" a="1"/>
  <c r="D861" i="2" s="1"/>
  <c r="E861" i="2" a="1"/>
  <c r="E861" i="2" s="1"/>
  <c r="D862" i="2" a="1"/>
  <c r="D862" i="2" s="1"/>
  <c r="E862" i="2" a="1"/>
  <c r="E862" i="2" s="1"/>
  <c r="D863" i="2" a="1"/>
  <c r="D863" i="2" s="1"/>
  <c r="E863" i="2" a="1"/>
  <c r="E863" i="2" s="1"/>
  <c r="D864" i="2" a="1"/>
  <c r="D864" i="2" s="1"/>
  <c r="E864" i="2" a="1"/>
  <c r="E864" i="2" s="1"/>
  <c r="D865" i="2" a="1"/>
  <c r="D865" i="2" s="1"/>
  <c r="E865" i="2" a="1"/>
  <c r="E865" i="2" s="1"/>
  <c r="D866" i="2" a="1"/>
  <c r="D866" i="2" s="1"/>
  <c r="E866" i="2" a="1"/>
  <c r="E866" i="2" s="1"/>
  <c r="D867" i="2" a="1"/>
  <c r="D867" i="2" s="1"/>
  <c r="E867" i="2" a="1"/>
  <c r="E867" i="2" s="1"/>
  <c r="D868" i="2" a="1"/>
  <c r="D868" i="2" s="1"/>
  <c r="E868" i="2" a="1"/>
  <c r="E868" i="2" s="1"/>
  <c r="D869" i="2" a="1"/>
  <c r="D869" i="2" s="1"/>
  <c r="E869" i="2" a="1"/>
  <c r="E869" i="2" s="1"/>
  <c r="D870" i="2" a="1"/>
  <c r="D870" i="2" s="1"/>
  <c r="E870" i="2" a="1"/>
  <c r="E870" i="2" s="1"/>
  <c r="D871" i="2" a="1"/>
  <c r="D871" i="2" s="1"/>
  <c r="E871" i="2" a="1"/>
  <c r="E871" i="2" s="1"/>
  <c r="D872" i="2" a="1"/>
  <c r="D872" i="2" s="1"/>
  <c r="E872" i="2" a="1"/>
  <c r="E872" i="2" s="1"/>
  <c r="D873" i="2" a="1"/>
  <c r="D873" i="2" s="1"/>
  <c r="E873" i="2" a="1"/>
  <c r="E873" i="2" s="1"/>
  <c r="D874" i="2" a="1"/>
  <c r="D874" i="2" s="1"/>
  <c r="E874" i="2" a="1"/>
  <c r="E874" i="2" s="1"/>
  <c r="D875" i="2" a="1"/>
  <c r="D875" i="2" s="1"/>
  <c r="E875" i="2" a="1"/>
  <c r="E875" i="2" s="1"/>
  <c r="D876" i="2" a="1"/>
  <c r="D876" i="2" s="1"/>
  <c r="E876" i="2" a="1"/>
  <c r="E876" i="2" s="1"/>
  <c r="D877" i="2" a="1"/>
  <c r="D877" i="2" s="1"/>
  <c r="E877" i="2" a="1"/>
  <c r="E877" i="2" s="1"/>
  <c r="D878" i="2" a="1"/>
  <c r="D878" i="2" s="1"/>
  <c r="E878" i="2" a="1"/>
  <c r="E878" i="2" s="1"/>
  <c r="D879" i="2" a="1"/>
  <c r="D879" i="2" s="1"/>
  <c r="E879" i="2" a="1"/>
  <c r="E879" i="2" s="1"/>
  <c r="D880" i="2" a="1"/>
  <c r="D880" i="2" s="1"/>
  <c r="E880" i="2" a="1"/>
  <c r="E880" i="2" s="1"/>
  <c r="D881" i="2" a="1"/>
  <c r="D881" i="2" s="1"/>
  <c r="E881" i="2" a="1"/>
  <c r="E881" i="2" s="1"/>
  <c r="D882" i="2" a="1"/>
  <c r="D882" i="2" s="1"/>
  <c r="E882" i="2" a="1"/>
  <c r="E882" i="2" s="1"/>
  <c r="D883" i="2" a="1"/>
  <c r="D883" i="2" s="1"/>
  <c r="E883" i="2" a="1"/>
  <c r="E883" i="2" s="1"/>
  <c r="D884" i="2" a="1"/>
  <c r="D884" i="2" s="1"/>
  <c r="E884" i="2" a="1"/>
  <c r="E884" i="2" s="1"/>
  <c r="D885" i="2" a="1"/>
  <c r="D885" i="2" s="1"/>
  <c r="E885" i="2" a="1"/>
  <c r="E885" i="2" s="1"/>
  <c r="D886" i="2" a="1"/>
  <c r="D886" i="2" s="1"/>
  <c r="E886" i="2" a="1"/>
  <c r="E886" i="2" s="1"/>
  <c r="D887" i="2" a="1"/>
  <c r="D887" i="2" s="1"/>
  <c r="E887" i="2" a="1"/>
  <c r="E887" i="2" s="1"/>
  <c r="D888" i="2" a="1"/>
  <c r="D888" i="2" s="1"/>
  <c r="E888" i="2" a="1"/>
  <c r="E888" i="2" s="1"/>
  <c r="D889" i="2" a="1"/>
  <c r="D889" i="2" s="1"/>
  <c r="E889" i="2" a="1"/>
  <c r="E889" i="2" s="1"/>
  <c r="D890" i="2" a="1"/>
  <c r="D890" i="2" s="1"/>
  <c r="E890" i="2" a="1"/>
  <c r="E890" i="2" s="1"/>
  <c r="D891" i="2" a="1"/>
  <c r="D891" i="2" s="1"/>
  <c r="E891" i="2" a="1"/>
  <c r="E891" i="2" s="1"/>
  <c r="D892" i="2" a="1"/>
  <c r="D892" i="2" s="1"/>
  <c r="E892" i="2" a="1"/>
  <c r="E892" i="2" s="1"/>
  <c r="D893" i="2" a="1"/>
  <c r="D893" i="2" s="1"/>
  <c r="E893" i="2" a="1"/>
  <c r="E893" i="2" s="1"/>
  <c r="D894" i="2" a="1"/>
  <c r="D894" i="2" s="1"/>
  <c r="E894" i="2" a="1"/>
  <c r="E894" i="2" s="1"/>
  <c r="D895" i="2" a="1"/>
  <c r="D895" i="2" s="1"/>
  <c r="E895" i="2" a="1"/>
  <c r="E895" i="2" s="1"/>
  <c r="D896" i="2" a="1"/>
  <c r="D896" i="2" s="1"/>
  <c r="E896" i="2" a="1"/>
  <c r="E896" i="2" s="1"/>
  <c r="D897" i="2" a="1"/>
  <c r="D897" i="2" s="1"/>
  <c r="E897" i="2" a="1"/>
  <c r="E897" i="2" s="1"/>
  <c r="D898" i="2" a="1"/>
  <c r="D898" i="2" s="1"/>
  <c r="E898" i="2" a="1"/>
  <c r="E898" i="2" s="1"/>
  <c r="D899" i="2" a="1"/>
  <c r="D899" i="2" s="1"/>
  <c r="E899" i="2" a="1"/>
  <c r="E899" i="2" s="1"/>
  <c r="D900" i="2" a="1"/>
  <c r="D900" i="2" s="1"/>
  <c r="E900" i="2" a="1"/>
  <c r="E900" i="2" s="1"/>
  <c r="D901" i="2" a="1"/>
  <c r="D901" i="2" s="1"/>
  <c r="E901" i="2" a="1"/>
  <c r="E901" i="2" s="1"/>
  <c r="D902" i="2" a="1"/>
  <c r="D902" i="2" s="1"/>
  <c r="E902" i="2" a="1"/>
  <c r="E902" i="2" s="1"/>
  <c r="D903" i="2" a="1"/>
  <c r="D903" i="2" s="1"/>
  <c r="E903" i="2" a="1"/>
  <c r="E903" i="2" s="1"/>
  <c r="D904" i="2" a="1"/>
  <c r="D904" i="2" s="1"/>
  <c r="E904" i="2" a="1"/>
  <c r="E904" i="2" s="1"/>
  <c r="D905" i="2" a="1"/>
  <c r="D905" i="2" s="1"/>
  <c r="E905" i="2" a="1"/>
  <c r="E905" i="2" s="1"/>
  <c r="D906" i="2" a="1"/>
  <c r="D906" i="2" s="1"/>
  <c r="E906" i="2" a="1"/>
  <c r="E906" i="2" s="1"/>
  <c r="D907" i="2" a="1"/>
  <c r="D907" i="2" s="1"/>
  <c r="E907" i="2" a="1"/>
  <c r="E907" i="2" s="1"/>
  <c r="D908" i="2" a="1"/>
  <c r="D908" i="2" s="1"/>
  <c r="E908" i="2" a="1"/>
  <c r="E908" i="2" s="1"/>
  <c r="D909" i="2" a="1"/>
  <c r="D909" i="2" s="1"/>
  <c r="E909" i="2" a="1"/>
  <c r="E909" i="2" s="1"/>
  <c r="D910" i="2" a="1"/>
  <c r="D910" i="2" s="1"/>
  <c r="E910" i="2" a="1"/>
  <c r="E910" i="2" s="1"/>
  <c r="D911" i="2" a="1"/>
  <c r="D911" i="2" s="1"/>
  <c r="E911" i="2" a="1"/>
  <c r="E911" i="2" s="1"/>
  <c r="D912" i="2" a="1"/>
  <c r="D912" i="2" s="1"/>
  <c r="E912" i="2" a="1"/>
  <c r="E912" i="2" s="1"/>
  <c r="D913" i="2" a="1"/>
  <c r="D913" i="2" s="1"/>
  <c r="E913" i="2" a="1"/>
  <c r="E913" i="2" s="1"/>
  <c r="D914" i="2" a="1"/>
  <c r="D914" i="2" s="1"/>
  <c r="E914" i="2" a="1"/>
  <c r="E914" i="2" s="1"/>
  <c r="D915" i="2" a="1"/>
  <c r="D915" i="2" s="1"/>
  <c r="E915" i="2" a="1"/>
  <c r="E915" i="2" s="1"/>
  <c r="D916" i="2" a="1"/>
  <c r="D916" i="2" s="1"/>
  <c r="E916" i="2" a="1"/>
  <c r="E916" i="2" s="1"/>
  <c r="D917" i="2" a="1"/>
  <c r="D917" i="2" s="1"/>
  <c r="E917" i="2" a="1"/>
  <c r="E917" i="2" s="1"/>
  <c r="D918" i="2" a="1"/>
  <c r="D918" i="2" s="1"/>
  <c r="E918" i="2" a="1"/>
  <c r="E918" i="2" s="1"/>
  <c r="D919" i="2" a="1"/>
  <c r="D919" i="2" s="1"/>
  <c r="E919" i="2" a="1"/>
  <c r="E919" i="2" s="1"/>
  <c r="D920" i="2" a="1"/>
  <c r="D920" i="2" s="1"/>
  <c r="E920" i="2" a="1"/>
  <c r="E920" i="2" s="1"/>
  <c r="D921" i="2" a="1"/>
  <c r="D921" i="2" s="1"/>
  <c r="E921" i="2" a="1"/>
  <c r="E921" i="2" s="1"/>
  <c r="D922" i="2" a="1"/>
  <c r="D922" i="2" s="1"/>
  <c r="E922" i="2" a="1"/>
  <c r="E922" i="2" s="1"/>
  <c r="D923" i="2" a="1"/>
  <c r="D923" i="2" s="1"/>
  <c r="E923" i="2" a="1"/>
  <c r="E923" i="2" s="1"/>
  <c r="D924" i="2" a="1"/>
  <c r="D924" i="2" s="1"/>
  <c r="E924" i="2" a="1"/>
  <c r="E924" i="2" s="1"/>
  <c r="D925" i="2" a="1"/>
  <c r="D925" i="2" s="1"/>
  <c r="E925" i="2" a="1"/>
  <c r="E925" i="2" s="1"/>
  <c r="D926" i="2" a="1"/>
  <c r="D926" i="2" s="1"/>
  <c r="E926" i="2" a="1"/>
  <c r="E926" i="2" s="1"/>
  <c r="D927" i="2" a="1"/>
  <c r="D927" i="2" s="1"/>
  <c r="E927" i="2" a="1"/>
  <c r="E927" i="2" s="1"/>
  <c r="D928" i="2" a="1"/>
  <c r="D928" i="2" s="1"/>
  <c r="E928" i="2" a="1"/>
  <c r="E928" i="2" s="1"/>
  <c r="D929" i="2" a="1"/>
  <c r="D929" i="2" s="1"/>
  <c r="E929" i="2" a="1"/>
  <c r="E929" i="2" s="1"/>
  <c r="D930" i="2" a="1"/>
  <c r="D930" i="2" s="1"/>
  <c r="E930" i="2" a="1"/>
  <c r="E930" i="2" s="1"/>
  <c r="D931" i="2" a="1"/>
  <c r="D931" i="2" s="1"/>
  <c r="E931" i="2" a="1"/>
  <c r="E931" i="2" s="1"/>
  <c r="D932" i="2" a="1"/>
  <c r="D932" i="2" s="1"/>
  <c r="E932" i="2" a="1"/>
  <c r="E932" i="2" s="1"/>
  <c r="D933" i="2" a="1"/>
  <c r="D933" i="2" s="1"/>
  <c r="E933" i="2" a="1"/>
  <c r="E933" i="2" s="1"/>
  <c r="D934" i="2" a="1"/>
  <c r="D934" i="2" s="1"/>
  <c r="E934" i="2" a="1"/>
  <c r="E934" i="2" s="1"/>
  <c r="D935" i="2" a="1"/>
  <c r="D935" i="2" s="1"/>
  <c r="E935" i="2" a="1"/>
  <c r="E935" i="2" s="1"/>
  <c r="D936" i="2" a="1"/>
  <c r="D936" i="2" s="1"/>
  <c r="E936" i="2" a="1"/>
  <c r="E936" i="2" s="1"/>
  <c r="D937" i="2" a="1"/>
  <c r="D937" i="2" s="1"/>
  <c r="E937" i="2" a="1"/>
  <c r="E937" i="2" s="1"/>
  <c r="D938" i="2" a="1"/>
  <c r="D938" i="2" s="1"/>
  <c r="E938" i="2" a="1"/>
  <c r="E938" i="2" s="1"/>
  <c r="D939" i="2" a="1"/>
  <c r="D939" i="2" s="1"/>
  <c r="E939" i="2" a="1"/>
  <c r="E939" i="2" s="1"/>
  <c r="D940" i="2" a="1"/>
  <c r="D940" i="2" s="1"/>
  <c r="E940" i="2" a="1"/>
  <c r="E940" i="2" s="1"/>
  <c r="D941" i="2" a="1"/>
  <c r="D941" i="2" s="1"/>
  <c r="E941" i="2" a="1"/>
  <c r="E941" i="2" s="1"/>
  <c r="D942" i="2" a="1"/>
  <c r="D942" i="2" s="1"/>
  <c r="E942" i="2" a="1"/>
  <c r="E942" i="2" s="1"/>
  <c r="D943" i="2" a="1"/>
  <c r="D943" i="2" s="1"/>
  <c r="E943" i="2" a="1"/>
  <c r="E943" i="2" s="1"/>
  <c r="D944" i="2" a="1"/>
  <c r="D944" i="2" s="1"/>
  <c r="E944" i="2" a="1"/>
  <c r="E944" i="2" s="1"/>
  <c r="D945" i="2" a="1"/>
  <c r="D945" i="2" s="1"/>
  <c r="E945" i="2" a="1"/>
  <c r="E945" i="2" s="1"/>
  <c r="D946" i="2" a="1"/>
  <c r="D946" i="2" s="1"/>
  <c r="E946" i="2" a="1"/>
  <c r="E946" i="2" s="1"/>
  <c r="D947" i="2" a="1"/>
  <c r="D947" i="2" s="1"/>
  <c r="E947" i="2" a="1"/>
  <c r="E947" i="2" s="1"/>
  <c r="D948" i="2" a="1"/>
  <c r="D948" i="2" s="1"/>
  <c r="E948" i="2" a="1"/>
  <c r="E948" i="2" s="1"/>
  <c r="D949" i="2" a="1"/>
  <c r="D949" i="2" s="1"/>
  <c r="E949" i="2" a="1"/>
  <c r="E949" i="2" s="1"/>
  <c r="D950" i="2" a="1"/>
  <c r="D950" i="2" s="1"/>
  <c r="E950" i="2" a="1"/>
  <c r="E950" i="2" s="1"/>
  <c r="D951" i="2" a="1"/>
  <c r="D951" i="2" s="1"/>
  <c r="E951" i="2" a="1"/>
  <c r="E951" i="2" s="1"/>
  <c r="D952" i="2" a="1"/>
  <c r="D952" i="2" s="1"/>
  <c r="E952" i="2" a="1"/>
  <c r="E952" i="2" s="1"/>
  <c r="D953" i="2" a="1"/>
  <c r="D953" i="2" s="1"/>
  <c r="E953" i="2" a="1"/>
  <c r="E953" i="2" s="1"/>
  <c r="D954" i="2" a="1"/>
  <c r="D954" i="2" s="1"/>
  <c r="E954" i="2" a="1"/>
  <c r="E954" i="2" s="1"/>
  <c r="D955" i="2" a="1"/>
  <c r="D955" i="2" s="1"/>
  <c r="E955" i="2" a="1"/>
  <c r="E955" i="2" s="1"/>
  <c r="D956" i="2" a="1"/>
  <c r="D956" i="2" s="1"/>
  <c r="E956" i="2" a="1"/>
  <c r="E956" i="2" s="1"/>
  <c r="D957" i="2" a="1"/>
  <c r="D957" i="2" s="1"/>
  <c r="E957" i="2" a="1"/>
  <c r="E957" i="2" s="1"/>
  <c r="D958" i="2" a="1"/>
  <c r="D958" i="2" s="1"/>
  <c r="E958" i="2" a="1"/>
  <c r="E958" i="2" s="1"/>
  <c r="D959" i="2" a="1"/>
  <c r="D959" i="2" s="1"/>
  <c r="E959" i="2" a="1"/>
  <c r="E959" i="2" s="1"/>
  <c r="D960" i="2" a="1"/>
  <c r="D960" i="2" s="1"/>
  <c r="E960" i="2" a="1"/>
  <c r="E960" i="2" s="1"/>
  <c r="D961" i="2" a="1"/>
  <c r="D961" i="2" s="1"/>
  <c r="E961" i="2" a="1"/>
  <c r="E961" i="2" s="1"/>
  <c r="D962" i="2" a="1"/>
  <c r="D962" i="2" s="1"/>
  <c r="E962" i="2" a="1"/>
  <c r="E962" i="2" s="1"/>
  <c r="D963" i="2" a="1"/>
  <c r="D963" i="2" s="1"/>
  <c r="E963" i="2" a="1"/>
  <c r="E963" i="2" s="1"/>
  <c r="D964" i="2" a="1"/>
  <c r="D964" i="2" s="1"/>
  <c r="E964" i="2" a="1"/>
  <c r="E964" i="2" s="1"/>
  <c r="D965" i="2" a="1"/>
  <c r="D965" i="2" s="1"/>
  <c r="E965" i="2" a="1"/>
  <c r="E965" i="2" s="1"/>
  <c r="D966" i="2" a="1"/>
  <c r="D966" i="2" s="1"/>
  <c r="E966" i="2" a="1"/>
  <c r="E966" i="2" s="1"/>
  <c r="D967" i="2" a="1"/>
  <c r="D967" i="2" s="1"/>
  <c r="E967" i="2" a="1"/>
  <c r="E967" i="2" s="1"/>
  <c r="D968" i="2" a="1"/>
  <c r="D968" i="2" s="1"/>
  <c r="E968" i="2" a="1"/>
  <c r="E968" i="2" s="1"/>
  <c r="D969" i="2" a="1"/>
  <c r="D969" i="2" s="1"/>
  <c r="E969" i="2" a="1"/>
  <c r="E969" i="2" s="1"/>
  <c r="D970" i="2" a="1"/>
  <c r="D970" i="2" s="1"/>
  <c r="E970" i="2" a="1"/>
  <c r="E970" i="2" s="1"/>
  <c r="D971" i="2" a="1"/>
  <c r="D971" i="2" s="1"/>
  <c r="E971" i="2" a="1"/>
  <c r="E971" i="2" s="1"/>
  <c r="D972" i="2" a="1"/>
  <c r="D972" i="2" s="1"/>
  <c r="E972" i="2" a="1"/>
  <c r="E972" i="2" s="1"/>
  <c r="D973" i="2" a="1"/>
  <c r="D973" i="2" s="1"/>
  <c r="E973" i="2" a="1"/>
  <c r="E973" i="2" s="1"/>
  <c r="D974" i="2" a="1"/>
  <c r="D974" i="2" s="1"/>
  <c r="E974" i="2" a="1"/>
  <c r="E974" i="2" s="1"/>
  <c r="D975" i="2" a="1"/>
  <c r="D975" i="2" s="1"/>
  <c r="E975" i="2" a="1"/>
  <c r="E975" i="2" s="1"/>
  <c r="D976" i="2" a="1"/>
  <c r="D976" i="2" s="1"/>
  <c r="E976" i="2" a="1"/>
  <c r="E976" i="2" s="1"/>
  <c r="D977" i="2" a="1"/>
  <c r="D977" i="2" s="1"/>
  <c r="E977" i="2" a="1"/>
  <c r="E977" i="2" s="1"/>
  <c r="D978" i="2" a="1"/>
  <c r="D978" i="2" s="1"/>
  <c r="E978" i="2" a="1"/>
  <c r="E978" i="2" s="1"/>
  <c r="D979" i="2" a="1"/>
  <c r="D979" i="2" s="1"/>
  <c r="E979" i="2" a="1"/>
  <c r="E979" i="2" s="1"/>
  <c r="D980" i="2" a="1"/>
  <c r="D980" i="2" s="1"/>
  <c r="E980" i="2" a="1"/>
  <c r="E980" i="2" s="1"/>
  <c r="D981" i="2" a="1"/>
  <c r="D981" i="2" s="1"/>
  <c r="E981" i="2" a="1"/>
  <c r="E981" i="2" s="1"/>
  <c r="D982" i="2" a="1"/>
  <c r="D982" i="2" s="1"/>
  <c r="E982" i="2" a="1"/>
  <c r="E982" i="2" s="1"/>
  <c r="D983" i="2" a="1"/>
  <c r="D983" i="2" s="1"/>
  <c r="E983" i="2" a="1"/>
  <c r="E983" i="2" s="1"/>
  <c r="D984" i="2" a="1"/>
  <c r="D984" i="2" s="1"/>
  <c r="E984" i="2" a="1"/>
  <c r="E984" i="2" s="1"/>
  <c r="D985" i="2" a="1"/>
  <c r="D985" i="2" s="1"/>
  <c r="E985" i="2" a="1"/>
  <c r="E985" i="2" s="1"/>
  <c r="D986" i="2" a="1"/>
  <c r="D986" i="2" s="1"/>
  <c r="E986" i="2" a="1"/>
  <c r="E986" i="2" s="1"/>
  <c r="D987" i="2" a="1"/>
  <c r="D987" i="2" s="1"/>
  <c r="E987" i="2" a="1"/>
  <c r="E987" i="2" s="1"/>
  <c r="D988" i="2" a="1"/>
  <c r="D988" i="2" s="1"/>
  <c r="E988" i="2" a="1"/>
  <c r="E988" i="2" s="1"/>
  <c r="D989" i="2" a="1"/>
  <c r="D989" i="2" s="1"/>
  <c r="E989" i="2" a="1"/>
  <c r="E989" i="2" s="1"/>
  <c r="D990" i="2" a="1"/>
  <c r="D990" i="2" s="1"/>
  <c r="E990" i="2" a="1"/>
  <c r="E990" i="2" s="1"/>
  <c r="D991" i="2" a="1"/>
  <c r="D991" i="2" s="1"/>
  <c r="E991" i="2" a="1"/>
  <c r="E991" i="2" s="1"/>
  <c r="D992" i="2" a="1"/>
  <c r="D992" i="2" s="1"/>
  <c r="E992" i="2" a="1"/>
  <c r="E992" i="2" s="1"/>
  <c r="D993" i="2" a="1"/>
  <c r="D993" i="2" s="1"/>
  <c r="E993" i="2" a="1"/>
  <c r="E993" i="2" s="1"/>
  <c r="D994" i="2" a="1"/>
  <c r="D994" i="2" s="1"/>
  <c r="E994" i="2" a="1"/>
  <c r="E994" i="2" s="1"/>
  <c r="D995" i="2" a="1"/>
  <c r="D995" i="2" s="1"/>
  <c r="E995" i="2" a="1"/>
  <c r="E995" i="2" s="1"/>
  <c r="D996" i="2" a="1"/>
  <c r="D996" i="2" s="1"/>
  <c r="E996" i="2" a="1"/>
  <c r="E996" i="2" s="1"/>
  <c r="D997" i="2" a="1"/>
  <c r="D997" i="2" s="1"/>
  <c r="E997" i="2" a="1"/>
  <c r="E997" i="2" s="1"/>
  <c r="D998" i="2" a="1"/>
  <c r="D998" i="2" s="1"/>
  <c r="E998" i="2" a="1"/>
  <c r="E998" i="2" s="1"/>
  <c r="D999" i="2" a="1"/>
  <c r="D999" i="2" s="1"/>
  <c r="E999" i="2" a="1"/>
  <c r="E999" i="2" s="1"/>
  <c r="D1000" i="2" a="1"/>
  <c r="D1000" i="2" s="1"/>
  <c r="E1000" i="2" a="1"/>
  <c r="E1000" i="2" s="1"/>
  <c r="D1001" i="2" a="1"/>
  <c r="D1001" i="2" s="1"/>
  <c r="E1001" i="2" a="1"/>
  <c r="E1001" i="2" s="1"/>
  <c r="D1002" i="2" a="1"/>
  <c r="D1002" i="2" s="1"/>
  <c r="E1002" i="2" a="1"/>
  <c r="E1002" i="2" s="1"/>
  <c r="D1003" i="2" a="1"/>
  <c r="D1003" i="2" s="1"/>
  <c r="E1003" i="2" a="1"/>
  <c r="E1003" i="2" s="1"/>
  <c r="D1004" i="2" a="1"/>
  <c r="D1004" i="2" s="1"/>
  <c r="E1004" i="2" a="1"/>
  <c r="E1004" i="2" s="1"/>
  <c r="D1005" i="2" a="1"/>
  <c r="D1005" i="2" s="1"/>
  <c r="E1005" i="2" a="1"/>
  <c r="E1005" i="2" s="1"/>
  <c r="D1006" i="2" a="1"/>
  <c r="D1006" i="2" s="1"/>
  <c r="E1006" i="2" a="1"/>
  <c r="E1006" i="2" s="1"/>
  <c r="D1007" i="2" a="1"/>
  <c r="D1007" i="2" s="1"/>
  <c r="E1007" i="2" a="1"/>
  <c r="E1007" i="2" s="1"/>
  <c r="D1008" i="2" a="1"/>
  <c r="D1008" i="2" s="1"/>
  <c r="E1008" i="2" a="1"/>
  <c r="E1008" i="2" s="1"/>
  <c r="D1009" i="2" a="1"/>
  <c r="D1009" i="2" s="1"/>
  <c r="E1009" i="2" a="1"/>
  <c r="E1009" i="2" s="1"/>
  <c r="D1010" i="2" a="1"/>
  <c r="D1010" i="2" s="1"/>
  <c r="E1010" i="2" a="1"/>
  <c r="E1010" i="2" s="1"/>
  <c r="D1011" i="2" a="1"/>
  <c r="D1011" i="2" s="1"/>
  <c r="E1011" i="2" a="1"/>
  <c r="E1011" i="2" s="1"/>
  <c r="D1012" i="2" a="1"/>
  <c r="D1012" i="2" s="1"/>
  <c r="E1012" i="2" a="1"/>
  <c r="E1012" i="2" s="1"/>
  <c r="D1013" i="2" a="1"/>
  <c r="D1013" i="2" s="1"/>
  <c r="E1013" i="2" a="1"/>
  <c r="E1013" i="2" s="1"/>
  <c r="D1014" i="2" a="1"/>
  <c r="D1014" i="2" s="1"/>
  <c r="E1014" i="2" a="1"/>
  <c r="E1014" i="2" s="1"/>
  <c r="D1015" i="2" a="1"/>
  <c r="D1015" i="2" s="1"/>
  <c r="E1015" i="2" a="1"/>
  <c r="E1015" i="2" s="1"/>
  <c r="D1016" i="2" a="1"/>
  <c r="D1016" i="2" s="1"/>
  <c r="E1016" i="2" a="1"/>
  <c r="E1016" i="2" s="1"/>
  <c r="D1017" i="2" a="1"/>
  <c r="D1017" i="2" s="1"/>
  <c r="E1017" i="2" a="1"/>
  <c r="E1017" i="2" s="1"/>
  <c r="D1018" i="2" a="1"/>
  <c r="D1018" i="2" s="1"/>
  <c r="E1018" i="2" a="1"/>
  <c r="E1018" i="2" s="1"/>
  <c r="D1019" i="2" a="1"/>
  <c r="D1019" i="2" s="1"/>
  <c r="E1019" i="2" a="1"/>
  <c r="E1019" i="2" s="1"/>
  <c r="D1020" i="2" a="1"/>
  <c r="D1020" i="2" s="1"/>
  <c r="E1020" i="2" a="1"/>
  <c r="E1020" i="2" s="1"/>
  <c r="D1021" i="2" a="1"/>
  <c r="D1021" i="2" s="1"/>
  <c r="E1021" i="2" a="1"/>
  <c r="E1021" i="2" s="1"/>
  <c r="D1022" i="2" a="1"/>
  <c r="D1022" i="2" s="1"/>
  <c r="E1022" i="2" a="1"/>
  <c r="E1022" i="2" s="1"/>
  <c r="D1023" i="2" a="1"/>
  <c r="D1023" i="2" s="1"/>
  <c r="E1023" i="2" a="1"/>
  <c r="E1023" i="2" s="1"/>
  <c r="D1024" i="2" a="1"/>
  <c r="D1024" i="2" s="1"/>
  <c r="E1024" i="2" a="1"/>
  <c r="E1024" i="2" s="1"/>
  <c r="D1025" i="2" a="1"/>
  <c r="D1025" i="2" s="1"/>
  <c r="E1025" i="2" a="1"/>
  <c r="E1025" i="2" s="1"/>
  <c r="D1026" i="2" a="1"/>
  <c r="D1026" i="2" s="1"/>
  <c r="E1026" i="2" a="1"/>
  <c r="E1026" i="2" s="1"/>
  <c r="D1027" i="2" a="1"/>
  <c r="D1027" i="2" s="1"/>
  <c r="E1027" i="2" a="1"/>
  <c r="E1027" i="2" s="1"/>
  <c r="D1028" i="2" a="1"/>
  <c r="D1028" i="2" s="1"/>
  <c r="E1028" i="2" a="1"/>
  <c r="E1028" i="2" s="1"/>
  <c r="D1029" i="2" a="1"/>
  <c r="D1029" i="2" s="1"/>
  <c r="E1029" i="2" a="1"/>
  <c r="E1029" i="2" s="1"/>
  <c r="D1030" i="2" a="1"/>
  <c r="D1030" i="2" s="1"/>
  <c r="E1030" i="2" a="1"/>
  <c r="E1030" i="2" s="1"/>
  <c r="D1031" i="2" a="1"/>
  <c r="D1031" i="2" s="1"/>
  <c r="E1031" i="2" a="1"/>
  <c r="E1031" i="2" s="1"/>
  <c r="D1032" i="2" a="1"/>
  <c r="D1032" i="2" s="1"/>
  <c r="E1032" i="2" a="1"/>
  <c r="E1032" i="2" s="1"/>
  <c r="D1033" i="2" a="1"/>
  <c r="D1033" i="2" s="1"/>
  <c r="E1033" i="2" a="1"/>
  <c r="E1033" i="2" s="1"/>
  <c r="D1034" i="2" a="1"/>
  <c r="D1034" i="2" s="1"/>
  <c r="E1034" i="2" a="1"/>
  <c r="E1034" i="2" s="1"/>
  <c r="D1035" i="2" a="1"/>
  <c r="D1035" i="2" s="1"/>
  <c r="E1035" i="2" a="1"/>
  <c r="E1035" i="2" s="1"/>
  <c r="D1036" i="2" a="1"/>
  <c r="D1036" i="2" s="1"/>
  <c r="E1036" i="2" a="1"/>
  <c r="E1036" i="2" s="1"/>
  <c r="D1037" i="2" a="1"/>
  <c r="D1037" i="2" s="1"/>
  <c r="E1037" i="2" a="1"/>
  <c r="E1037" i="2" s="1"/>
  <c r="D1038" i="2" a="1"/>
  <c r="D1038" i="2" s="1"/>
  <c r="E1038" i="2" a="1"/>
  <c r="E1038" i="2" s="1"/>
  <c r="D1039" i="2" a="1"/>
  <c r="D1039" i="2" s="1"/>
  <c r="E1039" i="2" a="1"/>
  <c r="E1039" i="2" s="1"/>
  <c r="D1040" i="2" a="1"/>
  <c r="D1040" i="2" s="1"/>
  <c r="E1040" i="2" a="1"/>
  <c r="E1040" i="2" s="1"/>
  <c r="D1041" i="2" a="1"/>
  <c r="D1041" i="2" s="1"/>
  <c r="E1041" i="2" a="1"/>
  <c r="E1041" i="2" s="1"/>
  <c r="D1042" i="2" a="1"/>
  <c r="D1042" i="2" s="1"/>
  <c r="E1042" i="2" a="1"/>
  <c r="E1042" i="2" s="1"/>
  <c r="D1043" i="2" a="1"/>
  <c r="D1043" i="2" s="1"/>
  <c r="E1043" i="2" a="1"/>
  <c r="E1043" i="2" s="1"/>
  <c r="D1044" i="2" a="1"/>
  <c r="D1044" i="2" s="1"/>
  <c r="E1044" i="2" a="1"/>
  <c r="E1044" i="2" s="1"/>
  <c r="D1045" i="2" a="1"/>
  <c r="D1045" i="2" s="1"/>
  <c r="E1045" i="2" a="1"/>
  <c r="E1045" i="2" s="1"/>
  <c r="D1046" i="2" a="1"/>
  <c r="D1046" i="2" s="1"/>
  <c r="E1046" i="2" a="1"/>
  <c r="E1046" i="2" s="1"/>
  <c r="D1047" i="2" a="1"/>
  <c r="D1047" i="2" s="1"/>
  <c r="E1047" i="2" a="1"/>
  <c r="E1047" i="2" s="1"/>
  <c r="D1048" i="2" a="1"/>
  <c r="D1048" i="2" s="1"/>
  <c r="E1048" i="2" a="1"/>
  <c r="E1048" i="2" s="1"/>
  <c r="D1049" i="2" a="1"/>
  <c r="D1049" i="2" s="1"/>
  <c r="E1049" i="2" a="1"/>
  <c r="E1049" i="2" s="1"/>
  <c r="D1050" i="2" a="1"/>
  <c r="D1050" i="2" s="1"/>
  <c r="E1050" i="2" a="1"/>
  <c r="E1050" i="2" s="1"/>
  <c r="D1051" i="2" a="1"/>
  <c r="D1051" i="2" s="1"/>
  <c r="E1051" i="2" a="1"/>
  <c r="E1051" i="2" s="1"/>
  <c r="D1052" i="2" a="1"/>
  <c r="D1052" i="2" s="1"/>
  <c r="E1052" i="2" a="1"/>
  <c r="E1052" i="2" s="1"/>
  <c r="D1053" i="2" a="1"/>
  <c r="D1053" i="2" s="1"/>
  <c r="E1053" i="2" a="1"/>
  <c r="E1053" i="2" s="1"/>
  <c r="D1054" i="2" a="1"/>
  <c r="D1054" i="2" s="1"/>
  <c r="E1054" i="2" a="1"/>
  <c r="E1054" i="2" s="1"/>
  <c r="D1055" i="2" a="1"/>
  <c r="D1055" i="2" s="1"/>
  <c r="E1055" i="2" a="1"/>
  <c r="E1055" i="2" s="1"/>
  <c r="D1056" i="2" a="1"/>
  <c r="D1056" i="2" s="1"/>
  <c r="E1056" i="2" a="1"/>
  <c r="E1056" i="2" s="1"/>
  <c r="D1057" i="2" a="1"/>
  <c r="D1057" i="2" s="1"/>
  <c r="E1057" i="2" a="1"/>
  <c r="E1057" i="2" s="1"/>
  <c r="D1058" i="2" a="1"/>
  <c r="D1058" i="2" s="1"/>
  <c r="E1058" i="2" a="1"/>
  <c r="E1058" i="2" s="1"/>
  <c r="D1059" i="2" a="1"/>
  <c r="D1059" i="2" s="1"/>
  <c r="E1059" i="2" a="1"/>
  <c r="E1059" i="2" s="1"/>
  <c r="D1060" i="2" a="1"/>
  <c r="D1060" i="2" s="1"/>
  <c r="E1060" i="2" a="1"/>
  <c r="E1060" i="2" s="1"/>
  <c r="D1061" i="2" a="1"/>
  <c r="D1061" i="2" s="1"/>
  <c r="E1061" i="2" a="1"/>
  <c r="E1061" i="2" s="1"/>
  <c r="D1062" i="2" a="1"/>
  <c r="D1062" i="2" s="1"/>
  <c r="E1062" i="2" a="1"/>
  <c r="E1062" i="2" s="1"/>
  <c r="D1063" i="2" a="1"/>
  <c r="D1063" i="2" s="1"/>
  <c r="E1063" i="2" a="1"/>
  <c r="E1063" i="2" s="1"/>
  <c r="D1064" i="2" a="1"/>
  <c r="D1064" i="2" s="1"/>
  <c r="E1064" i="2" a="1"/>
  <c r="E1064" i="2" s="1"/>
  <c r="D1065" i="2" a="1"/>
  <c r="D1065" i="2" s="1"/>
  <c r="E1065" i="2" a="1"/>
  <c r="E1065" i="2" s="1"/>
  <c r="D1066" i="2" a="1"/>
  <c r="D1066" i="2" s="1"/>
  <c r="E1066" i="2" a="1"/>
  <c r="E1066" i="2" s="1"/>
  <c r="D1067" i="2" a="1"/>
  <c r="D1067" i="2" s="1"/>
  <c r="E1067" i="2" a="1"/>
  <c r="E1067" i="2" s="1"/>
  <c r="D1068" i="2" a="1"/>
  <c r="D1068" i="2" s="1"/>
  <c r="E1068" i="2" a="1"/>
  <c r="E1068" i="2" s="1"/>
  <c r="D1069" i="2" a="1"/>
  <c r="D1069" i="2" s="1"/>
  <c r="E1069" i="2" a="1"/>
  <c r="E1069" i="2" s="1"/>
  <c r="D1070" i="2" a="1"/>
  <c r="D1070" i="2" s="1"/>
  <c r="E1070" i="2" a="1"/>
  <c r="E1070" i="2" s="1"/>
  <c r="D1071" i="2" a="1"/>
  <c r="D1071" i="2" s="1"/>
  <c r="E1071" i="2" a="1"/>
  <c r="E1071" i="2" s="1"/>
  <c r="D1072" i="2" a="1"/>
  <c r="D1072" i="2" s="1"/>
  <c r="E1072" i="2" a="1"/>
  <c r="E1072" i="2" s="1"/>
  <c r="D1073" i="2" a="1"/>
  <c r="D1073" i="2" s="1"/>
  <c r="E1073" i="2" a="1"/>
  <c r="E1073" i="2" s="1"/>
  <c r="D1074" i="2" a="1"/>
  <c r="D1074" i="2" s="1"/>
  <c r="E1074" i="2" a="1"/>
  <c r="E1074" i="2" s="1"/>
  <c r="D1075" i="2" a="1"/>
  <c r="D1075" i="2" s="1"/>
  <c r="E1075" i="2" a="1"/>
  <c r="E1075" i="2" s="1"/>
  <c r="D1076" i="2" a="1"/>
  <c r="D1076" i="2" s="1"/>
  <c r="E1076" i="2" a="1"/>
  <c r="E1076" i="2" s="1"/>
  <c r="D1077" i="2" a="1"/>
  <c r="D1077" i="2" s="1"/>
  <c r="E1077" i="2" a="1"/>
  <c r="E1077" i="2" s="1"/>
  <c r="D1078" i="2" a="1"/>
  <c r="D1078" i="2" s="1"/>
  <c r="E1078" i="2" a="1"/>
  <c r="E1078" i="2" s="1"/>
  <c r="D1079" i="2" a="1"/>
  <c r="D1079" i="2" s="1"/>
  <c r="E1079" i="2" a="1"/>
  <c r="E1079" i="2" s="1"/>
  <c r="D1080" i="2" a="1"/>
  <c r="D1080" i="2" s="1"/>
  <c r="E1080" i="2" a="1"/>
  <c r="E1080" i="2" s="1"/>
  <c r="D3" i="2" a="1"/>
  <c r="D3" i="2" s="1"/>
  <c r="E3" i="2" a="1"/>
  <c r="E3" i="2" s="1"/>
  <c r="D4" i="2" a="1"/>
  <c r="D4" i="2" s="1"/>
  <c r="E4" i="2" a="1"/>
  <c r="E4" i="2" s="1"/>
  <c r="D5" i="2" a="1"/>
  <c r="D5" i="2" s="1"/>
  <c r="E5" i="2" a="1"/>
  <c r="E5" i="2" s="1"/>
  <c r="D6" i="2" a="1"/>
  <c r="D6" i="2" s="1"/>
  <c r="E6" i="2" a="1"/>
  <c r="E6" i="2" s="1"/>
  <c r="D7" i="2" a="1"/>
  <c r="D7" i="2" s="1"/>
  <c r="E7" i="2" a="1"/>
  <c r="E7" i="2" s="1"/>
  <c r="D8" i="2" a="1"/>
  <c r="D8" i="2" s="1"/>
  <c r="E8" i="2" a="1"/>
  <c r="E8" i="2" s="1"/>
  <c r="D9" i="2" a="1"/>
  <c r="D9" i="2" s="1"/>
  <c r="E9" i="2" a="1"/>
  <c r="E9" i="2" s="1"/>
  <c r="D10" i="2" a="1"/>
  <c r="D10" i="2" s="1"/>
  <c r="E10" i="2" a="1"/>
  <c r="E10" i="2" s="1"/>
  <c r="D11" i="2" a="1"/>
  <c r="D11" i="2" s="1"/>
  <c r="E11" i="2" a="1"/>
  <c r="E11" i="2" s="1"/>
  <c r="D12" i="2" a="1"/>
  <c r="D12" i="2" s="1"/>
  <c r="E12" i="2" a="1"/>
  <c r="E12" i="2" s="1"/>
  <c r="D13" i="2" a="1"/>
  <c r="D13" i="2" s="1"/>
  <c r="E13" i="2" a="1"/>
  <c r="E13" i="2" s="1"/>
  <c r="E14" i="2" a="1"/>
  <c r="E14" i="2" s="1"/>
  <c r="D15" i="2" a="1"/>
  <c r="D15" i="2" s="1"/>
  <c r="E15" i="2" a="1"/>
  <c r="E15" i="2" s="1"/>
  <c r="D16" i="2" a="1"/>
  <c r="D16" i="2" s="1"/>
  <c r="E16" i="2" a="1"/>
  <c r="E16" i="2" s="1"/>
  <c r="D17" i="2" a="1"/>
  <c r="D17" i="2" s="1"/>
  <c r="E17" i="2" a="1"/>
  <c r="E17" i="2" s="1"/>
  <c r="D18" i="2" a="1"/>
  <c r="D18" i="2" s="1"/>
  <c r="E18" i="2" a="1"/>
  <c r="E18" i="2" s="1"/>
  <c r="B1" i="2"/>
  <c r="C1" i="2"/>
  <c r="D1" i="2"/>
  <c r="E1" i="2"/>
  <c r="F1" i="2"/>
  <c r="G1" i="2"/>
  <c r="H1" i="2"/>
  <c r="I1" i="2"/>
  <c r="J1" i="2"/>
  <c r="K1" i="2"/>
  <c r="L1" i="2"/>
  <c r="M1" i="2"/>
  <c r="N1" i="2"/>
  <c r="O1" i="2"/>
  <c r="P1" i="2"/>
  <c r="Q1" i="2"/>
  <c r="A1" i="2"/>
  <c r="R29" i="6" l="1"/>
  <c r="F293" i="3"/>
  <c r="H293" i="3"/>
  <c r="F147" i="3"/>
  <c r="H147" i="3"/>
  <c r="F80" i="3"/>
  <c r="H80" i="3"/>
  <c r="F1073" i="3"/>
  <c r="H1073" i="3"/>
  <c r="F817" i="3"/>
  <c r="H817" i="3"/>
  <c r="F781" i="3"/>
  <c r="H781" i="3"/>
  <c r="F751" i="3"/>
  <c r="H751" i="3"/>
  <c r="F685" i="3"/>
  <c r="H685" i="3"/>
  <c r="F645" i="3"/>
  <c r="H645" i="3"/>
  <c r="F605" i="3"/>
  <c r="H605" i="3"/>
  <c r="F515" i="3"/>
  <c r="H515" i="3"/>
  <c r="F488" i="3"/>
  <c r="H488" i="3"/>
  <c r="F443" i="3"/>
  <c r="H443" i="3"/>
  <c r="F419" i="3"/>
  <c r="H419" i="3"/>
  <c r="F371" i="3"/>
  <c r="H371" i="3"/>
  <c r="F315" i="3"/>
  <c r="H315" i="3"/>
  <c r="F219" i="3"/>
  <c r="H219" i="3"/>
  <c r="F187" i="3"/>
  <c r="H187" i="3"/>
  <c r="F176" i="3"/>
  <c r="H176" i="3"/>
  <c r="F144" i="3"/>
  <c r="H144" i="3"/>
  <c r="F91" i="3"/>
  <c r="H91" i="3"/>
  <c r="F1065" i="3"/>
  <c r="H1065" i="3"/>
  <c r="F937" i="3"/>
  <c r="H937" i="3"/>
  <c r="F873" i="3"/>
  <c r="H873" i="3"/>
  <c r="H1062" i="3"/>
  <c r="H966" i="3"/>
  <c r="F759" i="3"/>
  <c r="H759" i="3"/>
  <c r="F347" i="3"/>
  <c r="H347" i="3"/>
  <c r="F232" i="3"/>
  <c r="H232" i="3"/>
  <c r="F115" i="3"/>
  <c r="H115" i="3"/>
  <c r="F689" i="3"/>
  <c r="H689" i="3"/>
  <c r="H1052" i="3"/>
  <c r="F839" i="3"/>
  <c r="H839" i="3"/>
  <c r="F813" i="3"/>
  <c r="H813" i="3"/>
  <c r="F749" i="3"/>
  <c r="H749" i="3"/>
  <c r="F711" i="3"/>
  <c r="H711" i="3"/>
  <c r="F643" i="3"/>
  <c r="H643" i="3"/>
  <c r="F603" i="3"/>
  <c r="H603" i="3"/>
  <c r="F571" i="3"/>
  <c r="H571" i="3"/>
  <c r="F461" i="3"/>
  <c r="H461" i="3"/>
  <c r="F413" i="3"/>
  <c r="H413" i="3"/>
  <c r="F389" i="3"/>
  <c r="H389" i="3"/>
  <c r="F365" i="3"/>
  <c r="H365" i="3"/>
  <c r="F291" i="3"/>
  <c r="H291" i="3"/>
  <c r="F243" i="3"/>
  <c r="H243" i="3"/>
  <c r="F165" i="3"/>
  <c r="H165" i="3"/>
  <c r="F133" i="3"/>
  <c r="H133" i="3"/>
  <c r="F101" i="3"/>
  <c r="H101" i="3"/>
  <c r="F1057" i="3"/>
  <c r="H1057" i="3"/>
  <c r="F801" i="3"/>
  <c r="H801" i="3"/>
  <c r="F737" i="3"/>
  <c r="H737" i="3"/>
  <c r="H1060" i="3"/>
  <c r="H964" i="3"/>
  <c r="H627" i="3"/>
  <c r="H408" i="3"/>
  <c r="H152" i="3"/>
  <c r="F901" i="3"/>
  <c r="H901" i="3"/>
  <c r="F837" i="3"/>
  <c r="H837" i="3"/>
  <c r="F775" i="3"/>
  <c r="H775" i="3"/>
  <c r="F709" i="3"/>
  <c r="H709" i="3"/>
  <c r="F677" i="3"/>
  <c r="H677" i="3"/>
  <c r="F592" i="3"/>
  <c r="H592" i="3"/>
  <c r="F560" i="3"/>
  <c r="H560" i="3"/>
  <c r="F485" i="3"/>
  <c r="H485" i="3"/>
  <c r="F456" i="3"/>
  <c r="H456" i="3"/>
  <c r="F387" i="3"/>
  <c r="H387" i="3"/>
  <c r="F360" i="3"/>
  <c r="H360" i="3"/>
  <c r="F336" i="3"/>
  <c r="H336" i="3"/>
  <c r="F301" i="3"/>
  <c r="H301" i="3"/>
  <c r="F229" i="3"/>
  <c r="H229" i="3"/>
  <c r="F195" i="3"/>
  <c r="H195" i="3"/>
  <c r="F120" i="3"/>
  <c r="H120" i="3"/>
  <c r="F77" i="3"/>
  <c r="H77" i="3"/>
  <c r="F67" i="3"/>
  <c r="H67" i="3"/>
  <c r="F1049" i="3"/>
  <c r="H1049" i="3"/>
  <c r="F921" i="3"/>
  <c r="H921" i="3"/>
  <c r="F857" i="3"/>
  <c r="H857" i="3"/>
  <c r="F793" i="3"/>
  <c r="H793" i="3"/>
  <c r="F729" i="3"/>
  <c r="H729" i="3"/>
  <c r="H1006" i="3"/>
  <c r="H974" i="3"/>
  <c r="H942" i="3"/>
  <c r="H931" i="3"/>
  <c r="H867" i="3"/>
  <c r="H573" i="3"/>
  <c r="F259" i="3"/>
  <c r="H259" i="3"/>
  <c r="F753" i="3"/>
  <c r="H753" i="3"/>
  <c r="H344" i="3"/>
  <c r="F933" i="3"/>
  <c r="H933" i="3"/>
  <c r="F869" i="3"/>
  <c r="H869" i="3"/>
  <c r="F864" i="3"/>
  <c r="H864" i="3"/>
  <c r="F807" i="3"/>
  <c r="H807" i="3"/>
  <c r="F773" i="3"/>
  <c r="H773" i="3"/>
  <c r="F741" i="3"/>
  <c r="H741" i="3"/>
  <c r="F675" i="3"/>
  <c r="H675" i="3"/>
  <c r="F669" i="3"/>
  <c r="H669" i="3"/>
  <c r="F635" i="3"/>
  <c r="H635" i="3"/>
  <c r="F632" i="3"/>
  <c r="H632" i="3"/>
  <c r="F589" i="3"/>
  <c r="H589" i="3"/>
  <c r="F563" i="3"/>
  <c r="H563" i="3"/>
  <c r="F557" i="3"/>
  <c r="H557" i="3"/>
  <c r="F531" i="3"/>
  <c r="H531" i="3"/>
  <c r="F528" i="3"/>
  <c r="H528" i="3"/>
  <c r="F507" i="3"/>
  <c r="H507" i="3"/>
  <c r="F504" i="3"/>
  <c r="H504" i="3"/>
  <c r="F435" i="3"/>
  <c r="H435" i="3"/>
  <c r="F432" i="3"/>
  <c r="H432" i="3"/>
  <c r="F264" i="3"/>
  <c r="H264" i="3"/>
  <c r="F173" i="3"/>
  <c r="H173" i="3"/>
  <c r="F163" i="3"/>
  <c r="H163" i="3"/>
  <c r="F131" i="3"/>
  <c r="H131" i="3"/>
  <c r="F5" i="3"/>
  <c r="H5" i="3"/>
  <c r="F1041" i="3"/>
  <c r="H1041" i="3"/>
  <c r="F849" i="3"/>
  <c r="H849" i="3"/>
  <c r="F785" i="3"/>
  <c r="H785" i="3"/>
  <c r="F721" i="3"/>
  <c r="H721" i="3"/>
  <c r="H1004" i="3"/>
  <c r="H972" i="3"/>
  <c r="H919" i="3"/>
  <c r="H860" i="3"/>
  <c r="H613" i="3"/>
  <c r="H472" i="3"/>
  <c r="H216" i="3"/>
  <c r="F493" i="3"/>
  <c r="H493" i="3"/>
  <c r="F445" i="3"/>
  <c r="H445" i="3"/>
  <c r="F421" i="3"/>
  <c r="H421" i="3"/>
  <c r="F304" i="3"/>
  <c r="H304" i="3"/>
  <c r="F208" i="3"/>
  <c r="H208" i="3"/>
  <c r="F157" i="3"/>
  <c r="H157" i="3"/>
  <c r="F1061" i="3"/>
  <c r="H1061" i="3"/>
  <c r="F878" i="3"/>
  <c r="H878" i="3"/>
  <c r="F805" i="3"/>
  <c r="H805" i="3"/>
  <c r="F733" i="3"/>
  <c r="H733" i="3"/>
  <c r="F701" i="3"/>
  <c r="H701" i="3"/>
  <c r="F664" i="3"/>
  <c r="H664" i="3"/>
  <c r="F584" i="3"/>
  <c r="H584" i="3"/>
  <c r="F477" i="3"/>
  <c r="H477" i="3"/>
  <c r="F357" i="3"/>
  <c r="H357" i="3"/>
  <c r="F251" i="3"/>
  <c r="H251" i="3"/>
  <c r="F248" i="3"/>
  <c r="H248" i="3"/>
  <c r="F109" i="3"/>
  <c r="H109" i="3"/>
  <c r="F19" i="3"/>
  <c r="H19" i="3"/>
  <c r="F905" i="3"/>
  <c r="H905" i="3"/>
  <c r="H1046" i="3"/>
  <c r="H1014" i="3"/>
  <c r="H982" i="3"/>
  <c r="H950" i="3"/>
  <c r="H928" i="3"/>
  <c r="H896" i="3"/>
  <c r="F885" i="3"/>
  <c r="H885" i="3"/>
  <c r="F845" i="3"/>
  <c r="H845" i="3"/>
  <c r="F687" i="3"/>
  <c r="H687" i="3"/>
  <c r="F648" i="3"/>
  <c r="H648" i="3"/>
  <c r="F541" i="3"/>
  <c r="H541" i="3"/>
  <c r="F727" i="3"/>
  <c r="H727" i="3"/>
  <c r="F656" i="3"/>
  <c r="H656" i="3"/>
  <c r="F621" i="3"/>
  <c r="H621" i="3"/>
  <c r="F549" i="3"/>
  <c r="H549" i="3"/>
  <c r="F520" i="3"/>
  <c r="H520" i="3"/>
  <c r="F475" i="3"/>
  <c r="H475" i="3"/>
  <c r="F451" i="3"/>
  <c r="H451" i="3"/>
  <c r="F403" i="3"/>
  <c r="H403" i="3"/>
  <c r="F400" i="3"/>
  <c r="H400" i="3"/>
  <c r="F379" i="3"/>
  <c r="H379" i="3"/>
  <c r="F376" i="3"/>
  <c r="H376" i="3"/>
  <c r="F333" i="3"/>
  <c r="H333" i="3"/>
  <c r="F323" i="3"/>
  <c r="H323" i="3"/>
  <c r="F307" i="3"/>
  <c r="H307" i="3"/>
  <c r="F285" i="3"/>
  <c r="H285" i="3"/>
  <c r="F275" i="3"/>
  <c r="H275" i="3"/>
  <c r="F261" i="3"/>
  <c r="H261" i="3"/>
  <c r="F237" i="3"/>
  <c r="H237" i="3"/>
  <c r="F200" i="3"/>
  <c r="H200" i="3"/>
  <c r="F51" i="3"/>
  <c r="H51" i="3"/>
  <c r="F3" i="3"/>
  <c r="H3" i="3"/>
  <c r="H1034" i="3"/>
  <c r="H1012" i="3"/>
  <c r="H980" i="3"/>
  <c r="H970" i="3"/>
  <c r="H948" i="3"/>
  <c r="H883" i="3"/>
  <c r="H536" i="3"/>
  <c r="H280" i="3"/>
  <c r="H24" i="3"/>
  <c r="F815" i="3"/>
  <c r="H815" i="3"/>
  <c r="F855" i="3"/>
  <c r="H855" i="3"/>
  <c r="F797" i="3"/>
  <c r="H797" i="3"/>
  <c r="F765" i="3"/>
  <c r="H765" i="3"/>
  <c r="F887" i="3"/>
  <c r="H887" i="3"/>
  <c r="F823" i="3"/>
  <c r="H823" i="3"/>
  <c r="F791" i="3"/>
  <c r="H791" i="3"/>
  <c r="F719" i="3"/>
  <c r="H719" i="3"/>
  <c r="F695" i="3"/>
  <c r="H695" i="3"/>
  <c r="F659" i="3"/>
  <c r="H659" i="3"/>
  <c r="F616" i="3"/>
  <c r="H616" i="3"/>
  <c r="F547" i="3"/>
  <c r="H547" i="3"/>
  <c r="F499" i="3"/>
  <c r="H499" i="3"/>
  <c r="F349" i="3"/>
  <c r="H349" i="3"/>
  <c r="F272" i="3"/>
  <c r="H272" i="3"/>
  <c r="F221" i="3"/>
  <c r="H221" i="3"/>
  <c r="F189" i="3"/>
  <c r="H189" i="3"/>
  <c r="F179" i="3"/>
  <c r="H179" i="3"/>
  <c r="F136" i="3"/>
  <c r="H136" i="3"/>
  <c r="F104" i="3"/>
  <c r="H104" i="3"/>
  <c r="F61" i="3"/>
  <c r="H61" i="3"/>
  <c r="F48" i="3"/>
  <c r="H48" i="3"/>
  <c r="F37" i="3"/>
  <c r="H37" i="3"/>
  <c r="F825" i="3"/>
  <c r="H825" i="3"/>
  <c r="F761" i="3"/>
  <c r="H761" i="3"/>
  <c r="F697" i="3"/>
  <c r="H697" i="3"/>
  <c r="H1022" i="3"/>
  <c r="H990" i="3"/>
  <c r="H894" i="3"/>
  <c r="H600" i="3"/>
  <c r="F914" i="3"/>
  <c r="F698" i="3"/>
  <c r="F1026" i="3"/>
  <c r="F938" i="3"/>
  <c r="F1074" i="3"/>
  <c r="F1066" i="3"/>
  <c r="F786" i="3"/>
  <c r="F650" i="3"/>
  <c r="F602" i="3"/>
  <c r="F554" i="3"/>
  <c r="F466" i="3"/>
  <c r="F410" i="3"/>
  <c r="F874" i="3"/>
  <c r="F850" i="3"/>
  <c r="F744" i="3"/>
  <c r="F743" i="3"/>
  <c r="F286" i="3"/>
  <c r="F224" i="3"/>
  <c r="F75" i="3"/>
  <c r="F893" i="3"/>
  <c r="F812" i="3"/>
  <c r="F811" i="3"/>
  <c r="F810" i="3"/>
  <c r="F580" i="3"/>
  <c r="F579" i="3"/>
  <c r="F578" i="3"/>
  <c r="F501" i="3"/>
  <c r="F429" i="3"/>
  <c r="F359" i="3"/>
  <c r="F358" i="3"/>
  <c r="F277" i="3"/>
  <c r="F214" i="3"/>
  <c r="F141" i="3"/>
  <c r="F66" i="3"/>
  <c r="F1058" i="3"/>
  <c r="F1050" i="3"/>
  <c r="F1042" i="3"/>
  <c r="F1018" i="3"/>
  <c r="F1010" i="3"/>
  <c r="F1002" i="3"/>
  <c r="F994" i="3"/>
  <c r="F986" i="3"/>
  <c r="F978" i="3"/>
  <c r="F962" i="3"/>
  <c r="F954" i="3"/>
  <c r="F946" i="3"/>
  <c r="F930" i="3"/>
  <c r="F922" i="3"/>
  <c r="F906" i="3"/>
  <c r="F898" i="3"/>
  <c r="F890" i="3"/>
  <c r="F882" i="3"/>
  <c r="F866" i="3"/>
  <c r="F858" i="3"/>
  <c r="F842" i="3"/>
  <c r="F834" i="3"/>
  <c r="F826" i="3"/>
  <c r="F818" i="3"/>
  <c r="F802" i="3"/>
  <c r="F794" i="3"/>
  <c r="F778" i="3"/>
  <c r="F770" i="3"/>
  <c r="F762" i="3"/>
  <c r="F754" i="3"/>
  <c r="F746" i="3"/>
  <c r="F738" i="3"/>
  <c r="F730" i="3"/>
  <c r="F722" i="3"/>
  <c r="F714" i="3"/>
  <c r="F706" i="3"/>
  <c r="F690" i="3"/>
  <c r="F682" i="3"/>
  <c r="F674" i="3"/>
  <c r="F666" i="3"/>
  <c r="F658" i="3"/>
  <c r="F642" i="3"/>
  <c r="F634" i="3"/>
  <c r="F626" i="3"/>
  <c r="F618" i="3"/>
  <c r="F610" i="3"/>
  <c r="F594" i="3"/>
  <c r="F586" i="3"/>
  <c r="F570" i="3"/>
  <c r="F562" i="3"/>
  <c r="F546" i="3"/>
  <c r="F538" i="3"/>
  <c r="F530" i="3"/>
  <c r="F522" i="3"/>
  <c r="F514" i="3"/>
  <c r="F506" i="3"/>
  <c r="F498" i="3"/>
  <c r="F490" i="3"/>
  <c r="F482" i="3"/>
  <c r="F474" i="3"/>
  <c r="F458" i="3"/>
  <c r="F450" i="3"/>
  <c r="F442" i="3"/>
  <c r="F434" i="3"/>
  <c r="F426" i="3"/>
  <c r="F418" i="3"/>
  <c r="F402" i="3"/>
  <c r="F394" i="3"/>
  <c r="F386" i="3"/>
  <c r="F378" i="3"/>
  <c r="F370" i="3"/>
  <c r="F362" i="3"/>
  <c r="F354" i="3"/>
  <c r="F346" i="3"/>
  <c r="F338" i="3"/>
  <c r="F322" i="3"/>
  <c r="F314" i="3"/>
  <c r="F298" i="3"/>
  <c r="F290" i="3"/>
  <c r="F282" i="3"/>
  <c r="F274" i="3"/>
  <c r="F266" i="3"/>
  <c r="F258" i="3"/>
  <c r="F250" i="3"/>
  <c r="F242" i="3"/>
  <c r="F234" i="3"/>
  <c r="F226" i="3"/>
  <c r="F218" i="3"/>
  <c r="F210" i="3"/>
  <c r="F202" i="3"/>
  <c r="F194" i="3"/>
  <c r="F186" i="3"/>
  <c r="F170" i="3"/>
  <c r="F162" i="3"/>
  <c r="F154" i="3"/>
  <c r="F146" i="3"/>
  <c r="F138" i="3"/>
  <c r="F130" i="3"/>
  <c r="F122" i="3"/>
  <c r="F106" i="3"/>
  <c r="F98" i="3"/>
  <c r="F90" i="3"/>
  <c r="F82" i="3"/>
  <c r="F74" i="3"/>
  <c r="F58" i="3"/>
  <c r="F50" i="3"/>
  <c r="F42" i="3"/>
  <c r="F34" i="3"/>
  <c r="F18" i="3"/>
  <c r="F10" i="3"/>
  <c r="F1079" i="3"/>
  <c r="F1078" i="3"/>
  <c r="F1077" i="3"/>
  <c r="F1076" i="3"/>
  <c r="F1075" i="3"/>
  <c r="F1070" i="3"/>
  <c r="F1069" i="3"/>
  <c r="F1068" i="3"/>
  <c r="F1067" i="3"/>
  <c r="F1008" i="3"/>
  <c r="F1007" i="3"/>
  <c r="F916" i="3"/>
  <c r="F915" i="3"/>
  <c r="F912" i="3"/>
  <c r="F911" i="3"/>
  <c r="F910" i="3"/>
  <c r="F829" i="3"/>
  <c r="F604" i="3"/>
  <c r="F517" i="3"/>
  <c r="F448" i="3"/>
  <c r="F447" i="3"/>
  <c r="F446" i="3"/>
  <c r="F295" i="3"/>
  <c r="F159" i="3"/>
  <c r="F84" i="3"/>
  <c r="F1025" i="3"/>
  <c r="F961" i="3"/>
  <c r="F897" i="3"/>
  <c r="F833" i="3"/>
  <c r="F769" i="3"/>
  <c r="F705" i="3"/>
  <c r="F641" i="3"/>
  <c r="F577" i="3"/>
  <c r="F513" i="3"/>
  <c r="F449" i="3"/>
  <c r="F385" i="3"/>
  <c r="F321" i="3"/>
  <c r="F257" i="3"/>
  <c r="F193" i="3"/>
  <c r="F129" i="3"/>
  <c r="F65" i="3"/>
  <c r="F1016" i="3"/>
  <c r="F306" i="3"/>
  <c r="F236" i="3"/>
  <c r="F168" i="3"/>
  <c r="F93" i="3"/>
  <c r="F13" i="3"/>
  <c r="F1000" i="3"/>
  <c r="F999" i="3"/>
  <c r="F998" i="3"/>
  <c r="F997" i="3"/>
  <c r="F996" i="3"/>
  <c r="F981" i="3"/>
  <c r="F742" i="3"/>
  <c r="F150" i="3"/>
  <c r="F1032" i="3"/>
  <c r="F1031" i="3"/>
  <c r="F1030" i="3"/>
  <c r="F1029" i="3"/>
  <c r="F1028" i="3"/>
  <c r="F1027" i="3"/>
  <c r="F940" i="3"/>
  <c r="F939" i="3"/>
  <c r="F852" i="3"/>
  <c r="F851" i="3"/>
  <c r="F848" i="3"/>
  <c r="F847" i="3"/>
  <c r="F846" i="3"/>
  <c r="F700" i="3"/>
  <c r="F699" i="3"/>
  <c r="F535" i="3"/>
  <c r="F534" i="3"/>
  <c r="F464" i="3"/>
  <c r="F463" i="3"/>
  <c r="F462" i="3"/>
  <c r="F392" i="3"/>
  <c r="F317" i="3"/>
  <c r="F316" i="3"/>
  <c r="F245" i="3"/>
  <c r="F178" i="3"/>
  <c r="F103" i="3"/>
  <c r="F26" i="3"/>
  <c r="F1040" i="3"/>
  <c r="F1039" i="3"/>
  <c r="F1038" i="3"/>
  <c r="F1037" i="3"/>
  <c r="F1036" i="3"/>
  <c r="F1035" i="3"/>
  <c r="F629" i="3"/>
  <c r="F330" i="3"/>
  <c r="F328" i="3"/>
  <c r="F256" i="3"/>
  <c r="F114" i="3"/>
  <c r="F35" i="3"/>
  <c r="F1048" i="3"/>
  <c r="F1047" i="3"/>
  <c r="F1045" i="3"/>
  <c r="F1044" i="3"/>
  <c r="F960" i="3"/>
  <c r="F959" i="3"/>
  <c r="F958" i="3"/>
  <c r="F875" i="3"/>
  <c r="F788" i="3"/>
  <c r="F787" i="3"/>
  <c r="F784" i="3"/>
  <c r="F783" i="3"/>
  <c r="F782" i="3"/>
  <c r="F717" i="3"/>
  <c r="F556" i="3"/>
  <c r="F555" i="3"/>
  <c r="F484" i="3"/>
  <c r="F483" i="3"/>
  <c r="F412" i="3"/>
  <c r="F411" i="3"/>
  <c r="F340" i="3"/>
  <c r="F196" i="3"/>
  <c r="F123" i="3"/>
  <c r="F44" i="3"/>
  <c r="F1056" i="3"/>
  <c r="F1055" i="3"/>
  <c r="F1054" i="3"/>
  <c r="F1053" i="3"/>
  <c r="F652" i="3"/>
  <c r="F651" i="3"/>
  <c r="F268" i="3"/>
  <c r="F267" i="3"/>
  <c r="F205" i="3"/>
  <c r="F132" i="3"/>
  <c r="F55" i="3"/>
  <c r="F54" i="3"/>
  <c r="F979" i="3"/>
  <c r="F976" i="3"/>
  <c r="F975" i="3"/>
  <c r="F957" i="3"/>
  <c r="F936" i="3"/>
  <c r="F935" i="3"/>
  <c r="F934" i="3"/>
  <c r="F909" i="3"/>
  <c r="F891" i="3"/>
  <c r="F872" i="3"/>
  <c r="F871" i="3"/>
  <c r="F870" i="3"/>
  <c r="F828" i="3"/>
  <c r="F827" i="3"/>
  <c r="F808" i="3"/>
  <c r="F806" i="3"/>
  <c r="F764" i="3"/>
  <c r="F763" i="3"/>
  <c r="F716" i="3"/>
  <c r="F715" i="3"/>
  <c r="F696" i="3"/>
  <c r="F676" i="3"/>
  <c r="F672" i="3"/>
  <c r="F671" i="3"/>
  <c r="F670" i="3"/>
  <c r="F647" i="3"/>
  <c r="F646" i="3"/>
  <c r="F628" i="3"/>
  <c r="F624" i="3"/>
  <c r="F623" i="3"/>
  <c r="F622" i="3"/>
  <c r="F599" i="3"/>
  <c r="F598" i="3"/>
  <c r="F576" i="3"/>
  <c r="F575" i="3"/>
  <c r="F574" i="3"/>
  <c r="F552" i="3"/>
  <c r="F551" i="3"/>
  <c r="F550" i="3"/>
  <c r="F533" i="3"/>
  <c r="F516" i="3"/>
  <c r="F500" i="3"/>
  <c r="F480" i="3"/>
  <c r="F479" i="3"/>
  <c r="F478" i="3"/>
  <c r="F428" i="3"/>
  <c r="F427" i="3"/>
  <c r="F391" i="3"/>
  <c r="F390" i="3"/>
  <c r="F375" i="3"/>
  <c r="F374" i="3"/>
  <c r="F339" i="3"/>
  <c r="F327" i="3"/>
  <c r="F294" i="3"/>
  <c r="F276" i="3"/>
  <c r="F255" i="3"/>
  <c r="F254" i="3"/>
  <c r="F244" i="3"/>
  <c r="F235" i="3"/>
  <c r="F223" i="3"/>
  <c r="F222" i="3"/>
  <c r="F213" i="3"/>
  <c r="F204" i="3"/>
  <c r="F167" i="3"/>
  <c r="F158" i="3"/>
  <c r="F149" i="3"/>
  <c r="F140" i="3"/>
  <c r="F112" i="3"/>
  <c r="F102" i="3"/>
  <c r="F92" i="3"/>
  <c r="F83" i="3"/>
  <c r="F64" i="3"/>
  <c r="F53" i="3"/>
  <c r="F43" i="3"/>
  <c r="F12" i="3"/>
  <c r="F1017" i="3"/>
  <c r="F953" i="3"/>
  <c r="F889" i="3"/>
  <c r="F633" i="3"/>
  <c r="F569" i="3"/>
  <c r="F505" i="3"/>
  <c r="F441" i="3"/>
  <c r="F377" i="3"/>
  <c r="F313" i="3"/>
  <c r="F249" i="3"/>
  <c r="F185" i="3"/>
  <c r="F121" i="3"/>
  <c r="F57" i="3"/>
  <c r="F973" i="3"/>
  <c r="F955" i="3"/>
  <c r="F908" i="3"/>
  <c r="F907" i="3"/>
  <c r="F888" i="3"/>
  <c r="F844" i="3"/>
  <c r="F843" i="3"/>
  <c r="F824" i="3"/>
  <c r="F780" i="3"/>
  <c r="F779" i="3"/>
  <c r="F760" i="3"/>
  <c r="F740" i="3"/>
  <c r="F739" i="3"/>
  <c r="F736" i="3"/>
  <c r="F735" i="3"/>
  <c r="F734" i="3"/>
  <c r="F694" i="3"/>
  <c r="F597" i="3"/>
  <c r="F532" i="3"/>
  <c r="F496" i="3"/>
  <c r="F495" i="3"/>
  <c r="F494" i="3"/>
  <c r="F460" i="3"/>
  <c r="F459" i="3"/>
  <c r="F444" i="3"/>
  <c r="F424" i="3"/>
  <c r="F407" i="3"/>
  <c r="F406" i="3"/>
  <c r="F373" i="3"/>
  <c r="F356" i="3"/>
  <c r="F355" i="3"/>
  <c r="F326" i="3"/>
  <c r="F303" i="3"/>
  <c r="F284" i="3"/>
  <c r="F253" i="3"/>
  <c r="F212" i="3"/>
  <c r="F203" i="3"/>
  <c r="F184" i="3"/>
  <c r="F175" i="3"/>
  <c r="F166" i="3"/>
  <c r="F148" i="3"/>
  <c r="F139" i="3"/>
  <c r="F111" i="3"/>
  <c r="F72" i="3"/>
  <c r="F63" i="3"/>
  <c r="F62" i="3"/>
  <c r="F52" i="3"/>
  <c r="F32" i="3"/>
  <c r="F23" i="3"/>
  <c r="F11" i="3"/>
  <c r="F1009" i="3"/>
  <c r="F945" i="3"/>
  <c r="F881" i="3"/>
  <c r="F625" i="3"/>
  <c r="F561" i="3"/>
  <c r="F497" i="3"/>
  <c r="F433" i="3"/>
  <c r="F369" i="3"/>
  <c r="F305" i="3"/>
  <c r="F241" i="3"/>
  <c r="F177" i="3"/>
  <c r="F113" i="3"/>
  <c r="F49" i="3"/>
  <c r="F971" i="3"/>
  <c r="F952" i="3"/>
  <c r="F932" i="3"/>
  <c r="F927" i="3"/>
  <c r="F926" i="3"/>
  <c r="F886" i="3"/>
  <c r="F868" i="3"/>
  <c r="F863" i="3"/>
  <c r="F862" i="3"/>
  <c r="F822" i="3"/>
  <c r="F804" i="3"/>
  <c r="F803" i="3"/>
  <c r="F800" i="3"/>
  <c r="F799" i="3"/>
  <c r="F798" i="3"/>
  <c r="F758" i="3"/>
  <c r="F712" i="3"/>
  <c r="F710" i="3"/>
  <c r="F693" i="3"/>
  <c r="F668" i="3"/>
  <c r="F667" i="3"/>
  <c r="F644" i="3"/>
  <c r="F620" i="3"/>
  <c r="F619" i="3"/>
  <c r="F596" i="3"/>
  <c r="F595" i="3"/>
  <c r="F591" i="3"/>
  <c r="F590" i="3"/>
  <c r="F572" i="3"/>
  <c r="F548" i="3"/>
  <c r="F527" i="3"/>
  <c r="F526" i="3"/>
  <c r="F512" i="3"/>
  <c r="F511" i="3"/>
  <c r="F510" i="3"/>
  <c r="F476" i="3"/>
  <c r="F440" i="3"/>
  <c r="F423" i="3"/>
  <c r="F422" i="3"/>
  <c r="F405" i="3"/>
  <c r="F388" i="3"/>
  <c r="F372" i="3"/>
  <c r="F352" i="3"/>
  <c r="F351" i="3"/>
  <c r="F350" i="3"/>
  <c r="F335" i="3"/>
  <c r="F325" i="3"/>
  <c r="F312" i="3"/>
  <c r="F302" i="3"/>
  <c r="F292" i="3"/>
  <c r="F283" i="3"/>
  <c r="F263" i="3"/>
  <c r="F252" i="3"/>
  <c r="F231" i="3"/>
  <c r="F220" i="3"/>
  <c r="F211" i="3"/>
  <c r="F192" i="3"/>
  <c r="F183" i="3"/>
  <c r="F174" i="3"/>
  <c r="F156" i="3"/>
  <c r="F128" i="3"/>
  <c r="F119" i="3"/>
  <c r="F110" i="3"/>
  <c r="F100" i="3"/>
  <c r="F71" i="3"/>
  <c r="F40" i="3"/>
  <c r="F31" i="3"/>
  <c r="F22" i="3"/>
  <c r="F21" i="3"/>
  <c r="F8" i="3"/>
  <c r="F1001" i="3"/>
  <c r="F809" i="3"/>
  <c r="F745" i="3"/>
  <c r="F681" i="3"/>
  <c r="F617" i="3"/>
  <c r="F553" i="3"/>
  <c r="F489" i="3"/>
  <c r="F425" i="3"/>
  <c r="F361" i="3"/>
  <c r="F297" i="3"/>
  <c r="F233" i="3"/>
  <c r="F169" i="3"/>
  <c r="F105" i="3"/>
  <c r="F41" i="3"/>
  <c r="F951" i="3"/>
  <c r="F925" i="3"/>
  <c r="F904" i="3"/>
  <c r="F902" i="3"/>
  <c r="F861" i="3"/>
  <c r="F840" i="3"/>
  <c r="F838" i="3"/>
  <c r="F821" i="3"/>
  <c r="F776" i="3"/>
  <c r="F774" i="3"/>
  <c r="F757" i="3"/>
  <c r="F732" i="3"/>
  <c r="F731" i="3"/>
  <c r="F692" i="3"/>
  <c r="F691" i="3"/>
  <c r="F688" i="3"/>
  <c r="F686" i="3"/>
  <c r="F663" i="3"/>
  <c r="F662" i="3"/>
  <c r="F640" i="3"/>
  <c r="F639" i="3"/>
  <c r="F638" i="3"/>
  <c r="F615" i="3"/>
  <c r="F614" i="3"/>
  <c r="F568" i="3"/>
  <c r="F567" i="3"/>
  <c r="F566" i="3"/>
  <c r="F544" i="3"/>
  <c r="F543" i="3"/>
  <c r="F542" i="3"/>
  <c r="F525" i="3"/>
  <c r="F509" i="3"/>
  <c r="F492" i="3"/>
  <c r="F491" i="3"/>
  <c r="F455" i="3"/>
  <c r="F454" i="3"/>
  <c r="F439" i="3"/>
  <c r="F438" i="3"/>
  <c r="F404" i="3"/>
  <c r="F368" i="3"/>
  <c r="F367" i="3"/>
  <c r="F366" i="3"/>
  <c r="F334" i="3"/>
  <c r="F324" i="3"/>
  <c r="F311" i="3"/>
  <c r="F310" i="3"/>
  <c r="F262" i="3"/>
  <c r="F240" i="3"/>
  <c r="F230" i="3"/>
  <c r="F191" i="3"/>
  <c r="F182" i="3"/>
  <c r="F164" i="3"/>
  <c r="F155" i="3"/>
  <c r="F127" i="3"/>
  <c r="F118" i="3"/>
  <c r="F99" i="3"/>
  <c r="F88" i="3"/>
  <c r="F79" i="3"/>
  <c r="F70" i="3"/>
  <c r="F60" i="3"/>
  <c r="F39" i="3"/>
  <c r="F30" i="3"/>
  <c r="F20" i="3"/>
  <c r="F7" i="3"/>
  <c r="F993" i="3"/>
  <c r="F929" i="3"/>
  <c r="F865" i="3"/>
  <c r="F673" i="3"/>
  <c r="F609" i="3"/>
  <c r="F545" i="3"/>
  <c r="F481" i="3"/>
  <c r="F417" i="3"/>
  <c r="F353" i="3"/>
  <c r="F289" i="3"/>
  <c r="F225" i="3"/>
  <c r="F161" i="3"/>
  <c r="F97" i="3"/>
  <c r="F33" i="3"/>
  <c r="F992" i="3"/>
  <c r="F991" i="3"/>
  <c r="F989" i="3"/>
  <c r="F968" i="3"/>
  <c r="F967" i="3"/>
  <c r="F949" i="3"/>
  <c r="F923" i="3"/>
  <c r="F884" i="3"/>
  <c r="F880" i="3"/>
  <c r="F879" i="3"/>
  <c r="F859" i="3"/>
  <c r="F820" i="3"/>
  <c r="F819" i="3"/>
  <c r="F816" i="3"/>
  <c r="F796" i="3"/>
  <c r="F795" i="3"/>
  <c r="F756" i="3"/>
  <c r="F755" i="3"/>
  <c r="F752" i="3"/>
  <c r="F750" i="3"/>
  <c r="F728" i="3"/>
  <c r="F726" i="3"/>
  <c r="F708" i="3"/>
  <c r="F707" i="3"/>
  <c r="F661" i="3"/>
  <c r="F637" i="3"/>
  <c r="F588" i="3"/>
  <c r="F587" i="3"/>
  <c r="F565" i="3"/>
  <c r="F524" i="3"/>
  <c r="F523" i="3"/>
  <c r="F508" i="3"/>
  <c r="F471" i="3"/>
  <c r="F470" i="3"/>
  <c r="F453" i="3"/>
  <c r="F437" i="3"/>
  <c r="F420" i="3"/>
  <c r="F399" i="3"/>
  <c r="F398" i="3"/>
  <c r="F384" i="3"/>
  <c r="F383" i="3"/>
  <c r="F382" i="3"/>
  <c r="F348" i="3"/>
  <c r="F309" i="3"/>
  <c r="F300" i="3"/>
  <c r="F271" i="3"/>
  <c r="F260" i="3"/>
  <c r="F239" i="3"/>
  <c r="F199" i="3"/>
  <c r="F190" i="3"/>
  <c r="F181" i="3"/>
  <c r="F172" i="3"/>
  <c r="F135" i="3"/>
  <c r="F126" i="3"/>
  <c r="F117" i="3"/>
  <c r="F108" i="3"/>
  <c r="F96" i="3"/>
  <c r="F87" i="3"/>
  <c r="F78" i="3"/>
  <c r="F69" i="3"/>
  <c r="F59" i="3"/>
  <c r="F38" i="3"/>
  <c r="F29" i="3"/>
  <c r="F6" i="3"/>
  <c r="F985" i="3"/>
  <c r="F665" i="3"/>
  <c r="F601" i="3"/>
  <c r="F537" i="3"/>
  <c r="F473" i="3"/>
  <c r="F409" i="3"/>
  <c r="F345" i="3"/>
  <c r="F281" i="3"/>
  <c r="F217" i="3"/>
  <c r="F153" i="3"/>
  <c r="F89" i="3"/>
  <c r="F25" i="3"/>
  <c r="F995" i="3"/>
  <c r="F987" i="3"/>
  <c r="F984" i="3"/>
  <c r="F965" i="3"/>
  <c r="F947" i="3"/>
  <c r="F944" i="3"/>
  <c r="F943" i="3"/>
  <c r="F920" i="3"/>
  <c r="F918" i="3"/>
  <c r="F900" i="3"/>
  <c r="F899" i="3"/>
  <c r="F856" i="3"/>
  <c r="F854" i="3"/>
  <c r="F836" i="3"/>
  <c r="F835" i="3"/>
  <c r="F814" i="3"/>
  <c r="F792" i="3"/>
  <c r="F790" i="3"/>
  <c r="F772" i="3"/>
  <c r="F771" i="3"/>
  <c r="F725" i="3"/>
  <c r="F704" i="3"/>
  <c r="F703" i="3"/>
  <c r="F702" i="3"/>
  <c r="F684" i="3"/>
  <c r="F683" i="3"/>
  <c r="F660" i="3"/>
  <c r="F655" i="3"/>
  <c r="F654" i="3"/>
  <c r="F636" i="3"/>
  <c r="F612" i="3"/>
  <c r="F611" i="3"/>
  <c r="F608" i="3"/>
  <c r="F607" i="3"/>
  <c r="F606" i="3"/>
  <c r="F583" i="3"/>
  <c r="F582" i="3"/>
  <c r="F564" i="3"/>
  <c r="F559" i="3"/>
  <c r="F558" i="3"/>
  <c r="F540" i="3"/>
  <c r="F539" i="3"/>
  <c r="F487" i="3"/>
  <c r="F486" i="3"/>
  <c r="F469" i="3"/>
  <c r="F452" i="3"/>
  <c r="F436" i="3"/>
  <c r="F416" i="3"/>
  <c r="F415" i="3"/>
  <c r="F414" i="3"/>
  <c r="F397" i="3"/>
  <c r="F381" i="3"/>
  <c r="F364" i="3"/>
  <c r="F363" i="3"/>
  <c r="F343" i="3"/>
  <c r="F342" i="3"/>
  <c r="F332" i="3"/>
  <c r="F320" i="3"/>
  <c r="F308" i="3"/>
  <c r="F299" i="3"/>
  <c r="F288" i="3"/>
  <c r="F279" i="3"/>
  <c r="F270" i="3"/>
  <c r="F247" i="3"/>
  <c r="F238" i="3"/>
  <c r="F228" i="3"/>
  <c r="F207" i="3"/>
  <c r="F198" i="3"/>
  <c r="F180" i="3"/>
  <c r="F171" i="3"/>
  <c r="F143" i="3"/>
  <c r="F134" i="3"/>
  <c r="F125" i="3"/>
  <c r="F116" i="3"/>
  <c r="F107" i="3"/>
  <c r="F95" i="3"/>
  <c r="F86" i="3"/>
  <c r="F68" i="3"/>
  <c r="F47" i="3"/>
  <c r="F46" i="3"/>
  <c r="F28" i="3"/>
  <c r="F16" i="3"/>
  <c r="F977" i="3"/>
  <c r="F913" i="3"/>
  <c r="F657" i="3"/>
  <c r="F593" i="3"/>
  <c r="F529" i="3"/>
  <c r="F465" i="3"/>
  <c r="F401" i="3"/>
  <c r="F337" i="3"/>
  <c r="F273" i="3"/>
  <c r="F209" i="3"/>
  <c r="F145" i="3"/>
  <c r="F81" i="3"/>
  <c r="F17" i="3"/>
  <c r="F1080" i="3"/>
  <c r="F1072" i="3"/>
  <c r="F1071" i="3"/>
  <c r="F1064" i="3"/>
  <c r="F1063" i="3"/>
  <c r="F1059" i="3"/>
  <c r="F1051" i="3"/>
  <c r="F1043" i="3"/>
  <c r="F1024" i="3"/>
  <c r="F1023" i="3"/>
  <c r="F1021" i="3"/>
  <c r="F1019" i="3"/>
  <c r="F1015" i="3"/>
  <c r="F1013" i="3"/>
  <c r="F1011" i="3"/>
  <c r="F1005" i="3"/>
  <c r="F1003" i="3"/>
  <c r="F983" i="3"/>
  <c r="F963" i="3"/>
  <c r="F941" i="3"/>
  <c r="F917" i="3"/>
  <c r="F895" i="3"/>
  <c r="F877" i="3"/>
  <c r="F853" i="3"/>
  <c r="F832" i="3"/>
  <c r="F831" i="3"/>
  <c r="F830" i="3"/>
  <c r="F789" i="3"/>
  <c r="F768" i="3"/>
  <c r="F767" i="3"/>
  <c r="F766" i="3"/>
  <c r="F748" i="3"/>
  <c r="F747" i="3"/>
  <c r="F724" i="3"/>
  <c r="F723" i="3"/>
  <c r="F720" i="3"/>
  <c r="F718" i="3"/>
  <c r="F680" i="3"/>
  <c r="F679" i="3"/>
  <c r="F678" i="3"/>
  <c r="F653" i="3"/>
  <c r="F631" i="3"/>
  <c r="F630" i="3"/>
  <c r="F581" i="3"/>
  <c r="F519" i="3"/>
  <c r="F518" i="3"/>
  <c r="F503" i="3"/>
  <c r="F502" i="3"/>
  <c r="F468" i="3"/>
  <c r="F467" i="3"/>
  <c r="F431" i="3"/>
  <c r="F430" i="3"/>
  <c r="F396" i="3"/>
  <c r="F395" i="3"/>
  <c r="F380" i="3"/>
  <c r="F341" i="3"/>
  <c r="F331" i="3"/>
  <c r="F319" i="3"/>
  <c r="F318" i="3"/>
  <c r="F296" i="3"/>
  <c r="F287" i="3"/>
  <c r="F278" i="3"/>
  <c r="F269" i="3"/>
  <c r="F246" i="3"/>
  <c r="F227" i="3"/>
  <c r="F215" i="3"/>
  <c r="F206" i="3"/>
  <c r="F197" i="3"/>
  <c r="F188" i="3"/>
  <c r="F160" i="3"/>
  <c r="F151" i="3"/>
  <c r="F142" i="3"/>
  <c r="F124" i="3"/>
  <c r="F94" i="3"/>
  <c r="F85" i="3"/>
  <c r="F76" i="3"/>
  <c r="F56" i="3"/>
  <c r="F45" i="3"/>
  <c r="F36" i="3"/>
  <c r="F27" i="3"/>
  <c r="F15" i="3"/>
  <c r="F14" i="3"/>
  <c r="F4" i="3"/>
  <c r="F1033" i="3"/>
  <c r="F969" i="3"/>
  <c r="F841" i="3"/>
  <c r="F777" i="3"/>
  <c r="F713" i="3"/>
  <c r="F649" i="3"/>
  <c r="F585" i="3"/>
  <c r="F521" i="3"/>
  <c r="F457" i="3"/>
  <c r="F393" i="3"/>
  <c r="F329" i="3"/>
  <c r="F265" i="3"/>
  <c r="F201" i="3"/>
  <c r="F137" i="3"/>
  <c r="F73" i="3"/>
  <c r="F9" i="3"/>
  <c r="E1080" i="3"/>
  <c r="D1080" i="3"/>
  <c r="C1080" i="3"/>
  <c r="E1072" i="3"/>
  <c r="D1072" i="3"/>
  <c r="C1072" i="3"/>
  <c r="E1064" i="3"/>
  <c r="C1064" i="3"/>
  <c r="D1064" i="3"/>
  <c r="E1056" i="3"/>
  <c r="D1056" i="3"/>
  <c r="C1056" i="3"/>
  <c r="D1048" i="3"/>
  <c r="E1048" i="3"/>
  <c r="C1048" i="3"/>
  <c r="E1040" i="3"/>
  <c r="D1040" i="3"/>
  <c r="C1040" i="3"/>
  <c r="E1032" i="3"/>
  <c r="C1032" i="3"/>
  <c r="D1032" i="3"/>
  <c r="E1024" i="3"/>
  <c r="D1024" i="3"/>
  <c r="C1024" i="3"/>
  <c r="E1016" i="3"/>
  <c r="D1016" i="3"/>
  <c r="C1016" i="3"/>
  <c r="E1008" i="3"/>
  <c r="C1008" i="3"/>
  <c r="D1008" i="3"/>
  <c r="D1000" i="3"/>
  <c r="E1000" i="3"/>
  <c r="C1000" i="3"/>
  <c r="D992" i="3"/>
  <c r="E992" i="3"/>
  <c r="C992" i="3"/>
  <c r="E984" i="3"/>
  <c r="D984" i="3"/>
  <c r="C984" i="3"/>
  <c r="E976" i="3"/>
  <c r="D976" i="3"/>
  <c r="C976" i="3"/>
  <c r="E968" i="3"/>
  <c r="D968" i="3"/>
  <c r="C968" i="3"/>
  <c r="E960" i="3"/>
  <c r="D960" i="3"/>
  <c r="C960" i="3"/>
  <c r="E952" i="3"/>
  <c r="C952" i="3"/>
  <c r="D952" i="3"/>
  <c r="D944" i="3"/>
  <c r="E944" i="3"/>
  <c r="C944" i="3"/>
  <c r="E936" i="3"/>
  <c r="D936" i="3"/>
  <c r="C936" i="3"/>
  <c r="E928" i="3"/>
  <c r="D928" i="3"/>
  <c r="C928" i="3"/>
  <c r="E920" i="3"/>
  <c r="D920" i="3"/>
  <c r="C920" i="3"/>
  <c r="E912" i="3"/>
  <c r="D912" i="3"/>
  <c r="C912" i="3"/>
  <c r="E904" i="3"/>
  <c r="D904" i="3"/>
  <c r="C904" i="3"/>
  <c r="D896" i="3"/>
  <c r="E896" i="3"/>
  <c r="C896" i="3"/>
  <c r="E888" i="3"/>
  <c r="D888" i="3"/>
  <c r="C888" i="3"/>
  <c r="E880" i="3"/>
  <c r="C880" i="3"/>
  <c r="D880" i="3"/>
  <c r="E872" i="3"/>
  <c r="D872" i="3"/>
  <c r="C872" i="3"/>
  <c r="E864" i="3"/>
  <c r="D864" i="3"/>
  <c r="C864" i="3"/>
  <c r="E856" i="3"/>
  <c r="D856" i="3"/>
  <c r="C856" i="3"/>
  <c r="E848" i="3"/>
  <c r="C848" i="3"/>
  <c r="D848" i="3"/>
  <c r="E840" i="3"/>
  <c r="D840" i="3"/>
  <c r="C840" i="3"/>
  <c r="E832" i="3"/>
  <c r="D832" i="3"/>
  <c r="C832" i="3"/>
  <c r="E824" i="3"/>
  <c r="C824" i="3"/>
  <c r="D824" i="3"/>
  <c r="E816" i="3"/>
  <c r="C816" i="3"/>
  <c r="D816" i="3"/>
  <c r="E808" i="3"/>
  <c r="D808" i="3"/>
  <c r="C808" i="3"/>
  <c r="E800" i="3"/>
  <c r="D800" i="3"/>
  <c r="C800" i="3"/>
  <c r="E792" i="3"/>
  <c r="D792" i="3"/>
  <c r="C792" i="3"/>
  <c r="E784" i="3"/>
  <c r="C784" i="3"/>
  <c r="D784" i="3"/>
  <c r="E776" i="3"/>
  <c r="D776" i="3"/>
  <c r="C776" i="3"/>
  <c r="E768" i="3"/>
  <c r="D768" i="3"/>
  <c r="C768" i="3"/>
  <c r="E760" i="3"/>
  <c r="D760" i="3"/>
  <c r="C760" i="3"/>
  <c r="E752" i="3"/>
  <c r="D752" i="3"/>
  <c r="C752" i="3"/>
  <c r="D744" i="3"/>
  <c r="C744" i="3"/>
  <c r="E744" i="3"/>
  <c r="D736" i="3"/>
  <c r="E736" i="3"/>
  <c r="C736" i="3"/>
  <c r="E728" i="3"/>
  <c r="D728" i="3"/>
  <c r="C728" i="3"/>
  <c r="E720" i="3"/>
  <c r="C720" i="3"/>
  <c r="D720" i="3"/>
  <c r="E712" i="3"/>
  <c r="D712" i="3"/>
  <c r="C712" i="3"/>
  <c r="E704" i="3"/>
  <c r="D704" i="3"/>
  <c r="C704" i="3"/>
  <c r="E696" i="3"/>
  <c r="D696" i="3"/>
  <c r="C696" i="3"/>
  <c r="D688" i="3"/>
  <c r="C688" i="3"/>
  <c r="E688" i="3"/>
  <c r="E680" i="3"/>
  <c r="D680" i="3"/>
  <c r="C680" i="3"/>
  <c r="E672" i="3"/>
  <c r="D672" i="3"/>
  <c r="C672" i="3"/>
  <c r="E664" i="3"/>
  <c r="D664" i="3"/>
  <c r="C664" i="3"/>
  <c r="E656" i="3"/>
  <c r="C656" i="3"/>
  <c r="D656" i="3"/>
  <c r="E648" i="3"/>
  <c r="D648" i="3"/>
  <c r="C648" i="3"/>
  <c r="E640" i="3"/>
  <c r="D640" i="3"/>
  <c r="C640" i="3"/>
  <c r="E632" i="3"/>
  <c r="C632" i="3"/>
  <c r="D632" i="3"/>
  <c r="E624" i="3"/>
  <c r="D624" i="3"/>
  <c r="C624" i="3"/>
  <c r="E616" i="3"/>
  <c r="D616" i="3"/>
  <c r="C616" i="3"/>
  <c r="E608" i="3"/>
  <c r="C608" i="3"/>
  <c r="D608" i="3"/>
  <c r="E600" i="3"/>
  <c r="D600" i="3"/>
  <c r="C600" i="3"/>
  <c r="E592" i="3"/>
  <c r="C592" i="3"/>
  <c r="D592" i="3"/>
  <c r="E584" i="3"/>
  <c r="D584" i="3"/>
  <c r="C584" i="3"/>
  <c r="E576" i="3"/>
  <c r="C576" i="3"/>
  <c r="D576" i="3"/>
  <c r="E568" i="3"/>
  <c r="D568" i="3"/>
  <c r="C568" i="3"/>
  <c r="D560" i="3"/>
  <c r="E560" i="3"/>
  <c r="C560" i="3"/>
  <c r="E552" i="3"/>
  <c r="D552" i="3"/>
  <c r="C552" i="3"/>
  <c r="E544" i="3"/>
  <c r="D544" i="3"/>
  <c r="C544" i="3"/>
  <c r="E536" i="3"/>
  <c r="D536" i="3"/>
  <c r="C536" i="3"/>
  <c r="E528" i="3"/>
  <c r="D528" i="3"/>
  <c r="C528" i="3"/>
  <c r="E520" i="3"/>
  <c r="D520" i="3"/>
  <c r="C520" i="3"/>
  <c r="E512" i="3"/>
  <c r="D512" i="3"/>
  <c r="C512" i="3"/>
  <c r="E504" i="3"/>
  <c r="D504" i="3"/>
  <c r="C504" i="3"/>
  <c r="E496" i="3"/>
  <c r="D496" i="3"/>
  <c r="C496" i="3"/>
  <c r="E488" i="3"/>
  <c r="D488" i="3"/>
  <c r="C488" i="3"/>
  <c r="D480" i="3"/>
  <c r="E480" i="3"/>
  <c r="C480" i="3"/>
  <c r="E472" i="3"/>
  <c r="D472" i="3"/>
  <c r="C472" i="3"/>
  <c r="E464" i="3"/>
  <c r="D464" i="3"/>
  <c r="C464" i="3"/>
  <c r="E456" i="3"/>
  <c r="D456" i="3"/>
  <c r="C456" i="3"/>
  <c r="E448" i="3"/>
  <c r="D448" i="3"/>
  <c r="C448" i="3"/>
  <c r="E440" i="3"/>
  <c r="D440" i="3"/>
  <c r="C440" i="3"/>
  <c r="E432" i="3"/>
  <c r="D432" i="3"/>
  <c r="C432" i="3"/>
  <c r="E424" i="3"/>
  <c r="D424" i="3"/>
  <c r="C424" i="3"/>
  <c r="E416" i="3"/>
  <c r="D416" i="3"/>
  <c r="C416" i="3"/>
  <c r="E408" i="3"/>
  <c r="D408" i="3"/>
  <c r="C408" i="3"/>
  <c r="E400" i="3"/>
  <c r="D400" i="3"/>
  <c r="C400" i="3"/>
  <c r="D392" i="3"/>
  <c r="E392" i="3"/>
  <c r="C392" i="3"/>
  <c r="E384" i="3"/>
  <c r="D384" i="3"/>
  <c r="C384" i="3"/>
  <c r="E376" i="3"/>
  <c r="D376" i="3"/>
  <c r="C376" i="3"/>
  <c r="E368" i="3"/>
  <c r="D368" i="3"/>
  <c r="C368" i="3"/>
  <c r="E360" i="3"/>
  <c r="D360" i="3"/>
  <c r="C360" i="3"/>
  <c r="E352" i="3"/>
  <c r="D352" i="3"/>
  <c r="C352" i="3"/>
  <c r="D344" i="3"/>
  <c r="E344" i="3"/>
  <c r="C344" i="3"/>
  <c r="D336" i="3"/>
  <c r="C336" i="3"/>
  <c r="E336" i="3"/>
  <c r="E328" i="3"/>
  <c r="D328" i="3"/>
  <c r="C328" i="3"/>
  <c r="E320" i="3"/>
  <c r="C320" i="3"/>
  <c r="D320" i="3"/>
  <c r="E1079" i="3"/>
  <c r="D1079" i="3"/>
  <c r="C1079" i="3"/>
  <c r="E1071" i="3"/>
  <c r="D1071" i="3"/>
  <c r="C1071" i="3"/>
  <c r="E1063" i="3"/>
  <c r="C1063" i="3"/>
  <c r="D1063" i="3"/>
  <c r="E1055" i="3"/>
  <c r="D1055" i="3"/>
  <c r="C1055" i="3"/>
  <c r="E1047" i="3"/>
  <c r="D1047" i="3"/>
  <c r="C1047" i="3"/>
  <c r="E1039" i="3"/>
  <c r="D1039" i="3"/>
  <c r="C1039" i="3"/>
  <c r="E1031" i="3"/>
  <c r="C1031" i="3"/>
  <c r="D1031" i="3"/>
  <c r="E1023" i="3"/>
  <c r="D1023" i="3"/>
  <c r="C1023" i="3"/>
  <c r="D1015" i="3"/>
  <c r="E1015" i="3"/>
  <c r="C1015" i="3"/>
  <c r="E1007" i="3"/>
  <c r="D1007" i="3"/>
  <c r="C1007" i="3"/>
  <c r="D999" i="3"/>
  <c r="E999" i="3"/>
  <c r="C999" i="3"/>
  <c r="D991" i="3"/>
  <c r="E991" i="3"/>
  <c r="C991" i="3"/>
  <c r="D983" i="3"/>
  <c r="E983" i="3"/>
  <c r="C983" i="3"/>
  <c r="E975" i="3"/>
  <c r="D975" i="3"/>
  <c r="C975" i="3"/>
  <c r="D967" i="3"/>
  <c r="E967" i="3"/>
  <c r="C967" i="3"/>
  <c r="D959" i="3"/>
  <c r="E959" i="3"/>
  <c r="C959" i="3"/>
  <c r="D951" i="3"/>
  <c r="E951" i="3"/>
  <c r="C951" i="3"/>
  <c r="E943" i="3"/>
  <c r="D943" i="3"/>
  <c r="C943" i="3"/>
  <c r="D935" i="3"/>
  <c r="E935" i="3"/>
  <c r="C935" i="3"/>
  <c r="D927" i="3"/>
  <c r="E927" i="3"/>
  <c r="C927" i="3"/>
  <c r="D919" i="3"/>
  <c r="E919" i="3"/>
  <c r="C919" i="3"/>
  <c r="E911" i="3"/>
  <c r="D911" i="3"/>
  <c r="C911" i="3"/>
  <c r="D903" i="3"/>
  <c r="E903" i="3"/>
  <c r="C903" i="3"/>
  <c r="D895" i="3"/>
  <c r="E895" i="3"/>
  <c r="C895" i="3"/>
  <c r="D887" i="3"/>
  <c r="E887" i="3"/>
  <c r="C887" i="3"/>
  <c r="E879" i="3"/>
  <c r="D879" i="3"/>
  <c r="C879" i="3"/>
  <c r="D871" i="3"/>
  <c r="E871" i="3"/>
  <c r="C871" i="3"/>
  <c r="D863" i="3"/>
  <c r="E863" i="3"/>
  <c r="C863" i="3"/>
  <c r="D855" i="3"/>
  <c r="E855" i="3"/>
  <c r="C855" i="3"/>
  <c r="E847" i="3"/>
  <c r="D847" i="3"/>
  <c r="C847" i="3"/>
  <c r="D839" i="3"/>
  <c r="C839" i="3"/>
  <c r="E839" i="3"/>
  <c r="D831" i="3"/>
  <c r="E831" i="3"/>
  <c r="C831" i="3"/>
  <c r="D823" i="3"/>
  <c r="E823" i="3"/>
  <c r="C823" i="3"/>
  <c r="E815" i="3"/>
  <c r="D815" i="3"/>
  <c r="C815" i="3"/>
  <c r="D807" i="3"/>
  <c r="E807" i="3"/>
  <c r="C807" i="3"/>
  <c r="D799" i="3"/>
  <c r="E799" i="3"/>
  <c r="C799" i="3"/>
  <c r="D791" i="3"/>
  <c r="E791" i="3"/>
  <c r="C791" i="3"/>
  <c r="E783" i="3"/>
  <c r="D783" i="3"/>
  <c r="C783" i="3"/>
  <c r="D775" i="3"/>
  <c r="E775" i="3"/>
  <c r="C775" i="3"/>
  <c r="D767" i="3"/>
  <c r="E767" i="3"/>
  <c r="C767" i="3"/>
  <c r="D759" i="3"/>
  <c r="E759" i="3"/>
  <c r="C759" i="3"/>
  <c r="E751" i="3"/>
  <c r="D751" i="3"/>
  <c r="C751" i="3"/>
  <c r="D743" i="3"/>
  <c r="E743" i="3"/>
  <c r="C743" i="3"/>
  <c r="D735" i="3"/>
  <c r="E735" i="3"/>
  <c r="C735" i="3"/>
  <c r="D727" i="3"/>
  <c r="E727" i="3"/>
  <c r="C727" i="3"/>
  <c r="E719" i="3"/>
  <c r="D719" i="3"/>
  <c r="C719" i="3"/>
  <c r="D711" i="3"/>
  <c r="E711" i="3"/>
  <c r="C711" i="3"/>
  <c r="D703" i="3"/>
  <c r="E703" i="3"/>
  <c r="C703" i="3"/>
  <c r="D695" i="3"/>
  <c r="E695" i="3"/>
  <c r="C695" i="3"/>
  <c r="E687" i="3"/>
  <c r="D687" i="3"/>
  <c r="C687" i="3"/>
  <c r="E679" i="3"/>
  <c r="D679" i="3"/>
  <c r="C679" i="3"/>
  <c r="E671" i="3"/>
  <c r="D671" i="3"/>
  <c r="C671" i="3"/>
  <c r="E663" i="3"/>
  <c r="D663" i="3"/>
  <c r="C663" i="3"/>
  <c r="E655" i="3"/>
  <c r="D655" i="3"/>
  <c r="C655" i="3"/>
  <c r="E647" i="3"/>
  <c r="D647" i="3"/>
  <c r="C647" i="3"/>
  <c r="E639" i="3"/>
  <c r="D639" i="3"/>
  <c r="C639" i="3"/>
  <c r="E631" i="3"/>
  <c r="D631" i="3"/>
  <c r="C631" i="3"/>
  <c r="E623" i="3"/>
  <c r="D623" i="3"/>
  <c r="C623" i="3"/>
  <c r="E615" i="3"/>
  <c r="D615" i="3"/>
  <c r="C615" i="3"/>
  <c r="E607" i="3"/>
  <c r="D607" i="3"/>
  <c r="C607" i="3"/>
  <c r="E599" i="3"/>
  <c r="D599" i="3"/>
  <c r="C599" i="3"/>
  <c r="E591" i="3"/>
  <c r="D591" i="3"/>
  <c r="C591" i="3"/>
  <c r="E583" i="3"/>
  <c r="D583" i="3"/>
  <c r="C583" i="3"/>
  <c r="E575" i="3"/>
  <c r="D575" i="3"/>
  <c r="C575" i="3"/>
  <c r="E567" i="3"/>
  <c r="D567" i="3"/>
  <c r="C567" i="3"/>
  <c r="E559" i="3"/>
  <c r="D559" i="3"/>
  <c r="C559" i="3"/>
  <c r="E551" i="3"/>
  <c r="D551" i="3"/>
  <c r="C551" i="3"/>
  <c r="E543" i="3"/>
  <c r="D543" i="3"/>
  <c r="C543" i="3"/>
  <c r="E535" i="3"/>
  <c r="D535" i="3"/>
  <c r="C535" i="3"/>
  <c r="E527" i="3"/>
  <c r="D527" i="3"/>
  <c r="C527" i="3"/>
  <c r="E519" i="3"/>
  <c r="D519" i="3"/>
  <c r="C519" i="3"/>
  <c r="E511" i="3"/>
  <c r="D511" i="3"/>
  <c r="C511" i="3"/>
  <c r="E503" i="3"/>
  <c r="D503" i="3"/>
  <c r="C503" i="3"/>
  <c r="E495" i="3"/>
  <c r="D495" i="3"/>
  <c r="C495" i="3"/>
  <c r="E487" i="3"/>
  <c r="D487" i="3"/>
  <c r="C487" i="3"/>
  <c r="E479" i="3"/>
  <c r="D479" i="3"/>
  <c r="C479" i="3"/>
  <c r="E471" i="3"/>
  <c r="D471" i="3"/>
  <c r="C471" i="3"/>
  <c r="E463" i="3"/>
  <c r="D463" i="3"/>
  <c r="C463" i="3"/>
  <c r="E455" i="3"/>
  <c r="D455" i="3"/>
  <c r="C455" i="3"/>
  <c r="E447" i="3"/>
  <c r="D447" i="3"/>
  <c r="C447" i="3"/>
  <c r="E439" i="3"/>
  <c r="D439" i="3"/>
  <c r="C439" i="3"/>
  <c r="E431" i="3"/>
  <c r="D431" i="3"/>
  <c r="C431" i="3"/>
  <c r="E423" i="3"/>
  <c r="D423" i="3"/>
  <c r="C423" i="3"/>
  <c r="E415" i="3"/>
  <c r="D415" i="3"/>
  <c r="C415" i="3"/>
  <c r="E407" i="3"/>
  <c r="D407" i="3"/>
  <c r="C407" i="3"/>
  <c r="E399" i="3"/>
  <c r="D399" i="3"/>
  <c r="C399" i="3"/>
  <c r="E391" i="3"/>
  <c r="D391" i="3"/>
  <c r="C391" i="3"/>
  <c r="E383" i="3"/>
  <c r="D383" i="3"/>
  <c r="C383" i="3"/>
  <c r="E375" i="3"/>
  <c r="D375" i="3"/>
  <c r="C375" i="3"/>
  <c r="E367" i="3"/>
  <c r="D367" i="3"/>
  <c r="C367" i="3"/>
  <c r="E359" i="3"/>
  <c r="D359" i="3"/>
  <c r="C359" i="3"/>
  <c r="E351" i="3"/>
  <c r="D351" i="3"/>
  <c r="C351" i="3"/>
  <c r="E343" i="3"/>
  <c r="D343" i="3"/>
  <c r="C343" i="3"/>
  <c r="E335" i="3"/>
  <c r="D335" i="3"/>
  <c r="C335" i="3"/>
  <c r="E327" i="3"/>
  <c r="D327" i="3"/>
  <c r="C327" i="3"/>
  <c r="D1078" i="3"/>
  <c r="E1078" i="3"/>
  <c r="C1078" i="3"/>
  <c r="E1070" i="3"/>
  <c r="D1070" i="3"/>
  <c r="C1070" i="3"/>
  <c r="E1062" i="3"/>
  <c r="D1062" i="3"/>
  <c r="C1062" i="3"/>
  <c r="E1054" i="3"/>
  <c r="D1054" i="3"/>
  <c r="C1054" i="3"/>
  <c r="E1046" i="3"/>
  <c r="D1046" i="3"/>
  <c r="C1046" i="3"/>
  <c r="D1038" i="3"/>
  <c r="E1038" i="3"/>
  <c r="C1038" i="3"/>
  <c r="E1030" i="3"/>
  <c r="D1030" i="3"/>
  <c r="C1030" i="3"/>
  <c r="E1022" i="3"/>
  <c r="D1022" i="3"/>
  <c r="C1022" i="3"/>
  <c r="E1014" i="3"/>
  <c r="D1014" i="3"/>
  <c r="C1014" i="3"/>
  <c r="E1006" i="3"/>
  <c r="C1006" i="3"/>
  <c r="D1006" i="3"/>
  <c r="E998" i="3"/>
  <c r="D998" i="3"/>
  <c r="C998" i="3"/>
  <c r="E990" i="3"/>
  <c r="C990" i="3"/>
  <c r="D990" i="3"/>
  <c r="E982" i="3"/>
  <c r="D982" i="3"/>
  <c r="C982" i="3"/>
  <c r="E974" i="3"/>
  <c r="D974" i="3"/>
  <c r="C974" i="3"/>
  <c r="E966" i="3"/>
  <c r="D966" i="3"/>
  <c r="C966" i="3"/>
  <c r="E958" i="3"/>
  <c r="D958" i="3"/>
  <c r="C958" i="3"/>
  <c r="E950" i="3"/>
  <c r="C950" i="3"/>
  <c r="D950" i="3"/>
  <c r="E942" i="3"/>
  <c r="D942" i="3"/>
  <c r="C942" i="3"/>
  <c r="E934" i="3"/>
  <c r="C934" i="3"/>
  <c r="D934" i="3"/>
  <c r="E926" i="3"/>
  <c r="D926" i="3"/>
  <c r="C926" i="3"/>
  <c r="E918" i="3"/>
  <c r="D918" i="3"/>
  <c r="C918" i="3"/>
  <c r="E910" i="3"/>
  <c r="D910" i="3"/>
  <c r="C910" i="3"/>
  <c r="E902" i="3"/>
  <c r="D902" i="3"/>
  <c r="C902" i="3"/>
  <c r="E894" i="3"/>
  <c r="C894" i="3"/>
  <c r="D894" i="3"/>
  <c r="E886" i="3"/>
  <c r="D886" i="3"/>
  <c r="C886" i="3"/>
  <c r="E878" i="3"/>
  <c r="C878" i="3"/>
  <c r="D878" i="3"/>
  <c r="E870" i="3"/>
  <c r="D870" i="3"/>
  <c r="C870" i="3"/>
  <c r="E862" i="3"/>
  <c r="C862" i="3"/>
  <c r="D862" i="3"/>
  <c r="E854" i="3"/>
  <c r="D854" i="3"/>
  <c r="C854" i="3"/>
  <c r="E846" i="3"/>
  <c r="D846" i="3"/>
  <c r="C846" i="3"/>
  <c r="E838" i="3"/>
  <c r="D838" i="3"/>
  <c r="C838" i="3"/>
  <c r="C830" i="3"/>
  <c r="D830" i="3"/>
  <c r="E830" i="3"/>
  <c r="E822" i="3"/>
  <c r="C822" i="3"/>
  <c r="D822" i="3"/>
  <c r="E814" i="3"/>
  <c r="D814" i="3"/>
  <c r="C814" i="3"/>
  <c r="E806" i="3"/>
  <c r="C806" i="3"/>
  <c r="D806" i="3"/>
  <c r="E798" i="3"/>
  <c r="D798" i="3"/>
  <c r="C798" i="3"/>
  <c r="E790" i="3"/>
  <c r="D790" i="3"/>
  <c r="C790" i="3"/>
  <c r="E782" i="3"/>
  <c r="D782" i="3"/>
  <c r="C782" i="3"/>
  <c r="E774" i="3"/>
  <c r="C774" i="3"/>
  <c r="D774" i="3"/>
  <c r="E766" i="3"/>
  <c r="D766" i="3"/>
  <c r="C766" i="3"/>
  <c r="E758" i="3"/>
  <c r="C758" i="3"/>
  <c r="D758" i="3"/>
  <c r="E750" i="3"/>
  <c r="D750" i="3"/>
  <c r="C750" i="3"/>
  <c r="E742" i="3"/>
  <c r="C742" i="3"/>
  <c r="D742" i="3"/>
  <c r="E734" i="3"/>
  <c r="D734" i="3"/>
  <c r="C734" i="3"/>
  <c r="E726" i="3"/>
  <c r="C726" i="3"/>
  <c r="D726" i="3"/>
  <c r="E718" i="3"/>
  <c r="D718" i="3"/>
  <c r="C718" i="3"/>
  <c r="E710" i="3"/>
  <c r="C710" i="3"/>
  <c r="D710" i="3"/>
  <c r="E702" i="3"/>
  <c r="D702" i="3"/>
  <c r="C702" i="3"/>
  <c r="E694" i="3"/>
  <c r="C694" i="3"/>
  <c r="D694" i="3"/>
  <c r="E686" i="3"/>
  <c r="D686" i="3"/>
  <c r="C686" i="3"/>
  <c r="E678" i="3"/>
  <c r="D678" i="3"/>
  <c r="C678" i="3"/>
  <c r="E670" i="3"/>
  <c r="D670" i="3"/>
  <c r="C670" i="3"/>
  <c r="E662" i="3"/>
  <c r="C662" i="3"/>
  <c r="D662" i="3"/>
  <c r="E654" i="3"/>
  <c r="D654" i="3"/>
  <c r="C654" i="3"/>
  <c r="E646" i="3"/>
  <c r="C646" i="3"/>
  <c r="D646" i="3"/>
  <c r="E638" i="3"/>
  <c r="D638" i="3"/>
  <c r="C638" i="3"/>
  <c r="E630" i="3"/>
  <c r="C630" i="3"/>
  <c r="D630" i="3"/>
  <c r="E622" i="3"/>
  <c r="D622" i="3"/>
  <c r="C622" i="3"/>
  <c r="E614" i="3"/>
  <c r="D614" i="3"/>
  <c r="C614" i="3"/>
  <c r="E606" i="3"/>
  <c r="C606" i="3"/>
  <c r="D606" i="3"/>
  <c r="E598" i="3"/>
  <c r="D598" i="3"/>
  <c r="C598" i="3"/>
  <c r="E590" i="3"/>
  <c r="D590" i="3"/>
  <c r="C590" i="3"/>
  <c r="D582" i="3"/>
  <c r="E582" i="3"/>
  <c r="C582" i="3"/>
  <c r="E574" i="3"/>
  <c r="C574" i="3"/>
  <c r="D574" i="3"/>
  <c r="E566" i="3"/>
  <c r="D566" i="3"/>
  <c r="C566" i="3"/>
  <c r="E558" i="3"/>
  <c r="D558" i="3"/>
  <c r="C558" i="3"/>
  <c r="E550" i="3"/>
  <c r="D550" i="3"/>
  <c r="C550" i="3"/>
  <c r="D542" i="3"/>
  <c r="E542" i="3"/>
  <c r="C542" i="3"/>
  <c r="E534" i="3"/>
  <c r="D534" i="3"/>
  <c r="C534" i="3"/>
  <c r="E526" i="3"/>
  <c r="D526" i="3"/>
  <c r="C526" i="3"/>
  <c r="C518" i="3"/>
  <c r="D518" i="3"/>
  <c r="E518" i="3"/>
  <c r="E510" i="3"/>
  <c r="D510" i="3"/>
  <c r="C510" i="3"/>
  <c r="E502" i="3"/>
  <c r="D502" i="3"/>
  <c r="C502" i="3"/>
  <c r="E494" i="3"/>
  <c r="D494" i="3"/>
  <c r="C494" i="3"/>
  <c r="E486" i="3"/>
  <c r="D486" i="3"/>
  <c r="C486" i="3"/>
  <c r="D478" i="3"/>
  <c r="E478" i="3"/>
  <c r="C478" i="3"/>
  <c r="E470" i="3"/>
  <c r="D470" i="3"/>
  <c r="C470" i="3"/>
  <c r="E462" i="3"/>
  <c r="D462" i="3"/>
  <c r="C462" i="3"/>
  <c r="E454" i="3"/>
  <c r="D454" i="3"/>
  <c r="C454" i="3"/>
  <c r="E446" i="3"/>
  <c r="D446" i="3"/>
  <c r="C446" i="3"/>
  <c r="D438" i="3"/>
  <c r="E438" i="3"/>
  <c r="C438" i="3"/>
  <c r="E430" i="3"/>
  <c r="D430" i="3"/>
  <c r="C430" i="3"/>
  <c r="E422" i="3"/>
  <c r="D422" i="3"/>
  <c r="C422" i="3"/>
  <c r="E414" i="3"/>
  <c r="D414" i="3"/>
  <c r="C414" i="3"/>
  <c r="E406" i="3"/>
  <c r="D406" i="3"/>
  <c r="C406" i="3"/>
  <c r="E398" i="3"/>
  <c r="D398" i="3"/>
  <c r="C398" i="3"/>
  <c r="E390" i="3"/>
  <c r="C390" i="3"/>
  <c r="D390" i="3"/>
  <c r="E382" i="3"/>
  <c r="D382" i="3"/>
  <c r="C382" i="3"/>
  <c r="E374" i="3"/>
  <c r="D374" i="3"/>
  <c r="C374" i="3"/>
  <c r="E366" i="3"/>
  <c r="D366" i="3"/>
  <c r="C366" i="3"/>
  <c r="E358" i="3"/>
  <c r="D358" i="3"/>
  <c r="C358" i="3"/>
  <c r="E350" i="3"/>
  <c r="D350" i="3"/>
  <c r="C350" i="3"/>
  <c r="E1077" i="3"/>
  <c r="D1077" i="3"/>
  <c r="C1077" i="3"/>
  <c r="E1069" i="3"/>
  <c r="D1069" i="3"/>
  <c r="C1069" i="3"/>
  <c r="E1061" i="3"/>
  <c r="C1061" i="3"/>
  <c r="D1061" i="3"/>
  <c r="E1053" i="3"/>
  <c r="C1053" i="3"/>
  <c r="D1053" i="3"/>
  <c r="E1045" i="3"/>
  <c r="D1045" i="3"/>
  <c r="C1045" i="3"/>
  <c r="E1037" i="3"/>
  <c r="D1037" i="3"/>
  <c r="C1037" i="3"/>
  <c r="E1029" i="3"/>
  <c r="C1029" i="3"/>
  <c r="D1029" i="3"/>
  <c r="E1021" i="3"/>
  <c r="C1021" i="3"/>
  <c r="D1021" i="3"/>
  <c r="E1013" i="3"/>
  <c r="D1013" i="3"/>
  <c r="C1013" i="3"/>
  <c r="E1005" i="3"/>
  <c r="C1005" i="3"/>
  <c r="D1005" i="3"/>
  <c r="E997" i="3"/>
  <c r="D997" i="3"/>
  <c r="C997" i="3"/>
  <c r="E989" i="3"/>
  <c r="D989" i="3"/>
  <c r="C989" i="3"/>
  <c r="E981" i="3"/>
  <c r="D981" i="3"/>
  <c r="C981" i="3"/>
  <c r="D973" i="3"/>
  <c r="C973" i="3"/>
  <c r="E973" i="3"/>
  <c r="E965" i="3"/>
  <c r="C965" i="3"/>
  <c r="D965" i="3"/>
  <c r="E957" i="3"/>
  <c r="D957" i="3"/>
  <c r="C957" i="3"/>
  <c r="E949" i="3"/>
  <c r="D949" i="3"/>
  <c r="C949" i="3"/>
  <c r="E941" i="3"/>
  <c r="D941" i="3"/>
  <c r="C941" i="3"/>
  <c r="E933" i="3"/>
  <c r="C933" i="3"/>
  <c r="D933" i="3"/>
  <c r="D925" i="3"/>
  <c r="C925" i="3"/>
  <c r="E925" i="3"/>
  <c r="E917" i="3"/>
  <c r="D917" i="3"/>
  <c r="C917" i="3"/>
  <c r="E909" i="3"/>
  <c r="C909" i="3"/>
  <c r="D909" i="3"/>
  <c r="E901" i="3"/>
  <c r="D901" i="3"/>
  <c r="C901" i="3"/>
  <c r="E893" i="3"/>
  <c r="D893" i="3"/>
  <c r="C893" i="3"/>
  <c r="E885" i="3"/>
  <c r="D885" i="3"/>
  <c r="C885" i="3"/>
  <c r="E877" i="3"/>
  <c r="C877" i="3"/>
  <c r="D877" i="3"/>
  <c r="E869" i="3"/>
  <c r="D869" i="3"/>
  <c r="C869" i="3"/>
  <c r="E861" i="3"/>
  <c r="D861" i="3"/>
  <c r="C861" i="3"/>
  <c r="E853" i="3"/>
  <c r="D853" i="3"/>
  <c r="C853" i="3"/>
  <c r="E845" i="3"/>
  <c r="C845" i="3"/>
  <c r="D845" i="3"/>
  <c r="E837" i="3"/>
  <c r="C837" i="3"/>
  <c r="D837" i="3"/>
  <c r="E829" i="3"/>
  <c r="D829" i="3"/>
  <c r="C829" i="3"/>
  <c r="E821" i="3"/>
  <c r="D821" i="3"/>
  <c r="C821" i="3"/>
  <c r="E813" i="3"/>
  <c r="C813" i="3"/>
  <c r="D813" i="3"/>
  <c r="E805" i="3"/>
  <c r="C805" i="3"/>
  <c r="D805" i="3"/>
  <c r="E797" i="3"/>
  <c r="D797" i="3"/>
  <c r="C797" i="3"/>
  <c r="E789" i="3"/>
  <c r="D789" i="3"/>
  <c r="C789" i="3"/>
  <c r="E781" i="3"/>
  <c r="C781" i="3"/>
  <c r="D781" i="3"/>
  <c r="E773" i="3"/>
  <c r="D773" i="3"/>
  <c r="C773" i="3"/>
  <c r="D765" i="3"/>
  <c r="C765" i="3"/>
  <c r="E765" i="3"/>
  <c r="E757" i="3"/>
  <c r="C757" i="3"/>
  <c r="D757" i="3"/>
  <c r="E749" i="3"/>
  <c r="D749" i="3"/>
  <c r="C749" i="3"/>
  <c r="E741" i="3"/>
  <c r="C741" i="3"/>
  <c r="D741" i="3"/>
  <c r="E733" i="3"/>
  <c r="D733" i="3"/>
  <c r="C733" i="3"/>
  <c r="E725" i="3"/>
  <c r="D725" i="3"/>
  <c r="C725" i="3"/>
  <c r="C717" i="3"/>
  <c r="D717" i="3"/>
  <c r="E717" i="3"/>
  <c r="E709" i="3"/>
  <c r="C709" i="3"/>
  <c r="D709" i="3"/>
  <c r="E701" i="3"/>
  <c r="D701" i="3"/>
  <c r="C701" i="3"/>
  <c r="E693" i="3"/>
  <c r="C693" i="3"/>
  <c r="D693" i="3"/>
  <c r="E685" i="3"/>
  <c r="C685" i="3"/>
  <c r="D685" i="3"/>
  <c r="E677" i="3"/>
  <c r="C677" i="3"/>
  <c r="D677" i="3"/>
  <c r="E669" i="3"/>
  <c r="D669" i="3"/>
  <c r="C669" i="3"/>
  <c r="E661" i="3"/>
  <c r="C661" i="3"/>
  <c r="D661" i="3"/>
  <c r="E653" i="3"/>
  <c r="C653" i="3"/>
  <c r="D653" i="3"/>
  <c r="E645" i="3"/>
  <c r="C645" i="3"/>
  <c r="D645" i="3"/>
  <c r="E637" i="3"/>
  <c r="D637" i="3"/>
  <c r="C637" i="3"/>
  <c r="E629" i="3"/>
  <c r="D629" i="3"/>
  <c r="C629" i="3"/>
  <c r="E621" i="3"/>
  <c r="C621" i="3"/>
  <c r="D621" i="3"/>
  <c r="E613" i="3"/>
  <c r="D613" i="3"/>
  <c r="C613" i="3"/>
  <c r="E605" i="3"/>
  <c r="D605" i="3"/>
  <c r="C605" i="3"/>
  <c r="E597" i="3"/>
  <c r="D597" i="3"/>
  <c r="C597" i="3"/>
  <c r="E589" i="3"/>
  <c r="C589" i="3"/>
  <c r="D589" i="3"/>
  <c r="E581" i="3"/>
  <c r="D581" i="3"/>
  <c r="C581" i="3"/>
  <c r="E573" i="3"/>
  <c r="D573" i="3"/>
  <c r="C573" i="3"/>
  <c r="E565" i="3"/>
  <c r="C565" i="3"/>
  <c r="D565" i="3"/>
  <c r="E557" i="3"/>
  <c r="D557" i="3"/>
  <c r="C557" i="3"/>
  <c r="E549" i="3"/>
  <c r="D549" i="3"/>
  <c r="C549" i="3"/>
  <c r="E541" i="3"/>
  <c r="D541" i="3"/>
  <c r="C541" i="3"/>
  <c r="E533" i="3"/>
  <c r="C533" i="3"/>
  <c r="D533" i="3"/>
  <c r="E525" i="3"/>
  <c r="D525" i="3"/>
  <c r="C525" i="3"/>
  <c r="E517" i="3"/>
  <c r="D517" i="3"/>
  <c r="C517" i="3"/>
  <c r="E509" i="3"/>
  <c r="D509" i="3"/>
  <c r="C509" i="3"/>
  <c r="E501" i="3"/>
  <c r="D501" i="3"/>
  <c r="C501" i="3"/>
  <c r="E493" i="3"/>
  <c r="D493" i="3"/>
  <c r="C493" i="3"/>
  <c r="E485" i="3"/>
  <c r="D485" i="3"/>
  <c r="C485" i="3"/>
  <c r="E477" i="3"/>
  <c r="D477" i="3"/>
  <c r="C477" i="3"/>
  <c r="E469" i="3"/>
  <c r="C469" i="3"/>
  <c r="D469" i="3"/>
  <c r="E461" i="3"/>
  <c r="D461" i="3"/>
  <c r="C461" i="3"/>
  <c r="E453" i="3"/>
  <c r="D453" i="3"/>
  <c r="C453" i="3"/>
  <c r="E445" i="3"/>
  <c r="D445" i="3"/>
  <c r="C445" i="3"/>
  <c r="E437" i="3"/>
  <c r="D437" i="3"/>
  <c r="C437" i="3"/>
  <c r="E429" i="3"/>
  <c r="D429" i="3"/>
  <c r="C429" i="3"/>
  <c r="E421" i="3"/>
  <c r="D421" i="3"/>
  <c r="C421" i="3"/>
  <c r="E413" i="3"/>
  <c r="D413" i="3"/>
  <c r="C413" i="3"/>
  <c r="E405" i="3"/>
  <c r="C405" i="3"/>
  <c r="D405" i="3"/>
  <c r="E397" i="3"/>
  <c r="D397" i="3"/>
  <c r="C397" i="3"/>
  <c r="E389" i="3"/>
  <c r="D389" i="3"/>
  <c r="C389" i="3"/>
  <c r="E381" i="3"/>
  <c r="D381" i="3"/>
  <c r="C381" i="3"/>
  <c r="E373" i="3"/>
  <c r="D373" i="3"/>
  <c r="C373" i="3"/>
  <c r="E365" i="3"/>
  <c r="D365" i="3"/>
  <c r="C365" i="3"/>
  <c r="E1076" i="3"/>
  <c r="D1076" i="3"/>
  <c r="C1076" i="3"/>
  <c r="D1068" i="3"/>
  <c r="C1068" i="3"/>
  <c r="E1068" i="3"/>
  <c r="E1060" i="3"/>
  <c r="D1060" i="3"/>
  <c r="C1060" i="3"/>
  <c r="E1052" i="3"/>
  <c r="D1052" i="3"/>
  <c r="C1052" i="3"/>
  <c r="E1044" i="3"/>
  <c r="D1044" i="3"/>
  <c r="C1044" i="3"/>
  <c r="E1036" i="3"/>
  <c r="D1036" i="3"/>
  <c r="C1036" i="3"/>
  <c r="E1028" i="3"/>
  <c r="D1028" i="3"/>
  <c r="C1028" i="3"/>
  <c r="E1020" i="3"/>
  <c r="D1020" i="3"/>
  <c r="C1020" i="3"/>
  <c r="E1012" i="3"/>
  <c r="D1012" i="3"/>
  <c r="C1012" i="3"/>
  <c r="E1004" i="3"/>
  <c r="C1004" i="3"/>
  <c r="D1004" i="3"/>
  <c r="E996" i="3"/>
  <c r="D996" i="3"/>
  <c r="C996" i="3"/>
  <c r="E988" i="3"/>
  <c r="C988" i="3"/>
  <c r="D988" i="3"/>
  <c r="E980" i="3"/>
  <c r="C980" i="3"/>
  <c r="D980" i="3"/>
  <c r="E972" i="3"/>
  <c r="D972" i="3"/>
  <c r="C972" i="3"/>
  <c r="C964" i="3"/>
  <c r="E964" i="3"/>
  <c r="D964" i="3"/>
  <c r="E956" i="3"/>
  <c r="D956" i="3"/>
  <c r="C956" i="3"/>
  <c r="E948" i="3"/>
  <c r="C948" i="3"/>
  <c r="D948" i="3"/>
  <c r="E940" i="3"/>
  <c r="D940" i="3"/>
  <c r="C940" i="3"/>
  <c r="E932" i="3"/>
  <c r="C932" i="3"/>
  <c r="D932" i="3"/>
  <c r="E924" i="3"/>
  <c r="D924" i="3"/>
  <c r="C924" i="3"/>
  <c r="C916" i="3"/>
  <c r="E916" i="3"/>
  <c r="D916" i="3"/>
  <c r="E908" i="3"/>
  <c r="C908" i="3"/>
  <c r="D908" i="3"/>
  <c r="E900" i="3"/>
  <c r="D900" i="3"/>
  <c r="C900" i="3"/>
  <c r="E892" i="3"/>
  <c r="C892" i="3"/>
  <c r="D892" i="3"/>
  <c r="E884" i="3"/>
  <c r="D884" i="3"/>
  <c r="C884" i="3"/>
  <c r="E876" i="3"/>
  <c r="C876" i="3"/>
  <c r="D876" i="3"/>
  <c r="D868" i="3"/>
  <c r="C868" i="3"/>
  <c r="E868" i="3"/>
  <c r="E860" i="3"/>
  <c r="C860" i="3"/>
  <c r="D860" i="3"/>
  <c r="E852" i="3"/>
  <c r="C852" i="3"/>
  <c r="D852" i="3"/>
  <c r="E844" i="3"/>
  <c r="D844" i="3"/>
  <c r="C844" i="3"/>
  <c r="E836" i="3"/>
  <c r="D836" i="3"/>
  <c r="C836" i="3"/>
  <c r="E828" i="3"/>
  <c r="C828" i="3"/>
  <c r="D828" i="3"/>
  <c r="E820" i="3"/>
  <c r="C820" i="3"/>
  <c r="D820" i="3"/>
  <c r="D812" i="3"/>
  <c r="E812" i="3"/>
  <c r="C812" i="3"/>
  <c r="E804" i="3"/>
  <c r="D804" i="3"/>
  <c r="C804" i="3"/>
  <c r="E796" i="3"/>
  <c r="D796" i="3"/>
  <c r="C796" i="3"/>
  <c r="E788" i="3"/>
  <c r="D788" i="3"/>
  <c r="C788" i="3"/>
  <c r="E780" i="3"/>
  <c r="C780" i="3"/>
  <c r="D780" i="3"/>
  <c r="E772" i="3"/>
  <c r="D772" i="3"/>
  <c r="C772" i="3"/>
  <c r="E764" i="3"/>
  <c r="D764" i="3"/>
  <c r="C764" i="3"/>
  <c r="E756" i="3"/>
  <c r="D756" i="3"/>
  <c r="C756" i="3"/>
  <c r="E748" i="3"/>
  <c r="D748" i="3"/>
  <c r="C748" i="3"/>
  <c r="E740" i="3"/>
  <c r="D740" i="3"/>
  <c r="C740" i="3"/>
  <c r="E732" i="3"/>
  <c r="D732" i="3"/>
  <c r="C732" i="3"/>
  <c r="E724" i="3"/>
  <c r="C724" i="3"/>
  <c r="D724" i="3"/>
  <c r="E716" i="3"/>
  <c r="D716" i="3"/>
  <c r="C716" i="3"/>
  <c r="E708" i="3"/>
  <c r="D708" i="3"/>
  <c r="C708" i="3"/>
  <c r="E700" i="3"/>
  <c r="D700" i="3"/>
  <c r="C700" i="3"/>
  <c r="E692" i="3"/>
  <c r="D692" i="3"/>
  <c r="C692" i="3"/>
  <c r="E684" i="3"/>
  <c r="D684" i="3"/>
  <c r="C684" i="3"/>
  <c r="E676" i="3"/>
  <c r="D676" i="3"/>
  <c r="C676" i="3"/>
  <c r="E668" i="3"/>
  <c r="D668" i="3"/>
  <c r="C668" i="3"/>
  <c r="E660" i="3"/>
  <c r="C660" i="3"/>
  <c r="D660" i="3"/>
  <c r="E652" i="3"/>
  <c r="D652" i="3"/>
  <c r="C652" i="3"/>
  <c r="E644" i="3"/>
  <c r="D644" i="3"/>
  <c r="C644" i="3"/>
  <c r="E636" i="3"/>
  <c r="D636" i="3"/>
  <c r="C636" i="3"/>
  <c r="E628" i="3"/>
  <c r="C628" i="3"/>
  <c r="D628" i="3"/>
  <c r="E620" i="3"/>
  <c r="D620" i="3"/>
  <c r="C620" i="3"/>
  <c r="E612" i="3"/>
  <c r="D612" i="3"/>
  <c r="C612" i="3"/>
  <c r="E604" i="3"/>
  <c r="D604" i="3"/>
  <c r="C604" i="3"/>
  <c r="E596" i="3"/>
  <c r="D596" i="3"/>
  <c r="C596" i="3"/>
  <c r="E588" i="3"/>
  <c r="D588" i="3"/>
  <c r="C588" i="3"/>
  <c r="E580" i="3"/>
  <c r="D580" i="3"/>
  <c r="C580" i="3"/>
  <c r="E572" i="3"/>
  <c r="D572" i="3"/>
  <c r="C572" i="3"/>
  <c r="E564" i="3"/>
  <c r="D564" i="3"/>
  <c r="C564" i="3"/>
  <c r="E556" i="3"/>
  <c r="D556" i="3"/>
  <c r="C556" i="3"/>
  <c r="E548" i="3"/>
  <c r="D548" i="3"/>
  <c r="C548" i="3"/>
  <c r="E540" i="3"/>
  <c r="D540" i="3"/>
  <c r="C540" i="3"/>
  <c r="E532" i="3"/>
  <c r="D532" i="3"/>
  <c r="C532" i="3"/>
  <c r="E524" i="3"/>
  <c r="D524" i="3"/>
  <c r="C524" i="3"/>
  <c r="E516" i="3"/>
  <c r="D516" i="3"/>
  <c r="C516" i="3"/>
  <c r="E508" i="3"/>
  <c r="D508" i="3"/>
  <c r="C508" i="3"/>
  <c r="E500" i="3"/>
  <c r="D500" i="3"/>
  <c r="C500" i="3"/>
  <c r="E492" i="3"/>
  <c r="D492" i="3"/>
  <c r="C492" i="3"/>
  <c r="E484" i="3"/>
  <c r="D484" i="3"/>
  <c r="C484" i="3"/>
  <c r="E476" i="3"/>
  <c r="C476" i="3"/>
  <c r="D476" i="3"/>
  <c r="E468" i="3"/>
  <c r="D468" i="3"/>
  <c r="C468" i="3"/>
  <c r="E460" i="3"/>
  <c r="D460" i="3"/>
  <c r="C460" i="3"/>
  <c r="E452" i="3"/>
  <c r="D452" i="3"/>
  <c r="C452" i="3"/>
  <c r="E444" i="3"/>
  <c r="D444" i="3"/>
  <c r="C444" i="3"/>
  <c r="E436" i="3"/>
  <c r="D436" i="3"/>
  <c r="C436" i="3"/>
  <c r="E428" i="3"/>
  <c r="D428" i="3"/>
  <c r="C428" i="3"/>
  <c r="E420" i="3"/>
  <c r="D420" i="3"/>
  <c r="C420" i="3"/>
  <c r="E412" i="3"/>
  <c r="C412" i="3"/>
  <c r="D412" i="3"/>
  <c r="E404" i="3"/>
  <c r="D404" i="3"/>
  <c r="C404" i="3"/>
  <c r="E396" i="3"/>
  <c r="D396" i="3"/>
  <c r="C396" i="3"/>
  <c r="E388" i="3"/>
  <c r="D388" i="3"/>
  <c r="C388" i="3"/>
  <c r="E380" i="3"/>
  <c r="D380" i="3"/>
  <c r="C380" i="3"/>
  <c r="E372" i="3"/>
  <c r="D372" i="3"/>
  <c r="C372" i="3"/>
  <c r="E364" i="3"/>
  <c r="D364" i="3"/>
  <c r="C364" i="3"/>
  <c r="E356" i="3"/>
  <c r="D356" i="3"/>
  <c r="C356" i="3"/>
  <c r="E348" i="3"/>
  <c r="D348" i="3"/>
  <c r="C348" i="3"/>
  <c r="E340" i="3"/>
  <c r="D340" i="3"/>
  <c r="C340" i="3"/>
  <c r="E1075" i="3"/>
  <c r="D1075" i="3"/>
  <c r="C1075" i="3"/>
  <c r="E1067" i="3"/>
  <c r="C1067" i="3"/>
  <c r="D1067" i="3"/>
  <c r="C1059" i="3"/>
  <c r="D1059" i="3"/>
  <c r="E1059" i="3"/>
  <c r="E1051" i="3"/>
  <c r="C1051" i="3"/>
  <c r="D1051" i="3"/>
  <c r="E1043" i="3"/>
  <c r="D1043" i="3"/>
  <c r="C1043" i="3"/>
  <c r="E1035" i="3"/>
  <c r="C1035" i="3"/>
  <c r="D1035" i="3"/>
  <c r="E1027" i="3"/>
  <c r="C1027" i="3"/>
  <c r="D1027" i="3"/>
  <c r="E1019" i="3"/>
  <c r="C1019" i="3"/>
  <c r="D1019" i="3"/>
  <c r="D1011" i="3"/>
  <c r="E1011" i="3"/>
  <c r="C1011" i="3"/>
  <c r="E1003" i="3"/>
  <c r="D1003" i="3"/>
  <c r="C1003" i="3"/>
  <c r="D995" i="3"/>
  <c r="E995" i="3"/>
  <c r="C995" i="3"/>
  <c r="E987" i="3"/>
  <c r="D987" i="3"/>
  <c r="C987" i="3"/>
  <c r="D979" i="3"/>
  <c r="E979" i="3"/>
  <c r="C979" i="3"/>
  <c r="E971" i="3"/>
  <c r="D971" i="3"/>
  <c r="C971" i="3"/>
  <c r="D963" i="3"/>
  <c r="E963" i="3"/>
  <c r="C963" i="3"/>
  <c r="E955" i="3"/>
  <c r="D955" i="3"/>
  <c r="C955" i="3"/>
  <c r="D947" i="3"/>
  <c r="E947" i="3"/>
  <c r="C947" i="3"/>
  <c r="E939" i="3"/>
  <c r="D939" i="3"/>
  <c r="C939" i="3"/>
  <c r="D931" i="3"/>
  <c r="E931" i="3"/>
  <c r="C931" i="3"/>
  <c r="E923" i="3"/>
  <c r="D923" i="3"/>
  <c r="C923" i="3"/>
  <c r="D915" i="3"/>
  <c r="E915" i="3"/>
  <c r="C915" i="3"/>
  <c r="E907" i="3"/>
  <c r="D907" i="3"/>
  <c r="C907" i="3"/>
  <c r="D899" i="3"/>
  <c r="E899" i="3"/>
  <c r="C899" i="3"/>
  <c r="E891" i="3"/>
  <c r="D891" i="3"/>
  <c r="C891" i="3"/>
  <c r="D883" i="3"/>
  <c r="E883" i="3"/>
  <c r="C883" i="3"/>
  <c r="E875" i="3"/>
  <c r="D875" i="3"/>
  <c r="C875" i="3"/>
  <c r="D867" i="3"/>
  <c r="E867" i="3"/>
  <c r="C867" i="3"/>
  <c r="E859" i="3"/>
  <c r="D859" i="3"/>
  <c r="C859" i="3"/>
  <c r="D851" i="3"/>
  <c r="C851" i="3"/>
  <c r="E851" i="3"/>
  <c r="E843" i="3"/>
  <c r="D843" i="3"/>
  <c r="C843" i="3"/>
  <c r="D835" i="3"/>
  <c r="E835" i="3"/>
  <c r="C835" i="3"/>
  <c r="E827" i="3"/>
  <c r="D827" i="3"/>
  <c r="C827" i="3"/>
  <c r="D819" i="3"/>
  <c r="E819" i="3"/>
  <c r="C819" i="3"/>
  <c r="E811" i="3"/>
  <c r="D811" i="3"/>
  <c r="C811" i="3"/>
  <c r="D803" i="3"/>
  <c r="C803" i="3"/>
  <c r="E803" i="3"/>
  <c r="E795" i="3"/>
  <c r="D795" i="3"/>
  <c r="C795" i="3"/>
  <c r="D787" i="3"/>
  <c r="E787" i="3"/>
  <c r="C787" i="3"/>
  <c r="E779" i="3"/>
  <c r="D779" i="3"/>
  <c r="C779" i="3"/>
  <c r="D771" i="3"/>
  <c r="E771" i="3"/>
  <c r="C771" i="3"/>
  <c r="E763" i="3"/>
  <c r="D763" i="3"/>
  <c r="C763" i="3"/>
  <c r="D755" i="3"/>
  <c r="C755" i="3"/>
  <c r="E755" i="3"/>
  <c r="E747" i="3"/>
  <c r="D747" i="3"/>
  <c r="C747" i="3"/>
  <c r="D739" i="3"/>
  <c r="E739" i="3"/>
  <c r="C739" i="3"/>
  <c r="E731" i="3"/>
  <c r="D731" i="3"/>
  <c r="C731" i="3"/>
  <c r="D723" i="3"/>
  <c r="E723" i="3"/>
  <c r="C723" i="3"/>
  <c r="E715" i="3"/>
  <c r="D715" i="3"/>
  <c r="C715" i="3"/>
  <c r="D707" i="3"/>
  <c r="E707" i="3"/>
  <c r="C707" i="3"/>
  <c r="E699" i="3"/>
  <c r="D699" i="3"/>
  <c r="C699" i="3"/>
  <c r="D691" i="3"/>
  <c r="E691" i="3"/>
  <c r="C691" i="3"/>
  <c r="E683" i="3"/>
  <c r="D683" i="3"/>
  <c r="C683" i="3"/>
  <c r="E675" i="3"/>
  <c r="D675" i="3"/>
  <c r="C675" i="3"/>
  <c r="D667" i="3"/>
  <c r="E667" i="3"/>
  <c r="C667" i="3"/>
  <c r="E659" i="3"/>
  <c r="D659" i="3"/>
  <c r="C659" i="3"/>
  <c r="D651" i="3"/>
  <c r="E651" i="3"/>
  <c r="C651" i="3"/>
  <c r="E643" i="3"/>
  <c r="D643" i="3"/>
  <c r="C643" i="3"/>
  <c r="E635" i="3"/>
  <c r="D635" i="3"/>
  <c r="C635" i="3"/>
  <c r="D627" i="3"/>
  <c r="C627" i="3"/>
  <c r="E627" i="3"/>
  <c r="E619" i="3"/>
  <c r="D619" i="3"/>
  <c r="C619" i="3"/>
  <c r="E611" i="3"/>
  <c r="D611" i="3"/>
  <c r="C611" i="3"/>
  <c r="D603" i="3"/>
  <c r="E603" i="3"/>
  <c r="C603" i="3"/>
  <c r="E595" i="3"/>
  <c r="D595" i="3"/>
  <c r="C595" i="3"/>
  <c r="D587" i="3"/>
  <c r="C587" i="3"/>
  <c r="E587" i="3"/>
  <c r="E579" i="3"/>
  <c r="D579" i="3"/>
  <c r="C579" i="3"/>
  <c r="E571" i="3"/>
  <c r="D571" i="3"/>
  <c r="C571" i="3"/>
  <c r="D563" i="3"/>
  <c r="E563" i="3"/>
  <c r="C563" i="3"/>
  <c r="E555" i="3"/>
  <c r="D555" i="3"/>
  <c r="C555" i="3"/>
  <c r="E547" i="3"/>
  <c r="D547" i="3"/>
  <c r="C547" i="3"/>
  <c r="D539" i="3"/>
  <c r="E539" i="3"/>
  <c r="C539" i="3"/>
  <c r="E531" i="3"/>
  <c r="D531" i="3"/>
  <c r="C531" i="3"/>
  <c r="D523" i="3"/>
  <c r="E523" i="3"/>
  <c r="C523" i="3"/>
  <c r="E515" i="3"/>
  <c r="D515" i="3"/>
  <c r="C515" i="3"/>
  <c r="E507" i="3"/>
  <c r="D507" i="3"/>
  <c r="C507" i="3"/>
  <c r="D499" i="3"/>
  <c r="E499" i="3"/>
  <c r="C499" i="3"/>
  <c r="E491" i="3"/>
  <c r="D491" i="3"/>
  <c r="C491" i="3"/>
  <c r="E483" i="3"/>
  <c r="D483" i="3"/>
  <c r="C483" i="3"/>
  <c r="D475" i="3"/>
  <c r="E475" i="3"/>
  <c r="C475" i="3"/>
  <c r="E467" i="3"/>
  <c r="D467" i="3"/>
  <c r="C467" i="3"/>
  <c r="D459" i="3"/>
  <c r="E459" i="3"/>
  <c r="C459" i="3"/>
  <c r="E451" i="3"/>
  <c r="D451" i="3"/>
  <c r="C451" i="3"/>
  <c r="E443" i="3"/>
  <c r="D443" i="3"/>
  <c r="C443" i="3"/>
  <c r="D435" i="3"/>
  <c r="E435" i="3"/>
  <c r="C435" i="3"/>
  <c r="E427" i="3"/>
  <c r="D427" i="3"/>
  <c r="C427" i="3"/>
  <c r="E419" i="3"/>
  <c r="D419" i="3"/>
  <c r="C419" i="3"/>
  <c r="D411" i="3"/>
  <c r="E411" i="3"/>
  <c r="C411" i="3"/>
  <c r="E403" i="3"/>
  <c r="D403" i="3"/>
  <c r="C403" i="3"/>
  <c r="D395" i="3"/>
  <c r="C395" i="3"/>
  <c r="E395" i="3"/>
  <c r="E387" i="3"/>
  <c r="D387" i="3"/>
  <c r="C387" i="3"/>
  <c r="E379" i="3"/>
  <c r="D379" i="3"/>
  <c r="C379" i="3"/>
  <c r="E371" i="3"/>
  <c r="D371" i="3"/>
  <c r="C371" i="3"/>
  <c r="E363" i="3"/>
  <c r="D363" i="3"/>
  <c r="C363" i="3"/>
  <c r="E355" i="3"/>
  <c r="D355" i="3"/>
  <c r="C355" i="3"/>
  <c r="E347" i="3"/>
  <c r="D347" i="3"/>
  <c r="C347" i="3"/>
  <c r="E339" i="3"/>
  <c r="D339" i="3"/>
  <c r="C339" i="3"/>
  <c r="E1074" i="3"/>
  <c r="C1074" i="3"/>
  <c r="D1074" i="3"/>
  <c r="E1066" i="3"/>
  <c r="C1066" i="3"/>
  <c r="D1066" i="3"/>
  <c r="E1058" i="3"/>
  <c r="C1058" i="3"/>
  <c r="D1058" i="3"/>
  <c r="E1050" i="3"/>
  <c r="C1050" i="3"/>
  <c r="D1050" i="3"/>
  <c r="E1042" i="3"/>
  <c r="C1042" i="3"/>
  <c r="D1042" i="3"/>
  <c r="E1034" i="3"/>
  <c r="C1034" i="3"/>
  <c r="D1034" i="3"/>
  <c r="E1026" i="3"/>
  <c r="C1026" i="3"/>
  <c r="D1026" i="3"/>
  <c r="E1018" i="3"/>
  <c r="C1018" i="3"/>
  <c r="D1018" i="3"/>
  <c r="E1010" i="3"/>
  <c r="D1010" i="3"/>
  <c r="C1010" i="3"/>
  <c r="E1002" i="3"/>
  <c r="D1002" i="3"/>
  <c r="C1002" i="3"/>
  <c r="E994" i="3"/>
  <c r="C994" i="3"/>
  <c r="D994" i="3"/>
  <c r="E986" i="3"/>
  <c r="C986" i="3"/>
  <c r="D986" i="3"/>
  <c r="E978" i="3"/>
  <c r="D978" i="3"/>
  <c r="C978" i="3"/>
  <c r="E970" i="3"/>
  <c r="D970" i="3"/>
  <c r="C970" i="3"/>
  <c r="E962" i="3"/>
  <c r="C962" i="3"/>
  <c r="D962" i="3"/>
  <c r="E954" i="3"/>
  <c r="C954" i="3"/>
  <c r="D954" i="3"/>
  <c r="E946" i="3"/>
  <c r="D946" i="3"/>
  <c r="C946" i="3"/>
  <c r="E938" i="3"/>
  <c r="D938" i="3"/>
  <c r="C938" i="3"/>
  <c r="E930" i="3"/>
  <c r="C930" i="3"/>
  <c r="D930" i="3"/>
  <c r="E922" i="3"/>
  <c r="C922" i="3"/>
  <c r="D922" i="3"/>
  <c r="E914" i="3"/>
  <c r="D914" i="3"/>
  <c r="C914" i="3"/>
  <c r="E906" i="3"/>
  <c r="D906" i="3"/>
  <c r="C906" i="3"/>
  <c r="E898" i="3"/>
  <c r="C898" i="3"/>
  <c r="D898" i="3"/>
  <c r="E890" i="3"/>
  <c r="C890" i="3"/>
  <c r="D890" i="3"/>
  <c r="E882" i="3"/>
  <c r="D882" i="3"/>
  <c r="C882" i="3"/>
  <c r="E874" i="3"/>
  <c r="D874" i="3"/>
  <c r="C874" i="3"/>
  <c r="E866" i="3"/>
  <c r="C866" i="3"/>
  <c r="D866" i="3"/>
  <c r="E858" i="3"/>
  <c r="C858" i="3"/>
  <c r="D858" i="3"/>
  <c r="E850" i="3"/>
  <c r="D850" i="3"/>
  <c r="C850" i="3"/>
  <c r="E842" i="3"/>
  <c r="D842" i="3"/>
  <c r="C842" i="3"/>
  <c r="E834" i="3"/>
  <c r="D834" i="3"/>
  <c r="C834" i="3"/>
  <c r="E826" i="3"/>
  <c r="C826" i="3"/>
  <c r="D826" i="3"/>
  <c r="E818" i="3"/>
  <c r="D818" i="3"/>
  <c r="C818" i="3"/>
  <c r="E810" i="3"/>
  <c r="D810" i="3"/>
  <c r="C810" i="3"/>
  <c r="E802" i="3"/>
  <c r="D802" i="3"/>
  <c r="C802" i="3"/>
  <c r="E794" i="3"/>
  <c r="C794" i="3"/>
  <c r="D794" i="3"/>
  <c r="E786" i="3"/>
  <c r="D786" i="3"/>
  <c r="C786" i="3"/>
  <c r="E778" i="3"/>
  <c r="C778" i="3"/>
  <c r="D778" i="3"/>
  <c r="E770" i="3"/>
  <c r="D770" i="3"/>
  <c r="C770" i="3"/>
  <c r="E762" i="3"/>
  <c r="C762" i="3"/>
  <c r="D762" i="3"/>
  <c r="E754" i="3"/>
  <c r="D754" i="3"/>
  <c r="C754" i="3"/>
  <c r="E746" i="3"/>
  <c r="C746" i="3"/>
  <c r="D746" i="3"/>
  <c r="E738" i="3"/>
  <c r="D738" i="3"/>
  <c r="C738" i="3"/>
  <c r="E730" i="3"/>
  <c r="C730" i="3"/>
  <c r="D730" i="3"/>
  <c r="E722" i="3"/>
  <c r="D722" i="3"/>
  <c r="C722" i="3"/>
  <c r="E714" i="3"/>
  <c r="C714" i="3"/>
  <c r="D714" i="3"/>
  <c r="E706" i="3"/>
  <c r="D706" i="3"/>
  <c r="C706" i="3"/>
  <c r="E698" i="3"/>
  <c r="D698" i="3"/>
  <c r="C698" i="3"/>
  <c r="E690" i="3"/>
  <c r="D690" i="3"/>
  <c r="C690" i="3"/>
  <c r="E682" i="3"/>
  <c r="C682" i="3"/>
  <c r="D682" i="3"/>
  <c r="E674" i="3"/>
  <c r="D674" i="3"/>
  <c r="C674" i="3"/>
  <c r="E666" i="3"/>
  <c r="D666" i="3"/>
  <c r="C666" i="3"/>
  <c r="E658" i="3"/>
  <c r="D658" i="3"/>
  <c r="C658" i="3"/>
  <c r="E650" i="3"/>
  <c r="D650" i="3"/>
  <c r="C650" i="3"/>
  <c r="E642" i="3"/>
  <c r="D642" i="3"/>
  <c r="C642" i="3"/>
  <c r="E634" i="3"/>
  <c r="C634" i="3"/>
  <c r="D634" i="3"/>
  <c r="E626" i="3"/>
  <c r="D626" i="3"/>
  <c r="C626" i="3"/>
  <c r="E618" i="3"/>
  <c r="D618" i="3"/>
  <c r="C618" i="3"/>
  <c r="E610" i="3"/>
  <c r="D610" i="3"/>
  <c r="C610" i="3"/>
  <c r="E602" i="3"/>
  <c r="C602" i="3"/>
  <c r="D602" i="3"/>
  <c r="E594" i="3"/>
  <c r="D594" i="3"/>
  <c r="C594" i="3"/>
  <c r="E586" i="3"/>
  <c r="D586" i="3"/>
  <c r="C586" i="3"/>
  <c r="E578" i="3"/>
  <c r="D578" i="3"/>
  <c r="C578" i="3"/>
  <c r="E570" i="3"/>
  <c r="D570" i="3"/>
  <c r="C570" i="3"/>
  <c r="E562" i="3"/>
  <c r="C562" i="3"/>
  <c r="D562" i="3"/>
  <c r="E554" i="3"/>
  <c r="D554" i="3"/>
  <c r="C554" i="3"/>
  <c r="E546" i="3"/>
  <c r="D546" i="3"/>
  <c r="C546" i="3"/>
  <c r="E538" i="3"/>
  <c r="C538" i="3"/>
  <c r="D538" i="3"/>
  <c r="E530" i="3"/>
  <c r="D530" i="3"/>
  <c r="C530" i="3"/>
  <c r="E522" i="3"/>
  <c r="D522" i="3"/>
  <c r="C522" i="3"/>
  <c r="E514" i="3"/>
  <c r="D514" i="3"/>
  <c r="C514" i="3"/>
  <c r="E506" i="3"/>
  <c r="D506" i="3"/>
  <c r="C506" i="3"/>
  <c r="E498" i="3"/>
  <c r="D498" i="3"/>
  <c r="C498" i="3"/>
  <c r="E490" i="3"/>
  <c r="D490" i="3"/>
  <c r="C490" i="3"/>
  <c r="E482" i="3"/>
  <c r="D482" i="3"/>
  <c r="C482" i="3"/>
  <c r="E474" i="3"/>
  <c r="D474" i="3"/>
  <c r="C474" i="3"/>
  <c r="E466" i="3"/>
  <c r="D466" i="3"/>
  <c r="C466" i="3"/>
  <c r="E458" i="3"/>
  <c r="D458" i="3"/>
  <c r="C458" i="3"/>
  <c r="E450" i="3"/>
  <c r="D450" i="3"/>
  <c r="C450" i="3"/>
  <c r="E442" i="3"/>
  <c r="D442" i="3"/>
  <c r="C442" i="3"/>
  <c r="E434" i="3"/>
  <c r="D434" i="3"/>
  <c r="C434" i="3"/>
  <c r="E426" i="3"/>
  <c r="D426" i="3"/>
  <c r="C426" i="3"/>
  <c r="E418" i="3"/>
  <c r="D418" i="3"/>
  <c r="C418" i="3"/>
  <c r="E410" i="3"/>
  <c r="D410" i="3"/>
  <c r="C410" i="3"/>
  <c r="E402" i="3"/>
  <c r="D402" i="3"/>
  <c r="C402" i="3"/>
  <c r="E394" i="3"/>
  <c r="D394" i="3"/>
  <c r="C394" i="3"/>
  <c r="E386" i="3"/>
  <c r="D386" i="3"/>
  <c r="C386" i="3"/>
  <c r="E378" i="3"/>
  <c r="D378" i="3"/>
  <c r="C378" i="3"/>
  <c r="E370" i="3"/>
  <c r="D370" i="3"/>
  <c r="C370" i="3"/>
  <c r="E362" i="3"/>
  <c r="D362" i="3"/>
  <c r="C362" i="3"/>
  <c r="E354" i="3"/>
  <c r="D354" i="3"/>
  <c r="C354" i="3"/>
  <c r="E1073" i="3"/>
  <c r="D1073" i="3"/>
  <c r="C1073" i="3"/>
  <c r="E1065" i="3"/>
  <c r="D1065" i="3"/>
  <c r="C1065" i="3"/>
  <c r="E1057" i="3"/>
  <c r="D1057" i="3"/>
  <c r="C1057" i="3"/>
  <c r="E1049" i="3"/>
  <c r="D1049" i="3"/>
  <c r="C1049" i="3"/>
  <c r="E1041" i="3"/>
  <c r="D1041" i="3"/>
  <c r="C1041" i="3"/>
  <c r="E1033" i="3"/>
  <c r="D1033" i="3"/>
  <c r="C1033" i="3"/>
  <c r="E1025" i="3"/>
  <c r="D1025" i="3"/>
  <c r="C1025" i="3"/>
  <c r="E1017" i="3"/>
  <c r="D1017" i="3"/>
  <c r="C1017" i="3"/>
  <c r="E1009" i="3"/>
  <c r="D1009" i="3"/>
  <c r="C1009" i="3"/>
  <c r="E1001" i="3"/>
  <c r="D1001" i="3"/>
  <c r="C1001" i="3"/>
  <c r="E993" i="3"/>
  <c r="D993" i="3"/>
  <c r="C993" i="3"/>
  <c r="E985" i="3"/>
  <c r="D985" i="3"/>
  <c r="C985" i="3"/>
  <c r="E977" i="3"/>
  <c r="D977" i="3"/>
  <c r="C977" i="3"/>
  <c r="E969" i="3"/>
  <c r="D969" i="3"/>
  <c r="C969" i="3"/>
  <c r="E961" i="3"/>
  <c r="D961" i="3"/>
  <c r="C961" i="3"/>
  <c r="E953" i="3"/>
  <c r="D953" i="3"/>
  <c r="C953" i="3"/>
  <c r="E945" i="3"/>
  <c r="D945" i="3"/>
  <c r="C945" i="3"/>
  <c r="E937" i="3"/>
  <c r="D937" i="3"/>
  <c r="C937" i="3"/>
  <c r="E929" i="3"/>
  <c r="D929" i="3"/>
  <c r="C929" i="3"/>
  <c r="E921" i="3"/>
  <c r="D921" i="3"/>
  <c r="C921" i="3"/>
  <c r="E913" i="3"/>
  <c r="D913" i="3"/>
  <c r="C913" i="3"/>
  <c r="E905" i="3"/>
  <c r="D905" i="3"/>
  <c r="C905" i="3"/>
  <c r="E897" i="3"/>
  <c r="D897" i="3"/>
  <c r="C897" i="3"/>
  <c r="E889" i="3"/>
  <c r="D889" i="3"/>
  <c r="C889" i="3"/>
  <c r="E881" i="3"/>
  <c r="D881" i="3"/>
  <c r="C881" i="3"/>
  <c r="E873" i="3"/>
  <c r="D873" i="3"/>
  <c r="C873" i="3"/>
  <c r="E865" i="3"/>
  <c r="D865" i="3"/>
  <c r="C865" i="3"/>
  <c r="E857" i="3"/>
  <c r="D857" i="3"/>
  <c r="C857" i="3"/>
  <c r="E849" i="3"/>
  <c r="C849" i="3"/>
  <c r="D849" i="3"/>
  <c r="E841" i="3"/>
  <c r="D841" i="3"/>
  <c r="C841" i="3"/>
  <c r="E833" i="3"/>
  <c r="D833" i="3"/>
  <c r="C833" i="3"/>
  <c r="E825" i="3"/>
  <c r="D825" i="3"/>
  <c r="C825" i="3"/>
  <c r="E817" i="3"/>
  <c r="C817" i="3"/>
  <c r="D817" i="3"/>
  <c r="E809" i="3"/>
  <c r="C809" i="3"/>
  <c r="D809" i="3"/>
  <c r="E801" i="3"/>
  <c r="D801" i="3"/>
  <c r="C801" i="3"/>
  <c r="E793" i="3"/>
  <c r="D793" i="3"/>
  <c r="C793" i="3"/>
  <c r="E785" i="3"/>
  <c r="D785" i="3"/>
  <c r="C785" i="3"/>
  <c r="E777" i="3"/>
  <c r="D777" i="3"/>
  <c r="C777" i="3"/>
  <c r="E769" i="3"/>
  <c r="D769" i="3"/>
  <c r="C769" i="3"/>
  <c r="E761" i="3"/>
  <c r="D761" i="3"/>
  <c r="C761" i="3"/>
  <c r="E753" i="3"/>
  <c r="C753" i="3"/>
  <c r="D753" i="3"/>
  <c r="E745" i="3"/>
  <c r="C745" i="3"/>
  <c r="D745" i="3"/>
  <c r="E737" i="3"/>
  <c r="D737" i="3"/>
  <c r="C737" i="3"/>
  <c r="E729" i="3"/>
  <c r="D729" i="3"/>
  <c r="C729" i="3"/>
  <c r="E721" i="3"/>
  <c r="C721" i="3"/>
  <c r="D721" i="3"/>
  <c r="E713" i="3"/>
  <c r="D713" i="3"/>
  <c r="C713" i="3"/>
  <c r="E705" i="3"/>
  <c r="D705" i="3"/>
  <c r="C705" i="3"/>
  <c r="E697" i="3"/>
  <c r="D697" i="3"/>
  <c r="C697" i="3"/>
  <c r="E689" i="3"/>
  <c r="C689" i="3"/>
  <c r="D689" i="3"/>
  <c r="E681" i="3"/>
  <c r="C681" i="3"/>
  <c r="D681" i="3"/>
  <c r="E673" i="3"/>
  <c r="D673" i="3"/>
  <c r="C673" i="3"/>
  <c r="E665" i="3"/>
  <c r="D665" i="3"/>
  <c r="C665" i="3"/>
  <c r="E657" i="3"/>
  <c r="C657" i="3"/>
  <c r="D657" i="3"/>
  <c r="E649" i="3"/>
  <c r="C649" i="3"/>
  <c r="D649" i="3"/>
  <c r="E641" i="3"/>
  <c r="D641" i="3"/>
  <c r="C641" i="3"/>
  <c r="E633" i="3"/>
  <c r="D633" i="3"/>
  <c r="C633" i="3"/>
  <c r="E625" i="3"/>
  <c r="D625" i="3"/>
  <c r="C625" i="3"/>
  <c r="E617" i="3"/>
  <c r="D617" i="3"/>
  <c r="C617" i="3"/>
  <c r="E609" i="3"/>
  <c r="C609" i="3"/>
  <c r="D609" i="3"/>
  <c r="E601" i="3"/>
  <c r="D601" i="3"/>
  <c r="C601" i="3"/>
  <c r="E593" i="3"/>
  <c r="D593" i="3"/>
  <c r="C593" i="3"/>
  <c r="E585" i="3"/>
  <c r="D585" i="3"/>
  <c r="C585" i="3"/>
  <c r="E577" i="3"/>
  <c r="D577" i="3"/>
  <c r="C577" i="3"/>
  <c r="E569" i="3"/>
  <c r="D569" i="3"/>
  <c r="C569" i="3"/>
  <c r="E561" i="3"/>
  <c r="C561" i="3"/>
  <c r="D561" i="3"/>
  <c r="E553" i="3"/>
  <c r="D553" i="3"/>
  <c r="C553" i="3"/>
  <c r="E545" i="3"/>
  <c r="D545" i="3"/>
  <c r="C545" i="3"/>
  <c r="E537" i="3"/>
  <c r="D537" i="3"/>
  <c r="C537" i="3"/>
  <c r="E529" i="3"/>
  <c r="D529" i="3"/>
  <c r="C529" i="3"/>
  <c r="E521" i="3"/>
  <c r="D521" i="3"/>
  <c r="C521" i="3"/>
  <c r="E513" i="3"/>
  <c r="D513" i="3"/>
  <c r="C513" i="3"/>
  <c r="E505" i="3"/>
  <c r="D505" i="3"/>
  <c r="C505" i="3"/>
  <c r="E497" i="3"/>
  <c r="D497" i="3"/>
  <c r="C497" i="3"/>
  <c r="E489" i="3"/>
  <c r="D489" i="3"/>
  <c r="C489" i="3"/>
  <c r="E481" i="3"/>
  <c r="D481" i="3"/>
  <c r="C481" i="3"/>
  <c r="E473" i="3"/>
  <c r="D473" i="3"/>
  <c r="C473" i="3"/>
  <c r="E465" i="3"/>
  <c r="D465" i="3"/>
  <c r="C465" i="3"/>
  <c r="E457" i="3"/>
  <c r="D457" i="3"/>
  <c r="C457" i="3"/>
  <c r="E449" i="3"/>
  <c r="D449" i="3"/>
  <c r="C449" i="3"/>
  <c r="E441" i="3"/>
  <c r="D441" i="3"/>
  <c r="C441" i="3"/>
  <c r="E433" i="3"/>
  <c r="C433" i="3"/>
  <c r="D433" i="3"/>
  <c r="E425" i="3"/>
  <c r="D425" i="3"/>
  <c r="C425" i="3"/>
  <c r="E417" i="3"/>
  <c r="D417" i="3"/>
  <c r="C417" i="3"/>
  <c r="E409" i="3"/>
  <c r="D409" i="3"/>
  <c r="C409" i="3"/>
  <c r="E401" i="3"/>
  <c r="D401" i="3"/>
  <c r="C401" i="3"/>
  <c r="E393" i="3"/>
  <c r="D393" i="3"/>
  <c r="C393" i="3"/>
  <c r="E385" i="3"/>
  <c r="D385" i="3"/>
  <c r="C385" i="3"/>
  <c r="E377" i="3"/>
  <c r="D377" i="3"/>
  <c r="C377" i="3"/>
  <c r="E369" i="3"/>
  <c r="C369" i="3"/>
  <c r="D369" i="3"/>
  <c r="E361" i="3"/>
  <c r="D361" i="3"/>
  <c r="C361" i="3"/>
  <c r="E353" i="3"/>
  <c r="D353" i="3"/>
  <c r="E345" i="3"/>
  <c r="D345" i="3"/>
  <c r="E337" i="3"/>
  <c r="D337" i="3"/>
  <c r="E329" i="3"/>
  <c r="D329" i="3"/>
  <c r="E321" i="3"/>
  <c r="D321" i="3"/>
  <c r="E297" i="3"/>
  <c r="D297" i="3"/>
  <c r="E289" i="3"/>
  <c r="D289" i="3"/>
  <c r="E281" i="3"/>
  <c r="D281" i="3"/>
  <c r="E273" i="3"/>
  <c r="D273" i="3"/>
  <c r="E265" i="3"/>
  <c r="D265" i="3"/>
  <c r="E257" i="3"/>
  <c r="D257" i="3"/>
  <c r="E233" i="3"/>
  <c r="D233" i="3"/>
  <c r="E225" i="3"/>
  <c r="D225" i="3"/>
  <c r="E217" i="3"/>
  <c r="D217" i="3"/>
  <c r="E209" i="3"/>
  <c r="D209" i="3"/>
  <c r="E201" i="3"/>
  <c r="D201" i="3"/>
  <c r="E193" i="3"/>
  <c r="D193" i="3"/>
  <c r="E169" i="3"/>
  <c r="D169" i="3"/>
  <c r="E161" i="3"/>
  <c r="D161" i="3"/>
  <c r="E153" i="3"/>
  <c r="D153" i="3"/>
  <c r="E145" i="3"/>
  <c r="D145" i="3"/>
  <c r="E137" i="3"/>
  <c r="D137" i="3"/>
  <c r="E129" i="3"/>
  <c r="D129" i="3"/>
  <c r="E121" i="3"/>
  <c r="D121" i="3"/>
  <c r="E105" i="3"/>
  <c r="D105" i="3"/>
  <c r="E97" i="3"/>
  <c r="D97" i="3"/>
  <c r="E89" i="3"/>
  <c r="D89" i="3"/>
  <c r="E81" i="3"/>
  <c r="D81" i="3"/>
  <c r="E73" i="3"/>
  <c r="D73" i="3"/>
  <c r="E57" i="3"/>
  <c r="D57" i="3"/>
  <c r="E49" i="3"/>
  <c r="D49" i="3"/>
  <c r="E41" i="3"/>
  <c r="D41" i="3"/>
  <c r="E33" i="3"/>
  <c r="D33" i="3"/>
  <c r="E25" i="3"/>
  <c r="D25" i="3"/>
  <c r="E9" i="3"/>
  <c r="D9" i="3"/>
  <c r="C345" i="3"/>
  <c r="C313" i="3"/>
  <c r="C292" i="3"/>
  <c r="C281" i="3"/>
  <c r="C249" i="3"/>
  <c r="C217" i="3"/>
  <c r="C185" i="3"/>
  <c r="C164" i="3"/>
  <c r="C153" i="3"/>
  <c r="C121" i="3"/>
  <c r="C89" i="3"/>
  <c r="C57" i="3"/>
  <c r="C25" i="3"/>
  <c r="D334" i="3"/>
  <c r="D256" i="3"/>
  <c r="D185" i="3"/>
  <c r="D94" i="3"/>
  <c r="E312" i="3"/>
  <c r="D312" i="3"/>
  <c r="E304" i="3"/>
  <c r="D304" i="3"/>
  <c r="E296" i="3"/>
  <c r="D296" i="3"/>
  <c r="E288" i="3"/>
  <c r="D288" i="3"/>
  <c r="D280" i="3"/>
  <c r="E280" i="3"/>
  <c r="E272" i="3"/>
  <c r="D272" i="3"/>
  <c r="E264" i="3"/>
  <c r="D264" i="3"/>
  <c r="E248" i="3"/>
  <c r="D248" i="3"/>
  <c r="E240" i="3"/>
  <c r="D240" i="3"/>
  <c r="E232" i="3"/>
  <c r="D232" i="3"/>
  <c r="D224" i="3"/>
  <c r="E224" i="3"/>
  <c r="E208" i="3"/>
  <c r="D208" i="3"/>
  <c r="E200" i="3"/>
  <c r="D200" i="3"/>
  <c r="E184" i="3"/>
  <c r="D184" i="3"/>
  <c r="E176" i="3"/>
  <c r="D176" i="3"/>
  <c r="E168" i="3"/>
  <c r="D168" i="3"/>
  <c r="D160" i="3"/>
  <c r="E160" i="3"/>
  <c r="E152" i="3"/>
  <c r="D152" i="3"/>
  <c r="E144" i="3"/>
  <c r="D144" i="3"/>
  <c r="E136" i="3"/>
  <c r="D136" i="3"/>
  <c r="E128" i="3"/>
  <c r="D128" i="3"/>
  <c r="E120" i="3"/>
  <c r="D120" i="3"/>
  <c r="E112" i="3"/>
  <c r="D112" i="3"/>
  <c r="E104" i="3"/>
  <c r="D104" i="3"/>
  <c r="E96" i="3"/>
  <c r="D96" i="3"/>
  <c r="E88" i="3"/>
  <c r="D88" i="3"/>
  <c r="E72" i="3"/>
  <c r="D72" i="3"/>
  <c r="E64" i="3"/>
  <c r="D64" i="3"/>
  <c r="E48" i="3"/>
  <c r="D48" i="3"/>
  <c r="E40" i="3"/>
  <c r="D40" i="3"/>
  <c r="D32" i="3"/>
  <c r="E32" i="3"/>
  <c r="E24" i="3"/>
  <c r="D24" i="3"/>
  <c r="E16" i="3"/>
  <c r="D16" i="3"/>
  <c r="E8" i="3"/>
  <c r="D8" i="3"/>
  <c r="C334" i="3"/>
  <c r="C312" i="3"/>
  <c r="C280" i="3"/>
  <c r="C248" i="3"/>
  <c r="C216" i="3"/>
  <c r="C206" i="3"/>
  <c r="C184" i="3"/>
  <c r="C152" i="3"/>
  <c r="C130" i="3"/>
  <c r="C120" i="3"/>
  <c r="C88" i="3"/>
  <c r="C56" i="3"/>
  <c r="C46" i="3"/>
  <c r="C24" i="3"/>
  <c r="C2" i="3"/>
  <c r="D249" i="3"/>
  <c r="D177" i="3"/>
  <c r="D74" i="3"/>
  <c r="E319" i="3"/>
  <c r="D319" i="3"/>
  <c r="E311" i="3"/>
  <c r="D311" i="3"/>
  <c r="E303" i="3"/>
  <c r="D303" i="3"/>
  <c r="E295" i="3"/>
  <c r="D295" i="3"/>
  <c r="E287" i="3"/>
  <c r="D287" i="3"/>
  <c r="E279" i="3"/>
  <c r="D279" i="3"/>
  <c r="E271" i="3"/>
  <c r="D271" i="3"/>
  <c r="E263" i="3"/>
  <c r="D263" i="3"/>
  <c r="E255" i="3"/>
  <c r="D255" i="3"/>
  <c r="E247" i="3"/>
  <c r="D247" i="3"/>
  <c r="E239" i="3"/>
  <c r="D239" i="3"/>
  <c r="E231" i="3"/>
  <c r="D231" i="3"/>
  <c r="E223" i="3"/>
  <c r="D223" i="3"/>
  <c r="E215" i="3"/>
  <c r="D215" i="3"/>
  <c r="E207" i="3"/>
  <c r="D207" i="3"/>
  <c r="E199" i="3"/>
  <c r="D199" i="3"/>
  <c r="E191" i="3"/>
  <c r="D191" i="3"/>
  <c r="E183" i="3"/>
  <c r="D183" i="3"/>
  <c r="E175" i="3"/>
  <c r="D175" i="3"/>
  <c r="E167" i="3"/>
  <c r="D167" i="3"/>
  <c r="E159" i="3"/>
  <c r="D159" i="3"/>
  <c r="E151" i="3"/>
  <c r="D151" i="3"/>
  <c r="E143" i="3"/>
  <c r="D143" i="3"/>
  <c r="E135" i="3"/>
  <c r="D135" i="3"/>
  <c r="E127" i="3"/>
  <c r="D127" i="3"/>
  <c r="E119" i="3"/>
  <c r="D119" i="3"/>
  <c r="E111" i="3"/>
  <c r="D111" i="3"/>
  <c r="E103" i="3"/>
  <c r="D103" i="3"/>
  <c r="E95" i="3"/>
  <c r="D95" i="3"/>
  <c r="E87" i="3"/>
  <c r="D87" i="3"/>
  <c r="E79" i="3"/>
  <c r="D79" i="3"/>
  <c r="E71" i="3"/>
  <c r="D71" i="3"/>
  <c r="E63" i="3"/>
  <c r="D63" i="3"/>
  <c r="E55" i="3"/>
  <c r="D55" i="3"/>
  <c r="E47" i="3"/>
  <c r="D47" i="3"/>
  <c r="E39" i="3"/>
  <c r="D39" i="3"/>
  <c r="E31" i="3"/>
  <c r="D31" i="3"/>
  <c r="E23" i="3"/>
  <c r="D23" i="3"/>
  <c r="E15" i="3"/>
  <c r="D15" i="3"/>
  <c r="E7" i="3"/>
  <c r="D7" i="3"/>
  <c r="C353" i="3"/>
  <c r="C321" i="3"/>
  <c r="C311" i="3"/>
  <c r="C289" i="3"/>
  <c r="C279" i="3"/>
  <c r="C257" i="3"/>
  <c r="C247" i="3"/>
  <c r="C225" i="3"/>
  <c r="C215" i="3"/>
  <c r="C193" i="3"/>
  <c r="C183" i="3"/>
  <c r="C161" i="3"/>
  <c r="C151" i="3"/>
  <c r="C129" i="3"/>
  <c r="C119" i="3"/>
  <c r="C97" i="3"/>
  <c r="C87" i="3"/>
  <c r="C65" i="3"/>
  <c r="C55" i="3"/>
  <c r="C33" i="3"/>
  <c r="C23" i="3"/>
  <c r="D2" i="3"/>
  <c r="D313" i="3"/>
  <c r="D241" i="3"/>
  <c r="D164" i="3"/>
  <c r="D65" i="3"/>
  <c r="E342" i="3"/>
  <c r="D342" i="3"/>
  <c r="E326" i="3"/>
  <c r="D326" i="3"/>
  <c r="E318" i="3"/>
  <c r="D318" i="3"/>
  <c r="E310" i="3"/>
  <c r="D310" i="3"/>
  <c r="E302" i="3"/>
  <c r="D302" i="3"/>
  <c r="E294" i="3"/>
  <c r="D294" i="3"/>
  <c r="E286" i="3"/>
  <c r="D286" i="3"/>
  <c r="E278" i="3"/>
  <c r="D278" i="3"/>
  <c r="E270" i="3"/>
  <c r="D270" i="3"/>
  <c r="E254" i="3"/>
  <c r="D254" i="3"/>
  <c r="E246" i="3"/>
  <c r="D246" i="3"/>
  <c r="E238" i="3"/>
  <c r="D238" i="3"/>
  <c r="E230" i="3"/>
  <c r="D230" i="3"/>
  <c r="E222" i="3"/>
  <c r="D222" i="3"/>
  <c r="E214" i="3"/>
  <c r="D214" i="3"/>
  <c r="E190" i="3"/>
  <c r="D190" i="3"/>
  <c r="E182" i="3"/>
  <c r="D182" i="3"/>
  <c r="E174" i="3"/>
  <c r="D174" i="3"/>
  <c r="E166" i="3"/>
  <c r="D166" i="3"/>
  <c r="E158" i="3"/>
  <c r="D158" i="3"/>
  <c r="E150" i="3"/>
  <c r="D150" i="3"/>
  <c r="E142" i="3"/>
  <c r="D142" i="3"/>
  <c r="E134" i="3"/>
  <c r="D134" i="3"/>
  <c r="E126" i="3"/>
  <c r="D126" i="3"/>
  <c r="E118" i="3"/>
  <c r="D118" i="3"/>
  <c r="E110" i="3"/>
  <c r="D110" i="3"/>
  <c r="E102" i="3"/>
  <c r="D102" i="3"/>
  <c r="E86" i="3"/>
  <c r="D86" i="3"/>
  <c r="E78" i="3"/>
  <c r="D78" i="3"/>
  <c r="E70" i="3"/>
  <c r="D70" i="3"/>
  <c r="E62" i="3"/>
  <c r="D62" i="3"/>
  <c r="E54" i="3"/>
  <c r="D54" i="3"/>
  <c r="E30" i="3"/>
  <c r="D30" i="3"/>
  <c r="E22" i="3"/>
  <c r="D22" i="3"/>
  <c r="E14" i="3"/>
  <c r="D14" i="3"/>
  <c r="E6" i="3"/>
  <c r="D6" i="3"/>
  <c r="C342" i="3"/>
  <c r="C310" i="3"/>
  <c r="C298" i="3"/>
  <c r="C288" i="3"/>
  <c r="C278" i="3"/>
  <c r="C256" i="3"/>
  <c r="C246" i="3"/>
  <c r="C234" i="3"/>
  <c r="C224" i="3"/>
  <c r="C214" i="3"/>
  <c r="C192" i="3"/>
  <c r="C182" i="3"/>
  <c r="C160" i="3"/>
  <c r="C150" i="3"/>
  <c r="C128" i="3"/>
  <c r="C118" i="3"/>
  <c r="C96" i="3"/>
  <c r="C86" i="3"/>
  <c r="C74" i="3"/>
  <c r="C64" i="3"/>
  <c r="C54" i="3"/>
  <c r="C32" i="3"/>
  <c r="C22" i="3"/>
  <c r="D305" i="3"/>
  <c r="D234" i="3"/>
  <c r="D56" i="3"/>
  <c r="E357" i="3"/>
  <c r="D357" i="3"/>
  <c r="C357" i="3"/>
  <c r="E349" i="3"/>
  <c r="D349" i="3"/>
  <c r="C349" i="3"/>
  <c r="E341" i="3"/>
  <c r="D341" i="3"/>
  <c r="C341" i="3"/>
  <c r="E333" i="3"/>
  <c r="D333" i="3"/>
  <c r="C333" i="3"/>
  <c r="E325" i="3"/>
  <c r="D325" i="3"/>
  <c r="C325" i="3"/>
  <c r="E317" i="3"/>
  <c r="D317" i="3"/>
  <c r="C317" i="3"/>
  <c r="E309" i="3"/>
  <c r="D309" i="3"/>
  <c r="C309" i="3"/>
  <c r="E301" i="3"/>
  <c r="D301" i="3"/>
  <c r="C301" i="3"/>
  <c r="E293" i="3"/>
  <c r="D293" i="3"/>
  <c r="C293" i="3"/>
  <c r="E285" i="3"/>
  <c r="D285" i="3"/>
  <c r="C285" i="3"/>
  <c r="E277" i="3"/>
  <c r="C277" i="3"/>
  <c r="E269" i="3"/>
  <c r="D269" i="3"/>
  <c r="C269" i="3"/>
  <c r="E261" i="3"/>
  <c r="D261" i="3"/>
  <c r="C261" i="3"/>
  <c r="E253" i="3"/>
  <c r="D253" i="3"/>
  <c r="C253" i="3"/>
  <c r="E245" i="3"/>
  <c r="D245" i="3"/>
  <c r="C245" i="3"/>
  <c r="E237" i="3"/>
  <c r="D237" i="3"/>
  <c r="C237" i="3"/>
  <c r="E229" i="3"/>
  <c r="D229" i="3"/>
  <c r="C229" i="3"/>
  <c r="E221" i="3"/>
  <c r="D221" i="3"/>
  <c r="C221" i="3"/>
  <c r="E213" i="3"/>
  <c r="D213" i="3"/>
  <c r="C213" i="3"/>
  <c r="E205" i="3"/>
  <c r="D205" i="3"/>
  <c r="C205" i="3"/>
  <c r="E197" i="3"/>
  <c r="D197" i="3"/>
  <c r="C197" i="3"/>
  <c r="E189" i="3"/>
  <c r="D189" i="3"/>
  <c r="C189" i="3"/>
  <c r="E181" i="3"/>
  <c r="D181" i="3"/>
  <c r="C181" i="3"/>
  <c r="E173" i="3"/>
  <c r="D173" i="3"/>
  <c r="C173" i="3"/>
  <c r="E165" i="3"/>
  <c r="D165" i="3"/>
  <c r="C165" i="3"/>
  <c r="E157" i="3"/>
  <c r="D157" i="3"/>
  <c r="C157" i="3"/>
  <c r="E149" i="3"/>
  <c r="D149" i="3"/>
  <c r="C149" i="3"/>
  <c r="E141" i="3"/>
  <c r="D141" i="3"/>
  <c r="C141" i="3"/>
  <c r="E133" i="3"/>
  <c r="D133" i="3"/>
  <c r="C133" i="3"/>
  <c r="E125" i="3"/>
  <c r="D125" i="3"/>
  <c r="C125" i="3"/>
  <c r="E117" i="3"/>
  <c r="D117" i="3"/>
  <c r="C117" i="3"/>
  <c r="E109" i="3"/>
  <c r="D109" i="3"/>
  <c r="C109" i="3"/>
  <c r="E101" i="3"/>
  <c r="D101" i="3"/>
  <c r="C101" i="3"/>
  <c r="E93" i="3"/>
  <c r="D93" i="3"/>
  <c r="C93" i="3"/>
  <c r="E85" i="3"/>
  <c r="D85" i="3"/>
  <c r="C85" i="3"/>
  <c r="E77" i="3"/>
  <c r="D77" i="3"/>
  <c r="C77" i="3"/>
  <c r="E69" i="3"/>
  <c r="D69" i="3"/>
  <c r="C69" i="3"/>
  <c r="E61" i="3"/>
  <c r="D61" i="3"/>
  <c r="C61" i="3"/>
  <c r="E53" i="3"/>
  <c r="D53" i="3"/>
  <c r="C53" i="3"/>
  <c r="E45" i="3"/>
  <c r="D45" i="3"/>
  <c r="C45" i="3"/>
  <c r="E37" i="3"/>
  <c r="D37" i="3"/>
  <c r="C37" i="3"/>
  <c r="E29" i="3"/>
  <c r="D29" i="3"/>
  <c r="C29" i="3"/>
  <c r="E21" i="3"/>
  <c r="D21" i="3"/>
  <c r="C21" i="3"/>
  <c r="E13" i="3"/>
  <c r="D13" i="3"/>
  <c r="C13" i="3"/>
  <c r="E5" i="3"/>
  <c r="D5" i="3"/>
  <c r="C5" i="3"/>
  <c r="C329" i="3"/>
  <c r="C319" i="3"/>
  <c r="C297" i="3"/>
  <c r="C287" i="3"/>
  <c r="C265" i="3"/>
  <c r="C255" i="3"/>
  <c r="C233" i="3"/>
  <c r="C223" i="3"/>
  <c r="C201" i="3"/>
  <c r="C191" i="3"/>
  <c r="C169" i="3"/>
  <c r="C159" i="3"/>
  <c r="C137" i="3"/>
  <c r="C127" i="3"/>
  <c r="C105" i="3"/>
  <c r="C95" i="3"/>
  <c r="C73" i="3"/>
  <c r="C63" i="3"/>
  <c r="C41" i="3"/>
  <c r="C31" i="3"/>
  <c r="C9" i="3"/>
  <c r="D298" i="3"/>
  <c r="D220" i="3"/>
  <c r="D46" i="3"/>
  <c r="E332" i="3"/>
  <c r="D332" i="3"/>
  <c r="E324" i="3"/>
  <c r="D324" i="3"/>
  <c r="E316" i="3"/>
  <c r="D316" i="3"/>
  <c r="E308" i="3"/>
  <c r="D308" i="3"/>
  <c r="E300" i="3"/>
  <c r="D300" i="3"/>
  <c r="E284" i="3"/>
  <c r="D284" i="3"/>
  <c r="E276" i="3"/>
  <c r="D276" i="3"/>
  <c r="E268" i="3"/>
  <c r="D268" i="3"/>
  <c r="E260" i="3"/>
  <c r="D260" i="3"/>
  <c r="E252" i="3"/>
  <c r="D252" i="3"/>
  <c r="E244" i="3"/>
  <c r="D244" i="3"/>
  <c r="E236" i="3"/>
  <c r="D236" i="3"/>
  <c r="E228" i="3"/>
  <c r="D228" i="3"/>
  <c r="E212" i="3"/>
  <c r="D212" i="3"/>
  <c r="E204" i="3"/>
  <c r="D204" i="3"/>
  <c r="E196" i="3"/>
  <c r="D196" i="3"/>
  <c r="E188" i="3"/>
  <c r="D188" i="3"/>
  <c r="E180" i="3"/>
  <c r="D180" i="3"/>
  <c r="E172" i="3"/>
  <c r="D172" i="3"/>
  <c r="E156" i="3"/>
  <c r="D156" i="3"/>
  <c r="E148" i="3"/>
  <c r="D148" i="3"/>
  <c r="E140" i="3"/>
  <c r="D140" i="3"/>
  <c r="E132" i="3"/>
  <c r="D132" i="3"/>
  <c r="E124" i="3"/>
  <c r="D124" i="3"/>
  <c r="E116" i="3"/>
  <c r="D116" i="3"/>
  <c r="E108" i="3"/>
  <c r="D108" i="3"/>
  <c r="E100" i="3"/>
  <c r="D100" i="3"/>
  <c r="E92" i="3"/>
  <c r="D92" i="3"/>
  <c r="E84" i="3"/>
  <c r="D84" i="3"/>
  <c r="E76" i="3"/>
  <c r="D76" i="3"/>
  <c r="E68" i="3"/>
  <c r="D68" i="3"/>
  <c r="E60" i="3"/>
  <c r="D60" i="3"/>
  <c r="E52" i="3"/>
  <c r="D52" i="3"/>
  <c r="E44" i="3"/>
  <c r="D44" i="3"/>
  <c r="E36" i="3"/>
  <c r="D36" i="3"/>
  <c r="E28" i="3"/>
  <c r="D28" i="3"/>
  <c r="E20" i="3"/>
  <c r="D20" i="3"/>
  <c r="E12" i="3"/>
  <c r="D12" i="3"/>
  <c r="E4" i="3"/>
  <c r="D4" i="3"/>
  <c r="C318" i="3"/>
  <c r="C296" i="3"/>
  <c r="C286" i="3"/>
  <c r="C264" i="3"/>
  <c r="C254" i="3"/>
  <c r="C232" i="3"/>
  <c r="C222" i="3"/>
  <c r="C200" i="3"/>
  <c r="C190" i="3"/>
  <c r="C168" i="3"/>
  <c r="C158" i="3"/>
  <c r="C136" i="3"/>
  <c r="C126" i="3"/>
  <c r="C104" i="3"/>
  <c r="C94" i="3"/>
  <c r="C72" i="3"/>
  <c r="C62" i="3"/>
  <c r="C40" i="3"/>
  <c r="C30" i="3"/>
  <c r="C8" i="3"/>
  <c r="D292" i="3"/>
  <c r="D206" i="3"/>
  <c r="D130" i="3"/>
  <c r="D38" i="3"/>
  <c r="E331" i="3"/>
  <c r="D331" i="3"/>
  <c r="C331" i="3"/>
  <c r="E323" i="3"/>
  <c r="D323" i="3"/>
  <c r="C323" i="3"/>
  <c r="E315" i="3"/>
  <c r="D315" i="3"/>
  <c r="C315" i="3"/>
  <c r="E307" i="3"/>
  <c r="D307" i="3"/>
  <c r="C307" i="3"/>
  <c r="E299" i="3"/>
  <c r="D299" i="3"/>
  <c r="C299" i="3"/>
  <c r="E291" i="3"/>
  <c r="D291" i="3"/>
  <c r="C291" i="3"/>
  <c r="E283" i="3"/>
  <c r="D283" i="3"/>
  <c r="C283" i="3"/>
  <c r="E275" i="3"/>
  <c r="D275" i="3"/>
  <c r="C275" i="3"/>
  <c r="E267" i="3"/>
  <c r="D267" i="3"/>
  <c r="C267" i="3"/>
  <c r="E259" i="3"/>
  <c r="D259" i="3"/>
  <c r="C259" i="3"/>
  <c r="E251" i="3"/>
  <c r="D251" i="3"/>
  <c r="C251" i="3"/>
  <c r="E243" i="3"/>
  <c r="D243" i="3"/>
  <c r="C243" i="3"/>
  <c r="E235" i="3"/>
  <c r="D235" i="3"/>
  <c r="C235" i="3"/>
  <c r="E227" i="3"/>
  <c r="D227" i="3"/>
  <c r="C227" i="3"/>
  <c r="E219" i="3"/>
  <c r="D219" i="3"/>
  <c r="C219" i="3"/>
  <c r="E211" i="3"/>
  <c r="D211" i="3"/>
  <c r="C211" i="3"/>
  <c r="E203" i="3"/>
  <c r="D203" i="3"/>
  <c r="C203" i="3"/>
  <c r="E195" i="3"/>
  <c r="D195" i="3"/>
  <c r="C195" i="3"/>
  <c r="E187" i="3"/>
  <c r="D187" i="3"/>
  <c r="C187" i="3"/>
  <c r="E179" i="3"/>
  <c r="D179" i="3"/>
  <c r="C179" i="3"/>
  <c r="E171" i="3"/>
  <c r="D171" i="3"/>
  <c r="C171" i="3"/>
  <c r="E163" i="3"/>
  <c r="D163" i="3"/>
  <c r="C163" i="3"/>
  <c r="E155" i="3"/>
  <c r="D155" i="3"/>
  <c r="C155" i="3"/>
  <c r="E147" i="3"/>
  <c r="C147" i="3"/>
  <c r="E139" i="3"/>
  <c r="C139" i="3"/>
  <c r="E131" i="3"/>
  <c r="D131" i="3"/>
  <c r="C131" i="3"/>
  <c r="E123" i="3"/>
  <c r="D123" i="3"/>
  <c r="C123" i="3"/>
  <c r="E115" i="3"/>
  <c r="D115" i="3"/>
  <c r="C115" i="3"/>
  <c r="E107" i="3"/>
  <c r="D107" i="3"/>
  <c r="C107" i="3"/>
  <c r="E99" i="3"/>
  <c r="D99" i="3"/>
  <c r="C99" i="3"/>
  <c r="E91" i="3"/>
  <c r="D91" i="3"/>
  <c r="C91" i="3"/>
  <c r="E83" i="3"/>
  <c r="D83" i="3"/>
  <c r="C83" i="3"/>
  <c r="E75" i="3"/>
  <c r="D75" i="3"/>
  <c r="C75" i="3"/>
  <c r="E67" i="3"/>
  <c r="D67" i="3"/>
  <c r="C67" i="3"/>
  <c r="E59" i="3"/>
  <c r="D59" i="3"/>
  <c r="C59" i="3"/>
  <c r="E51" i="3"/>
  <c r="D51" i="3"/>
  <c r="C51" i="3"/>
  <c r="E43" i="3"/>
  <c r="D43" i="3"/>
  <c r="C43" i="3"/>
  <c r="E35" i="3"/>
  <c r="D35" i="3"/>
  <c r="C35" i="3"/>
  <c r="E27" i="3"/>
  <c r="D27" i="3"/>
  <c r="C27" i="3"/>
  <c r="E19" i="3"/>
  <c r="D19" i="3"/>
  <c r="C19" i="3"/>
  <c r="E11" i="3"/>
  <c r="D11" i="3"/>
  <c r="C11" i="3"/>
  <c r="E3" i="3"/>
  <c r="D3" i="3"/>
  <c r="C3" i="3"/>
  <c r="C337" i="3"/>
  <c r="C316" i="3"/>
  <c r="C305" i="3"/>
  <c r="C295" i="3"/>
  <c r="C284" i="3"/>
  <c r="C273" i="3"/>
  <c r="C263" i="3"/>
  <c r="C252" i="3"/>
  <c r="C241" i="3"/>
  <c r="C231" i="3"/>
  <c r="C220" i="3"/>
  <c r="C209" i="3"/>
  <c r="C199" i="3"/>
  <c r="C188" i="3"/>
  <c r="C177" i="3"/>
  <c r="C167" i="3"/>
  <c r="C156" i="3"/>
  <c r="C145" i="3"/>
  <c r="C135" i="3"/>
  <c r="C124" i="3"/>
  <c r="C113" i="3"/>
  <c r="C103" i="3"/>
  <c r="C92" i="3"/>
  <c r="C81" i="3"/>
  <c r="C71" i="3"/>
  <c r="C60" i="3"/>
  <c r="C49" i="3"/>
  <c r="C39" i="3"/>
  <c r="C28" i="3"/>
  <c r="C17" i="3"/>
  <c r="C7" i="3"/>
  <c r="D277" i="3"/>
  <c r="D198" i="3"/>
  <c r="D122" i="3"/>
  <c r="D17" i="3"/>
  <c r="E216" i="3"/>
  <c r="E346" i="3"/>
  <c r="D346" i="3"/>
  <c r="E338" i="3"/>
  <c r="D338" i="3"/>
  <c r="E330" i="3"/>
  <c r="D330" i="3"/>
  <c r="E322" i="3"/>
  <c r="D322" i="3"/>
  <c r="E314" i="3"/>
  <c r="D314" i="3"/>
  <c r="E306" i="3"/>
  <c r="D306" i="3"/>
  <c r="E290" i="3"/>
  <c r="D290" i="3"/>
  <c r="E282" i="3"/>
  <c r="D282" i="3"/>
  <c r="E274" i="3"/>
  <c r="D274" i="3"/>
  <c r="E266" i="3"/>
  <c r="D266" i="3"/>
  <c r="E258" i="3"/>
  <c r="D258" i="3"/>
  <c r="E250" i="3"/>
  <c r="D250" i="3"/>
  <c r="E242" i="3"/>
  <c r="D242" i="3"/>
  <c r="E226" i="3"/>
  <c r="D226" i="3"/>
  <c r="E218" i="3"/>
  <c r="D218" i="3"/>
  <c r="E210" i="3"/>
  <c r="D210" i="3"/>
  <c r="E202" i="3"/>
  <c r="D202" i="3"/>
  <c r="E194" i="3"/>
  <c r="D194" i="3"/>
  <c r="E186" i="3"/>
  <c r="D186" i="3"/>
  <c r="E178" i="3"/>
  <c r="D178" i="3"/>
  <c r="E170" i="3"/>
  <c r="D170" i="3"/>
  <c r="E162" i="3"/>
  <c r="D162" i="3"/>
  <c r="E154" i="3"/>
  <c r="D154" i="3"/>
  <c r="E146" i="3"/>
  <c r="D146" i="3"/>
  <c r="E138" i="3"/>
  <c r="D138" i="3"/>
  <c r="E114" i="3"/>
  <c r="D114" i="3"/>
  <c r="E106" i="3"/>
  <c r="D106" i="3"/>
  <c r="E98" i="3"/>
  <c r="D98" i="3"/>
  <c r="E90" i="3"/>
  <c r="D90" i="3"/>
  <c r="E82" i="3"/>
  <c r="D82" i="3"/>
  <c r="E66" i="3"/>
  <c r="D66" i="3"/>
  <c r="E58" i="3"/>
  <c r="D58" i="3"/>
  <c r="E50" i="3"/>
  <c r="D50" i="3"/>
  <c r="E42" i="3"/>
  <c r="D42" i="3"/>
  <c r="E34" i="3"/>
  <c r="D34" i="3"/>
  <c r="E26" i="3"/>
  <c r="D26" i="3"/>
  <c r="E18" i="3"/>
  <c r="D18" i="3"/>
  <c r="E10" i="3"/>
  <c r="D10" i="3"/>
  <c r="C346" i="3"/>
  <c r="C326" i="3"/>
  <c r="C314" i="3"/>
  <c r="C304" i="3"/>
  <c r="C294" i="3"/>
  <c r="C282" i="3"/>
  <c r="C272" i="3"/>
  <c r="C262" i="3"/>
  <c r="C250" i="3"/>
  <c r="C240" i="3"/>
  <c r="C230" i="3"/>
  <c r="C218" i="3"/>
  <c r="C208" i="3"/>
  <c r="C198" i="3"/>
  <c r="C186" i="3"/>
  <c r="C176" i="3"/>
  <c r="C166" i="3"/>
  <c r="C154" i="3"/>
  <c r="C144" i="3"/>
  <c r="C134" i="3"/>
  <c r="C122" i="3"/>
  <c r="C112" i="3"/>
  <c r="C102" i="3"/>
  <c r="C90" i="3"/>
  <c r="C80" i="3"/>
  <c r="C70" i="3"/>
  <c r="C58" i="3"/>
  <c r="C48" i="3"/>
  <c r="C38" i="3"/>
  <c r="C26" i="3"/>
  <c r="C16" i="3"/>
  <c r="C6" i="3"/>
  <c r="D262" i="3"/>
  <c r="D192" i="3"/>
  <c r="D113" i="3"/>
  <c r="E8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C5E6FF-2299-4EB1-A01C-0CCAB34924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3F77CDE-B04D-4CEA-A242-1B701C85C70A}" name="WorksheetConnection_Enriched Data!$A:$V" type="102" refreshedVersion="8" minRefreshableVersion="5">
    <extLst>
      <ext xmlns:x15="http://schemas.microsoft.com/office/spreadsheetml/2010/11/main" uri="{DE250136-89BD-433C-8126-D09CA5730AF9}">
        <x15:connection id="Range" autoDelete="1">
          <x15:rangePr sourceName="_xlcn.WorksheetConnection_EnrichedDataAV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<sst xmlns="http://schemas.openxmlformats.org/spreadsheetml/2006/main" count="13186" uniqueCount="3205">
  <si>
    <t>Case Reference</t>
  </si>
  <si>
    <t>Date Captured</t>
  </si>
  <si>
    <t>Service Type</t>
  </si>
  <si>
    <t>Branch/Office</t>
  </si>
  <si>
    <t>Applicant Full Name</t>
  </si>
  <si>
    <t>ID Number</t>
  </si>
  <si>
    <t>Date of Birth</t>
  </si>
  <si>
    <t>Gender</t>
  </si>
  <si>
    <t>Contact Number</t>
  </si>
  <si>
    <t>Ward/Area</t>
  </si>
  <si>
    <t>Grant Type</t>
  </si>
  <si>
    <t>Document Status</t>
  </si>
  <si>
    <t>Processing Status</t>
  </si>
  <si>
    <t>Queue/Ticket Number</t>
  </si>
  <si>
    <t>Capturing Official</t>
  </si>
  <si>
    <t>Follow-Up Date</t>
  </si>
  <si>
    <t>Notes</t>
  </si>
  <si>
    <t>sassa-000796</t>
  </si>
  <si>
    <t>14/05/2026</t>
  </si>
  <si>
    <t>SASSA Grant Application</t>
  </si>
  <si>
    <t>Sharpeville Clinic</t>
  </si>
  <si>
    <t>Nomvula Fourie</t>
  </si>
  <si>
    <t>Male</t>
  </si>
  <si>
    <t>(072) 2913562</t>
  </si>
  <si>
    <t>Ward 20</t>
  </si>
  <si>
    <t>Older Person's Grant</t>
  </si>
  <si>
    <t>Pending Verification</t>
  </si>
  <si>
    <t>Resolved</t>
  </si>
  <si>
    <t>Q137</t>
  </si>
  <si>
    <t>Werner Meyer</t>
  </si>
  <si>
    <t>System offline - captured manually, will upload later</t>
  </si>
  <si>
    <t>DHA001034</t>
  </si>
  <si>
    <t>15-04-2026</t>
  </si>
  <si>
    <t>Home Affairs - Passport Application</t>
  </si>
  <si>
    <t>Vanderbijlpark Home Affairs</t>
  </si>
  <si>
    <t>Marie Van der Merwe</t>
  </si>
  <si>
    <t>M</t>
  </si>
  <si>
    <t>067 773 4000</t>
  </si>
  <si>
    <t>Ward 18</t>
  </si>
  <si>
    <t>Under Review</t>
  </si>
  <si>
    <t>CAPTURED</t>
  </si>
  <si>
    <t>Q008</t>
  </si>
  <si>
    <t>Lerato Mahlangu</t>
  </si>
  <si>
    <t>Grant payment query - referred to SASSA call centre</t>
  </si>
  <si>
    <t>MUN-000761</t>
  </si>
  <si>
    <t>16/09/2026</t>
  </si>
  <si>
    <t>Municipal - Service Request</t>
  </si>
  <si>
    <t>Nomvula Pretorius</t>
  </si>
  <si>
    <t>F</t>
  </si>
  <si>
    <t>Ward 7</t>
  </si>
  <si>
    <t>Closed</t>
  </si>
  <si>
    <t>Q055</t>
  </si>
  <si>
    <t>Refilwe Khumalo</t>
  </si>
  <si>
    <t>dha-000959</t>
  </si>
  <si>
    <t>Home Affairs - Birth Certificate</t>
  </si>
  <si>
    <t>Emfuleni Municipal Office</t>
  </si>
  <si>
    <t>Marie Mokgadi</t>
  </si>
  <si>
    <t>075-123-0616</t>
  </si>
  <si>
    <t>Ward 6</t>
  </si>
  <si>
    <t>COMPLETE</t>
  </si>
  <si>
    <t>Awaiting Documents</t>
  </si>
  <si>
    <t>Q244</t>
  </si>
  <si>
    <t>Refilwe Nel</t>
  </si>
  <si>
    <t>SASSA000603</t>
  </si>
  <si>
    <t>Grace Steyn</t>
  </si>
  <si>
    <t>male</t>
  </si>
  <si>
    <t>076 711 8567</t>
  </si>
  <si>
    <t>Social Relief of Distress (SRD)</t>
  </si>
  <si>
    <t>Escalated</t>
  </si>
  <si>
    <t>Q211</t>
  </si>
  <si>
    <t>Lerato Nel</t>
  </si>
  <si>
    <t>Urgent case - fast-tracked per supervisor approval</t>
  </si>
  <si>
    <t>CLN-000736</t>
  </si>
  <si>
    <t>Clinic - Chronic Medication Collection</t>
  </si>
  <si>
    <t>Dorah Mokoena</t>
  </si>
  <si>
    <t>Ward 23</t>
  </si>
  <si>
    <t>Q094</t>
  </si>
  <si>
    <t>Andries Meyer</t>
  </si>
  <si>
    <t>Applicant is a minor, guardian present and documented</t>
  </si>
  <si>
    <t>MUN-000968</t>
  </si>
  <si>
    <t>Municipal - Account Query</t>
  </si>
  <si>
    <t>Vereeniging Home Affairs</t>
  </si>
  <si>
    <t>Sipho Mokgadi</t>
  </si>
  <si>
    <t>073-333-3031</t>
  </si>
  <si>
    <t>Ward 11</t>
  </si>
  <si>
    <t>complete</t>
  </si>
  <si>
    <t>Q186</t>
  </si>
  <si>
    <t>Andries Mahlangu</t>
  </si>
  <si>
    <t>Home Affairs system down for maintenance during visit</t>
  </si>
  <si>
    <t>MUN000202</t>
  </si>
  <si>
    <t>Meyerton Municipal Office</t>
  </si>
  <si>
    <t>TUMELO NDLOVU</t>
  </si>
  <si>
    <t>28-03-2002</t>
  </si>
  <si>
    <t>074-547-7794</t>
  </si>
  <si>
    <t>Ward 16</t>
  </si>
  <si>
    <t>Q096</t>
  </si>
  <si>
    <t>Werner Nel</t>
  </si>
  <si>
    <t>dha-000061</t>
  </si>
  <si>
    <t>Three Rivers Clinic</t>
  </si>
  <si>
    <t>Nomvula Sithole</t>
  </si>
  <si>
    <t>Female</t>
  </si>
  <si>
    <t>(075) 5515861</t>
  </si>
  <si>
    <t>Ward 12</t>
  </si>
  <si>
    <t>Incomplete - Missing Proof of Residence</t>
  </si>
  <si>
    <t>Q011</t>
  </si>
  <si>
    <t>Chris Khumalo</t>
  </si>
  <si>
    <t>22/02/2026</t>
  </si>
  <si>
    <t>Incorrect ID number provided initially, corrected</t>
  </si>
  <si>
    <t>CLN000452</t>
  </si>
  <si>
    <t>Clinic - General Consultation</t>
  </si>
  <si>
    <t>Nomvula Khumalo</t>
  </si>
  <si>
    <t>female</t>
  </si>
  <si>
    <t>(067) 9956360</t>
  </si>
  <si>
    <t>Ward 3 (Informal Settlement)</t>
  </si>
  <si>
    <t>Re-opened</t>
  </si>
  <si>
    <t>Q040</t>
  </si>
  <si>
    <t>DHA000449</t>
  </si>
  <si>
    <t>Home Affairs - Death Certificate</t>
  </si>
  <si>
    <t>Zodwa Steyn</t>
  </si>
  <si>
    <t>067-990-1527</t>
  </si>
  <si>
    <t>Ward 15</t>
  </si>
  <si>
    <t>Awaiting Home Affairs Confirmation</t>
  </si>
  <si>
    <t>Q075</t>
  </si>
  <si>
    <t>Marius Swart</t>
  </si>
  <si>
    <t>22/12/2025</t>
  </si>
  <si>
    <t>Biometric capture failed, rescheduled</t>
  </si>
  <si>
    <t>mun-000359</t>
  </si>
  <si>
    <t>Dorah Nkosi</t>
  </si>
  <si>
    <t>Approved</t>
  </si>
  <si>
    <t>Q029</t>
  </si>
  <si>
    <t>Marius Sithole</t>
  </si>
  <si>
    <t>Applicant referred to social worker</t>
  </si>
  <si>
    <t>MUN-000345</t>
  </si>
  <si>
    <t>Nokuthula Radebe</t>
  </si>
  <si>
    <t>Rejected</t>
  </si>
  <si>
    <t>Q248</t>
  </si>
  <si>
    <t>Busisiwe Nel</t>
  </si>
  <si>
    <t>SASSA000493</t>
  </si>
  <si>
    <t>Sebokeng SASSA Office</t>
  </si>
  <si>
    <t>Mandla Mokoena</t>
  </si>
  <si>
    <t>29-10-1951</t>
  </si>
  <si>
    <t>Ward 2</t>
  </si>
  <si>
    <t>Disability Grant</t>
  </si>
  <si>
    <t>Q282</t>
  </si>
  <si>
    <t>Palesa Coetzee</t>
  </si>
  <si>
    <t>Interpreter required - assisted in Sesotho</t>
  </si>
  <si>
    <t>MUN000510</t>
  </si>
  <si>
    <t>Boipatong Clinic</t>
  </si>
  <si>
    <t>Grace Kruger</t>
  </si>
  <si>
    <t>Complete</t>
  </si>
  <si>
    <t>Chris Swart</t>
  </si>
  <si>
    <t>mun-000427</t>
  </si>
  <si>
    <t>thabo ndlovu</t>
  </si>
  <si>
    <t>079 131 5470</t>
  </si>
  <si>
    <t>Ward 14</t>
  </si>
  <si>
    <t>Pending</t>
  </si>
  <si>
    <t>Q105</t>
  </si>
  <si>
    <t>Palesa Khumalo</t>
  </si>
  <si>
    <t>SASSA000545</t>
  </si>
  <si>
    <t>25/07/2026</t>
  </si>
  <si>
    <t>062-936-6785</t>
  </si>
  <si>
    <t>Q210</t>
  </si>
  <si>
    <t>Andries Sithole</t>
  </si>
  <si>
    <t>MUN-001037</t>
  </si>
  <si>
    <t>27/02/2026</t>
  </si>
  <si>
    <t>Sasolburg Home Affairs</t>
  </si>
  <si>
    <t>Lindiwe Khumalo</t>
  </si>
  <si>
    <t>074 110 9152</t>
  </si>
  <si>
    <t>Ward 5</t>
  </si>
  <si>
    <t>Q214</t>
  </si>
  <si>
    <t>DHA000087</t>
  </si>
  <si>
    <t>30-04-2026</t>
  </si>
  <si>
    <t>Home Affairs - ID Application</t>
  </si>
  <si>
    <t>N/A</t>
  </si>
  <si>
    <t>captured</t>
  </si>
  <si>
    <t>Palesa Swart</t>
  </si>
  <si>
    <t>29-05-2026</t>
  </si>
  <si>
    <t>Follow-up call required to confirm banking details</t>
  </si>
  <si>
    <t>DHA000894</t>
  </si>
  <si>
    <t>Nokuthula Dlamini</t>
  </si>
  <si>
    <t>061 858 5722</t>
  </si>
  <si>
    <t>Ward 13</t>
  </si>
  <si>
    <t>Q167</t>
  </si>
  <si>
    <t>Busisiwe Mahlangu</t>
  </si>
  <si>
    <t>DHA000904</t>
  </si>
  <si>
    <t>Thabo Botha</t>
  </si>
  <si>
    <t>Ward 19</t>
  </si>
  <si>
    <t>Q104</t>
  </si>
  <si>
    <t>Marius Meyer</t>
  </si>
  <si>
    <t>DHA000470</t>
  </si>
  <si>
    <t>Sizwe Ndlovu</t>
  </si>
  <si>
    <t>081 452 6015</t>
  </si>
  <si>
    <t>Q052</t>
  </si>
  <si>
    <t>Marius Mahlangu</t>
  </si>
  <si>
    <t>mun-000912</t>
  </si>
  <si>
    <t>Anna Mokoena</t>
  </si>
  <si>
    <t>075 130 0936</t>
  </si>
  <si>
    <t>Ward 17</t>
  </si>
  <si>
    <t>Q118</t>
  </si>
  <si>
    <t>Refilwe Mahlangu</t>
  </si>
  <si>
    <t>Applicant did not bring required supporting documents</t>
  </si>
  <si>
    <t>DHA-000702</t>
  </si>
  <si>
    <t>Dorah Ndlovu</t>
  </si>
  <si>
    <t>22/01/1964</t>
  </si>
  <si>
    <t>075-917-9518</t>
  </si>
  <si>
    <t>Q134</t>
  </si>
  <si>
    <t>Deon Coetzee</t>
  </si>
  <si>
    <t>SASSA-000921</t>
  </si>
  <si>
    <t>27-01-2026</t>
  </si>
  <si>
    <t>Evaton SASSA Office</t>
  </si>
  <si>
    <t>Nokuthula Mokoena</t>
  </si>
  <si>
    <t>Care Dependency Grant</t>
  </si>
  <si>
    <t>Q138</t>
  </si>
  <si>
    <t>Deon Meyer</t>
  </si>
  <si>
    <t>CLN-000842</t>
  </si>
  <si>
    <t>Pieter Khumalo</t>
  </si>
  <si>
    <t>Ward 21</t>
  </si>
  <si>
    <t>SASSA-000527</t>
  </si>
  <si>
    <t>Lindiwe Kruger</t>
  </si>
  <si>
    <t>Ward 9</t>
  </si>
  <si>
    <t>Foster Child Grant</t>
  </si>
  <si>
    <t>SASSA-000908</t>
  </si>
  <si>
    <t>23-01-2026</t>
  </si>
  <si>
    <t>Kagiso Fourie</t>
  </si>
  <si>
    <t>Ward 3</t>
  </si>
  <si>
    <t>Captured</t>
  </si>
  <si>
    <t>Q232</t>
  </si>
  <si>
    <t>Deon Swart</t>
  </si>
  <si>
    <t>DHA-000471</t>
  </si>
  <si>
    <t>Thabo Fourie</t>
  </si>
  <si>
    <t>069-607-0278</t>
  </si>
  <si>
    <t>Deon Mahlangu</t>
  </si>
  <si>
    <t>DHA-001022</t>
  </si>
  <si>
    <t>Bongani Mahlangu</t>
  </si>
  <si>
    <t>26-12-2005</t>
  </si>
  <si>
    <t>062-860-3174</t>
  </si>
  <si>
    <t>Q045</t>
  </si>
  <si>
    <t>Werner Khumalo</t>
  </si>
  <si>
    <t>DHA000830</t>
  </si>
  <si>
    <t>Pieter Kruger</t>
  </si>
  <si>
    <t>27-07-1958</t>
  </si>
  <si>
    <t>Ward 1</t>
  </si>
  <si>
    <t>Q265</t>
  </si>
  <si>
    <t>DHA-000793</t>
  </si>
  <si>
    <t>Q119</t>
  </si>
  <si>
    <t>Palesa Sithole</t>
  </si>
  <si>
    <t>cln-000444</t>
  </si>
  <si>
    <t>Johannes Molefe</t>
  </si>
  <si>
    <t>075 990 8000</t>
  </si>
  <si>
    <t>Ward 10</t>
  </si>
  <si>
    <t>Q271</t>
  </si>
  <si>
    <t>Refilwe Swart</t>
  </si>
  <si>
    <t>13-08-2026</t>
  </si>
  <si>
    <t>Duplicate application found on system - flagged</t>
  </si>
  <si>
    <t>MUN-000457</t>
  </si>
  <si>
    <t>Elizabeth Fourie</t>
  </si>
  <si>
    <t>073 705 2676</t>
  </si>
  <si>
    <t>Ward 8</t>
  </si>
  <si>
    <t>Q027</t>
  </si>
  <si>
    <t>Zanele Khumalo</t>
  </si>
  <si>
    <t>SASSA-000886</t>
  </si>
  <si>
    <t>Zodwa Kruger</t>
  </si>
  <si>
    <t>30/10/1989</t>
  </si>
  <si>
    <t>067-412-1980</t>
  </si>
  <si>
    <t>Q026</t>
  </si>
  <si>
    <t>19-09-2026</t>
  </si>
  <si>
    <t>DHA-000996</t>
  </si>
  <si>
    <t>13-07-2026</t>
  </si>
  <si>
    <t>13-07-1986</t>
  </si>
  <si>
    <t>(062) 4562402</t>
  </si>
  <si>
    <t>Q124</t>
  </si>
  <si>
    <t>Zanele Sithole</t>
  </si>
  <si>
    <t>DHA-000464</t>
  </si>
  <si>
    <t>Willem Mahlangu</t>
  </si>
  <si>
    <t>063 880 3633</t>
  </si>
  <si>
    <t>Busisiwe Coetzee</t>
  </si>
  <si>
    <t>Record incomplete - contact number illegible on form</t>
  </si>
  <si>
    <t>sassa-000991</t>
  </si>
  <si>
    <t>Bongani Fourie</t>
  </si>
  <si>
    <t>18-04-2006</t>
  </si>
  <si>
    <t>Q144</t>
  </si>
  <si>
    <t>Palesa Radebe</t>
  </si>
  <si>
    <t>MUN000012</t>
  </si>
  <si>
    <t>Marie Dlamini</t>
  </si>
  <si>
    <t>15/04/1970</t>
  </si>
  <si>
    <t>071-688-8859</t>
  </si>
  <si>
    <t>Q033</t>
  </si>
  <si>
    <t>SASSA-000166</t>
  </si>
  <si>
    <t>17/12/2025</t>
  </si>
  <si>
    <t>Sizwe Mokgadi</t>
  </si>
  <si>
    <t>Q149</t>
  </si>
  <si>
    <t>Chris Meyer</t>
  </si>
  <si>
    <t>sassa-000033</t>
  </si>
  <si>
    <t>17-01-2026</t>
  </si>
  <si>
    <t>Dorah Molefe</t>
  </si>
  <si>
    <t>080 600 1432</t>
  </si>
  <si>
    <t>SRD Grant</t>
  </si>
  <si>
    <t>Q015</t>
  </si>
  <si>
    <t>Busisiwe Sithole</t>
  </si>
  <si>
    <t>DHA-000073</t>
  </si>
  <si>
    <t>Elizabeth Steyn</t>
  </si>
  <si>
    <t>26/11/1946</t>
  </si>
  <si>
    <t>078-868-8814</t>
  </si>
  <si>
    <t>Incomplete - Missing ID Copy</t>
  </si>
  <si>
    <t>Q059</t>
  </si>
  <si>
    <t>Busisiwe Meyer</t>
  </si>
  <si>
    <t>18/05/2026</t>
  </si>
  <si>
    <t>MUN-000648</t>
  </si>
  <si>
    <t>Sipho Nkosi</t>
  </si>
  <si>
    <t>075 837 9625</t>
  </si>
  <si>
    <t>Q017</t>
  </si>
  <si>
    <t>MUN-000041</t>
  </si>
  <si>
    <t>Zodwa Botha</t>
  </si>
  <si>
    <t>074-668-3437</t>
  </si>
  <si>
    <t>Q221</t>
  </si>
  <si>
    <t>Refilwe Radebe</t>
  </si>
  <si>
    <t>SASSA-000213</t>
  </si>
  <si>
    <t>Anna Mahlangu</t>
  </si>
  <si>
    <t>(071) 7324960</t>
  </si>
  <si>
    <t>Child Support Grant</t>
  </si>
  <si>
    <t>Q110</t>
  </si>
  <si>
    <t>sassa-000163</t>
  </si>
  <si>
    <t>SASSA Grant Status Enquiry</t>
  </si>
  <si>
    <t>Tumelo Molefe</t>
  </si>
  <si>
    <t>065 171 8421</t>
  </si>
  <si>
    <t>Older Persons Grant</t>
  </si>
  <si>
    <t>sassa-000122</t>
  </si>
  <si>
    <t>Lindiwe Mahlangu</t>
  </si>
  <si>
    <t>068 524 5479</t>
  </si>
  <si>
    <t>Q268</t>
  </si>
  <si>
    <t>Lerato Sithole</t>
  </si>
  <si>
    <t>MUN-000036</t>
  </si>
  <si>
    <t>Q233</t>
  </si>
  <si>
    <t>Palesa Mahlangu</t>
  </si>
  <si>
    <t>SASSA000385</t>
  </si>
  <si>
    <t>28/02/2026</t>
  </si>
  <si>
    <t>Sipho Khumalo</t>
  </si>
  <si>
    <t>083-423-3116</t>
  </si>
  <si>
    <t>Q261</t>
  </si>
  <si>
    <t>Chris Radebe</t>
  </si>
  <si>
    <t>DHA-000575</t>
  </si>
  <si>
    <t>25-08-2026</t>
  </si>
  <si>
    <t>Willem Ndlovu</t>
  </si>
  <si>
    <t>26/03/1957</t>
  </si>
  <si>
    <t>070-395-0945</t>
  </si>
  <si>
    <t>Q060</t>
  </si>
  <si>
    <t>DHA-001038</t>
  </si>
  <si>
    <t>Anna Steyn</t>
  </si>
  <si>
    <t>Q084</t>
  </si>
  <si>
    <t>SASSA-000209</t>
  </si>
  <si>
    <t>Johannes Botha</t>
  </si>
  <si>
    <t>28/04/2023</t>
  </si>
  <si>
    <t>Q107</t>
  </si>
  <si>
    <t>Palesa Meyer</t>
  </si>
  <si>
    <t>DHA000923</t>
  </si>
  <si>
    <t>Refilwe Dlamini</t>
  </si>
  <si>
    <t>16-06-1957</t>
  </si>
  <si>
    <t>Ward 4</t>
  </si>
  <si>
    <t>Q172</t>
  </si>
  <si>
    <t>DHA-000978</t>
  </si>
  <si>
    <t>GRACE BOTHA</t>
  </si>
  <si>
    <t>Q038</t>
  </si>
  <si>
    <t>Marius Khumalo</t>
  </si>
  <si>
    <t>cln-000654</t>
  </si>
  <si>
    <t>Refilwe Mokoena</t>
  </si>
  <si>
    <t>29/03/1982</t>
  </si>
  <si>
    <t>Q264</t>
  </si>
  <si>
    <t>16-07-2026</t>
  </si>
  <si>
    <t>cln-000118</t>
  </si>
  <si>
    <t>18/08/2026</t>
  </si>
  <si>
    <t>Mandla Mokgadi</t>
  </si>
  <si>
    <t>Q044</t>
  </si>
  <si>
    <t>MUN-000167</t>
  </si>
  <si>
    <t>Sizwe Dlamini</t>
  </si>
  <si>
    <t>Q009</t>
  </si>
  <si>
    <t>cln-000977</t>
  </si>
  <si>
    <t>Clinic - Immunisation</t>
  </si>
  <si>
    <t>Sizwe Radebe</t>
  </si>
  <si>
    <t>Q184</t>
  </si>
  <si>
    <t>Werner Swart</t>
  </si>
  <si>
    <t>DHA000149</t>
  </si>
  <si>
    <t>Kagiso Van der Merwe</t>
  </si>
  <si>
    <t>080-661-2203</t>
  </si>
  <si>
    <t>Q278</t>
  </si>
  <si>
    <t>Refilwe Meyer</t>
  </si>
  <si>
    <t>Client to return with proof of residence</t>
  </si>
  <si>
    <t>MUN000971</t>
  </si>
  <si>
    <t>Elizabeth Dlamini</t>
  </si>
  <si>
    <t>Q253</t>
  </si>
  <si>
    <t>MUN-000107</t>
  </si>
  <si>
    <t>20/12/1970</t>
  </si>
  <si>
    <t>Refilwe Sithole</t>
  </si>
  <si>
    <t>DHA-000450</t>
  </si>
  <si>
    <t>(064) 8895636</t>
  </si>
  <si>
    <t>Q276</t>
  </si>
  <si>
    <t>Zanele Mahlangu</t>
  </si>
  <si>
    <t>CLN000323</t>
  </si>
  <si>
    <t>Zanele Coetzee</t>
  </si>
  <si>
    <t>SASSA-000562</t>
  </si>
  <si>
    <t>26-02-2024</t>
  </si>
  <si>
    <t>Q146</t>
  </si>
  <si>
    <t>Chris Sithole</t>
  </si>
  <si>
    <t>DHA-000929</t>
  </si>
  <si>
    <t>Sizwe Van der Merwe</t>
  </si>
  <si>
    <t>Q102</t>
  </si>
  <si>
    <t>CLN-000035</t>
  </si>
  <si>
    <t>Mandla Nkosi</t>
  </si>
  <si>
    <t>Q018</t>
  </si>
  <si>
    <t>Werner Radebe</t>
  </si>
  <si>
    <t>MUN-000614</t>
  </si>
  <si>
    <t>Mandla Steyn</t>
  </si>
  <si>
    <t>079-516-8049</t>
  </si>
  <si>
    <t>Ward 24</t>
  </si>
  <si>
    <t>Q195</t>
  </si>
  <si>
    <t>MUN-000578</t>
  </si>
  <si>
    <t>Bongani Steyn</t>
  </si>
  <si>
    <t>063-154-9298</t>
  </si>
  <si>
    <t>Q069</t>
  </si>
  <si>
    <t>SASSA-000447</t>
  </si>
  <si>
    <t>Refilwe Van der Merwe</t>
  </si>
  <si>
    <t>062 209 0828</t>
  </si>
  <si>
    <t>Q243</t>
  </si>
  <si>
    <t>Zanele Swart</t>
  </si>
  <si>
    <t>CLN000034</t>
  </si>
  <si>
    <t>Grace Nkosi</t>
  </si>
  <si>
    <t>077-705-0848</t>
  </si>
  <si>
    <t>dha-000433</t>
  </si>
  <si>
    <t>Pieter Dlamini</t>
  </si>
  <si>
    <t>(073) 2706592</t>
  </si>
  <si>
    <t>Q165</t>
  </si>
  <si>
    <t>Lerato Meyer</t>
  </si>
  <si>
    <t>SASSA000767</t>
  </si>
  <si>
    <t>SASSA-000294</t>
  </si>
  <si>
    <t>18-09-2026</t>
  </si>
  <si>
    <t>Grace Van der Merwe</t>
  </si>
  <si>
    <t>13-04-2010</t>
  </si>
  <si>
    <t>Q171</t>
  </si>
  <si>
    <t>Elderly applicant assisted due to mobility issues</t>
  </si>
  <si>
    <t>DHA-000439</t>
  </si>
  <si>
    <t>29/11/2025</t>
  </si>
  <si>
    <t>marie van der merwe</t>
  </si>
  <si>
    <t>066-582-0927</t>
  </si>
  <si>
    <t>Q005</t>
  </si>
  <si>
    <t>Lerato Radebe</t>
  </si>
  <si>
    <t>SASSA-000477</t>
  </si>
  <si>
    <t>29-01-2026</t>
  </si>
  <si>
    <t>Bongani Nkosi</t>
  </si>
  <si>
    <t>ID NOT PROVIDED</t>
  </si>
  <si>
    <t>mun-000513</t>
  </si>
  <si>
    <t>Q086</t>
  </si>
  <si>
    <t>Werner Mahlangu</t>
  </si>
  <si>
    <t>DHA-000072</t>
  </si>
  <si>
    <t>Marie Pretorius</t>
  </si>
  <si>
    <t>064 884 7605</t>
  </si>
  <si>
    <t>Q153</t>
  </si>
  <si>
    <t>SASSA000237</t>
  </si>
  <si>
    <t>Kagiso Kruger</t>
  </si>
  <si>
    <t>(065) 8544203</t>
  </si>
  <si>
    <t>Q151</t>
  </si>
  <si>
    <t>Refilwe Coetzee</t>
  </si>
  <si>
    <t>DHA-001010</t>
  </si>
  <si>
    <t>Dorah Sithole</t>
  </si>
  <si>
    <t>065 908 7978</t>
  </si>
  <si>
    <t>dha-000052</t>
  </si>
  <si>
    <t>Anna Van der Merwe</t>
  </si>
  <si>
    <t>074 198 1601</t>
  </si>
  <si>
    <t>Ward 22</t>
  </si>
  <si>
    <t>Q049</t>
  </si>
  <si>
    <t>DHA000729</t>
  </si>
  <si>
    <t>Sipho Ndlovu</t>
  </si>
  <si>
    <t>068 701 7151</t>
  </si>
  <si>
    <t>Q218</t>
  </si>
  <si>
    <t>SASSA-000229</t>
  </si>
  <si>
    <t>20/01/2026</t>
  </si>
  <si>
    <t>lindiwe steyn</t>
  </si>
  <si>
    <t>31/07/2002</t>
  </si>
  <si>
    <t>065 495 9436</t>
  </si>
  <si>
    <t>SASSA-000699</t>
  </si>
  <si>
    <t>16-03-2026</t>
  </si>
  <si>
    <t>Q281</t>
  </si>
  <si>
    <t>Lerato Khumalo</t>
  </si>
  <si>
    <t>SASSA-000004</t>
  </si>
  <si>
    <t>Thabo Ndlovu</t>
  </si>
  <si>
    <t>(073) 6617527</t>
  </si>
  <si>
    <t>Q041</t>
  </si>
  <si>
    <t>Andries Radebe</t>
  </si>
  <si>
    <t>sassa-000236</t>
  </si>
  <si>
    <t>Grace Fourie</t>
  </si>
  <si>
    <t>21-07-1988</t>
  </si>
  <si>
    <t>Q239</t>
  </si>
  <si>
    <t>Werner Coetzee</t>
  </si>
  <si>
    <t>CLN-000296</t>
  </si>
  <si>
    <t>Johannes Mokoena</t>
  </si>
  <si>
    <t>(068) 6025074</t>
  </si>
  <si>
    <t>Q161</t>
  </si>
  <si>
    <t>cln-000584</t>
  </si>
  <si>
    <t>Marie Mahlangu</t>
  </si>
  <si>
    <t>21/09/1979</t>
  </si>
  <si>
    <t>076-336-2391</t>
  </si>
  <si>
    <t>Busisiwe Radebe</t>
  </si>
  <si>
    <t>MUN-000420</t>
  </si>
  <si>
    <t>Q106</t>
  </si>
  <si>
    <t>Chris Coetzee</t>
  </si>
  <si>
    <t>DHA-000837</t>
  </si>
  <si>
    <t>17-01-1998</t>
  </si>
  <si>
    <t>066 165 3987</t>
  </si>
  <si>
    <t>Q081</t>
  </si>
  <si>
    <t>Deon Radebe</t>
  </si>
  <si>
    <t>17-03-2026</t>
  </si>
  <si>
    <t>SASSA-000132</t>
  </si>
  <si>
    <t>23-02-2026</t>
  </si>
  <si>
    <t>pieter kruger</t>
  </si>
  <si>
    <t>23/03/1966</t>
  </si>
  <si>
    <t>082 657 0609</t>
  </si>
  <si>
    <t>Q277</t>
  </si>
  <si>
    <t>DHA-000872</t>
  </si>
  <si>
    <t>Grace Radebe</t>
  </si>
  <si>
    <t>064-893-4265</t>
  </si>
  <si>
    <t>Q115</t>
  </si>
  <si>
    <t>Lerato Coetzee</t>
  </si>
  <si>
    <t>CLN-001003</t>
  </si>
  <si>
    <t>Q217</t>
  </si>
  <si>
    <t>DHA-000689</t>
  </si>
  <si>
    <t>Tumelo Pretorius</t>
  </si>
  <si>
    <t>Q024</t>
  </si>
  <si>
    <t>CLN-000624</t>
  </si>
  <si>
    <t>14/01/2026</t>
  </si>
  <si>
    <t>Refilwe Nkosi</t>
  </si>
  <si>
    <t>31-07-1957</t>
  </si>
  <si>
    <t>076-530-7645</t>
  </si>
  <si>
    <t>DHA-000717</t>
  </si>
  <si>
    <t>Elizabeth Van der Merwe</t>
  </si>
  <si>
    <t>Palesa Nel</t>
  </si>
  <si>
    <t>SASSA-000280</t>
  </si>
  <si>
    <t>23/07/2026</t>
  </si>
  <si>
    <t>076-761-1530</t>
  </si>
  <si>
    <t>sassa-000877</t>
  </si>
  <si>
    <t>Sizwe Molefe</t>
  </si>
  <si>
    <t>26-04-2019</t>
  </si>
  <si>
    <t>075 180 3463</t>
  </si>
  <si>
    <t>DHA000794</t>
  </si>
  <si>
    <t>Sipho Mahlangu</t>
  </si>
  <si>
    <t>070-723-2815</t>
  </si>
  <si>
    <t>MUN000645</t>
  </si>
  <si>
    <t>Refilwe Fourie</t>
  </si>
  <si>
    <t>067 951 4261</t>
  </si>
  <si>
    <t>MUN-000849</t>
  </si>
  <si>
    <t>Bongani Radebe</t>
  </si>
  <si>
    <t>(078) 7832336</t>
  </si>
  <si>
    <t>Q284</t>
  </si>
  <si>
    <t>Zanele Nel</t>
  </si>
  <si>
    <t>dha-000478</t>
  </si>
  <si>
    <t>077-732-4180</t>
  </si>
  <si>
    <t>Q291</t>
  </si>
  <si>
    <t>DHA-000811</t>
  </si>
  <si>
    <t>Elizabeth Molefe</t>
  </si>
  <si>
    <t>SASSA-000588</t>
  </si>
  <si>
    <t>Pieter Sithole</t>
  </si>
  <si>
    <t>16/07/1941</t>
  </si>
  <si>
    <t>Q245</t>
  </si>
  <si>
    <t>CLN-000797</t>
  </si>
  <si>
    <t>Zanele Radebe</t>
  </si>
  <si>
    <t>sassa-000197</t>
  </si>
  <si>
    <t>Willem Fourie</t>
  </si>
  <si>
    <t>Q189</t>
  </si>
  <si>
    <t>Zanele Meyer</t>
  </si>
  <si>
    <t>mun-000820</t>
  </si>
  <si>
    <t>Nokuthula Ndlovu</t>
  </si>
  <si>
    <t>Q061</t>
  </si>
  <si>
    <t>dha-000435</t>
  </si>
  <si>
    <t>29-07-2026</t>
  </si>
  <si>
    <t>Zodwa Ndlovu</t>
  </si>
  <si>
    <t>29-12-1954</t>
  </si>
  <si>
    <t>SASSA-000362</t>
  </si>
  <si>
    <t>Lindiwe Pretorius</t>
  </si>
  <si>
    <t>Q200</t>
  </si>
  <si>
    <t>DHA-000680</t>
  </si>
  <si>
    <t>19/08/2026</t>
  </si>
  <si>
    <t>Refilwe Ndlovu</t>
  </si>
  <si>
    <t>Q228</t>
  </si>
  <si>
    <t>DHA-000755</t>
  </si>
  <si>
    <t>30-12-2025</t>
  </si>
  <si>
    <t>Q113</t>
  </si>
  <si>
    <t>SASSA000909</t>
  </si>
  <si>
    <t>Sizwe Sithole</t>
  </si>
  <si>
    <t>17-06-1975</t>
  </si>
  <si>
    <t>Q204</t>
  </si>
  <si>
    <t>MUN-000950</t>
  </si>
  <si>
    <t>Tumelo Sithole</t>
  </si>
  <si>
    <t>061-558-3785</t>
  </si>
  <si>
    <t>Q073</t>
  </si>
  <si>
    <t>SASSA-000310</t>
  </si>
  <si>
    <t>Nomvula Kruger</t>
  </si>
  <si>
    <t>24/01/2005</t>
  </si>
  <si>
    <t>CLN000016</t>
  </si>
  <si>
    <t>20-07-2026</t>
  </si>
  <si>
    <t>Elizabeth Khumalo</t>
  </si>
  <si>
    <t>068-712-2216</t>
  </si>
  <si>
    <t>mun-000499</t>
  </si>
  <si>
    <t>Lindiwe Fourie</t>
  </si>
  <si>
    <t>19-09-1977</t>
  </si>
  <si>
    <t>071-331-9798</t>
  </si>
  <si>
    <t>Q300</t>
  </si>
  <si>
    <t>Lerato Swart</t>
  </si>
  <si>
    <t>SASSA-000743</t>
  </si>
  <si>
    <t>Lindiwe Sithole</t>
  </si>
  <si>
    <t>27/10/1976</t>
  </si>
  <si>
    <t>MUN000574</t>
  </si>
  <si>
    <t>Bongani Botha</t>
  </si>
  <si>
    <t>Q164</t>
  </si>
  <si>
    <t>DHA-000245</t>
  </si>
  <si>
    <t>Thabo Kruger</t>
  </si>
  <si>
    <t>Q178</t>
  </si>
  <si>
    <t>DHA000980</t>
  </si>
  <si>
    <t>Marie Molefe</t>
  </si>
  <si>
    <t>MUN000501</t>
  </si>
  <si>
    <t>20/02/2026</t>
  </si>
  <si>
    <t>Johannes Pretorius</t>
  </si>
  <si>
    <t>076 912 3497</t>
  </si>
  <si>
    <t>Marius Radebe</t>
  </si>
  <si>
    <t>25/02/2026</t>
  </si>
  <si>
    <t>DHA-000714</t>
  </si>
  <si>
    <t>15/07/2026</t>
  </si>
  <si>
    <t>Johannes Van der Merwe</t>
  </si>
  <si>
    <t>(062) 7632443</t>
  </si>
  <si>
    <t>Deon Sithole</t>
  </si>
  <si>
    <t>MUN-000248</t>
  </si>
  <si>
    <t>075 785 9349</t>
  </si>
  <si>
    <t>Q058</t>
  </si>
  <si>
    <t>SASSA-001028</t>
  </si>
  <si>
    <t>Lindiwe Ndlovu</t>
  </si>
  <si>
    <t>CLN001040</t>
  </si>
  <si>
    <t>NOKUTHULA RADEBE</t>
  </si>
  <si>
    <t>20-09-1960</t>
  </si>
  <si>
    <t>081-795-4797</t>
  </si>
  <si>
    <t>Q180</t>
  </si>
  <si>
    <t>Andries Swart</t>
  </si>
  <si>
    <t>MUN-000251</t>
  </si>
  <si>
    <t>083 452 9157</t>
  </si>
  <si>
    <t>Q111</t>
  </si>
  <si>
    <t>MUN-001008</t>
  </si>
  <si>
    <t>GRACE PRETORIUS</t>
  </si>
  <si>
    <t>(076) 6310810</t>
  </si>
  <si>
    <t>Q188</t>
  </si>
  <si>
    <t>MUN000613</t>
  </si>
  <si>
    <t>Sizwe Botha</t>
  </si>
  <si>
    <t>068 558 6657</t>
  </si>
  <si>
    <t>Deon Nel</t>
  </si>
  <si>
    <t>DHA-000737</t>
  </si>
  <si>
    <t>076-335-8779</t>
  </si>
  <si>
    <t>cln-000982</t>
  </si>
  <si>
    <t>Nokuthula Pretorius</t>
  </si>
  <si>
    <t>063 621 3705</t>
  </si>
  <si>
    <t>Q065</t>
  </si>
  <si>
    <t>mun-000526</t>
  </si>
  <si>
    <t>Kagiso Botha</t>
  </si>
  <si>
    <t>28-09-1967</t>
  </si>
  <si>
    <t>(061) 8423447</t>
  </si>
  <si>
    <t>Q191</t>
  </si>
  <si>
    <t>DHA-000995</t>
  </si>
  <si>
    <t>Q182</t>
  </si>
  <si>
    <t>Busisiwe Swart</t>
  </si>
  <si>
    <t>SASSA-000086</t>
  </si>
  <si>
    <t>21-08-2026</t>
  </si>
  <si>
    <t>Johannes Nkosi</t>
  </si>
  <si>
    <t>069-668-8270</t>
  </si>
  <si>
    <t>Q254</t>
  </si>
  <si>
    <t>MUN-000428</t>
  </si>
  <si>
    <t>26-10-1949</t>
  </si>
  <si>
    <t>mun-000024</t>
  </si>
  <si>
    <t>Zodwa Mokoena</t>
  </si>
  <si>
    <t>068 565 8392</t>
  </si>
  <si>
    <t>Q135</t>
  </si>
  <si>
    <t>SASSA000208</t>
  </si>
  <si>
    <t>Dorah Dlamini</t>
  </si>
  <si>
    <t>062 197 2839</t>
  </si>
  <si>
    <t>Q122</t>
  </si>
  <si>
    <t>cln-000483</t>
  </si>
  <si>
    <t>Lindiwe Mokgadi</t>
  </si>
  <si>
    <t>079 335 0856</t>
  </si>
  <si>
    <t>Q028</t>
  </si>
  <si>
    <t>MUN-000520</t>
  </si>
  <si>
    <t>(060) 8767357</t>
  </si>
  <si>
    <t>SASSA-000013</t>
  </si>
  <si>
    <t>Johannes Kruger</t>
  </si>
  <si>
    <t>060 421 2981</t>
  </si>
  <si>
    <t>Q089</t>
  </si>
  <si>
    <t>MUN-000744</t>
  </si>
  <si>
    <t>063-182-2473</t>
  </si>
  <si>
    <t>Q002</t>
  </si>
  <si>
    <t>22/04/2026</t>
  </si>
  <si>
    <t>sassa-000748</t>
  </si>
  <si>
    <t>29-04-2026</t>
  </si>
  <si>
    <t>Johannes Radebe</t>
  </si>
  <si>
    <t>24-07-1961</t>
  </si>
  <si>
    <t>Q168</t>
  </si>
  <si>
    <t>SASSA-000888</t>
  </si>
  <si>
    <t>Lindiwe Botha</t>
  </si>
  <si>
    <t>13/08/1994</t>
  </si>
  <si>
    <t>080 102 9652</t>
  </si>
  <si>
    <t>SASSA-000335</t>
  </si>
  <si>
    <t>Dorah Radebe</t>
  </si>
  <si>
    <t>24/12/1978</t>
  </si>
  <si>
    <t>26/06/2026</t>
  </si>
  <si>
    <t>sassa-000304</t>
  </si>
  <si>
    <t>21-05-2026</t>
  </si>
  <si>
    <t>Willem Khumalo</t>
  </si>
  <si>
    <t>16-10-1949</t>
  </si>
  <si>
    <t>CLN-000194</t>
  </si>
  <si>
    <t>Tumelo Mokgadi</t>
  </si>
  <si>
    <t>067 895 1836</t>
  </si>
  <si>
    <t>29-03-2026</t>
  </si>
  <si>
    <t>sassa-000870</t>
  </si>
  <si>
    <t>Refilwe Botha</t>
  </si>
  <si>
    <t>(080) 7939030</t>
  </si>
  <si>
    <t>Q267</t>
  </si>
  <si>
    <t>SASSA000786</t>
  </si>
  <si>
    <t>Johannes Fourie</t>
  </si>
  <si>
    <t>26/06/2009</t>
  </si>
  <si>
    <t>067 783 0451</t>
  </si>
  <si>
    <t>Deon Khumalo</t>
  </si>
  <si>
    <t>DHA-000845</t>
  </si>
  <si>
    <t>14/06/2026</t>
  </si>
  <si>
    <t>SASSA000932</t>
  </si>
  <si>
    <t>17-04-2026</t>
  </si>
  <si>
    <t>Dorah Mahlangu</t>
  </si>
  <si>
    <t>mun-000956</t>
  </si>
  <si>
    <t>15-08-2026</t>
  </si>
  <si>
    <t>Q173</t>
  </si>
  <si>
    <t>SASSA000204</t>
  </si>
  <si>
    <t>Elizabeth Radebe</t>
  </si>
  <si>
    <t>31-01-2023</t>
  </si>
  <si>
    <t>080-123-0323</t>
  </si>
  <si>
    <t>Q034</t>
  </si>
  <si>
    <t>CLN-000177</t>
  </si>
  <si>
    <t>075 746 7391</t>
  </si>
  <si>
    <t>DHA-000533</t>
  </si>
  <si>
    <t>082 518 9130</t>
  </si>
  <si>
    <t>MUN000422</t>
  </si>
  <si>
    <t>13-09-2026</t>
  </si>
  <si>
    <t>075 946 5824</t>
  </si>
  <si>
    <t>Q262</t>
  </si>
  <si>
    <t>CLN000270</t>
  </si>
  <si>
    <t>Pieter Nkosi</t>
  </si>
  <si>
    <t>Q121</t>
  </si>
  <si>
    <t>MUN-000812</t>
  </si>
  <si>
    <t>25-01-2026</t>
  </si>
  <si>
    <t>Kagiso Steyn</t>
  </si>
  <si>
    <t>(079) 3823260</t>
  </si>
  <si>
    <t>Q148</t>
  </si>
  <si>
    <t>MUN-000712</t>
  </si>
  <si>
    <t>Thabo Steyn</t>
  </si>
  <si>
    <t>072 105 9971</t>
  </si>
  <si>
    <t>MUN000029</t>
  </si>
  <si>
    <t>15/12/2025</t>
  </si>
  <si>
    <t>Lindiwe Steyn</t>
  </si>
  <si>
    <t>078-863-4968</t>
  </si>
  <si>
    <t>dha-000926</t>
  </si>
  <si>
    <t>Elizabeth Pretorius</t>
  </si>
  <si>
    <t>076 219 9449</t>
  </si>
  <si>
    <t>Q053</t>
  </si>
  <si>
    <t>MUN-000858</t>
  </si>
  <si>
    <t>Dorah Botha</t>
  </si>
  <si>
    <t>064 956 8870</t>
  </si>
  <si>
    <t>Chris Mahlangu</t>
  </si>
  <si>
    <t>MUN-000601</t>
  </si>
  <si>
    <t>Nokuthula Molefe</t>
  </si>
  <si>
    <t>Q068</t>
  </si>
  <si>
    <t>CLN-000009</t>
  </si>
  <si>
    <t>Q279</t>
  </si>
  <si>
    <t>Busisiwe Khumalo</t>
  </si>
  <si>
    <t>DHA-000555</t>
  </si>
  <si>
    <t>Willem Pretorius</t>
  </si>
  <si>
    <t>20/04/1957</t>
  </si>
  <si>
    <t>Q117</t>
  </si>
  <si>
    <t>CLN-000948</t>
  </si>
  <si>
    <t>Sipho Radebe</t>
  </si>
  <si>
    <t>069-832-7697</t>
  </si>
  <si>
    <t>SASSA-000669</t>
  </si>
  <si>
    <t>14-12-2025</t>
  </si>
  <si>
    <t>Grace Sithole</t>
  </si>
  <si>
    <t>(076) 7528734</t>
  </si>
  <si>
    <t>Q185</t>
  </si>
  <si>
    <t>dha-000490</t>
  </si>
  <si>
    <t>Marie Mokoena</t>
  </si>
  <si>
    <t>25/12/2006</t>
  </si>
  <si>
    <t>(070) 3986564</t>
  </si>
  <si>
    <t>Q023</t>
  </si>
  <si>
    <t>21/06/2026</t>
  </si>
  <si>
    <t>DHA000927</t>
  </si>
  <si>
    <t>nokuthula pretorius</t>
  </si>
  <si>
    <t>20-04-1997</t>
  </si>
  <si>
    <t>(075) 1387602</t>
  </si>
  <si>
    <t>Q219</t>
  </si>
  <si>
    <t>DHA000425</t>
  </si>
  <si>
    <t>25/06/2005</t>
  </si>
  <si>
    <t>075 669 8213</t>
  </si>
  <si>
    <t>Q205</t>
  </si>
  <si>
    <t>sassa-000581</t>
  </si>
  <si>
    <t>17-02-1969</t>
  </si>
  <si>
    <t>061-269-1510</t>
  </si>
  <si>
    <t>Q251</t>
  </si>
  <si>
    <t>DHA000986</t>
  </si>
  <si>
    <t>Kagiso Sithole</t>
  </si>
  <si>
    <t>065 972 0458</t>
  </si>
  <si>
    <t>dha-000502</t>
  </si>
  <si>
    <t>Kagiso Khumalo</t>
  </si>
  <si>
    <t>24-09-2000</t>
  </si>
  <si>
    <t>079 500 4600</t>
  </si>
  <si>
    <t>Q050</t>
  </si>
  <si>
    <t>SASSA000223</t>
  </si>
  <si>
    <t>sassa-000391</t>
  </si>
  <si>
    <t>062-114-9554</t>
  </si>
  <si>
    <t>Q202</t>
  </si>
  <si>
    <t>SASSA-000343</t>
  </si>
  <si>
    <t>Elizabeth Mokoena</t>
  </si>
  <si>
    <t>068-837-2923</t>
  </si>
  <si>
    <t>Q054</t>
  </si>
  <si>
    <t>20/12/2025</t>
  </si>
  <si>
    <t>MUN000742</t>
  </si>
  <si>
    <t>DHA000448</t>
  </si>
  <si>
    <t>CLN000342</t>
  </si>
  <si>
    <t>24/07/2026</t>
  </si>
  <si>
    <t>MUN000546</t>
  </si>
  <si>
    <t>Elizabeth Kruger</t>
  </si>
  <si>
    <t>Q125</t>
  </si>
  <si>
    <t>DHA-000733</t>
  </si>
  <si>
    <t>31-08-1993</t>
  </si>
  <si>
    <t>062-110-4230</t>
  </si>
  <si>
    <t>sassa-000355</t>
  </si>
  <si>
    <t>28/08/2026</t>
  </si>
  <si>
    <t>Sizwe Mokoena</t>
  </si>
  <si>
    <t>Q175</t>
  </si>
  <si>
    <t>dha-000328</t>
  </si>
  <si>
    <t>24/01/2026</t>
  </si>
  <si>
    <t>NOKUTHULA DLAMINI</t>
  </si>
  <si>
    <t>068 383 6201</t>
  </si>
  <si>
    <t>Q259</t>
  </si>
  <si>
    <t>SASSA-001058</t>
  </si>
  <si>
    <t>Q039</t>
  </si>
  <si>
    <t>MUN-000426</t>
  </si>
  <si>
    <t>Nokuthula Sithole</t>
  </si>
  <si>
    <t>073 914 9319</t>
  </si>
  <si>
    <t>26-08-2026</t>
  </si>
  <si>
    <t>CLN-000160</t>
  </si>
  <si>
    <t>Dorah Khumalo</t>
  </si>
  <si>
    <t>DHA-000818</t>
  </si>
  <si>
    <t>Q021</t>
  </si>
  <si>
    <t>sassa-000134</t>
  </si>
  <si>
    <t>CLN-001029</t>
  </si>
  <si>
    <t>dha-000200</t>
  </si>
  <si>
    <t>Marie Nkosi</t>
  </si>
  <si>
    <t>(077) 3121166</t>
  </si>
  <si>
    <t>Q159</t>
  </si>
  <si>
    <t>sassa-000487</t>
  </si>
  <si>
    <t>063 698 0233</t>
  </si>
  <si>
    <t>Q177</t>
  </si>
  <si>
    <t>MUN-001031</t>
  </si>
  <si>
    <t>23/03/2026</t>
  </si>
  <si>
    <t>076 517 3870</t>
  </si>
  <si>
    <t>Q201</t>
  </si>
  <si>
    <t>mun-000538</t>
  </si>
  <si>
    <t>(061) 2944858</t>
  </si>
  <si>
    <t>DHA-000259</t>
  </si>
  <si>
    <t>063 833 7874</t>
  </si>
  <si>
    <t>SASSA-000954</t>
  </si>
  <si>
    <t>071-750-7916</t>
  </si>
  <si>
    <t>Q269</t>
  </si>
  <si>
    <t>SASSA-000255</t>
  </si>
  <si>
    <t>14-04-2026</t>
  </si>
  <si>
    <t>SASSA000955</t>
  </si>
  <si>
    <t>18-12-2025</t>
  </si>
  <si>
    <t>31/01/2009</t>
  </si>
  <si>
    <t>Q181</t>
  </si>
  <si>
    <t>MUN-000496</t>
  </si>
  <si>
    <t>072 502 1023</t>
  </si>
  <si>
    <t>Q241</t>
  </si>
  <si>
    <t>SASSA000199</t>
  </si>
  <si>
    <t>27/12/1979</t>
  </si>
  <si>
    <t>DHA000775</t>
  </si>
  <si>
    <t>22/02/1961</t>
  </si>
  <si>
    <t>DHA-000558</t>
  </si>
  <si>
    <t>willem van der merwe</t>
  </si>
  <si>
    <t>080 885 9787</t>
  </si>
  <si>
    <t>Q274</t>
  </si>
  <si>
    <t>Andries Nel</t>
  </si>
  <si>
    <t>MUN-001051</t>
  </si>
  <si>
    <t>Thabo Mahlangu</t>
  </si>
  <si>
    <t>Q192</t>
  </si>
  <si>
    <t>SASSA000852</t>
  </si>
  <si>
    <t>DHA000060</t>
  </si>
  <si>
    <t>066-245-3201</t>
  </si>
  <si>
    <t>Q292</t>
  </si>
  <si>
    <t>DHA-000657</t>
  </si>
  <si>
    <t>Johannes Dlamini</t>
  </si>
  <si>
    <t>Q236</t>
  </si>
  <si>
    <t>DHA-000442</t>
  </si>
  <si>
    <t>062 705 5550</t>
  </si>
  <si>
    <t>MUN-000560</t>
  </si>
  <si>
    <t>Elizabeth Mahlangu</t>
  </si>
  <si>
    <t>SASSA000711</t>
  </si>
  <si>
    <t>Q272</t>
  </si>
  <si>
    <t>SASSA-000993</t>
  </si>
  <si>
    <t>061 357 5315</t>
  </si>
  <si>
    <t>Q227</t>
  </si>
  <si>
    <t>cln-000795</t>
  </si>
  <si>
    <t>17/04/2026</t>
  </si>
  <si>
    <t>27-09-1979</t>
  </si>
  <si>
    <t>Andries Coetzee</t>
  </si>
  <si>
    <t>MUN-000891</t>
  </si>
  <si>
    <t>Johannes Mahlangu</t>
  </si>
  <si>
    <t>Q235</t>
  </si>
  <si>
    <t>DHA-000557</t>
  </si>
  <si>
    <t>16-12-2025</t>
  </si>
  <si>
    <t>Werner Sithole</t>
  </si>
  <si>
    <t>dha-000859</t>
  </si>
  <si>
    <t>070 907 1269</t>
  </si>
  <si>
    <t>Q057</t>
  </si>
  <si>
    <t>CLN000396</t>
  </si>
  <si>
    <t>Sipho Van der Merwe</t>
  </si>
  <si>
    <t>(078) 7549235</t>
  </si>
  <si>
    <t>Q087</t>
  </si>
  <si>
    <t>DHA000896</t>
  </si>
  <si>
    <t>Mandla Dlamini</t>
  </si>
  <si>
    <t>(077) 4005134</t>
  </si>
  <si>
    <t>Q030</t>
  </si>
  <si>
    <t>DHA-000638</t>
  </si>
  <si>
    <t>072-388-6369</t>
  </si>
  <si>
    <t>Q093</t>
  </si>
  <si>
    <t>dha-000962</t>
  </si>
  <si>
    <t>Thabo Dlamini</t>
  </si>
  <si>
    <t>26/02/1994</t>
  </si>
  <si>
    <t>Q126</t>
  </si>
  <si>
    <t>SASSA000635</t>
  </si>
  <si>
    <t>13-01-1994</t>
  </si>
  <si>
    <t>070 142 4146</t>
  </si>
  <si>
    <t>DHA000098</t>
  </si>
  <si>
    <t>Willem Nkosi</t>
  </si>
  <si>
    <t>Q128</t>
  </si>
  <si>
    <t>DHA-000268</t>
  </si>
  <si>
    <t>Grace Pretorius</t>
  </si>
  <si>
    <t>(081) 7686832</t>
  </si>
  <si>
    <t>CLN-000247</t>
  </si>
  <si>
    <t>Bongani Pretorius</t>
  </si>
  <si>
    <t>18/12/1991</t>
  </si>
  <si>
    <t>Q145</t>
  </si>
  <si>
    <t>mun-000495</t>
  </si>
  <si>
    <t>Q247</t>
  </si>
  <si>
    <t>DHA000489</t>
  </si>
  <si>
    <t>Anna Kruger</t>
  </si>
  <si>
    <t>MUN000410</t>
  </si>
  <si>
    <t>cln-000393</t>
  </si>
  <si>
    <t>076-635-0595</t>
  </si>
  <si>
    <t>Q215</t>
  </si>
  <si>
    <t>sassa-000757</t>
  </si>
  <si>
    <t>16/04/2026</t>
  </si>
  <si>
    <t>SASSA-000432</t>
  </si>
  <si>
    <t>079 429 7203</t>
  </si>
  <si>
    <t>DHA-000694</t>
  </si>
  <si>
    <t>065 446 5660</t>
  </si>
  <si>
    <t>Q163</t>
  </si>
  <si>
    <t>CLN-000220</t>
  </si>
  <si>
    <t>27-09-1986</t>
  </si>
  <si>
    <t>Q010</t>
  </si>
  <si>
    <t>DHA-000543</t>
  </si>
  <si>
    <t>Johannes Steyn</t>
  </si>
  <si>
    <t>062-874-4004</t>
  </si>
  <si>
    <t>sassa-000597</t>
  </si>
  <si>
    <t>Lindiwe Dlamini</t>
  </si>
  <si>
    <t>27/12/2011</t>
  </si>
  <si>
    <t>079-493-8933</t>
  </si>
  <si>
    <t>Q194</t>
  </si>
  <si>
    <t>SASSA-000734</t>
  </si>
  <si>
    <t>23-03-2026</t>
  </si>
  <si>
    <t>Marie Ndlovu</t>
  </si>
  <si>
    <t>SASSA-000659</t>
  </si>
  <si>
    <t>14-01-2026</t>
  </si>
  <si>
    <t>084 112 2837</t>
  </si>
  <si>
    <t>Q099</t>
  </si>
  <si>
    <t>DHA000301</t>
  </si>
  <si>
    <t>Zodwa Radebe</t>
  </si>
  <si>
    <t>076 763 9923</t>
  </si>
  <si>
    <t>Q116</t>
  </si>
  <si>
    <t>SASSA-000465</t>
  </si>
  <si>
    <t>20/06/2026</t>
  </si>
  <si>
    <t>Lindiwe Molefe</t>
  </si>
  <si>
    <t>(077) 6637120</t>
  </si>
  <si>
    <t>CLN-000710</t>
  </si>
  <si>
    <t>23/11/2025</t>
  </si>
  <si>
    <t>Nomvula Botha</t>
  </si>
  <si>
    <t>082-991-5459</t>
  </si>
  <si>
    <t>DHA-000716</t>
  </si>
  <si>
    <t>Tumelo Fourie</t>
  </si>
  <si>
    <t>29/12/1993</t>
  </si>
  <si>
    <t>075 610 6791</t>
  </si>
  <si>
    <t>DHA-000910</t>
  </si>
  <si>
    <t>16-04-2026</t>
  </si>
  <si>
    <t>johannes steyn</t>
  </si>
  <si>
    <t>28-03-1989</t>
  </si>
  <si>
    <t>Q077</t>
  </si>
  <si>
    <t>CLN001054</t>
  </si>
  <si>
    <t>Grace Mokoena</t>
  </si>
  <si>
    <t>068 916 6949</t>
  </si>
  <si>
    <t>cln-000231</t>
  </si>
  <si>
    <t>27-07-2003</t>
  </si>
  <si>
    <t>Q012</t>
  </si>
  <si>
    <t>MUN000944</t>
  </si>
  <si>
    <t>31-12-2025</t>
  </si>
  <si>
    <t>13/06/1972</t>
  </si>
  <si>
    <t>Chris Nel</t>
  </si>
  <si>
    <t>MUN000366</t>
  </si>
  <si>
    <t>063-316-5566</t>
  </si>
  <si>
    <t>DHA000900</t>
  </si>
  <si>
    <t>064-460-5595</t>
  </si>
  <si>
    <t>Q047</t>
  </si>
  <si>
    <t>CLN000981</t>
  </si>
  <si>
    <t>(071) 2875556</t>
  </si>
  <si>
    <t>MUN-000196</t>
  </si>
  <si>
    <t>Mandla Botha</t>
  </si>
  <si>
    <t>Q140</t>
  </si>
  <si>
    <t>MUN-000479</t>
  </si>
  <si>
    <t>Nokuthula Khumalo</t>
  </si>
  <si>
    <t>18/12/1950</t>
  </si>
  <si>
    <t>079 241 8173</t>
  </si>
  <si>
    <t>SASSA-000235</t>
  </si>
  <si>
    <t>Q132</t>
  </si>
  <si>
    <t>DHA-000105</t>
  </si>
  <si>
    <t>Nomvula Ndlovu</t>
  </si>
  <si>
    <t>073 440 8384</t>
  </si>
  <si>
    <t>DHA-000300</t>
  </si>
  <si>
    <t>21/09/1986</t>
  </si>
  <si>
    <t>069 665 8578</t>
  </si>
  <si>
    <t>DHA-000665</t>
  </si>
  <si>
    <t>Q088</t>
  </si>
  <si>
    <t>DHA-000287</t>
  </si>
  <si>
    <t>19-01-2026</t>
  </si>
  <si>
    <t>084 655 2163</t>
  </si>
  <si>
    <t>CLN-000127</t>
  </si>
  <si>
    <t>Sipho Molefe</t>
  </si>
  <si>
    <t>069-107-6201</t>
  </si>
  <si>
    <t>Marius Nel</t>
  </si>
  <si>
    <t>CLN000284</t>
  </si>
  <si>
    <t>28-11-1971</t>
  </si>
  <si>
    <t>Q070</t>
  </si>
  <si>
    <t>DHA-000985</t>
  </si>
  <si>
    <t>081 619 6995</t>
  </si>
  <si>
    <t>Q287</t>
  </si>
  <si>
    <t>DHA-000306</t>
  </si>
  <si>
    <t>dorah sithole</t>
  </si>
  <si>
    <t>Q199</t>
  </si>
  <si>
    <t>CLN-000058</t>
  </si>
  <si>
    <t>refilwe steyn</t>
  </si>
  <si>
    <t>DHA-000949</t>
  </si>
  <si>
    <t>JOHANNES MAHLANGU</t>
  </si>
  <si>
    <t>063 468 5007</t>
  </si>
  <si>
    <t>Q299</t>
  </si>
  <si>
    <t>31-03-2026</t>
  </si>
  <si>
    <t>sassa-000787</t>
  </si>
  <si>
    <t>SASSA-000662</t>
  </si>
  <si>
    <t>SASSA000371</t>
  </si>
  <si>
    <t>Pieter Pretorius</t>
  </si>
  <si>
    <t>078-621-5537</t>
  </si>
  <si>
    <t>Q231</t>
  </si>
  <si>
    <t>MUN000934</t>
  </si>
  <si>
    <t>22-05-2026</t>
  </si>
  <si>
    <t>Willem Radebe</t>
  </si>
  <si>
    <t>19/04/1988</t>
  </si>
  <si>
    <t>079 932 9621</t>
  </si>
  <si>
    <t>Q158</t>
  </si>
  <si>
    <t>SASSA-000332</t>
  </si>
  <si>
    <t>sassa-000974</t>
  </si>
  <si>
    <t>bongani steyn</t>
  </si>
  <si>
    <t>CLN-000764</t>
  </si>
  <si>
    <t>13/12/2025</t>
  </si>
  <si>
    <t>Tumelo Van der Merwe</t>
  </si>
  <si>
    <t>18/07/1948</t>
  </si>
  <si>
    <t>083-804-7359</t>
  </si>
  <si>
    <t>dha-000361</t>
  </si>
  <si>
    <t>Pieter Ndlovu</t>
  </si>
  <si>
    <t>CLN-000367</t>
  </si>
  <si>
    <t>Zodwa Sithole</t>
  </si>
  <si>
    <t>073 377 6488</t>
  </si>
  <si>
    <t>DHA-000124</t>
  </si>
  <si>
    <t>Grace Ndlovu</t>
  </si>
  <si>
    <t>sassa-001053</t>
  </si>
  <si>
    <t>072-628-5693</t>
  </si>
  <si>
    <t>SASSA-000317</t>
  </si>
  <si>
    <t>Refilwe Kruger</t>
  </si>
  <si>
    <t>26-08-1952</t>
  </si>
  <si>
    <t>SASSA-000380</t>
  </si>
  <si>
    <t>15/08/2026</t>
  </si>
  <si>
    <t>18/08/2010</t>
  </si>
  <si>
    <t>Q043</t>
  </si>
  <si>
    <t>DHA-000139</t>
  </si>
  <si>
    <t>Q001</t>
  </si>
  <si>
    <t>SASSA-000318</t>
  </si>
  <si>
    <t>Thabo Mokgadi</t>
  </si>
  <si>
    <t>079 768 2690</t>
  </si>
  <si>
    <t>Q080</t>
  </si>
  <si>
    <t>cln-000459</t>
  </si>
  <si>
    <t>28-12-2025</t>
  </si>
  <si>
    <t>CLN-000467</t>
  </si>
  <si>
    <t>(063) 7689263</t>
  </si>
  <si>
    <t>DHA-001009</t>
  </si>
  <si>
    <t>Q108</t>
  </si>
  <si>
    <t>SASSA000853</t>
  </si>
  <si>
    <t>dha-000784</t>
  </si>
  <si>
    <t>Willem Molefe</t>
  </si>
  <si>
    <t>076 221 2286</t>
  </si>
  <si>
    <t>Q193</t>
  </si>
  <si>
    <t>SASSA-000871</t>
  </si>
  <si>
    <t>20/11/2000</t>
  </si>
  <si>
    <t>Q063</t>
  </si>
  <si>
    <t>DHA000692</t>
  </si>
  <si>
    <t>Sipho Sithole</t>
  </si>
  <si>
    <t>068 376 0896</t>
  </si>
  <si>
    <t>Q019</t>
  </si>
  <si>
    <t>SASSA-000350</t>
  </si>
  <si>
    <t>067 994 7490</t>
  </si>
  <si>
    <t>Q097</t>
  </si>
  <si>
    <t>DHA-000468</t>
  </si>
  <si>
    <t>071 858 7077</t>
  </si>
  <si>
    <t>DHA-000476</t>
  </si>
  <si>
    <t>Zodwa Nkosi</t>
  </si>
  <si>
    <t>MUN-000363</t>
  </si>
  <si>
    <t>18-02-2026</t>
  </si>
  <si>
    <t>DHA-000276</t>
  </si>
  <si>
    <t>Johannes Ndlovu</t>
  </si>
  <si>
    <t>063-492-6514</t>
  </si>
  <si>
    <t>MUN000094</t>
  </si>
  <si>
    <t>sassa-000282</t>
  </si>
  <si>
    <t>069-107-4538</t>
  </si>
  <si>
    <t>Q295</t>
  </si>
  <si>
    <t>SASSA000966</t>
  </si>
  <si>
    <t>077 958 4532</t>
  </si>
  <si>
    <t>Q203</t>
  </si>
  <si>
    <t>MUN-000582</t>
  </si>
  <si>
    <t>070 548 2957</t>
  </si>
  <si>
    <t>SASSA-000620</t>
  </si>
  <si>
    <t>MUN-000005</t>
  </si>
  <si>
    <t>27/03/1965</t>
  </si>
  <si>
    <t>Q256</t>
  </si>
  <si>
    <t>MUN-000344</t>
  </si>
  <si>
    <t>Dorah Fourie</t>
  </si>
  <si>
    <t>Q213</t>
  </si>
  <si>
    <t>DHA-000405</t>
  </si>
  <si>
    <t>Pieter Van der Merwe</t>
  </si>
  <si>
    <t>069-591-3673</t>
  </si>
  <si>
    <t>dha-000154</t>
  </si>
  <si>
    <t>073 268 2742</t>
  </si>
  <si>
    <t>SASSA-001019</t>
  </si>
  <si>
    <t>20/02/1943</t>
  </si>
  <si>
    <t>Andries Khumalo</t>
  </si>
  <si>
    <t>SASSA-000629</t>
  </si>
  <si>
    <t>31-10-1981</t>
  </si>
  <si>
    <t>069 791 3773</t>
  </si>
  <si>
    <t>SASSA000876</t>
  </si>
  <si>
    <t>Marius Coetzee</t>
  </si>
  <si>
    <t>26/02/2026</t>
  </si>
  <si>
    <t>SASSA-000506</t>
  </si>
  <si>
    <t>REFILWE DLAMINI</t>
  </si>
  <si>
    <t>19/09/2009</t>
  </si>
  <si>
    <t>MUN-000685</t>
  </si>
  <si>
    <t>18/02/2026</t>
  </si>
  <si>
    <t>069 127 6125</t>
  </si>
  <si>
    <t>Q285</t>
  </si>
  <si>
    <t>dha-000799</t>
  </si>
  <si>
    <t>26/07/2004</t>
  </si>
  <si>
    <t>083 471 3283</t>
  </si>
  <si>
    <t>dha-000038</t>
  </si>
  <si>
    <t>24-05-2026</t>
  </si>
  <si>
    <t>080 927 4792</t>
  </si>
  <si>
    <t>MUN000152</t>
  </si>
  <si>
    <t>grace molefe</t>
  </si>
  <si>
    <t>mun-000085</t>
  </si>
  <si>
    <t>CLN-000806</t>
  </si>
  <si>
    <t>21-11-1966</t>
  </si>
  <si>
    <t>MUN-000715</t>
  </si>
  <si>
    <t>20-05-2026</t>
  </si>
  <si>
    <t>28/04/1979</t>
  </si>
  <si>
    <t>065 666 2720</t>
  </si>
  <si>
    <t>28/05/2026</t>
  </si>
  <si>
    <t>CLN000357</t>
  </si>
  <si>
    <t>079 901 9953</t>
  </si>
  <si>
    <t>Q100</t>
  </si>
  <si>
    <t>MUN000687</t>
  </si>
  <si>
    <t>Q225</t>
  </si>
  <si>
    <t>MUN-000109</t>
  </si>
  <si>
    <t>070 458 3378</t>
  </si>
  <si>
    <t>DHA-000505</t>
  </si>
  <si>
    <t>19/04/1968</t>
  </si>
  <si>
    <t>SASSA-000840</t>
  </si>
  <si>
    <t>18/07/2026</t>
  </si>
  <si>
    <t>Bongani Ndlovu</t>
  </si>
  <si>
    <t>CLN-000313</t>
  </si>
  <si>
    <t>077-427-3856</t>
  </si>
  <si>
    <t>sassa-000822</t>
  </si>
  <si>
    <t>Pieter Radebe</t>
  </si>
  <si>
    <t>074 920 8961</t>
  </si>
  <si>
    <t>Q006</t>
  </si>
  <si>
    <t>SASSA000773</t>
  </si>
  <si>
    <t>060 977 0724</t>
  </si>
  <si>
    <t>SASSA000708</t>
  </si>
  <si>
    <t>SIZWE FOURIE</t>
  </si>
  <si>
    <t>22-03-1984</t>
  </si>
  <si>
    <t>068-750-8218</t>
  </si>
  <si>
    <t>MUN-000446</t>
  </si>
  <si>
    <t>Tumelo Steyn</t>
  </si>
  <si>
    <t>077 108 8550</t>
  </si>
  <si>
    <t>SASSA-000658</t>
  </si>
  <si>
    <t>22/10/1982</t>
  </si>
  <si>
    <t>073 869 0420</t>
  </si>
  <si>
    <t>DHA000541</t>
  </si>
  <si>
    <t>(069) 4344464</t>
  </si>
  <si>
    <t>SASSA-000636</t>
  </si>
  <si>
    <t>MUN000401</t>
  </si>
  <si>
    <t>24/07/1946</t>
  </si>
  <si>
    <t>CLN-000810</t>
  </si>
  <si>
    <t>(078) 6313978</t>
  </si>
  <si>
    <t>Q280</t>
  </si>
  <si>
    <t>SASSA-000417</t>
  </si>
  <si>
    <t>Tumelo Kruger</t>
  </si>
  <si>
    <t>079 257 9246</t>
  </si>
  <si>
    <t>dha-000179</t>
  </si>
  <si>
    <t>14-09-1997</t>
  </si>
  <si>
    <t>MUN-000953</t>
  </si>
  <si>
    <t>Willem Kruger</t>
  </si>
  <si>
    <t>072-420-2051</t>
  </si>
  <si>
    <t>DHA000676</t>
  </si>
  <si>
    <t>DHA-001052</t>
  </si>
  <si>
    <t>14/10/2000</t>
  </si>
  <si>
    <t>Q224</t>
  </si>
  <si>
    <t>20/09/2026</t>
  </si>
  <si>
    <t>MUN-000356</t>
  </si>
  <si>
    <t>Nokuthula Mokgadi</t>
  </si>
  <si>
    <t>DHA-000928</t>
  </si>
  <si>
    <t>19-07-2026</t>
  </si>
  <si>
    <t>Nokuthula Steyn</t>
  </si>
  <si>
    <t>081 341 9506</t>
  </si>
  <si>
    <t>Q275</t>
  </si>
  <si>
    <t>CLN-000140</t>
  </si>
  <si>
    <t>22/03/2004</t>
  </si>
  <si>
    <t>061 549 6811</t>
  </si>
  <si>
    <t>Q208</t>
  </si>
  <si>
    <t>mun-000518</t>
  </si>
  <si>
    <t>16/02/2026</t>
  </si>
  <si>
    <t>Tumelo Mahlangu</t>
  </si>
  <si>
    <t>DHA000740</t>
  </si>
  <si>
    <t>065-177-2810</t>
  </si>
  <si>
    <t>Q098</t>
  </si>
  <si>
    <t>DHA-000780</t>
  </si>
  <si>
    <t>dha-000967</t>
  </si>
  <si>
    <t>Q283</t>
  </si>
  <si>
    <t>MUN-001024</t>
  </si>
  <si>
    <t>Nomvula Van der Merwe</t>
  </si>
  <si>
    <t>071 499 9605</t>
  </si>
  <si>
    <t>Q031</t>
  </si>
  <si>
    <t>dha-000289</t>
  </si>
  <si>
    <t>22/12/1987</t>
  </si>
  <si>
    <t>SASSA-000008</t>
  </si>
  <si>
    <t>072-861-7688</t>
  </si>
  <si>
    <t>25/08/2026</t>
  </si>
  <si>
    <t>CLN-000647</t>
  </si>
  <si>
    <t>CLN-000704</t>
  </si>
  <si>
    <t>081-704-8413</t>
  </si>
  <si>
    <t>DHA-000424</t>
  </si>
  <si>
    <t>27-05-1988</t>
  </si>
  <si>
    <t>Q273</t>
  </si>
  <si>
    <t>mun-000940</t>
  </si>
  <si>
    <t>29/12/2025</t>
  </si>
  <si>
    <t>mun-000593</t>
  </si>
  <si>
    <t>21/07/2026</t>
  </si>
  <si>
    <t>Elizabeth Botha</t>
  </si>
  <si>
    <t>Q190</t>
  </si>
  <si>
    <t>DHA-000438</t>
  </si>
  <si>
    <t>082 308 0458</t>
  </si>
  <si>
    <t>Q129</t>
  </si>
  <si>
    <t>CLN-000453</t>
  </si>
  <si>
    <t>Nokuthula Van der Merwe</t>
  </si>
  <si>
    <t>Q103</t>
  </si>
  <si>
    <t>SASSA-000989</t>
  </si>
  <si>
    <t>14/06/2012</t>
  </si>
  <si>
    <t>(072) 9301999</t>
  </si>
  <si>
    <t>Q092</t>
  </si>
  <si>
    <t>SASSA-000568</t>
  </si>
  <si>
    <t>Zodwa Khumalo</t>
  </si>
  <si>
    <t>(063) 2682157</t>
  </si>
  <si>
    <t>Q051</t>
  </si>
  <si>
    <t>SASSA-001005</t>
  </si>
  <si>
    <t>Zodwa Dlamini</t>
  </si>
  <si>
    <t>26/08/1986</t>
  </si>
  <si>
    <t>079 892 4086</t>
  </si>
  <si>
    <t>Q085</t>
  </si>
  <si>
    <t>MUN000621</t>
  </si>
  <si>
    <t>081 590 4712</t>
  </si>
  <si>
    <t>SASSA-000627</t>
  </si>
  <si>
    <t>30-06-2026</t>
  </si>
  <si>
    <t>Grace Mahlangu</t>
  </si>
  <si>
    <t>Q229</t>
  </si>
  <si>
    <t>17/07/2026</t>
  </si>
  <si>
    <t>SASSA000337</t>
  </si>
  <si>
    <t>26-12-2025</t>
  </si>
  <si>
    <t>Nokuthula Mahlangu</t>
  </si>
  <si>
    <t>066-761-3411</t>
  </si>
  <si>
    <t>DHA-000180</t>
  </si>
  <si>
    <t>064 252 0644</t>
  </si>
  <si>
    <t>CLN000937</t>
  </si>
  <si>
    <t>30/12/2025</t>
  </si>
  <si>
    <t>Sipho Pretorius</t>
  </si>
  <si>
    <t>22-01-2026</t>
  </si>
  <si>
    <t>MUN-000043</t>
  </si>
  <si>
    <t>Thabo Molefe</t>
  </si>
  <si>
    <t>DHA-000353</t>
  </si>
  <si>
    <t>062 765 8885</t>
  </si>
  <si>
    <t>SASSA-000609</t>
  </si>
  <si>
    <t>066 696 7711</t>
  </si>
  <si>
    <t>Q206</t>
  </si>
  <si>
    <t>cln-000119</t>
  </si>
  <si>
    <t>Zodwa Mokgadi</t>
  </si>
  <si>
    <t>27/12/1954</t>
  </si>
  <si>
    <t>077 944 6971</t>
  </si>
  <si>
    <t>mun-000862</t>
  </si>
  <si>
    <t>070 160 8513</t>
  </si>
  <si>
    <t>DHA-000907</t>
  </si>
  <si>
    <t>(069) 7048827</t>
  </si>
  <si>
    <t>sassa-001046</t>
  </si>
  <si>
    <t>Q183</t>
  </si>
  <si>
    <t>sassa-000135</t>
  </si>
  <si>
    <t>29-03-1958</t>
  </si>
  <si>
    <t>071-228-8072</t>
  </si>
  <si>
    <t>14-02-2026</t>
  </si>
  <si>
    <t>mun-000053</t>
  </si>
  <si>
    <t>Kagiso Nkosi</t>
  </si>
  <si>
    <t>(067) 6960826</t>
  </si>
  <si>
    <t>DHA000260</t>
  </si>
  <si>
    <t>SASSA-000486</t>
  </si>
  <si>
    <t>MUN000330</t>
  </si>
  <si>
    <t>(082) 1710661</t>
  </si>
  <si>
    <t>SASSA000848</t>
  </si>
  <si>
    <t>24-12-2025</t>
  </si>
  <si>
    <t>Nomvula Mokoena</t>
  </si>
  <si>
    <t>083 269 7196</t>
  </si>
  <si>
    <t>SASSA-000298</t>
  </si>
  <si>
    <t>Q056</t>
  </si>
  <si>
    <t>sassa-000348</t>
  </si>
  <si>
    <t>083 834 3081</t>
  </si>
  <si>
    <t>MUN000551</t>
  </si>
  <si>
    <t>DHA-000553</t>
  </si>
  <si>
    <t>077 748 0206</t>
  </si>
  <si>
    <t>Q090</t>
  </si>
  <si>
    <t>mun-000130</t>
  </si>
  <si>
    <t>Q143</t>
  </si>
  <si>
    <t>SASSA-000389</t>
  </si>
  <si>
    <t>19-04-1947</t>
  </si>
  <si>
    <t>066 603 4387</t>
  </si>
  <si>
    <t>Q136</t>
  </si>
  <si>
    <t>DHA-000214</t>
  </si>
  <si>
    <t>18-06-1971</t>
  </si>
  <si>
    <t>SASSA-000293</t>
  </si>
  <si>
    <t>SASSA-000681</t>
  </si>
  <si>
    <t>079-393-9582</t>
  </si>
  <si>
    <t>cln-000604</t>
  </si>
  <si>
    <t>25-11-2025</t>
  </si>
  <si>
    <t>(077) 4319509</t>
  </si>
  <si>
    <t>CLN000628</t>
  </si>
  <si>
    <t>DHA-001057</t>
  </si>
  <si>
    <t>Marie Steyn</t>
  </si>
  <si>
    <t>(078) 5716319</t>
  </si>
  <si>
    <t>SASSA-000283</t>
  </si>
  <si>
    <t>077-354-1752</t>
  </si>
  <si>
    <t>DHA-000700</t>
  </si>
  <si>
    <t>Sipho Steyn</t>
  </si>
  <si>
    <t>Q007</t>
  </si>
  <si>
    <t>CLN-001039</t>
  </si>
  <si>
    <t>Kagiso Mokoena</t>
  </si>
  <si>
    <t>25/12/1995</t>
  </si>
  <si>
    <t>066 552 2687</t>
  </si>
  <si>
    <t>sassa-001047</t>
  </si>
  <si>
    <t>20/01/1987</t>
  </si>
  <si>
    <t>(075) 3191888</t>
  </si>
  <si>
    <t>sassa-000612</t>
  </si>
  <si>
    <t>073-633-3575</t>
  </si>
  <si>
    <t>DHA000133</t>
  </si>
  <si>
    <t>068-903-8355</t>
  </si>
  <si>
    <t>SASSA-001049</t>
  </si>
  <si>
    <t>19-02-1996</t>
  </si>
  <si>
    <t>082 930 9207</t>
  </si>
  <si>
    <t>Q288</t>
  </si>
  <si>
    <t>DHA-000825</t>
  </si>
  <si>
    <t>Nokuthula Fourie</t>
  </si>
  <si>
    <t>077 848 1421</t>
  </si>
  <si>
    <t>Q064</t>
  </si>
  <si>
    <t>SASSA-000939</t>
  </si>
  <si>
    <t>060 405 7997</t>
  </si>
  <si>
    <t>Q220</t>
  </si>
  <si>
    <t>SASSA000963</t>
  </si>
  <si>
    <t>25/12/2025</t>
  </si>
  <si>
    <t>Sipho Kruger</t>
  </si>
  <si>
    <t>sassa-000067</t>
  </si>
  <si>
    <t>073-603-7367</t>
  </si>
  <si>
    <t>Q234</t>
  </si>
  <si>
    <t>DHA-000150</t>
  </si>
  <si>
    <t>15-02-2026</t>
  </si>
  <si>
    <t>SASSA-001043</t>
  </si>
  <si>
    <t>080 446 2480</t>
  </si>
  <si>
    <t>SASSA-000463</t>
  </si>
  <si>
    <t>DHA-000983</t>
  </si>
  <si>
    <t>Q160</t>
  </si>
  <si>
    <t>MUN-000596</t>
  </si>
  <si>
    <t>13/06/2026</t>
  </si>
  <si>
    <t>Marie Fourie</t>
  </si>
  <si>
    <t>DHA000144</t>
  </si>
  <si>
    <t>Q298</t>
  </si>
  <si>
    <t>DHA-000803</t>
  </si>
  <si>
    <t>26-07-2026</t>
  </si>
  <si>
    <t>(079) 2039898</t>
  </si>
  <si>
    <t>DHA-000354</t>
  </si>
  <si>
    <t>23-08-1965</t>
  </si>
  <si>
    <t>080 371 2249</t>
  </si>
  <si>
    <t>SASSA-000675</t>
  </si>
  <si>
    <t>28/04/2026</t>
  </si>
  <si>
    <t>Tumelo Khumalo</t>
  </si>
  <si>
    <t>25/05/2021</t>
  </si>
  <si>
    <t>075 657 6695</t>
  </si>
  <si>
    <t>DHA000262</t>
  </si>
  <si>
    <t>24/08/2026</t>
  </si>
  <si>
    <t>066 274 5909</t>
  </si>
  <si>
    <t>SASSA-001017</t>
  </si>
  <si>
    <t>31-01-2026</t>
  </si>
  <si>
    <t>071-402-3783</t>
  </si>
  <si>
    <t>dha-000185</t>
  </si>
  <si>
    <t>078 198 8296</t>
  </si>
  <si>
    <t>DHA000774</t>
  </si>
  <si>
    <t>Q142</t>
  </si>
  <si>
    <t>SASSA-000887</t>
  </si>
  <si>
    <t>27-08-1965</t>
  </si>
  <si>
    <t>SASSA-000164</t>
  </si>
  <si>
    <t>21-07-2026</t>
  </si>
  <si>
    <t>SASSA-000631</t>
  </si>
  <si>
    <t>Zodwa Mahlangu</t>
  </si>
  <si>
    <t>14-07-1998</t>
  </si>
  <si>
    <t>(079) 3005926</t>
  </si>
  <si>
    <t>cln-000046</t>
  </si>
  <si>
    <t>Tumelo Dlamini</t>
  </si>
  <si>
    <t>081-890-0265</t>
  </si>
  <si>
    <t>Q179</t>
  </si>
  <si>
    <t>MUN000602</t>
  </si>
  <si>
    <t>064 546 9820</t>
  </si>
  <si>
    <t>17-08-2026</t>
  </si>
  <si>
    <t>DHA-000407</t>
  </si>
  <si>
    <t>Willem Dlamini</t>
  </si>
  <si>
    <t>16-12-1973</t>
  </si>
  <si>
    <t>066-478-9353</t>
  </si>
  <si>
    <t>MUN-000121</t>
  </si>
  <si>
    <t>Bongani Sithole</t>
  </si>
  <si>
    <t>DHA-000579</t>
  </si>
  <si>
    <t>30-09-2000</t>
  </si>
  <si>
    <t>SASSA-000090</t>
  </si>
  <si>
    <t>Grace Botha</t>
  </si>
  <si>
    <t>cln-000718</t>
  </si>
  <si>
    <t>067 532 8762</t>
  </si>
  <si>
    <t>DHA-000650</t>
  </si>
  <si>
    <t>065-957-6216</t>
  </si>
  <si>
    <t>SASSA-000108</t>
  </si>
  <si>
    <t>Q156</t>
  </si>
  <si>
    <t>CLN000157</t>
  </si>
  <si>
    <t>KAGISO FOURIE</t>
  </si>
  <si>
    <t>25-05-2026</t>
  </si>
  <si>
    <t>SASSA-000807</t>
  </si>
  <si>
    <t>SASSA-000481</t>
  </si>
  <si>
    <t>13/07/2026</t>
  </si>
  <si>
    <t>065 127 6942</t>
  </si>
  <si>
    <t>Q270</t>
  </si>
  <si>
    <t>DHA-000267</t>
  </si>
  <si>
    <t>Tumelo Radebe</t>
  </si>
  <si>
    <t>cln-000831</t>
  </si>
  <si>
    <t>13-02-2026</t>
  </si>
  <si>
    <t>pieter nkosi</t>
  </si>
  <si>
    <t>mun-000763</t>
  </si>
  <si>
    <t>SASSA-000653</t>
  </si>
  <si>
    <t>MARIE BOTHA</t>
  </si>
  <si>
    <t>17-06-2026</t>
  </si>
  <si>
    <t>DHA-000250</t>
  </si>
  <si>
    <t>Willem Sithole</t>
  </si>
  <si>
    <t>MUN-000115</t>
  </si>
  <si>
    <t>15/01/2026</t>
  </si>
  <si>
    <t>068-684-6332</t>
  </si>
  <si>
    <t>Q296</t>
  </si>
  <si>
    <t>SASSA000943</t>
  </si>
  <si>
    <t>23/01/1953</t>
  </si>
  <si>
    <t>068-656-7556</t>
  </si>
  <si>
    <t>DHA-000421</t>
  </si>
  <si>
    <t>Nokuthula Nkosi</t>
  </si>
  <si>
    <t>Q209</t>
  </si>
  <si>
    <t>MUN-000591</t>
  </si>
  <si>
    <t>078 386 3321</t>
  </si>
  <si>
    <t>Q123</t>
  </si>
  <si>
    <t>23/09/2026</t>
  </si>
  <si>
    <t>CLN-000297</t>
  </si>
  <si>
    <t>079 756 0796</t>
  </si>
  <si>
    <t>CLN-000141</t>
  </si>
  <si>
    <t>074 542 3685</t>
  </si>
  <si>
    <t>SASSA-000437</t>
  </si>
  <si>
    <t>DHA-000816</t>
  </si>
  <si>
    <t>MUN-000719</t>
  </si>
  <si>
    <t>(083) 8628762</t>
  </si>
  <si>
    <t>CLN-000400</t>
  </si>
  <si>
    <t>29-08-2026</t>
  </si>
  <si>
    <t>29/01/1971</t>
  </si>
  <si>
    <t>SASSA-000942</t>
  </si>
  <si>
    <t>29/04/2007</t>
  </si>
  <si>
    <t>077 637 7418</t>
  </si>
  <si>
    <t>dha-000566</t>
  </si>
  <si>
    <t>Bongani Khumalo</t>
  </si>
  <si>
    <t>066-110-5113</t>
  </si>
  <si>
    <t>Q071</t>
  </si>
  <si>
    <t>mun-000572</t>
  </si>
  <si>
    <t>Marie Kruger</t>
  </si>
  <si>
    <t>16/05/1970</t>
  </si>
  <si>
    <t>083-883-1631</t>
  </si>
  <si>
    <t>dha-000480</t>
  </si>
  <si>
    <t>Mandla Khumalo</t>
  </si>
  <si>
    <t>23/12/2007</t>
  </si>
  <si>
    <t>DHA-000874</t>
  </si>
  <si>
    <t>061 818 0844</t>
  </si>
  <si>
    <t>Q222</t>
  </si>
  <si>
    <t>MUN-000151</t>
  </si>
  <si>
    <t>DHA-000587</t>
  </si>
  <si>
    <t>25/03/2026</t>
  </si>
  <si>
    <t>26-02-1957</t>
  </si>
  <si>
    <t>082 229 6049</t>
  </si>
  <si>
    <t>SASSA-000756</t>
  </si>
  <si>
    <t>Nomvula Nkosi</t>
  </si>
  <si>
    <t>062 312 1468</t>
  </si>
  <si>
    <t>DHA000100</t>
  </si>
  <si>
    <t>19/03/2026</t>
  </si>
  <si>
    <t>Q290</t>
  </si>
  <si>
    <t>dha-000875</t>
  </si>
  <si>
    <t>DHA000303</t>
  </si>
  <si>
    <t>DHA-000684</t>
  </si>
  <si>
    <t>WILLEM NKOSI</t>
  </si>
  <si>
    <t>MUN-000320</t>
  </si>
  <si>
    <t>078-133-4826</t>
  </si>
  <si>
    <t>MUN-000782</t>
  </si>
  <si>
    <t>cln-000125</t>
  </si>
  <si>
    <t>(081) 4585450</t>
  </si>
  <si>
    <t>MUN-000564</t>
  </si>
  <si>
    <t>ZODWA MOKOENA</t>
  </si>
  <si>
    <t>Q260</t>
  </si>
  <si>
    <t>29/04/2026</t>
  </si>
  <si>
    <t>SASSA-000693</t>
  </si>
  <si>
    <t>Marie Khumalo</t>
  </si>
  <si>
    <t>062 623 8780</t>
  </si>
  <si>
    <t>cln-000349</t>
  </si>
  <si>
    <t>068-869-5864</t>
  </si>
  <si>
    <t>DHA-000369</t>
  </si>
  <si>
    <t>26/12/2025</t>
  </si>
  <si>
    <t>Bongani Molefe</t>
  </si>
  <si>
    <t>071-502-7108</t>
  </si>
  <si>
    <t>SASSA-000142</t>
  </si>
  <si>
    <t>061 352 6403</t>
  </si>
  <si>
    <t>SASSA-000611</t>
  </si>
  <si>
    <t>14-06-1986</t>
  </si>
  <si>
    <t>063-786-2000</t>
  </si>
  <si>
    <t>dha-000630</t>
  </si>
  <si>
    <t>27/12/2025</t>
  </si>
  <si>
    <t>Grace Mokgadi</t>
  </si>
  <si>
    <t>MUN000022</t>
  </si>
  <si>
    <t>Mandla Fourie</t>
  </si>
  <si>
    <t>068 678 7602</t>
  </si>
  <si>
    <t>Q212</t>
  </si>
  <si>
    <t>MUN-000563</t>
  </si>
  <si>
    <t>MUN-000947</t>
  </si>
  <si>
    <t>29/05/2026</t>
  </si>
  <si>
    <t>073-241-1734</t>
  </si>
  <si>
    <t>MUN000918</t>
  </si>
  <si>
    <t>Mandla Sithole</t>
  </si>
  <si>
    <t>Q120</t>
  </si>
  <si>
    <t>dha-000050</t>
  </si>
  <si>
    <t>zodwa radebe</t>
  </si>
  <si>
    <t>084-553-2778</t>
  </si>
  <si>
    <t>Q147</t>
  </si>
  <si>
    <t>DHA-000605</t>
  </si>
  <si>
    <t>061-192-6792</t>
  </si>
  <si>
    <t>mun-000805</t>
  </si>
  <si>
    <t>066-667-5470</t>
  </si>
  <si>
    <t>CLN000576</t>
  </si>
  <si>
    <t>Q170</t>
  </si>
  <si>
    <t>SASSA000738</t>
  </si>
  <si>
    <t>MANDLA KRUGER</t>
  </si>
  <si>
    <t>26-04-1979</t>
  </si>
  <si>
    <t>069 635 3401</t>
  </si>
  <si>
    <t>DHA-000051</t>
  </si>
  <si>
    <t>NOMVULA DLAMINI</t>
  </si>
  <si>
    <t>20-08-1984</t>
  </si>
  <si>
    <t>Q014</t>
  </si>
  <si>
    <t>MUN000324</t>
  </si>
  <si>
    <t>083-782-7841</t>
  </si>
  <si>
    <t>SASSA000592</t>
  </si>
  <si>
    <t>TUMELO DLAMINI</t>
  </si>
  <si>
    <t>15/03/1954</t>
  </si>
  <si>
    <t>(082) 2549186</t>
  </si>
  <si>
    <t>Q109</t>
  </si>
  <si>
    <t>DHA-000327</t>
  </si>
  <si>
    <t>25/08/1967</t>
  </si>
  <si>
    <t>(074) 6120268</t>
  </si>
  <si>
    <t>SASSA000514</t>
  </si>
  <si>
    <t>26/02/2000</t>
  </si>
  <si>
    <t>Q035</t>
  </si>
  <si>
    <t>SASSA-001032</t>
  </si>
  <si>
    <t>067-879-6984</t>
  </si>
  <si>
    <t>Q046</t>
  </si>
  <si>
    <t>SASSA-000655</t>
  </si>
  <si>
    <t>16-02-2026</t>
  </si>
  <si>
    <t>MANDLA NDLOVU</t>
  </si>
  <si>
    <t>060 218 8321</t>
  </si>
  <si>
    <t>SASSA000884</t>
  </si>
  <si>
    <t>Willem Mokgadi</t>
  </si>
  <si>
    <t>20/02/2024</t>
  </si>
  <si>
    <t>Q196</t>
  </si>
  <si>
    <t>MUN000534</t>
  </si>
  <si>
    <t>083 506 9633</t>
  </si>
  <si>
    <t>DHA-000972</t>
  </si>
  <si>
    <t>(067) 5122500</t>
  </si>
  <si>
    <t>cln-000027</t>
  </si>
  <si>
    <t>20/11/1993</t>
  </si>
  <si>
    <t>SASSA000833</t>
  </si>
  <si>
    <t>Mandla Mahlangu</t>
  </si>
  <si>
    <t>076-106-3266</t>
  </si>
  <si>
    <t>DHA000254</t>
  </si>
  <si>
    <t>068-615-5390</t>
  </si>
  <si>
    <t>CLN-000445</t>
  </si>
  <si>
    <t>Marie Sithole</t>
  </si>
  <si>
    <t>16-11-1983</t>
  </si>
  <si>
    <t>079 693 3250</t>
  </si>
  <si>
    <t>MUN-000801</t>
  </si>
  <si>
    <t>27-04-2026</t>
  </si>
  <si>
    <t>28/12/1998</t>
  </si>
  <si>
    <t>SASSA-000798</t>
  </si>
  <si>
    <t>SIZWE STEYN</t>
  </si>
  <si>
    <t>20/02/1944</t>
  </si>
  <si>
    <t>072 221 8745</t>
  </si>
  <si>
    <t>MUN-000915</t>
  </si>
  <si>
    <t>Nokuthula Botha</t>
  </si>
  <si>
    <t>Q062</t>
  </si>
  <si>
    <t>CLN-000565</t>
  </si>
  <si>
    <t>19/04/2026</t>
  </si>
  <si>
    <t>20-06-1972</t>
  </si>
  <si>
    <t>DHA-000386</t>
  </si>
  <si>
    <t>(078) 3891451</t>
  </si>
  <si>
    <t>Q066</t>
  </si>
  <si>
    <t>CLN-000674</t>
  </si>
  <si>
    <t>Q025</t>
  </si>
  <si>
    <t>24/02/2026</t>
  </si>
  <si>
    <t>SASSA000522</t>
  </si>
  <si>
    <t>Willem Van der Merwe</t>
  </si>
  <si>
    <t>CLN-000906</t>
  </si>
  <si>
    <t>067 154 3869</t>
  </si>
  <si>
    <t>SASSA-000683</t>
  </si>
  <si>
    <t>16-09-2026</t>
  </si>
  <si>
    <t>Thabo Mokoena</t>
  </si>
  <si>
    <t>DHA-000651</t>
  </si>
  <si>
    <t>061 805 4494</t>
  </si>
  <si>
    <t>SASSA-000273</t>
  </si>
  <si>
    <t>21-04-2026</t>
  </si>
  <si>
    <t>DHA-000434</t>
  </si>
  <si>
    <t>mun-000600</t>
  </si>
  <si>
    <t>DHA-000241</t>
  </si>
  <si>
    <t>MUN000829</t>
  </si>
  <si>
    <t>081-316-7306</t>
  </si>
  <si>
    <t>DHA000311</t>
  </si>
  <si>
    <t>18-10-1965</t>
  </si>
  <si>
    <t>MUN000473</t>
  </si>
  <si>
    <t>24/04/2026</t>
  </si>
  <si>
    <t>064 504 3369</t>
  </si>
  <si>
    <t>DHA-000054</t>
  </si>
  <si>
    <t>Thabo Khumalo</t>
  </si>
  <si>
    <t>(076) 3590264</t>
  </si>
  <si>
    <t>DHA-000347</t>
  </si>
  <si>
    <t>Q240</t>
  </si>
  <si>
    <t>dha-000750</t>
  </si>
  <si>
    <t>Marie Botha</t>
  </si>
  <si>
    <t>Q141</t>
  </si>
  <si>
    <t>CLN-000395</t>
  </si>
  <si>
    <t>23-05-2026</t>
  </si>
  <si>
    <t>DHA000688</t>
  </si>
  <si>
    <t>24/05/2026</t>
  </si>
  <si>
    <t>(074) 1233342</t>
  </si>
  <si>
    <t>MUN-000440</t>
  </si>
  <si>
    <t>Lindiwe Radebe</t>
  </si>
  <si>
    <t>SASSA-000516</t>
  </si>
  <si>
    <t>28/11/2025</t>
  </si>
  <si>
    <t>Grace Molefe</t>
  </si>
  <si>
    <t>084 693 6157</t>
  </si>
  <si>
    <t>19/12/2025</t>
  </si>
  <si>
    <t>DHA-000387</t>
  </si>
  <si>
    <t>19/05/1979</t>
  </si>
  <si>
    <t>Q048</t>
  </si>
  <si>
    <t>CLN000106</t>
  </si>
  <si>
    <t>Anna Radebe</t>
  </si>
  <si>
    <t>19/07/1947</t>
  </si>
  <si>
    <t>CLN000286</t>
  </si>
  <si>
    <t>SASSA-000339</t>
  </si>
  <si>
    <t>24-07-2008</t>
  </si>
  <si>
    <t>080 320 0486</t>
  </si>
  <si>
    <t>Q036</t>
  </si>
  <si>
    <t>27/03/2026</t>
  </si>
  <si>
    <t>MUN-000973</t>
  </si>
  <si>
    <t>(084) 2913320</t>
  </si>
  <si>
    <t>DHA-000233</t>
  </si>
  <si>
    <t>tumelo botha</t>
  </si>
  <si>
    <t>075-619-1797</t>
  </si>
  <si>
    <t>MUN000156</t>
  </si>
  <si>
    <t>SASSA-000418</t>
  </si>
  <si>
    <t>DORAH PRETORIUS</t>
  </si>
  <si>
    <t>062 635 7318</t>
  </si>
  <si>
    <t>SASSA-000279</t>
  </si>
  <si>
    <t>28/03/2026</t>
  </si>
  <si>
    <t>sipho mokoena</t>
  </si>
  <si>
    <t>24/01/1979</t>
  </si>
  <si>
    <t>068 124 5976</t>
  </si>
  <si>
    <t>MUN000642</t>
  </si>
  <si>
    <t>28-08-2026</t>
  </si>
  <si>
    <t>063 720 0953</t>
  </si>
  <si>
    <t>Q155</t>
  </si>
  <si>
    <t>CLN-000525</t>
  </si>
  <si>
    <t>Marie Radebe</t>
  </si>
  <si>
    <t>072 410 9650</t>
  </si>
  <si>
    <t>Q072</t>
  </si>
  <si>
    <t>cln-000731</t>
  </si>
  <si>
    <t>31-05-2026</t>
  </si>
  <si>
    <t>064-643-0867</t>
  </si>
  <si>
    <t>SASSA-000515</t>
  </si>
  <si>
    <t>24/03/2026</t>
  </si>
  <si>
    <t>DHA-000952</t>
  </si>
  <si>
    <t>MARIE KHUMALO</t>
  </si>
  <si>
    <t>DHA-000307</t>
  </si>
  <si>
    <t>071-377-6170</t>
  </si>
  <si>
    <t>SASSA000274</t>
  </si>
  <si>
    <t>(061) 3551804</t>
  </si>
  <si>
    <t>MUN-000063</t>
  </si>
  <si>
    <t>Refilwe Steyn</t>
  </si>
  <si>
    <t>(081) 2185335</t>
  </si>
  <si>
    <t>CLN-000970</t>
  </si>
  <si>
    <t>14-09-2026</t>
  </si>
  <si>
    <t>DHA000503</t>
  </si>
  <si>
    <t>Bongani Kruger</t>
  </si>
  <si>
    <t>21/11/2006</t>
  </si>
  <si>
    <t>MUN000924</t>
  </si>
  <si>
    <t>081 144 3845</t>
  </si>
  <si>
    <t>DHA-000482</t>
  </si>
  <si>
    <t>077 129 2767</t>
  </si>
  <si>
    <t>Q174</t>
  </si>
  <si>
    <t>SASSA000814</t>
  </si>
  <si>
    <t>13-01-2026</t>
  </si>
  <si>
    <t>Sizwe Kruger</t>
  </si>
  <si>
    <t>23/10/1946</t>
  </si>
  <si>
    <t>(064) 2929844</t>
  </si>
  <si>
    <t>DHA000112</t>
  </si>
  <si>
    <t>25-06-1991</t>
  </si>
  <si>
    <t>Q230</t>
  </si>
  <si>
    <t>dha-000776</t>
  </si>
  <si>
    <t>Refilwe Molefe</t>
  </si>
  <si>
    <t>Q263</t>
  </si>
  <si>
    <t>SASSA-000732</t>
  </si>
  <si>
    <t>27/07/2026</t>
  </si>
  <si>
    <t>MUN001018</t>
  </si>
  <si>
    <t>Sipho Fourie</t>
  </si>
  <si>
    <t>17/05/1969</t>
  </si>
  <si>
    <t>084-524-5890</t>
  </si>
  <si>
    <t>MUN000455</t>
  </si>
  <si>
    <t>Q042</t>
  </si>
  <si>
    <t>DHA-001001</t>
  </si>
  <si>
    <t>Dorah Pretorius</t>
  </si>
  <si>
    <t>075 870 6322</t>
  </si>
  <si>
    <t>DHA-000595</t>
  </si>
  <si>
    <t>MUN000754</t>
  </si>
  <si>
    <t>067-290-7074</t>
  </si>
  <si>
    <t>Q074</t>
  </si>
  <si>
    <t>CLN000760</t>
  </si>
  <si>
    <t>13/09/2026</t>
  </si>
  <si>
    <t>MUN-000326</t>
  </si>
  <si>
    <t>27/01/1994</t>
  </si>
  <si>
    <t>CLN000198</t>
  </si>
  <si>
    <t>070-114-3596</t>
  </si>
  <si>
    <t>sassa-000785</t>
  </si>
  <si>
    <t>MARIE SITHOLE</t>
  </si>
  <si>
    <t>21/08/1980</t>
  </si>
  <si>
    <t>sassa-000069</t>
  </si>
  <si>
    <t>SASSA000747</t>
  </si>
  <si>
    <t>24-10-2019</t>
  </si>
  <si>
    <t>075-198-1738</t>
  </si>
  <si>
    <t>CLN-000188</t>
  </si>
  <si>
    <t>CLN-000397</t>
  </si>
  <si>
    <t>17/05/2006</t>
  </si>
  <si>
    <t>(066) 6765218</t>
  </si>
  <si>
    <t>mun-000569</t>
  </si>
  <si>
    <t>20-05-1960</t>
  </si>
  <si>
    <t>CLN001013</t>
  </si>
  <si>
    <t>061-515-4655</t>
  </si>
  <si>
    <t>DHA-000331</t>
  </si>
  <si>
    <t>081 612 1636</t>
  </si>
  <si>
    <t>DHA000116</t>
  </si>
  <si>
    <t>062 680 1915</t>
  </si>
  <si>
    <t>sassa-000637</t>
  </si>
  <si>
    <t>14/05/1985</t>
  </si>
  <si>
    <t>(060) 1879096</t>
  </si>
  <si>
    <t>CLN-000364</t>
  </si>
  <si>
    <t>26-11-1958</t>
  </si>
  <si>
    <t>077 186 7493</t>
  </si>
  <si>
    <t>SASSA-000314</t>
  </si>
  <si>
    <t>Anna Sithole</t>
  </si>
  <si>
    <t>CLN000129</t>
  </si>
  <si>
    <t>(083) 5788359</t>
  </si>
  <si>
    <t>mun-000441</t>
  </si>
  <si>
    <t>073-399-6996</t>
  </si>
  <si>
    <t>cln-000195</t>
  </si>
  <si>
    <t>30-11-2025</t>
  </si>
  <si>
    <t>SASSA-001025</t>
  </si>
  <si>
    <t>063 667 2183</t>
  </si>
  <si>
    <t>CLN-001016</t>
  </si>
  <si>
    <t>26/10/1977</t>
  </si>
  <si>
    <t>Q131</t>
  </si>
  <si>
    <t>CLN-000945</t>
  </si>
  <si>
    <t>060-781-9614</t>
  </si>
  <si>
    <t>DHA-000225</t>
  </si>
  <si>
    <t>063-463-2999</t>
  </si>
  <si>
    <t>cln-000847</t>
  </si>
  <si>
    <t>pieter mahlangu</t>
  </si>
  <si>
    <t>16/02/2022</t>
  </si>
  <si>
    <t>CLN000243</t>
  </si>
  <si>
    <t>Anna Dlamini</t>
  </si>
  <si>
    <t>MUN-000076</t>
  </si>
  <si>
    <t>Thabo Nkosi</t>
  </si>
  <si>
    <t>sassa-000938</t>
  </si>
  <si>
    <t>26/03/2026</t>
  </si>
  <si>
    <t>31-05-1970</t>
  </si>
  <si>
    <t>Q112</t>
  </si>
  <si>
    <t>SASSA-000931</t>
  </si>
  <si>
    <t>28-04-2026</t>
  </si>
  <si>
    <t>Johannes Mokgadi</t>
  </si>
  <si>
    <t>Q223</t>
  </si>
  <si>
    <t>CLN-000360</t>
  </si>
  <si>
    <t>30/11/2025</t>
  </si>
  <si>
    <t>TUMELO NKOSI</t>
  </si>
  <si>
    <t>CLN000698</t>
  </si>
  <si>
    <t>CLN-000370</t>
  </si>
  <si>
    <t>Grace Dlamini</t>
  </si>
  <si>
    <t>DHA-001027</t>
  </si>
  <si>
    <t>27/07/1996</t>
  </si>
  <si>
    <t>DHA-000976</t>
  </si>
  <si>
    <t>25-08-1977</t>
  </si>
  <si>
    <t>083 641 2632</t>
  </si>
  <si>
    <t>MUN-000821</t>
  </si>
  <si>
    <t>SASSA-000007</t>
  </si>
  <si>
    <t>30/03/2026</t>
  </si>
  <si>
    <t>072-145-2289</t>
  </si>
  <si>
    <t>Q067</t>
  </si>
  <si>
    <t>CLN000843</t>
  </si>
  <si>
    <t>(063) 6770086</t>
  </si>
  <si>
    <t>sassa-000249</t>
  </si>
  <si>
    <t>dha-000788</t>
  </si>
  <si>
    <t>SASSA-000580</t>
  </si>
  <si>
    <t>078-334-1725</t>
  </si>
  <si>
    <t>SASSA-000537</t>
  </si>
  <si>
    <t>27-11-2025</t>
  </si>
  <si>
    <t>(066) 8074890</t>
  </si>
  <si>
    <t>CLN000777</t>
  </si>
  <si>
    <t>26/01/2026</t>
  </si>
  <si>
    <t>Dorah Van der Merwe</t>
  </si>
  <si>
    <t>CLN000319</t>
  </si>
  <si>
    <t>Mandla Radebe</t>
  </si>
  <si>
    <t>080-409-5856</t>
  </si>
  <si>
    <t>DHA-000057</t>
  </si>
  <si>
    <t>14/08/2026</t>
  </si>
  <si>
    <t>ANNA FOURIE</t>
  </si>
  <si>
    <t>Q198</t>
  </si>
  <si>
    <t>dha-000384</t>
  </si>
  <si>
    <t>062 126 9009</t>
  </si>
  <si>
    <t>DHA-000556</t>
  </si>
  <si>
    <t>Q004</t>
  </si>
  <si>
    <t>SASSA-000358</t>
  </si>
  <si>
    <t>30-08-2026</t>
  </si>
  <si>
    <t>13-12-1982</t>
  </si>
  <si>
    <t>SASSA-000531</t>
  </si>
  <si>
    <t>18-05-2026</t>
  </si>
  <si>
    <t>dha-000511</t>
  </si>
  <si>
    <t>(070) 7721663</t>
  </si>
  <si>
    <t>DHA000547</t>
  </si>
  <si>
    <t>063 275 8753</t>
  </si>
  <si>
    <t>DHA-000632</t>
  </si>
  <si>
    <t>Tumelo Nkosi</t>
  </si>
  <si>
    <t>(081) 6467397</t>
  </si>
  <si>
    <t>DHA-000171</t>
  </si>
  <si>
    <t>WILLEM STEYN</t>
  </si>
  <si>
    <t>26-04-1983</t>
  </si>
  <si>
    <t>23-09-2026</t>
  </si>
  <si>
    <t>CLN-000815</t>
  </si>
  <si>
    <t>081-731-4896</t>
  </si>
  <si>
    <t>MUN000994</t>
  </si>
  <si>
    <t>31-01-1955</t>
  </si>
  <si>
    <t>(074) 5898631</t>
  </si>
  <si>
    <t>SASSA-000187</t>
  </si>
  <si>
    <t>25-07-2026</t>
  </si>
  <si>
    <t>30-03-2010</t>
  </si>
  <si>
    <t>(082) 2815837</t>
  </si>
  <si>
    <t>Q162</t>
  </si>
  <si>
    <t>mun-000011</t>
  </si>
  <si>
    <t>24-06-1951</t>
  </si>
  <si>
    <t>(070) 6375108</t>
  </si>
  <si>
    <t>DHA-000721</t>
  </si>
  <si>
    <t>JOHANNES STEYN</t>
  </si>
  <si>
    <t>(062) 7151241</t>
  </si>
  <si>
    <t>sassa-000895</t>
  </si>
  <si>
    <t>082-966-7627</t>
  </si>
  <si>
    <t>mun-000066</t>
  </si>
  <si>
    <t>SASSA-000190</t>
  </si>
  <si>
    <t>sassa-000117</t>
  </si>
  <si>
    <t>Willem Botha</t>
  </si>
  <si>
    <t>080-111-3951</t>
  </si>
  <si>
    <t>sassa-001056</t>
  </si>
  <si>
    <t>dha-001042</t>
  </si>
  <si>
    <t>15/06/1978</t>
  </si>
  <si>
    <t>064-796-0459</t>
  </si>
  <si>
    <t>Q166</t>
  </si>
  <si>
    <t>SASSA-000790</t>
  </si>
  <si>
    <t>Mandla Ndlovu</t>
  </si>
  <si>
    <t>061 849 6288</t>
  </si>
  <si>
    <t>CLN000049</t>
  </si>
  <si>
    <t>johannes nkosi</t>
  </si>
  <si>
    <t>Q257</t>
  </si>
  <si>
    <t>CLN001015</t>
  </si>
  <si>
    <t>SASSA000126</t>
  </si>
  <si>
    <t>080-680-8733</t>
  </si>
  <si>
    <t>SASSA-000047</t>
  </si>
  <si>
    <t>29/05/1968</t>
  </si>
  <si>
    <t>072 383 9501</t>
  </si>
  <si>
    <t>dha-000257</t>
  </si>
  <si>
    <t>060-438-7707</t>
  </si>
  <si>
    <t>MUN-000850</t>
  </si>
  <si>
    <t>DHA-000554</t>
  </si>
  <si>
    <t>21/01/2026</t>
  </si>
  <si>
    <t>dha-000666</t>
  </si>
  <si>
    <t>SASSA-001045</t>
  </si>
  <si>
    <t>16/05/2026</t>
  </si>
  <si>
    <t>Kagiso Mokgadi</t>
  </si>
  <si>
    <t>Q238</t>
  </si>
  <si>
    <t>SASSA-000778</t>
  </si>
  <si>
    <t>(068) 2469430</t>
  </si>
  <si>
    <t>DHA-000017</t>
  </si>
  <si>
    <t>(083) 9843194</t>
  </si>
  <si>
    <t>mun-000616</t>
  </si>
  <si>
    <t>Elizabeth Nkosi</t>
  </si>
  <si>
    <t>CLN-000406</t>
  </si>
  <si>
    <t>tumelo pretorius</t>
  </si>
  <si>
    <t>CLN-000696</t>
  </si>
  <si>
    <t>26-06-1972</t>
  </si>
  <si>
    <t>074 228 0114</t>
  </si>
  <si>
    <t>MUN-000048</t>
  </si>
  <si>
    <t>077 341 4182</t>
  </si>
  <si>
    <t>mun-000158</t>
  </si>
  <si>
    <t>Bongani Dlamini</t>
  </si>
  <si>
    <t>066-791-4312</t>
  </si>
  <si>
    <t>MUN-001055</t>
  </si>
  <si>
    <t>(083) 9380762</t>
  </si>
  <si>
    <t>mun-000668</t>
  </si>
  <si>
    <t>Grace Khumalo</t>
  </si>
  <si>
    <t>26/11/1972</t>
  </si>
  <si>
    <t>CLN-000644</t>
  </si>
  <si>
    <t>Pieter Botha</t>
  </si>
  <si>
    <t>078 493 3366</t>
  </si>
  <si>
    <t>SASSA-000542</t>
  </si>
  <si>
    <t>21-03-1965</t>
  </si>
  <si>
    <t>075 809 6720</t>
  </si>
  <si>
    <t>SASSA-000383</t>
  </si>
  <si>
    <t>Nomvula Mahlangu</t>
  </si>
  <si>
    <t>063 159 0456</t>
  </si>
  <si>
    <t>DHA-000219</t>
  </si>
  <si>
    <t>Mandla Van der Merwe</t>
  </si>
  <si>
    <t>(083) 1361262</t>
  </si>
  <si>
    <t>SASSA-000958</t>
  </si>
  <si>
    <t>065 338 6009</t>
  </si>
  <si>
    <t>DHA-000913</t>
  </si>
  <si>
    <t>31/03/2026</t>
  </si>
  <si>
    <t>26/05/1973</t>
  </si>
  <si>
    <t>Q020</t>
  </si>
  <si>
    <t>MUN-000091</t>
  </si>
  <si>
    <t>sassa-000725</t>
  </si>
  <si>
    <t>CLN000823</t>
  </si>
  <si>
    <t>CLN000055</t>
  </si>
  <si>
    <t>dha-000889</t>
  </si>
  <si>
    <t>CLN000458</t>
  </si>
  <si>
    <t>Sizwe Khumalo</t>
  </si>
  <si>
    <t>070 762 9701</t>
  </si>
  <si>
    <t>mun-000615</t>
  </si>
  <si>
    <t>sipho mahlangu</t>
  </si>
  <si>
    <t>(083) 5779986</t>
  </si>
  <si>
    <t>SASSA-001014</t>
  </si>
  <si>
    <t>23/06/2026</t>
  </si>
  <si>
    <t>Q249</t>
  </si>
  <si>
    <t>SASSA-000128</t>
  </si>
  <si>
    <t>061-677-5833</t>
  </si>
  <si>
    <t>DHA-000110</t>
  </si>
  <si>
    <t>13/12/1981</t>
  </si>
  <si>
    <t>SASSA-000485</t>
  </si>
  <si>
    <t>070 316 1141</t>
  </si>
  <si>
    <t>DHA-000044</t>
  </si>
  <si>
    <t>CLN-000423</t>
  </si>
  <si>
    <t>BONGANI MOKGADI</t>
  </si>
  <si>
    <t>DHA000594</t>
  </si>
  <si>
    <t>080 437 7360</t>
  </si>
  <si>
    <t>SASSA001004</t>
  </si>
  <si>
    <t>MUN-000817</t>
  </si>
  <si>
    <t>083 422 3955</t>
  </si>
  <si>
    <t>CLN000589</t>
  </si>
  <si>
    <t>081-709-2020</t>
  </si>
  <si>
    <t>MUN-000878</t>
  </si>
  <si>
    <t>Johannes Sithole</t>
  </si>
  <si>
    <t>23/06/1969</t>
  </si>
  <si>
    <t>079-306-9296</t>
  </si>
  <si>
    <t>CLN000905</t>
  </si>
  <si>
    <t>061-438-3149</t>
  </si>
  <si>
    <t>sassa-000824</t>
  </si>
  <si>
    <t>Q095</t>
  </si>
  <si>
    <t>MUN000964</t>
  </si>
  <si>
    <t>27-08-2026</t>
  </si>
  <si>
    <t>Sizwe Fourie</t>
  </si>
  <si>
    <t>(069) 2750514</t>
  </si>
  <si>
    <t>CLN000146</t>
  </si>
  <si>
    <t>DHA-001041</t>
  </si>
  <si>
    <t>SASSA-001011</t>
  </si>
  <si>
    <t>SASSA-000922</t>
  </si>
  <si>
    <t>Q246</t>
  </si>
  <si>
    <t>DHA-000724</t>
  </si>
  <si>
    <t>Zodwa Fourie</t>
  </si>
  <si>
    <t>065-263-5504</t>
  </si>
  <si>
    <t>SASSA000290</t>
  </si>
  <si>
    <t>081 646 5063</t>
  </si>
  <si>
    <t>cln-000768</t>
  </si>
  <si>
    <t>Elizabeth Sithole</t>
  </si>
  <si>
    <t>(070) 1905773</t>
  </si>
  <si>
    <t>cln-000316</t>
  </si>
  <si>
    <t>13-09-1969</t>
  </si>
  <si>
    <t>SASSA-000664</t>
  </si>
  <si>
    <t>(066) 9085856</t>
  </si>
  <si>
    <t>Q197</t>
  </si>
  <si>
    <t>MUN000469</t>
  </si>
  <si>
    <t>cln-000099</t>
  </si>
  <si>
    <t>23/06/1995</t>
  </si>
  <si>
    <t>CLN-000227</t>
  </si>
  <si>
    <t>DHA000451</t>
  </si>
  <si>
    <t>Pieter Fourie</t>
  </si>
  <si>
    <t>sassa-000382</t>
  </si>
  <si>
    <t>065 958 2641</t>
  </si>
  <si>
    <t>27/01/2026</t>
  </si>
  <si>
    <t>DHA-000892</t>
  </si>
  <si>
    <t>(084) 5990648</t>
  </si>
  <si>
    <t>DHA-000462</t>
  </si>
  <si>
    <t>nokuthula van der merwe</t>
  </si>
  <si>
    <t>SASSA-001026</t>
  </si>
  <si>
    <t>19-05-2026</t>
  </si>
  <si>
    <t>Willem Mokoena</t>
  </si>
  <si>
    <t>080-933-8494</t>
  </si>
  <si>
    <t>DHA000649</t>
  </si>
  <si>
    <t>mandla mokgadi</t>
  </si>
  <si>
    <t>066-253-9084</t>
  </si>
  <si>
    <t>SASSA000278</t>
  </si>
  <si>
    <t>Bongani Mokoena</t>
  </si>
  <si>
    <t>082-719-9094</t>
  </si>
  <si>
    <t>sassa-000322</t>
  </si>
  <si>
    <t>075 635 7609</t>
  </si>
  <si>
    <t>CLN-000652</t>
  </si>
  <si>
    <t>SASSA-000670</t>
  </si>
  <si>
    <t>(065) 9567985</t>
  </si>
  <si>
    <t>CLN-000826</t>
  </si>
  <si>
    <t>082 647 2792</t>
  </si>
  <si>
    <t>MUN-000484</t>
  </si>
  <si>
    <t>Dorah Kruger</t>
  </si>
  <si>
    <t>(065) 9321906</t>
  </si>
  <si>
    <t>DHA000443</t>
  </si>
  <si>
    <t>19-03-1961</t>
  </si>
  <si>
    <t>083 919 1947</t>
  </si>
  <si>
    <t>sassa-000504</t>
  </si>
  <si>
    <t>Zodwa Pretorius</t>
  </si>
  <si>
    <t>(082) 7531888</t>
  </si>
  <si>
    <t>MUN-000640</t>
  </si>
  <si>
    <t>Sizwe Mahlangu</t>
  </si>
  <si>
    <t>SASSA-000583</t>
  </si>
  <si>
    <t>(069) 5112412</t>
  </si>
  <si>
    <t>MUN000749</t>
  </si>
  <si>
    <t>14/03/2026</t>
  </si>
  <si>
    <t>20-05-1956</t>
  </si>
  <si>
    <t>DHA000727</t>
  </si>
  <si>
    <t>19-04-1958</t>
  </si>
  <si>
    <t>078 365 2890</t>
  </si>
  <si>
    <t>cln-000577</t>
  </si>
  <si>
    <t>066 808 8148</t>
  </si>
  <si>
    <t>MUN-000735</t>
  </si>
  <si>
    <t>Anna Khumalo</t>
  </si>
  <si>
    <t>062 812 8622</t>
  </si>
  <si>
    <t>CLN000398</t>
  </si>
  <si>
    <t>CLN-000751</t>
  </si>
  <si>
    <t>Q022</t>
  </si>
  <si>
    <t>cln-000682</t>
  </si>
  <si>
    <t>19/01/2026</t>
  </si>
  <si>
    <t>078 981 8278</t>
  </si>
  <si>
    <t>CLN000189</t>
  </si>
  <si>
    <t>15/09/2026</t>
  </si>
  <si>
    <t>DHA-000911</t>
  </si>
  <si>
    <t>074-976-4294</t>
  </si>
  <si>
    <t>Q289</t>
  </si>
  <si>
    <t>SASSA-000491</t>
  </si>
  <si>
    <t>Q169</t>
  </si>
  <si>
    <t>dha-000885</t>
  </si>
  <si>
    <t>Lindiwe Mokoena</t>
  </si>
  <si>
    <t>(082) 9686108</t>
  </si>
  <si>
    <t>SASSA001021</t>
  </si>
  <si>
    <t>29-11-2025</t>
  </si>
  <si>
    <t>SASSA-000123</t>
  </si>
  <si>
    <t>067-640-2374</t>
  </si>
  <si>
    <t>DHA-000010</t>
  </si>
  <si>
    <t>DHA-000813</t>
  </si>
  <si>
    <t>063-891-0796</t>
  </si>
  <si>
    <t>dha-000165</t>
  </si>
  <si>
    <t>15/04/1988</t>
  </si>
  <si>
    <t>SASSA-000623</t>
  </si>
  <si>
    <t>24-10-1956</t>
  </si>
  <si>
    <t>DHA-000102</t>
  </si>
  <si>
    <t>sassa-000789</t>
  </si>
  <si>
    <t>(071) 7426977</t>
  </si>
  <si>
    <t>Q187</t>
  </si>
  <si>
    <t>SASSA-000352</t>
  </si>
  <si>
    <t>28-10-1994</t>
  </si>
  <si>
    <t>068 686 4663</t>
  </si>
  <si>
    <t>DHA-000374</t>
  </si>
  <si>
    <t>sassa-000561</t>
  </si>
  <si>
    <t>(078) 7786982</t>
  </si>
  <si>
    <t>dha-000961</t>
  </si>
  <si>
    <t>22/09/1967</t>
  </si>
  <si>
    <t>075-902-5880</t>
  </si>
  <si>
    <t>Q242</t>
  </si>
  <si>
    <t>CLN000622</t>
  </si>
  <si>
    <t>078 567 7922</t>
  </si>
  <si>
    <t>sassa-000792</t>
  </si>
  <si>
    <t>Q293</t>
  </si>
  <si>
    <t>SASSA-000690</t>
  </si>
  <si>
    <t>21-01-2026</t>
  </si>
  <si>
    <t>mun-000857</t>
  </si>
  <si>
    <t>069 416 7068</t>
  </si>
  <si>
    <t>SASSA000240</t>
  </si>
  <si>
    <t>072 919 7919</t>
  </si>
  <si>
    <t>DHA-001044</t>
  </si>
  <si>
    <t>Nomvula Steyn</t>
  </si>
  <si>
    <t>081-871-1556</t>
  </si>
  <si>
    <t>CLN-000077</t>
  </si>
  <si>
    <t>Sipho Dlamini</t>
  </si>
  <si>
    <t>(068) 2619808</t>
  </si>
  <si>
    <t>MUN000224</t>
  </si>
  <si>
    <t>24/02/1970</t>
  </si>
  <si>
    <t>Q294</t>
  </si>
  <si>
    <t>sassa-000663</t>
  </si>
  <si>
    <t>13/05/2026</t>
  </si>
  <si>
    <t>SASSA-000643</t>
  </si>
  <si>
    <t>23-04-2026</t>
  </si>
  <si>
    <t>dha-000765</t>
  </si>
  <si>
    <t>(076) 4199543</t>
  </si>
  <si>
    <t>DHA-000925</t>
  </si>
  <si>
    <t>13/01/1982</t>
  </si>
  <si>
    <t>073 566 1964</t>
  </si>
  <si>
    <t>SASSA-000519</t>
  </si>
  <si>
    <t>Pieter Steyn</t>
  </si>
  <si>
    <t>13-06-1963</t>
  </si>
  <si>
    <t>066-134-0409</t>
  </si>
  <si>
    <t>SASSA000930</t>
  </si>
  <si>
    <t>22/03/2026</t>
  </si>
  <si>
    <t>22-12-1981</t>
  </si>
  <si>
    <t>cln-000461</t>
  </si>
  <si>
    <t>Q076</t>
  </si>
  <si>
    <t>SASSA-000312</t>
  </si>
  <si>
    <t>13-01-1963</t>
  </si>
  <si>
    <t>069 749 8376</t>
  </si>
  <si>
    <t>DHA000019</t>
  </si>
  <si>
    <t>24-07-1972</t>
  </si>
  <si>
    <t>Q083</t>
  </si>
  <si>
    <t>dha-000192</t>
  </si>
  <si>
    <t>084-720-2544</t>
  </si>
  <si>
    <t>DHA-000414</t>
  </si>
  <si>
    <t>Refilwe Mokgadi</t>
  </si>
  <si>
    <t>071 695 2810</t>
  </si>
  <si>
    <t>SASSA000873</t>
  </si>
  <si>
    <t>077-727-5724</t>
  </si>
  <si>
    <t>Q150</t>
  </si>
  <si>
    <t>CLN-000281</t>
  </si>
  <si>
    <t>13-06-2026</t>
  </si>
  <si>
    <t>066 309 1981</t>
  </si>
  <si>
    <t>cln-000500</t>
  </si>
  <si>
    <t>24/08/1971</t>
  </si>
  <si>
    <t>(061) 7187299</t>
  </si>
  <si>
    <t>Q013</t>
  </si>
  <si>
    <t>SASSA-000329</t>
  </si>
  <si>
    <t>13-05-1979</t>
  </si>
  <si>
    <t>SASSA000001</t>
  </si>
  <si>
    <t>(076) 9323186</t>
  </si>
  <si>
    <t>SASSA000573</t>
  </si>
  <si>
    <t>061-976-0867</t>
  </si>
  <si>
    <t>DHA-000916</t>
  </si>
  <si>
    <t>NOMVULA PRETORIUS</t>
  </si>
  <si>
    <t>(084) 5740586</t>
  </si>
  <si>
    <t>DHA-000960</t>
  </si>
  <si>
    <t>27/08/1993</t>
  </si>
  <si>
    <t>066 953 7130</t>
  </si>
  <si>
    <t>DHA-000758</t>
  </si>
  <si>
    <t>075 661 5377</t>
  </si>
  <si>
    <t>DHA-000340</t>
  </si>
  <si>
    <t>Q032</t>
  </si>
  <si>
    <t>DHA000183</t>
  </si>
  <si>
    <t>Q152</t>
  </si>
  <si>
    <t>DHA000494</t>
  </si>
  <si>
    <t>069 128 0083</t>
  </si>
  <si>
    <t>MUN-000097</t>
  </si>
  <si>
    <t>(078) 7752015</t>
  </si>
  <si>
    <t>CLN000667</t>
  </si>
  <si>
    <t>CLN000056</t>
  </si>
  <si>
    <t>DHA-000351</t>
  </si>
  <si>
    <t>Tumelo Botha</t>
  </si>
  <si>
    <t>083 406 4034</t>
  </si>
  <si>
    <t>DHA-000040</t>
  </si>
  <si>
    <t>076 910 5689</t>
  </si>
  <si>
    <t>SASSA000523</t>
  </si>
  <si>
    <t>18/04/2026</t>
  </si>
  <si>
    <t>Tumelo Mokoena</t>
  </si>
  <si>
    <t>(078) 2433307</t>
  </si>
  <si>
    <t>Q082</t>
  </si>
  <si>
    <t>SASSA001012</t>
  </si>
  <si>
    <t>083 528 9567</t>
  </si>
  <si>
    <t>DHA-000933</t>
  </si>
  <si>
    <t>17-05-2026</t>
  </si>
  <si>
    <t>Nomvula Dlamini</t>
  </si>
  <si>
    <t>CLN-000305</t>
  </si>
  <si>
    <t>070 199 7699</t>
  </si>
  <si>
    <t>MUN-000216</t>
  </si>
  <si>
    <t>DHA-000299</t>
  </si>
  <si>
    <t>CLN-000372</t>
  </si>
  <si>
    <t>SASSA-000539</t>
  </si>
  <si>
    <t>076-104-6126</t>
  </si>
  <si>
    <t>CLN000855</t>
  </si>
  <si>
    <t>25/04/2026</t>
  </si>
  <si>
    <t>065-543-5425</t>
  </si>
  <si>
    <t>DHA-000697</t>
  </si>
  <si>
    <t>082 787 5783</t>
  </si>
  <si>
    <t>CLN-000238</t>
  </si>
  <si>
    <t>Kagiso Dlamini</t>
  </si>
  <si>
    <t>sassa-000377</t>
  </si>
  <si>
    <t>cln-000089</t>
  </si>
  <si>
    <t>30-03-2026</t>
  </si>
  <si>
    <t>Sizwe Nkosi</t>
  </si>
  <si>
    <t>14/04/2026</t>
  </si>
  <si>
    <t>CLN-000808</t>
  </si>
  <si>
    <t>Anna Molefe</t>
  </si>
  <si>
    <t>068-910-0086</t>
  </si>
  <si>
    <t>sassa-000530</t>
  </si>
  <si>
    <t>078 852 1101</t>
  </si>
  <si>
    <t>sassa-000269</t>
  </si>
  <si>
    <t>079-752-3695</t>
  </si>
  <si>
    <t>DHA-000039</t>
  </si>
  <si>
    <t>22/10/2006</t>
  </si>
  <si>
    <t>083 184 9191</t>
  </si>
  <si>
    <t>mun-000153</t>
  </si>
  <si>
    <t>DHA-000080</t>
  </si>
  <si>
    <t>16/03/2026</t>
  </si>
  <si>
    <t>SASSA-000430</t>
  </si>
  <si>
    <t>25-04-2026</t>
  </si>
  <si>
    <t>marie nkosi</t>
  </si>
  <si>
    <t>MUN000242</t>
  </si>
  <si>
    <t>(078) 5260485</t>
  </si>
  <si>
    <t>CLN-000390</t>
  </si>
  <si>
    <t>070 732 2745</t>
  </si>
  <si>
    <t>MUN000346</t>
  </si>
  <si>
    <t>25/08/1971</t>
  </si>
  <si>
    <t>(064) 7529091</t>
  </si>
  <si>
    <t>SASSA-000175</t>
  </si>
  <si>
    <t>CLN000965</t>
  </si>
  <si>
    <t>REFILWE MOKGADI</t>
  </si>
  <si>
    <t>(081) 6428060</t>
  </si>
  <si>
    <t>Q139</t>
  </si>
  <si>
    <t>CLN000507</t>
  </si>
  <si>
    <t>14-09-2003</t>
  </si>
  <si>
    <t>DHA-000844</t>
  </si>
  <si>
    <t>Kagiso Molefe</t>
  </si>
  <si>
    <t>15-11-1982</t>
  </si>
  <si>
    <t>065 308 1692</t>
  </si>
  <si>
    <t>DHA-000025</t>
  </si>
  <si>
    <t>25/12/1945</t>
  </si>
  <si>
    <t>069-645-8643</t>
  </si>
  <si>
    <t>DHA000162</t>
  </si>
  <si>
    <t>079 414 9239</t>
  </si>
  <si>
    <t>dha-000834</t>
  </si>
  <si>
    <t>16/01/1998</t>
  </si>
  <si>
    <t>(073) 9514718</t>
  </si>
  <si>
    <t>sassa-000695</t>
  </si>
  <si>
    <t>mandla dlamini</t>
  </si>
  <si>
    <t>060 122 1813</t>
  </si>
  <si>
    <t>DHA000914</t>
  </si>
  <si>
    <t>17-04-1971</t>
  </si>
  <si>
    <t>dha-000120</t>
  </si>
  <si>
    <t>078 449 8792</t>
  </si>
  <si>
    <t>Q078</t>
  </si>
  <si>
    <t>CLN-000059</t>
  </si>
  <si>
    <t>20-06-1963</t>
  </si>
  <si>
    <t>sassa-000263</t>
  </si>
  <si>
    <t>22/06/1959</t>
  </si>
  <si>
    <t>DHA000571</t>
  </si>
  <si>
    <t>(061) 9496916</t>
  </si>
  <si>
    <t>dha-000169</t>
  </si>
  <si>
    <t>26/08/2026</t>
  </si>
  <si>
    <t>CLN-000082</t>
  </si>
  <si>
    <t>26/04/1978</t>
  </si>
  <si>
    <t>071 992 0498</t>
  </si>
  <si>
    <t>mun-000783</t>
  </si>
  <si>
    <t>SASSA-000739</t>
  </si>
  <si>
    <t>Kagiso Pretorius</t>
  </si>
  <si>
    <t>14-12-1971</t>
  </si>
  <si>
    <t>073 903 3534</t>
  </si>
  <si>
    <t>Q157</t>
  </si>
  <si>
    <t>CLN-001059</t>
  </si>
  <si>
    <t>077 803 9094</t>
  </si>
  <si>
    <t>DHA-000222</t>
  </si>
  <si>
    <t>29-08-1974</t>
  </si>
  <si>
    <t>MUN001007</t>
  </si>
  <si>
    <t>084-653-5213</t>
  </si>
  <si>
    <t>DHA-000856</t>
  </si>
  <si>
    <t>Sizwe Pretorius</t>
  </si>
  <si>
    <t>071 351 8425</t>
  </si>
  <si>
    <t>DHA-000864</t>
  </si>
  <si>
    <t>063-447-7689</t>
  </si>
  <si>
    <t>MUN-000819</t>
  </si>
  <si>
    <t>24/05/2002</t>
  </si>
  <si>
    <t>075-390-2546</t>
  </si>
  <si>
    <t>MUN001050</t>
  </si>
  <si>
    <t>071-122-8208</t>
  </si>
  <si>
    <t>DHA-000084</t>
  </si>
  <si>
    <t>Kagiso Ndlovu</t>
  </si>
  <si>
    <t>DHA-000093</t>
  </si>
  <si>
    <t>14-06-2026</t>
  </si>
  <si>
    <t>25-09-2006</t>
  </si>
  <si>
    <t>17/06/2026</t>
  </si>
  <si>
    <t>SASSA-000302</t>
  </si>
  <si>
    <t>NOMVULA MOKOENA</t>
  </si>
  <si>
    <t>078-620-0644</t>
  </si>
  <si>
    <t>DHA000020</t>
  </si>
  <si>
    <t>063 653 8021</t>
  </si>
  <si>
    <t>DHA-000559</t>
  </si>
  <si>
    <t>30/05/2026</t>
  </si>
  <si>
    <t>DHA-000186</t>
  </si>
  <si>
    <t>dha-000228</t>
  </si>
  <si>
    <t>17/10/1977</t>
  </si>
  <si>
    <t>CLN-000210</t>
  </si>
  <si>
    <t>19/06/1978</t>
  </si>
  <si>
    <t>(080) 2160840</t>
  </si>
  <si>
    <t>CLN-000334</t>
  </si>
  <si>
    <t>cln-000608</t>
  </si>
  <si>
    <t>(081) 5322078</t>
  </si>
  <si>
    <t>MUN-000528</t>
  </si>
  <si>
    <t>Q154</t>
  </si>
  <si>
    <t>SASSA000232</t>
  </si>
  <si>
    <t>(080) 2106648</t>
  </si>
  <si>
    <t>CLN-000509</t>
  </si>
  <si>
    <t>26/11/2025</t>
  </si>
  <si>
    <t>THABO MOKOENA</t>
  </si>
  <si>
    <t>21/04/1955</t>
  </si>
  <si>
    <t>068-634-4765</t>
  </si>
  <si>
    <t>DHA-000429</t>
  </si>
  <si>
    <t>065 151 6946</t>
  </si>
  <si>
    <t>sassa-000315</t>
  </si>
  <si>
    <t>Thabo Pretorius</t>
  </si>
  <si>
    <t>(080) 3841094</t>
  </si>
  <si>
    <t>SASSA-000081</t>
  </si>
  <si>
    <t>25-03-2026</t>
  </si>
  <si>
    <t>DHA-000791</t>
  </si>
  <si>
    <t>Johannes Khumalo</t>
  </si>
  <si>
    <t>21/05/1955</t>
  </si>
  <si>
    <t>(072) 8046568</t>
  </si>
  <si>
    <t>SASSA-000618</t>
  </si>
  <si>
    <t>mun-000552</t>
  </si>
  <si>
    <t>Q091</t>
  </si>
  <si>
    <t>DHA-000835</t>
  </si>
  <si>
    <t>DHA-001048</t>
  </si>
  <si>
    <t>CLN000239</t>
  </si>
  <si>
    <t>21-06-1958</t>
  </si>
  <si>
    <t>CLN-000138</t>
  </si>
  <si>
    <t>DHA000026</t>
  </si>
  <si>
    <t>070 854 3185</t>
  </si>
  <si>
    <t>DHA-000879</t>
  </si>
  <si>
    <t>29-09-1992</t>
  </si>
  <si>
    <t>083 688 0753</t>
  </si>
  <si>
    <t>cln-001002</t>
  </si>
  <si>
    <t>SASSA-000341</t>
  </si>
  <si>
    <t>23-06-2026</t>
  </si>
  <si>
    <t>CLN000062</t>
  </si>
  <si>
    <t>Sizwe Steyn</t>
  </si>
  <si>
    <t>SASSA-000308</t>
  </si>
  <si>
    <t>061-924-3816</t>
  </si>
  <si>
    <t>dha-000159</t>
  </si>
  <si>
    <t>SASSA000524</t>
  </si>
  <si>
    <t>Anna Fourie</t>
  </si>
  <si>
    <t>068-203-3933</t>
  </si>
  <si>
    <t>DHA-000753</t>
  </si>
  <si>
    <t>080-818-6823</t>
  </si>
  <si>
    <t>SASSA000472</t>
  </si>
  <si>
    <t>083-985-1432</t>
  </si>
  <si>
    <t>DHA-000018</t>
  </si>
  <si>
    <t>16-06-2026</t>
  </si>
  <si>
    <t>MUN-000992</t>
  </si>
  <si>
    <t>080 965 2781</t>
  </si>
  <si>
    <t>SASSA000068</t>
  </si>
  <si>
    <t>DHA-000867</t>
  </si>
  <si>
    <t>30-08-1986</t>
  </si>
  <si>
    <t>cln-000841</t>
  </si>
  <si>
    <t>Thabo Sithole</t>
  </si>
  <si>
    <t>CLN000722</t>
  </si>
  <si>
    <t>081-386-9860</t>
  </si>
  <si>
    <t>Q252</t>
  </si>
  <si>
    <t>DHA-000113</t>
  </si>
  <si>
    <t>13/03/2026</t>
  </si>
  <si>
    <t>079-319-6577</t>
  </si>
  <si>
    <t>DHA-000941</t>
  </si>
  <si>
    <t>(063) 9976474</t>
  </si>
  <si>
    <t>SASSA-000726</t>
  </si>
  <si>
    <t>WILLEM MOKGADI</t>
  </si>
  <si>
    <t>071 313 2190</t>
  </si>
  <si>
    <t>Q133</t>
  </si>
  <si>
    <t>cln-000619</t>
  </si>
  <si>
    <t>Bongani Van der Merwe</t>
  </si>
  <si>
    <t>068 969 1824</t>
  </si>
  <si>
    <t>SASSA000517</t>
  </si>
  <si>
    <t>067 855 1637</t>
  </si>
  <si>
    <t>DHA-001035</t>
  </si>
  <si>
    <t>dha-000103</t>
  </si>
  <si>
    <t>13-12-2025</t>
  </si>
  <si>
    <t>DHA000416</t>
  </si>
  <si>
    <t>BONGANI MOKOENA</t>
  </si>
  <si>
    <t>MUN-000846</t>
  </si>
  <si>
    <t>WILLEM KRUGER</t>
  </si>
  <si>
    <t>SASSA-000488</t>
  </si>
  <si>
    <t>19-04-2026</t>
  </si>
  <si>
    <t>(064) 8087561</t>
  </si>
  <si>
    <t>sassa-000474</t>
  </si>
  <si>
    <t>DHA000832</t>
  </si>
  <si>
    <t>SASSA-000957</t>
  </si>
  <si>
    <t>067-615-4219</t>
  </si>
  <si>
    <t>CLN000766</t>
  </si>
  <si>
    <t>(068) 8002848</t>
  </si>
  <si>
    <t>SASSA-000292</t>
  </si>
  <si>
    <t>25/01/1976</t>
  </si>
  <si>
    <t>(075) 9319184</t>
  </si>
  <si>
    <t>mun-000264</t>
  </si>
  <si>
    <t>17-12-1985</t>
  </si>
  <si>
    <t>CLN-000252</t>
  </si>
  <si>
    <t>19/02/2026</t>
  </si>
  <si>
    <t>072-960-8036</t>
  </si>
  <si>
    <t>cln-000606</t>
  </si>
  <si>
    <t>24/03/1961</t>
  </si>
  <si>
    <t>073 853 2392</t>
  </si>
  <si>
    <t>SASSA-000672</t>
  </si>
  <si>
    <t>Anna Botha</t>
  </si>
  <si>
    <t>30-10-1965</t>
  </si>
  <si>
    <t>SASSA-000903</t>
  </si>
  <si>
    <t>(073) 9516248</t>
  </si>
  <si>
    <t>DHA000881</t>
  </si>
  <si>
    <t>28-06-1990</t>
  </si>
  <si>
    <t>DHA-000002</t>
  </si>
  <si>
    <t>083 307 7722</t>
  </si>
  <si>
    <t>DHA-000550</t>
  </si>
  <si>
    <t>081 128 2087</t>
  </si>
  <si>
    <t>dha-000376</t>
  </si>
  <si>
    <t>061 926 0383</t>
  </si>
  <si>
    <t>SASSA-000381</t>
  </si>
  <si>
    <t>063 469 8984</t>
  </si>
  <si>
    <t>MUN-000998</t>
  </si>
  <si>
    <t>065 566 3729</t>
  </si>
  <si>
    <t>DHA-000368</t>
  </si>
  <si>
    <t>21-06-2026</t>
  </si>
  <si>
    <t>SASSA-000403</t>
  </si>
  <si>
    <t>072-570-7279</t>
  </si>
  <si>
    <t>SASSA000679</t>
  </si>
  <si>
    <t>Kagiso Radebe</t>
  </si>
  <si>
    <t>dha-000917</t>
  </si>
  <si>
    <t>CLN000003</t>
  </si>
  <si>
    <t>(083) 6290378</t>
  </si>
  <si>
    <t>SASSA-000096</t>
  </si>
  <si>
    <t>sassa-000536</t>
  </si>
  <si>
    <t>064 645 9305</t>
  </si>
  <si>
    <t>CLN-000772</t>
  </si>
  <si>
    <t>MUN-000497</t>
  </si>
  <si>
    <t>071-545-4166</t>
  </si>
  <si>
    <t>21-09-2026</t>
  </si>
  <si>
    <t>mun-000935</t>
  </si>
  <si>
    <t>069-666-6669</t>
  </si>
  <si>
    <t>DHA-001006</t>
  </si>
  <si>
    <t>31-08-2026</t>
  </si>
  <si>
    <t>(069) 2623569</t>
  </si>
  <si>
    <t>CLN000285</t>
  </si>
  <si>
    <t>Anna Nkosi</t>
  </si>
  <si>
    <t>MUN-000212</t>
  </si>
  <si>
    <t>MUN-000411</t>
  </si>
  <si>
    <t>Zodwa Molefe</t>
  </si>
  <si>
    <t>19/06/1950</t>
  </si>
  <si>
    <t>070 584 0791</t>
  </si>
  <si>
    <t>DHA000646</t>
  </si>
  <si>
    <t>Nomvula Radebe</t>
  </si>
  <si>
    <t>(083) 2515348</t>
  </si>
  <si>
    <t>cln-000174</t>
  </si>
  <si>
    <t>13/09/1971</t>
  </si>
  <si>
    <t>dha-000288</t>
  </si>
  <si>
    <t>SASSA000865</t>
  </si>
  <si>
    <t>30/05/2010</t>
  </si>
  <si>
    <t>MUN000143</t>
  </si>
  <si>
    <t>Q003</t>
  </si>
  <si>
    <t>17-12-2025</t>
  </si>
  <si>
    <t>CLN-000413</t>
  </si>
  <si>
    <t>068 155 1630</t>
  </si>
  <si>
    <t>MUN-000193</t>
  </si>
  <si>
    <t>MUN-000114</t>
  </si>
  <si>
    <t>26-06-2026</t>
  </si>
  <si>
    <t>19-09-1946</t>
  </si>
  <si>
    <t>DHA000863</t>
  </si>
  <si>
    <t>14-06-1963</t>
  </si>
  <si>
    <t>068 136 3975</t>
  </si>
  <si>
    <t>Q255</t>
  </si>
  <si>
    <t>19-03-2026</t>
  </si>
  <si>
    <t>SASSA-000402</t>
  </si>
  <si>
    <t>063-403-2849</t>
  </si>
  <si>
    <t>DHA-000230</t>
  </si>
  <si>
    <t>(062) 7850616</t>
  </si>
  <si>
    <t>DHA-000951</t>
  </si>
  <si>
    <t>065-806-8722</t>
  </si>
  <si>
    <t>DHA-000759</t>
  </si>
  <si>
    <t>CLN-000218</t>
  </si>
  <si>
    <t>22-09-1962</t>
  </si>
  <si>
    <t>MUN-000598</t>
  </si>
  <si>
    <t>069 366 8710</t>
  </si>
  <si>
    <t>SASSA000762</t>
  </si>
  <si>
    <t>Dorah Steyn</t>
  </si>
  <si>
    <t>068-958-7052</t>
  </si>
  <si>
    <t>sassa-000155</t>
  </si>
  <si>
    <t>(082) 3840891</t>
  </si>
  <si>
    <t>SASSA-000431</t>
  </si>
  <si>
    <t>DHA-000404</t>
  </si>
  <si>
    <t>26/05/1968</t>
  </si>
  <si>
    <t>084 439 8959</t>
  </si>
  <si>
    <t>DHA000182</t>
  </si>
  <si>
    <t>mun-000336</t>
  </si>
  <si>
    <t>Bongani Mokgadi</t>
  </si>
  <si>
    <t>26/06/1953</t>
  </si>
  <si>
    <t>CLN-000936</t>
  </si>
  <si>
    <t>070-836-8905</t>
  </si>
  <si>
    <t>sassa-000075</t>
  </si>
  <si>
    <t>15/06/2014</t>
  </si>
  <si>
    <t>070-441-4461</t>
  </si>
  <si>
    <t>CLN-000809</t>
  </si>
  <si>
    <t>25/03/2008</t>
  </si>
  <si>
    <t>066-117-8271</t>
  </si>
  <si>
    <t>DHA-000415</t>
  </si>
  <si>
    <t>19-08-1950</t>
  </si>
  <si>
    <t>072 823 1342</t>
  </si>
  <si>
    <t>CLN-000436</t>
  </si>
  <si>
    <t>17/12/1995</t>
  </si>
  <si>
    <t>CLN-000626</t>
  </si>
  <si>
    <t>CLN-000641</t>
  </si>
  <si>
    <t>077 109 6659</t>
  </si>
  <si>
    <t>SASSA-000234</t>
  </si>
  <si>
    <t>060-514-1872</t>
  </si>
  <si>
    <t>DHA000021</t>
  </si>
  <si>
    <t>SASSA-000969</t>
  </si>
  <si>
    <t>DHA-000770</t>
  </si>
  <si>
    <t>(084) 8619800</t>
  </si>
  <si>
    <t>dha-000997</t>
  </si>
  <si>
    <t>marie molefe</t>
  </si>
  <si>
    <t>066 891 9291</t>
  </si>
  <si>
    <t>DHA-000804</t>
  </si>
  <si>
    <t>dha-000883</t>
  </si>
  <si>
    <t>062-631-0031</t>
  </si>
  <si>
    <t>DHA-000610</t>
  </si>
  <si>
    <t>Elizabeth Ndlovu</t>
  </si>
  <si>
    <t>25/01/1967</t>
  </si>
  <si>
    <t>(064) 9210306</t>
  </si>
  <si>
    <t>SASSA-000590</t>
  </si>
  <si>
    <t>Sipho Botha</t>
  </si>
  <si>
    <t>079-761-8623</t>
  </si>
  <si>
    <t>MUN000031</t>
  </si>
  <si>
    <t>17/09/1998</t>
  </si>
  <si>
    <t>071-998-3280</t>
  </si>
  <si>
    <t>MUN-000291</t>
  </si>
  <si>
    <t>SASSA-000253</t>
  </si>
  <si>
    <t>MARIE MOLEFE</t>
  </si>
  <si>
    <t>061-646-1433</t>
  </si>
  <si>
    <t>dha-000070</t>
  </si>
  <si>
    <t>Mandla Molefe</t>
  </si>
  <si>
    <t>29-11-1962</t>
  </si>
  <si>
    <t>DHA-000088</t>
  </si>
  <si>
    <t>079-582-8571</t>
  </si>
  <si>
    <t>DHA-000866</t>
  </si>
  <si>
    <t>13/04/2026</t>
  </si>
  <si>
    <t>25-06-2000</t>
  </si>
  <si>
    <t>SASSA000549</t>
  </si>
  <si>
    <t>066 578 1535</t>
  </si>
  <si>
    <t>DHA000092</t>
  </si>
  <si>
    <t>22/05/2026</t>
  </si>
  <si>
    <t>DHA-000466</t>
  </si>
  <si>
    <t>MUN-000979</t>
  </si>
  <si>
    <t>dha-000709</t>
  </si>
  <si>
    <t>cln-000890</t>
  </si>
  <si>
    <t>SASSA-000168</t>
  </si>
  <si>
    <t>(078) 6167653</t>
  </si>
  <si>
    <t>SASSA000408</t>
  </si>
  <si>
    <t>062-775-2605</t>
  </si>
  <si>
    <t>MUN-000617</t>
  </si>
  <si>
    <t>SASSA-000321</t>
  </si>
  <si>
    <t>DHA-000898</t>
  </si>
  <si>
    <t>079 185 1575</t>
  </si>
  <si>
    <t>sassa-000586</t>
  </si>
  <si>
    <t>(079) 5110268</t>
  </si>
  <si>
    <t>Q127</t>
  </si>
  <si>
    <t>cln-000078</t>
  </si>
  <si>
    <t>(076) 3220138</t>
  </si>
  <si>
    <t>DHA-000705</t>
  </si>
  <si>
    <t>Nomvula Mokgadi</t>
  </si>
  <si>
    <t>15/09/1964</t>
  </si>
  <si>
    <t>CLN-000567</t>
  </si>
  <si>
    <t>SASSA-000532</t>
  </si>
  <si>
    <t>29/11/2009</t>
  </si>
  <si>
    <t>081-251-0996</t>
  </si>
  <si>
    <t>DHA000599</t>
  </si>
  <si>
    <t>(066) 7010399</t>
  </si>
  <si>
    <t>DHA-000691</t>
  </si>
  <si>
    <t>MUN-000920</t>
  </si>
  <si>
    <t>065-382-6990</t>
  </si>
  <si>
    <t>DHA-000258</t>
  </si>
  <si>
    <t>082-449-0423</t>
  </si>
  <si>
    <t>DHA-000256</t>
  </si>
  <si>
    <t>17/11/2007</t>
  </si>
  <si>
    <t>SASSA-000728</t>
  </si>
  <si>
    <t>073 790 3667</t>
  </si>
  <si>
    <t>SASSA-001030</t>
  </si>
  <si>
    <t>27/11/2025</t>
  </si>
  <si>
    <t>Thabo Radebe</t>
  </si>
  <si>
    <t>SASSA000706</t>
  </si>
  <si>
    <t>14/07/1983</t>
  </si>
  <si>
    <t>067-395-8363</t>
  </si>
  <si>
    <t>DHA-000498</t>
  </si>
  <si>
    <t>MUN-000899</t>
  </si>
  <si>
    <t>(082) 8955816</t>
  </si>
  <si>
    <t>Q176</t>
  </si>
  <si>
    <t>SASSA-000131</t>
  </si>
  <si>
    <t>063 570 4983</t>
  </si>
  <si>
    <t>SASSA-001060</t>
  </si>
  <si>
    <t>CLN-000101</t>
  </si>
  <si>
    <t>22-11-2025</t>
  </si>
  <si>
    <t>DHA-000172</t>
  </si>
  <si>
    <t>Kagiso Mahlangu</t>
  </si>
  <si>
    <t>064-969-5050</t>
  </si>
  <si>
    <t>DHA-000492</t>
  </si>
  <si>
    <t>23/01/2026</t>
  </si>
  <si>
    <t>GRACE MOLEFE</t>
  </si>
  <si>
    <t>066 581 3044</t>
  </si>
  <si>
    <t>DHA-000703</t>
  </si>
  <si>
    <t>DHA-000990</t>
  </si>
  <si>
    <t>(075) 5830049</t>
  </si>
  <si>
    <t>mun-000454</t>
  </si>
  <si>
    <t>068 270 5984</t>
  </si>
  <si>
    <t>Q250</t>
  </si>
  <si>
    <t>30/09/2026</t>
  </si>
  <si>
    <t>CLN000111</t>
  </si>
  <si>
    <t>29-07-1969</t>
  </si>
  <si>
    <t>CLN000656</t>
  </si>
  <si>
    <t>14/10/1988</t>
  </si>
  <si>
    <t>dha-000984</t>
  </si>
  <si>
    <t>17-07-1973</t>
  </si>
  <si>
    <t>(069) 9876993</t>
  </si>
  <si>
    <t>mun-000201</t>
  </si>
  <si>
    <t>20/01/1994</t>
  </si>
  <si>
    <t>DHA-000203</t>
  </si>
  <si>
    <t>(061) 3553492</t>
  </si>
  <si>
    <t>SASSA000713</t>
  </si>
  <si>
    <t>SASSA000828</t>
  </si>
  <si>
    <t>082-902-0726</t>
  </si>
  <si>
    <t>SASSA-000661</t>
  </si>
  <si>
    <t>elizabeth mokoena</t>
  </si>
  <si>
    <t>MUN000781</t>
  </si>
  <si>
    <t>(066) 4976734</t>
  </si>
  <si>
    <t>cln-000456</t>
  </si>
  <si>
    <t>23/02/2026</t>
  </si>
  <si>
    <t>CLN-000634</t>
  </si>
  <si>
    <t>(070) 5814455</t>
  </si>
  <si>
    <t>DHA-000137</t>
  </si>
  <si>
    <t>070-482-0781</t>
  </si>
  <si>
    <t>SASSA000521</t>
  </si>
  <si>
    <t>MUN-000660</t>
  </si>
  <si>
    <t>(068) 4078092</t>
  </si>
  <si>
    <t>DHA000570</t>
  </si>
  <si>
    <t>DHA000379</t>
  </si>
  <si>
    <t>27-08-1988</t>
  </si>
  <si>
    <t>(078) 5310994</t>
  </si>
  <si>
    <t>SASSA-000707</t>
  </si>
  <si>
    <t>30-09-1970</t>
  </si>
  <si>
    <t>081 822 8089</t>
  </si>
  <si>
    <t>DHA-000271</t>
  </si>
  <si>
    <t>cln-000607</t>
  </si>
  <si>
    <t>TUMELO MOKOENA</t>
  </si>
  <si>
    <t>MUN-000064</t>
  </si>
  <si>
    <t>CLN-000394</t>
  </si>
  <si>
    <t>21/03/2026</t>
  </si>
  <si>
    <t>DHA-000071</t>
  </si>
  <si>
    <t>(071) 6226347</t>
  </si>
  <si>
    <t>CLN000535</t>
  </si>
  <si>
    <t>CLN-000893</t>
  </si>
  <si>
    <t>081-456-0467</t>
  </si>
  <si>
    <t>DHA000272</t>
  </si>
  <si>
    <t>072 370 3527</t>
  </si>
  <si>
    <t>SASSA000544</t>
  </si>
  <si>
    <t>24/06/2026</t>
  </si>
  <si>
    <t>MUN-000779</t>
  </si>
  <si>
    <t>Pieter Mokoena</t>
  </si>
  <si>
    <t>075-924-7864</t>
  </si>
  <si>
    <t>DHA-000161</t>
  </si>
  <si>
    <t>sassa-000988</t>
  </si>
  <si>
    <t>074-326-9745</t>
  </si>
  <si>
    <t>dha-000170</t>
  </si>
  <si>
    <t>18/10/1946</t>
  </si>
  <si>
    <t>CLN-000037</t>
  </si>
  <si>
    <t>MUN-000244</t>
  </si>
  <si>
    <t>21/04/2026</t>
  </si>
  <si>
    <t>DHA-000083</t>
  </si>
  <si>
    <t>Willem Steyn</t>
  </si>
  <si>
    <t>sassa-000261</t>
  </si>
  <si>
    <t>30/06/1990</t>
  </si>
  <si>
    <t>082-545-7111</t>
  </si>
  <si>
    <t>DHA-000946</t>
  </si>
  <si>
    <t>marie radebe</t>
  </si>
  <si>
    <t>076-160-0964</t>
  </si>
  <si>
    <t>Q101</t>
  </si>
  <si>
    <t>DHA000861</t>
  </si>
  <si>
    <t>079 609 7481</t>
  </si>
  <si>
    <t>dha-000373</t>
  </si>
  <si>
    <t>(077) 6599418</t>
  </si>
  <si>
    <t>mun-000827</t>
  </si>
  <si>
    <t>068-614-5274</t>
  </si>
  <si>
    <t>DHA-000023</t>
  </si>
  <si>
    <t>SASSA-000338</t>
  </si>
  <si>
    <t>061 419 4474</t>
  </si>
  <si>
    <t>SASSA-000309</t>
  </si>
  <si>
    <t>SASSA-000752</t>
  </si>
  <si>
    <t>082 560 6429</t>
  </si>
  <si>
    <t>DHA-000508</t>
  </si>
  <si>
    <t>Refilwe Pretorius</t>
  </si>
  <si>
    <t>063-393-9731</t>
  </si>
  <si>
    <t>DHA000221</t>
  </si>
  <si>
    <t>079-262-5561</t>
  </si>
  <si>
    <t>CLN000014</t>
  </si>
  <si>
    <t>SASSA000901</t>
  </si>
  <si>
    <t>DHA000673</t>
  </si>
  <si>
    <t>SASSA-000585</t>
  </si>
  <si>
    <t>DHA-000512</t>
  </si>
  <si>
    <t>28-05-1995</t>
  </si>
  <si>
    <t>DHA-000178</t>
  </si>
  <si>
    <t>069-378-0772</t>
  </si>
  <si>
    <t>sassa-000277</t>
  </si>
  <si>
    <t>cln-000880</t>
  </si>
  <si>
    <t>068 951 6668</t>
  </si>
  <si>
    <t>MUN-000548</t>
  </si>
  <si>
    <t>26-01-2026</t>
  </si>
  <si>
    <t>23-03-2007</t>
  </si>
  <si>
    <t>071 388 3879</t>
  </si>
  <si>
    <t>cln-000839</t>
  </si>
  <si>
    <t>14-05-2026</t>
  </si>
  <si>
    <t>25/05/2026</t>
  </si>
  <si>
    <t>cln-000720</t>
  </si>
  <si>
    <t>Nomvula Molefe</t>
  </si>
  <si>
    <t>MUN-000226</t>
  </si>
  <si>
    <t>DHA000633</t>
  </si>
  <si>
    <t>grace kruger</t>
  </si>
  <si>
    <t>CLN-000217</t>
  </si>
  <si>
    <t>dha-000030</t>
  </si>
  <si>
    <t>080 854 4283</t>
  </si>
  <si>
    <t>DHA000860</t>
  </si>
  <si>
    <t>22-02-2026</t>
  </si>
  <si>
    <t>Pieter Molefe</t>
  </si>
  <si>
    <t>(077) 7790538</t>
  </si>
  <si>
    <t>SASSA-000701</t>
  </si>
  <si>
    <t>SASSA000723</t>
  </si>
  <si>
    <t>dha-000838</t>
  </si>
  <si>
    <t>JOHANNES DLAMINI</t>
  </si>
  <si>
    <t>sassa-000181</t>
  </si>
  <si>
    <t>(067) 7214978</t>
  </si>
  <si>
    <t>DHA-000919</t>
  </si>
  <si>
    <t>SASSA-000746</t>
  </si>
  <si>
    <t>17/09/2026</t>
  </si>
  <si>
    <t>067 890 0792</t>
  </si>
  <si>
    <t>mun-001023</t>
  </si>
  <si>
    <t>077-564-2037</t>
  </si>
  <si>
    <t>CLN-000460</t>
  </si>
  <si>
    <t>sassa-001020</t>
  </si>
  <si>
    <t>DHA-000678</t>
  </si>
  <si>
    <t>CLN-000639</t>
  </si>
  <si>
    <t>(071) 3856916</t>
  </si>
  <si>
    <t>cln-000045</t>
  </si>
  <si>
    <t>16-08-2026</t>
  </si>
  <si>
    <t>DHA-000475</t>
  </si>
  <si>
    <t>zodwa mokoena</t>
  </si>
  <si>
    <t>SASSA-000265</t>
  </si>
  <si>
    <t>22-03-2026</t>
  </si>
  <si>
    <t>065 942 4334</t>
  </si>
  <si>
    <t>SASSA-000065</t>
  </si>
  <si>
    <t>29/07/1988</t>
  </si>
  <si>
    <t>070-941-7291</t>
  </si>
  <si>
    <t>sassa-001036</t>
  </si>
  <si>
    <t>CLN000215</t>
  </si>
  <si>
    <t>MUN-000136</t>
  </si>
  <si>
    <t>SASSA-001000</t>
  </si>
  <si>
    <t>DHA000897</t>
  </si>
  <si>
    <t>DHA000851</t>
  </si>
  <si>
    <t>14-02-1970</t>
  </si>
  <si>
    <t>076 697 8246</t>
  </si>
  <si>
    <t>SASSA-000095</t>
  </si>
  <si>
    <t>16/04/1964</t>
  </si>
  <si>
    <t>cln-000176</t>
  </si>
  <si>
    <t>MARIE NDLOVU</t>
  </si>
  <si>
    <t>SASSA000399</t>
  </si>
  <si>
    <t>(079) 5629712</t>
  </si>
  <si>
    <t>CLN-000902</t>
  </si>
  <si>
    <t>078-347-6292</t>
  </si>
  <si>
    <t>CLN-000173</t>
  </si>
  <si>
    <t>17/03/2026</t>
  </si>
  <si>
    <t>Thabo Van der Merwe</t>
  </si>
  <si>
    <t>MUN-000333</t>
  </si>
  <si>
    <t>DHA-000032</t>
  </si>
  <si>
    <t>MUN-000745</t>
  </si>
  <si>
    <t>30-08-1995</t>
  </si>
  <si>
    <t>DHA-000375</t>
  </si>
  <si>
    <t>mun-000409</t>
  </si>
  <si>
    <t>(082) 9001721</t>
  </si>
  <si>
    <t>cln-000686</t>
  </si>
  <si>
    <t>073-549-5025</t>
  </si>
  <si>
    <t>DHA-000419</t>
  </si>
  <si>
    <t>28/12/2025</t>
  </si>
  <si>
    <t>066-524-8619</t>
  </si>
  <si>
    <t>SASSA000145</t>
  </si>
  <si>
    <t>CLN-000266</t>
  </si>
  <si>
    <t>Anna Pretorius</t>
  </si>
  <si>
    <t>30/12/2024</t>
  </si>
  <si>
    <t>CLN-000987</t>
  </si>
  <si>
    <t>071 139 1230</t>
  </si>
  <si>
    <t>dha-000015</t>
  </si>
  <si>
    <t>31/07/1995</t>
  </si>
  <si>
    <t>CLN-000529</t>
  </si>
  <si>
    <t>16-05-2026</t>
  </si>
  <si>
    <t>18-12-1976</t>
  </si>
  <si>
    <t>083 432 7456</t>
  </si>
  <si>
    <t>dha-000392</t>
  </si>
  <si>
    <t>29/02/1980</t>
  </si>
  <si>
    <t>SASSA-000854</t>
  </si>
  <si>
    <t>DHA000730</t>
  </si>
  <si>
    <t>Dorah Mokgadi</t>
  </si>
  <si>
    <t>074-238-6582</t>
  </si>
  <si>
    <t>SASSA-000802</t>
  </si>
  <si>
    <t>074 738 6346</t>
  </si>
  <si>
    <t>MUN000079</t>
  </si>
  <si>
    <t>DHA-000388</t>
  </si>
  <si>
    <t>30/06/2026</t>
  </si>
  <si>
    <t>18-11-1984</t>
  </si>
  <si>
    <t>MUN-000184</t>
  </si>
  <si>
    <t>DHA-000836</t>
  </si>
  <si>
    <t>075 485 4333</t>
  </si>
  <si>
    <t>cln-000191</t>
  </si>
  <si>
    <t>19/08/1954</t>
  </si>
  <si>
    <t>068 870 0210</t>
  </si>
  <si>
    <t>DHA-000365</t>
  </si>
  <si>
    <t>MUN-000869</t>
  </si>
  <si>
    <t>23-08-1948</t>
  </si>
  <si>
    <t>DHA-000246</t>
  </si>
  <si>
    <t>DHA-000882</t>
  </si>
  <si>
    <t>062 196 0308</t>
  </si>
  <si>
    <t>SASSA-000275</t>
  </si>
  <si>
    <t>071-294-0597</t>
  </si>
  <si>
    <t>cln-000148</t>
  </si>
  <si>
    <t>27-12-2025</t>
  </si>
  <si>
    <t>077 155 1703</t>
  </si>
  <si>
    <t>CLN-000295</t>
  </si>
  <si>
    <t>nomvula radebe</t>
  </si>
  <si>
    <t>14/07/1994</t>
  </si>
  <si>
    <t>069 246 8544</t>
  </si>
  <si>
    <t>CLN-000325</t>
  </si>
  <si>
    <t>18-03-1959</t>
  </si>
  <si>
    <t>MUN-000771</t>
  </si>
  <si>
    <t>25/06/1966</t>
  </si>
  <si>
    <t>SASSA-000800</t>
  </si>
  <si>
    <t>078 953 6313</t>
  </si>
  <si>
    <t>CLN-000540</t>
  </si>
  <si>
    <t>18-04-2026</t>
  </si>
  <si>
    <t>15-04-2003</t>
  </si>
  <si>
    <t>CLN-000677</t>
  </si>
  <si>
    <t>DHA000769</t>
  </si>
  <si>
    <t>16-03-1990</t>
  </si>
  <si>
    <t>(083) 3011187</t>
  </si>
  <si>
    <t>cln-000006</t>
  </si>
  <si>
    <t>064 533 4744</t>
  </si>
  <si>
    <t>SASSA000975</t>
  </si>
  <si>
    <t>067-597-0193</t>
  </si>
  <si>
    <t>DHA000104</t>
  </si>
  <si>
    <t>Nokuthula Kruger</t>
  </si>
  <si>
    <t>(060) 6781917</t>
  </si>
  <si>
    <t>MUN-000211</t>
  </si>
  <si>
    <t>061-361-0863</t>
  </si>
  <si>
    <t>DHA-000042</t>
  </si>
  <si>
    <t>Tumelo Ndlovu</t>
  </si>
  <si>
    <t>24/11/1978</t>
  </si>
  <si>
    <t>DHA-000378</t>
  </si>
  <si>
    <t>068 453 3043</t>
  </si>
  <si>
    <t>SASSA-000147</t>
  </si>
  <si>
    <t>067-781-0841</t>
  </si>
  <si>
    <t>MUN000206</t>
  </si>
  <si>
    <t>SASSA000028</t>
  </si>
  <si>
    <t>072 804 1195</t>
  </si>
  <si>
    <t>mun-000205</t>
  </si>
  <si>
    <t>073-356-6663</t>
  </si>
  <si>
    <t>SASSA000671</t>
  </si>
  <si>
    <t>068-992-5441</t>
  </si>
  <si>
    <t>SASSA-000625</t>
  </si>
  <si>
    <t>MUN000412</t>
  </si>
  <si>
    <t>19-06-2000</t>
  </si>
  <si>
    <t>073-786-2135</t>
  </si>
  <si>
    <t>DHA-000741</t>
  </si>
  <si>
    <t>22/06/2026</t>
  </si>
  <si>
    <t>061 132 5794</t>
  </si>
  <si>
    <t>29-06-2026</t>
  </si>
  <si>
    <t>CLN-001033</t>
  </si>
  <si>
    <t>14-07-2026</t>
  </si>
  <si>
    <t>SASSA-000074</t>
  </si>
  <si>
    <t>sassa-000999</t>
  </si>
  <si>
    <t>dha-000207</t>
  </si>
  <si>
    <t>28-07-1997</t>
  </si>
  <si>
    <t>DHA-000868</t>
  </si>
  <si>
    <t>Location</t>
  </si>
  <si>
    <t>Department</t>
  </si>
  <si>
    <t>Day</t>
  </si>
  <si>
    <t>Month</t>
  </si>
  <si>
    <t>Year</t>
  </si>
  <si>
    <t>Column Labels</t>
  </si>
  <si>
    <t>Clinic</t>
  </si>
  <si>
    <t>Home Affairs</t>
  </si>
  <si>
    <t>Municipal</t>
  </si>
  <si>
    <t>None</t>
  </si>
  <si>
    <t>SASSA</t>
  </si>
  <si>
    <t>Grand Total</t>
  </si>
  <si>
    <t>Row Labels</t>
  </si>
  <si>
    <t>Count of Case Reference</t>
  </si>
  <si>
    <t>Count of Grant Type</t>
  </si>
  <si>
    <t>Count of Queue/Ticket Number</t>
  </si>
  <si>
    <t>Count of Branch/Office</t>
  </si>
  <si>
    <t>Boipatong</t>
  </si>
  <si>
    <t>Emfuleni</t>
  </si>
  <si>
    <t>Evaton</t>
  </si>
  <si>
    <t>Meyerton</t>
  </si>
  <si>
    <t>Sasolburg</t>
  </si>
  <si>
    <t>Sebokeng</t>
  </si>
  <si>
    <t>Sharpeville</t>
  </si>
  <si>
    <t>Three Rivers</t>
  </si>
  <si>
    <t>Vanderbijlpark</t>
  </si>
  <si>
    <t>Vereeniging</t>
  </si>
  <si>
    <t>Service</t>
  </si>
  <si>
    <t>Ward Type</t>
  </si>
  <si>
    <t xml:space="preserve"> Account Query</t>
  </si>
  <si>
    <t xml:space="preserve"> Birth Certificate</t>
  </si>
  <si>
    <t xml:space="preserve"> Chronic Medication Collection</t>
  </si>
  <si>
    <t xml:space="preserve"> Death Certificate</t>
  </si>
  <si>
    <t xml:space="preserve"> General Consultation</t>
  </si>
  <si>
    <t xml:space="preserve"> Grant Application</t>
  </si>
  <si>
    <t xml:space="preserve"> Grant Status Enquiry</t>
  </si>
  <si>
    <t xml:space="preserve"> ID Application</t>
  </si>
  <si>
    <t xml:space="preserve"> Immunisation</t>
  </si>
  <si>
    <t xml:space="preserve"> Passport Application</t>
  </si>
  <si>
    <t xml:space="preserve"> Service Request</t>
  </si>
  <si>
    <t>Count of Date Captured</t>
  </si>
  <si>
    <t>Formal Settlement</t>
  </si>
  <si>
    <t>Informal Settlement</t>
  </si>
  <si>
    <t>Count of Ward Type</t>
  </si>
  <si>
    <t>Count of ID Number</t>
  </si>
  <si>
    <t>Count of Follow-Up Date</t>
  </si>
  <si>
    <t>ID not provided</t>
  </si>
  <si>
    <t>ID provided</t>
  </si>
  <si>
    <t>1/1/2026</t>
  </si>
  <si>
    <t>1/10/2026</t>
  </si>
  <si>
    <t>1/16/2026</t>
  </si>
  <si>
    <t>1/17/2026</t>
  </si>
  <si>
    <t>1/18/2026</t>
  </si>
  <si>
    <t>1/2/2026</t>
  </si>
  <si>
    <t>1/22/2026</t>
  </si>
  <si>
    <t>1/23/2026</t>
  </si>
  <si>
    <t>1/25/2026</t>
  </si>
  <si>
    <t>1/27/2026</t>
  </si>
  <si>
    <t>1/28/2026</t>
  </si>
  <si>
    <t>1/3/2026</t>
  </si>
  <si>
    <t>1/30/2026</t>
  </si>
  <si>
    <t>1/31/2026</t>
  </si>
  <si>
    <t>1/5/2026</t>
  </si>
  <si>
    <t>1/6/2026</t>
  </si>
  <si>
    <t>1/7/2026</t>
  </si>
  <si>
    <t>1/9/2026</t>
  </si>
  <si>
    <t>10/1/2026</t>
  </si>
  <si>
    <t>10/10/2026</t>
  </si>
  <si>
    <t>10/11/2026</t>
  </si>
  <si>
    <t>10/12/2026</t>
  </si>
  <si>
    <t>10/13/2026</t>
  </si>
  <si>
    <t>10/15/2026</t>
  </si>
  <si>
    <t>10/17/2026</t>
  </si>
  <si>
    <t>10/2/2026</t>
  </si>
  <si>
    <t>10/5/2026</t>
  </si>
  <si>
    <t>10/6/2026</t>
  </si>
  <si>
    <t>10/7/2026</t>
  </si>
  <si>
    <t>10/8/2026</t>
  </si>
  <si>
    <t>10/9/2026</t>
  </si>
  <si>
    <t>11/10/2026</t>
  </si>
  <si>
    <t>11/2/2026</t>
  </si>
  <si>
    <t>11/4/2026</t>
  </si>
  <si>
    <t>11/7/2026</t>
  </si>
  <si>
    <t>11/8/2026</t>
  </si>
  <si>
    <t>12/1/2026</t>
  </si>
  <si>
    <t>12/10/2025</t>
  </si>
  <si>
    <t>12/13/2025</t>
  </si>
  <si>
    <t>12/15/2025</t>
  </si>
  <si>
    <t>12/16/2025</t>
  </si>
  <si>
    <t>12/17/2025</t>
  </si>
  <si>
    <t>12/19/2025</t>
  </si>
  <si>
    <t>12/20/2025</t>
  </si>
  <si>
    <t>12/22/2025</t>
  </si>
  <si>
    <t>12/26/2025</t>
  </si>
  <si>
    <t>12/27/2025</t>
  </si>
  <si>
    <t>12/28/2025</t>
  </si>
  <si>
    <t>12/29/2025</t>
  </si>
  <si>
    <t>12/31/2025</t>
  </si>
  <si>
    <t>12/6/2026</t>
  </si>
  <si>
    <t>12/7/2026</t>
  </si>
  <si>
    <t>12/9/2025</t>
  </si>
  <si>
    <t>2/1/2026</t>
  </si>
  <si>
    <t>2/12/2026</t>
  </si>
  <si>
    <t>2/14/2026</t>
  </si>
  <si>
    <t>2/17/2026</t>
  </si>
  <si>
    <t>2/19/2026</t>
  </si>
  <si>
    <t>2/21/2026</t>
  </si>
  <si>
    <t>2/22/2026</t>
  </si>
  <si>
    <t>2/23/2026</t>
  </si>
  <si>
    <t>2/24/2026</t>
  </si>
  <si>
    <t>2/25/2026</t>
  </si>
  <si>
    <t>2/26/2026</t>
  </si>
  <si>
    <t>2/28/2026</t>
  </si>
  <si>
    <t>2/3/2026</t>
  </si>
  <si>
    <t>2/5/2026</t>
  </si>
  <si>
    <t>2/6/2026</t>
  </si>
  <si>
    <t>2/7/2026</t>
  </si>
  <si>
    <t>2/9/2026</t>
  </si>
  <si>
    <t>3/1/2026</t>
  </si>
  <si>
    <t>3/11/2026</t>
  </si>
  <si>
    <t>3/14/2026</t>
  </si>
  <si>
    <t>3/15/2026</t>
  </si>
  <si>
    <t>3/16/2026</t>
  </si>
  <si>
    <t>3/17/2026</t>
  </si>
  <si>
    <t>3/19/2026</t>
  </si>
  <si>
    <t>3/2/2026</t>
  </si>
  <si>
    <t>3/22/2026</t>
  </si>
  <si>
    <t>3/23/2026</t>
  </si>
  <si>
    <t>3/24/2026</t>
  </si>
  <si>
    <t>3/27/2026</t>
  </si>
  <si>
    <t>3/28/2026</t>
  </si>
  <si>
    <t>3/29/2026</t>
  </si>
  <si>
    <t>3/31/2026</t>
  </si>
  <si>
    <t>3/4/2026</t>
  </si>
  <si>
    <t>3/5/2026</t>
  </si>
  <si>
    <t>3/6/2026</t>
  </si>
  <si>
    <t>3/9/2026</t>
  </si>
  <si>
    <t>4/1/2026</t>
  </si>
  <si>
    <t>4/12/2026</t>
  </si>
  <si>
    <t>4/13/2026</t>
  </si>
  <si>
    <t>4/14/2026</t>
  </si>
  <si>
    <t>4/16/2026</t>
  </si>
  <si>
    <t>4/19/2026</t>
  </si>
  <si>
    <t>4/2/2026</t>
  </si>
  <si>
    <t>4/21/2026</t>
  </si>
  <si>
    <t>4/22/2026</t>
  </si>
  <si>
    <t>4/26/2026</t>
  </si>
  <si>
    <t>4/27/2026</t>
  </si>
  <si>
    <t>4/29/2026</t>
  </si>
  <si>
    <t>4/3/2026</t>
  </si>
  <si>
    <t>4/30/2026</t>
  </si>
  <si>
    <t>4/6/2026</t>
  </si>
  <si>
    <t>4/7/2026</t>
  </si>
  <si>
    <t>4/8/2026</t>
  </si>
  <si>
    <t>4/9/2026</t>
  </si>
  <si>
    <t>5/1/2026</t>
  </si>
  <si>
    <t>5/10/2026</t>
  </si>
  <si>
    <t>5/12/2026</t>
  </si>
  <si>
    <t>5/13/2026</t>
  </si>
  <si>
    <t>5/18/2026</t>
  </si>
  <si>
    <t>5/19/2026</t>
  </si>
  <si>
    <t>5/20/2026</t>
  </si>
  <si>
    <t>5/22/2026</t>
  </si>
  <si>
    <t>5/23/2026</t>
  </si>
  <si>
    <t>5/25/2026</t>
  </si>
  <si>
    <t>5/27/2026</t>
  </si>
  <si>
    <t>5/28/2026</t>
  </si>
  <si>
    <t>5/29/2026</t>
  </si>
  <si>
    <t>5/3/2026</t>
  </si>
  <si>
    <t>5/5/2026</t>
  </si>
  <si>
    <t>5/6/2026</t>
  </si>
  <si>
    <t>5/7/2026</t>
  </si>
  <si>
    <t>5/9/2026</t>
  </si>
  <si>
    <t>6/1/2026</t>
  </si>
  <si>
    <t>6/10/2026</t>
  </si>
  <si>
    <t>6/12/2026</t>
  </si>
  <si>
    <t>6/13/2026</t>
  </si>
  <si>
    <t>6/14/2026</t>
  </si>
  <si>
    <t>6/15/2026</t>
  </si>
  <si>
    <t>6/16/2026</t>
  </si>
  <si>
    <t>6/17/2026</t>
  </si>
  <si>
    <t>6/2/2026</t>
  </si>
  <si>
    <t>6/21/2026</t>
  </si>
  <si>
    <t>6/22/2026</t>
  </si>
  <si>
    <t>6/24/2026</t>
  </si>
  <si>
    <t>6/26/2026</t>
  </si>
  <si>
    <t>6/27/2026</t>
  </si>
  <si>
    <t>6/29/2026</t>
  </si>
  <si>
    <t>6/3/2026</t>
  </si>
  <si>
    <t>6/30/2026</t>
  </si>
  <si>
    <t>6/4/2026</t>
  </si>
  <si>
    <t>6/9/2026</t>
  </si>
  <si>
    <t>7/1/2026</t>
  </si>
  <si>
    <t>7/12/2026</t>
  </si>
  <si>
    <t>7/13/2026</t>
  </si>
  <si>
    <t>7/14/2026</t>
  </si>
  <si>
    <t>7/16/2026</t>
  </si>
  <si>
    <t>7/17/2026</t>
  </si>
  <si>
    <t>7/18/2026</t>
  </si>
  <si>
    <t>7/24/2026</t>
  </si>
  <si>
    <t>7/27/2026</t>
  </si>
  <si>
    <t>7/29/2026</t>
  </si>
  <si>
    <t>7/30/2026</t>
  </si>
  <si>
    <t>7/6/2026</t>
  </si>
  <si>
    <t>7/7/2026</t>
  </si>
  <si>
    <t>7/9/2026</t>
  </si>
  <si>
    <t>8/10/2026</t>
  </si>
  <si>
    <t>8/12/2025</t>
  </si>
  <si>
    <t>8/12/2026</t>
  </si>
  <si>
    <t>8/13/2026</t>
  </si>
  <si>
    <t>8/15/2026</t>
  </si>
  <si>
    <t>8/17/2026</t>
  </si>
  <si>
    <t>8/2/2026</t>
  </si>
  <si>
    <t>8/20/2026</t>
  </si>
  <si>
    <t>8/21/2026</t>
  </si>
  <si>
    <t>8/23/2026</t>
  </si>
  <si>
    <t>8/25/2026</t>
  </si>
  <si>
    <t>8/26/2026</t>
  </si>
  <si>
    <t>8/27/2026</t>
  </si>
  <si>
    <t>8/28/2026</t>
  </si>
  <si>
    <t>8/3/2026</t>
  </si>
  <si>
    <t>8/5/2026</t>
  </si>
  <si>
    <t>8/6/2026</t>
  </si>
  <si>
    <t>8/7/2026</t>
  </si>
  <si>
    <t>8/9/2026</t>
  </si>
  <si>
    <t>9/1/2026</t>
  </si>
  <si>
    <t>9/10/2026</t>
  </si>
  <si>
    <t>9/11/2026</t>
  </si>
  <si>
    <t>9/12/2026</t>
  </si>
  <si>
    <t>9/13/2026</t>
  </si>
  <si>
    <t>9/15/2026</t>
  </si>
  <si>
    <t>9/18/2026</t>
  </si>
  <si>
    <t>9/19/2026</t>
  </si>
  <si>
    <t>9/2/2026</t>
  </si>
  <si>
    <t>9/20/2026</t>
  </si>
  <si>
    <t>9/21/2026</t>
  </si>
  <si>
    <t>9/22/2026</t>
  </si>
  <si>
    <t>9/23/2026</t>
  </si>
  <si>
    <t>9/24/2026</t>
  </si>
  <si>
    <t>9/25/2026</t>
  </si>
  <si>
    <t>9/26/2026</t>
  </si>
  <si>
    <t>9/27/2026</t>
  </si>
  <si>
    <t>9/28/2026</t>
  </si>
  <si>
    <t>9/3/2026</t>
  </si>
  <si>
    <t>9/30/2026</t>
  </si>
  <si>
    <t>9/5/2026</t>
  </si>
  <si>
    <t>9/6/2026</t>
  </si>
  <si>
    <t>9/7/2026</t>
  </si>
  <si>
    <t>January</t>
  </si>
  <si>
    <t>February</t>
  </si>
  <si>
    <t>March</t>
  </si>
  <si>
    <t>April</t>
  </si>
  <si>
    <t>May</t>
  </si>
  <si>
    <t>June</t>
  </si>
  <si>
    <t>July</t>
  </si>
  <si>
    <t>August</t>
  </si>
  <si>
    <t>September</t>
  </si>
  <si>
    <t>October</t>
  </si>
  <si>
    <t>November</t>
  </si>
  <si>
    <t>December</t>
  </si>
  <si>
    <t>ID  provided</t>
  </si>
  <si>
    <t>ID status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</si>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</sst>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4"/>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AE0B0"/>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CF6E8"/>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11" fontId="0" fillId="0" borderId="0" xfId="0" applyNumberFormat="1"/>
    <xf numFmtId="14" fontId="0" fillId="0" borderId="0" xfId="0" applyNumberFormat="1"/>
    <xf numFmtId="15" fontId="0" fillId="0" borderId="0" xfId="0" applyNumberFormat="1"/>
    <xf numFmtId="14" fontId="0" fillId="0" borderId="0" xfId="0" applyNumberFormat="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0" fontId="0" fillId="33" borderId="10" xfId="0" applyFill="1" applyBorder="1"/>
    <xf numFmtId="0" fontId="0" fillId="33" borderId="10" xfId="0" applyFill="1" applyBorder="1" applyAlignment="1">
      <alignment horizontal="center" vertical="center"/>
    </xf>
    <xf numFmtId="0" fontId="0" fillId="0" borderId="0" xfId="0" pivotButton="1"/>
    <xf numFmtId="0" fontId="16" fillId="34" borderId="11" xfId="0" applyFont="1" applyFill="1" applyBorder="1"/>
    <xf numFmtId="0" fontId="0" fillId="0" borderId="0" xfId="0" applyAlignment="1">
      <alignment horizontal="left"/>
    </xf>
    <xf numFmtId="0" fontId="16" fillId="34" borderId="12" xfId="0" applyFont="1" applyFill="1" applyBorder="1" applyAlignment="1">
      <alignment horizontal="left"/>
    </xf>
    <xf numFmtId="0" fontId="16" fillId="34" borderId="12" xfId="0" applyFont="1" applyFill="1" applyBorder="1"/>
    <xf numFmtId="0" fontId="0" fillId="35" borderId="0" xfId="0" applyFill="1" applyAlignment="1">
      <alignment horizontal="left"/>
    </xf>
    <xf numFmtId="2" fontId="0" fillId="0" borderId="0" xfId="0" applyNumberFormat="1" applyAlignment="1">
      <alignment horizontal="left"/>
    </xf>
    <xf numFmtId="2" fontId="0" fillId="0" borderId="0" xfId="0" pivotButton="1" applyNumberFormat="1"/>
    <xf numFmtId="0" fontId="16" fillId="0" borderId="12" xfId="0" applyFont="1" applyBorder="1" applyAlignment="1">
      <alignment horizontal="left"/>
    </xf>
    <xf numFmtId="0" fontId="16" fillId="0" borderId="12" xfId="0" applyFont="1" applyBorder="1"/>
    <xf numFmtId="14" fontId="0" fillId="0" borderId="0" xfId="0" applyNumberFormat="1" applyAlignment="1">
      <alignment horizontal="left"/>
    </xf>
    <xf numFmtId="2" fontId="0" fillId="35" borderId="0" xfId="0" applyNumberFormat="1" applyFill="1" applyAlignment="1">
      <alignment horizontal="left"/>
    </xf>
    <xf numFmtId="0" fontId="0" fillId="36" borderId="0" xfId="0" applyFill="1"/>
    <xf numFmtId="0" fontId="0" fillId="36" borderId="15" xfId="0" applyFill="1" applyBorder="1"/>
    <xf numFmtId="0" fontId="0" fillId="36" borderId="13" xfId="0" applyFill="1" applyBorder="1"/>
    <xf numFmtId="0" fontId="0" fillId="36" borderId="16" xfId="0" applyFill="1" applyBorder="1"/>
    <xf numFmtId="0" fontId="0" fillId="36" borderId="17" xfId="0" applyFill="1" applyBorder="1"/>
    <xf numFmtId="0" fontId="0" fillId="36" borderId="18" xfId="0" applyFill="1" applyBorder="1"/>
    <xf numFmtId="0" fontId="0" fillId="0" borderId="16" xfId="0" applyBorder="1"/>
    <xf numFmtId="0" fontId="0" fillId="0" borderId="0" xfId="0" quotePrefix="1"/>
    <xf numFmtId="0" fontId="18" fillId="33" borderId="14" xfId="0" applyFont="1" applyFill="1" applyBorder="1" applyAlignment="1">
      <alignment horizontal="left" vertical="center" indent="17"/>
    </xf>
    <xf numFmtId="0" fontId="0" fillId="0" borderId="0" xfId="0" applyNumberFormat="1"/>
    <xf numFmtId="0" fontId="0" fillId="35"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5">
    <dxf>
      <fill>
        <patternFill patternType="solid">
          <bgColor rgb="FFFFFF00"/>
        </patternFill>
      </fill>
    </dxf>
    <dxf>
      <fill>
        <patternFill patternType="solid">
          <bgColor rgb="FFFFFF00"/>
        </patternFill>
      </fill>
    </dxf>
    <dxf>
      <fill>
        <patternFill patternType="solid">
          <bgColor rgb="FFFFFF00"/>
        </patternFill>
      </fill>
    </dxf>
    <dxf>
      <numFmt numFmtId="19" formatCode="m/d/yyyy"/>
    </dxf>
    <dxf>
      <numFmt numFmtId="19" formatCode="m/d/yyyy"/>
    </dxf>
    <dxf>
      <numFmt numFmtId="19" formatCode="m/d/yyyy"/>
    </dxf>
    <dxf>
      <numFmt numFmtId="19" formatCode="m/d/yyyy"/>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9" formatCode="m/d/yyyy"/>
    </dxf>
    <dxf>
      <numFmt numFmtId="19" formatCode="m/d/yyyy"/>
    </dxf>
    <dxf>
      <numFmt numFmtId="19" formatCode="m/d/yyyy"/>
    </dxf>
    <dxf>
      <numFmt numFmtId="19" formatCode="m/d/yyyy"/>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9" formatCode="m/d/yyyy"/>
    </dxf>
    <dxf>
      <numFmt numFmtId="19" formatCode="m/d/yyyy"/>
    </dxf>
    <dxf>
      <numFmt numFmtId="19" formatCode="m/d/yyyy"/>
    </dxf>
    <dxf>
      <numFmt numFmtId="19" formatCode="m/d/yyyy"/>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9" formatCode="m/d/yyyy"/>
    </dxf>
    <dxf>
      <numFmt numFmtId="19" formatCode="m/d/yyyy"/>
    </dxf>
    <dxf>
      <numFmt numFmtId="19" formatCode="m/d/yyyy"/>
    </dxf>
    <dxf>
      <numFmt numFmtId="19" formatCode="m/d/yyyy"/>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9" formatCode="m/d/yyyy"/>
    </dxf>
    <dxf>
      <numFmt numFmtId="19" formatCode="m/d/yyyy"/>
    </dxf>
    <dxf>
      <numFmt numFmtId="19" formatCode="m/d/yyyy"/>
    </dxf>
    <dxf>
      <numFmt numFmtId="19" formatCode="m/d/yyyy"/>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9" formatCode="m/d/yyyy"/>
    </dxf>
    <dxf>
      <numFmt numFmtId="19" formatCode="m/d/yyyy"/>
    </dxf>
    <dxf>
      <numFmt numFmtId="19" formatCode="m/d/yyyy"/>
    </dxf>
    <dxf>
      <numFmt numFmtId="19" formatCode="m/d/yyyy"/>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9" formatCode="m/d/yyyy"/>
    </dxf>
    <dxf>
      <numFmt numFmtId="19" formatCode="m/d/yyyy"/>
    </dxf>
    <dxf>
      <numFmt numFmtId="19" formatCode="m/d/yyyy"/>
    </dxf>
    <dxf>
      <numFmt numFmtId="19" formatCode="m/d/yyyy"/>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9" formatCode="m/d/yyyy"/>
    </dxf>
    <dxf>
      <numFmt numFmtId="19" formatCode="m/d/yyyy"/>
    </dxf>
    <dxf>
      <numFmt numFmtId="19" formatCode="m/d/yyyy"/>
    </dxf>
    <dxf>
      <numFmt numFmtId="19" formatCode="m/d/yyyy"/>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9" formatCode="m/d/yyyy"/>
    </dxf>
    <dxf>
      <numFmt numFmtId="19" formatCode="m/d/yyyy"/>
    </dxf>
    <dxf>
      <numFmt numFmtId="19" formatCode="m/d/yyyy"/>
    </dxf>
    <dxf>
      <numFmt numFmtId="19" formatCode="m/d/yyyy"/>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9" formatCode="m/d/yyyy"/>
    </dxf>
    <dxf>
      <numFmt numFmtId="19" formatCode="m/d/yyyy"/>
    </dxf>
    <dxf>
      <numFmt numFmtId="19" formatCode="m/d/yyyy"/>
    </dxf>
    <dxf>
      <numFmt numFmtId="19" formatCode="m/d/yyyy"/>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9" formatCode="m/d/yyyy"/>
    </dxf>
    <dxf>
      <numFmt numFmtId="19" formatCode="m/d/yyyy"/>
    </dxf>
    <dxf>
      <numFmt numFmtId="19" formatCode="m/d/yyyy"/>
    </dxf>
    <dxf>
      <numFmt numFmtId="19" formatCode="m/d/yyyy"/>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9" formatCode="m/d/yyyy"/>
    </dxf>
    <dxf>
      <numFmt numFmtId="19" formatCode="m/d/yyyy"/>
    </dxf>
    <dxf>
      <numFmt numFmtId="19" formatCode="m/d/yyyy"/>
    </dxf>
    <dxf>
      <numFmt numFmtId="19" formatCode="m/d/yyyy"/>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9" formatCode="m/d/yyyy"/>
    </dxf>
    <dxf>
      <numFmt numFmtId="19" formatCode="m/d/yyyy"/>
    </dxf>
    <dxf>
      <numFmt numFmtId="19" formatCode="m/d/yyyy"/>
    </dxf>
    <dxf>
      <numFmt numFmtId="19" formatCode="m/d/yyyy"/>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9" formatCode="m/d/yyyy"/>
    </dxf>
    <dxf>
      <numFmt numFmtId="19" formatCode="m/d/yyyy"/>
    </dxf>
    <dxf>
      <numFmt numFmtId="19" formatCode="m/d/yyyy"/>
    </dxf>
    <dxf>
      <numFmt numFmtId="19" formatCode="m/d/yyyy"/>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9" formatCode="m/d/yyyy"/>
    </dxf>
    <dxf>
      <numFmt numFmtId="19" formatCode="m/d/yyyy"/>
    </dxf>
    <dxf>
      <numFmt numFmtId="19" formatCode="m/d/yyyy"/>
    </dxf>
    <dxf>
      <numFmt numFmtId="19" formatCode="m/d/yyyy"/>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9" formatCode="m/d/yyyy"/>
    </dxf>
    <dxf>
      <numFmt numFmtId="19" formatCode="m/d/yyyy"/>
    </dxf>
    <dxf>
      <numFmt numFmtId="19" formatCode="m/d/yyyy"/>
    </dxf>
    <dxf>
      <numFmt numFmtId="19" formatCode="m/d/yyyy"/>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fill>
        <patternFill patternType="solid">
          <bgColor rgb="FFFFFF00"/>
        </patternFill>
      </fill>
    </dxf>
    <dxf>
      <numFmt numFmtId="19" formatCode="m/d/yyyy"/>
    </dxf>
    <dxf>
      <numFmt numFmtId="19" formatCode="m/d/yyyy"/>
    </dxf>
    <dxf>
      <numFmt numFmtId="19" formatCode="m/d/yyyy"/>
    </dxf>
    <dxf>
      <numFmt numFmtId="19" formatCode="m/d/yyyy"/>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colors>
    <mruColors>
      <color rgb="FFFCF6E8"/>
      <color rgb="FFFAE0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4.xml"/><Relationship Id="rId28" Type="http://schemas.openxmlformats.org/officeDocument/2006/relationships/sheetMetadata" Target="metadata.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[citizen_services_records_log.xlsx]Analytics!PivotTable1</c:name>
    <c:fmtId val="2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Records per department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1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3055555555555556"/>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1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6111111111111112"/>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1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0.13055555555555556"/>
              <c:y val="0.1111111111111109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1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0.1444444444444444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1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1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6111111111111112"/>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1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3055555555555556"/>
              <c:y val="0.1111111111111109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1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444444444444444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1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3055555555555556"/>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1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1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6111111111111112"/>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1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3055555555555556"/>
              <c:y val="0.1111111111111109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1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444444444444444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1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3055555555555556"/>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1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Analytics!$B$2</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Pt>
          <c:dLbls>
            <c:dLbl>
              <c:idx val="0"/>
              <c:layout>
                <c:manualLayout>
                  <c:x val="0.16111111111111112"/>
                  <c:y val="-5.0925925925925972E-2"/>
                </c:manualLayout>
              </c:layout>
              <c:showLegendKey val="0"/>
              <c:showVal val="1"/>
              <c:showCatName val="1"/>
              <c:showSerName val="0"/>
              <c:showPercent val="0"/>
              <c:showBubbleSize val="0"/>
              <c:extLst>
                <c:ext xmlns:c15="http://schemas.microsoft.com/office/drawing/2012/chart" uri="{CE6537A1-D6FC-4f65-9D91-7224C49458BB}"/>
              </c:extLst>
            </c:dLbl>
            <c:dLbl>
              <c:idx val="1"/>
              <c:layout>
                <c:manualLayout>
                  <c:x val="0.13055555555555556"/>
                  <c:y val="0.11111111111111094"/>
                </c:manualLayout>
              </c:layout>
              <c:showLegendKey val="0"/>
              <c:showVal val="1"/>
              <c:showCatName val="1"/>
              <c:showSerName val="0"/>
              <c:showPercent val="0"/>
              <c:showBubbleSize val="0"/>
              <c:extLst>
                <c:ext xmlns:c15="http://schemas.microsoft.com/office/drawing/2012/chart" uri="{CE6537A1-D6FC-4f65-9D91-7224C49458BB}"/>
              </c:extLst>
            </c:dLbl>
            <c:dLbl>
              <c:idx val="2"/>
              <c:layout>
                <c:manualLayout>
                  <c:x val="-0.14444444444444443"/>
                  <c:y val="7.8703703703703706E-2"/>
                </c:manualLayout>
              </c:layout>
              <c:showLegendKey val="0"/>
              <c:showVal val="1"/>
              <c:showCatName val="1"/>
              <c:showSerName val="0"/>
              <c:showPercent val="0"/>
              <c:showBubbleSize val="0"/>
              <c:extLst>
                <c:ext xmlns:c15="http://schemas.microsoft.com/office/drawing/2012/chart" uri="{CE6537A1-D6FC-4f65-9D91-7224C49458BB}"/>
              </c:extLst>
            </c:dLbl>
            <c:dLbl>
              <c:idx val="3"/>
              <c:layout>
                <c:manualLayout>
                  <c:x val="-0.13055555555555556"/>
                  <c:y val="-9.2592592592592587E-2"/>
                </c:manualLayout>
              </c:layout>
              <c:showLegendKey val="0"/>
              <c:showVal val="1"/>
              <c:showCatName val="1"/>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10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Analytics!$A$3:$A$7</c:f>
              <c:strCache>
                <c:ptCount val="4"/>
                <c:pt idx="0">
                  <c:v>Clinic</c:v>
                </c:pt>
                <c:pt idx="1">
                  <c:v>Home Affairs</c:v>
                </c:pt>
                <c:pt idx="2">
                  <c:v>Municipal</c:v>
                </c:pt>
                <c:pt idx="3">
                  <c:v>SASSA</c:v>
                </c:pt>
              </c:strCache>
            </c:strRef>
          </c:cat>
          <c:val>
            <c:numRef>
              <c:f>Analytics!$B$3:$B$7</c:f>
              <c:numCache>
                <c:formatCode>General</c:formatCode>
                <c:ptCount val="4"/>
                <c:pt idx="0">
                  <c:v>203</c:v>
                </c:pt>
                <c:pt idx="1">
                  <c:v>350</c:v>
                </c:pt>
                <c:pt idx="2">
                  <c:v>204</c:v>
                </c:pt>
                <c:pt idx="3">
                  <c:v>318</c:v>
                </c:pt>
              </c:numCache>
            </c:numRef>
          </c:val>
          <c:extLst>
            <c:ext xmlns:c16="http://schemas.microsoft.com/office/drawing/2014/chart" uri="{C3380CC4-5D6E-409C-BE32-E72D297353CC}">
              <c16:uniqueId val="{00000008-F7AF-4FE4-B987-7A89D7B7A5B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[citizen_services_records_log.xlsx]Analytics!PivotTable3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TYPE OF</a:t>
            </a:r>
            <a:r>
              <a:rPr lang="en-US" b="1" baseline="0"/>
              <a:t> </a:t>
            </a:r>
            <a:r>
              <a:rPr lang="en-US" b="1"/>
              <a:t>GRANT</a:t>
            </a:r>
            <a:r>
              <a:rPr lang="en-US" b="1" baseline="0"/>
              <a:t> APPLIED FOR PER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Analytics!$B$18:$B$19</c:f>
              <c:strCache>
                <c:ptCount val="1"/>
                <c:pt idx="0">
                  <c:v>Care Dependency Grant</c:v>
                </c:pt>
              </c:strCache>
            </c:strRef>
          </c:tx>
          <c:spPr>
            <a:solidFill>
              <a:schemeClr val="accent2"/>
            </a:solidFill>
            <a:ln>
              <a:noFill/>
            </a:ln>
            <a:effectLst/>
            <a:sp3d/>
          </c:spPr>
          <c:invertIfNegative val="0"/>
          <c:cat>
            <c:strRef>
              <c:f>Analytics!$A$20:$A$24</c:f>
              <c:strCache>
                <c:ptCount val="4"/>
                <c:pt idx="0">
                  <c:v>Clinic</c:v>
                </c:pt>
                <c:pt idx="1">
                  <c:v>Home Affairs</c:v>
                </c:pt>
                <c:pt idx="2">
                  <c:v>Municipal</c:v>
                </c:pt>
                <c:pt idx="3">
                  <c:v>SASSA</c:v>
                </c:pt>
              </c:strCache>
            </c:strRef>
          </c:cat>
          <c:val>
            <c:numRef>
              <c:f>Analytics!$B$20:$B$24</c:f>
              <c:numCache>
                <c:formatCode>General</c:formatCode>
                <c:ptCount val="4"/>
                <c:pt idx="0">
                  <c:v>1</c:v>
                </c:pt>
                <c:pt idx="1">
                  <c:v>1</c:v>
                </c:pt>
                <c:pt idx="3">
                  <c:v>37</c:v>
                </c:pt>
              </c:numCache>
            </c:numRef>
          </c:val>
          <c:extLst>
            <c:ext xmlns:c16="http://schemas.microsoft.com/office/drawing/2014/chart" uri="{C3380CC4-5D6E-409C-BE32-E72D297353CC}">
              <c16:uniqueId val="{00000009-1EBE-4CC9-8462-4D3F51EA31CA}"/>
            </c:ext>
          </c:extLst>
        </c:ser>
        <c:ser>
          <c:idx val="1"/>
          <c:order val="1"/>
          <c:tx>
            <c:strRef>
              <c:f>Analytics!$C$18:$C$19</c:f>
              <c:strCache>
                <c:ptCount val="1"/>
                <c:pt idx="0">
                  <c:v>Child Support Grant</c:v>
                </c:pt>
              </c:strCache>
            </c:strRef>
          </c:tx>
          <c:spPr>
            <a:solidFill>
              <a:schemeClr val="accent4"/>
            </a:solidFill>
            <a:ln>
              <a:noFill/>
            </a:ln>
            <a:effectLst/>
            <a:sp3d/>
          </c:spPr>
          <c:invertIfNegative val="0"/>
          <c:cat>
            <c:strRef>
              <c:f>Analytics!$A$20:$A$24</c:f>
              <c:strCache>
                <c:ptCount val="4"/>
                <c:pt idx="0">
                  <c:v>Clinic</c:v>
                </c:pt>
                <c:pt idx="1">
                  <c:v>Home Affairs</c:v>
                </c:pt>
                <c:pt idx="2">
                  <c:v>Municipal</c:v>
                </c:pt>
                <c:pt idx="3">
                  <c:v>SASSA</c:v>
                </c:pt>
              </c:strCache>
            </c:strRef>
          </c:cat>
          <c:val>
            <c:numRef>
              <c:f>Analytics!$C$20:$C$24</c:f>
              <c:numCache>
                <c:formatCode>General</c:formatCode>
                <c:ptCount val="4"/>
                <c:pt idx="0">
                  <c:v>1</c:v>
                </c:pt>
                <c:pt idx="1">
                  <c:v>1</c:v>
                </c:pt>
                <c:pt idx="3">
                  <c:v>33</c:v>
                </c:pt>
              </c:numCache>
            </c:numRef>
          </c:val>
          <c:extLst>
            <c:ext xmlns:c16="http://schemas.microsoft.com/office/drawing/2014/chart" uri="{C3380CC4-5D6E-409C-BE32-E72D297353CC}">
              <c16:uniqueId val="{0000000A-1EBE-4CC9-8462-4D3F51EA31CA}"/>
            </c:ext>
          </c:extLst>
        </c:ser>
        <c:ser>
          <c:idx val="2"/>
          <c:order val="2"/>
          <c:tx>
            <c:strRef>
              <c:f>Analytics!$D$18:$D$19</c:f>
              <c:strCache>
                <c:ptCount val="1"/>
                <c:pt idx="0">
                  <c:v>Disability Grant</c:v>
                </c:pt>
              </c:strCache>
            </c:strRef>
          </c:tx>
          <c:spPr>
            <a:solidFill>
              <a:schemeClr val="accent6"/>
            </a:solidFill>
            <a:ln>
              <a:noFill/>
            </a:ln>
            <a:effectLst/>
            <a:sp3d/>
          </c:spPr>
          <c:invertIfNegative val="0"/>
          <c:cat>
            <c:strRef>
              <c:f>Analytics!$A$20:$A$24</c:f>
              <c:strCache>
                <c:ptCount val="4"/>
                <c:pt idx="0">
                  <c:v>Clinic</c:v>
                </c:pt>
                <c:pt idx="1">
                  <c:v>Home Affairs</c:v>
                </c:pt>
                <c:pt idx="2">
                  <c:v>Municipal</c:v>
                </c:pt>
                <c:pt idx="3">
                  <c:v>SASSA</c:v>
                </c:pt>
              </c:strCache>
            </c:strRef>
          </c:cat>
          <c:val>
            <c:numRef>
              <c:f>Analytics!$D$20:$D$24</c:f>
              <c:numCache>
                <c:formatCode>General</c:formatCode>
                <c:ptCount val="4"/>
                <c:pt idx="1">
                  <c:v>4</c:v>
                </c:pt>
                <c:pt idx="3">
                  <c:v>30</c:v>
                </c:pt>
              </c:numCache>
            </c:numRef>
          </c:val>
          <c:extLst>
            <c:ext xmlns:c16="http://schemas.microsoft.com/office/drawing/2014/chart" uri="{C3380CC4-5D6E-409C-BE32-E72D297353CC}">
              <c16:uniqueId val="{0000000B-1EBE-4CC9-8462-4D3F51EA31CA}"/>
            </c:ext>
          </c:extLst>
        </c:ser>
        <c:ser>
          <c:idx val="3"/>
          <c:order val="3"/>
          <c:tx>
            <c:strRef>
              <c:f>Analytics!$E$18:$E$19</c:f>
              <c:strCache>
                <c:ptCount val="1"/>
                <c:pt idx="0">
                  <c:v>Foster Child Grant</c:v>
                </c:pt>
              </c:strCache>
            </c:strRef>
          </c:tx>
          <c:spPr>
            <a:solidFill>
              <a:schemeClr val="accent2">
                <a:lumMod val="60000"/>
              </a:schemeClr>
            </a:solidFill>
            <a:ln>
              <a:noFill/>
            </a:ln>
            <a:effectLst/>
            <a:sp3d/>
          </c:spPr>
          <c:invertIfNegative val="0"/>
          <c:cat>
            <c:strRef>
              <c:f>Analytics!$A$20:$A$24</c:f>
              <c:strCache>
                <c:ptCount val="4"/>
                <c:pt idx="0">
                  <c:v>Clinic</c:v>
                </c:pt>
                <c:pt idx="1">
                  <c:v>Home Affairs</c:v>
                </c:pt>
                <c:pt idx="2">
                  <c:v>Municipal</c:v>
                </c:pt>
                <c:pt idx="3">
                  <c:v>SASSA</c:v>
                </c:pt>
              </c:strCache>
            </c:strRef>
          </c:cat>
          <c:val>
            <c:numRef>
              <c:f>Analytics!$E$20:$E$24</c:f>
              <c:numCache>
                <c:formatCode>General</c:formatCode>
                <c:ptCount val="4"/>
                <c:pt idx="0">
                  <c:v>1</c:v>
                </c:pt>
                <c:pt idx="1">
                  <c:v>3</c:v>
                </c:pt>
                <c:pt idx="2">
                  <c:v>1</c:v>
                </c:pt>
                <c:pt idx="3">
                  <c:v>42</c:v>
                </c:pt>
              </c:numCache>
            </c:numRef>
          </c:val>
          <c:extLst>
            <c:ext xmlns:c16="http://schemas.microsoft.com/office/drawing/2014/chart" uri="{C3380CC4-5D6E-409C-BE32-E72D297353CC}">
              <c16:uniqueId val="{0000000C-1EBE-4CC9-8462-4D3F51EA31CA}"/>
            </c:ext>
          </c:extLst>
        </c:ser>
        <c:ser>
          <c:idx val="4"/>
          <c:order val="4"/>
          <c:tx>
            <c:strRef>
              <c:f>Analytics!$F$18:$F$19</c:f>
              <c:strCache>
                <c:ptCount val="1"/>
                <c:pt idx="0">
                  <c:v>Older Persons Grant</c:v>
                </c:pt>
              </c:strCache>
            </c:strRef>
          </c:tx>
          <c:spPr>
            <a:solidFill>
              <a:schemeClr val="accent4">
                <a:lumMod val="60000"/>
              </a:schemeClr>
            </a:solidFill>
            <a:ln>
              <a:noFill/>
            </a:ln>
            <a:effectLst/>
            <a:sp3d/>
          </c:spPr>
          <c:invertIfNegative val="0"/>
          <c:cat>
            <c:strRef>
              <c:f>Analytics!$A$20:$A$24</c:f>
              <c:strCache>
                <c:ptCount val="4"/>
                <c:pt idx="0">
                  <c:v>Clinic</c:v>
                </c:pt>
                <c:pt idx="1">
                  <c:v>Home Affairs</c:v>
                </c:pt>
                <c:pt idx="2">
                  <c:v>Municipal</c:v>
                </c:pt>
                <c:pt idx="3">
                  <c:v>SASSA</c:v>
                </c:pt>
              </c:strCache>
            </c:strRef>
          </c:cat>
          <c:val>
            <c:numRef>
              <c:f>Analytics!$F$20:$F$24</c:f>
              <c:numCache>
                <c:formatCode>General</c:formatCode>
                <c:ptCount val="4"/>
                <c:pt idx="0">
                  <c:v>1</c:v>
                </c:pt>
                <c:pt idx="1">
                  <c:v>4</c:v>
                </c:pt>
                <c:pt idx="3">
                  <c:v>36</c:v>
                </c:pt>
              </c:numCache>
            </c:numRef>
          </c:val>
          <c:extLst>
            <c:ext xmlns:c16="http://schemas.microsoft.com/office/drawing/2014/chart" uri="{C3380CC4-5D6E-409C-BE32-E72D297353CC}">
              <c16:uniqueId val="{0000000D-1EBE-4CC9-8462-4D3F51EA31CA}"/>
            </c:ext>
          </c:extLst>
        </c:ser>
        <c:ser>
          <c:idx val="5"/>
          <c:order val="5"/>
          <c:tx>
            <c:strRef>
              <c:f>Analytics!$G$18:$G$19</c:f>
              <c:strCache>
                <c:ptCount val="1"/>
                <c:pt idx="0">
                  <c:v>Older Person's Grant</c:v>
                </c:pt>
              </c:strCache>
            </c:strRef>
          </c:tx>
          <c:spPr>
            <a:solidFill>
              <a:schemeClr val="accent6">
                <a:lumMod val="60000"/>
              </a:schemeClr>
            </a:solidFill>
            <a:ln>
              <a:noFill/>
            </a:ln>
            <a:effectLst/>
            <a:sp3d/>
          </c:spPr>
          <c:invertIfNegative val="0"/>
          <c:cat>
            <c:strRef>
              <c:f>Analytics!$A$20:$A$24</c:f>
              <c:strCache>
                <c:ptCount val="4"/>
                <c:pt idx="0">
                  <c:v>Clinic</c:v>
                </c:pt>
                <c:pt idx="1">
                  <c:v>Home Affairs</c:v>
                </c:pt>
                <c:pt idx="2">
                  <c:v>Municipal</c:v>
                </c:pt>
                <c:pt idx="3">
                  <c:v>SASSA</c:v>
                </c:pt>
              </c:strCache>
            </c:strRef>
          </c:cat>
          <c:val>
            <c:numRef>
              <c:f>Analytics!$G$20:$G$24</c:f>
              <c:numCache>
                <c:formatCode>General</c:formatCode>
                <c:ptCount val="4"/>
                <c:pt idx="2">
                  <c:v>1</c:v>
                </c:pt>
                <c:pt idx="3">
                  <c:v>35</c:v>
                </c:pt>
              </c:numCache>
            </c:numRef>
          </c:val>
          <c:extLst>
            <c:ext xmlns:c16="http://schemas.microsoft.com/office/drawing/2014/chart" uri="{C3380CC4-5D6E-409C-BE32-E72D297353CC}">
              <c16:uniqueId val="{0000000E-1EBE-4CC9-8462-4D3F51EA31CA}"/>
            </c:ext>
          </c:extLst>
        </c:ser>
        <c:ser>
          <c:idx val="6"/>
          <c:order val="6"/>
          <c:tx>
            <c:strRef>
              <c:f>Analytics!$H$18:$H$19</c:f>
              <c:strCache>
                <c:ptCount val="1"/>
                <c:pt idx="0">
                  <c:v>Social Relief of Distress (SRD)</c:v>
                </c:pt>
              </c:strCache>
            </c:strRef>
          </c:tx>
          <c:spPr>
            <a:solidFill>
              <a:schemeClr val="accent2">
                <a:lumMod val="80000"/>
                <a:lumOff val="20000"/>
              </a:schemeClr>
            </a:solidFill>
            <a:ln>
              <a:noFill/>
            </a:ln>
            <a:effectLst/>
            <a:sp3d/>
          </c:spPr>
          <c:invertIfNegative val="0"/>
          <c:cat>
            <c:strRef>
              <c:f>Analytics!$A$20:$A$24</c:f>
              <c:strCache>
                <c:ptCount val="4"/>
                <c:pt idx="0">
                  <c:v>Clinic</c:v>
                </c:pt>
                <c:pt idx="1">
                  <c:v>Home Affairs</c:v>
                </c:pt>
                <c:pt idx="2">
                  <c:v>Municipal</c:v>
                </c:pt>
                <c:pt idx="3">
                  <c:v>SASSA</c:v>
                </c:pt>
              </c:strCache>
            </c:strRef>
          </c:cat>
          <c:val>
            <c:numRef>
              <c:f>Analytics!$H$20:$H$24</c:f>
              <c:numCache>
                <c:formatCode>General</c:formatCode>
                <c:ptCount val="4"/>
                <c:pt idx="0">
                  <c:v>1</c:v>
                </c:pt>
                <c:pt idx="1">
                  <c:v>2</c:v>
                </c:pt>
                <c:pt idx="2">
                  <c:v>1</c:v>
                </c:pt>
                <c:pt idx="3">
                  <c:v>37</c:v>
                </c:pt>
              </c:numCache>
            </c:numRef>
          </c:val>
          <c:extLst>
            <c:ext xmlns:c16="http://schemas.microsoft.com/office/drawing/2014/chart" uri="{C3380CC4-5D6E-409C-BE32-E72D297353CC}">
              <c16:uniqueId val="{0000000F-1EBE-4CC9-8462-4D3F51EA31CA}"/>
            </c:ext>
          </c:extLst>
        </c:ser>
        <c:ser>
          <c:idx val="7"/>
          <c:order val="7"/>
          <c:tx>
            <c:strRef>
              <c:f>Analytics!$I$18:$I$19</c:f>
              <c:strCache>
                <c:ptCount val="1"/>
                <c:pt idx="0">
                  <c:v>SRD Grant</c:v>
                </c:pt>
              </c:strCache>
            </c:strRef>
          </c:tx>
          <c:spPr>
            <a:solidFill>
              <a:schemeClr val="accent4">
                <a:lumMod val="80000"/>
                <a:lumOff val="20000"/>
              </a:schemeClr>
            </a:solidFill>
            <a:ln>
              <a:noFill/>
            </a:ln>
            <a:effectLst/>
            <a:sp3d/>
          </c:spPr>
          <c:invertIfNegative val="0"/>
          <c:cat>
            <c:strRef>
              <c:f>Analytics!$A$20:$A$24</c:f>
              <c:strCache>
                <c:ptCount val="4"/>
                <c:pt idx="0">
                  <c:v>Clinic</c:v>
                </c:pt>
                <c:pt idx="1">
                  <c:v>Home Affairs</c:v>
                </c:pt>
                <c:pt idx="2">
                  <c:v>Municipal</c:v>
                </c:pt>
                <c:pt idx="3">
                  <c:v>SASSA</c:v>
                </c:pt>
              </c:strCache>
            </c:strRef>
          </c:cat>
          <c:val>
            <c:numRef>
              <c:f>Analytics!$I$20:$I$24</c:f>
              <c:numCache>
                <c:formatCode>General</c:formatCode>
                <c:ptCount val="4"/>
                <c:pt idx="0">
                  <c:v>1</c:v>
                </c:pt>
                <c:pt idx="1">
                  <c:v>4</c:v>
                </c:pt>
                <c:pt idx="3">
                  <c:v>28</c:v>
                </c:pt>
              </c:numCache>
            </c:numRef>
          </c:val>
          <c:extLst>
            <c:ext xmlns:c16="http://schemas.microsoft.com/office/drawing/2014/chart" uri="{C3380CC4-5D6E-409C-BE32-E72D297353CC}">
              <c16:uniqueId val="{00000010-1EBE-4CC9-8462-4D3F51EA31CA}"/>
            </c:ext>
          </c:extLst>
        </c:ser>
        <c:dLbls>
          <c:showLegendKey val="0"/>
          <c:showVal val="0"/>
          <c:showCatName val="0"/>
          <c:showSerName val="0"/>
          <c:showPercent val="0"/>
          <c:showBubbleSize val="0"/>
        </c:dLbls>
        <c:gapWidth val="150"/>
        <c:shape val="box"/>
        <c:axId val="543282928"/>
        <c:axId val="543294448"/>
        <c:axId val="0"/>
      </c:bar3DChart>
      <c:catAx>
        <c:axId val="543282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94448"/>
        <c:crosses val="autoZero"/>
        <c:auto val="1"/>
        <c:lblAlgn val="ctr"/>
        <c:lblOffset val="100"/>
        <c:noMultiLvlLbl val="0"/>
      </c:catAx>
      <c:valAx>
        <c:axId val="54329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8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[citizen_services_records_log.xlsx]Analytics!PivotTable4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PROCESSED</a:t>
            </a:r>
            <a:r>
              <a:rPr lang="en-US" b="1" baseline="0"/>
              <a:t> APPLICATIONS AND THEIR STATE PER DEPARTMENT</a:t>
            </a:r>
            <a:r>
              <a:rPr lang="en-US"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Analytics!$B$10:$B$11</c:f>
              <c:strCache>
                <c:ptCount val="1"/>
                <c:pt idx="0">
                  <c:v>Awaiting Documents</c:v>
                </c:pt>
              </c:strCache>
            </c:strRef>
          </c:tx>
          <c:spPr>
            <a:solidFill>
              <a:schemeClr val="accent2"/>
            </a:solidFill>
            <a:ln>
              <a:noFill/>
            </a:ln>
            <a:effectLst/>
            <a:sp3d/>
          </c:spPr>
          <c:invertIfNegative val="0"/>
          <c:cat>
            <c:strRef>
              <c:f>Analytics!$A$12:$A$16</c:f>
              <c:strCache>
                <c:ptCount val="4"/>
                <c:pt idx="0">
                  <c:v>Clinic</c:v>
                </c:pt>
                <c:pt idx="1">
                  <c:v>Home Affairs</c:v>
                </c:pt>
                <c:pt idx="2">
                  <c:v>Municipal</c:v>
                </c:pt>
                <c:pt idx="3">
                  <c:v>SASSA</c:v>
                </c:pt>
              </c:strCache>
            </c:strRef>
          </c:cat>
          <c:val>
            <c:numRef>
              <c:f>Analytics!$B$12:$B$16</c:f>
              <c:numCache>
                <c:formatCode>General</c:formatCode>
                <c:ptCount val="4"/>
                <c:pt idx="0">
                  <c:v>18</c:v>
                </c:pt>
                <c:pt idx="1">
                  <c:v>31</c:v>
                </c:pt>
                <c:pt idx="2">
                  <c:v>22</c:v>
                </c:pt>
                <c:pt idx="3">
                  <c:v>31</c:v>
                </c:pt>
              </c:numCache>
            </c:numRef>
          </c:val>
          <c:extLst>
            <c:ext xmlns:c16="http://schemas.microsoft.com/office/drawing/2014/chart" uri="{C3380CC4-5D6E-409C-BE32-E72D297353CC}">
              <c16:uniqueId val="{00000008-3632-4322-B72C-70C9F7D21511}"/>
            </c:ext>
          </c:extLst>
        </c:ser>
        <c:ser>
          <c:idx val="1"/>
          <c:order val="1"/>
          <c:tx>
            <c:strRef>
              <c:f>Analytics!$C$10:$C$11</c:f>
              <c:strCache>
                <c:ptCount val="1"/>
                <c:pt idx="0">
                  <c:v>Captured</c:v>
                </c:pt>
              </c:strCache>
            </c:strRef>
          </c:tx>
          <c:spPr>
            <a:solidFill>
              <a:schemeClr val="accent4"/>
            </a:solidFill>
            <a:ln>
              <a:noFill/>
            </a:ln>
            <a:effectLst/>
            <a:sp3d/>
          </c:spPr>
          <c:invertIfNegative val="0"/>
          <c:cat>
            <c:strRef>
              <c:f>Analytics!$A$12:$A$16</c:f>
              <c:strCache>
                <c:ptCount val="4"/>
                <c:pt idx="0">
                  <c:v>Clinic</c:v>
                </c:pt>
                <c:pt idx="1">
                  <c:v>Home Affairs</c:v>
                </c:pt>
                <c:pt idx="2">
                  <c:v>Municipal</c:v>
                </c:pt>
                <c:pt idx="3">
                  <c:v>SASSA</c:v>
                </c:pt>
              </c:strCache>
            </c:strRef>
          </c:cat>
          <c:val>
            <c:numRef>
              <c:f>Analytics!$C$12:$C$16</c:f>
              <c:numCache>
                <c:formatCode>General</c:formatCode>
                <c:ptCount val="4"/>
                <c:pt idx="0">
                  <c:v>47</c:v>
                </c:pt>
                <c:pt idx="1">
                  <c:v>104</c:v>
                </c:pt>
                <c:pt idx="2">
                  <c:v>55</c:v>
                </c:pt>
                <c:pt idx="3">
                  <c:v>107</c:v>
                </c:pt>
              </c:numCache>
            </c:numRef>
          </c:val>
          <c:extLst>
            <c:ext xmlns:c16="http://schemas.microsoft.com/office/drawing/2014/chart" uri="{C3380CC4-5D6E-409C-BE32-E72D297353CC}">
              <c16:uniqueId val="{00000009-3632-4322-B72C-70C9F7D21511}"/>
            </c:ext>
          </c:extLst>
        </c:ser>
        <c:ser>
          <c:idx val="2"/>
          <c:order val="2"/>
          <c:tx>
            <c:strRef>
              <c:f>Analytics!$D$10:$D$11</c:f>
              <c:strCache>
                <c:ptCount val="1"/>
                <c:pt idx="0">
                  <c:v>Closed</c:v>
                </c:pt>
              </c:strCache>
            </c:strRef>
          </c:tx>
          <c:spPr>
            <a:solidFill>
              <a:schemeClr val="accent6"/>
            </a:solidFill>
            <a:ln>
              <a:noFill/>
            </a:ln>
            <a:effectLst/>
            <a:sp3d/>
          </c:spPr>
          <c:invertIfNegative val="0"/>
          <c:cat>
            <c:strRef>
              <c:f>Analytics!$A$12:$A$16</c:f>
              <c:strCache>
                <c:ptCount val="4"/>
                <c:pt idx="0">
                  <c:v>Clinic</c:v>
                </c:pt>
                <c:pt idx="1">
                  <c:v>Home Affairs</c:v>
                </c:pt>
                <c:pt idx="2">
                  <c:v>Municipal</c:v>
                </c:pt>
                <c:pt idx="3">
                  <c:v>SASSA</c:v>
                </c:pt>
              </c:strCache>
            </c:strRef>
          </c:cat>
          <c:val>
            <c:numRef>
              <c:f>Analytics!$D$12:$D$16</c:f>
              <c:numCache>
                <c:formatCode>General</c:formatCode>
                <c:ptCount val="4"/>
                <c:pt idx="0">
                  <c:v>22</c:v>
                </c:pt>
                <c:pt idx="1">
                  <c:v>32</c:v>
                </c:pt>
                <c:pt idx="2">
                  <c:v>20</c:v>
                </c:pt>
                <c:pt idx="3">
                  <c:v>40</c:v>
                </c:pt>
              </c:numCache>
            </c:numRef>
          </c:val>
          <c:extLst>
            <c:ext xmlns:c16="http://schemas.microsoft.com/office/drawing/2014/chart" uri="{C3380CC4-5D6E-409C-BE32-E72D297353CC}">
              <c16:uniqueId val="{0000000A-3632-4322-B72C-70C9F7D21511}"/>
            </c:ext>
          </c:extLst>
        </c:ser>
        <c:ser>
          <c:idx val="3"/>
          <c:order val="3"/>
          <c:tx>
            <c:strRef>
              <c:f>Analytics!$E$10:$E$11</c:f>
              <c:strCache>
                <c:ptCount val="1"/>
                <c:pt idx="0">
                  <c:v>Escalated</c:v>
                </c:pt>
              </c:strCache>
            </c:strRef>
          </c:tx>
          <c:spPr>
            <a:solidFill>
              <a:schemeClr val="accent2">
                <a:lumMod val="60000"/>
              </a:schemeClr>
            </a:solidFill>
            <a:ln>
              <a:noFill/>
            </a:ln>
            <a:effectLst/>
            <a:sp3d/>
          </c:spPr>
          <c:invertIfNegative val="0"/>
          <c:cat>
            <c:strRef>
              <c:f>Analytics!$A$12:$A$16</c:f>
              <c:strCache>
                <c:ptCount val="4"/>
                <c:pt idx="0">
                  <c:v>Clinic</c:v>
                </c:pt>
                <c:pt idx="1">
                  <c:v>Home Affairs</c:v>
                </c:pt>
                <c:pt idx="2">
                  <c:v>Municipal</c:v>
                </c:pt>
                <c:pt idx="3">
                  <c:v>SASSA</c:v>
                </c:pt>
              </c:strCache>
            </c:strRef>
          </c:cat>
          <c:val>
            <c:numRef>
              <c:f>Analytics!$E$12:$E$16</c:f>
              <c:numCache>
                <c:formatCode>General</c:formatCode>
                <c:ptCount val="4"/>
                <c:pt idx="0">
                  <c:v>23</c:v>
                </c:pt>
                <c:pt idx="1">
                  <c:v>41</c:v>
                </c:pt>
                <c:pt idx="2">
                  <c:v>15</c:v>
                </c:pt>
                <c:pt idx="3">
                  <c:v>25</c:v>
                </c:pt>
              </c:numCache>
            </c:numRef>
          </c:val>
          <c:extLst>
            <c:ext xmlns:c16="http://schemas.microsoft.com/office/drawing/2014/chart" uri="{C3380CC4-5D6E-409C-BE32-E72D297353CC}">
              <c16:uniqueId val="{0000000B-3632-4322-B72C-70C9F7D21511}"/>
            </c:ext>
          </c:extLst>
        </c:ser>
        <c:ser>
          <c:idx val="4"/>
          <c:order val="4"/>
          <c:tx>
            <c:strRef>
              <c:f>Analytics!$F$10:$F$11</c:f>
              <c:strCache>
                <c:ptCount val="1"/>
                <c:pt idx="0">
                  <c:v>Pending</c:v>
                </c:pt>
              </c:strCache>
            </c:strRef>
          </c:tx>
          <c:spPr>
            <a:solidFill>
              <a:schemeClr val="accent4">
                <a:lumMod val="60000"/>
              </a:schemeClr>
            </a:solidFill>
            <a:ln>
              <a:noFill/>
            </a:ln>
            <a:effectLst/>
            <a:sp3d/>
          </c:spPr>
          <c:invertIfNegative val="0"/>
          <c:cat>
            <c:strRef>
              <c:f>Analytics!$A$12:$A$16</c:f>
              <c:strCache>
                <c:ptCount val="4"/>
                <c:pt idx="0">
                  <c:v>Clinic</c:v>
                </c:pt>
                <c:pt idx="1">
                  <c:v>Home Affairs</c:v>
                </c:pt>
                <c:pt idx="2">
                  <c:v>Municipal</c:v>
                </c:pt>
                <c:pt idx="3">
                  <c:v>SASSA</c:v>
                </c:pt>
              </c:strCache>
            </c:strRef>
          </c:cat>
          <c:val>
            <c:numRef>
              <c:f>Analytics!$F$12:$F$16</c:f>
              <c:numCache>
                <c:formatCode>General</c:formatCode>
                <c:ptCount val="4"/>
                <c:pt idx="0">
                  <c:v>20</c:v>
                </c:pt>
                <c:pt idx="1">
                  <c:v>32</c:v>
                </c:pt>
                <c:pt idx="2">
                  <c:v>21</c:v>
                </c:pt>
                <c:pt idx="3">
                  <c:v>25</c:v>
                </c:pt>
              </c:numCache>
            </c:numRef>
          </c:val>
          <c:extLst>
            <c:ext xmlns:c16="http://schemas.microsoft.com/office/drawing/2014/chart" uri="{C3380CC4-5D6E-409C-BE32-E72D297353CC}">
              <c16:uniqueId val="{0000000C-3632-4322-B72C-70C9F7D21511}"/>
            </c:ext>
          </c:extLst>
        </c:ser>
        <c:ser>
          <c:idx val="5"/>
          <c:order val="5"/>
          <c:tx>
            <c:strRef>
              <c:f>Analytics!$G$10:$G$11</c:f>
              <c:strCache>
                <c:ptCount val="1"/>
                <c:pt idx="0">
                  <c:v>Re-opened</c:v>
                </c:pt>
              </c:strCache>
            </c:strRef>
          </c:tx>
          <c:spPr>
            <a:solidFill>
              <a:schemeClr val="accent6">
                <a:lumMod val="60000"/>
              </a:schemeClr>
            </a:solidFill>
            <a:ln>
              <a:noFill/>
            </a:ln>
            <a:effectLst/>
            <a:sp3d/>
          </c:spPr>
          <c:invertIfNegative val="0"/>
          <c:cat>
            <c:strRef>
              <c:f>Analytics!$A$12:$A$16</c:f>
              <c:strCache>
                <c:ptCount val="4"/>
                <c:pt idx="0">
                  <c:v>Clinic</c:v>
                </c:pt>
                <c:pt idx="1">
                  <c:v>Home Affairs</c:v>
                </c:pt>
                <c:pt idx="2">
                  <c:v>Municipal</c:v>
                </c:pt>
                <c:pt idx="3">
                  <c:v>SASSA</c:v>
                </c:pt>
              </c:strCache>
            </c:strRef>
          </c:cat>
          <c:val>
            <c:numRef>
              <c:f>Analytics!$G$12:$G$16</c:f>
              <c:numCache>
                <c:formatCode>General</c:formatCode>
                <c:ptCount val="4"/>
                <c:pt idx="0">
                  <c:v>25</c:v>
                </c:pt>
                <c:pt idx="1">
                  <c:v>36</c:v>
                </c:pt>
                <c:pt idx="2">
                  <c:v>22</c:v>
                </c:pt>
                <c:pt idx="3">
                  <c:v>34</c:v>
                </c:pt>
              </c:numCache>
            </c:numRef>
          </c:val>
          <c:extLst>
            <c:ext xmlns:c16="http://schemas.microsoft.com/office/drawing/2014/chart" uri="{C3380CC4-5D6E-409C-BE32-E72D297353CC}">
              <c16:uniqueId val="{0000000D-3632-4322-B72C-70C9F7D21511}"/>
            </c:ext>
          </c:extLst>
        </c:ser>
        <c:ser>
          <c:idx val="6"/>
          <c:order val="6"/>
          <c:tx>
            <c:strRef>
              <c:f>Analytics!$H$10:$H$11</c:f>
              <c:strCache>
                <c:ptCount val="1"/>
                <c:pt idx="0">
                  <c:v>Resolved</c:v>
                </c:pt>
              </c:strCache>
            </c:strRef>
          </c:tx>
          <c:spPr>
            <a:solidFill>
              <a:schemeClr val="accent2">
                <a:lumMod val="80000"/>
                <a:lumOff val="20000"/>
              </a:schemeClr>
            </a:solidFill>
            <a:ln>
              <a:noFill/>
            </a:ln>
            <a:effectLst/>
            <a:sp3d/>
          </c:spPr>
          <c:invertIfNegative val="0"/>
          <c:cat>
            <c:strRef>
              <c:f>Analytics!$A$12:$A$16</c:f>
              <c:strCache>
                <c:ptCount val="4"/>
                <c:pt idx="0">
                  <c:v>Clinic</c:v>
                </c:pt>
                <c:pt idx="1">
                  <c:v>Home Affairs</c:v>
                </c:pt>
                <c:pt idx="2">
                  <c:v>Municipal</c:v>
                </c:pt>
                <c:pt idx="3">
                  <c:v>SASSA</c:v>
                </c:pt>
              </c:strCache>
            </c:strRef>
          </c:cat>
          <c:val>
            <c:numRef>
              <c:f>Analytics!$H$12:$H$16</c:f>
              <c:numCache>
                <c:formatCode>General</c:formatCode>
                <c:ptCount val="4"/>
                <c:pt idx="0">
                  <c:v>27</c:v>
                </c:pt>
                <c:pt idx="1">
                  <c:v>30</c:v>
                </c:pt>
                <c:pt idx="2">
                  <c:v>20</c:v>
                </c:pt>
                <c:pt idx="3">
                  <c:v>26</c:v>
                </c:pt>
              </c:numCache>
            </c:numRef>
          </c:val>
          <c:extLst>
            <c:ext xmlns:c16="http://schemas.microsoft.com/office/drawing/2014/chart" uri="{C3380CC4-5D6E-409C-BE32-E72D297353CC}">
              <c16:uniqueId val="{0000000E-3632-4322-B72C-70C9F7D21511}"/>
            </c:ext>
          </c:extLst>
        </c:ser>
        <c:dLbls>
          <c:showLegendKey val="0"/>
          <c:showVal val="0"/>
          <c:showCatName val="0"/>
          <c:showSerName val="0"/>
          <c:showPercent val="0"/>
          <c:showBubbleSize val="0"/>
        </c:dLbls>
        <c:gapWidth val="150"/>
        <c:shape val="box"/>
        <c:axId val="699515872"/>
        <c:axId val="699532672"/>
        <c:axId val="0"/>
      </c:bar3DChart>
      <c:catAx>
        <c:axId val="699515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532672"/>
        <c:crosses val="autoZero"/>
        <c:auto val="1"/>
        <c:lblAlgn val="ctr"/>
        <c:lblOffset val="100"/>
        <c:noMultiLvlLbl val="0"/>
      </c:catAx>
      <c:valAx>
        <c:axId val="69953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51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[citizen_services_records_log.xlsx]Analytics!PivotTable7</c:name>
    <c:fmtId val="19"/>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sz="1300" b="1"/>
              <a:t>TOTAL</a:t>
            </a:r>
            <a:r>
              <a:rPr lang="en-US" sz="1300" b="1" baseline="0"/>
              <a:t> RECORDS PER LOCATION OF EACH DEPARTMENT</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Analytics!$M$10:$M$11</c:f>
              <c:strCache>
                <c:ptCount val="1"/>
                <c:pt idx="0">
                  <c:v>Clinic</c:v>
                </c:pt>
              </c:strCache>
            </c:strRef>
          </c:tx>
          <c:spPr>
            <a:solidFill>
              <a:schemeClr val="accent2"/>
            </a:solidFill>
            <a:ln>
              <a:noFill/>
            </a:ln>
            <a:effectLst/>
            <a:sp3d/>
          </c:spPr>
          <c:invertIfNegative val="0"/>
          <c:cat>
            <c:strRef>
              <c:f>Analytics!$L$12:$L$22</c:f>
              <c:strCache>
                <c:ptCount val="10"/>
                <c:pt idx="0">
                  <c:v>Boipatong</c:v>
                </c:pt>
                <c:pt idx="1">
                  <c:v>Emfuleni</c:v>
                </c:pt>
                <c:pt idx="2">
                  <c:v>Evaton</c:v>
                </c:pt>
                <c:pt idx="3">
                  <c:v>Meyerton</c:v>
                </c:pt>
                <c:pt idx="4">
                  <c:v>Sasolburg</c:v>
                </c:pt>
                <c:pt idx="5">
                  <c:v>Sebokeng</c:v>
                </c:pt>
                <c:pt idx="6">
                  <c:v>Sharpeville</c:v>
                </c:pt>
                <c:pt idx="7">
                  <c:v>Three Rivers</c:v>
                </c:pt>
                <c:pt idx="8">
                  <c:v>Vanderbijlpark</c:v>
                </c:pt>
                <c:pt idx="9">
                  <c:v>Vereeniging</c:v>
                </c:pt>
              </c:strCache>
            </c:strRef>
          </c:cat>
          <c:val>
            <c:numRef>
              <c:f>Analytics!$M$12:$M$22</c:f>
              <c:numCache>
                <c:formatCode>General</c:formatCode>
                <c:ptCount val="10"/>
                <c:pt idx="0">
                  <c:v>9</c:v>
                </c:pt>
                <c:pt idx="1">
                  <c:v>37</c:v>
                </c:pt>
                <c:pt idx="2">
                  <c:v>21</c:v>
                </c:pt>
                <c:pt idx="3">
                  <c:v>21</c:v>
                </c:pt>
                <c:pt idx="4">
                  <c:v>12</c:v>
                </c:pt>
                <c:pt idx="5">
                  <c:v>21</c:v>
                </c:pt>
                <c:pt idx="6">
                  <c:v>18</c:v>
                </c:pt>
                <c:pt idx="7">
                  <c:v>10</c:v>
                </c:pt>
                <c:pt idx="8">
                  <c:v>25</c:v>
                </c:pt>
                <c:pt idx="9">
                  <c:v>29</c:v>
                </c:pt>
              </c:numCache>
            </c:numRef>
          </c:val>
          <c:extLst>
            <c:ext xmlns:c16="http://schemas.microsoft.com/office/drawing/2014/chart" uri="{C3380CC4-5D6E-409C-BE32-E72D297353CC}">
              <c16:uniqueId val="{00000006-B634-40F9-83CE-AB0093F8C860}"/>
            </c:ext>
          </c:extLst>
        </c:ser>
        <c:ser>
          <c:idx val="1"/>
          <c:order val="1"/>
          <c:tx>
            <c:strRef>
              <c:f>Analytics!$N$10:$N$11</c:f>
              <c:strCache>
                <c:ptCount val="1"/>
                <c:pt idx="0">
                  <c:v>Home Affairs</c:v>
                </c:pt>
              </c:strCache>
            </c:strRef>
          </c:tx>
          <c:spPr>
            <a:solidFill>
              <a:schemeClr val="accent4"/>
            </a:solidFill>
            <a:ln>
              <a:noFill/>
            </a:ln>
            <a:effectLst/>
            <a:sp3d/>
          </c:spPr>
          <c:invertIfNegative val="0"/>
          <c:cat>
            <c:strRef>
              <c:f>Analytics!$L$12:$L$22</c:f>
              <c:strCache>
                <c:ptCount val="10"/>
                <c:pt idx="0">
                  <c:v>Boipatong</c:v>
                </c:pt>
                <c:pt idx="1">
                  <c:v>Emfuleni</c:v>
                </c:pt>
                <c:pt idx="2">
                  <c:v>Evaton</c:v>
                </c:pt>
                <c:pt idx="3">
                  <c:v>Meyerton</c:v>
                </c:pt>
                <c:pt idx="4">
                  <c:v>Sasolburg</c:v>
                </c:pt>
                <c:pt idx="5">
                  <c:v>Sebokeng</c:v>
                </c:pt>
                <c:pt idx="6">
                  <c:v>Sharpeville</c:v>
                </c:pt>
                <c:pt idx="7">
                  <c:v>Three Rivers</c:v>
                </c:pt>
                <c:pt idx="8">
                  <c:v>Vanderbijlpark</c:v>
                </c:pt>
                <c:pt idx="9">
                  <c:v>Vereeniging</c:v>
                </c:pt>
              </c:strCache>
            </c:strRef>
          </c:cat>
          <c:val>
            <c:numRef>
              <c:f>Analytics!$N$12:$N$22</c:f>
              <c:numCache>
                <c:formatCode>General</c:formatCode>
                <c:ptCount val="10"/>
                <c:pt idx="0">
                  <c:v>23</c:v>
                </c:pt>
                <c:pt idx="1">
                  <c:v>53</c:v>
                </c:pt>
                <c:pt idx="2">
                  <c:v>41</c:v>
                </c:pt>
                <c:pt idx="3">
                  <c:v>28</c:v>
                </c:pt>
                <c:pt idx="4">
                  <c:v>32</c:v>
                </c:pt>
                <c:pt idx="5">
                  <c:v>44</c:v>
                </c:pt>
                <c:pt idx="6">
                  <c:v>29</c:v>
                </c:pt>
                <c:pt idx="7">
                  <c:v>17</c:v>
                </c:pt>
                <c:pt idx="8">
                  <c:v>35</c:v>
                </c:pt>
                <c:pt idx="9">
                  <c:v>48</c:v>
                </c:pt>
              </c:numCache>
            </c:numRef>
          </c:val>
          <c:extLst>
            <c:ext xmlns:c16="http://schemas.microsoft.com/office/drawing/2014/chart" uri="{C3380CC4-5D6E-409C-BE32-E72D297353CC}">
              <c16:uniqueId val="{00000007-B634-40F9-83CE-AB0093F8C860}"/>
            </c:ext>
          </c:extLst>
        </c:ser>
        <c:ser>
          <c:idx val="2"/>
          <c:order val="2"/>
          <c:tx>
            <c:strRef>
              <c:f>Analytics!$O$10:$O$11</c:f>
              <c:strCache>
                <c:ptCount val="1"/>
                <c:pt idx="0">
                  <c:v>Municipal</c:v>
                </c:pt>
              </c:strCache>
            </c:strRef>
          </c:tx>
          <c:spPr>
            <a:solidFill>
              <a:schemeClr val="accent6"/>
            </a:solidFill>
            <a:ln>
              <a:noFill/>
            </a:ln>
            <a:effectLst/>
            <a:sp3d/>
          </c:spPr>
          <c:invertIfNegative val="0"/>
          <c:cat>
            <c:strRef>
              <c:f>Analytics!$L$12:$L$22</c:f>
              <c:strCache>
                <c:ptCount val="10"/>
                <c:pt idx="0">
                  <c:v>Boipatong</c:v>
                </c:pt>
                <c:pt idx="1">
                  <c:v>Emfuleni</c:v>
                </c:pt>
                <c:pt idx="2">
                  <c:v>Evaton</c:v>
                </c:pt>
                <c:pt idx="3">
                  <c:v>Meyerton</c:v>
                </c:pt>
                <c:pt idx="4">
                  <c:v>Sasolburg</c:v>
                </c:pt>
                <c:pt idx="5">
                  <c:v>Sebokeng</c:v>
                </c:pt>
                <c:pt idx="6">
                  <c:v>Sharpeville</c:v>
                </c:pt>
                <c:pt idx="7">
                  <c:v>Three Rivers</c:v>
                </c:pt>
                <c:pt idx="8">
                  <c:v>Vanderbijlpark</c:v>
                </c:pt>
                <c:pt idx="9">
                  <c:v>Vereeniging</c:v>
                </c:pt>
              </c:strCache>
            </c:strRef>
          </c:cat>
          <c:val>
            <c:numRef>
              <c:f>Analytics!$O$12:$O$22</c:f>
              <c:numCache>
                <c:formatCode>General</c:formatCode>
                <c:ptCount val="10"/>
                <c:pt idx="0">
                  <c:v>17</c:v>
                </c:pt>
                <c:pt idx="1">
                  <c:v>30</c:v>
                </c:pt>
                <c:pt idx="2">
                  <c:v>17</c:v>
                </c:pt>
                <c:pt idx="3">
                  <c:v>22</c:v>
                </c:pt>
                <c:pt idx="4">
                  <c:v>20</c:v>
                </c:pt>
                <c:pt idx="5">
                  <c:v>20</c:v>
                </c:pt>
                <c:pt idx="6">
                  <c:v>16</c:v>
                </c:pt>
                <c:pt idx="7">
                  <c:v>8</c:v>
                </c:pt>
                <c:pt idx="8">
                  <c:v>26</c:v>
                </c:pt>
                <c:pt idx="9">
                  <c:v>28</c:v>
                </c:pt>
              </c:numCache>
            </c:numRef>
          </c:val>
          <c:extLst>
            <c:ext xmlns:c16="http://schemas.microsoft.com/office/drawing/2014/chart" uri="{C3380CC4-5D6E-409C-BE32-E72D297353CC}">
              <c16:uniqueId val="{00000008-B634-40F9-83CE-AB0093F8C860}"/>
            </c:ext>
          </c:extLst>
        </c:ser>
        <c:ser>
          <c:idx val="3"/>
          <c:order val="3"/>
          <c:tx>
            <c:strRef>
              <c:f>Analytics!$P$10:$P$11</c:f>
              <c:strCache>
                <c:ptCount val="1"/>
                <c:pt idx="0">
                  <c:v>SASSA</c:v>
                </c:pt>
              </c:strCache>
            </c:strRef>
          </c:tx>
          <c:spPr>
            <a:solidFill>
              <a:schemeClr val="accent2">
                <a:lumMod val="60000"/>
              </a:schemeClr>
            </a:solidFill>
            <a:ln>
              <a:noFill/>
            </a:ln>
            <a:effectLst/>
            <a:sp3d/>
          </c:spPr>
          <c:invertIfNegative val="0"/>
          <c:cat>
            <c:strRef>
              <c:f>Analytics!$L$12:$L$22</c:f>
              <c:strCache>
                <c:ptCount val="10"/>
                <c:pt idx="0">
                  <c:v>Boipatong</c:v>
                </c:pt>
                <c:pt idx="1">
                  <c:v>Emfuleni</c:v>
                </c:pt>
                <c:pt idx="2">
                  <c:v>Evaton</c:v>
                </c:pt>
                <c:pt idx="3">
                  <c:v>Meyerton</c:v>
                </c:pt>
                <c:pt idx="4">
                  <c:v>Sasolburg</c:v>
                </c:pt>
                <c:pt idx="5">
                  <c:v>Sebokeng</c:v>
                </c:pt>
                <c:pt idx="6">
                  <c:v>Sharpeville</c:v>
                </c:pt>
                <c:pt idx="7">
                  <c:v>Three Rivers</c:v>
                </c:pt>
                <c:pt idx="8">
                  <c:v>Vanderbijlpark</c:v>
                </c:pt>
                <c:pt idx="9">
                  <c:v>Vereeniging</c:v>
                </c:pt>
              </c:strCache>
            </c:strRef>
          </c:cat>
          <c:val>
            <c:numRef>
              <c:f>Analytics!$P$12:$P$22</c:f>
              <c:numCache>
                <c:formatCode>General</c:formatCode>
                <c:ptCount val="10"/>
                <c:pt idx="0">
                  <c:v>21</c:v>
                </c:pt>
                <c:pt idx="1">
                  <c:v>47</c:v>
                </c:pt>
                <c:pt idx="2">
                  <c:v>32</c:v>
                </c:pt>
                <c:pt idx="3">
                  <c:v>24</c:v>
                </c:pt>
                <c:pt idx="4">
                  <c:v>22</c:v>
                </c:pt>
                <c:pt idx="5">
                  <c:v>35</c:v>
                </c:pt>
                <c:pt idx="6">
                  <c:v>28</c:v>
                </c:pt>
                <c:pt idx="7">
                  <c:v>16</c:v>
                </c:pt>
                <c:pt idx="8">
                  <c:v>45</c:v>
                </c:pt>
                <c:pt idx="9">
                  <c:v>48</c:v>
                </c:pt>
              </c:numCache>
            </c:numRef>
          </c:val>
          <c:extLst>
            <c:ext xmlns:c16="http://schemas.microsoft.com/office/drawing/2014/chart" uri="{C3380CC4-5D6E-409C-BE32-E72D297353CC}">
              <c16:uniqueId val="{0000000F-B634-40F9-83CE-AB0093F8C860}"/>
            </c:ext>
          </c:extLst>
        </c:ser>
        <c:dLbls>
          <c:showLegendKey val="0"/>
          <c:showVal val="0"/>
          <c:showCatName val="0"/>
          <c:showSerName val="0"/>
          <c:showPercent val="0"/>
          <c:showBubbleSize val="0"/>
        </c:dLbls>
        <c:gapWidth val="150"/>
        <c:shape val="box"/>
        <c:axId val="703727936"/>
        <c:axId val="703729856"/>
        <c:axId val="0"/>
      </c:bar3DChart>
      <c:catAx>
        <c:axId val="703727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729856"/>
        <c:crosses val="autoZero"/>
        <c:auto val="1"/>
        <c:lblAlgn val="ctr"/>
        <c:lblOffset val="100"/>
        <c:noMultiLvlLbl val="0"/>
      </c:catAx>
      <c:valAx>
        <c:axId val="70372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72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[citizen_services_records_log.xlsx]Analytics!PivotTable10</c:name>
    <c:fmtId val="6"/>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sz="1300" b="1"/>
              <a:t>SERVICES</a:t>
            </a:r>
            <a:r>
              <a:rPr lang="en-US" sz="1300" b="1" baseline="0"/>
              <a:t>  RENDERED PER DEPARTMENT</a:t>
            </a:r>
            <a:endParaRPr lang="en-US" sz="1300" b="1"/>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Analytics!$H$1:$H$2</c:f>
              <c:strCache>
                <c:ptCount val="1"/>
                <c:pt idx="0">
                  <c:v> Account Query</c:v>
                </c:pt>
              </c:strCache>
            </c:strRef>
          </c:tx>
          <c:spPr>
            <a:solidFill>
              <a:schemeClr val="accent2"/>
            </a:solidFill>
            <a:ln>
              <a:noFill/>
            </a:ln>
            <a:effectLst/>
            <a:sp3d/>
          </c:spPr>
          <c:invertIfNegative val="0"/>
          <c:cat>
            <c:strRef>
              <c:f>Analytics!$G$3:$G$7</c:f>
              <c:strCache>
                <c:ptCount val="4"/>
                <c:pt idx="0">
                  <c:v>Clinic</c:v>
                </c:pt>
                <c:pt idx="1">
                  <c:v>Home Affairs</c:v>
                </c:pt>
                <c:pt idx="2">
                  <c:v>Municipal</c:v>
                </c:pt>
                <c:pt idx="3">
                  <c:v>SASSA</c:v>
                </c:pt>
              </c:strCache>
            </c:strRef>
          </c:cat>
          <c:val>
            <c:numRef>
              <c:f>Analytics!$H$3:$H$7</c:f>
              <c:numCache>
                <c:formatCode>General</c:formatCode>
                <c:ptCount val="4"/>
                <c:pt idx="2">
                  <c:v>109</c:v>
                </c:pt>
              </c:numCache>
            </c:numRef>
          </c:val>
          <c:extLst>
            <c:ext xmlns:c16="http://schemas.microsoft.com/office/drawing/2014/chart" uri="{C3380CC4-5D6E-409C-BE32-E72D297353CC}">
              <c16:uniqueId val="{0000000D-8329-448F-A2AC-E446CA87780F}"/>
            </c:ext>
          </c:extLst>
        </c:ser>
        <c:ser>
          <c:idx val="1"/>
          <c:order val="1"/>
          <c:tx>
            <c:strRef>
              <c:f>Analytics!$I$1:$I$2</c:f>
              <c:strCache>
                <c:ptCount val="1"/>
                <c:pt idx="0">
                  <c:v> Birth Certificate</c:v>
                </c:pt>
              </c:strCache>
            </c:strRef>
          </c:tx>
          <c:spPr>
            <a:solidFill>
              <a:schemeClr val="accent4"/>
            </a:solidFill>
            <a:ln>
              <a:noFill/>
            </a:ln>
            <a:effectLst/>
            <a:sp3d/>
          </c:spPr>
          <c:invertIfNegative val="0"/>
          <c:cat>
            <c:strRef>
              <c:f>Analytics!$G$3:$G$7</c:f>
              <c:strCache>
                <c:ptCount val="4"/>
                <c:pt idx="0">
                  <c:v>Clinic</c:v>
                </c:pt>
                <c:pt idx="1">
                  <c:v>Home Affairs</c:v>
                </c:pt>
                <c:pt idx="2">
                  <c:v>Municipal</c:v>
                </c:pt>
                <c:pt idx="3">
                  <c:v>SASSA</c:v>
                </c:pt>
              </c:strCache>
            </c:strRef>
          </c:cat>
          <c:val>
            <c:numRef>
              <c:f>Analytics!$I$3:$I$7</c:f>
              <c:numCache>
                <c:formatCode>General</c:formatCode>
                <c:ptCount val="4"/>
                <c:pt idx="1">
                  <c:v>101</c:v>
                </c:pt>
              </c:numCache>
            </c:numRef>
          </c:val>
          <c:extLst>
            <c:ext xmlns:c16="http://schemas.microsoft.com/office/drawing/2014/chart" uri="{C3380CC4-5D6E-409C-BE32-E72D297353CC}">
              <c16:uniqueId val="{0000000E-8329-448F-A2AC-E446CA87780F}"/>
            </c:ext>
          </c:extLst>
        </c:ser>
        <c:ser>
          <c:idx val="2"/>
          <c:order val="2"/>
          <c:tx>
            <c:strRef>
              <c:f>Analytics!$J$1:$J$2</c:f>
              <c:strCache>
                <c:ptCount val="1"/>
                <c:pt idx="0">
                  <c:v> Chronic Medication Collection</c:v>
                </c:pt>
              </c:strCache>
            </c:strRef>
          </c:tx>
          <c:spPr>
            <a:solidFill>
              <a:schemeClr val="accent6"/>
            </a:solidFill>
            <a:ln>
              <a:noFill/>
            </a:ln>
            <a:effectLst/>
            <a:sp3d/>
          </c:spPr>
          <c:invertIfNegative val="0"/>
          <c:cat>
            <c:strRef>
              <c:f>Analytics!$G$3:$G$7</c:f>
              <c:strCache>
                <c:ptCount val="4"/>
                <c:pt idx="0">
                  <c:v>Clinic</c:v>
                </c:pt>
                <c:pt idx="1">
                  <c:v>Home Affairs</c:v>
                </c:pt>
                <c:pt idx="2">
                  <c:v>Municipal</c:v>
                </c:pt>
                <c:pt idx="3">
                  <c:v>SASSA</c:v>
                </c:pt>
              </c:strCache>
            </c:strRef>
          </c:cat>
          <c:val>
            <c:numRef>
              <c:f>Analytics!$J$3:$J$7</c:f>
              <c:numCache>
                <c:formatCode>General</c:formatCode>
                <c:ptCount val="4"/>
                <c:pt idx="0">
                  <c:v>67</c:v>
                </c:pt>
              </c:numCache>
            </c:numRef>
          </c:val>
          <c:extLst>
            <c:ext xmlns:c16="http://schemas.microsoft.com/office/drawing/2014/chart" uri="{C3380CC4-5D6E-409C-BE32-E72D297353CC}">
              <c16:uniqueId val="{0000000F-8329-448F-A2AC-E446CA87780F}"/>
            </c:ext>
          </c:extLst>
        </c:ser>
        <c:ser>
          <c:idx val="3"/>
          <c:order val="3"/>
          <c:tx>
            <c:strRef>
              <c:f>Analytics!$K$1:$K$2</c:f>
              <c:strCache>
                <c:ptCount val="1"/>
                <c:pt idx="0">
                  <c:v> Death Certificate</c:v>
                </c:pt>
              </c:strCache>
            </c:strRef>
          </c:tx>
          <c:spPr>
            <a:solidFill>
              <a:schemeClr val="accent2">
                <a:lumMod val="60000"/>
              </a:schemeClr>
            </a:solidFill>
            <a:ln>
              <a:noFill/>
            </a:ln>
            <a:effectLst/>
            <a:sp3d/>
          </c:spPr>
          <c:invertIfNegative val="0"/>
          <c:cat>
            <c:strRef>
              <c:f>Analytics!$G$3:$G$7</c:f>
              <c:strCache>
                <c:ptCount val="4"/>
                <c:pt idx="0">
                  <c:v>Clinic</c:v>
                </c:pt>
                <c:pt idx="1">
                  <c:v>Home Affairs</c:v>
                </c:pt>
                <c:pt idx="2">
                  <c:v>Municipal</c:v>
                </c:pt>
                <c:pt idx="3">
                  <c:v>SASSA</c:v>
                </c:pt>
              </c:strCache>
            </c:strRef>
          </c:cat>
          <c:val>
            <c:numRef>
              <c:f>Analytics!$K$3:$K$7</c:f>
              <c:numCache>
                <c:formatCode>General</c:formatCode>
                <c:ptCount val="4"/>
                <c:pt idx="1">
                  <c:v>40</c:v>
                </c:pt>
              </c:numCache>
            </c:numRef>
          </c:val>
          <c:extLst>
            <c:ext xmlns:c16="http://schemas.microsoft.com/office/drawing/2014/chart" uri="{C3380CC4-5D6E-409C-BE32-E72D297353CC}">
              <c16:uniqueId val="{00000010-8329-448F-A2AC-E446CA87780F}"/>
            </c:ext>
          </c:extLst>
        </c:ser>
        <c:ser>
          <c:idx val="4"/>
          <c:order val="4"/>
          <c:tx>
            <c:strRef>
              <c:f>Analytics!$L$1:$L$2</c:f>
              <c:strCache>
                <c:ptCount val="1"/>
                <c:pt idx="0">
                  <c:v> General Consultation</c:v>
                </c:pt>
              </c:strCache>
            </c:strRef>
          </c:tx>
          <c:spPr>
            <a:solidFill>
              <a:schemeClr val="accent4">
                <a:lumMod val="60000"/>
              </a:schemeClr>
            </a:solidFill>
            <a:ln>
              <a:noFill/>
            </a:ln>
            <a:effectLst/>
            <a:sp3d/>
          </c:spPr>
          <c:invertIfNegative val="0"/>
          <c:cat>
            <c:strRef>
              <c:f>Analytics!$G$3:$G$7</c:f>
              <c:strCache>
                <c:ptCount val="4"/>
                <c:pt idx="0">
                  <c:v>Clinic</c:v>
                </c:pt>
                <c:pt idx="1">
                  <c:v>Home Affairs</c:v>
                </c:pt>
                <c:pt idx="2">
                  <c:v>Municipal</c:v>
                </c:pt>
                <c:pt idx="3">
                  <c:v>SASSA</c:v>
                </c:pt>
              </c:strCache>
            </c:strRef>
          </c:cat>
          <c:val>
            <c:numRef>
              <c:f>Analytics!$L$3:$L$7</c:f>
              <c:numCache>
                <c:formatCode>General</c:formatCode>
                <c:ptCount val="4"/>
                <c:pt idx="0">
                  <c:v>93</c:v>
                </c:pt>
              </c:numCache>
            </c:numRef>
          </c:val>
          <c:extLst>
            <c:ext xmlns:c16="http://schemas.microsoft.com/office/drawing/2014/chart" uri="{C3380CC4-5D6E-409C-BE32-E72D297353CC}">
              <c16:uniqueId val="{00000011-8329-448F-A2AC-E446CA87780F}"/>
            </c:ext>
          </c:extLst>
        </c:ser>
        <c:ser>
          <c:idx val="5"/>
          <c:order val="5"/>
          <c:tx>
            <c:strRef>
              <c:f>Analytics!$M$1:$M$2</c:f>
              <c:strCache>
                <c:ptCount val="1"/>
                <c:pt idx="0">
                  <c:v> Grant Application</c:v>
                </c:pt>
              </c:strCache>
            </c:strRef>
          </c:tx>
          <c:spPr>
            <a:solidFill>
              <a:schemeClr val="accent6">
                <a:lumMod val="60000"/>
              </a:schemeClr>
            </a:solidFill>
            <a:ln>
              <a:noFill/>
            </a:ln>
            <a:effectLst/>
            <a:sp3d/>
          </c:spPr>
          <c:invertIfNegative val="0"/>
          <c:cat>
            <c:strRef>
              <c:f>Analytics!$G$3:$G$7</c:f>
              <c:strCache>
                <c:ptCount val="4"/>
                <c:pt idx="0">
                  <c:v>Clinic</c:v>
                </c:pt>
                <c:pt idx="1">
                  <c:v>Home Affairs</c:v>
                </c:pt>
                <c:pt idx="2">
                  <c:v>Municipal</c:v>
                </c:pt>
                <c:pt idx="3">
                  <c:v>SASSA</c:v>
                </c:pt>
              </c:strCache>
            </c:strRef>
          </c:cat>
          <c:val>
            <c:numRef>
              <c:f>Analytics!$M$3:$M$7</c:f>
              <c:numCache>
                <c:formatCode>General</c:formatCode>
                <c:ptCount val="4"/>
                <c:pt idx="3">
                  <c:v>208</c:v>
                </c:pt>
              </c:numCache>
            </c:numRef>
          </c:val>
          <c:extLst>
            <c:ext xmlns:c16="http://schemas.microsoft.com/office/drawing/2014/chart" uri="{C3380CC4-5D6E-409C-BE32-E72D297353CC}">
              <c16:uniqueId val="{00000012-8329-448F-A2AC-E446CA87780F}"/>
            </c:ext>
          </c:extLst>
        </c:ser>
        <c:ser>
          <c:idx val="6"/>
          <c:order val="6"/>
          <c:tx>
            <c:strRef>
              <c:f>Analytics!$N$1:$N$2</c:f>
              <c:strCache>
                <c:ptCount val="1"/>
                <c:pt idx="0">
                  <c:v> Grant Status Enquiry</c:v>
                </c:pt>
              </c:strCache>
            </c:strRef>
          </c:tx>
          <c:spPr>
            <a:solidFill>
              <a:schemeClr val="accent2">
                <a:lumMod val="80000"/>
                <a:lumOff val="20000"/>
              </a:schemeClr>
            </a:solidFill>
            <a:ln>
              <a:noFill/>
            </a:ln>
            <a:effectLst/>
            <a:sp3d/>
          </c:spPr>
          <c:invertIfNegative val="0"/>
          <c:cat>
            <c:strRef>
              <c:f>Analytics!$G$3:$G$7</c:f>
              <c:strCache>
                <c:ptCount val="4"/>
                <c:pt idx="0">
                  <c:v>Clinic</c:v>
                </c:pt>
                <c:pt idx="1">
                  <c:v>Home Affairs</c:v>
                </c:pt>
                <c:pt idx="2">
                  <c:v>Municipal</c:v>
                </c:pt>
                <c:pt idx="3">
                  <c:v>SASSA</c:v>
                </c:pt>
              </c:strCache>
            </c:strRef>
          </c:cat>
          <c:val>
            <c:numRef>
              <c:f>Analytics!$N$3:$N$7</c:f>
              <c:numCache>
                <c:formatCode>General</c:formatCode>
                <c:ptCount val="4"/>
                <c:pt idx="3">
                  <c:v>110</c:v>
                </c:pt>
              </c:numCache>
            </c:numRef>
          </c:val>
          <c:extLst>
            <c:ext xmlns:c16="http://schemas.microsoft.com/office/drawing/2014/chart" uri="{C3380CC4-5D6E-409C-BE32-E72D297353CC}">
              <c16:uniqueId val="{00000013-8329-448F-A2AC-E446CA87780F}"/>
            </c:ext>
          </c:extLst>
        </c:ser>
        <c:ser>
          <c:idx val="7"/>
          <c:order val="7"/>
          <c:tx>
            <c:strRef>
              <c:f>Analytics!$O$1:$O$2</c:f>
              <c:strCache>
                <c:ptCount val="1"/>
                <c:pt idx="0">
                  <c:v> ID Application</c:v>
                </c:pt>
              </c:strCache>
            </c:strRef>
          </c:tx>
          <c:spPr>
            <a:solidFill>
              <a:schemeClr val="accent4">
                <a:lumMod val="80000"/>
                <a:lumOff val="20000"/>
              </a:schemeClr>
            </a:solidFill>
            <a:ln>
              <a:noFill/>
            </a:ln>
            <a:effectLst/>
            <a:sp3d/>
          </c:spPr>
          <c:invertIfNegative val="0"/>
          <c:cat>
            <c:strRef>
              <c:f>Analytics!$G$3:$G$7</c:f>
              <c:strCache>
                <c:ptCount val="4"/>
                <c:pt idx="0">
                  <c:v>Clinic</c:v>
                </c:pt>
                <c:pt idx="1">
                  <c:v>Home Affairs</c:v>
                </c:pt>
                <c:pt idx="2">
                  <c:v>Municipal</c:v>
                </c:pt>
                <c:pt idx="3">
                  <c:v>SASSA</c:v>
                </c:pt>
              </c:strCache>
            </c:strRef>
          </c:cat>
          <c:val>
            <c:numRef>
              <c:f>Analytics!$O$3:$O$7</c:f>
              <c:numCache>
                <c:formatCode>General</c:formatCode>
                <c:ptCount val="4"/>
                <c:pt idx="1">
                  <c:v>143</c:v>
                </c:pt>
              </c:numCache>
            </c:numRef>
          </c:val>
          <c:extLst>
            <c:ext xmlns:c16="http://schemas.microsoft.com/office/drawing/2014/chart" uri="{C3380CC4-5D6E-409C-BE32-E72D297353CC}">
              <c16:uniqueId val="{00000021-8329-448F-A2AC-E446CA87780F}"/>
            </c:ext>
          </c:extLst>
        </c:ser>
        <c:ser>
          <c:idx val="8"/>
          <c:order val="8"/>
          <c:tx>
            <c:strRef>
              <c:f>Analytics!$P$1:$P$2</c:f>
              <c:strCache>
                <c:ptCount val="1"/>
                <c:pt idx="0">
                  <c:v> Immunisation</c:v>
                </c:pt>
              </c:strCache>
            </c:strRef>
          </c:tx>
          <c:spPr>
            <a:solidFill>
              <a:schemeClr val="accent6">
                <a:lumMod val="80000"/>
                <a:lumOff val="20000"/>
              </a:schemeClr>
            </a:solidFill>
            <a:ln>
              <a:noFill/>
            </a:ln>
            <a:effectLst/>
            <a:sp3d/>
          </c:spPr>
          <c:invertIfNegative val="0"/>
          <c:cat>
            <c:strRef>
              <c:f>Analytics!$G$3:$G$7</c:f>
              <c:strCache>
                <c:ptCount val="4"/>
                <c:pt idx="0">
                  <c:v>Clinic</c:v>
                </c:pt>
                <c:pt idx="1">
                  <c:v>Home Affairs</c:v>
                </c:pt>
                <c:pt idx="2">
                  <c:v>Municipal</c:v>
                </c:pt>
                <c:pt idx="3">
                  <c:v>SASSA</c:v>
                </c:pt>
              </c:strCache>
            </c:strRef>
          </c:cat>
          <c:val>
            <c:numRef>
              <c:f>Analytics!$P$3:$P$7</c:f>
              <c:numCache>
                <c:formatCode>General</c:formatCode>
                <c:ptCount val="4"/>
                <c:pt idx="0">
                  <c:v>43</c:v>
                </c:pt>
              </c:numCache>
            </c:numRef>
          </c:val>
          <c:extLst>
            <c:ext xmlns:c16="http://schemas.microsoft.com/office/drawing/2014/chart" uri="{C3380CC4-5D6E-409C-BE32-E72D297353CC}">
              <c16:uniqueId val="{00000022-8329-448F-A2AC-E446CA87780F}"/>
            </c:ext>
          </c:extLst>
        </c:ser>
        <c:ser>
          <c:idx val="9"/>
          <c:order val="9"/>
          <c:tx>
            <c:strRef>
              <c:f>Analytics!$Q$1:$Q$2</c:f>
              <c:strCache>
                <c:ptCount val="1"/>
                <c:pt idx="0">
                  <c:v> Passport Application</c:v>
                </c:pt>
              </c:strCache>
            </c:strRef>
          </c:tx>
          <c:spPr>
            <a:solidFill>
              <a:schemeClr val="accent2">
                <a:lumMod val="80000"/>
              </a:schemeClr>
            </a:solidFill>
            <a:ln>
              <a:noFill/>
            </a:ln>
            <a:effectLst/>
            <a:sp3d/>
          </c:spPr>
          <c:invertIfNegative val="0"/>
          <c:cat>
            <c:strRef>
              <c:f>Analytics!$G$3:$G$7</c:f>
              <c:strCache>
                <c:ptCount val="4"/>
                <c:pt idx="0">
                  <c:v>Clinic</c:v>
                </c:pt>
                <c:pt idx="1">
                  <c:v>Home Affairs</c:v>
                </c:pt>
                <c:pt idx="2">
                  <c:v>Municipal</c:v>
                </c:pt>
                <c:pt idx="3">
                  <c:v>SASSA</c:v>
                </c:pt>
              </c:strCache>
            </c:strRef>
          </c:cat>
          <c:val>
            <c:numRef>
              <c:f>Analytics!$Q$3:$Q$7</c:f>
              <c:numCache>
                <c:formatCode>General</c:formatCode>
                <c:ptCount val="4"/>
                <c:pt idx="1">
                  <c:v>66</c:v>
                </c:pt>
              </c:numCache>
            </c:numRef>
          </c:val>
          <c:extLst>
            <c:ext xmlns:c16="http://schemas.microsoft.com/office/drawing/2014/chart" uri="{C3380CC4-5D6E-409C-BE32-E72D297353CC}">
              <c16:uniqueId val="{00000025-8329-448F-A2AC-E446CA87780F}"/>
            </c:ext>
          </c:extLst>
        </c:ser>
        <c:ser>
          <c:idx val="10"/>
          <c:order val="10"/>
          <c:tx>
            <c:strRef>
              <c:f>Analytics!$R$1:$R$2</c:f>
              <c:strCache>
                <c:ptCount val="1"/>
                <c:pt idx="0">
                  <c:v> Service Request</c:v>
                </c:pt>
              </c:strCache>
            </c:strRef>
          </c:tx>
          <c:spPr>
            <a:solidFill>
              <a:schemeClr val="accent4">
                <a:lumMod val="80000"/>
              </a:schemeClr>
            </a:solidFill>
            <a:ln>
              <a:noFill/>
            </a:ln>
            <a:effectLst/>
            <a:sp3d/>
          </c:spPr>
          <c:invertIfNegative val="0"/>
          <c:cat>
            <c:strRef>
              <c:f>Analytics!$G$3:$G$7</c:f>
              <c:strCache>
                <c:ptCount val="4"/>
                <c:pt idx="0">
                  <c:v>Clinic</c:v>
                </c:pt>
                <c:pt idx="1">
                  <c:v>Home Affairs</c:v>
                </c:pt>
                <c:pt idx="2">
                  <c:v>Municipal</c:v>
                </c:pt>
                <c:pt idx="3">
                  <c:v>SASSA</c:v>
                </c:pt>
              </c:strCache>
            </c:strRef>
          </c:cat>
          <c:val>
            <c:numRef>
              <c:f>Analytics!$R$3:$R$7</c:f>
              <c:numCache>
                <c:formatCode>General</c:formatCode>
                <c:ptCount val="4"/>
                <c:pt idx="2">
                  <c:v>95</c:v>
                </c:pt>
              </c:numCache>
            </c:numRef>
          </c:val>
          <c:extLst>
            <c:ext xmlns:c16="http://schemas.microsoft.com/office/drawing/2014/chart" uri="{C3380CC4-5D6E-409C-BE32-E72D297353CC}">
              <c16:uniqueId val="{00000026-8329-448F-A2AC-E446CA87780F}"/>
            </c:ext>
          </c:extLst>
        </c:ser>
        <c:dLbls>
          <c:showLegendKey val="0"/>
          <c:showVal val="0"/>
          <c:showCatName val="0"/>
          <c:showSerName val="0"/>
          <c:showPercent val="0"/>
          <c:showBubbleSize val="0"/>
        </c:dLbls>
        <c:gapWidth val="150"/>
        <c:shape val="box"/>
        <c:axId val="591243344"/>
        <c:axId val="591242864"/>
        <c:axId val="0"/>
      </c:bar3DChart>
      <c:catAx>
        <c:axId val="591243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242864"/>
        <c:crosses val="autoZero"/>
        <c:auto val="1"/>
        <c:lblAlgn val="ctr"/>
        <c:lblOffset val="100"/>
        <c:noMultiLvlLbl val="0"/>
      </c:catAx>
      <c:valAx>
        <c:axId val="59124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24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[citizen_services_records_log.xlsx]Analytics!PivotTable16</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DATA</a:t>
            </a:r>
            <a:r>
              <a:rPr lang="en-US" sz="1400" b="1" baseline="0"/>
              <a:t> CAPTURED PER MONTH BY EACH CAPTURER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1">
                <a:lumMod val="70000"/>
              </a:schemeClr>
            </a:solidFill>
            <a:ln w="9525">
              <a:solidFill>
                <a:schemeClr val="accent1">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2">
                <a:lumMod val="70000"/>
              </a:schemeClr>
            </a:solidFill>
            <a:ln w="9525">
              <a:solidFill>
                <a:schemeClr val="accent2">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3">
                <a:lumMod val="70000"/>
              </a:schemeClr>
            </a:solidFill>
            <a:ln w="9525">
              <a:solidFill>
                <a:schemeClr val="accent3">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4">
                <a:lumMod val="70000"/>
              </a:schemeClr>
            </a:solidFill>
            <a:ln w="9525">
              <a:solidFill>
                <a:schemeClr val="accent4">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5">
                <a:lumMod val="70000"/>
              </a:schemeClr>
            </a:solidFill>
            <a:ln w="9525">
              <a:solidFill>
                <a:schemeClr val="accent5">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6">
                <a:lumMod val="70000"/>
              </a:schemeClr>
            </a:solidFill>
            <a:ln w="9525">
              <a:solidFill>
                <a:schemeClr val="accent6">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circle"/>
          <c:size val="5"/>
          <c:spPr>
            <a:solidFill>
              <a:schemeClr val="accent1">
                <a:lumMod val="70000"/>
              </a:schemeClr>
            </a:solidFill>
            <a:ln w="9525">
              <a:solidFill>
                <a:schemeClr val="accent1">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circle"/>
          <c:size val="5"/>
          <c:spPr>
            <a:solidFill>
              <a:schemeClr val="accent2">
                <a:lumMod val="70000"/>
              </a:schemeClr>
            </a:solidFill>
            <a:ln w="9525">
              <a:solidFill>
                <a:schemeClr val="accent2">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circle"/>
          <c:size val="5"/>
          <c:spPr>
            <a:solidFill>
              <a:schemeClr val="accent3">
                <a:lumMod val="70000"/>
              </a:schemeClr>
            </a:solidFill>
            <a:ln w="9525">
              <a:solidFill>
                <a:schemeClr val="accent3">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circle"/>
          <c:size val="5"/>
          <c:spPr>
            <a:solidFill>
              <a:schemeClr val="accent4">
                <a:lumMod val="70000"/>
              </a:schemeClr>
            </a:solidFill>
            <a:ln w="9525">
              <a:solidFill>
                <a:schemeClr val="accent4">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circle"/>
          <c:size val="5"/>
          <c:spPr>
            <a:solidFill>
              <a:schemeClr val="accent5">
                <a:lumMod val="70000"/>
              </a:schemeClr>
            </a:solidFill>
            <a:ln w="9525">
              <a:solidFill>
                <a:schemeClr val="accent5">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circle"/>
          <c:size val="5"/>
          <c:spPr>
            <a:solidFill>
              <a:schemeClr val="accent6">
                <a:lumMod val="70000"/>
              </a:schemeClr>
            </a:solidFill>
            <a:ln w="9525">
              <a:solidFill>
                <a:schemeClr val="accent6">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ln w="28575" cap="rnd">
            <a:solidFill>
              <a:schemeClr val="accent1"/>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ln w="28575" cap="rnd">
            <a:solidFill>
              <a:schemeClr val="accent1"/>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ln w="28575" cap="rnd">
            <a:solidFill>
              <a:schemeClr val="accent1"/>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ln w="28575" cap="rnd">
            <a:solidFill>
              <a:schemeClr val="accent1"/>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ln w="28575" cap="rnd">
            <a:solidFill>
              <a:schemeClr val="accent1"/>
            </a:solidFill>
            <a:round/>
          </a:ln>
          <a:effectLst/>
        </c:spPr>
        <c:marker>
          <c:symbol val="circle"/>
          <c:size val="5"/>
          <c:spPr>
            <a:solidFill>
              <a:schemeClr val="accent1">
                <a:lumMod val="70000"/>
              </a:schemeClr>
            </a:solidFill>
            <a:ln w="9525">
              <a:solidFill>
                <a:schemeClr val="accent1">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ln w="28575" cap="rnd">
            <a:solidFill>
              <a:schemeClr val="accent1"/>
            </a:solidFill>
            <a:round/>
          </a:ln>
          <a:effectLst/>
        </c:spPr>
        <c:marker>
          <c:symbol val="circle"/>
          <c:size val="5"/>
          <c:spPr>
            <a:solidFill>
              <a:schemeClr val="accent2">
                <a:lumMod val="70000"/>
              </a:schemeClr>
            </a:solidFill>
            <a:ln w="9525">
              <a:solidFill>
                <a:schemeClr val="accent2">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ln w="28575" cap="rnd">
            <a:solidFill>
              <a:schemeClr val="accent1"/>
            </a:solidFill>
            <a:round/>
          </a:ln>
          <a:effectLst/>
        </c:spPr>
        <c:marker>
          <c:symbol val="circle"/>
          <c:size val="5"/>
          <c:spPr>
            <a:solidFill>
              <a:schemeClr val="accent3">
                <a:lumMod val="70000"/>
              </a:schemeClr>
            </a:solidFill>
            <a:ln w="9525">
              <a:solidFill>
                <a:schemeClr val="accent3">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ln w="28575" cap="rnd">
            <a:solidFill>
              <a:schemeClr val="accent1"/>
            </a:solidFill>
            <a:round/>
          </a:ln>
          <a:effectLst/>
        </c:spPr>
        <c:marker>
          <c:symbol val="circle"/>
          <c:size val="5"/>
          <c:spPr>
            <a:solidFill>
              <a:schemeClr val="accent4">
                <a:lumMod val="70000"/>
              </a:schemeClr>
            </a:solidFill>
            <a:ln w="9525">
              <a:solidFill>
                <a:schemeClr val="accent4">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ln w="28575" cap="rnd">
            <a:solidFill>
              <a:schemeClr val="accent1"/>
            </a:solidFill>
            <a:round/>
          </a:ln>
          <a:effectLst/>
        </c:spPr>
        <c:marker>
          <c:symbol val="circle"/>
          <c:size val="5"/>
          <c:spPr>
            <a:solidFill>
              <a:schemeClr val="accent5">
                <a:lumMod val="70000"/>
              </a:schemeClr>
            </a:solidFill>
            <a:ln w="9525">
              <a:solidFill>
                <a:schemeClr val="accent5">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ln w="28575" cap="rnd">
            <a:solidFill>
              <a:schemeClr val="accent1"/>
            </a:solidFill>
            <a:round/>
          </a:ln>
          <a:effectLst/>
        </c:spPr>
        <c:marker>
          <c:symbol val="circle"/>
          <c:size val="5"/>
          <c:spPr>
            <a:solidFill>
              <a:schemeClr val="accent6">
                <a:lumMod val="70000"/>
              </a:schemeClr>
            </a:solidFill>
            <a:ln w="9525">
              <a:solidFill>
                <a:schemeClr val="accent6">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ln w="28575" cap="rnd">
            <a:solidFill>
              <a:schemeClr val="accent1"/>
            </a:solid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ln w="28575" cap="rnd">
            <a:solidFill>
              <a:schemeClr val="accent1"/>
            </a:solid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ln w="28575" cap="rnd">
            <a:solidFill>
              <a:schemeClr val="accent1"/>
            </a:solid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ln w="28575" cap="rnd">
            <a:solidFill>
              <a:schemeClr val="accent1"/>
            </a:solid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ln w="28575" cap="rnd">
            <a:solidFill>
              <a:schemeClr val="accent1"/>
            </a:solid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ln w="28575" cap="rnd">
            <a:solidFill>
              <a:schemeClr val="accent1"/>
            </a:solid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Analytics!$E$37:$E$38</c:f>
              <c:strCache>
                <c:ptCount val="1"/>
                <c:pt idx="0">
                  <c:v>Andries Coetzee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Analytics!$E$39:$E$51</c:f>
              <c:numCache>
                <c:formatCode>General</c:formatCode>
                <c:ptCount val="12"/>
                <c:pt idx="1">
                  <c:v>1</c:v>
                </c:pt>
                <c:pt idx="2">
                  <c:v>2</c:v>
                </c:pt>
                <c:pt idx="3">
                  <c:v>1</c:v>
                </c:pt>
                <c:pt idx="4">
                  <c:v>2</c:v>
                </c:pt>
                <c:pt idx="7">
                  <c:v>1</c:v>
                </c:pt>
                <c:pt idx="11">
                  <c:v>1</c:v>
                </c:pt>
              </c:numCache>
            </c:numRef>
          </c:val>
          <c:smooth val="0"/>
          <c:extLst>
            <c:ext xmlns:c16="http://schemas.microsoft.com/office/drawing/2014/chart" uri="{C3380CC4-5D6E-409C-BE32-E72D297353CC}">
              <c16:uniqueId val="{00000052-E292-460D-AB96-41E226AA9261}"/>
            </c:ext>
          </c:extLst>
        </c:ser>
        <c:ser>
          <c:idx val="1"/>
          <c:order val="1"/>
          <c:tx>
            <c:strRef>
              <c:f>Analytics!$F$37:$F$38</c:f>
              <c:strCache>
                <c:ptCount val="1"/>
                <c:pt idx="0">
                  <c:v>Andries Khumalo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Analytics!$F$39:$F$51</c:f>
              <c:numCache>
                <c:formatCode>General</c:formatCode>
                <c:ptCount val="12"/>
                <c:pt idx="2">
                  <c:v>1</c:v>
                </c:pt>
                <c:pt idx="3">
                  <c:v>4</c:v>
                </c:pt>
              </c:numCache>
            </c:numRef>
          </c:val>
          <c:smooth val="0"/>
          <c:extLst>
            <c:ext xmlns:c16="http://schemas.microsoft.com/office/drawing/2014/chart" uri="{C3380CC4-5D6E-409C-BE32-E72D297353CC}">
              <c16:uniqueId val="{00000053-E292-460D-AB96-41E226AA9261}"/>
            </c:ext>
          </c:extLst>
        </c:ser>
        <c:ser>
          <c:idx val="2"/>
          <c:order val="2"/>
          <c:tx>
            <c:strRef>
              <c:f>Analytics!$G$37:$G$38</c:f>
              <c:strCache>
                <c:ptCount val="1"/>
                <c:pt idx="0">
                  <c:v>Andries Mahlangu</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Analytics!$G$39:$G$51</c:f>
              <c:numCache>
                <c:formatCode>General</c:formatCode>
                <c:ptCount val="12"/>
                <c:pt idx="2">
                  <c:v>3</c:v>
                </c:pt>
                <c:pt idx="3">
                  <c:v>1</c:v>
                </c:pt>
                <c:pt idx="4">
                  <c:v>1</c:v>
                </c:pt>
                <c:pt idx="5">
                  <c:v>5</c:v>
                </c:pt>
                <c:pt idx="6">
                  <c:v>1</c:v>
                </c:pt>
                <c:pt idx="7">
                  <c:v>2</c:v>
                </c:pt>
                <c:pt idx="9">
                  <c:v>1</c:v>
                </c:pt>
                <c:pt idx="11">
                  <c:v>4</c:v>
                </c:pt>
              </c:numCache>
            </c:numRef>
          </c:val>
          <c:smooth val="0"/>
          <c:extLst>
            <c:ext xmlns:c16="http://schemas.microsoft.com/office/drawing/2014/chart" uri="{C3380CC4-5D6E-409C-BE32-E72D297353CC}">
              <c16:uniqueId val="{00000054-E292-460D-AB96-41E226AA9261}"/>
            </c:ext>
          </c:extLst>
        </c:ser>
        <c:ser>
          <c:idx val="3"/>
          <c:order val="3"/>
          <c:tx>
            <c:strRef>
              <c:f>Analytics!$H$37:$H$38</c:f>
              <c:strCache>
                <c:ptCount val="1"/>
                <c:pt idx="0">
                  <c:v>Andries Meyer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Analytics!$H$39:$H$51</c:f>
              <c:numCache>
                <c:formatCode>General</c:formatCode>
                <c:ptCount val="12"/>
                <c:pt idx="1">
                  <c:v>2</c:v>
                </c:pt>
                <c:pt idx="2">
                  <c:v>1</c:v>
                </c:pt>
                <c:pt idx="3">
                  <c:v>1</c:v>
                </c:pt>
                <c:pt idx="6">
                  <c:v>2</c:v>
                </c:pt>
                <c:pt idx="11">
                  <c:v>2</c:v>
                </c:pt>
              </c:numCache>
            </c:numRef>
          </c:val>
          <c:smooth val="0"/>
          <c:extLst>
            <c:ext xmlns:c16="http://schemas.microsoft.com/office/drawing/2014/chart" uri="{C3380CC4-5D6E-409C-BE32-E72D297353CC}">
              <c16:uniqueId val="{00000055-E292-460D-AB96-41E226AA9261}"/>
            </c:ext>
          </c:extLst>
        </c:ser>
        <c:ser>
          <c:idx val="4"/>
          <c:order val="4"/>
          <c:tx>
            <c:strRef>
              <c:f>Analytics!$I$37:$I$38</c:f>
              <c:strCache>
                <c:ptCount val="1"/>
                <c:pt idx="0">
                  <c:v>Andries Nel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Analytics!$I$39:$I$51</c:f>
              <c:numCache>
                <c:formatCode>General</c:formatCode>
                <c:ptCount val="12"/>
                <c:pt idx="1">
                  <c:v>1</c:v>
                </c:pt>
                <c:pt idx="4">
                  <c:v>2</c:v>
                </c:pt>
                <c:pt idx="5">
                  <c:v>2</c:v>
                </c:pt>
                <c:pt idx="6">
                  <c:v>3</c:v>
                </c:pt>
                <c:pt idx="7">
                  <c:v>1</c:v>
                </c:pt>
                <c:pt idx="8">
                  <c:v>1</c:v>
                </c:pt>
                <c:pt idx="10">
                  <c:v>1</c:v>
                </c:pt>
              </c:numCache>
            </c:numRef>
          </c:val>
          <c:smooth val="0"/>
          <c:extLst>
            <c:ext xmlns:c16="http://schemas.microsoft.com/office/drawing/2014/chart" uri="{C3380CC4-5D6E-409C-BE32-E72D297353CC}">
              <c16:uniqueId val="{00000056-E292-460D-AB96-41E226AA9261}"/>
            </c:ext>
          </c:extLst>
        </c:ser>
        <c:ser>
          <c:idx val="5"/>
          <c:order val="5"/>
          <c:tx>
            <c:strRef>
              <c:f>Analytics!$J$37:$J$38</c:f>
              <c:strCache>
                <c:ptCount val="1"/>
                <c:pt idx="0">
                  <c:v>Andries Radebe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Analytics!$J$39:$J$51</c:f>
              <c:numCache>
                <c:formatCode>General</c:formatCode>
                <c:ptCount val="12"/>
                <c:pt idx="0">
                  <c:v>2</c:v>
                </c:pt>
                <c:pt idx="1">
                  <c:v>3</c:v>
                </c:pt>
                <c:pt idx="2">
                  <c:v>1</c:v>
                </c:pt>
                <c:pt idx="4">
                  <c:v>1</c:v>
                </c:pt>
                <c:pt idx="5">
                  <c:v>1</c:v>
                </c:pt>
                <c:pt idx="6">
                  <c:v>1</c:v>
                </c:pt>
                <c:pt idx="7">
                  <c:v>1</c:v>
                </c:pt>
                <c:pt idx="11">
                  <c:v>1</c:v>
                </c:pt>
              </c:numCache>
            </c:numRef>
          </c:val>
          <c:smooth val="0"/>
          <c:extLst>
            <c:ext xmlns:c16="http://schemas.microsoft.com/office/drawing/2014/chart" uri="{C3380CC4-5D6E-409C-BE32-E72D297353CC}">
              <c16:uniqueId val="{00000057-E292-460D-AB96-41E226AA9261}"/>
            </c:ext>
          </c:extLst>
        </c:ser>
        <c:ser>
          <c:idx val="6"/>
          <c:order val="6"/>
          <c:tx>
            <c:strRef>
              <c:f>Analytics!$K$37:$K$38</c:f>
              <c:strCache>
                <c:ptCount val="1"/>
                <c:pt idx="0">
                  <c:v>Andries Sithole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Analytics!$K$39:$K$51</c:f>
              <c:numCache>
                <c:formatCode>General</c:formatCode>
                <c:ptCount val="12"/>
                <c:pt idx="1">
                  <c:v>4</c:v>
                </c:pt>
                <c:pt idx="2">
                  <c:v>2</c:v>
                </c:pt>
                <c:pt idx="3">
                  <c:v>1</c:v>
                </c:pt>
                <c:pt idx="6">
                  <c:v>5</c:v>
                </c:pt>
                <c:pt idx="7">
                  <c:v>2</c:v>
                </c:pt>
                <c:pt idx="8">
                  <c:v>1</c:v>
                </c:pt>
                <c:pt idx="10">
                  <c:v>2</c:v>
                </c:pt>
                <c:pt idx="11">
                  <c:v>1</c:v>
                </c:pt>
              </c:numCache>
            </c:numRef>
          </c:val>
          <c:smooth val="0"/>
          <c:extLst>
            <c:ext xmlns:c16="http://schemas.microsoft.com/office/drawing/2014/chart" uri="{C3380CC4-5D6E-409C-BE32-E72D297353CC}">
              <c16:uniqueId val="{00000058-E292-460D-AB96-41E226AA9261}"/>
            </c:ext>
          </c:extLst>
        </c:ser>
        <c:ser>
          <c:idx val="7"/>
          <c:order val="7"/>
          <c:tx>
            <c:strRef>
              <c:f>Analytics!$L$37:$L$38</c:f>
              <c:strCache>
                <c:ptCount val="1"/>
                <c:pt idx="0">
                  <c:v>Andries Swart</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Analytics!$L$39:$L$51</c:f>
              <c:numCache>
                <c:formatCode>General</c:formatCode>
                <c:ptCount val="12"/>
                <c:pt idx="1">
                  <c:v>1</c:v>
                </c:pt>
                <c:pt idx="2">
                  <c:v>1</c:v>
                </c:pt>
                <c:pt idx="3">
                  <c:v>2</c:v>
                </c:pt>
                <c:pt idx="4">
                  <c:v>1</c:v>
                </c:pt>
                <c:pt idx="7">
                  <c:v>2</c:v>
                </c:pt>
                <c:pt idx="11">
                  <c:v>3</c:v>
                </c:pt>
              </c:numCache>
            </c:numRef>
          </c:val>
          <c:smooth val="0"/>
          <c:extLst>
            <c:ext xmlns:c16="http://schemas.microsoft.com/office/drawing/2014/chart" uri="{C3380CC4-5D6E-409C-BE32-E72D297353CC}">
              <c16:uniqueId val="{00000059-E292-460D-AB96-41E226AA9261}"/>
            </c:ext>
          </c:extLst>
        </c:ser>
        <c:ser>
          <c:idx val="8"/>
          <c:order val="8"/>
          <c:tx>
            <c:strRef>
              <c:f>Analytics!$M$37:$M$38</c:f>
              <c:strCache>
                <c:ptCount val="1"/>
                <c:pt idx="0">
                  <c:v>Busisiwe Coetzee</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Analytics!$M$39:$M$51</c:f>
              <c:numCache>
                <c:formatCode>General</c:formatCode>
                <c:ptCount val="12"/>
                <c:pt idx="0">
                  <c:v>1</c:v>
                </c:pt>
                <c:pt idx="4">
                  <c:v>2</c:v>
                </c:pt>
                <c:pt idx="5">
                  <c:v>1</c:v>
                </c:pt>
                <c:pt idx="6">
                  <c:v>1</c:v>
                </c:pt>
                <c:pt idx="9">
                  <c:v>1</c:v>
                </c:pt>
                <c:pt idx="10">
                  <c:v>1</c:v>
                </c:pt>
              </c:numCache>
            </c:numRef>
          </c:val>
          <c:smooth val="0"/>
          <c:extLst>
            <c:ext xmlns:c16="http://schemas.microsoft.com/office/drawing/2014/chart" uri="{C3380CC4-5D6E-409C-BE32-E72D297353CC}">
              <c16:uniqueId val="{0000005A-E292-460D-AB96-41E226AA9261}"/>
            </c:ext>
          </c:extLst>
        </c:ser>
        <c:ser>
          <c:idx val="9"/>
          <c:order val="9"/>
          <c:tx>
            <c:strRef>
              <c:f>Analytics!$N$37:$N$38</c:f>
              <c:strCache>
                <c:ptCount val="1"/>
                <c:pt idx="0">
                  <c:v>Busisiwe Khumalo</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Analytics!$N$39:$N$51</c:f>
              <c:numCache>
                <c:formatCode>General</c:formatCode>
                <c:ptCount val="12"/>
                <c:pt idx="0">
                  <c:v>4</c:v>
                </c:pt>
                <c:pt idx="1">
                  <c:v>1</c:v>
                </c:pt>
                <c:pt idx="5">
                  <c:v>1</c:v>
                </c:pt>
                <c:pt idx="6">
                  <c:v>2</c:v>
                </c:pt>
                <c:pt idx="7">
                  <c:v>2</c:v>
                </c:pt>
                <c:pt idx="8">
                  <c:v>1</c:v>
                </c:pt>
                <c:pt idx="9">
                  <c:v>1</c:v>
                </c:pt>
                <c:pt idx="11">
                  <c:v>1</c:v>
                </c:pt>
              </c:numCache>
            </c:numRef>
          </c:val>
          <c:smooth val="0"/>
          <c:extLst>
            <c:ext xmlns:c16="http://schemas.microsoft.com/office/drawing/2014/chart" uri="{C3380CC4-5D6E-409C-BE32-E72D297353CC}">
              <c16:uniqueId val="{0000005B-E292-460D-AB96-41E226AA9261}"/>
            </c:ext>
          </c:extLst>
        </c:ser>
        <c:ser>
          <c:idx val="10"/>
          <c:order val="10"/>
          <c:tx>
            <c:strRef>
              <c:f>Analytics!$O$37:$O$38</c:f>
              <c:strCache>
                <c:ptCount val="1"/>
                <c:pt idx="0">
                  <c:v>Busisiwe Mahlangu</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Analytics!$O$39:$O$51</c:f>
              <c:numCache>
                <c:formatCode>General</c:formatCode>
                <c:ptCount val="12"/>
                <c:pt idx="0">
                  <c:v>4</c:v>
                </c:pt>
                <c:pt idx="1">
                  <c:v>1</c:v>
                </c:pt>
                <c:pt idx="3">
                  <c:v>2</c:v>
                </c:pt>
                <c:pt idx="7">
                  <c:v>3</c:v>
                </c:pt>
                <c:pt idx="8">
                  <c:v>1</c:v>
                </c:pt>
                <c:pt idx="10">
                  <c:v>1</c:v>
                </c:pt>
                <c:pt idx="11">
                  <c:v>4</c:v>
                </c:pt>
              </c:numCache>
            </c:numRef>
          </c:val>
          <c:smooth val="0"/>
          <c:extLst>
            <c:ext xmlns:c16="http://schemas.microsoft.com/office/drawing/2014/chart" uri="{C3380CC4-5D6E-409C-BE32-E72D297353CC}">
              <c16:uniqueId val="{0000005C-E292-460D-AB96-41E226AA9261}"/>
            </c:ext>
          </c:extLst>
        </c:ser>
        <c:ser>
          <c:idx val="11"/>
          <c:order val="11"/>
          <c:tx>
            <c:strRef>
              <c:f>Analytics!$P$37:$P$38</c:f>
              <c:strCache>
                <c:ptCount val="1"/>
                <c:pt idx="0">
                  <c:v>Busisiwe Meyer</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Analytics!$P$39:$P$51</c:f>
              <c:numCache>
                <c:formatCode>General</c:formatCode>
                <c:ptCount val="12"/>
                <c:pt idx="1">
                  <c:v>1</c:v>
                </c:pt>
                <c:pt idx="2">
                  <c:v>1</c:v>
                </c:pt>
                <c:pt idx="4">
                  <c:v>1</c:v>
                </c:pt>
                <c:pt idx="10">
                  <c:v>1</c:v>
                </c:pt>
                <c:pt idx="11">
                  <c:v>2</c:v>
                </c:pt>
              </c:numCache>
            </c:numRef>
          </c:val>
          <c:smooth val="0"/>
          <c:extLst>
            <c:ext xmlns:c16="http://schemas.microsoft.com/office/drawing/2014/chart" uri="{C3380CC4-5D6E-409C-BE32-E72D297353CC}">
              <c16:uniqueId val="{0000005D-E292-460D-AB96-41E226AA9261}"/>
            </c:ext>
          </c:extLst>
        </c:ser>
        <c:ser>
          <c:idx val="12"/>
          <c:order val="12"/>
          <c:tx>
            <c:strRef>
              <c:f>Analytics!$Q$37:$Q$38</c:f>
              <c:strCache>
                <c:ptCount val="1"/>
                <c:pt idx="0">
                  <c:v>Busisiwe Nel</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Analytics!$Q$39:$Q$51</c:f>
              <c:numCache>
                <c:formatCode>General</c:formatCode>
                <c:ptCount val="12"/>
                <c:pt idx="1">
                  <c:v>1</c:v>
                </c:pt>
                <c:pt idx="2">
                  <c:v>1</c:v>
                </c:pt>
                <c:pt idx="3">
                  <c:v>1</c:v>
                </c:pt>
                <c:pt idx="4">
                  <c:v>2</c:v>
                </c:pt>
                <c:pt idx="5">
                  <c:v>2</c:v>
                </c:pt>
                <c:pt idx="8">
                  <c:v>2</c:v>
                </c:pt>
                <c:pt idx="10">
                  <c:v>1</c:v>
                </c:pt>
                <c:pt idx="11">
                  <c:v>1</c:v>
                </c:pt>
              </c:numCache>
            </c:numRef>
          </c:val>
          <c:smooth val="0"/>
          <c:extLst>
            <c:ext xmlns:c16="http://schemas.microsoft.com/office/drawing/2014/chart" uri="{C3380CC4-5D6E-409C-BE32-E72D297353CC}">
              <c16:uniqueId val="{0000005E-E292-460D-AB96-41E226AA9261}"/>
            </c:ext>
          </c:extLst>
        </c:ser>
        <c:ser>
          <c:idx val="13"/>
          <c:order val="13"/>
          <c:tx>
            <c:strRef>
              <c:f>Analytics!$R$37:$R$38</c:f>
              <c:strCache>
                <c:ptCount val="1"/>
                <c:pt idx="0">
                  <c:v>Busisiwe Radebe</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Analytics!$R$39:$R$51</c:f>
              <c:numCache>
                <c:formatCode>General</c:formatCode>
                <c:ptCount val="12"/>
                <c:pt idx="0">
                  <c:v>1</c:v>
                </c:pt>
                <c:pt idx="1">
                  <c:v>2</c:v>
                </c:pt>
                <c:pt idx="3">
                  <c:v>3</c:v>
                </c:pt>
                <c:pt idx="4">
                  <c:v>3</c:v>
                </c:pt>
                <c:pt idx="7">
                  <c:v>1</c:v>
                </c:pt>
              </c:numCache>
            </c:numRef>
          </c:val>
          <c:smooth val="0"/>
          <c:extLst>
            <c:ext xmlns:c16="http://schemas.microsoft.com/office/drawing/2014/chart" uri="{C3380CC4-5D6E-409C-BE32-E72D297353CC}">
              <c16:uniqueId val="{0000005F-E292-460D-AB96-41E226AA9261}"/>
            </c:ext>
          </c:extLst>
        </c:ser>
        <c:ser>
          <c:idx val="14"/>
          <c:order val="14"/>
          <c:tx>
            <c:strRef>
              <c:f>Analytics!$S$37:$S$38</c:f>
              <c:strCache>
                <c:ptCount val="1"/>
                <c:pt idx="0">
                  <c:v>Busisiwe Sithole</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Analytics!$S$39:$S$51</c:f>
              <c:numCache>
                <c:formatCode>General</c:formatCode>
                <c:ptCount val="12"/>
                <c:pt idx="0">
                  <c:v>1</c:v>
                </c:pt>
                <c:pt idx="1">
                  <c:v>2</c:v>
                </c:pt>
                <c:pt idx="2">
                  <c:v>2</c:v>
                </c:pt>
                <c:pt idx="3">
                  <c:v>2</c:v>
                </c:pt>
                <c:pt idx="5">
                  <c:v>2</c:v>
                </c:pt>
                <c:pt idx="6">
                  <c:v>2</c:v>
                </c:pt>
                <c:pt idx="7">
                  <c:v>1</c:v>
                </c:pt>
                <c:pt idx="10">
                  <c:v>1</c:v>
                </c:pt>
                <c:pt idx="11">
                  <c:v>2</c:v>
                </c:pt>
              </c:numCache>
            </c:numRef>
          </c:val>
          <c:smooth val="0"/>
          <c:extLst>
            <c:ext xmlns:c16="http://schemas.microsoft.com/office/drawing/2014/chart" uri="{C3380CC4-5D6E-409C-BE32-E72D297353CC}">
              <c16:uniqueId val="{00000060-E292-460D-AB96-41E226AA9261}"/>
            </c:ext>
          </c:extLst>
        </c:ser>
        <c:ser>
          <c:idx val="15"/>
          <c:order val="15"/>
          <c:tx>
            <c:strRef>
              <c:f>Analytics!$T$37:$T$38</c:f>
              <c:strCache>
                <c:ptCount val="1"/>
                <c:pt idx="0">
                  <c:v>Busisiwe Swart</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Analytics!$T$39:$T$51</c:f>
              <c:numCache>
                <c:formatCode>General</c:formatCode>
                <c:ptCount val="12"/>
                <c:pt idx="1">
                  <c:v>1</c:v>
                </c:pt>
                <c:pt idx="3">
                  <c:v>1</c:v>
                </c:pt>
                <c:pt idx="7">
                  <c:v>2</c:v>
                </c:pt>
                <c:pt idx="8">
                  <c:v>1</c:v>
                </c:pt>
                <c:pt idx="11">
                  <c:v>3</c:v>
                </c:pt>
              </c:numCache>
            </c:numRef>
          </c:val>
          <c:smooth val="0"/>
          <c:extLst>
            <c:ext xmlns:c16="http://schemas.microsoft.com/office/drawing/2014/chart" uri="{C3380CC4-5D6E-409C-BE32-E72D297353CC}">
              <c16:uniqueId val="{00000061-E292-460D-AB96-41E226AA9261}"/>
            </c:ext>
          </c:extLst>
        </c:ser>
        <c:ser>
          <c:idx val="16"/>
          <c:order val="16"/>
          <c:tx>
            <c:strRef>
              <c:f>Analytics!$U$37:$U$38</c:f>
              <c:strCache>
                <c:ptCount val="1"/>
                <c:pt idx="0">
                  <c:v>Chris Coetzee</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Analytics!$U$39:$U$51</c:f>
              <c:numCache>
                <c:formatCode>General</c:formatCode>
                <c:ptCount val="12"/>
                <c:pt idx="0">
                  <c:v>1</c:v>
                </c:pt>
                <c:pt idx="1">
                  <c:v>2</c:v>
                </c:pt>
                <c:pt idx="2">
                  <c:v>2</c:v>
                </c:pt>
                <c:pt idx="3">
                  <c:v>2</c:v>
                </c:pt>
                <c:pt idx="4">
                  <c:v>3</c:v>
                </c:pt>
                <c:pt idx="7">
                  <c:v>2</c:v>
                </c:pt>
              </c:numCache>
            </c:numRef>
          </c:val>
          <c:smooth val="0"/>
          <c:extLst>
            <c:ext xmlns:c16="http://schemas.microsoft.com/office/drawing/2014/chart" uri="{C3380CC4-5D6E-409C-BE32-E72D297353CC}">
              <c16:uniqueId val="{00000062-E292-460D-AB96-41E226AA9261}"/>
            </c:ext>
          </c:extLst>
        </c:ser>
        <c:ser>
          <c:idx val="17"/>
          <c:order val="17"/>
          <c:tx>
            <c:strRef>
              <c:f>Analytics!$V$37:$V$38</c:f>
              <c:strCache>
                <c:ptCount val="1"/>
                <c:pt idx="0">
                  <c:v>Chris Khumalo</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Analytics!$V$39:$V$51</c:f>
              <c:numCache>
                <c:formatCode>General</c:formatCode>
                <c:ptCount val="12"/>
                <c:pt idx="0">
                  <c:v>3</c:v>
                </c:pt>
                <c:pt idx="2">
                  <c:v>2</c:v>
                </c:pt>
                <c:pt idx="4">
                  <c:v>3</c:v>
                </c:pt>
                <c:pt idx="5">
                  <c:v>1</c:v>
                </c:pt>
                <c:pt idx="7">
                  <c:v>1</c:v>
                </c:pt>
                <c:pt idx="8">
                  <c:v>1</c:v>
                </c:pt>
              </c:numCache>
            </c:numRef>
          </c:val>
          <c:smooth val="0"/>
          <c:extLst>
            <c:ext xmlns:c16="http://schemas.microsoft.com/office/drawing/2014/chart" uri="{C3380CC4-5D6E-409C-BE32-E72D297353CC}">
              <c16:uniqueId val="{00000063-E292-460D-AB96-41E226AA9261}"/>
            </c:ext>
          </c:extLst>
        </c:ser>
        <c:ser>
          <c:idx val="18"/>
          <c:order val="18"/>
          <c:tx>
            <c:strRef>
              <c:f>Analytics!$W$37:$W$38</c:f>
              <c:strCache>
                <c:ptCount val="1"/>
                <c:pt idx="0">
                  <c:v>Chris Mahlangu</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Analytics!$W$39:$W$51</c:f>
              <c:numCache>
                <c:formatCode>General</c:formatCode>
                <c:ptCount val="12"/>
                <c:pt idx="1">
                  <c:v>2</c:v>
                </c:pt>
                <c:pt idx="5">
                  <c:v>2</c:v>
                </c:pt>
                <c:pt idx="8">
                  <c:v>1</c:v>
                </c:pt>
                <c:pt idx="10">
                  <c:v>1</c:v>
                </c:pt>
                <c:pt idx="11">
                  <c:v>2</c:v>
                </c:pt>
              </c:numCache>
            </c:numRef>
          </c:val>
          <c:smooth val="0"/>
          <c:extLst>
            <c:ext xmlns:c16="http://schemas.microsoft.com/office/drawing/2014/chart" uri="{C3380CC4-5D6E-409C-BE32-E72D297353CC}">
              <c16:uniqueId val="{00000064-E292-460D-AB96-41E226AA9261}"/>
            </c:ext>
          </c:extLst>
        </c:ser>
        <c:ser>
          <c:idx val="19"/>
          <c:order val="19"/>
          <c:tx>
            <c:strRef>
              <c:f>Analytics!$X$37:$X$38</c:f>
              <c:strCache>
                <c:ptCount val="1"/>
                <c:pt idx="0">
                  <c:v>Chris Meyer</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Analytics!$X$39:$X$51</c:f>
              <c:numCache>
                <c:formatCode>General</c:formatCode>
                <c:ptCount val="12"/>
                <c:pt idx="0">
                  <c:v>1</c:v>
                </c:pt>
                <c:pt idx="1">
                  <c:v>2</c:v>
                </c:pt>
                <c:pt idx="2">
                  <c:v>2</c:v>
                </c:pt>
                <c:pt idx="3">
                  <c:v>2</c:v>
                </c:pt>
                <c:pt idx="4">
                  <c:v>3</c:v>
                </c:pt>
                <c:pt idx="5">
                  <c:v>1</c:v>
                </c:pt>
                <c:pt idx="6">
                  <c:v>1</c:v>
                </c:pt>
                <c:pt idx="10">
                  <c:v>2</c:v>
                </c:pt>
                <c:pt idx="11">
                  <c:v>2</c:v>
                </c:pt>
              </c:numCache>
            </c:numRef>
          </c:val>
          <c:smooth val="0"/>
          <c:extLst>
            <c:ext xmlns:c16="http://schemas.microsoft.com/office/drawing/2014/chart" uri="{C3380CC4-5D6E-409C-BE32-E72D297353CC}">
              <c16:uniqueId val="{00000065-E292-460D-AB96-41E226AA9261}"/>
            </c:ext>
          </c:extLst>
        </c:ser>
        <c:ser>
          <c:idx val="20"/>
          <c:order val="20"/>
          <c:tx>
            <c:strRef>
              <c:f>Analytics!$Y$37:$Y$38</c:f>
              <c:strCache>
                <c:ptCount val="1"/>
                <c:pt idx="0">
                  <c:v>Chris Nel</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Analytics!$Y$39:$Y$51</c:f>
              <c:numCache>
                <c:formatCode>General</c:formatCode>
                <c:ptCount val="12"/>
                <c:pt idx="0">
                  <c:v>1</c:v>
                </c:pt>
                <c:pt idx="1">
                  <c:v>1</c:v>
                </c:pt>
                <c:pt idx="2">
                  <c:v>1</c:v>
                </c:pt>
                <c:pt idx="3">
                  <c:v>1</c:v>
                </c:pt>
                <c:pt idx="4">
                  <c:v>2</c:v>
                </c:pt>
                <c:pt idx="5">
                  <c:v>2</c:v>
                </c:pt>
                <c:pt idx="6">
                  <c:v>1</c:v>
                </c:pt>
                <c:pt idx="11">
                  <c:v>1</c:v>
                </c:pt>
              </c:numCache>
            </c:numRef>
          </c:val>
          <c:smooth val="0"/>
          <c:extLst>
            <c:ext xmlns:c16="http://schemas.microsoft.com/office/drawing/2014/chart" uri="{C3380CC4-5D6E-409C-BE32-E72D297353CC}">
              <c16:uniqueId val="{00000066-E292-460D-AB96-41E226AA9261}"/>
            </c:ext>
          </c:extLst>
        </c:ser>
        <c:ser>
          <c:idx val="21"/>
          <c:order val="21"/>
          <c:tx>
            <c:strRef>
              <c:f>Analytics!$Z$37:$Z$38</c:f>
              <c:strCache>
                <c:ptCount val="1"/>
                <c:pt idx="0">
                  <c:v>Chris Radebe</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Analytics!$Z$39:$Z$51</c:f>
              <c:numCache>
                <c:formatCode>General</c:formatCode>
                <c:ptCount val="12"/>
                <c:pt idx="0">
                  <c:v>1</c:v>
                </c:pt>
                <c:pt idx="1">
                  <c:v>2</c:v>
                </c:pt>
                <c:pt idx="2">
                  <c:v>2</c:v>
                </c:pt>
                <c:pt idx="3">
                  <c:v>1</c:v>
                </c:pt>
                <c:pt idx="5">
                  <c:v>1</c:v>
                </c:pt>
                <c:pt idx="6">
                  <c:v>1</c:v>
                </c:pt>
                <c:pt idx="7">
                  <c:v>3</c:v>
                </c:pt>
                <c:pt idx="10">
                  <c:v>1</c:v>
                </c:pt>
              </c:numCache>
            </c:numRef>
          </c:val>
          <c:smooth val="0"/>
          <c:extLst>
            <c:ext xmlns:c16="http://schemas.microsoft.com/office/drawing/2014/chart" uri="{C3380CC4-5D6E-409C-BE32-E72D297353CC}">
              <c16:uniqueId val="{00000067-E292-460D-AB96-41E226AA9261}"/>
            </c:ext>
          </c:extLst>
        </c:ser>
        <c:ser>
          <c:idx val="22"/>
          <c:order val="22"/>
          <c:tx>
            <c:strRef>
              <c:f>Analytics!$AA$37:$AA$38</c:f>
              <c:strCache>
                <c:ptCount val="1"/>
                <c:pt idx="0">
                  <c:v>Chris Sithole</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Analytics!$AA$39:$AA$51</c:f>
              <c:numCache>
                <c:formatCode>General</c:formatCode>
                <c:ptCount val="12"/>
                <c:pt idx="0">
                  <c:v>3</c:v>
                </c:pt>
                <c:pt idx="1">
                  <c:v>1</c:v>
                </c:pt>
                <c:pt idx="3">
                  <c:v>3</c:v>
                </c:pt>
                <c:pt idx="5">
                  <c:v>2</c:v>
                </c:pt>
                <c:pt idx="6">
                  <c:v>2</c:v>
                </c:pt>
                <c:pt idx="8">
                  <c:v>1</c:v>
                </c:pt>
                <c:pt idx="11">
                  <c:v>1</c:v>
                </c:pt>
              </c:numCache>
            </c:numRef>
          </c:val>
          <c:smooth val="0"/>
          <c:extLst>
            <c:ext xmlns:c16="http://schemas.microsoft.com/office/drawing/2014/chart" uri="{C3380CC4-5D6E-409C-BE32-E72D297353CC}">
              <c16:uniqueId val="{00000068-E292-460D-AB96-41E226AA9261}"/>
            </c:ext>
          </c:extLst>
        </c:ser>
        <c:ser>
          <c:idx val="23"/>
          <c:order val="23"/>
          <c:tx>
            <c:strRef>
              <c:f>Analytics!$AB$37:$AB$38</c:f>
              <c:strCache>
                <c:ptCount val="1"/>
                <c:pt idx="0">
                  <c:v>Chris Swart</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Analytics!$AB$39:$AB$51</c:f>
              <c:numCache>
                <c:formatCode>General</c:formatCode>
                <c:ptCount val="12"/>
                <c:pt idx="0">
                  <c:v>2</c:v>
                </c:pt>
                <c:pt idx="1">
                  <c:v>1</c:v>
                </c:pt>
                <c:pt idx="2">
                  <c:v>3</c:v>
                </c:pt>
                <c:pt idx="3">
                  <c:v>1</c:v>
                </c:pt>
                <c:pt idx="4">
                  <c:v>1</c:v>
                </c:pt>
                <c:pt idx="5">
                  <c:v>3</c:v>
                </c:pt>
                <c:pt idx="6">
                  <c:v>2</c:v>
                </c:pt>
                <c:pt idx="7">
                  <c:v>2</c:v>
                </c:pt>
                <c:pt idx="10">
                  <c:v>1</c:v>
                </c:pt>
                <c:pt idx="11">
                  <c:v>1</c:v>
                </c:pt>
              </c:numCache>
            </c:numRef>
          </c:val>
          <c:smooth val="0"/>
          <c:extLst>
            <c:ext xmlns:c16="http://schemas.microsoft.com/office/drawing/2014/chart" uri="{C3380CC4-5D6E-409C-BE32-E72D297353CC}">
              <c16:uniqueId val="{00000069-E292-460D-AB96-41E226AA9261}"/>
            </c:ext>
          </c:extLst>
        </c:ser>
        <c:ser>
          <c:idx val="24"/>
          <c:order val="24"/>
          <c:tx>
            <c:strRef>
              <c:f>Analytics!$AC$37:$AC$38</c:f>
              <c:strCache>
                <c:ptCount val="1"/>
                <c:pt idx="0">
                  <c:v>Deon Coetzee</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Analytics!$AC$39:$AC$51</c:f>
              <c:numCache>
                <c:formatCode>General</c:formatCode>
                <c:ptCount val="12"/>
                <c:pt idx="0">
                  <c:v>2</c:v>
                </c:pt>
                <c:pt idx="1">
                  <c:v>1</c:v>
                </c:pt>
                <c:pt idx="3">
                  <c:v>1</c:v>
                </c:pt>
                <c:pt idx="5">
                  <c:v>1</c:v>
                </c:pt>
                <c:pt idx="7">
                  <c:v>1</c:v>
                </c:pt>
                <c:pt idx="9">
                  <c:v>1</c:v>
                </c:pt>
                <c:pt idx="11">
                  <c:v>1</c:v>
                </c:pt>
              </c:numCache>
            </c:numRef>
          </c:val>
          <c:smooth val="0"/>
          <c:extLst>
            <c:ext xmlns:c16="http://schemas.microsoft.com/office/drawing/2014/chart" uri="{C3380CC4-5D6E-409C-BE32-E72D297353CC}">
              <c16:uniqueId val="{0000006A-E292-460D-AB96-41E226AA9261}"/>
            </c:ext>
          </c:extLst>
        </c:ser>
        <c:ser>
          <c:idx val="25"/>
          <c:order val="25"/>
          <c:tx>
            <c:strRef>
              <c:f>Analytics!$AD$37:$AD$38</c:f>
              <c:strCache>
                <c:ptCount val="1"/>
                <c:pt idx="0">
                  <c:v>Deon Khumalo</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Analytics!$AD$39:$AD$51</c:f>
              <c:numCache>
                <c:formatCode>General</c:formatCode>
                <c:ptCount val="12"/>
                <c:pt idx="0">
                  <c:v>1</c:v>
                </c:pt>
                <c:pt idx="1">
                  <c:v>4</c:v>
                </c:pt>
                <c:pt idx="2">
                  <c:v>1</c:v>
                </c:pt>
                <c:pt idx="3">
                  <c:v>2</c:v>
                </c:pt>
                <c:pt idx="7">
                  <c:v>1</c:v>
                </c:pt>
                <c:pt idx="8">
                  <c:v>1</c:v>
                </c:pt>
                <c:pt idx="11">
                  <c:v>2</c:v>
                </c:pt>
              </c:numCache>
            </c:numRef>
          </c:val>
          <c:smooth val="0"/>
          <c:extLst>
            <c:ext xmlns:c16="http://schemas.microsoft.com/office/drawing/2014/chart" uri="{C3380CC4-5D6E-409C-BE32-E72D297353CC}">
              <c16:uniqueId val="{0000006B-E292-460D-AB96-41E226AA9261}"/>
            </c:ext>
          </c:extLst>
        </c:ser>
        <c:ser>
          <c:idx val="26"/>
          <c:order val="26"/>
          <c:tx>
            <c:strRef>
              <c:f>Analytics!$AE$37:$AE$38</c:f>
              <c:strCache>
                <c:ptCount val="1"/>
                <c:pt idx="0">
                  <c:v>Deon Mahlangu</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Analytics!$AE$39:$AE$51</c:f>
              <c:numCache>
                <c:formatCode>General</c:formatCode>
                <c:ptCount val="12"/>
                <c:pt idx="0">
                  <c:v>2</c:v>
                </c:pt>
                <c:pt idx="1">
                  <c:v>1</c:v>
                </c:pt>
                <c:pt idx="2">
                  <c:v>1</c:v>
                </c:pt>
                <c:pt idx="3">
                  <c:v>1</c:v>
                </c:pt>
                <c:pt idx="4">
                  <c:v>5</c:v>
                </c:pt>
                <c:pt idx="5">
                  <c:v>2</c:v>
                </c:pt>
                <c:pt idx="7">
                  <c:v>1</c:v>
                </c:pt>
                <c:pt idx="8">
                  <c:v>1</c:v>
                </c:pt>
                <c:pt idx="9">
                  <c:v>1</c:v>
                </c:pt>
                <c:pt idx="10">
                  <c:v>2</c:v>
                </c:pt>
                <c:pt idx="11">
                  <c:v>2</c:v>
                </c:pt>
              </c:numCache>
            </c:numRef>
          </c:val>
          <c:smooth val="0"/>
          <c:extLst>
            <c:ext xmlns:c16="http://schemas.microsoft.com/office/drawing/2014/chart" uri="{C3380CC4-5D6E-409C-BE32-E72D297353CC}">
              <c16:uniqueId val="{0000006C-E292-460D-AB96-41E226AA9261}"/>
            </c:ext>
          </c:extLst>
        </c:ser>
        <c:ser>
          <c:idx val="27"/>
          <c:order val="27"/>
          <c:tx>
            <c:strRef>
              <c:f>Analytics!$AF$37:$AF$38</c:f>
              <c:strCache>
                <c:ptCount val="1"/>
                <c:pt idx="0">
                  <c:v>Deon Meyer</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Analytics!$AF$39:$AF$51</c:f>
              <c:numCache>
                <c:formatCode>General</c:formatCode>
                <c:ptCount val="12"/>
                <c:pt idx="0">
                  <c:v>1</c:v>
                </c:pt>
                <c:pt idx="1">
                  <c:v>3</c:v>
                </c:pt>
                <c:pt idx="2">
                  <c:v>1</c:v>
                </c:pt>
                <c:pt idx="3">
                  <c:v>2</c:v>
                </c:pt>
                <c:pt idx="4">
                  <c:v>3</c:v>
                </c:pt>
                <c:pt idx="5">
                  <c:v>3</c:v>
                </c:pt>
                <c:pt idx="6">
                  <c:v>1</c:v>
                </c:pt>
                <c:pt idx="7">
                  <c:v>1</c:v>
                </c:pt>
                <c:pt idx="10">
                  <c:v>3</c:v>
                </c:pt>
              </c:numCache>
            </c:numRef>
          </c:val>
          <c:smooth val="0"/>
          <c:extLst>
            <c:ext xmlns:c16="http://schemas.microsoft.com/office/drawing/2014/chart" uri="{C3380CC4-5D6E-409C-BE32-E72D297353CC}">
              <c16:uniqueId val="{0000006D-E292-460D-AB96-41E226AA9261}"/>
            </c:ext>
          </c:extLst>
        </c:ser>
        <c:ser>
          <c:idx val="28"/>
          <c:order val="28"/>
          <c:tx>
            <c:strRef>
              <c:f>Analytics!$AG$37:$AG$38</c:f>
              <c:strCache>
                <c:ptCount val="1"/>
                <c:pt idx="0">
                  <c:v>Deon Nel</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Analytics!$AG$39:$AG$51</c:f>
              <c:numCache>
                <c:formatCode>General</c:formatCode>
                <c:ptCount val="12"/>
                <c:pt idx="1">
                  <c:v>1</c:v>
                </c:pt>
                <c:pt idx="2">
                  <c:v>1</c:v>
                </c:pt>
                <c:pt idx="3">
                  <c:v>1</c:v>
                </c:pt>
                <c:pt idx="4">
                  <c:v>1</c:v>
                </c:pt>
                <c:pt idx="6">
                  <c:v>1</c:v>
                </c:pt>
                <c:pt idx="8">
                  <c:v>1</c:v>
                </c:pt>
                <c:pt idx="11">
                  <c:v>2</c:v>
                </c:pt>
              </c:numCache>
            </c:numRef>
          </c:val>
          <c:smooth val="0"/>
          <c:extLst>
            <c:ext xmlns:c16="http://schemas.microsoft.com/office/drawing/2014/chart" uri="{C3380CC4-5D6E-409C-BE32-E72D297353CC}">
              <c16:uniqueId val="{0000006E-E292-460D-AB96-41E226AA9261}"/>
            </c:ext>
          </c:extLst>
        </c:ser>
        <c:ser>
          <c:idx val="29"/>
          <c:order val="29"/>
          <c:tx>
            <c:strRef>
              <c:f>Analytics!$AH$37:$AH$38</c:f>
              <c:strCache>
                <c:ptCount val="1"/>
                <c:pt idx="0">
                  <c:v>Deon Radebe</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Analytics!$AH$39:$AH$51</c:f>
              <c:numCache>
                <c:formatCode>General</c:formatCode>
                <c:ptCount val="12"/>
                <c:pt idx="0">
                  <c:v>3</c:v>
                </c:pt>
                <c:pt idx="2">
                  <c:v>1</c:v>
                </c:pt>
                <c:pt idx="3">
                  <c:v>3</c:v>
                </c:pt>
                <c:pt idx="4">
                  <c:v>2</c:v>
                </c:pt>
                <c:pt idx="5">
                  <c:v>3</c:v>
                </c:pt>
                <c:pt idx="7">
                  <c:v>1</c:v>
                </c:pt>
                <c:pt idx="11">
                  <c:v>3</c:v>
                </c:pt>
              </c:numCache>
            </c:numRef>
          </c:val>
          <c:smooth val="0"/>
          <c:extLst>
            <c:ext xmlns:c16="http://schemas.microsoft.com/office/drawing/2014/chart" uri="{C3380CC4-5D6E-409C-BE32-E72D297353CC}">
              <c16:uniqueId val="{0000006F-E292-460D-AB96-41E226AA9261}"/>
            </c:ext>
          </c:extLst>
        </c:ser>
        <c:ser>
          <c:idx val="30"/>
          <c:order val="30"/>
          <c:tx>
            <c:strRef>
              <c:f>Analytics!$AI$37:$AI$38</c:f>
              <c:strCache>
                <c:ptCount val="1"/>
                <c:pt idx="0">
                  <c:v>Deon Sithole</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Analytics!$AI$39:$AI$51</c:f>
              <c:numCache>
                <c:formatCode>General</c:formatCode>
                <c:ptCount val="12"/>
                <c:pt idx="0">
                  <c:v>1</c:v>
                </c:pt>
                <c:pt idx="1">
                  <c:v>1</c:v>
                </c:pt>
                <c:pt idx="2">
                  <c:v>1</c:v>
                </c:pt>
                <c:pt idx="3">
                  <c:v>3</c:v>
                </c:pt>
                <c:pt idx="4">
                  <c:v>1</c:v>
                </c:pt>
                <c:pt idx="5">
                  <c:v>1</c:v>
                </c:pt>
                <c:pt idx="6">
                  <c:v>3</c:v>
                </c:pt>
                <c:pt idx="7">
                  <c:v>2</c:v>
                </c:pt>
                <c:pt idx="8">
                  <c:v>1</c:v>
                </c:pt>
              </c:numCache>
            </c:numRef>
          </c:val>
          <c:smooth val="0"/>
          <c:extLst>
            <c:ext xmlns:c16="http://schemas.microsoft.com/office/drawing/2014/chart" uri="{C3380CC4-5D6E-409C-BE32-E72D297353CC}">
              <c16:uniqueId val="{00000070-E292-460D-AB96-41E226AA9261}"/>
            </c:ext>
          </c:extLst>
        </c:ser>
        <c:ser>
          <c:idx val="31"/>
          <c:order val="31"/>
          <c:tx>
            <c:strRef>
              <c:f>Analytics!$AJ$37:$AJ$38</c:f>
              <c:strCache>
                <c:ptCount val="1"/>
                <c:pt idx="0">
                  <c:v>Deon Swart</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Analytics!$AJ$39:$AJ$51</c:f>
              <c:numCache>
                <c:formatCode>General</c:formatCode>
                <c:ptCount val="12"/>
                <c:pt idx="0">
                  <c:v>2</c:v>
                </c:pt>
                <c:pt idx="2">
                  <c:v>1</c:v>
                </c:pt>
                <c:pt idx="3">
                  <c:v>2</c:v>
                </c:pt>
                <c:pt idx="5">
                  <c:v>1</c:v>
                </c:pt>
                <c:pt idx="7">
                  <c:v>1</c:v>
                </c:pt>
                <c:pt idx="8">
                  <c:v>5</c:v>
                </c:pt>
              </c:numCache>
            </c:numRef>
          </c:val>
          <c:smooth val="0"/>
          <c:extLst>
            <c:ext xmlns:c16="http://schemas.microsoft.com/office/drawing/2014/chart" uri="{C3380CC4-5D6E-409C-BE32-E72D297353CC}">
              <c16:uniqueId val="{00000071-E292-460D-AB96-41E226AA9261}"/>
            </c:ext>
          </c:extLst>
        </c:ser>
        <c:ser>
          <c:idx val="32"/>
          <c:order val="32"/>
          <c:tx>
            <c:strRef>
              <c:f>Analytics!$AK$37:$AK$38</c:f>
              <c:strCache>
                <c:ptCount val="1"/>
                <c:pt idx="0">
                  <c:v>Lerato Coetzee</c:v>
                </c:pt>
              </c:strCache>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Analytics!$AK$39:$AK$51</c:f>
              <c:numCache>
                <c:formatCode>General</c:formatCode>
                <c:ptCount val="12"/>
                <c:pt idx="0">
                  <c:v>1</c:v>
                </c:pt>
                <c:pt idx="1">
                  <c:v>1</c:v>
                </c:pt>
                <c:pt idx="3">
                  <c:v>2</c:v>
                </c:pt>
                <c:pt idx="4">
                  <c:v>1</c:v>
                </c:pt>
                <c:pt idx="5">
                  <c:v>1</c:v>
                </c:pt>
                <c:pt idx="6">
                  <c:v>1</c:v>
                </c:pt>
                <c:pt idx="8">
                  <c:v>1</c:v>
                </c:pt>
                <c:pt idx="11">
                  <c:v>2</c:v>
                </c:pt>
              </c:numCache>
            </c:numRef>
          </c:val>
          <c:smooth val="0"/>
          <c:extLst>
            <c:ext xmlns:c16="http://schemas.microsoft.com/office/drawing/2014/chart" uri="{C3380CC4-5D6E-409C-BE32-E72D297353CC}">
              <c16:uniqueId val="{00000072-E292-460D-AB96-41E226AA9261}"/>
            </c:ext>
          </c:extLst>
        </c:ser>
        <c:ser>
          <c:idx val="33"/>
          <c:order val="33"/>
          <c:tx>
            <c:strRef>
              <c:f>Analytics!$AL$37:$AL$38</c:f>
              <c:strCache>
                <c:ptCount val="1"/>
                <c:pt idx="0">
                  <c:v>Lerato Khumalo</c:v>
                </c:pt>
              </c:strCache>
            </c:strRef>
          </c:tx>
          <c:spPr>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Analytics!$AL$39:$AL$51</c:f>
              <c:numCache>
                <c:formatCode>General</c:formatCode>
                <c:ptCount val="12"/>
                <c:pt idx="2">
                  <c:v>2</c:v>
                </c:pt>
                <c:pt idx="3">
                  <c:v>2</c:v>
                </c:pt>
                <c:pt idx="5">
                  <c:v>1</c:v>
                </c:pt>
                <c:pt idx="6">
                  <c:v>3</c:v>
                </c:pt>
                <c:pt idx="7">
                  <c:v>1</c:v>
                </c:pt>
                <c:pt idx="10">
                  <c:v>2</c:v>
                </c:pt>
              </c:numCache>
            </c:numRef>
          </c:val>
          <c:smooth val="0"/>
          <c:extLst>
            <c:ext xmlns:c16="http://schemas.microsoft.com/office/drawing/2014/chart" uri="{C3380CC4-5D6E-409C-BE32-E72D297353CC}">
              <c16:uniqueId val="{00000073-E292-460D-AB96-41E226AA9261}"/>
            </c:ext>
          </c:extLst>
        </c:ser>
        <c:ser>
          <c:idx val="34"/>
          <c:order val="34"/>
          <c:tx>
            <c:strRef>
              <c:f>Analytics!$AM$37:$AM$38</c:f>
              <c:strCache>
                <c:ptCount val="1"/>
                <c:pt idx="0">
                  <c:v>Lerato Mahlangu</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Analytics!$AM$39:$AM$51</c:f>
              <c:numCache>
                <c:formatCode>General</c:formatCode>
                <c:ptCount val="12"/>
                <c:pt idx="0">
                  <c:v>1</c:v>
                </c:pt>
                <c:pt idx="1">
                  <c:v>1</c:v>
                </c:pt>
                <c:pt idx="3">
                  <c:v>2</c:v>
                </c:pt>
                <c:pt idx="4">
                  <c:v>1</c:v>
                </c:pt>
                <c:pt idx="5">
                  <c:v>4</c:v>
                </c:pt>
                <c:pt idx="8">
                  <c:v>2</c:v>
                </c:pt>
                <c:pt idx="11">
                  <c:v>2</c:v>
                </c:pt>
              </c:numCache>
            </c:numRef>
          </c:val>
          <c:smooth val="0"/>
          <c:extLst>
            <c:ext xmlns:c16="http://schemas.microsoft.com/office/drawing/2014/chart" uri="{C3380CC4-5D6E-409C-BE32-E72D297353CC}">
              <c16:uniqueId val="{00000074-E292-460D-AB96-41E226AA9261}"/>
            </c:ext>
          </c:extLst>
        </c:ser>
        <c:ser>
          <c:idx val="35"/>
          <c:order val="35"/>
          <c:tx>
            <c:strRef>
              <c:f>Analytics!$AN$37:$AN$38</c:f>
              <c:strCache>
                <c:ptCount val="1"/>
                <c:pt idx="0">
                  <c:v>Lerato Meyer</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Analytics!$AN$39:$AN$51</c:f>
              <c:numCache>
                <c:formatCode>General</c:formatCode>
                <c:ptCount val="12"/>
                <c:pt idx="0">
                  <c:v>1</c:v>
                </c:pt>
                <c:pt idx="1">
                  <c:v>1</c:v>
                </c:pt>
                <c:pt idx="2">
                  <c:v>4</c:v>
                </c:pt>
                <c:pt idx="3">
                  <c:v>1</c:v>
                </c:pt>
                <c:pt idx="6">
                  <c:v>2</c:v>
                </c:pt>
                <c:pt idx="7">
                  <c:v>2</c:v>
                </c:pt>
                <c:pt idx="11">
                  <c:v>2</c:v>
                </c:pt>
              </c:numCache>
            </c:numRef>
          </c:val>
          <c:smooth val="0"/>
          <c:extLst>
            <c:ext xmlns:c16="http://schemas.microsoft.com/office/drawing/2014/chart" uri="{C3380CC4-5D6E-409C-BE32-E72D297353CC}">
              <c16:uniqueId val="{00000075-E292-460D-AB96-41E226AA9261}"/>
            </c:ext>
          </c:extLst>
        </c:ser>
        <c:ser>
          <c:idx val="36"/>
          <c:order val="36"/>
          <c:tx>
            <c:strRef>
              <c:f>Analytics!$AO$37:$AO$38</c:f>
              <c:strCache>
                <c:ptCount val="1"/>
                <c:pt idx="0">
                  <c:v>Lerato Nel</c:v>
                </c:pt>
              </c:strCache>
            </c:strRef>
          </c:tx>
          <c:spPr>
            <a:ln w="28575" cap="rnd">
              <a:solidFill>
                <a:schemeClr val="accent1">
                  <a:lumMod val="70000"/>
                  <a:lumOff val="30000"/>
                </a:schemeClr>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Analytics!$AO$39:$AO$51</c:f>
              <c:numCache>
                <c:formatCode>General</c:formatCode>
                <c:ptCount val="12"/>
                <c:pt idx="0">
                  <c:v>1</c:v>
                </c:pt>
                <c:pt idx="2">
                  <c:v>3</c:v>
                </c:pt>
                <c:pt idx="3">
                  <c:v>3</c:v>
                </c:pt>
                <c:pt idx="4">
                  <c:v>2</c:v>
                </c:pt>
                <c:pt idx="5">
                  <c:v>1</c:v>
                </c:pt>
                <c:pt idx="6">
                  <c:v>1</c:v>
                </c:pt>
                <c:pt idx="7">
                  <c:v>1</c:v>
                </c:pt>
                <c:pt idx="8">
                  <c:v>1</c:v>
                </c:pt>
              </c:numCache>
            </c:numRef>
          </c:val>
          <c:smooth val="0"/>
          <c:extLst>
            <c:ext xmlns:c16="http://schemas.microsoft.com/office/drawing/2014/chart" uri="{C3380CC4-5D6E-409C-BE32-E72D297353CC}">
              <c16:uniqueId val="{00000076-E292-460D-AB96-41E226AA9261}"/>
            </c:ext>
          </c:extLst>
        </c:ser>
        <c:ser>
          <c:idx val="37"/>
          <c:order val="37"/>
          <c:tx>
            <c:strRef>
              <c:f>Analytics!$AP$37:$AP$38</c:f>
              <c:strCache>
                <c:ptCount val="1"/>
                <c:pt idx="0">
                  <c:v>Lerato Radebe</c:v>
                </c:pt>
              </c:strCache>
            </c:strRef>
          </c:tx>
          <c:spPr>
            <a:ln w="28575" cap="rnd">
              <a:solidFill>
                <a:schemeClr val="accent2">
                  <a:lumMod val="70000"/>
                  <a:lumOff val="30000"/>
                </a:schemeClr>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Analytics!$AP$39:$AP$51</c:f>
              <c:numCache>
                <c:formatCode>General</c:formatCode>
                <c:ptCount val="12"/>
                <c:pt idx="0">
                  <c:v>1</c:v>
                </c:pt>
                <c:pt idx="1">
                  <c:v>2</c:v>
                </c:pt>
                <c:pt idx="2">
                  <c:v>1</c:v>
                </c:pt>
                <c:pt idx="3">
                  <c:v>1</c:v>
                </c:pt>
                <c:pt idx="4">
                  <c:v>1</c:v>
                </c:pt>
                <c:pt idx="10">
                  <c:v>2</c:v>
                </c:pt>
                <c:pt idx="11">
                  <c:v>1</c:v>
                </c:pt>
              </c:numCache>
            </c:numRef>
          </c:val>
          <c:smooth val="0"/>
          <c:extLst>
            <c:ext xmlns:c16="http://schemas.microsoft.com/office/drawing/2014/chart" uri="{C3380CC4-5D6E-409C-BE32-E72D297353CC}">
              <c16:uniqueId val="{00000077-E292-460D-AB96-41E226AA9261}"/>
            </c:ext>
          </c:extLst>
        </c:ser>
        <c:ser>
          <c:idx val="38"/>
          <c:order val="38"/>
          <c:tx>
            <c:strRef>
              <c:f>Analytics!$AQ$37:$AQ$38</c:f>
              <c:strCache>
                <c:ptCount val="1"/>
                <c:pt idx="0">
                  <c:v>Lerato Sithole</c:v>
                </c:pt>
              </c:strCache>
            </c:strRef>
          </c:tx>
          <c:spPr>
            <a:ln w="28575" cap="rnd">
              <a:solidFill>
                <a:schemeClr val="accent3">
                  <a:lumMod val="70000"/>
                  <a:lumOff val="30000"/>
                </a:schemeClr>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Analytics!$AQ$39:$AQ$51</c:f>
              <c:numCache>
                <c:formatCode>General</c:formatCode>
                <c:ptCount val="12"/>
                <c:pt idx="1">
                  <c:v>1</c:v>
                </c:pt>
                <c:pt idx="2">
                  <c:v>2</c:v>
                </c:pt>
                <c:pt idx="3">
                  <c:v>1</c:v>
                </c:pt>
                <c:pt idx="4">
                  <c:v>1</c:v>
                </c:pt>
                <c:pt idx="5">
                  <c:v>1</c:v>
                </c:pt>
                <c:pt idx="7">
                  <c:v>4</c:v>
                </c:pt>
                <c:pt idx="8">
                  <c:v>1</c:v>
                </c:pt>
              </c:numCache>
            </c:numRef>
          </c:val>
          <c:smooth val="0"/>
          <c:extLst>
            <c:ext xmlns:c16="http://schemas.microsoft.com/office/drawing/2014/chart" uri="{C3380CC4-5D6E-409C-BE32-E72D297353CC}">
              <c16:uniqueId val="{00000078-E292-460D-AB96-41E226AA9261}"/>
            </c:ext>
          </c:extLst>
        </c:ser>
        <c:ser>
          <c:idx val="39"/>
          <c:order val="39"/>
          <c:tx>
            <c:strRef>
              <c:f>Analytics!$AR$37:$AR$38</c:f>
              <c:strCache>
                <c:ptCount val="1"/>
                <c:pt idx="0">
                  <c:v>Lerato Swart</c:v>
                </c:pt>
              </c:strCache>
            </c:strRef>
          </c:tx>
          <c:spPr>
            <a:ln w="28575" cap="rnd">
              <a:solidFill>
                <a:schemeClr val="accent4">
                  <a:lumMod val="70000"/>
                  <a:lumOff val="30000"/>
                </a:schemeClr>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Analytics!$AR$39:$AR$51</c:f>
              <c:numCache>
                <c:formatCode>General</c:formatCode>
                <c:ptCount val="12"/>
                <c:pt idx="0">
                  <c:v>1</c:v>
                </c:pt>
                <c:pt idx="1">
                  <c:v>1</c:v>
                </c:pt>
                <c:pt idx="2">
                  <c:v>3</c:v>
                </c:pt>
                <c:pt idx="3">
                  <c:v>2</c:v>
                </c:pt>
                <c:pt idx="4">
                  <c:v>2</c:v>
                </c:pt>
                <c:pt idx="8">
                  <c:v>1</c:v>
                </c:pt>
                <c:pt idx="11">
                  <c:v>2</c:v>
                </c:pt>
              </c:numCache>
            </c:numRef>
          </c:val>
          <c:smooth val="0"/>
          <c:extLst>
            <c:ext xmlns:c16="http://schemas.microsoft.com/office/drawing/2014/chart" uri="{C3380CC4-5D6E-409C-BE32-E72D297353CC}">
              <c16:uniqueId val="{00000079-E292-460D-AB96-41E226AA9261}"/>
            </c:ext>
          </c:extLst>
        </c:ser>
        <c:ser>
          <c:idx val="40"/>
          <c:order val="40"/>
          <c:tx>
            <c:strRef>
              <c:f>Analytics!$AS$37:$AS$38</c:f>
              <c:strCache>
                <c:ptCount val="1"/>
                <c:pt idx="0">
                  <c:v>Marius Coetzee</c:v>
                </c:pt>
              </c:strCache>
            </c:strRef>
          </c:tx>
          <c:spPr>
            <a:ln w="28575" cap="rnd">
              <a:solidFill>
                <a:schemeClr val="accent5">
                  <a:lumMod val="70000"/>
                  <a:lumOff val="30000"/>
                </a:schemeClr>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Analytics!$AS$39:$AS$51</c:f>
              <c:numCache>
                <c:formatCode>General</c:formatCode>
                <c:ptCount val="12"/>
                <c:pt idx="1">
                  <c:v>1</c:v>
                </c:pt>
                <c:pt idx="3">
                  <c:v>4</c:v>
                </c:pt>
                <c:pt idx="4">
                  <c:v>1</c:v>
                </c:pt>
                <c:pt idx="5">
                  <c:v>1</c:v>
                </c:pt>
                <c:pt idx="6">
                  <c:v>1</c:v>
                </c:pt>
                <c:pt idx="7">
                  <c:v>3</c:v>
                </c:pt>
                <c:pt idx="11">
                  <c:v>1</c:v>
                </c:pt>
              </c:numCache>
            </c:numRef>
          </c:val>
          <c:smooth val="0"/>
          <c:extLst>
            <c:ext xmlns:c16="http://schemas.microsoft.com/office/drawing/2014/chart" uri="{C3380CC4-5D6E-409C-BE32-E72D297353CC}">
              <c16:uniqueId val="{0000007A-E292-460D-AB96-41E226AA9261}"/>
            </c:ext>
          </c:extLst>
        </c:ser>
        <c:ser>
          <c:idx val="41"/>
          <c:order val="41"/>
          <c:tx>
            <c:strRef>
              <c:f>Analytics!$AT$37:$AT$38</c:f>
              <c:strCache>
                <c:ptCount val="1"/>
                <c:pt idx="0">
                  <c:v>Marius Khumalo</c:v>
                </c:pt>
              </c:strCache>
            </c:strRef>
          </c:tx>
          <c:spPr>
            <a:ln w="28575" cap="rnd">
              <a:solidFill>
                <a:schemeClr val="accent6">
                  <a:lumMod val="70000"/>
                  <a:lumOff val="30000"/>
                </a:schemeClr>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Analytics!$AT$39:$AT$51</c:f>
              <c:numCache>
                <c:formatCode>General</c:formatCode>
                <c:ptCount val="12"/>
                <c:pt idx="0">
                  <c:v>2</c:v>
                </c:pt>
                <c:pt idx="1">
                  <c:v>1</c:v>
                </c:pt>
                <c:pt idx="2">
                  <c:v>1</c:v>
                </c:pt>
                <c:pt idx="3">
                  <c:v>1</c:v>
                </c:pt>
                <c:pt idx="4">
                  <c:v>2</c:v>
                </c:pt>
                <c:pt idx="5">
                  <c:v>1</c:v>
                </c:pt>
                <c:pt idx="10">
                  <c:v>3</c:v>
                </c:pt>
                <c:pt idx="11">
                  <c:v>3</c:v>
                </c:pt>
              </c:numCache>
            </c:numRef>
          </c:val>
          <c:smooth val="0"/>
          <c:extLst>
            <c:ext xmlns:c16="http://schemas.microsoft.com/office/drawing/2014/chart" uri="{C3380CC4-5D6E-409C-BE32-E72D297353CC}">
              <c16:uniqueId val="{0000007B-E292-460D-AB96-41E226AA9261}"/>
            </c:ext>
          </c:extLst>
        </c:ser>
        <c:ser>
          <c:idx val="42"/>
          <c:order val="42"/>
          <c:tx>
            <c:strRef>
              <c:f>Analytics!$AU$37:$AU$38</c:f>
              <c:strCache>
                <c:ptCount val="1"/>
                <c:pt idx="0">
                  <c:v>Marius Mahlangu</c:v>
                </c:pt>
              </c:strCache>
            </c:strRef>
          </c:tx>
          <c:spPr>
            <a:ln w="28575" cap="rnd">
              <a:solidFill>
                <a:schemeClr val="accent1">
                  <a:lumMod val="70000"/>
                </a:schemeClr>
              </a:solidFill>
              <a:round/>
            </a:ln>
            <a:effectLst/>
          </c:spPr>
          <c:marker>
            <c:symbol val="circle"/>
            <c:size val="5"/>
            <c:spPr>
              <a:solidFill>
                <a:schemeClr val="accent1">
                  <a:lumMod val="70000"/>
                </a:schemeClr>
              </a:solidFill>
              <a:ln w="9525">
                <a:solidFill>
                  <a:schemeClr val="accent1">
                    <a:lumMod val="7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Analytics!$AU$39:$AU$51</c:f>
              <c:numCache>
                <c:formatCode>General</c:formatCode>
                <c:ptCount val="12"/>
                <c:pt idx="0">
                  <c:v>3</c:v>
                </c:pt>
                <c:pt idx="1">
                  <c:v>2</c:v>
                </c:pt>
                <c:pt idx="2">
                  <c:v>2</c:v>
                </c:pt>
                <c:pt idx="3">
                  <c:v>1</c:v>
                </c:pt>
                <c:pt idx="4">
                  <c:v>1</c:v>
                </c:pt>
                <c:pt idx="6">
                  <c:v>1</c:v>
                </c:pt>
                <c:pt idx="8">
                  <c:v>1</c:v>
                </c:pt>
                <c:pt idx="11">
                  <c:v>1</c:v>
                </c:pt>
              </c:numCache>
            </c:numRef>
          </c:val>
          <c:smooth val="0"/>
          <c:extLst>
            <c:ext xmlns:c16="http://schemas.microsoft.com/office/drawing/2014/chart" uri="{C3380CC4-5D6E-409C-BE32-E72D297353CC}">
              <c16:uniqueId val="{0000007C-E292-460D-AB96-41E226AA9261}"/>
            </c:ext>
          </c:extLst>
        </c:ser>
        <c:ser>
          <c:idx val="43"/>
          <c:order val="43"/>
          <c:tx>
            <c:strRef>
              <c:f>Analytics!$AV$37:$AV$38</c:f>
              <c:strCache>
                <c:ptCount val="1"/>
                <c:pt idx="0">
                  <c:v>Marius Meyer</c:v>
                </c:pt>
              </c:strCache>
            </c:strRef>
          </c:tx>
          <c:spPr>
            <a:ln w="28575" cap="rnd">
              <a:solidFill>
                <a:schemeClr val="accent2">
                  <a:lumMod val="70000"/>
                </a:schemeClr>
              </a:solidFill>
              <a:round/>
            </a:ln>
            <a:effectLst/>
          </c:spPr>
          <c:marker>
            <c:symbol val="circle"/>
            <c:size val="5"/>
            <c:spPr>
              <a:solidFill>
                <a:schemeClr val="accent2">
                  <a:lumMod val="70000"/>
                </a:schemeClr>
              </a:solidFill>
              <a:ln w="9525">
                <a:solidFill>
                  <a:schemeClr val="accent2">
                    <a:lumMod val="7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Analytics!$AV$39:$AV$51</c:f>
              <c:numCache>
                <c:formatCode>General</c:formatCode>
                <c:ptCount val="12"/>
                <c:pt idx="1">
                  <c:v>1</c:v>
                </c:pt>
                <c:pt idx="2">
                  <c:v>2</c:v>
                </c:pt>
                <c:pt idx="3">
                  <c:v>5</c:v>
                </c:pt>
                <c:pt idx="6">
                  <c:v>2</c:v>
                </c:pt>
                <c:pt idx="7">
                  <c:v>2</c:v>
                </c:pt>
              </c:numCache>
            </c:numRef>
          </c:val>
          <c:smooth val="0"/>
          <c:extLst>
            <c:ext xmlns:c16="http://schemas.microsoft.com/office/drawing/2014/chart" uri="{C3380CC4-5D6E-409C-BE32-E72D297353CC}">
              <c16:uniqueId val="{0000007D-E292-460D-AB96-41E226AA9261}"/>
            </c:ext>
          </c:extLst>
        </c:ser>
        <c:ser>
          <c:idx val="44"/>
          <c:order val="44"/>
          <c:tx>
            <c:strRef>
              <c:f>Analytics!$AW$37:$AW$38</c:f>
              <c:strCache>
                <c:ptCount val="1"/>
                <c:pt idx="0">
                  <c:v>Marius Nel</c:v>
                </c:pt>
              </c:strCache>
            </c:strRef>
          </c:tx>
          <c:spPr>
            <a:ln w="28575" cap="rnd">
              <a:solidFill>
                <a:schemeClr val="accent3">
                  <a:lumMod val="70000"/>
                </a:schemeClr>
              </a:solidFill>
              <a:round/>
            </a:ln>
            <a:effectLst/>
          </c:spPr>
          <c:marker>
            <c:symbol val="circle"/>
            <c:size val="5"/>
            <c:spPr>
              <a:solidFill>
                <a:schemeClr val="accent3">
                  <a:lumMod val="70000"/>
                </a:schemeClr>
              </a:solidFill>
              <a:ln w="9525">
                <a:solidFill>
                  <a:schemeClr val="accent3">
                    <a:lumMod val="7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Analytics!$AW$39:$AW$51</c:f>
              <c:numCache>
                <c:formatCode>General</c:formatCode>
                <c:ptCount val="12"/>
                <c:pt idx="0">
                  <c:v>1</c:v>
                </c:pt>
                <c:pt idx="1">
                  <c:v>1</c:v>
                </c:pt>
                <c:pt idx="2">
                  <c:v>1</c:v>
                </c:pt>
                <c:pt idx="4">
                  <c:v>3</c:v>
                </c:pt>
                <c:pt idx="5">
                  <c:v>4</c:v>
                </c:pt>
                <c:pt idx="7">
                  <c:v>1</c:v>
                </c:pt>
                <c:pt idx="9">
                  <c:v>1</c:v>
                </c:pt>
                <c:pt idx="10">
                  <c:v>1</c:v>
                </c:pt>
                <c:pt idx="11">
                  <c:v>1</c:v>
                </c:pt>
              </c:numCache>
            </c:numRef>
          </c:val>
          <c:smooth val="0"/>
          <c:extLst>
            <c:ext xmlns:c16="http://schemas.microsoft.com/office/drawing/2014/chart" uri="{C3380CC4-5D6E-409C-BE32-E72D297353CC}">
              <c16:uniqueId val="{0000007E-E292-460D-AB96-41E226AA9261}"/>
            </c:ext>
          </c:extLst>
        </c:ser>
        <c:ser>
          <c:idx val="45"/>
          <c:order val="45"/>
          <c:tx>
            <c:strRef>
              <c:f>Analytics!$AX$37:$AX$38</c:f>
              <c:strCache>
                <c:ptCount val="1"/>
                <c:pt idx="0">
                  <c:v>Marius Radebe</c:v>
                </c:pt>
              </c:strCache>
            </c:strRef>
          </c:tx>
          <c:spPr>
            <a:ln w="28575" cap="rnd">
              <a:solidFill>
                <a:schemeClr val="accent4">
                  <a:lumMod val="70000"/>
                </a:schemeClr>
              </a:solidFill>
              <a:round/>
            </a:ln>
            <a:effectLst/>
          </c:spPr>
          <c:marker>
            <c:symbol val="circle"/>
            <c:size val="5"/>
            <c:spPr>
              <a:solidFill>
                <a:schemeClr val="accent4">
                  <a:lumMod val="70000"/>
                </a:schemeClr>
              </a:solidFill>
              <a:ln w="9525">
                <a:solidFill>
                  <a:schemeClr val="accent4">
                    <a:lumMod val="7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Analytics!$AX$39:$AX$51</c:f>
              <c:numCache>
                <c:formatCode>General</c:formatCode>
                <c:ptCount val="12"/>
                <c:pt idx="0">
                  <c:v>3</c:v>
                </c:pt>
                <c:pt idx="1">
                  <c:v>2</c:v>
                </c:pt>
                <c:pt idx="2">
                  <c:v>1</c:v>
                </c:pt>
                <c:pt idx="3">
                  <c:v>3</c:v>
                </c:pt>
                <c:pt idx="5">
                  <c:v>1</c:v>
                </c:pt>
                <c:pt idx="7">
                  <c:v>1</c:v>
                </c:pt>
                <c:pt idx="8">
                  <c:v>2</c:v>
                </c:pt>
              </c:numCache>
            </c:numRef>
          </c:val>
          <c:smooth val="0"/>
          <c:extLst>
            <c:ext xmlns:c16="http://schemas.microsoft.com/office/drawing/2014/chart" uri="{C3380CC4-5D6E-409C-BE32-E72D297353CC}">
              <c16:uniqueId val="{0000007F-E292-460D-AB96-41E226AA9261}"/>
            </c:ext>
          </c:extLst>
        </c:ser>
        <c:ser>
          <c:idx val="46"/>
          <c:order val="46"/>
          <c:tx>
            <c:strRef>
              <c:f>Analytics!$AY$37:$AY$38</c:f>
              <c:strCache>
                <c:ptCount val="1"/>
                <c:pt idx="0">
                  <c:v>Marius Sithole</c:v>
                </c:pt>
              </c:strCache>
            </c:strRef>
          </c:tx>
          <c:spPr>
            <a:ln w="28575" cap="rnd">
              <a:solidFill>
                <a:schemeClr val="accent5">
                  <a:lumMod val="70000"/>
                </a:schemeClr>
              </a:solidFill>
              <a:round/>
            </a:ln>
            <a:effectLst/>
          </c:spPr>
          <c:marker>
            <c:symbol val="circle"/>
            <c:size val="5"/>
            <c:spPr>
              <a:solidFill>
                <a:schemeClr val="accent5">
                  <a:lumMod val="70000"/>
                </a:schemeClr>
              </a:solidFill>
              <a:ln w="9525">
                <a:solidFill>
                  <a:schemeClr val="accent5">
                    <a:lumMod val="7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Analytics!$AY$39:$AY$51</c:f>
              <c:numCache>
                <c:formatCode>General</c:formatCode>
                <c:ptCount val="12"/>
                <c:pt idx="0">
                  <c:v>3</c:v>
                </c:pt>
                <c:pt idx="1">
                  <c:v>1</c:v>
                </c:pt>
                <c:pt idx="2">
                  <c:v>2</c:v>
                </c:pt>
                <c:pt idx="4">
                  <c:v>2</c:v>
                </c:pt>
                <c:pt idx="5">
                  <c:v>1</c:v>
                </c:pt>
                <c:pt idx="6">
                  <c:v>1</c:v>
                </c:pt>
                <c:pt idx="7">
                  <c:v>1</c:v>
                </c:pt>
                <c:pt idx="10">
                  <c:v>1</c:v>
                </c:pt>
                <c:pt idx="11">
                  <c:v>3</c:v>
                </c:pt>
              </c:numCache>
            </c:numRef>
          </c:val>
          <c:smooth val="0"/>
          <c:extLst>
            <c:ext xmlns:c16="http://schemas.microsoft.com/office/drawing/2014/chart" uri="{C3380CC4-5D6E-409C-BE32-E72D297353CC}">
              <c16:uniqueId val="{00000080-E292-460D-AB96-41E226AA9261}"/>
            </c:ext>
          </c:extLst>
        </c:ser>
        <c:ser>
          <c:idx val="47"/>
          <c:order val="47"/>
          <c:tx>
            <c:strRef>
              <c:f>Analytics!$AZ$37:$AZ$38</c:f>
              <c:strCache>
                <c:ptCount val="1"/>
                <c:pt idx="0">
                  <c:v>Marius Swart</c:v>
                </c:pt>
              </c:strCache>
            </c:strRef>
          </c:tx>
          <c:spPr>
            <a:ln w="28575" cap="rnd">
              <a:solidFill>
                <a:schemeClr val="accent6">
                  <a:lumMod val="70000"/>
                </a:schemeClr>
              </a:solidFill>
              <a:round/>
            </a:ln>
            <a:effectLst/>
          </c:spPr>
          <c:marker>
            <c:symbol val="circle"/>
            <c:size val="5"/>
            <c:spPr>
              <a:solidFill>
                <a:schemeClr val="accent6">
                  <a:lumMod val="70000"/>
                </a:schemeClr>
              </a:solidFill>
              <a:ln w="9525">
                <a:solidFill>
                  <a:schemeClr val="accent6">
                    <a:lumMod val="7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Analytics!$AZ$39:$AZ$51</c:f>
              <c:numCache>
                <c:formatCode>General</c:formatCode>
                <c:ptCount val="12"/>
                <c:pt idx="1">
                  <c:v>2</c:v>
                </c:pt>
                <c:pt idx="2">
                  <c:v>1</c:v>
                </c:pt>
                <c:pt idx="3">
                  <c:v>2</c:v>
                </c:pt>
                <c:pt idx="4">
                  <c:v>3</c:v>
                </c:pt>
                <c:pt idx="5">
                  <c:v>1</c:v>
                </c:pt>
                <c:pt idx="6">
                  <c:v>1</c:v>
                </c:pt>
                <c:pt idx="7">
                  <c:v>1</c:v>
                </c:pt>
                <c:pt idx="10">
                  <c:v>1</c:v>
                </c:pt>
                <c:pt idx="11">
                  <c:v>4</c:v>
                </c:pt>
              </c:numCache>
            </c:numRef>
          </c:val>
          <c:smooth val="0"/>
          <c:extLst>
            <c:ext xmlns:c16="http://schemas.microsoft.com/office/drawing/2014/chart" uri="{C3380CC4-5D6E-409C-BE32-E72D297353CC}">
              <c16:uniqueId val="{00000081-E292-460D-AB96-41E226AA9261}"/>
            </c:ext>
          </c:extLst>
        </c:ser>
        <c:ser>
          <c:idx val="48"/>
          <c:order val="48"/>
          <c:tx>
            <c:strRef>
              <c:f>Analytics!$BA$37:$BA$38</c:f>
              <c:strCache>
                <c:ptCount val="1"/>
                <c:pt idx="0">
                  <c:v>None</c:v>
                </c:pt>
              </c:strCache>
            </c:strRef>
          </c:tx>
          <c:spPr>
            <a:ln w="28575" cap="rnd">
              <a:solidFill>
                <a:schemeClr val="accent1">
                  <a:lumMod val="50000"/>
                  <a:lumOff val="50000"/>
                </a:schemeClr>
              </a:solid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Analytics!$BA$39:$BA$51</c:f>
              <c:numCache>
                <c:formatCode>General</c:formatCode>
                <c:ptCount val="12"/>
                <c:pt idx="0">
                  <c:v>6</c:v>
                </c:pt>
                <c:pt idx="1">
                  <c:v>6</c:v>
                </c:pt>
                <c:pt idx="2">
                  <c:v>11</c:v>
                </c:pt>
                <c:pt idx="3">
                  <c:v>5</c:v>
                </c:pt>
                <c:pt idx="4">
                  <c:v>8</c:v>
                </c:pt>
                <c:pt idx="5">
                  <c:v>3</c:v>
                </c:pt>
                <c:pt idx="6">
                  <c:v>3</c:v>
                </c:pt>
                <c:pt idx="7">
                  <c:v>6</c:v>
                </c:pt>
                <c:pt idx="8">
                  <c:v>3</c:v>
                </c:pt>
                <c:pt idx="9">
                  <c:v>2</c:v>
                </c:pt>
                <c:pt idx="10">
                  <c:v>3</c:v>
                </c:pt>
                <c:pt idx="11">
                  <c:v>4</c:v>
                </c:pt>
              </c:numCache>
            </c:numRef>
          </c:val>
          <c:smooth val="0"/>
          <c:extLst>
            <c:ext xmlns:c16="http://schemas.microsoft.com/office/drawing/2014/chart" uri="{C3380CC4-5D6E-409C-BE32-E72D297353CC}">
              <c16:uniqueId val="{00000082-E292-460D-AB96-41E226AA9261}"/>
            </c:ext>
          </c:extLst>
        </c:ser>
        <c:ser>
          <c:idx val="49"/>
          <c:order val="49"/>
          <c:tx>
            <c:strRef>
              <c:f>Analytics!$BB$37:$BB$38</c:f>
              <c:strCache>
                <c:ptCount val="1"/>
                <c:pt idx="0">
                  <c:v>Palesa Coetzee</c:v>
                </c:pt>
              </c:strCache>
            </c:strRef>
          </c:tx>
          <c:spPr>
            <a:ln w="28575" cap="rnd">
              <a:solidFill>
                <a:schemeClr val="accent2">
                  <a:lumMod val="50000"/>
                  <a:lumOff val="50000"/>
                </a:schemeClr>
              </a:solid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Analytics!$BB$39:$BB$51</c:f>
              <c:numCache>
                <c:formatCode>General</c:formatCode>
                <c:ptCount val="12"/>
                <c:pt idx="2">
                  <c:v>1</c:v>
                </c:pt>
                <c:pt idx="3">
                  <c:v>1</c:v>
                </c:pt>
                <c:pt idx="4">
                  <c:v>1</c:v>
                </c:pt>
                <c:pt idx="6">
                  <c:v>3</c:v>
                </c:pt>
                <c:pt idx="7">
                  <c:v>2</c:v>
                </c:pt>
                <c:pt idx="8">
                  <c:v>1</c:v>
                </c:pt>
                <c:pt idx="10">
                  <c:v>1</c:v>
                </c:pt>
                <c:pt idx="11">
                  <c:v>1</c:v>
                </c:pt>
              </c:numCache>
            </c:numRef>
          </c:val>
          <c:smooth val="0"/>
          <c:extLst>
            <c:ext xmlns:c16="http://schemas.microsoft.com/office/drawing/2014/chart" uri="{C3380CC4-5D6E-409C-BE32-E72D297353CC}">
              <c16:uniqueId val="{00000083-E292-460D-AB96-41E226AA9261}"/>
            </c:ext>
          </c:extLst>
        </c:ser>
        <c:ser>
          <c:idx val="50"/>
          <c:order val="50"/>
          <c:tx>
            <c:strRef>
              <c:f>Analytics!$BC$37:$BC$38</c:f>
              <c:strCache>
                <c:ptCount val="1"/>
                <c:pt idx="0">
                  <c:v>Palesa Khumalo</c:v>
                </c:pt>
              </c:strCache>
            </c:strRef>
          </c:tx>
          <c:spPr>
            <a:ln w="28575" cap="rnd">
              <a:solidFill>
                <a:schemeClr val="accent3">
                  <a:lumMod val="50000"/>
                  <a:lumOff val="50000"/>
                </a:schemeClr>
              </a:solid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Analytics!$BC$39:$BC$51</c:f>
              <c:numCache>
                <c:formatCode>General</c:formatCode>
                <c:ptCount val="12"/>
                <c:pt idx="0">
                  <c:v>1</c:v>
                </c:pt>
                <c:pt idx="3">
                  <c:v>2</c:v>
                </c:pt>
                <c:pt idx="4">
                  <c:v>2</c:v>
                </c:pt>
                <c:pt idx="5">
                  <c:v>2</c:v>
                </c:pt>
                <c:pt idx="6">
                  <c:v>1</c:v>
                </c:pt>
                <c:pt idx="8">
                  <c:v>1</c:v>
                </c:pt>
                <c:pt idx="9">
                  <c:v>1</c:v>
                </c:pt>
                <c:pt idx="11">
                  <c:v>1</c:v>
                </c:pt>
              </c:numCache>
            </c:numRef>
          </c:val>
          <c:smooth val="0"/>
          <c:extLst>
            <c:ext xmlns:c16="http://schemas.microsoft.com/office/drawing/2014/chart" uri="{C3380CC4-5D6E-409C-BE32-E72D297353CC}">
              <c16:uniqueId val="{00000084-E292-460D-AB96-41E226AA9261}"/>
            </c:ext>
          </c:extLst>
        </c:ser>
        <c:ser>
          <c:idx val="51"/>
          <c:order val="51"/>
          <c:tx>
            <c:strRef>
              <c:f>Analytics!$BD$37:$BD$38</c:f>
              <c:strCache>
                <c:ptCount val="1"/>
                <c:pt idx="0">
                  <c:v>Palesa Mahlangu</c:v>
                </c:pt>
              </c:strCache>
            </c:strRef>
          </c:tx>
          <c:spPr>
            <a:ln w="28575" cap="rnd">
              <a:solidFill>
                <a:schemeClr val="accent4">
                  <a:lumMod val="50000"/>
                  <a:lumOff val="50000"/>
                </a:schemeClr>
              </a:solid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Analytics!$BD$39:$BD$51</c:f>
              <c:numCache>
                <c:formatCode>General</c:formatCode>
                <c:ptCount val="12"/>
                <c:pt idx="0">
                  <c:v>1</c:v>
                </c:pt>
                <c:pt idx="1">
                  <c:v>1</c:v>
                </c:pt>
                <c:pt idx="3">
                  <c:v>2</c:v>
                </c:pt>
                <c:pt idx="4">
                  <c:v>3</c:v>
                </c:pt>
                <c:pt idx="5">
                  <c:v>1</c:v>
                </c:pt>
                <c:pt idx="6">
                  <c:v>1</c:v>
                </c:pt>
                <c:pt idx="7">
                  <c:v>2</c:v>
                </c:pt>
                <c:pt idx="9">
                  <c:v>1</c:v>
                </c:pt>
                <c:pt idx="11">
                  <c:v>1</c:v>
                </c:pt>
              </c:numCache>
            </c:numRef>
          </c:val>
          <c:smooth val="0"/>
          <c:extLst>
            <c:ext xmlns:c16="http://schemas.microsoft.com/office/drawing/2014/chart" uri="{C3380CC4-5D6E-409C-BE32-E72D297353CC}">
              <c16:uniqueId val="{00000085-E292-460D-AB96-41E226AA9261}"/>
            </c:ext>
          </c:extLst>
        </c:ser>
        <c:ser>
          <c:idx val="52"/>
          <c:order val="52"/>
          <c:tx>
            <c:strRef>
              <c:f>Analytics!$BE$37:$BE$38</c:f>
              <c:strCache>
                <c:ptCount val="1"/>
                <c:pt idx="0">
                  <c:v>Palesa Meyer</c:v>
                </c:pt>
              </c:strCache>
            </c:strRef>
          </c:tx>
          <c:spPr>
            <a:ln w="28575" cap="rnd">
              <a:solidFill>
                <a:schemeClr val="accent5">
                  <a:lumMod val="50000"/>
                  <a:lumOff val="50000"/>
                </a:schemeClr>
              </a:solid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Analytics!$BE$39:$BE$51</c:f>
              <c:numCache>
                <c:formatCode>General</c:formatCode>
                <c:ptCount val="12"/>
                <c:pt idx="3">
                  <c:v>2</c:v>
                </c:pt>
                <c:pt idx="4">
                  <c:v>2</c:v>
                </c:pt>
                <c:pt idx="5">
                  <c:v>3</c:v>
                </c:pt>
                <c:pt idx="6">
                  <c:v>2</c:v>
                </c:pt>
                <c:pt idx="7">
                  <c:v>1</c:v>
                </c:pt>
                <c:pt idx="8">
                  <c:v>2</c:v>
                </c:pt>
                <c:pt idx="9">
                  <c:v>1</c:v>
                </c:pt>
                <c:pt idx="11">
                  <c:v>1</c:v>
                </c:pt>
              </c:numCache>
            </c:numRef>
          </c:val>
          <c:smooth val="0"/>
          <c:extLst>
            <c:ext xmlns:c16="http://schemas.microsoft.com/office/drawing/2014/chart" uri="{C3380CC4-5D6E-409C-BE32-E72D297353CC}">
              <c16:uniqueId val="{00000086-E292-460D-AB96-41E226AA9261}"/>
            </c:ext>
          </c:extLst>
        </c:ser>
        <c:ser>
          <c:idx val="53"/>
          <c:order val="53"/>
          <c:tx>
            <c:strRef>
              <c:f>Analytics!$BF$37:$BF$38</c:f>
              <c:strCache>
                <c:ptCount val="1"/>
                <c:pt idx="0">
                  <c:v>Palesa Nel</c:v>
                </c:pt>
              </c:strCache>
            </c:strRef>
          </c:tx>
          <c:spPr>
            <a:ln w="28575" cap="rnd">
              <a:solidFill>
                <a:schemeClr val="accent6">
                  <a:lumMod val="50000"/>
                  <a:lumOff val="50000"/>
                </a:schemeClr>
              </a:solid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Analytics!$BF$39:$BF$51</c:f>
              <c:numCache>
                <c:formatCode>General</c:formatCode>
                <c:ptCount val="12"/>
                <c:pt idx="0">
                  <c:v>4</c:v>
                </c:pt>
                <c:pt idx="2">
                  <c:v>1</c:v>
                </c:pt>
                <c:pt idx="4">
                  <c:v>1</c:v>
                </c:pt>
                <c:pt idx="5">
                  <c:v>2</c:v>
                </c:pt>
                <c:pt idx="6">
                  <c:v>2</c:v>
                </c:pt>
                <c:pt idx="8">
                  <c:v>3</c:v>
                </c:pt>
                <c:pt idx="9">
                  <c:v>1</c:v>
                </c:pt>
                <c:pt idx="10">
                  <c:v>1</c:v>
                </c:pt>
              </c:numCache>
            </c:numRef>
          </c:val>
          <c:smooth val="0"/>
          <c:extLst>
            <c:ext xmlns:c16="http://schemas.microsoft.com/office/drawing/2014/chart" uri="{C3380CC4-5D6E-409C-BE32-E72D297353CC}">
              <c16:uniqueId val="{00000087-E292-460D-AB96-41E226AA9261}"/>
            </c:ext>
          </c:extLst>
        </c:ser>
        <c:ser>
          <c:idx val="54"/>
          <c:order val="54"/>
          <c:tx>
            <c:strRef>
              <c:f>Analytics!$BG$37:$BG$38</c:f>
              <c:strCache>
                <c:ptCount val="1"/>
                <c:pt idx="0">
                  <c:v>Palesa Radebe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Analytics!$BG$39:$BG$51</c:f>
              <c:numCache>
                <c:formatCode>General</c:formatCode>
                <c:ptCount val="12"/>
                <c:pt idx="0">
                  <c:v>2</c:v>
                </c:pt>
                <c:pt idx="1">
                  <c:v>1</c:v>
                </c:pt>
                <c:pt idx="2">
                  <c:v>2</c:v>
                </c:pt>
                <c:pt idx="3">
                  <c:v>1</c:v>
                </c:pt>
                <c:pt idx="4">
                  <c:v>1</c:v>
                </c:pt>
                <c:pt idx="10">
                  <c:v>1</c:v>
                </c:pt>
              </c:numCache>
            </c:numRef>
          </c:val>
          <c:smooth val="0"/>
          <c:extLst>
            <c:ext xmlns:c16="http://schemas.microsoft.com/office/drawing/2014/chart" uri="{C3380CC4-5D6E-409C-BE32-E72D297353CC}">
              <c16:uniqueId val="{00000088-E292-460D-AB96-41E226AA9261}"/>
            </c:ext>
          </c:extLst>
        </c:ser>
        <c:ser>
          <c:idx val="55"/>
          <c:order val="55"/>
          <c:tx>
            <c:strRef>
              <c:f>Analytics!$BH$37:$BH$38</c:f>
              <c:strCache>
                <c:ptCount val="1"/>
                <c:pt idx="0">
                  <c:v>Palesa Sithole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Analytics!$BH$39:$BH$51</c:f>
              <c:numCache>
                <c:formatCode>General</c:formatCode>
                <c:ptCount val="12"/>
                <c:pt idx="1">
                  <c:v>2</c:v>
                </c:pt>
                <c:pt idx="3">
                  <c:v>1</c:v>
                </c:pt>
                <c:pt idx="4">
                  <c:v>1</c:v>
                </c:pt>
                <c:pt idx="5">
                  <c:v>2</c:v>
                </c:pt>
                <c:pt idx="6">
                  <c:v>1</c:v>
                </c:pt>
                <c:pt idx="7">
                  <c:v>1</c:v>
                </c:pt>
                <c:pt idx="8">
                  <c:v>1</c:v>
                </c:pt>
                <c:pt idx="11">
                  <c:v>3</c:v>
                </c:pt>
              </c:numCache>
            </c:numRef>
          </c:val>
          <c:smooth val="0"/>
          <c:extLst>
            <c:ext xmlns:c16="http://schemas.microsoft.com/office/drawing/2014/chart" uri="{C3380CC4-5D6E-409C-BE32-E72D297353CC}">
              <c16:uniqueId val="{00000089-E292-460D-AB96-41E226AA9261}"/>
            </c:ext>
          </c:extLst>
        </c:ser>
        <c:ser>
          <c:idx val="56"/>
          <c:order val="56"/>
          <c:tx>
            <c:strRef>
              <c:f>Analytics!$BI$37:$BI$38</c:f>
              <c:strCache>
                <c:ptCount val="1"/>
                <c:pt idx="0">
                  <c:v>Palesa Swart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Analytics!$BI$39:$BI$51</c:f>
              <c:numCache>
                <c:formatCode>General</c:formatCode>
                <c:ptCount val="12"/>
                <c:pt idx="0">
                  <c:v>2</c:v>
                </c:pt>
                <c:pt idx="1">
                  <c:v>1</c:v>
                </c:pt>
                <c:pt idx="2">
                  <c:v>2</c:v>
                </c:pt>
                <c:pt idx="3">
                  <c:v>3</c:v>
                </c:pt>
                <c:pt idx="8">
                  <c:v>1</c:v>
                </c:pt>
              </c:numCache>
            </c:numRef>
          </c:val>
          <c:smooth val="0"/>
          <c:extLst>
            <c:ext xmlns:c16="http://schemas.microsoft.com/office/drawing/2014/chart" uri="{C3380CC4-5D6E-409C-BE32-E72D297353CC}">
              <c16:uniqueId val="{0000008A-E292-460D-AB96-41E226AA9261}"/>
            </c:ext>
          </c:extLst>
        </c:ser>
        <c:ser>
          <c:idx val="57"/>
          <c:order val="57"/>
          <c:tx>
            <c:strRef>
              <c:f>Analytics!$BJ$37:$BJ$38</c:f>
              <c:strCache>
                <c:ptCount val="1"/>
                <c:pt idx="0">
                  <c:v>Refilwe Coetzee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Analytics!$BJ$39:$BJ$51</c:f>
              <c:numCache>
                <c:formatCode>General</c:formatCode>
                <c:ptCount val="12"/>
                <c:pt idx="1">
                  <c:v>1</c:v>
                </c:pt>
                <c:pt idx="3">
                  <c:v>1</c:v>
                </c:pt>
                <c:pt idx="4">
                  <c:v>1</c:v>
                </c:pt>
                <c:pt idx="5">
                  <c:v>1</c:v>
                </c:pt>
                <c:pt idx="7">
                  <c:v>1</c:v>
                </c:pt>
                <c:pt idx="8">
                  <c:v>1</c:v>
                </c:pt>
                <c:pt idx="10">
                  <c:v>1</c:v>
                </c:pt>
                <c:pt idx="11">
                  <c:v>1</c:v>
                </c:pt>
              </c:numCache>
            </c:numRef>
          </c:val>
          <c:smooth val="0"/>
          <c:extLst>
            <c:ext xmlns:c16="http://schemas.microsoft.com/office/drawing/2014/chart" uri="{C3380CC4-5D6E-409C-BE32-E72D297353CC}">
              <c16:uniqueId val="{0000008B-E292-460D-AB96-41E226AA9261}"/>
            </c:ext>
          </c:extLst>
        </c:ser>
        <c:ser>
          <c:idx val="58"/>
          <c:order val="58"/>
          <c:tx>
            <c:strRef>
              <c:f>Analytics!$BK$37:$BK$38</c:f>
              <c:strCache>
                <c:ptCount val="1"/>
                <c:pt idx="0">
                  <c:v>Refilwe Khumalo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Analytics!$BK$39:$BK$51</c:f>
              <c:numCache>
                <c:formatCode>General</c:formatCode>
                <c:ptCount val="12"/>
                <c:pt idx="0">
                  <c:v>1</c:v>
                </c:pt>
                <c:pt idx="1">
                  <c:v>1</c:v>
                </c:pt>
                <c:pt idx="3">
                  <c:v>4</c:v>
                </c:pt>
                <c:pt idx="8">
                  <c:v>2</c:v>
                </c:pt>
                <c:pt idx="11">
                  <c:v>2</c:v>
                </c:pt>
              </c:numCache>
            </c:numRef>
          </c:val>
          <c:smooth val="0"/>
          <c:extLst>
            <c:ext xmlns:c16="http://schemas.microsoft.com/office/drawing/2014/chart" uri="{C3380CC4-5D6E-409C-BE32-E72D297353CC}">
              <c16:uniqueId val="{0000008C-E292-460D-AB96-41E226AA9261}"/>
            </c:ext>
          </c:extLst>
        </c:ser>
        <c:ser>
          <c:idx val="59"/>
          <c:order val="59"/>
          <c:tx>
            <c:strRef>
              <c:f>Analytics!$BL$37:$BL$38</c:f>
              <c:strCache>
                <c:ptCount val="1"/>
                <c:pt idx="0">
                  <c:v>Refilwe Mahlangu</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Analytics!$BL$39:$BL$51</c:f>
              <c:numCache>
                <c:formatCode>General</c:formatCode>
                <c:ptCount val="12"/>
                <c:pt idx="2">
                  <c:v>1</c:v>
                </c:pt>
                <c:pt idx="4">
                  <c:v>1</c:v>
                </c:pt>
                <c:pt idx="6">
                  <c:v>2</c:v>
                </c:pt>
                <c:pt idx="8">
                  <c:v>1</c:v>
                </c:pt>
                <c:pt idx="9">
                  <c:v>1</c:v>
                </c:pt>
                <c:pt idx="10">
                  <c:v>1</c:v>
                </c:pt>
              </c:numCache>
            </c:numRef>
          </c:val>
          <c:smooth val="0"/>
          <c:extLst>
            <c:ext xmlns:c16="http://schemas.microsoft.com/office/drawing/2014/chart" uri="{C3380CC4-5D6E-409C-BE32-E72D297353CC}">
              <c16:uniqueId val="{0000008D-E292-460D-AB96-41E226AA9261}"/>
            </c:ext>
          </c:extLst>
        </c:ser>
        <c:ser>
          <c:idx val="60"/>
          <c:order val="60"/>
          <c:tx>
            <c:strRef>
              <c:f>Analytics!$BM$37:$BM$38</c:f>
              <c:strCache>
                <c:ptCount val="1"/>
                <c:pt idx="0">
                  <c:v>Refilwe Meyer</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Analytics!$BM$39:$BM$51</c:f>
              <c:numCache>
                <c:formatCode>General</c:formatCode>
                <c:ptCount val="12"/>
                <c:pt idx="1">
                  <c:v>1</c:v>
                </c:pt>
                <c:pt idx="2">
                  <c:v>1</c:v>
                </c:pt>
                <c:pt idx="4">
                  <c:v>1</c:v>
                </c:pt>
                <c:pt idx="5">
                  <c:v>1</c:v>
                </c:pt>
                <c:pt idx="6">
                  <c:v>2</c:v>
                </c:pt>
                <c:pt idx="7">
                  <c:v>2</c:v>
                </c:pt>
                <c:pt idx="8">
                  <c:v>1</c:v>
                </c:pt>
                <c:pt idx="10">
                  <c:v>1</c:v>
                </c:pt>
              </c:numCache>
            </c:numRef>
          </c:val>
          <c:smooth val="0"/>
          <c:extLst>
            <c:ext xmlns:c16="http://schemas.microsoft.com/office/drawing/2014/chart" uri="{C3380CC4-5D6E-409C-BE32-E72D297353CC}">
              <c16:uniqueId val="{0000008E-E292-460D-AB96-41E226AA9261}"/>
            </c:ext>
          </c:extLst>
        </c:ser>
        <c:ser>
          <c:idx val="61"/>
          <c:order val="61"/>
          <c:tx>
            <c:strRef>
              <c:f>Analytics!$BN$37:$BN$38</c:f>
              <c:strCache>
                <c:ptCount val="1"/>
                <c:pt idx="0">
                  <c:v>Refilwe Nel</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Analytics!$BN$39:$BN$51</c:f>
              <c:numCache>
                <c:formatCode>General</c:formatCode>
                <c:ptCount val="12"/>
                <c:pt idx="1">
                  <c:v>1</c:v>
                </c:pt>
                <c:pt idx="3">
                  <c:v>2</c:v>
                </c:pt>
                <c:pt idx="4">
                  <c:v>2</c:v>
                </c:pt>
                <c:pt idx="5">
                  <c:v>1</c:v>
                </c:pt>
                <c:pt idx="6">
                  <c:v>2</c:v>
                </c:pt>
                <c:pt idx="7">
                  <c:v>2</c:v>
                </c:pt>
                <c:pt idx="8">
                  <c:v>1</c:v>
                </c:pt>
                <c:pt idx="10">
                  <c:v>2</c:v>
                </c:pt>
                <c:pt idx="11">
                  <c:v>2</c:v>
                </c:pt>
              </c:numCache>
            </c:numRef>
          </c:val>
          <c:smooth val="0"/>
          <c:extLst>
            <c:ext xmlns:c16="http://schemas.microsoft.com/office/drawing/2014/chart" uri="{C3380CC4-5D6E-409C-BE32-E72D297353CC}">
              <c16:uniqueId val="{0000008F-E292-460D-AB96-41E226AA9261}"/>
            </c:ext>
          </c:extLst>
        </c:ser>
        <c:ser>
          <c:idx val="62"/>
          <c:order val="62"/>
          <c:tx>
            <c:strRef>
              <c:f>Analytics!$BO$37:$BO$38</c:f>
              <c:strCache>
                <c:ptCount val="1"/>
                <c:pt idx="0">
                  <c:v>Refilwe Radebe</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Analytics!$BO$39:$BO$51</c:f>
              <c:numCache>
                <c:formatCode>General</c:formatCode>
                <c:ptCount val="12"/>
                <c:pt idx="2">
                  <c:v>2</c:v>
                </c:pt>
                <c:pt idx="3">
                  <c:v>2</c:v>
                </c:pt>
                <c:pt idx="4">
                  <c:v>5</c:v>
                </c:pt>
                <c:pt idx="5">
                  <c:v>1</c:v>
                </c:pt>
                <c:pt idx="6">
                  <c:v>1</c:v>
                </c:pt>
                <c:pt idx="7">
                  <c:v>1</c:v>
                </c:pt>
                <c:pt idx="10">
                  <c:v>1</c:v>
                </c:pt>
                <c:pt idx="11">
                  <c:v>1</c:v>
                </c:pt>
              </c:numCache>
            </c:numRef>
          </c:val>
          <c:smooth val="0"/>
          <c:extLst>
            <c:ext xmlns:c16="http://schemas.microsoft.com/office/drawing/2014/chart" uri="{C3380CC4-5D6E-409C-BE32-E72D297353CC}">
              <c16:uniqueId val="{00000090-E292-460D-AB96-41E226AA9261}"/>
            </c:ext>
          </c:extLst>
        </c:ser>
        <c:ser>
          <c:idx val="63"/>
          <c:order val="63"/>
          <c:tx>
            <c:strRef>
              <c:f>Analytics!$BP$37:$BP$38</c:f>
              <c:strCache>
                <c:ptCount val="1"/>
                <c:pt idx="0">
                  <c:v>Refilwe Sithole</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Analytics!$BP$39:$BP$51</c:f>
              <c:numCache>
                <c:formatCode>General</c:formatCode>
                <c:ptCount val="12"/>
                <c:pt idx="0">
                  <c:v>4</c:v>
                </c:pt>
                <c:pt idx="1">
                  <c:v>1</c:v>
                </c:pt>
                <c:pt idx="3">
                  <c:v>4</c:v>
                </c:pt>
                <c:pt idx="5">
                  <c:v>2</c:v>
                </c:pt>
                <c:pt idx="7">
                  <c:v>1</c:v>
                </c:pt>
                <c:pt idx="8">
                  <c:v>1</c:v>
                </c:pt>
                <c:pt idx="10">
                  <c:v>1</c:v>
                </c:pt>
                <c:pt idx="11">
                  <c:v>3</c:v>
                </c:pt>
              </c:numCache>
            </c:numRef>
          </c:val>
          <c:smooth val="0"/>
          <c:extLst>
            <c:ext xmlns:c16="http://schemas.microsoft.com/office/drawing/2014/chart" uri="{C3380CC4-5D6E-409C-BE32-E72D297353CC}">
              <c16:uniqueId val="{00000091-E292-460D-AB96-41E226AA9261}"/>
            </c:ext>
          </c:extLst>
        </c:ser>
        <c:ser>
          <c:idx val="64"/>
          <c:order val="64"/>
          <c:tx>
            <c:strRef>
              <c:f>Analytics!$BQ$37:$BQ$38</c:f>
              <c:strCache>
                <c:ptCount val="1"/>
                <c:pt idx="0">
                  <c:v>Refilwe Swart</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Analytics!$BQ$39:$BQ$51</c:f>
              <c:numCache>
                <c:formatCode>General</c:formatCode>
                <c:ptCount val="12"/>
                <c:pt idx="0">
                  <c:v>1</c:v>
                </c:pt>
                <c:pt idx="1">
                  <c:v>2</c:v>
                </c:pt>
                <c:pt idx="3">
                  <c:v>4</c:v>
                </c:pt>
                <c:pt idx="4">
                  <c:v>2</c:v>
                </c:pt>
                <c:pt idx="5">
                  <c:v>1</c:v>
                </c:pt>
                <c:pt idx="6">
                  <c:v>1</c:v>
                </c:pt>
                <c:pt idx="7">
                  <c:v>4</c:v>
                </c:pt>
                <c:pt idx="8">
                  <c:v>2</c:v>
                </c:pt>
                <c:pt idx="9">
                  <c:v>1</c:v>
                </c:pt>
                <c:pt idx="10">
                  <c:v>1</c:v>
                </c:pt>
                <c:pt idx="11">
                  <c:v>2</c:v>
                </c:pt>
              </c:numCache>
            </c:numRef>
          </c:val>
          <c:smooth val="0"/>
          <c:extLst>
            <c:ext xmlns:c16="http://schemas.microsoft.com/office/drawing/2014/chart" uri="{C3380CC4-5D6E-409C-BE32-E72D297353CC}">
              <c16:uniqueId val="{00000092-E292-460D-AB96-41E226AA9261}"/>
            </c:ext>
          </c:extLst>
        </c:ser>
        <c:ser>
          <c:idx val="65"/>
          <c:order val="65"/>
          <c:tx>
            <c:strRef>
              <c:f>Analytics!$BR$37:$BR$38</c:f>
              <c:strCache>
                <c:ptCount val="1"/>
                <c:pt idx="0">
                  <c:v>Werner Coetzee</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Analytics!$BR$39:$BR$51</c:f>
              <c:numCache>
                <c:formatCode>General</c:formatCode>
                <c:ptCount val="12"/>
                <c:pt idx="0">
                  <c:v>1</c:v>
                </c:pt>
                <c:pt idx="1">
                  <c:v>2</c:v>
                </c:pt>
                <c:pt idx="2">
                  <c:v>2</c:v>
                </c:pt>
                <c:pt idx="3">
                  <c:v>2</c:v>
                </c:pt>
                <c:pt idx="4">
                  <c:v>1</c:v>
                </c:pt>
                <c:pt idx="5">
                  <c:v>2</c:v>
                </c:pt>
                <c:pt idx="11">
                  <c:v>1</c:v>
                </c:pt>
              </c:numCache>
            </c:numRef>
          </c:val>
          <c:smooth val="0"/>
          <c:extLst>
            <c:ext xmlns:c16="http://schemas.microsoft.com/office/drawing/2014/chart" uri="{C3380CC4-5D6E-409C-BE32-E72D297353CC}">
              <c16:uniqueId val="{00000093-E292-460D-AB96-41E226AA9261}"/>
            </c:ext>
          </c:extLst>
        </c:ser>
        <c:ser>
          <c:idx val="66"/>
          <c:order val="66"/>
          <c:tx>
            <c:strRef>
              <c:f>Analytics!$BS$37:$BS$38</c:f>
              <c:strCache>
                <c:ptCount val="1"/>
                <c:pt idx="0">
                  <c:v>Werner Khumalo</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Analytics!$BS$39:$BS$51</c:f>
              <c:numCache>
                <c:formatCode>General</c:formatCode>
                <c:ptCount val="12"/>
                <c:pt idx="0">
                  <c:v>3</c:v>
                </c:pt>
                <c:pt idx="1">
                  <c:v>1</c:v>
                </c:pt>
                <c:pt idx="2">
                  <c:v>2</c:v>
                </c:pt>
                <c:pt idx="5">
                  <c:v>2</c:v>
                </c:pt>
                <c:pt idx="6">
                  <c:v>3</c:v>
                </c:pt>
                <c:pt idx="7">
                  <c:v>2</c:v>
                </c:pt>
                <c:pt idx="8">
                  <c:v>3</c:v>
                </c:pt>
                <c:pt idx="10">
                  <c:v>1</c:v>
                </c:pt>
              </c:numCache>
            </c:numRef>
          </c:val>
          <c:smooth val="0"/>
          <c:extLst>
            <c:ext xmlns:c16="http://schemas.microsoft.com/office/drawing/2014/chart" uri="{C3380CC4-5D6E-409C-BE32-E72D297353CC}">
              <c16:uniqueId val="{00000094-E292-460D-AB96-41E226AA9261}"/>
            </c:ext>
          </c:extLst>
        </c:ser>
        <c:ser>
          <c:idx val="67"/>
          <c:order val="67"/>
          <c:tx>
            <c:strRef>
              <c:f>Analytics!$BT$37:$BT$38</c:f>
              <c:strCache>
                <c:ptCount val="1"/>
                <c:pt idx="0">
                  <c:v>Werner Mahlangu</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Analytics!$BT$39:$BT$51</c:f>
              <c:numCache>
                <c:formatCode>General</c:formatCode>
                <c:ptCount val="12"/>
                <c:pt idx="0">
                  <c:v>1</c:v>
                </c:pt>
                <c:pt idx="1">
                  <c:v>1</c:v>
                </c:pt>
                <c:pt idx="2">
                  <c:v>1</c:v>
                </c:pt>
                <c:pt idx="3">
                  <c:v>2</c:v>
                </c:pt>
                <c:pt idx="4">
                  <c:v>3</c:v>
                </c:pt>
                <c:pt idx="5">
                  <c:v>1</c:v>
                </c:pt>
                <c:pt idx="6">
                  <c:v>3</c:v>
                </c:pt>
                <c:pt idx="7">
                  <c:v>2</c:v>
                </c:pt>
                <c:pt idx="8">
                  <c:v>2</c:v>
                </c:pt>
              </c:numCache>
            </c:numRef>
          </c:val>
          <c:smooth val="0"/>
          <c:extLst>
            <c:ext xmlns:c16="http://schemas.microsoft.com/office/drawing/2014/chart" uri="{C3380CC4-5D6E-409C-BE32-E72D297353CC}">
              <c16:uniqueId val="{00000095-E292-460D-AB96-41E226AA9261}"/>
            </c:ext>
          </c:extLst>
        </c:ser>
        <c:ser>
          <c:idx val="68"/>
          <c:order val="68"/>
          <c:tx>
            <c:strRef>
              <c:f>Analytics!$BU$37:$BU$38</c:f>
              <c:strCache>
                <c:ptCount val="1"/>
                <c:pt idx="0">
                  <c:v>Werner Meyer</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Analytics!$BU$39:$BU$51</c:f>
              <c:numCache>
                <c:formatCode>General</c:formatCode>
                <c:ptCount val="12"/>
                <c:pt idx="0">
                  <c:v>3</c:v>
                </c:pt>
                <c:pt idx="1">
                  <c:v>3</c:v>
                </c:pt>
                <c:pt idx="2">
                  <c:v>2</c:v>
                </c:pt>
                <c:pt idx="3">
                  <c:v>1</c:v>
                </c:pt>
                <c:pt idx="4">
                  <c:v>1</c:v>
                </c:pt>
                <c:pt idx="6">
                  <c:v>2</c:v>
                </c:pt>
                <c:pt idx="8">
                  <c:v>1</c:v>
                </c:pt>
                <c:pt idx="10">
                  <c:v>1</c:v>
                </c:pt>
                <c:pt idx="11">
                  <c:v>2</c:v>
                </c:pt>
              </c:numCache>
            </c:numRef>
          </c:val>
          <c:smooth val="0"/>
          <c:extLst>
            <c:ext xmlns:c16="http://schemas.microsoft.com/office/drawing/2014/chart" uri="{C3380CC4-5D6E-409C-BE32-E72D297353CC}">
              <c16:uniqueId val="{00000096-E292-460D-AB96-41E226AA9261}"/>
            </c:ext>
          </c:extLst>
        </c:ser>
        <c:ser>
          <c:idx val="69"/>
          <c:order val="69"/>
          <c:tx>
            <c:strRef>
              <c:f>Analytics!$BV$37:$BV$38</c:f>
              <c:strCache>
                <c:ptCount val="1"/>
                <c:pt idx="0">
                  <c:v>Werner Nel</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Analytics!$BV$39:$BV$51</c:f>
              <c:numCache>
                <c:formatCode>General</c:formatCode>
                <c:ptCount val="12"/>
                <c:pt idx="1">
                  <c:v>2</c:v>
                </c:pt>
                <c:pt idx="2">
                  <c:v>1</c:v>
                </c:pt>
                <c:pt idx="3">
                  <c:v>2</c:v>
                </c:pt>
                <c:pt idx="5">
                  <c:v>2</c:v>
                </c:pt>
                <c:pt idx="7">
                  <c:v>2</c:v>
                </c:pt>
                <c:pt idx="9">
                  <c:v>2</c:v>
                </c:pt>
              </c:numCache>
            </c:numRef>
          </c:val>
          <c:smooth val="0"/>
          <c:extLst>
            <c:ext xmlns:c16="http://schemas.microsoft.com/office/drawing/2014/chart" uri="{C3380CC4-5D6E-409C-BE32-E72D297353CC}">
              <c16:uniqueId val="{00000097-E292-460D-AB96-41E226AA9261}"/>
            </c:ext>
          </c:extLst>
        </c:ser>
        <c:ser>
          <c:idx val="70"/>
          <c:order val="70"/>
          <c:tx>
            <c:strRef>
              <c:f>Analytics!$BW$37:$BW$38</c:f>
              <c:strCache>
                <c:ptCount val="1"/>
                <c:pt idx="0">
                  <c:v>Werner Radebe</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Analytics!$BW$39:$BW$51</c:f>
              <c:numCache>
                <c:formatCode>General</c:formatCode>
                <c:ptCount val="12"/>
                <c:pt idx="1">
                  <c:v>2</c:v>
                </c:pt>
                <c:pt idx="2">
                  <c:v>1</c:v>
                </c:pt>
                <c:pt idx="3">
                  <c:v>1</c:v>
                </c:pt>
                <c:pt idx="4">
                  <c:v>1</c:v>
                </c:pt>
                <c:pt idx="6">
                  <c:v>2</c:v>
                </c:pt>
                <c:pt idx="7">
                  <c:v>1</c:v>
                </c:pt>
                <c:pt idx="8">
                  <c:v>2</c:v>
                </c:pt>
                <c:pt idx="11">
                  <c:v>5</c:v>
                </c:pt>
              </c:numCache>
            </c:numRef>
          </c:val>
          <c:smooth val="0"/>
          <c:extLst>
            <c:ext xmlns:c16="http://schemas.microsoft.com/office/drawing/2014/chart" uri="{C3380CC4-5D6E-409C-BE32-E72D297353CC}">
              <c16:uniqueId val="{00000098-E292-460D-AB96-41E226AA9261}"/>
            </c:ext>
          </c:extLst>
        </c:ser>
        <c:ser>
          <c:idx val="71"/>
          <c:order val="71"/>
          <c:tx>
            <c:strRef>
              <c:f>Analytics!$BX$37:$BX$38</c:f>
              <c:strCache>
                <c:ptCount val="1"/>
                <c:pt idx="0">
                  <c:v>Werner Sithole</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Analytics!$BX$39:$BX$51</c:f>
              <c:numCache>
                <c:formatCode>General</c:formatCode>
                <c:ptCount val="12"/>
                <c:pt idx="0">
                  <c:v>1</c:v>
                </c:pt>
                <c:pt idx="2">
                  <c:v>1</c:v>
                </c:pt>
                <c:pt idx="3">
                  <c:v>1</c:v>
                </c:pt>
                <c:pt idx="4">
                  <c:v>2</c:v>
                </c:pt>
                <c:pt idx="6">
                  <c:v>1</c:v>
                </c:pt>
                <c:pt idx="7">
                  <c:v>2</c:v>
                </c:pt>
                <c:pt idx="11">
                  <c:v>1</c:v>
                </c:pt>
              </c:numCache>
            </c:numRef>
          </c:val>
          <c:smooth val="0"/>
          <c:extLst>
            <c:ext xmlns:c16="http://schemas.microsoft.com/office/drawing/2014/chart" uri="{C3380CC4-5D6E-409C-BE32-E72D297353CC}">
              <c16:uniqueId val="{00000099-E292-460D-AB96-41E226AA9261}"/>
            </c:ext>
          </c:extLst>
        </c:ser>
        <c:ser>
          <c:idx val="72"/>
          <c:order val="72"/>
          <c:tx>
            <c:strRef>
              <c:f>Analytics!$BY$37:$BY$38</c:f>
              <c:strCache>
                <c:ptCount val="1"/>
                <c:pt idx="0">
                  <c:v>Werner Swart</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Analytics!$BY$39:$BY$51</c:f>
              <c:numCache>
                <c:formatCode>General</c:formatCode>
                <c:ptCount val="12"/>
                <c:pt idx="0">
                  <c:v>2</c:v>
                </c:pt>
                <c:pt idx="2">
                  <c:v>1</c:v>
                </c:pt>
                <c:pt idx="3">
                  <c:v>2</c:v>
                </c:pt>
                <c:pt idx="4">
                  <c:v>2</c:v>
                </c:pt>
                <c:pt idx="5">
                  <c:v>1</c:v>
                </c:pt>
                <c:pt idx="6">
                  <c:v>1</c:v>
                </c:pt>
                <c:pt idx="8">
                  <c:v>2</c:v>
                </c:pt>
                <c:pt idx="11">
                  <c:v>1</c:v>
                </c:pt>
              </c:numCache>
            </c:numRef>
          </c:val>
          <c:smooth val="0"/>
          <c:extLst>
            <c:ext xmlns:c16="http://schemas.microsoft.com/office/drawing/2014/chart" uri="{C3380CC4-5D6E-409C-BE32-E72D297353CC}">
              <c16:uniqueId val="{0000009A-E292-460D-AB96-41E226AA9261}"/>
            </c:ext>
          </c:extLst>
        </c:ser>
        <c:ser>
          <c:idx val="73"/>
          <c:order val="73"/>
          <c:tx>
            <c:strRef>
              <c:f>Analytics!$BZ$37:$BZ$38</c:f>
              <c:strCache>
                <c:ptCount val="1"/>
                <c:pt idx="0">
                  <c:v>Zanele Coetzee</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Analytics!$BZ$39:$BZ$51</c:f>
              <c:numCache>
                <c:formatCode>General</c:formatCode>
                <c:ptCount val="12"/>
                <c:pt idx="0">
                  <c:v>2</c:v>
                </c:pt>
                <c:pt idx="2">
                  <c:v>1</c:v>
                </c:pt>
                <c:pt idx="3">
                  <c:v>2</c:v>
                </c:pt>
                <c:pt idx="4">
                  <c:v>4</c:v>
                </c:pt>
                <c:pt idx="5">
                  <c:v>1</c:v>
                </c:pt>
                <c:pt idx="7">
                  <c:v>1</c:v>
                </c:pt>
                <c:pt idx="8">
                  <c:v>2</c:v>
                </c:pt>
                <c:pt idx="10">
                  <c:v>1</c:v>
                </c:pt>
                <c:pt idx="11">
                  <c:v>1</c:v>
                </c:pt>
              </c:numCache>
            </c:numRef>
          </c:val>
          <c:smooth val="0"/>
          <c:extLst>
            <c:ext xmlns:c16="http://schemas.microsoft.com/office/drawing/2014/chart" uri="{C3380CC4-5D6E-409C-BE32-E72D297353CC}">
              <c16:uniqueId val="{0000009B-E292-460D-AB96-41E226AA9261}"/>
            </c:ext>
          </c:extLst>
        </c:ser>
        <c:ser>
          <c:idx val="74"/>
          <c:order val="74"/>
          <c:tx>
            <c:strRef>
              <c:f>Analytics!$CA$37:$CA$38</c:f>
              <c:strCache>
                <c:ptCount val="1"/>
                <c:pt idx="0">
                  <c:v>Zanele Khumalo</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Analytics!$CA$39:$CA$51</c:f>
              <c:numCache>
                <c:formatCode>General</c:formatCode>
                <c:ptCount val="12"/>
                <c:pt idx="0">
                  <c:v>2</c:v>
                </c:pt>
                <c:pt idx="1">
                  <c:v>1</c:v>
                </c:pt>
                <c:pt idx="2">
                  <c:v>1</c:v>
                </c:pt>
                <c:pt idx="4">
                  <c:v>2</c:v>
                </c:pt>
                <c:pt idx="5">
                  <c:v>2</c:v>
                </c:pt>
                <c:pt idx="6">
                  <c:v>4</c:v>
                </c:pt>
                <c:pt idx="11">
                  <c:v>2</c:v>
                </c:pt>
              </c:numCache>
            </c:numRef>
          </c:val>
          <c:smooth val="0"/>
          <c:extLst>
            <c:ext xmlns:c16="http://schemas.microsoft.com/office/drawing/2014/chart" uri="{C3380CC4-5D6E-409C-BE32-E72D297353CC}">
              <c16:uniqueId val="{0000009C-E292-460D-AB96-41E226AA9261}"/>
            </c:ext>
          </c:extLst>
        </c:ser>
        <c:ser>
          <c:idx val="75"/>
          <c:order val="75"/>
          <c:tx>
            <c:strRef>
              <c:f>Analytics!$CB$37:$CB$38</c:f>
              <c:strCache>
                <c:ptCount val="1"/>
                <c:pt idx="0">
                  <c:v>Zanele Mahlangu</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Analytics!$CB$39:$CB$51</c:f>
              <c:numCache>
                <c:formatCode>General</c:formatCode>
                <c:ptCount val="12"/>
                <c:pt idx="0">
                  <c:v>3</c:v>
                </c:pt>
                <c:pt idx="1">
                  <c:v>1</c:v>
                </c:pt>
                <c:pt idx="2">
                  <c:v>4</c:v>
                </c:pt>
                <c:pt idx="4">
                  <c:v>3</c:v>
                </c:pt>
                <c:pt idx="5">
                  <c:v>2</c:v>
                </c:pt>
                <c:pt idx="6">
                  <c:v>1</c:v>
                </c:pt>
                <c:pt idx="11">
                  <c:v>4</c:v>
                </c:pt>
              </c:numCache>
            </c:numRef>
          </c:val>
          <c:smooth val="0"/>
          <c:extLst>
            <c:ext xmlns:c16="http://schemas.microsoft.com/office/drawing/2014/chart" uri="{C3380CC4-5D6E-409C-BE32-E72D297353CC}">
              <c16:uniqueId val="{0000009D-E292-460D-AB96-41E226AA9261}"/>
            </c:ext>
          </c:extLst>
        </c:ser>
        <c:ser>
          <c:idx val="76"/>
          <c:order val="76"/>
          <c:tx>
            <c:strRef>
              <c:f>Analytics!$CC$37:$CC$38</c:f>
              <c:strCache>
                <c:ptCount val="1"/>
                <c:pt idx="0">
                  <c:v>Zanele Meyer</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Analytics!$CC$39:$CC$51</c:f>
              <c:numCache>
                <c:formatCode>General</c:formatCode>
                <c:ptCount val="12"/>
                <c:pt idx="4">
                  <c:v>3</c:v>
                </c:pt>
                <c:pt idx="11">
                  <c:v>1</c:v>
                </c:pt>
              </c:numCache>
            </c:numRef>
          </c:val>
          <c:smooth val="0"/>
          <c:extLst>
            <c:ext xmlns:c16="http://schemas.microsoft.com/office/drawing/2014/chart" uri="{C3380CC4-5D6E-409C-BE32-E72D297353CC}">
              <c16:uniqueId val="{0000009E-E292-460D-AB96-41E226AA9261}"/>
            </c:ext>
          </c:extLst>
        </c:ser>
        <c:ser>
          <c:idx val="77"/>
          <c:order val="77"/>
          <c:tx>
            <c:strRef>
              <c:f>Analytics!$CD$37:$CD$38</c:f>
              <c:strCache>
                <c:ptCount val="1"/>
                <c:pt idx="0">
                  <c:v>Zanele Nel</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Analytics!$CD$39:$CD$51</c:f>
              <c:numCache>
                <c:formatCode>General</c:formatCode>
                <c:ptCount val="12"/>
                <c:pt idx="0">
                  <c:v>2</c:v>
                </c:pt>
                <c:pt idx="1">
                  <c:v>1</c:v>
                </c:pt>
                <c:pt idx="2">
                  <c:v>1</c:v>
                </c:pt>
                <c:pt idx="3">
                  <c:v>3</c:v>
                </c:pt>
                <c:pt idx="8">
                  <c:v>1</c:v>
                </c:pt>
                <c:pt idx="9">
                  <c:v>1</c:v>
                </c:pt>
                <c:pt idx="10">
                  <c:v>1</c:v>
                </c:pt>
                <c:pt idx="11">
                  <c:v>2</c:v>
                </c:pt>
              </c:numCache>
            </c:numRef>
          </c:val>
          <c:smooth val="0"/>
          <c:extLst>
            <c:ext xmlns:c16="http://schemas.microsoft.com/office/drawing/2014/chart" uri="{C3380CC4-5D6E-409C-BE32-E72D297353CC}">
              <c16:uniqueId val="{0000009F-E292-460D-AB96-41E226AA9261}"/>
            </c:ext>
          </c:extLst>
        </c:ser>
        <c:ser>
          <c:idx val="78"/>
          <c:order val="78"/>
          <c:tx>
            <c:strRef>
              <c:f>Analytics!$CE$37:$CE$38</c:f>
              <c:strCache>
                <c:ptCount val="1"/>
                <c:pt idx="0">
                  <c:v>Zanele Radebe</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Analytics!$CE$39:$CE$51</c:f>
              <c:numCache>
                <c:formatCode>General</c:formatCode>
                <c:ptCount val="12"/>
                <c:pt idx="0">
                  <c:v>1</c:v>
                </c:pt>
                <c:pt idx="1">
                  <c:v>3</c:v>
                </c:pt>
                <c:pt idx="2">
                  <c:v>1</c:v>
                </c:pt>
                <c:pt idx="3">
                  <c:v>2</c:v>
                </c:pt>
                <c:pt idx="4">
                  <c:v>2</c:v>
                </c:pt>
                <c:pt idx="5">
                  <c:v>3</c:v>
                </c:pt>
                <c:pt idx="6">
                  <c:v>1</c:v>
                </c:pt>
                <c:pt idx="7">
                  <c:v>2</c:v>
                </c:pt>
                <c:pt idx="8">
                  <c:v>1</c:v>
                </c:pt>
                <c:pt idx="11">
                  <c:v>2</c:v>
                </c:pt>
              </c:numCache>
            </c:numRef>
          </c:val>
          <c:smooth val="0"/>
          <c:extLst>
            <c:ext xmlns:c16="http://schemas.microsoft.com/office/drawing/2014/chart" uri="{C3380CC4-5D6E-409C-BE32-E72D297353CC}">
              <c16:uniqueId val="{000000A0-E292-460D-AB96-41E226AA9261}"/>
            </c:ext>
          </c:extLst>
        </c:ser>
        <c:ser>
          <c:idx val="79"/>
          <c:order val="79"/>
          <c:tx>
            <c:strRef>
              <c:f>Analytics!$CF$37:$CF$38</c:f>
              <c:strCache>
                <c:ptCount val="1"/>
                <c:pt idx="0">
                  <c:v>Zanele Sithole</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Analytics!$CF$39:$CF$51</c:f>
              <c:numCache>
                <c:formatCode>General</c:formatCode>
                <c:ptCount val="12"/>
                <c:pt idx="1">
                  <c:v>1</c:v>
                </c:pt>
                <c:pt idx="2">
                  <c:v>2</c:v>
                </c:pt>
                <c:pt idx="3">
                  <c:v>1</c:v>
                </c:pt>
                <c:pt idx="4">
                  <c:v>2</c:v>
                </c:pt>
                <c:pt idx="6">
                  <c:v>2</c:v>
                </c:pt>
                <c:pt idx="9">
                  <c:v>1</c:v>
                </c:pt>
                <c:pt idx="11">
                  <c:v>1</c:v>
                </c:pt>
              </c:numCache>
            </c:numRef>
          </c:val>
          <c:smooth val="0"/>
          <c:extLst>
            <c:ext xmlns:c16="http://schemas.microsoft.com/office/drawing/2014/chart" uri="{C3380CC4-5D6E-409C-BE32-E72D297353CC}">
              <c16:uniqueId val="{000000A1-E292-460D-AB96-41E226AA9261}"/>
            </c:ext>
          </c:extLst>
        </c:ser>
        <c:ser>
          <c:idx val="80"/>
          <c:order val="80"/>
          <c:tx>
            <c:strRef>
              <c:f>Analytics!$CG$37:$CG$38</c:f>
              <c:strCache>
                <c:ptCount val="1"/>
                <c:pt idx="0">
                  <c:v>Zanele Swart</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Analytics!$D$39:$D$51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Analytics!$CG$39:$CG$51</c:f>
              <c:numCache>
                <c:formatCode>General</c:formatCode>
                <c:ptCount val="12"/>
                <c:pt idx="1">
                  <c:v>3</c:v>
                </c:pt>
                <c:pt idx="2">
                  <c:v>1</c:v>
                </c:pt>
                <c:pt idx="3">
                  <c:v>2</c:v>
                </c:pt>
                <c:pt idx="4">
                  <c:v>1</c:v>
                </c:pt>
                <c:pt idx="5">
                  <c:v>1</c:v>
                </c:pt>
                <c:pt idx="6">
                  <c:v>1</c:v>
                </c:pt>
                <c:pt idx="7">
                  <c:v>1</c:v>
                </c:pt>
                <c:pt idx="10">
                  <c:v>2</c:v>
                </c:pt>
                <c:pt idx="11">
                  <c:v>1</c:v>
                </c:pt>
              </c:numCache>
            </c:numRef>
          </c:val>
          <c:smooth val="0"/>
          <c:extLst>
            <c:ext xmlns:c16="http://schemas.microsoft.com/office/drawing/2014/chart" uri="{C3380CC4-5D6E-409C-BE32-E72D297353CC}">
              <c16:uniqueId val="{000000A2-E292-460D-AB96-41E226AA9261}"/>
            </c:ext>
          </c:extLst>
        </c:ser>
        <c:dLbls>
          <c:showLegendKey val="0"/>
          <c:showVal val="0"/>
          <c:showCatName val="0"/>
          <c:showSerName val="0"/>
          <c:showPercent val="0"/>
          <c:showBubbleSize val="0"/>
        </c:dLbls>
        <c:marker val="1"/>
        <c:smooth val="0"/>
        <c:axId val="699495232"/>
        <c:axId val="699497632"/>
      </c:lineChart>
      <c:catAx>
        <c:axId val="69949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97632"/>
        <c:crosses val="autoZero"/>
        <c:auto val="1"/>
        <c:lblAlgn val="ctr"/>
        <c:lblOffset val="100"/>
        <c:noMultiLvlLbl val="0"/>
      </c:catAx>
      <c:valAx>
        <c:axId val="69949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95232"/>
        <c:crosses val="autoZero"/>
        <c:crossBetween val="between"/>
      </c:valAx>
      <c:spPr>
        <a:noFill/>
        <a:ln>
          <a:noFill/>
        </a:ln>
        <a:effectLst/>
      </c:spPr>
    </c:plotArea>
    <c:legend>
      <c:legendPos val="r"/>
      <c:layout>
        <c:manualLayout>
          <c:xMode val="edge"/>
          <c:yMode val="edge"/>
          <c:x val="0.72614013202099037"/>
          <c:y val="0.17871323625355567"/>
          <c:w val="0.25477415084789623"/>
          <c:h val="0.74654464934613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[citizen_services_records_log.xlsx]Analytics!PivotTable2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FOLLOW-UP</a:t>
            </a:r>
            <a:r>
              <a:rPr lang="en-US" baseline="0"/>
              <a:t> DATES PER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Analytics!$E$53:$E$54</c:f>
              <c:strCache>
                <c:ptCount val="1"/>
                <c:pt idx="0">
                  <c:v>Clinic</c:v>
                </c:pt>
              </c:strCache>
            </c:strRef>
          </c:tx>
          <c:spPr>
            <a:ln w="28575" cap="rnd">
              <a:solidFill>
                <a:schemeClr val="accent1"/>
              </a:solidFill>
              <a:round/>
            </a:ln>
            <a:effectLst/>
          </c:spPr>
          <c:marker>
            <c:symbol val="none"/>
          </c:marker>
          <c:cat>
            <c:strRef>
              <c:f>Analytics!$D$55:$D$255</c:f>
              <c:strCache>
                <c:ptCount val="200"/>
                <c:pt idx="0">
                  <c:v>1/1/2026</c:v>
                </c:pt>
                <c:pt idx="1">
                  <c:v>1/10/2026</c:v>
                </c:pt>
                <c:pt idx="2">
                  <c:v>1/16/2026</c:v>
                </c:pt>
                <c:pt idx="3">
                  <c:v>1/17/2026</c:v>
                </c:pt>
                <c:pt idx="4">
                  <c:v>1/18/2026</c:v>
                </c:pt>
                <c:pt idx="5">
                  <c:v>1/2/2026</c:v>
                </c:pt>
                <c:pt idx="6">
                  <c:v>1/22/2026</c:v>
                </c:pt>
                <c:pt idx="7">
                  <c:v>1/23/2026</c:v>
                </c:pt>
                <c:pt idx="8">
                  <c:v>1/25/2026</c:v>
                </c:pt>
                <c:pt idx="9">
                  <c:v>1/27/2026</c:v>
                </c:pt>
                <c:pt idx="10">
                  <c:v>1/28/2026</c:v>
                </c:pt>
                <c:pt idx="11">
                  <c:v>1/3/2026</c:v>
                </c:pt>
                <c:pt idx="12">
                  <c:v>1/30/2026</c:v>
                </c:pt>
                <c:pt idx="13">
                  <c:v>1/31/2026</c:v>
                </c:pt>
                <c:pt idx="14">
                  <c:v>1/5/2026</c:v>
                </c:pt>
                <c:pt idx="15">
                  <c:v>1/6/2026</c:v>
                </c:pt>
                <c:pt idx="16">
                  <c:v>1/7/2026</c:v>
                </c:pt>
                <c:pt idx="17">
                  <c:v>1/9/2026</c:v>
                </c:pt>
                <c:pt idx="18">
                  <c:v>10/1/2026</c:v>
                </c:pt>
                <c:pt idx="19">
                  <c:v>10/10/2026</c:v>
                </c:pt>
                <c:pt idx="20">
                  <c:v>10/11/2026</c:v>
                </c:pt>
                <c:pt idx="21">
                  <c:v>10/12/2026</c:v>
                </c:pt>
                <c:pt idx="22">
                  <c:v>10/13/2026</c:v>
                </c:pt>
                <c:pt idx="23">
                  <c:v>10/15/2026</c:v>
                </c:pt>
                <c:pt idx="24">
                  <c:v>10/17/2026</c:v>
                </c:pt>
                <c:pt idx="25">
                  <c:v>10/2/2026</c:v>
                </c:pt>
                <c:pt idx="26">
                  <c:v>10/5/2026</c:v>
                </c:pt>
                <c:pt idx="27">
                  <c:v>10/6/2026</c:v>
                </c:pt>
                <c:pt idx="28">
                  <c:v>10/7/2026</c:v>
                </c:pt>
                <c:pt idx="29">
                  <c:v>10/8/2026</c:v>
                </c:pt>
                <c:pt idx="30">
                  <c:v>10/9/2026</c:v>
                </c:pt>
                <c:pt idx="31">
                  <c:v>11/10/2026</c:v>
                </c:pt>
                <c:pt idx="32">
                  <c:v>11/2/2026</c:v>
                </c:pt>
                <c:pt idx="33">
                  <c:v>11/4/2026</c:v>
                </c:pt>
                <c:pt idx="34">
                  <c:v>11/7/2026</c:v>
                </c:pt>
                <c:pt idx="35">
                  <c:v>11/8/2026</c:v>
                </c:pt>
                <c:pt idx="36">
                  <c:v>12/1/2026</c:v>
                </c:pt>
                <c:pt idx="37">
                  <c:v>12/10/2025</c:v>
                </c:pt>
                <c:pt idx="38">
                  <c:v>12/13/2025</c:v>
                </c:pt>
                <c:pt idx="39">
                  <c:v>12/15/2025</c:v>
                </c:pt>
                <c:pt idx="40">
                  <c:v>12/16/2025</c:v>
                </c:pt>
                <c:pt idx="41">
                  <c:v>12/17/2025</c:v>
                </c:pt>
                <c:pt idx="42">
                  <c:v>12/19/2025</c:v>
                </c:pt>
                <c:pt idx="43">
                  <c:v>12/20/2025</c:v>
                </c:pt>
                <c:pt idx="44">
                  <c:v>12/22/2025</c:v>
                </c:pt>
                <c:pt idx="45">
                  <c:v>12/26/2025</c:v>
                </c:pt>
                <c:pt idx="46">
                  <c:v>12/27/2025</c:v>
                </c:pt>
                <c:pt idx="47">
                  <c:v>12/28/2025</c:v>
                </c:pt>
                <c:pt idx="48">
                  <c:v>12/29/2025</c:v>
                </c:pt>
                <c:pt idx="49">
                  <c:v>12/31/2025</c:v>
                </c:pt>
                <c:pt idx="50">
                  <c:v>12/6/2026</c:v>
                </c:pt>
                <c:pt idx="51">
                  <c:v>12/7/2026</c:v>
                </c:pt>
                <c:pt idx="52">
                  <c:v>12/9/2025</c:v>
                </c:pt>
                <c:pt idx="53">
                  <c:v>2/1/2026</c:v>
                </c:pt>
                <c:pt idx="54">
                  <c:v>2/12/2026</c:v>
                </c:pt>
                <c:pt idx="55">
                  <c:v>2/14/2026</c:v>
                </c:pt>
                <c:pt idx="56">
                  <c:v>2/17/2026</c:v>
                </c:pt>
                <c:pt idx="57">
                  <c:v>2/19/2026</c:v>
                </c:pt>
                <c:pt idx="58">
                  <c:v>2/21/2026</c:v>
                </c:pt>
                <c:pt idx="59">
                  <c:v>2/22/2026</c:v>
                </c:pt>
                <c:pt idx="60">
                  <c:v>2/23/2026</c:v>
                </c:pt>
                <c:pt idx="61">
                  <c:v>2/24/2026</c:v>
                </c:pt>
                <c:pt idx="62">
                  <c:v>2/25/2026</c:v>
                </c:pt>
                <c:pt idx="63">
                  <c:v>2/26/2026</c:v>
                </c:pt>
                <c:pt idx="64">
                  <c:v>2/28/2026</c:v>
                </c:pt>
                <c:pt idx="65">
                  <c:v>2/3/2026</c:v>
                </c:pt>
                <c:pt idx="66">
                  <c:v>2/5/2026</c:v>
                </c:pt>
                <c:pt idx="67">
                  <c:v>2/6/2026</c:v>
                </c:pt>
                <c:pt idx="68">
                  <c:v>2/7/2026</c:v>
                </c:pt>
                <c:pt idx="69">
                  <c:v>2/9/2026</c:v>
                </c:pt>
                <c:pt idx="70">
                  <c:v>3/1/2026</c:v>
                </c:pt>
                <c:pt idx="71">
                  <c:v>3/11/2026</c:v>
                </c:pt>
                <c:pt idx="72">
                  <c:v>3/14/2026</c:v>
                </c:pt>
                <c:pt idx="73">
                  <c:v>3/15/2026</c:v>
                </c:pt>
                <c:pt idx="74">
                  <c:v>3/16/2026</c:v>
                </c:pt>
                <c:pt idx="75">
                  <c:v>3/17/2026</c:v>
                </c:pt>
                <c:pt idx="76">
                  <c:v>3/19/2026</c:v>
                </c:pt>
                <c:pt idx="77">
                  <c:v>3/2/2026</c:v>
                </c:pt>
                <c:pt idx="78">
                  <c:v>3/22/2026</c:v>
                </c:pt>
                <c:pt idx="79">
                  <c:v>3/23/2026</c:v>
                </c:pt>
                <c:pt idx="80">
                  <c:v>3/24/2026</c:v>
                </c:pt>
                <c:pt idx="81">
                  <c:v>3/27/2026</c:v>
                </c:pt>
                <c:pt idx="82">
                  <c:v>3/28/2026</c:v>
                </c:pt>
                <c:pt idx="83">
                  <c:v>3/29/2026</c:v>
                </c:pt>
                <c:pt idx="84">
                  <c:v>3/31/2026</c:v>
                </c:pt>
                <c:pt idx="85">
                  <c:v>3/4/2026</c:v>
                </c:pt>
                <c:pt idx="86">
                  <c:v>3/5/2026</c:v>
                </c:pt>
                <c:pt idx="87">
                  <c:v>3/6/2026</c:v>
                </c:pt>
                <c:pt idx="88">
                  <c:v>3/9/2026</c:v>
                </c:pt>
                <c:pt idx="89">
                  <c:v>4/1/2026</c:v>
                </c:pt>
                <c:pt idx="90">
                  <c:v>4/12/2026</c:v>
                </c:pt>
                <c:pt idx="91">
                  <c:v>4/13/2026</c:v>
                </c:pt>
                <c:pt idx="92">
                  <c:v>4/14/2026</c:v>
                </c:pt>
                <c:pt idx="93">
                  <c:v>4/16/2026</c:v>
                </c:pt>
                <c:pt idx="94">
                  <c:v>4/19/2026</c:v>
                </c:pt>
                <c:pt idx="95">
                  <c:v>4/2/2026</c:v>
                </c:pt>
                <c:pt idx="96">
                  <c:v>4/21/2026</c:v>
                </c:pt>
                <c:pt idx="97">
                  <c:v>4/22/2026</c:v>
                </c:pt>
                <c:pt idx="98">
                  <c:v>4/26/2026</c:v>
                </c:pt>
                <c:pt idx="99">
                  <c:v>4/27/2026</c:v>
                </c:pt>
                <c:pt idx="100">
                  <c:v>4/29/2026</c:v>
                </c:pt>
                <c:pt idx="101">
                  <c:v>4/3/2026</c:v>
                </c:pt>
                <c:pt idx="102">
                  <c:v>4/30/2026</c:v>
                </c:pt>
                <c:pt idx="103">
                  <c:v>4/6/2026</c:v>
                </c:pt>
                <c:pt idx="104">
                  <c:v>4/7/2026</c:v>
                </c:pt>
                <c:pt idx="105">
                  <c:v>4/8/2026</c:v>
                </c:pt>
                <c:pt idx="106">
                  <c:v>4/9/2026</c:v>
                </c:pt>
                <c:pt idx="107">
                  <c:v>5/1/2026</c:v>
                </c:pt>
                <c:pt idx="108">
                  <c:v>5/10/2026</c:v>
                </c:pt>
                <c:pt idx="109">
                  <c:v>5/12/2026</c:v>
                </c:pt>
                <c:pt idx="110">
                  <c:v>5/13/2026</c:v>
                </c:pt>
                <c:pt idx="111">
                  <c:v>5/18/2026</c:v>
                </c:pt>
                <c:pt idx="112">
                  <c:v>5/19/2026</c:v>
                </c:pt>
                <c:pt idx="113">
                  <c:v>5/20/2026</c:v>
                </c:pt>
                <c:pt idx="114">
                  <c:v>5/22/2026</c:v>
                </c:pt>
                <c:pt idx="115">
                  <c:v>5/23/2026</c:v>
                </c:pt>
                <c:pt idx="116">
                  <c:v>5/25/2026</c:v>
                </c:pt>
                <c:pt idx="117">
                  <c:v>5/27/2026</c:v>
                </c:pt>
                <c:pt idx="118">
                  <c:v>5/28/2026</c:v>
                </c:pt>
                <c:pt idx="119">
                  <c:v>5/29/2026</c:v>
                </c:pt>
                <c:pt idx="120">
                  <c:v>5/3/2026</c:v>
                </c:pt>
                <c:pt idx="121">
                  <c:v>5/5/2026</c:v>
                </c:pt>
                <c:pt idx="122">
                  <c:v>5/6/2026</c:v>
                </c:pt>
                <c:pt idx="123">
                  <c:v>5/7/2026</c:v>
                </c:pt>
                <c:pt idx="124">
                  <c:v>5/9/2026</c:v>
                </c:pt>
                <c:pt idx="125">
                  <c:v>6/1/2026</c:v>
                </c:pt>
                <c:pt idx="126">
                  <c:v>6/10/2026</c:v>
                </c:pt>
                <c:pt idx="127">
                  <c:v>6/12/2026</c:v>
                </c:pt>
                <c:pt idx="128">
                  <c:v>6/13/2026</c:v>
                </c:pt>
                <c:pt idx="129">
                  <c:v>6/14/2026</c:v>
                </c:pt>
                <c:pt idx="130">
                  <c:v>6/15/2026</c:v>
                </c:pt>
                <c:pt idx="131">
                  <c:v>6/16/2026</c:v>
                </c:pt>
                <c:pt idx="132">
                  <c:v>6/17/2026</c:v>
                </c:pt>
                <c:pt idx="133">
                  <c:v>6/2/2026</c:v>
                </c:pt>
                <c:pt idx="134">
                  <c:v>6/21/2026</c:v>
                </c:pt>
                <c:pt idx="135">
                  <c:v>6/22/2026</c:v>
                </c:pt>
                <c:pt idx="136">
                  <c:v>6/24/2026</c:v>
                </c:pt>
                <c:pt idx="137">
                  <c:v>6/26/2026</c:v>
                </c:pt>
                <c:pt idx="138">
                  <c:v>6/27/2026</c:v>
                </c:pt>
                <c:pt idx="139">
                  <c:v>6/29/2026</c:v>
                </c:pt>
                <c:pt idx="140">
                  <c:v>6/3/2026</c:v>
                </c:pt>
                <c:pt idx="141">
                  <c:v>6/30/2026</c:v>
                </c:pt>
                <c:pt idx="142">
                  <c:v>6/4/2026</c:v>
                </c:pt>
                <c:pt idx="143">
                  <c:v>6/9/2026</c:v>
                </c:pt>
                <c:pt idx="144">
                  <c:v>7/1/2026</c:v>
                </c:pt>
                <c:pt idx="145">
                  <c:v>7/12/2026</c:v>
                </c:pt>
                <c:pt idx="146">
                  <c:v>7/13/2026</c:v>
                </c:pt>
                <c:pt idx="147">
                  <c:v>7/14/2026</c:v>
                </c:pt>
                <c:pt idx="148">
                  <c:v>7/16/2026</c:v>
                </c:pt>
                <c:pt idx="149">
                  <c:v>7/17/2026</c:v>
                </c:pt>
                <c:pt idx="150">
                  <c:v>7/18/2026</c:v>
                </c:pt>
                <c:pt idx="151">
                  <c:v>7/24/2026</c:v>
                </c:pt>
                <c:pt idx="152">
                  <c:v>7/27/2026</c:v>
                </c:pt>
                <c:pt idx="153">
                  <c:v>7/29/2026</c:v>
                </c:pt>
                <c:pt idx="154">
                  <c:v>7/30/2026</c:v>
                </c:pt>
                <c:pt idx="155">
                  <c:v>7/6/2026</c:v>
                </c:pt>
                <c:pt idx="156">
                  <c:v>7/7/2026</c:v>
                </c:pt>
                <c:pt idx="157">
                  <c:v>7/9/2026</c:v>
                </c:pt>
                <c:pt idx="158">
                  <c:v>8/10/2026</c:v>
                </c:pt>
                <c:pt idx="159">
                  <c:v>8/12/2025</c:v>
                </c:pt>
                <c:pt idx="160">
                  <c:v>8/12/2026</c:v>
                </c:pt>
                <c:pt idx="161">
                  <c:v>8/13/2026</c:v>
                </c:pt>
                <c:pt idx="162">
                  <c:v>8/15/2026</c:v>
                </c:pt>
                <c:pt idx="163">
                  <c:v>8/17/2026</c:v>
                </c:pt>
                <c:pt idx="164">
                  <c:v>8/2/2026</c:v>
                </c:pt>
                <c:pt idx="165">
                  <c:v>8/20/2026</c:v>
                </c:pt>
                <c:pt idx="166">
                  <c:v>8/21/2026</c:v>
                </c:pt>
                <c:pt idx="167">
                  <c:v>8/23/2026</c:v>
                </c:pt>
                <c:pt idx="168">
                  <c:v>8/25/2026</c:v>
                </c:pt>
                <c:pt idx="169">
                  <c:v>8/26/2026</c:v>
                </c:pt>
                <c:pt idx="170">
                  <c:v>8/27/2026</c:v>
                </c:pt>
                <c:pt idx="171">
                  <c:v>8/28/2026</c:v>
                </c:pt>
                <c:pt idx="172">
                  <c:v>8/3/2026</c:v>
                </c:pt>
                <c:pt idx="173">
                  <c:v>8/5/2026</c:v>
                </c:pt>
                <c:pt idx="174">
                  <c:v>8/6/2026</c:v>
                </c:pt>
                <c:pt idx="175">
                  <c:v>8/7/2026</c:v>
                </c:pt>
                <c:pt idx="176">
                  <c:v>8/9/2026</c:v>
                </c:pt>
                <c:pt idx="177">
                  <c:v>9/1/2026</c:v>
                </c:pt>
                <c:pt idx="178">
                  <c:v>9/10/2026</c:v>
                </c:pt>
                <c:pt idx="179">
                  <c:v>9/11/2026</c:v>
                </c:pt>
                <c:pt idx="180">
                  <c:v>9/12/2026</c:v>
                </c:pt>
                <c:pt idx="181">
                  <c:v>9/13/2026</c:v>
                </c:pt>
                <c:pt idx="182">
                  <c:v>9/15/2026</c:v>
                </c:pt>
                <c:pt idx="183">
                  <c:v>9/18/2026</c:v>
                </c:pt>
                <c:pt idx="184">
                  <c:v>9/19/2026</c:v>
                </c:pt>
                <c:pt idx="185">
                  <c:v>9/2/2026</c:v>
                </c:pt>
                <c:pt idx="186">
                  <c:v>9/20/2026</c:v>
                </c:pt>
                <c:pt idx="187">
                  <c:v>9/21/2026</c:v>
                </c:pt>
                <c:pt idx="188">
                  <c:v>9/22/2026</c:v>
                </c:pt>
                <c:pt idx="189">
                  <c:v>9/23/2026</c:v>
                </c:pt>
                <c:pt idx="190">
                  <c:v>9/24/2026</c:v>
                </c:pt>
                <c:pt idx="191">
                  <c:v>9/25/2026</c:v>
                </c:pt>
                <c:pt idx="192">
                  <c:v>9/26/2026</c:v>
                </c:pt>
                <c:pt idx="193">
                  <c:v>9/27/2026</c:v>
                </c:pt>
                <c:pt idx="194">
                  <c:v>9/28/2026</c:v>
                </c:pt>
                <c:pt idx="195">
                  <c:v>9/3/2026</c:v>
                </c:pt>
                <c:pt idx="196">
                  <c:v>9/30/2026</c:v>
                </c:pt>
                <c:pt idx="197">
                  <c:v>9/5/2026</c:v>
                </c:pt>
                <c:pt idx="198">
                  <c:v>9/6/2026</c:v>
                </c:pt>
                <c:pt idx="199">
                  <c:v>9/7/2026</c:v>
                </c:pt>
              </c:strCache>
            </c:strRef>
          </c:cat>
          <c:val>
            <c:numRef>
              <c:f>Analytics!$E$55:$E$255</c:f>
              <c:numCache>
                <c:formatCode>General</c:formatCode>
                <c:ptCount val="200"/>
                <c:pt idx="0">
                  <c:v>1</c:v>
                </c:pt>
                <c:pt idx="1">
                  <c:v>1</c:v>
                </c:pt>
                <c:pt idx="3">
                  <c:v>1</c:v>
                </c:pt>
                <c:pt idx="6">
                  <c:v>1</c:v>
                </c:pt>
                <c:pt idx="8">
                  <c:v>1</c:v>
                </c:pt>
                <c:pt idx="13">
                  <c:v>1</c:v>
                </c:pt>
                <c:pt idx="23">
                  <c:v>1</c:v>
                </c:pt>
                <c:pt idx="27">
                  <c:v>1</c:v>
                </c:pt>
                <c:pt idx="28">
                  <c:v>1</c:v>
                </c:pt>
                <c:pt idx="29">
                  <c:v>1</c:v>
                </c:pt>
                <c:pt idx="34">
                  <c:v>1</c:v>
                </c:pt>
                <c:pt idx="35">
                  <c:v>1</c:v>
                </c:pt>
                <c:pt idx="39">
                  <c:v>1</c:v>
                </c:pt>
                <c:pt idx="42">
                  <c:v>1</c:v>
                </c:pt>
                <c:pt idx="46">
                  <c:v>1</c:v>
                </c:pt>
                <c:pt idx="52">
                  <c:v>1</c:v>
                </c:pt>
                <c:pt idx="53">
                  <c:v>1</c:v>
                </c:pt>
                <c:pt idx="55">
                  <c:v>1</c:v>
                </c:pt>
                <c:pt idx="58">
                  <c:v>1</c:v>
                </c:pt>
                <c:pt idx="60">
                  <c:v>1</c:v>
                </c:pt>
                <c:pt idx="61">
                  <c:v>1</c:v>
                </c:pt>
                <c:pt idx="62">
                  <c:v>1</c:v>
                </c:pt>
                <c:pt idx="63">
                  <c:v>1</c:v>
                </c:pt>
                <c:pt idx="65">
                  <c:v>1</c:v>
                </c:pt>
                <c:pt idx="67">
                  <c:v>1</c:v>
                </c:pt>
                <c:pt idx="72">
                  <c:v>1</c:v>
                </c:pt>
                <c:pt idx="79">
                  <c:v>1</c:v>
                </c:pt>
                <c:pt idx="82">
                  <c:v>1</c:v>
                </c:pt>
                <c:pt idx="83">
                  <c:v>2</c:v>
                </c:pt>
                <c:pt idx="85">
                  <c:v>1</c:v>
                </c:pt>
                <c:pt idx="86">
                  <c:v>1</c:v>
                </c:pt>
                <c:pt idx="92">
                  <c:v>1</c:v>
                </c:pt>
                <c:pt idx="102">
                  <c:v>1</c:v>
                </c:pt>
                <c:pt idx="105">
                  <c:v>1</c:v>
                </c:pt>
                <c:pt idx="110">
                  <c:v>1</c:v>
                </c:pt>
                <c:pt idx="111">
                  <c:v>1</c:v>
                </c:pt>
                <c:pt idx="114">
                  <c:v>1</c:v>
                </c:pt>
                <c:pt idx="115">
                  <c:v>1</c:v>
                </c:pt>
                <c:pt idx="116">
                  <c:v>2</c:v>
                </c:pt>
                <c:pt idx="142">
                  <c:v>1</c:v>
                </c:pt>
                <c:pt idx="143">
                  <c:v>1</c:v>
                </c:pt>
                <c:pt idx="144">
                  <c:v>1</c:v>
                </c:pt>
                <c:pt idx="146">
                  <c:v>1</c:v>
                </c:pt>
                <c:pt idx="148">
                  <c:v>1</c:v>
                </c:pt>
                <c:pt idx="151">
                  <c:v>1</c:v>
                </c:pt>
                <c:pt idx="154">
                  <c:v>1</c:v>
                </c:pt>
                <c:pt idx="159">
                  <c:v>1</c:v>
                </c:pt>
                <c:pt idx="161">
                  <c:v>1</c:v>
                </c:pt>
                <c:pt idx="170">
                  <c:v>1</c:v>
                </c:pt>
                <c:pt idx="176">
                  <c:v>1</c:v>
                </c:pt>
                <c:pt idx="178">
                  <c:v>1</c:v>
                </c:pt>
                <c:pt idx="180">
                  <c:v>1</c:v>
                </c:pt>
                <c:pt idx="189">
                  <c:v>2</c:v>
                </c:pt>
                <c:pt idx="195">
                  <c:v>1</c:v>
                </c:pt>
                <c:pt idx="198">
                  <c:v>1</c:v>
                </c:pt>
              </c:numCache>
            </c:numRef>
          </c:val>
          <c:smooth val="0"/>
          <c:extLst>
            <c:ext xmlns:c16="http://schemas.microsoft.com/office/drawing/2014/chart" uri="{C3380CC4-5D6E-409C-BE32-E72D297353CC}">
              <c16:uniqueId val="{00000005-A32E-4F2C-A06A-7454F83DF56F}"/>
            </c:ext>
          </c:extLst>
        </c:ser>
        <c:ser>
          <c:idx val="1"/>
          <c:order val="1"/>
          <c:tx>
            <c:strRef>
              <c:f>Analytics!$F$53:$F$54</c:f>
              <c:strCache>
                <c:ptCount val="1"/>
                <c:pt idx="0">
                  <c:v>Home Affairs</c:v>
                </c:pt>
              </c:strCache>
            </c:strRef>
          </c:tx>
          <c:spPr>
            <a:ln w="28575" cap="rnd">
              <a:solidFill>
                <a:schemeClr val="accent2"/>
              </a:solidFill>
              <a:round/>
            </a:ln>
            <a:effectLst/>
          </c:spPr>
          <c:marker>
            <c:symbol val="none"/>
          </c:marker>
          <c:cat>
            <c:strRef>
              <c:f>Analytics!$D$55:$D$255</c:f>
              <c:strCache>
                <c:ptCount val="200"/>
                <c:pt idx="0">
                  <c:v>1/1/2026</c:v>
                </c:pt>
                <c:pt idx="1">
                  <c:v>1/10/2026</c:v>
                </c:pt>
                <c:pt idx="2">
                  <c:v>1/16/2026</c:v>
                </c:pt>
                <c:pt idx="3">
                  <c:v>1/17/2026</c:v>
                </c:pt>
                <c:pt idx="4">
                  <c:v>1/18/2026</c:v>
                </c:pt>
                <c:pt idx="5">
                  <c:v>1/2/2026</c:v>
                </c:pt>
                <c:pt idx="6">
                  <c:v>1/22/2026</c:v>
                </c:pt>
                <c:pt idx="7">
                  <c:v>1/23/2026</c:v>
                </c:pt>
                <c:pt idx="8">
                  <c:v>1/25/2026</c:v>
                </c:pt>
                <c:pt idx="9">
                  <c:v>1/27/2026</c:v>
                </c:pt>
                <c:pt idx="10">
                  <c:v>1/28/2026</c:v>
                </c:pt>
                <c:pt idx="11">
                  <c:v>1/3/2026</c:v>
                </c:pt>
                <c:pt idx="12">
                  <c:v>1/30/2026</c:v>
                </c:pt>
                <c:pt idx="13">
                  <c:v>1/31/2026</c:v>
                </c:pt>
                <c:pt idx="14">
                  <c:v>1/5/2026</c:v>
                </c:pt>
                <c:pt idx="15">
                  <c:v>1/6/2026</c:v>
                </c:pt>
                <c:pt idx="16">
                  <c:v>1/7/2026</c:v>
                </c:pt>
                <c:pt idx="17">
                  <c:v>1/9/2026</c:v>
                </c:pt>
                <c:pt idx="18">
                  <c:v>10/1/2026</c:v>
                </c:pt>
                <c:pt idx="19">
                  <c:v>10/10/2026</c:v>
                </c:pt>
                <c:pt idx="20">
                  <c:v>10/11/2026</c:v>
                </c:pt>
                <c:pt idx="21">
                  <c:v>10/12/2026</c:v>
                </c:pt>
                <c:pt idx="22">
                  <c:v>10/13/2026</c:v>
                </c:pt>
                <c:pt idx="23">
                  <c:v>10/15/2026</c:v>
                </c:pt>
                <c:pt idx="24">
                  <c:v>10/17/2026</c:v>
                </c:pt>
                <c:pt idx="25">
                  <c:v>10/2/2026</c:v>
                </c:pt>
                <c:pt idx="26">
                  <c:v>10/5/2026</c:v>
                </c:pt>
                <c:pt idx="27">
                  <c:v>10/6/2026</c:v>
                </c:pt>
                <c:pt idx="28">
                  <c:v>10/7/2026</c:v>
                </c:pt>
                <c:pt idx="29">
                  <c:v>10/8/2026</c:v>
                </c:pt>
                <c:pt idx="30">
                  <c:v>10/9/2026</c:v>
                </c:pt>
                <c:pt idx="31">
                  <c:v>11/10/2026</c:v>
                </c:pt>
                <c:pt idx="32">
                  <c:v>11/2/2026</c:v>
                </c:pt>
                <c:pt idx="33">
                  <c:v>11/4/2026</c:v>
                </c:pt>
                <c:pt idx="34">
                  <c:v>11/7/2026</c:v>
                </c:pt>
                <c:pt idx="35">
                  <c:v>11/8/2026</c:v>
                </c:pt>
                <c:pt idx="36">
                  <c:v>12/1/2026</c:v>
                </c:pt>
                <c:pt idx="37">
                  <c:v>12/10/2025</c:v>
                </c:pt>
                <c:pt idx="38">
                  <c:v>12/13/2025</c:v>
                </c:pt>
                <c:pt idx="39">
                  <c:v>12/15/2025</c:v>
                </c:pt>
                <c:pt idx="40">
                  <c:v>12/16/2025</c:v>
                </c:pt>
                <c:pt idx="41">
                  <c:v>12/17/2025</c:v>
                </c:pt>
                <c:pt idx="42">
                  <c:v>12/19/2025</c:v>
                </c:pt>
                <c:pt idx="43">
                  <c:v>12/20/2025</c:v>
                </c:pt>
                <c:pt idx="44">
                  <c:v>12/22/2025</c:v>
                </c:pt>
                <c:pt idx="45">
                  <c:v>12/26/2025</c:v>
                </c:pt>
                <c:pt idx="46">
                  <c:v>12/27/2025</c:v>
                </c:pt>
                <c:pt idx="47">
                  <c:v>12/28/2025</c:v>
                </c:pt>
                <c:pt idx="48">
                  <c:v>12/29/2025</c:v>
                </c:pt>
                <c:pt idx="49">
                  <c:v>12/31/2025</c:v>
                </c:pt>
                <c:pt idx="50">
                  <c:v>12/6/2026</c:v>
                </c:pt>
                <c:pt idx="51">
                  <c:v>12/7/2026</c:v>
                </c:pt>
                <c:pt idx="52">
                  <c:v>12/9/2025</c:v>
                </c:pt>
                <c:pt idx="53">
                  <c:v>2/1/2026</c:v>
                </c:pt>
                <c:pt idx="54">
                  <c:v>2/12/2026</c:v>
                </c:pt>
                <c:pt idx="55">
                  <c:v>2/14/2026</c:v>
                </c:pt>
                <c:pt idx="56">
                  <c:v>2/17/2026</c:v>
                </c:pt>
                <c:pt idx="57">
                  <c:v>2/19/2026</c:v>
                </c:pt>
                <c:pt idx="58">
                  <c:v>2/21/2026</c:v>
                </c:pt>
                <c:pt idx="59">
                  <c:v>2/22/2026</c:v>
                </c:pt>
                <c:pt idx="60">
                  <c:v>2/23/2026</c:v>
                </c:pt>
                <c:pt idx="61">
                  <c:v>2/24/2026</c:v>
                </c:pt>
                <c:pt idx="62">
                  <c:v>2/25/2026</c:v>
                </c:pt>
                <c:pt idx="63">
                  <c:v>2/26/2026</c:v>
                </c:pt>
                <c:pt idx="64">
                  <c:v>2/28/2026</c:v>
                </c:pt>
                <c:pt idx="65">
                  <c:v>2/3/2026</c:v>
                </c:pt>
                <c:pt idx="66">
                  <c:v>2/5/2026</c:v>
                </c:pt>
                <c:pt idx="67">
                  <c:v>2/6/2026</c:v>
                </c:pt>
                <c:pt idx="68">
                  <c:v>2/7/2026</c:v>
                </c:pt>
                <c:pt idx="69">
                  <c:v>2/9/2026</c:v>
                </c:pt>
                <c:pt idx="70">
                  <c:v>3/1/2026</c:v>
                </c:pt>
                <c:pt idx="71">
                  <c:v>3/11/2026</c:v>
                </c:pt>
                <c:pt idx="72">
                  <c:v>3/14/2026</c:v>
                </c:pt>
                <c:pt idx="73">
                  <c:v>3/15/2026</c:v>
                </c:pt>
                <c:pt idx="74">
                  <c:v>3/16/2026</c:v>
                </c:pt>
                <c:pt idx="75">
                  <c:v>3/17/2026</c:v>
                </c:pt>
                <c:pt idx="76">
                  <c:v>3/19/2026</c:v>
                </c:pt>
                <c:pt idx="77">
                  <c:v>3/2/2026</c:v>
                </c:pt>
                <c:pt idx="78">
                  <c:v>3/22/2026</c:v>
                </c:pt>
                <c:pt idx="79">
                  <c:v>3/23/2026</c:v>
                </c:pt>
                <c:pt idx="80">
                  <c:v>3/24/2026</c:v>
                </c:pt>
                <c:pt idx="81">
                  <c:v>3/27/2026</c:v>
                </c:pt>
                <c:pt idx="82">
                  <c:v>3/28/2026</c:v>
                </c:pt>
                <c:pt idx="83">
                  <c:v>3/29/2026</c:v>
                </c:pt>
                <c:pt idx="84">
                  <c:v>3/31/2026</c:v>
                </c:pt>
                <c:pt idx="85">
                  <c:v>3/4/2026</c:v>
                </c:pt>
                <c:pt idx="86">
                  <c:v>3/5/2026</c:v>
                </c:pt>
                <c:pt idx="87">
                  <c:v>3/6/2026</c:v>
                </c:pt>
                <c:pt idx="88">
                  <c:v>3/9/2026</c:v>
                </c:pt>
                <c:pt idx="89">
                  <c:v>4/1/2026</c:v>
                </c:pt>
                <c:pt idx="90">
                  <c:v>4/12/2026</c:v>
                </c:pt>
                <c:pt idx="91">
                  <c:v>4/13/2026</c:v>
                </c:pt>
                <c:pt idx="92">
                  <c:v>4/14/2026</c:v>
                </c:pt>
                <c:pt idx="93">
                  <c:v>4/16/2026</c:v>
                </c:pt>
                <c:pt idx="94">
                  <c:v>4/19/2026</c:v>
                </c:pt>
                <c:pt idx="95">
                  <c:v>4/2/2026</c:v>
                </c:pt>
                <c:pt idx="96">
                  <c:v>4/21/2026</c:v>
                </c:pt>
                <c:pt idx="97">
                  <c:v>4/22/2026</c:v>
                </c:pt>
                <c:pt idx="98">
                  <c:v>4/26/2026</c:v>
                </c:pt>
                <c:pt idx="99">
                  <c:v>4/27/2026</c:v>
                </c:pt>
                <c:pt idx="100">
                  <c:v>4/29/2026</c:v>
                </c:pt>
                <c:pt idx="101">
                  <c:v>4/3/2026</c:v>
                </c:pt>
                <c:pt idx="102">
                  <c:v>4/30/2026</c:v>
                </c:pt>
                <c:pt idx="103">
                  <c:v>4/6/2026</c:v>
                </c:pt>
                <c:pt idx="104">
                  <c:v>4/7/2026</c:v>
                </c:pt>
                <c:pt idx="105">
                  <c:v>4/8/2026</c:v>
                </c:pt>
                <c:pt idx="106">
                  <c:v>4/9/2026</c:v>
                </c:pt>
                <c:pt idx="107">
                  <c:v>5/1/2026</c:v>
                </c:pt>
                <c:pt idx="108">
                  <c:v>5/10/2026</c:v>
                </c:pt>
                <c:pt idx="109">
                  <c:v>5/12/2026</c:v>
                </c:pt>
                <c:pt idx="110">
                  <c:v>5/13/2026</c:v>
                </c:pt>
                <c:pt idx="111">
                  <c:v>5/18/2026</c:v>
                </c:pt>
                <c:pt idx="112">
                  <c:v>5/19/2026</c:v>
                </c:pt>
                <c:pt idx="113">
                  <c:v>5/20/2026</c:v>
                </c:pt>
                <c:pt idx="114">
                  <c:v>5/22/2026</c:v>
                </c:pt>
                <c:pt idx="115">
                  <c:v>5/23/2026</c:v>
                </c:pt>
                <c:pt idx="116">
                  <c:v>5/25/2026</c:v>
                </c:pt>
                <c:pt idx="117">
                  <c:v>5/27/2026</c:v>
                </c:pt>
                <c:pt idx="118">
                  <c:v>5/28/2026</c:v>
                </c:pt>
                <c:pt idx="119">
                  <c:v>5/29/2026</c:v>
                </c:pt>
                <c:pt idx="120">
                  <c:v>5/3/2026</c:v>
                </c:pt>
                <c:pt idx="121">
                  <c:v>5/5/2026</c:v>
                </c:pt>
                <c:pt idx="122">
                  <c:v>5/6/2026</c:v>
                </c:pt>
                <c:pt idx="123">
                  <c:v>5/7/2026</c:v>
                </c:pt>
                <c:pt idx="124">
                  <c:v>5/9/2026</c:v>
                </c:pt>
                <c:pt idx="125">
                  <c:v>6/1/2026</c:v>
                </c:pt>
                <c:pt idx="126">
                  <c:v>6/10/2026</c:v>
                </c:pt>
                <c:pt idx="127">
                  <c:v>6/12/2026</c:v>
                </c:pt>
                <c:pt idx="128">
                  <c:v>6/13/2026</c:v>
                </c:pt>
                <c:pt idx="129">
                  <c:v>6/14/2026</c:v>
                </c:pt>
                <c:pt idx="130">
                  <c:v>6/15/2026</c:v>
                </c:pt>
                <c:pt idx="131">
                  <c:v>6/16/2026</c:v>
                </c:pt>
                <c:pt idx="132">
                  <c:v>6/17/2026</c:v>
                </c:pt>
                <c:pt idx="133">
                  <c:v>6/2/2026</c:v>
                </c:pt>
                <c:pt idx="134">
                  <c:v>6/21/2026</c:v>
                </c:pt>
                <c:pt idx="135">
                  <c:v>6/22/2026</c:v>
                </c:pt>
                <c:pt idx="136">
                  <c:v>6/24/2026</c:v>
                </c:pt>
                <c:pt idx="137">
                  <c:v>6/26/2026</c:v>
                </c:pt>
                <c:pt idx="138">
                  <c:v>6/27/2026</c:v>
                </c:pt>
                <c:pt idx="139">
                  <c:v>6/29/2026</c:v>
                </c:pt>
                <c:pt idx="140">
                  <c:v>6/3/2026</c:v>
                </c:pt>
                <c:pt idx="141">
                  <c:v>6/30/2026</c:v>
                </c:pt>
                <c:pt idx="142">
                  <c:v>6/4/2026</c:v>
                </c:pt>
                <c:pt idx="143">
                  <c:v>6/9/2026</c:v>
                </c:pt>
                <c:pt idx="144">
                  <c:v>7/1/2026</c:v>
                </c:pt>
                <c:pt idx="145">
                  <c:v>7/12/2026</c:v>
                </c:pt>
                <c:pt idx="146">
                  <c:v>7/13/2026</c:v>
                </c:pt>
                <c:pt idx="147">
                  <c:v>7/14/2026</c:v>
                </c:pt>
                <c:pt idx="148">
                  <c:v>7/16/2026</c:v>
                </c:pt>
                <c:pt idx="149">
                  <c:v>7/17/2026</c:v>
                </c:pt>
                <c:pt idx="150">
                  <c:v>7/18/2026</c:v>
                </c:pt>
                <c:pt idx="151">
                  <c:v>7/24/2026</c:v>
                </c:pt>
                <c:pt idx="152">
                  <c:v>7/27/2026</c:v>
                </c:pt>
                <c:pt idx="153">
                  <c:v>7/29/2026</c:v>
                </c:pt>
                <c:pt idx="154">
                  <c:v>7/30/2026</c:v>
                </c:pt>
                <c:pt idx="155">
                  <c:v>7/6/2026</c:v>
                </c:pt>
                <c:pt idx="156">
                  <c:v>7/7/2026</c:v>
                </c:pt>
                <c:pt idx="157">
                  <c:v>7/9/2026</c:v>
                </c:pt>
                <c:pt idx="158">
                  <c:v>8/10/2026</c:v>
                </c:pt>
                <c:pt idx="159">
                  <c:v>8/12/2025</c:v>
                </c:pt>
                <c:pt idx="160">
                  <c:v>8/12/2026</c:v>
                </c:pt>
                <c:pt idx="161">
                  <c:v>8/13/2026</c:v>
                </c:pt>
                <c:pt idx="162">
                  <c:v>8/15/2026</c:v>
                </c:pt>
                <c:pt idx="163">
                  <c:v>8/17/2026</c:v>
                </c:pt>
                <c:pt idx="164">
                  <c:v>8/2/2026</c:v>
                </c:pt>
                <c:pt idx="165">
                  <c:v>8/20/2026</c:v>
                </c:pt>
                <c:pt idx="166">
                  <c:v>8/21/2026</c:v>
                </c:pt>
                <c:pt idx="167">
                  <c:v>8/23/2026</c:v>
                </c:pt>
                <c:pt idx="168">
                  <c:v>8/25/2026</c:v>
                </c:pt>
                <c:pt idx="169">
                  <c:v>8/26/2026</c:v>
                </c:pt>
                <c:pt idx="170">
                  <c:v>8/27/2026</c:v>
                </c:pt>
                <c:pt idx="171">
                  <c:v>8/28/2026</c:v>
                </c:pt>
                <c:pt idx="172">
                  <c:v>8/3/2026</c:v>
                </c:pt>
                <c:pt idx="173">
                  <c:v>8/5/2026</c:v>
                </c:pt>
                <c:pt idx="174">
                  <c:v>8/6/2026</c:v>
                </c:pt>
                <c:pt idx="175">
                  <c:v>8/7/2026</c:v>
                </c:pt>
                <c:pt idx="176">
                  <c:v>8/9/2026</c:v>
                </c:pt>
                <c:pt idx="177">
                  <c:v>9/1/2026</c:v>
                </c:pt>
                <c:pt idx="178">
                  <c:v>9/10/2026</c:v>
                </c:pt>
                <c:pt idx="179">
                  <c:v>9/11/2026</c:v>
                </c:pt>
                <c:pt idx="180">
                  <c:v>9/12/2026</c:v>
                </c:pt>
                <c:pt idx="181">
                  <c:v>9/13/2026</c:v>
                </c:pt>
                <c:pt idx="182">
                  <c:v>9/15/2026</c:v>
                </c:pt>
                <c:pt idx="183">
                  <c:v>9/18/2026</c:v>
                </c:pt>
                <c:pt idx="184">
                  <c:v>9/19/2026</c:v>
                </c:pt>
                <c:pt idx="185">
                  <c:v>9/2/2026</c:v>
                </c:pt>
                <c:pt idx="186">
                  <c:v>9/20/2026</c:v>
                </c:pt>
                <c:pt idx="187">
                  <c:v>9/21/2026</c:v>
                </c:pt>
                <c:pt idx="188">
                  <c:v>9/22/2026</c:v>
                </c:pt>
                <c:pt idx="189">
                  <c:v>9/23/2026</c:v>
                </c:pt>
                <c:pt idx="190">
                  <c:v>9/24/2026</c:v>
                </c:pt>
                <c:pt idx="191">
                  <c:v>9/25/2026</c:v>
                </c:pt>
                <c:pt idx="192">
                  <c:v>9/26/2026</c:v>
                </c:pt>
                <c:pt idx="193">
                  <c:v>9/27/2026</c:v>
                </c:pt>
                <c:pt idx="194">
                  <c:v>9/28/2026</c:v>
                </c:pt>
                <c:pt idx="195">
                  <c:v>9/3/2026</c:v>
                </c:pt>
                <c:pt idx="196">
                  <c:v>9/30/2026</c:v>
                </c:pt>
                <c:pt idx="197">
                  <c:v>9/5/2026</c:v>
                </c:pt>
                <c:pt idx="198">
                  <c:v>9/6/2026</c:v>
                </c:pt>
                <c:pt idx="199">
                  <c:v>9/7/2026</c:v>
                </c:pt>
              </c:strCache>
            </c:strRef>
          </c:cat>
          <c:val>
            <c:numRef>
              <c:f>Analytics!$F$55:$F$255</c:f>
              <c:numCache>
                <c:formatCode>General</c:formatCode>
                <c:ptCount val="200"/>
                <c:pt idx="0">
                  <c:v>2</c:v>
                </c:pt>
                <c:pt idx="2">
                  <c:v>1</c:v>
                </c:pt>
                <c:pt idx="3">
                  <c:v>1</c:v>
                </c:pt>
                <c:pt idx="4">
                  <c:v>1</c:v>
                </c:pt>
                <c:pt idx="5">
                  <c:v>1</c:v>
                </c:pt>
                <c:pt idx="6">
                  <c:v>1</c:v>
                </c:pt>
                <c:pt idx="9">
                  <c:v>1</c:v>
                </c:pt>
                <c:pt idx="11">
                  <c:v>1</c:v>
                </c:pt>
                <c:pt idx="15">
                  <c:v>1</c:v>
                </c:pt>
                <c:pt idx="18">
                  <c:v>1</c:v>
                </c:pt>
                <c:pt idx="19">
                  <c:v>1</c:v>
                </c:pt>
                <c:pt idx="20">
                  <c:v>1</c:v>
                </c:pt>
                <c:pt idx="21">
                  <c:v>1</c:v>
                </c:pt>
                <c:pt idx="24">
                  <c:v>1</c:v>
                </c:pt>
                <c:pt idx="26">
                  <c:v>1</c:v>
                </c:pt>
                <c:pt idx="28">
                  <c:v>1</c:v>
                </c:pt>
                <c:pt idx="32">
                  <c:v>1</c:v>
                </c:pt>
                <c:pt idx="33">
                  <c:v>1</c:v>
                </c:pt>
                <c:pt idx="37">
                  <c:v>1</c:v>
                </c:pt>
                <c:pt idx="38">
                  <c:v>1</c:v>
                </c:pt>
                <c:pt idx="39">
                  <c:v>1</c:v>
                </c:pt>
                <c:pt idx="44">
                  <c:v>1</c:v>
                </c:pt>
                <c:pt idx="49">
                  <c:v>1</c:v>
                </c:pt>
                <c:pt idx="51">
                  <c:v>1</c:v>
                </c:pt>
                <c:pt idx="58">
                  <c:v>2</c:v>
                </c:pt>
                <c:pt idx="59">
                  <c:v>1</c:v>
                </c:pt>
                <c:pt idx="61">
                  <c:v>1</c:v>
                </c:pt>
                <c:pt idx="65">
                  <c:v>1</c:v>
                </c:pt>
                <c:pt idx="68">
                  <c:v>1</c:v>
                </c:pt>
                <c:pt idx="69">
                  <c:v>1</c:v>
                </c:pt>
                <c:pt idx="70">
                  <c:v>1</c:v>
                </c:pt>
                <c:pt idx="71">
                  <c:v>1</c:v>
                </c:pt>
                <c:pt idx="74">
                  <c:v>1</c:v>
                </c:pt>
                <c:pt idx="75">
                  <c:v>1</c:v>
                </c:pt>
                <c:pt idx="76">
                  <c:v>1</c:v>
                </c:pt>
                <c:pt idx="77">
                  <c:v>1</c:v>
                </c:pt>
                <c:pt idx="78">
                  <c:v>1</c:v>
                </c:pt>
                <c:pt idx="84">
                  <c:v>1</c:v>
                </c:pt>
                <c:pt idx="85">
                  <c:v>1</c:v>
                </c:pt>
                <c:pt idx="87">
                  <c:v>1</c:v>
                </c:pt>
                <c:pt idx="88">
                  <c:v>1</c:v>
                </c:pt>
                <c:pt idx="89">
                  <c:v>1</c:v>
                </c:pt>
                <c:pt idx="90">
                  <c:v>1</c:v>
                </c:pt>
                <c:pt idx="93">
                  <c:v>2</c:v>
                </c:pt>
                <c:pt idx="96">
                  <c:v>1</c:v>
                </c:pt>
                <c:pt idx="97">
                  <c:v>1</c:v>
                </c:pt>
                <c:pt idx="98">
                  <c:v>1</c:v>
                </c:pt>
                <c:pt idx="99">
                  <c:v>1</c:v>
                </c:pt>
                <c:pt idx="102">
                  <c:v>1</c:v>
                </c:pt>
                <c:pt idx="103">
                  <c:v>1</c:v>
                </c:pt>
                <c:pt idx="105">
                  <c:v>1</c:v>
                </c:pt>
                <c:pt idx="108">
                  <c:v>1</c:v>
                </c:pt>
                <c:pt idx="111">
                  <c:v>3</c:v>
                </c:pt>
                <c:pt idx="119">
                  <c:v>1</c:v>
                </c:pt>
                <c:pt idx="120">
                  <c:v>1</c:v>
                </c:pt>
                <c:pt idx="125">
                  <c:v>1</c:v>
                </c:pt>
                <c:pt idx="126">
                  <c:v>1</c:v>
                </c:pt>
                <c:pt idx="127">
                  <c:v>2</c:v>
                </c:pt>
                <c:pt idx="128">
                  <c:v>2</c:v>
                </c:pt>
                <c:pt idx="131">
                  <c:v>1</c:v>
                </c:pt>
                <c:pt idx="132">
                  <c:v>1</c:v>
                </c:pt>
                <c:pt idx="134">
                  <c:v>1</c:v>
                </c:pt>
                <c:pt idx="136">
                  <c:v>1</c:v>
                </c:pt>
                <c:pt idx="139">
                  <c:v>2</c:v>
                </c:pt>
                <c:pt idx="140">
                  <c:v>2</c:v>
                </c:pt>
                <c:pt idx="141">
                  <c:v>1</c:v>
                </c:pt>
                <c:pt idx="142">
                  <c:v>1</c:v>
                </c:pt>
                <c:pt idx="149">
                  <c:v>2</c:v>
                </c:pt>
                <c:pt idx="152">
                  <c:v>2</c:v>
                </c:pt>
                <c:pt idx="153">
                  <c:v>1</c:v>
                </c:pt>
                <c:pt idx="155">
                  <c:v>1</c:v>
                </c:pt>
                <c:pt idx="156">
                  <c:v>1</c:v>
                </c:pt>
                <c:pt idx="162">
                  <c:v>1</c:v>
                </c:pt>
                <c:pt idx="166">
                  <c:v>1</c:v>
                </c:pt>
                <c:pt idx="167">
                  <c:v>1</c:v>
                </c:pt>
                <c:pt idx="170">
                  <c:v>1</c:v>
                </c:pt>
                <c:pt idx="171">
                  <c:v>1</c:v>
                </c:pt>
                <c:pt idx="174">
                  <c:v>1</c:v>
                </c:pt>
                <c:pt idx="175">
                  <c:v>1</c:v>
                </c:pt>
                <c:pt idx="177">
                  <c:v>1</c:v>
                </c:pt>
                <c:pt idx="178">
                  <c:v>1</c:v>
                </c:pt>
                <c:pt idx="180">
                  <c:v>1</c:v>
                </c:pt>
                <c:pt idx="182">
                  <c:v>1</c:v>
                </c:pt>
                <c:pt idx="185">
                  <c:v>1</c:v>
                </c:pt>
                <c:pt idx="186">
                  <c:v>1</c:v>
                </c:pt>
                <c:pt idx="188">
                  <c:v>2</c:v>
                </c:pt>
                <c:pt idx="189">
                  <c:v>1</c:v>
                </c:pt>
                <c:pt idx="190">
                  <c:v>1</c:v>
                </c:pt>
                <c:pt idx="199">
                  <c:v>1</c:v>
                </c:pt>
              </c:numCache>
            </c:numRef>
          </c:val>
          <c:smooth val="0"/>
          <c:extLst>
            <c:ext xmlns:c16="http://schemas.microsoft.com/office/drawing/2014/chart" uri="{C3380CC4-5D6E-409C-BE32-E72D297353CC}">
              <c16:uniqueId val="{00000006-A32E-4F2C-A06A-7454F83DF56F}"/>
            </c:ext>
          </c:extLst>
        </c:ser>
        <c:ser>
          <c:idx val="2"/>
          <c:order val="2"/>
          <c:tx>
            <c:strRef>
              <c:f>Analytics!$G$53:$G$54</c:f>
              <c:strCache>
                <c:ptCount val="1"/>
                <c:pt idx="0">
                  <c:v>Municipal</c:v>
                </c:pt>
              </c:strCache>
            </c:strRef>
          </c:tx>
          <c:spPr>
            <a:ln w="28575" cap="rnd">
              <a:solidFill>
                <a:schemeClr val="accent3"/>
              </a:solidFill>
              <a:round/>
            </a:ln>
            <a:effectLst/>
          </c:spPr>
          <c:marker>
            <c:symbol val="none"/>
          </c:marker>
          <c:cat>
            <c:strRef>
              <c:f>Analytics!$D$55:$D$255</c:f>
              <c:strCache>
                <c:ptCount val="200"/>
                <c:pt idx="0">
                  <c:v>1/1/2026</c:v>
                </c:pt>
                <c:pt idx="1">
                  <c:v>1/10/2026</c:v>
                </c:pt>
                <c:pt idx="2">
                  <c:v>1/16/2026</c:v>
                </c:pt>
                <c:pt idx="3">
                  <c:v>1/17/2026</c:v>
                </c:pt>
                <c:pt idx="4">
                  <c:v>1/18/2026</c:v>
                </c:pt>
                <c:pt idx="5">
                  <c:v>1/2/2026</c:v>
                </c:pt>
                <c:pt idx="6">
                  <c:v>1/22/2026</c:v>
                </c:pt>
                <c:pt idx="7">
                  <c:v>1/23/2026</c:v>
                </c:pt>
                <c:pt idx="8">
                  <c:v>1/25/2026</c:v>
                </c:pt>
                <c:pt idx="9">
                  <c:v>1/27/2026</c:v>
                </c:pt>
                <c:pt idx="10">
                  <c:v>1/28/2026</c:v>
                </c:pt>
                <c:pt idx="11">
                  <c:v>1/3/2026</c:v>
                </c:pt>
                <c:pt idx="12">
                  <c:v>1/30/2026</c:v>
                </c:pt>
                <c:pt idx="13">
                  <c:v>1/31/2026</c:v>
                </c:pt>
                <c:pt idx="14">
                  <c:v>1/5/2026</c:v>
                </c:pt>
                <c:pt idx="15">
                  <c:v>1/6/2026</c:v>
                </c:pt>
                <c:pt idx="16">
                  <c:v>1/7/2026</c:v>
                </c:pt>
                <c:pt idx="17">
                  <c:v>1/9/2026</c:v>
                </c:pt>
                <c:pt idx="18">
                  <c:v>10/1/2026</c:v>
                </c:pt>
                <c:pt idx="19">
                  <c:v>10/10/2026</c:v>
                </c:pt>
                <c:pt idx="20">
                  <c:v>10/11/2026</c:v>
                </c:pt>
                <c:pt idx="21">
                  <c:v>10/12/2026</c:v>
                </c:pt>
                <c:pt idx="22">
                  <c:v>10/13/2026</c:v>
                </c:pt>
                <c:pt idx="23">
                  <c:v>10/15/2026</c:v>
                </c:pt>
                <c:pt idx="24">
                  <c:v>10/17/2026</c:v>
                </c:pt>
                <c:pt idx="25">
                  <c:v>10/2/2026</c:v>
                </c:pt>
                <c:pt idx="26">
                  <c:v>10/5/2026</c:v>
                </c:pt>
                <c:pt idx="27">
                  <c:v>10/6/2026</c:v>
                </c:pt>
                <c:pt idx="28">
                  <c:v>10/7/2026</c:v>
                </c:pt>
                <c:pt idx="29">
                  <c:v>10/8/2026</c:v>
                </c:pt>
                <c:pt idx="30">
                  <c:v>10/9/2026</c:v>
                </c:pt>
                <c:pt idx="31">
                  <c:v>11/10/2026</c:v>
                </c:pt>
                <c:pt idx="32">
                  <c:v>11/2/2026</c:v>
                </c:pt>
                <c:pt idx="33">
                  <c:v>11/4/2026</c:v>
                </c:pt>
                <c:pt idx="34">
                  <c:v>11/7/2026</c:v>
                </c:pt>
                <c:pt idx="35">
                  <c:v>11/8/2026</c:v>
                </c:pt>
                <c:pt idx="36">
                  <c:v>12/1/2026</c:v>
                </c:pt>
                <c:pt idx="37">
                  <c:v>12/10/2025</c:v>
                </c:pt>
                <c:pt idx="38">
                  <c:v>12/13/2025</c:v>
                </c:pt>
                <c:pt idx="39">
                  <c:v>12/15/2025</c:v>
                </c:pt>
                <c:pt idx="40">
                  <c:v>12/16/2025</c:v>
                </c:pt>
                <c:pt idx="41">
                  <c:v>12/17/2025</c:v>
                </c:pt>
                <c:pt idx="42">
                  <c:v>12/19/2025</c:v>
                </c:pt>
                <c:pt idx="43">
                  <c:v>12/20/2025</c:v>
                </c:pt>
                <c:pt idx="44">
                  <c:v>12/22/2025</c:v>
                </c:pt>
                <c:pt idx="45">
                  <c:v>12/26/2025</c:v>
                </c:pt>
                <c:pt idx="46">
                  <c:v>12/27/2025</c:v>
                </c:pt>
                <c:pt idx="47">
                  <c:v>12/28/2025</c:v>
                </c:pt>
                <c:pt idx="48">
                  <c:v>12/29/2025</c:v>
                </c:pt>
                <c:pt idx="49">
                  <c:v>12/31/2025</c:v>
                </c:pt>
                <c:pt idx="50">
                  <c:v>12/6/2026</c:v>
                </c:pt>
                <c:pt idx="51">
                  <c:v>12/7/2026</c:v>
                </c:pt>
                <c:pt idx="52">
                  <c:v>12/9/2025</c:v>
                </c:pt>
                <c:pt idx="53">
                  <c:v>2/1/2026</c:v>
                </c:pt>
                <c:pt idx="54">
                  <c:v>2/12/2026</c:v>
                </c:pt>
                <c:pt idx="55">
                  <c:v>2/14/2026</c:v>
                </c:pt>
                <c:pt idx="56">
                  <c:v>2/17/2026</c:v>
                </c:pt>
                <c:pt idx="57">
                  <c:v>2/19/2026</c:v>
                </c:pt>
                <c:pt idx="58">
                  <c:v>2/21/2026</c:v>
                </c:pt>
                <c:pt idx="59">
                  <c:v>2/22/2026</c:v>
                </c:pt>
                <c:pt idx="60">
                  <c:v>2/23/2026</c:v>
                </c:pt>
                <c:pt idx="61">
                  <c:v>2/24/2026</c:v>
                </c:pt>
                <c:pt idx="62">
                  <c:v>2/25/2026</c:v>
                </c:pt>
                <c:pt idx="63">
                  <c:v>2/26/2026</c:v>
                </c:pt>
                <c:pt idx="64">
                  <c:v>2/28/2026</c:v>
                </c:pt>
                <c:pt idx="65">
                  <c:v>2/3/2026</c:v>
                </c:pt>
                <c:pt idx="66">
                  <c:v>2/5/2026</c:v>
                </c:pt>
                <c:pt idx="67">
                  <c:v>2/6/2026</c:v>
                </c:pt>
                <c:pt idx="68">
                  <c:v>2/7/2026</c:v>
                </c:pt>
                <c:pt idx="69">
                  <c:v>2/9/2026</c:v>
                </c:pt>
                <c:pt idx="70">
                  <c:v>3/1/2026</c:v>
                </c:pt>
                <c:pt idx="71">
                  <c:v>3/11/2026</c:v>
                </c:pt>
                <c:pt idx="72">
                  <c:v>3/14/2026</c:v>
                </c:pt>
                <c:pt idx="73">
                  <c:v>3/15/2026</c:v>
                </c:pt>
                <c:pt idx="74">
                  <c:v>3/16/2026</c:v>
                </c:pt>
                <c:pt idx="75">
                  <c:v>3/17/2026</c:v>
                </c:pt>
                <c:pt idx="76">
                  <c:v>3/19/2026</c:v>
                </c:pt>
                <c:pt idx="77">
                  <c:v>3/2/2026</c:v>
                </c:pt>
                <c:pt idx="78">
                  <c:v>3/22/2026</c:v>
                </c:pt>
                <c:pt idx="79">
                  <c:v>3/23/2026</c:v>
                </c:pt>
                <c:pt idx="80">
                  <c:v>3/24/2026</c:v>
                </c:pt>
                <c:pt idx="81">
                  <c:v>3/27/2026</c:v>
                </c:pt>
                <c:pt idx="82">
                  <c:v>3/28/2026</c:v>
                </c:pt>
                <c:pt idx="83">
                  <c:v>3/29/2026</c:v>
                </c:pt>
                <c:pt idx="84">
                  <c:v>3/31/2026</c:v>
                </c:pt>
                <c:pt idx="85">
                  <c:v>3/4/2026</c:v>
                </c:pt>
                <c:pt idx="86">
                  <c:v>3/5/2026</c:v>
                </c:pt>
                <c:pt idx="87">
                  <c:v>3/6/2026</c:v>
                </c:pt>
                <c:pt idx="88">
                  <c:v>3/9/2026</c:v>
                </c:pt>
                <c:pt idx="89">
                  <c:v>4/1/2026</c:v>
                </c:pt>
                <c:pt idx="90">
                  <c:v>4/12/2026</c:v>
                </c:pt>
                <c:pt idx="91">
                  <c:v>4/13/2026</c:v>
                </c:pt>
                <c:pt idx="92">
                  <c:v>4/14/2026</c:v>
                </c:pt>
                <c:pt idx="93">
                  <c:v>4/16/2026</c:v>
                </c:pt>
                <c:pt idx="94">
                  <c:v>4/19/2026</c:v>
                </c:pt>
                <c:pt idx="95">
                  <c:v>4/2/2026</c:v>
                </c:pt>
                <c:pt idx="96">
                  <c:v>4/21/2026</c:v>
                </c:pt>
                <c:pt idx="97">
                  <c:v>4/22/2026</c:v>
                </c:pt>
                <c:pt idx="98">
                  <c:v>4/26/2026</c:v>
                </c:pt>
                <c:pt idx="99">
                  <c:v>4/27/2026</c:v>
                </c:pt>
                <c:pt idx="100">
                  <c:v>4/29/2026</c:v>
                </c:pt>
                <c:pt idx="101">
                  <c:v>4/3/2026</c:v>
                </c:pt>
                <c:pt idx="102">
                  <c:v>4/30/2026</c:v>
                </c:pt>
                <c:pt idx="103">
                  <c:v>4/6/2026</c:v>
                </c:pt>
                <c:pt idx="104">
                  <c:v>4/7/2026</c:v>
                </c:pt>
                <c:pt idx="105">
                  <c:v>4/8/2026</c:v>
                </c:pt>
                <c:pt idx="106">
                  <c:v>4/9/2026</c:v>
                </c:pt>
                <c:pt idx="107">
                  <c:v>5/1/2026</c:v>
                </c:pt>
                <c:pt idx="108">
                  <c:v>5/10/2026</c:v>
                </c:pt>
                <c:pt idx="109">
                  <c:v>5/12/2026</c:v>
                </c:pt>
                <c:pt idx="110">
                  <c:v>5/13/2026</c:v>
                </c:pt>
                <c:pt idx="111">
                  <c:v>5/18/2026</c:v>
                </c:pt>
                <c:pt idx="112">
                  <c:v>5/19/2026</c:v>
                </c:pt>
                <c:pt idx="113">
                  <c:v>5/20/2026</c:v>
                </c:pt>
                <c:pt idx="114">
                  <c:v>5/22/2026</c:v>
                </c:pt>
                <c:pt idx="115">
                  <c:v>5/23/2026</c:v>
                </c:pt>
                <c:pt idx="116">
                  <c:v>5/25/2026</c:v>
                </c:pt>
                <c:pt idx="117">
                  <c:v>5/27/2026</c:v>
                </c:pt>
                <c:pt idx="118">
                  <c:v>5/28/2026</c:v>
                </c:pt>
                <c:pt idx="119">
                  <c:v>5/29/2026</c:v>
                </c:pt>
                <c:pt idx="120">
                  <c:v>5/3/2026</c:v>
                </c:pt>
                <c:pt idx="121">
                  <c:v>5/5/2026</c:v>
                </c:pt>
                <c:pt idx="122">
                  <c:v>5/6/2026</c:v>
                </c:pt>
                <c:pt idx="123">
                  <c:v>5/7/2026</c:v>
                </c:pt>
                <c:pt idx="124">
                  <c:v>5/9/2026</c:v>
                </c:pt>
                <c:pt idx="125">
                  <c:v>6/1/2026</c:v>
                </c:pt>
                <c:pt idx="126">
                  <c:v>6/10/2026</c:v>
                </c:pt>
                <c:pt idx="127">
                  <c:v>6/12/2026</c:v>
                </c:pt>
                <c:pt idx="128">
                  <c:v>6/13/2026</c:v>
                </c:pt>
                <c:pt idx="129">
                  <c:v>6/14/2026</c:v>
                </c:pt>
                <c:pt idx="130">
                  <c:v>6/15/2026</c:v>
                </c:pt>
                <c:pt idx="131">
                  <c:v>6/16/2026</c:v>
                </c:pt>
                <c:pt idx="132">
                  <c:v>6/17/2026</c:v>
                </c:pt>
                <c:pt idx="133">
                  <c:v>6/2/2026</c:v>
                </c:pt>
                <c:pt idx="134">
                  <c:v>6/21/2026</c:v>
                </c:pt>
                <c:pt idx="135">
                  <c:v>6/22/2026</c:v>
                </c:pt>
                <c:pt idx="136">
                  <c:v>6/24/2026</c:v>
                </c:pt>
                <c:pt idx="137">
                  <c:v>6/26/2026</c:v>
                </c:pt>
                <c:pt idx="138">
                  <c:v>6/27/2026</c:v>
                </c:pt>
                <c:pt idx="139">
                  <c:v>6/29/2026</c:v>
                </c:pt>
                <c:pt idx="140">
                  <c:v>6/3/2026</c:v>
                </c:pt>
                <c:pt idx="141">
                  <c:v>6/30/2026</c:v>
                </c:pt>
                <c:pt idx="142">
                  <c:v>6/4/2026</c:v>
                </c:pt>
                <c:pt idx="143">
                  <c:v>6/9/2026</c:v>
                </c:pt>
                <c:pt idx="144">
                  <c:v>7/1/2026</c:v>
                </c:pt>
                <c:pt idx="145">
                  <c:v>7/12/2026</c:v>
                </c:pt>
                <c:pt idx="146">
                  <c:v>7/13/2026</c:v>
                </c:pt>
                <c:pt idx="147">
                  <c:v>7/14/2026</c:v>
                </c:pt>
                <c:pt idx="148">
                  <c:v>7/16/2026</c:v>
                </c:pt>
                <c:pt idx="149">
                  <c:v>7/17/2026</c:v>
                </c:pt>
                <c:pt idx="150">
                  <c:v>7/18/2026</c:v>
                </c:pt>
                <c:pt idx="151">
                  <c:v>7/24/2026</c:v>
                </c:pt>
                <c:pt idx="152">
                  <c:v>7/27/2026</c:v>
                </c:pt>
                <c:pt idx="153">
                  <c:v>7/29/2026</c:v>
                </c:pt>
                <c:pt idx="154">
                  <c:v>7/30/2026</c:v>
                </c:pt>
                <c:pt idx="155">
                  <c:v>7/6/2026</c:v>
                </c:pt>
                <c:pt idx="156">
                  <c:v>7/7/2026</c:v>
                </c:pt>
                <c:pt idx="157">
                  <c:v>7/9/2026</c:v>
                </c:pt>
                <c:pt idx="158">
                  <c:v>8/10/2026</c:v>
                </c:pt>
                <c:pt idx="159">
                  <c:v>8/12/2025</c:v>
                </c:pt>
                <c:pt idx="160">
                  <c:v>8/12/2026</c:v>
                </c:pt>
                <c:pt idx="161">
                  <c:v>8/13/2026</c:v>
                </c:pt>
                <c:pt idx="162">
                  <c:v>8/15/2026</c:v>
                </c:pt>
                <c:pt idx="163">
                  <c:v>8/17/2026</c:v>
                </c:pt>
                <c:pt idx="164">
                  <c:v>8/2/2026</c:v>
                </c:pt>
                <c:pt idx="165">
                  <c:v>8/20/2026</c:v>
                </c:pt>
                <c:pt idx="166">
                  <c:v>8/21/2026</c:v>
                </c:pt>
                <c:pt idx="167">
                  <c:v>8/23/2026</c:v>
                </c:pt>
                <c:pt idx="168">
                  <c:v>8/25/2026</c:v>
                </c:pt>
                <c:pt idx="169">
                  <c:v>8/26/2026</c:v>
                </c:pt>
                <c:pt idx="170">
                  <c:v>8/27/2026</c:v>
                </c:pt>
                <c:pt idx="171">
                  <c:v>8/28/2026</c:v>
                </c:pt>
                <c:pt idx="172">
                  <c:v>8/3/2026</c:v>
                </c:pt>
                <c:pt idx="173">
                  <c:v>8/5/2026</c:v>
                </c:pt>
                <c:pt idx="174">
                  <c:v>8/6/2026</c:v>
                </c:pt>
                <c:pt idx="175">
                  <c:v>8/7/2026</c:v>
                </c:pt>
                <c:pt idx="176">
                  <c:v>8/9/2026</c:v>
                </c:pt>
                <c:pt idx="177">
                  <c:v>9/1/2026</c:v>
                </c:pt>
                <c:pt idx="178">
                  <c:v>9/10/2026</c:v>
                </c:pt>
                <c:pt idx="179">
                  <c:v>9/11/2026</c:v>
                </c:pt>
                <c:pt idx="180">
                  <c:v>9/12/2026</c:v>
                </c:pt>
                <c:pt idx="181">
                  <c:v>9/13/2026</c:v>
                </c:pt>
                <c:pt idx="182">
                  <c:v>9/15/2026</c:v>
                </c:pt>
                <c:pt idx="183">
                  <c:v>9/18/2026</c:v>
                </c:pt>
                <c:pt idx="184">
                  <c:v>9/19/2026</c:v>
                </c:pt>
                <c:pt idx="185">
                  <c:v>9/2/2026</c:v>
                </c:pt>
                <c:pt idx="186">
                  <c:v>9/20/2026</c:v>
                </c:pt>
                <c:pt idx="187">
                  <c:v>9/21/2026</c:v>
                </c:pt>
                <c:pt idx="188">
                  <c:v>9/22/2026</c:v>
                </c:pt>
                <c:pt idx="189">
                  <c:v>9/23/2026</c:v>
                </c:pt>
                <c:pt idx="190">
                  <c:v>9/24/2026</c:v>
                </c:pt>
                <c:pt idx="191">
                  <c:v>9/25/2026</c:v>
                </c:pt>
                <c:pt idx="192">
                  <c:v>9/26/2026</c:v>
                </c:pt>
                <c:pt idx="193">
                  <c:v>9/27/2026</c:v>
                </c:pt>
                <c:pt idx="194">
                  <c:v>9/28/2026</c:v>
                </c:pt>
                <c:pt idx="195">
                  <c:v>9/3/2026</c:v>
                </c:pt>
                <c:pt idx="196">
                  <c:v>9/30/2026</c:v>
                </c:pt>
                <c:pt idx="197">
                  <c:v>9/5/2026</c:v>
                </c:pt>
                <c:pt idx="198">
                  <c:v>9/6/2026</c:v>
                </c:pt>
                <c:pt idx="199">
                  <c:v>9/7/2026</c:v>
                </c:pt>
              </c:strCache>
            </c:strRef>
          </c:cat>
          <c:val>
            <c:numRef>
              <c:f>Analytics!$G$55:$G$255</c:f>
              <c:numCache>
                <c:formatCode>General</c:formatCode>
                <c:ptCount val="200"/>
                <c:pt idx="12">
                  <c:v>1</c:v>
                </c:pt>
                <c:pt idx="14">
                  <c:v>1</c:v>
                </c:pt>
                <c:pt idx="16">
                  <c:v>1</c:v>
                </c:pt>
                <c:pt idx="22">
                  <c:v>1</c:v>
                </c:pt>
                <c:pt idx="26">
                  <c:v>1</c:v>
                </c:pt>
                <c:pt idx="41">
                  <c:v>1</c:v>
                </c:pt>
                <c:pt idx="45">
                  <c:v>1</c:v>
                </c:pt>
                <c:pt idx="46">
                  <c:v>1</c:v>
                </c:pt>
                <c:pt idx="47">
                  <c:v>1</c:v>
                </c:pt>
                <c:pt idx="48">
                  <c:v>1</c:v>
                </c:pt>
                <c:pt idx="53">
                  <c:v>1</c:v>
                </c:pt>
                <c:pt idx="56">
                  <c:v>1</c:v>
                </c:pt>
                <c:pt idx="57">
                  <c:v>1</c:v>
                </c:pt>
                <c:pt idx="61">
                  <c:v>1</c:v>
                </c:pt>
                <c:pt idx="62">
                  <c:v>1</c:v>
                </c:pt>
                <c:pt idx="65">
                  <c:v>2</c:v>
                </c:pt>
                <c:pt idx="66">
                  <c:v>1</c:v>
                </c:pt>
                <c:pt idx="70">
                  <c:v>1</c:v>
                </c:pt>
                <c:pt idx="73">
                  <c:v>1</c:v>
                </c:pt>
                <c:pt idx="77">
                  <c:v>1</c:v>
                </c:pt>
                <c:pt idx="85">
                  <c:v>1</c:v>
                </c:pt>
                <c:pt idx="90">
                  <c:v>1</c:v>
                </c:pt>
                <c:pt idx="97">
                  <c:v>2</c:v>
                </c:pt>
                <c:pt idx="100">
                  <c:v>1</c:v>
                </c:pt>
                <c:pt idx="101">
                  <c:v>2</c:v>
                </c:pt>
                <c:pt idx="103">
                  <c:v>1</c:v>
                </c:pt>
                <c:pt idx="104">
                  <c:v>1</c:v>
                </c:pt>
                <c:pt idx="105">
                  <c:v>1</c:v>
                </c:pt>
                <c:pt idx="112">
                  <c:v>1</c:v>
                </c:pt>
                <c:pt idx="113">
                  <c:v>1</c:v>
                </c:pt>
                <c:pt idx="117">
                  <c:v>3</c:v>
                </c:pt>
                <c:pt idx="118">
                  <c:v>2</c:v>
                </c:pt>
                <c:pt idx="121">
                  <c:v>1</c:v>
                </c:pt>
                <c:pt idx="124">
                  <c:v>1</c:v>
                </c:pt>
                <c:pt idx="130">
                  <c:v>1</c:v>
                </c:pt>
                <c:pt idx="138">
                  <c:v>1</c:v>
                </c:pt>
                <c:pt idx="154">
                  <c:v>1</c:v>
                </c:pt>
                <c:pt idx="156">
                  <c:v>1</c:v>
                </c:pt>
                <c:pt idx="157">
                  <c:v>2</c:v>
                </c:pt>
                <c:pt idx="161">
                  <c:v>1</c:v>
                </c:pt>
                <c:pt idx="163">
                  <c:v>1</c:v>
                </c:pt>
                <c:pt idx="165">
                  <c:v>1</c:v>
                </c:pt>
                <c:pt idx="169">
                  <c:v>1</c:v>
                </c:pt>
                <c:pt idx="171">
                  <c:v>1</c:v>
                </c:pt>
                <c:pt idx="173">
                  <c:v>1</c:v>
                </c:pt>
                <c:pt idx="179">
                  <c:v>1</c:v>
                </c:pt>
                <c:pt idx="180">
                  <c:v>2</c:v>
                </c:pt>
                <c:pt idx="182">
                  <c:v>1</c:v>
                </c:pt>
                <c:pt idx="183">
                  <c:v>2</c:v>
                </c:pt>
                <c:pt idx="187">
                  <c:v>1</c:v>
                </c:pt>
                <c:pt idx="189">
                  <c:v>1</c:v>
                </c:pt>
                <c:pt idx="192">
                  <c:v>1</c:v>
                </c:pt>
                <c:pt idx="193">
                  <c:v>2</c:v>
                </c:pt>
                <c:pt idx="194">
                  <c:v>1</c:v>
                </c:pt>
                <c:pt idx="196">
                  <c:v>1</c:v>
                </c:pt>
                <c:pt idx="197">
                  <c:v>1</c:v>
                </c:pt>
              </c:numCache>
            </c:numRef>
          </c:val>
          <c:smooth val="0"/>
          <c:extLst>
            <c:ext xmlns:c16="http://schemas.microsoft.com/office/drawing/2014/chart" uri="{C3380CC4-5D6E-409C-BE32-E72D297353CC}">
              <c16:uniqueId val="{00000007-A32E-4F2C-A06A-7454F83DF56F}"/>
            </c:ext>
          </c:extLst>
        </c:ser>
        <c:ser>
          <c:idx val="3"/>
          <c:order val="3"/>
          <c:tx>
            <c:strRef>
              <c:f>Analytics!$H$53:$H$54</c:f>
              <c:strCache>
                <c:ptCount val="1"/>
                <c:pt idx="0">
                  <c:v>SASSA</c:v>
                </c:pt>
              </c:strCache>
            </c:strRef>
          </c:tx>
          <c:spPr>
            <a:ln w="28575" cap="rnd">
              <a:solidFill>
                <a:schemeClr val="accent4"/>
              </a:solidFill>
              <a:round/>
            </a:ln>
            <a:effectLst/>
          </c:spPr>
          <c:marker>
            <c:symbol val="none"/>
          </c:marker>
          <c:cat>
            <c:strRef>
              <c:f>Analytics!$D$55:$D$255</c:f>
              <c:strCache>
                <c:ptCount val="200"/>
                <c:pt idx="0">
                  <c:v>1/1/2026</c:v>
                </c:pt>
                <c:pt idx="1">
                  <c:v>1/10/2026</c:v>
                </c:pt>
                <c:pt idx="2">
                  <c:v>1/16/2026</c:v>
                </c:pt>
                <c:pt idx="3">
                  <c:v>1/17/2026</c:v>
                </c:pt>
                <c:pt idx="4">
                  <c:v>1/18/2026</c:v>
                </c:pt>
                <c:pt idx="5">
                  <c:v>1/2/2026</c:v>
                </c:pt>
                <c:pt idx="6">
                  <c:v>1/22/2026</c:v>
                </c:pt>
                <c:pt idx="7">
                  <c:v>1/23/2026</c:v>
                </c:pt>
                <c:pt idx="8">
                  <c:v>1/25/2026</c:v>
                </c:pt>
                <c:pt idx="9">
                  <c:v>1/27/2026</c:v>
                </c:pt>
                <c:pt idx="10">
                  <c:v>1/28/2026</c:v>
                </c:pt>
                <c:pt idx="11">
                  <c:v>1/3/2026</c:v>
                </c:pt>
                <c:pt idx="12">
                  <c:v>1/30/2026</c:v>
                </c:pt>
                <c:pt idx="13">
                  <c:v>1/31/2026</c:v>
                </c:pt>
                <c:pt idx="14">
                  <c:v>1/5/2026</c:v>
                </c:pt>
                <c:pt idx="15">
                  <c:v>1/6/2026</c:v>
                </c:pt>
                <c:pt idx="16">
                  <c:v>1/7/2026</c:v>
                </c:pt>
                <c:pt idx="17">
                  <c:v>1/9/2026</c:v>
                </c:pt>
                <c:pt idx="18">
                  <c:v>10/1/2026</c:v>
                </c:pt>
                <c:pt idx="19">
                  <c:v>10/10/2026</c:v>
                </c:pt>
                <c:pt idx="20">
                  <c:v>10/11/2026</c:v>
                </c:pt>
                <c:pt idx="21">
                  <c:v>10/12/2026</c:v>
                </c:pt>
                <c:pt idx="22">
                  <c:v>10/13/2026</c:v>
                </c:pt>
                <c:pt idx="23">
                  <c:v>10/15/2026</c:v>
                </c:pt>
                <c:pt idx="24">
                  <c:v>10/17/2026</c:v>
                </c:pt>
                <c:pt idx="25">
                  <c:v>10/2/2026</c:v>
                </c:pt>
                <c:pt idx="26">
                  <c:v>10/5/2026</c:v>
                </c:pt>
                <c:pt idx="27">
                  <c:v>10/6/2026</c:v>
                </c:pt>
                <c:pt idx="28">
                  <c:v>10/7/2026</c:v>
                </c:pt>
                <c:pt idx="29">
                  <c:v>10/8/2026</c:v>
                </c:pt>
                <c:pt idx="30">
                  <c:v>10/9/2026</c:v>
                </c:pt>
                <c:pt idx="31">
                  <c:v>11/10/2026</c:v>
                </c:pt>
                <c:pt idx="32">
                  <c:v>11/2/2026</c:v>
                </c:pt>
                <c:pt idx="33">
                  <c:v>11/4/2026</c:v>
                </c:pt>
                <c:pt idx="34">
                  <c:v>11/7/2026</c:v>
                </c:pt>
                <c:pt idx="35">
                  <c:v>11/8/2026</c:v>
                </c:pt>
                <c:pt idx="36">
                  <c:v>12/1/2026</c:v>
                </c:pt>
                <c:pt idx="37">
                  <c:v>12/10/2025</c:v>
                </c:pt>
                <c:pt idx="38">
                  <c:v>12/13/2025</c:v>
                </c:pt>
                <c:pt idx="39">
                  <c:v>12/15/2025</c:v>
                </c:pt>
                <c:pt idx="40">
                  <c:v>12/16/2025</c:v>
                </c:pt>
                <c:pt idx="41">
                  <c:v>12/17/2025</c:v>
                </c:pt>
                <c:pt idx="42">
                  <c:v>12/19/2025</c:v>
                </c:pt>
                <c:pt idx="43">
                  <c:v>12/20/2025</c:v>
                </c:pt>
                <c:pt idx="44">
                  <c:v>12/22/2025</c:v>
                </c:pt>
                <c:pt idx="45">
                  <c:v>12/26/2025</c:v>
                </c:pt>
                <c:pt idx="46">
                  <c:v>12/27/2025</c:v>
                </c:pt>
                <c:pt idx="47">
                  <c:v>12/28/2025</c:v>
                </c:pt>
                <c:pt idx="48">
                  <c:v>12/29/2025</c:v>
                </c:pt>
                <c:pt idx="49">
                  <c:v>12/31/2025</c:v>
                </c:pt>
                <c:pt idx="50">
                  <c:v>12/6/2026</c:v>
                </c:pt>
                <c:pt idx="51">
                  <c:v>12/7/2026</c:v>
                </c:pt>
                <c:pt idx="52">
                  <c:v>12/9/2025</c:v>
                </c:pt>
                <c:pt idx="53">
                  <c:v>2/1/2026</c:v>
                </c:pt>
                <c:pt idx="54">
                  <c:v>2/12/2026</c:v>
                </c:pt>
                <c:pt idx="55">
                  <c:v>2/14/2026</c:v>
                </c:pt>
                <c:pt idx="56">
                  <c:v>2/17/2026</c:v>
                </c:pt>
                <c:pt idx="57">
                  <c:v>2/19/2026</c:v>
                </c:pt>
                <c:pt idx="58">
                  <c:v>2/21/2026</c:v>
                </c:pt>
                <c:pt idx="59">
                  <c:v>2/22/2026</c:v>
                </c:pt>
                <c:pt idx="60">
                  <c:v>2/23/2026</c:v>
                </c:pt>
                <c:pt idx="61">
                  <c:v>2/24/2026</c:v>
                </c:pt>
                <c:pt idx="62">
                  <c:v>2/25/2026</c:v>
                </c:pt>
                <c:pt idx="63">
                  <c:v>2/26/2026</c:v>
                </c:pt>
                <c:pt idx="64">
                  <c:v>2/28/2026</c:v>
                </c:pt>
                <c:pt idx="65">
                  <c:v>2/3/2026</c:v>
                </c:pt>
                <c:pt idx="66">
                  <c:v>2/5/2026</c:v>
                </c:pt>
                <c:pt idx="67">
                  <c:v>2/6/2026</c:v>
                </c:pt>
                <c:pt idx="68">
                  <c:v>2/7/2026</c:v>
                </c:pt>
                <c:pt idx="69">
                  <c:v>2/9/2026</c:v>
                </c:pt>
                <c:pt idx="70">
                  <c:v>3/1/2026</c:v>
                </c:pt>
                <c:pt idx="71">
                  <c:v>3/11/2026</c:v>
                </c:pt>
                <c:pt idx="72">
                  <c:v>3/14/2026</c:v>
                </c:pt>
                <c:pt idx="73">
                  <c:v>3/15/2026</c:v>
                </c:pt>
                <c:pt idx="74">
                  <c:v>3/16/2026</c:v>
                </c:pt>
                <c:pt idx="75">
                  <c:v>3/17/2026</c:v>
                </c:pt>
                <c:pt idx="76">
                  <c:v>3/19/2026</c:v>
                </c:pt>
                <c:pt idx="77">
                  <c:v>3/2/2026</c:v>
                </c:pt>
                <c:pt idx="78">
                  <c:v>3/22/2026</c:v>
                </c:pt>
                <c:pt idx="79">
                  <c:v>3/23/2026</c:v>
                </c:pt>
                <c:pt idx="80">
                  <c:v>3/24/2026</c:v>
                </c:pt>
                <c:pt idx="81">
                  <c:v>3/27/2026</c:v>
                </c:pt>
                <c:pt idx="82">
                  <c:v>3/28/2026</c:v>
                </c:pt>
                <c:pt idx="83">
                  <c:v>3/29/2026</c:v>
                </c:pt>
                <c:pt idx="84">
                  <c:v>3/31/2026</c:v>
                </c:pt>
                <c:pt idx="85">
                  <c:v>3/4/2026</c:v>
                </c:pt>
                <c:pt idx="86">
                  <c:v>3/5/2026</c:v>
                </c:pt>
                <c:pt idx="87">
                  <c:v>3/6/2026</c:v>
                </c:pt>
                <c:pt idx="88">
                  <c:v>3/9/2026</c:v>
                </c:pt>
                <c:pt idx="89">
                  <c:v>4/1/2026</c:v>
                </c:pt>
                <c:pt idx="90">
                  <c:v>4/12/2026</c:v>
                </c:pt>
                <c:pt idx="91">
                  <c:v>4/13/2026</c:v>
                </c:pt>
                <c:pt idx="92">
                  <c:v>4/14/2026</c:v>
                </c:pt>
                <c:pt idx="93">
                  <c:v>4/16/2026</c:v>
                </c:pt>
                <c:pt idx="94">
                  <c:v>4/19/2026</c:v>
                </c:pt>
                <c:pt idx="95">
                  <c:v>4/2/2026</c:v>
                </c:pt>
                <c:pt idx="96">
                  <c:v>4/21/2026</c:v>
                </c:pt>
                <c:pt idx="97">
                  <c:v>4/22/2026</c:v>
                </c:pt>
                <c:pt idx="98">
                  <c:v>4/26/2026</c:v>
                </c:pt>
                <c:pt idx="99">
                  <c:v>4/27/2026</c:v>
                </c:pt>
                <c:pt idx="100">
                  <c:v>4/29/2026</c:v>
                </c:pt>
                <c:pt idx="101">
                  <c:v>4/3/2026</c:v>
                </c:pt>
                <c:pt idx="102">
                  <c:v>4/30/2026</c:v>
                </c:pt>
                <c:pt idx="103">
                  <c:v>4/6/2026</c:v>
                </c:pt>
                <c:pt idx="104">
                  <c:v>4/7/2026</c:v>
                </c:pt>
                <c:pt idx="105">
                  <c:v>4/8/2026</c:v>
                </c:pt>
                <c:pt idx="106">
                  <c:v>4/9/2026</c:v>
                </c:pt>
                <c:pt idx="107">
                  <c:v>5/1/2026</c:v>
                </c:pt>
                <c:pt idx="108">
                  <c:v>5/10/2026</c:v>
                </c:pt>
                <c:pt idx="109">
                  <c:v>5/12/2026</c:v>
                </c:pt>
                <c:pt idx="110">
                  <c:v>5/13/2026</c:v>
                </c:pt>
                <c:pt idx="111">
                  <c:v>5/18/2026</c:v>
                </c:pt>
                <c:pt idx="112">
                  <c:v>5/19/2026</c:v>
                </c:pt>
                <c:pt idx="113">
                  <c:v>5/20/2026</c:v>
                </c:pt>
                <c:pt idx="114">
                  <c:v>5/22/2026</c:v>
                </c:pt>
                <c:pt idx="115">
                  <c:v>5/23/2026</c:v>
                </c:pt>
                <c:pt idx="116">
                  <c:v>5/25/2026</c:v>
                </c:pt>
                <c:pt idx="117">
                  <c:v>5/27/2026</c:v>
                </c:pt>
                <c:pt idx="118">
                  <c:v>5/28/2026</c:v>
                </c:pt>
                <c:pt idx="119">
                  <c:v>5/29/2026</c:v>
                </c:pt>
                <c:pt idx="120">
                  <c:v>5/3/2026</c:v>
                </c:pt>
                <c:pt idx="121">
                  <c:v>5/5/2026</c:v>
                </c:pt>
                <c:pt idx="122">
                  <c:v>5/6/2026</c:v>
                </c:pt>
                <c:pt idx="123">
                  <c:v>5/7/2026</c:v>
                </c:pt>
                <c:pt idx="124">
                  <c:v>5/9/2026</c:v>
                </c:pt>
                <c:pt idx="125">
                  <c:v>6/1/2026</c:v>
                </c:pt>
                <c:pt idx="126">
                  <c:v>6/10/2026</c:v>
                </c:pt>
                <c:pt idx="127">
                  <c:v>6/12/2026</c:v>
                </c:pt>
                <c:pt idx="128">
                  <c:v>6/13/2026</c:v>
                </c:pt>
                <c:pt idx="129">
                  <c:v>6/14/2026</c:v>
                </c:pt>
                <c:pt idx="130">
                  <c:v>6/15/2026</c:v>
                </c:pt>
                <c:pt idx="131">
                  <c:v>6/16/2026</c:v>
                </c:pt>
                <c:pt idx="132">
                  <c:v>6/17/2026</c:v>
                </c:pt>
                <c:pt idx="133">
                  <c:v>6/2/2026</c:v>
                </c:pt>
                <c:pt idx="134">
                  <c:v>6/21/2026</c:v>
                </c:pt>
                <c:pt idx="135">
                  <c:v>6/22/2026</c:v>
                </c:pt>
                <c:pt idx="136">
                  <c:v>6/24/2026</c:v>
                </c:pt>
                <c:pt idx="137">
                  <c:v>6/26/2026</c:v>
                </c:pt>
                <c:pt idx="138">
                  <c:v>6/27/2026</c:v>
                </c:pt>
                <c:pt idx="139">
                  <c:v>6/29/2026</c:v>
                </c:pt>
                <c:pt idx="140">
                  <c:v>6/3/2026</c:v>
                </c:pt>
                <c:pt idx="141">
                  <c:v>6/30/2026</c:v>
                </c:pt>
                <c:pt idx="142">
                  <c:v>6/4/2026</c:v>
                </c:pt>
                <c:pt idx="143">
                  <c:v>6/9/2026</c:v>
                </c:pt>
                <c:pt idx="144">
                  <c:v>7/1/2026</c:v>
                </c:pt>
                <c:pt idx="145">
                  <c:v>7/12/2026</c:v>
                </c:pt>
                <c:pt idx="146">
                  <c:v>7/13/2026</c:v>
                </c:pt>
                <c:pt idx="147">
                  <c:v>7/14/2026</c:v>
                </c:pt>
                <c:pt idx="148">
                  <c:v>7/16/2026</c:v>
                </c:pt>
                <c:pt idx="149">
                  <c:v>7/17/2026</c:v>
                </c:pt>
                <c:pt idx="150">
                  <c:v>7/18/2026</c:v>
                </c:pt>
                <c:pt idx="151">
                  <c:v>7/24/2026</c:v>
                </c:pt>
                <c:pt idx="152">
                  <c:v>7/27/2026</c:v>
                </c:pt>
                <c:pt idx="153">
                  <c:v>7/29/2026</c:v>
                </c:pt>
                <c:pt idx="154">
                  <c:v>7/30/2026</c:v>
                </c:pt>
                <c:pt idx="155">
                  <c:v>7/6/2026</c:v>
                </c:pt>
                <c:pt idx="156">
                  <c:v>7/7/2026</c:v>
                </c:pt>
                <c:pt idx="157">
                  <c:v>7/9/2026</c:v>
                </c:pt>
                <c:pt idx="158">
                  <c:v>8/10/2026</c:v>
                </c:pt>
                <c:pt idx="159">
                  <c:v>8/12/2025</c:v>
                </c:pt>
                <c:pt idx="160">
                  <c:v>8/12/2026</c:v>
                </c:pt>
                <c:pt idx="161">
                  <c:v>8/13/2026</c:v>
                </c:pt>
                <c:pt idx="162">
                  <c:v>8/15/2026</c:v>
                </c:pt>
                <c:pt idx="163">
                  <c:v>8/17/2026</c:v>
                </c:pt>
                <c:pt idx="164">
                  <c:v>8/2/2026</c:v>
                </c:pt>
                <c:pt idx="165">
                  <c:v>8/20/2026</c:v>
                </c:pt>
                <c:pt idx="166">
                  <c:v>8/21/2026</c:v>
                </c:pt>
                <c:pt idx="167">
                  <c:v>8/23/2026</c:v>
                </c:pt>
                <c:pt idx="168">
                  <c:v>8/25/2026</c:v>
                </c:pt>
                <c:pt idx="169">
                  <c:v>8/26/2026</c:v>
                </c:pt>
                <c:pt idx="170">
                  <c:v>8/27/2026</c:v>
                </c:pt>
                <c:pt idx="171">
                  <c:v>8/28/2026</c:v>
                </c:pt>
                <c:pt idx="172">
                  <c:v>8/3/2026</c:v>
                </c:pt>
                <c:pt idx="173">
                  <c:v>8/5/2026</c:v>
                </c:pt>
                <c:pt idx="174">
                  <c:v>8/6/2026</c:v>
                </c:pt>
                <c:pt idx="175">
                  <c:v>8/7/2026</c:v>
                </c:pt>
                <c:pt idx="176">
                  <c:v>8/9/2026</c:v>
                </c:pt>
                <c:pt idx="177">
                  <c:v>9/1/2026</c:v>
                </c:pt>
                <c:pt idx="178">
                  <c:v>9/10/2026</c:v>
                </c:pt>
                <c:pt idx="179">
                  <c:v>9/11/2026</c:v>
                </c:pt>
                <c:pt idx="180">
                  <c:v>9/12/2026</c:v>
                </c:pt>
                <c:pt idx="181">
                  <c:v>9/13/2026</c:v>
                </c:pt>
                <c:pt idx="182">
                  <c:v>9/15/2026</c:v>
                </c:pt>
                <c:pt idx="183">
                  <c:v>9/18/2026</c:v>
                </c:pt>
                <c:pt idx="184">
                  <c:v>9/19/2026</c:v>
                </c:pt>
                <c:pt idx="185">
                  <c:v>9/2/2026</c:v>
                </c:pt>
                <c:pt idx="186">
                  <c:v>9/20/2026</c:v>
                </c:pt>
                <c:pt idx="187">
                  <c:v>9/21/2026</c:v>
                </c:pt>
                <c:pt idx="188">
                  <c:v>9/22/2026</c:v>
                </c:pt>
                <c:pt idx="189">
                  <c:v>9/23/2026</c:v>
                </c:pt>
                <c:pt idx="190">
                  <c:v>9/24/2026</c:v>
                </c:pt>
                <c:pt idx="191">
                  <c:v>9/25/2026</c:v>
                </c:pt>
                <c:pt idx="192">
                  <c:v>9/26/2026</c:v>
                </c:pt>
                <c:pt idx="193">
                  <c:v>9/27/2026</c:v>
                </c:pt>
                <c:pt idx="194">
                  <c:v>9/28/2026</c:v>
                </c:pt>
                <c:pt idx="195">
                  <c:v>9/3/2026</c:v>
                </c:pt>
                <c:pt idx="196">
                  <c:v>9/30/2026</c:v>
                </c:pt>
                <c:pt idx="197">
                  <c:v>9/5/2026</c:v>
                </c:pt>
                <c:pt idx="198">
                  <c:v>9/6/2026</c:v>
                </c:pt>
                <c:pt idx="199">
                  <c:v>9/7/2026</c:v>
                </c:pt>
              </c:strCache>
            </c:strRef>
          </c:cat>
          <c:val>
            <c:numRef>
              <c:f>Analytics!$H$55:$H$255</c:f>
              <c:numCache>
                <c:formatCode>General</c:formatCode>
                <c:ptCount val="200"/>
                <c:pt idx="0">
                  <c:v>1</c:v>
                </c:pt>
                <c:pt idx="2">
                  <c:v>1</c:v>
                </c:pt>
                <c:pt idx="5">
                  <c:v>1</c:v>
                </c:pt>
                <c:pt idx="7">
                  <c:v>1</c:v>
                </c:pt>
                <c:pt idx="9">
                  <c:v>1</c:v>
                </c:pt>
                <c:pt idx="10">
                  <c:v>1</c:v>
                </c:pt>
                <c:pt idx="12">
                  <c:v>1</c:v>
                </c:pt>
                <c:pt idx="16">
                  <c:v>1</c:v>
                </c:pt>
                <c:pt idx="17">
                  <c:v>2</c:v>
                </c:pt>
                <c:pt idx="21">
                  <c:v>2</c:v>
                </c:pt>
                <c:pt idx="25">
                  <c:v>1</c:v>
                </c:pt>
                <c:pt idx="27">
                  <c:v>1</c:v>
                </c:pt>
                <c:pt idx="28">
                  <c:v>1</c:v>
                </c:pt>
                <c:pt idx="30">
                  <c:v>1</c:v>
                </c:pt>
                <c:pt idx="31">
                  <c:v>1</c:v>
                </c:pt>
                <c:pt idx="36">
                  <c:v>1</c:v>
                </c:pt>
                <c:pt idx="40">
                  <c:v>1</c:v>
                </c:pt>
                <c:pt idx="42">
                  <c:v>1</c:v>
                </c:pt>
                <c:pt idx="43">
                  <c:v>1</c:v>
                </c:pt>
                <c:pt idx="46">
                  <c:v>1</c:v>
                </c:pt>
                <c:pt idx="47">
                  <c:v>1</c:v>
                </c:pt>
                <c:pt idx="50">
                  <c:v>1</c:v>
                </c:pt>
                <c:pt idx="54">
                  <c:v>1</c:v>
                </c:pt>
                <c:pt idx="55">
                  <c:v>1</c:v>
                </c:pt>
                <c:pt idx="60">
                  <c:v>1</c:v>
                </c:pt>
                <c:pt idx="63">
                  <c:v>1</c:v>
                </c:pt>
                <c:pt idx="64">
                  <c:v>1</c:v>
                </c:pt>
                <c:pt idx="68">
                  <c:v>1</c:v>
                </c:pt>
                <c:pt idx="77">
                  <c:v>1</c:v>
                </c:pt>
                <c:pt idx="80">
                  <c:v>1</c:v>
                </c:pt>
                <c:pt idx="81">
                  <c:v>2</c:v>
                </c:pt>
                <c:pt idx="87">
                  <c:v>1</c:v>
                </c:pt>
                <c:pt idx="91">
                  <c:v>1</c:v>
                </c:pt>
                <c:pt idx="92">
                  <c:v>1</c:v>
                </c:pt>
                <c:pt idx="94">
                  <c:v>1</c:v>
                </c:pt>
                <c:pt idx="95">
                  <c:v>3</c:v>
                </c:pt>
                <c:pt idx="99">
                  <c:v>1</c:v>
                </c:pt>
                <c:pt idx="100">
                  <c:v>1</c:v>
                </c:pt>
                <c:pt idx="103">
                  <c:v>1</c:v>
                </c:pt>
                <c:pt idx="106">
                  <c:v>1</c:v>
                </c:pt>
                <c:pt idx="107">
                  <c:v>2</c:v>
                </c:pt>
                <c:pt idx="109">
                  <c:v>2</c:v>
                </c:pt>
                <c:pt idx="110">
                  <c:v>2</c:v>
                </c:pt>
                <c:pt idx="119">
                  <c:v>1</c:v>
                </c:pt>
                <c:pt idx="120">
                  <c:v>1</c:v>
                </c:pt>
                <c:pt idx="121">
                  <c:v>1</c:v>
                </c:pt>
                <c:pt idx="122">
                  <c:v>1</c:v>
                </c:pt>
                <c:pt idx="123">
                  <c:v>2</c:v>
                </c:pt>
                <c:pt idx="124">
                  <c:v>1</c:v>
                </c:pt>
                <c:pt idx="129">
                  <c:v>1</c:v>
                </c:pt>
                <c:pt idx="132">
                  <c:v>1</c:v>
                </c:pt>
                <c:pt idx="133">
                  <c:v>1</c:v>
                </c:pt>
                <c:pt idx="134">
                  <c:v>1</c:v>
                </c:pt>
                <c:pt idx="135">
                  <c:v>1</c:v>
                </c:pt>
                <c:pt idx="137">
                  <c:v>1</c:v>
                </c:pt>
                <c:pt idx="139">
                  <c:v>1</c:v>
                </c:pt>
                <c:pt idx="140">
                  <c:v>1</c:v>
                </c:pt>
                <c:pt idx="145">
                  <c:v>1</c:v>
                </c:pt>
                <c:pt idx="146">
                  <c:v>1</c:v>
                </c:pt>
                <c:pt idx="147">
                  <c:v>1</c:v>
                </c:pt>
                <c:pt idx="149">
                  <c:v>2</c:v>
                </c:pt>
                <c:pt idx="150">
                  <c:v>1</c:v>
                </c:pt>
                <c:pt idx="151">
                  <c:v>1</c:v>
                </c:pt>
                <c:pt idx="158">
                  <c:v>1</c:v>
                </c:pt>
                <c:pt idx="160">
                  <c:v>1</c:v>
                </c:pt>
                <c:pt idx="164">
                  <c:v>1</c:v>
                </c:pt>
                <c:pt idx="168">
                  <c:v>1</c:v>
                </c:pt>
                <c:pt idx="171">
                  <c:v>1</c:v>
                </c:pt>
                <c:pt idx="172">
                  <c:v>1</c:v>
                </c:pt>
                <c:pt idx="181">
                  <c:v>1</c:v>
                </c:pt>
                <c:pt idx="184">
                  <c:v>1</c:v>
                </c:pt>
                <c:pt idx="188">
                  <c:v>1</c:v>
                </c:pt>
                <c:pt idx="191">
                  <c:v>1</c:v>
                </c:pt>
                <c:pt idx="195">
                  <c:v>2</c:v>
                </c:pt>
                <c:pt idx="196">
                  <c:v>2</c:v>
                </c:pt>
                <c:pt idx="199">
                  <c:v>1</c:v>
                </c:pt>
              </c:numCache>
            </c:numRef>
          </c:val>
          <c:smooth val="0"/>
          <c:extLst>
            <c:ext xmlns:c16="http://schemas.microsoft.com/office/drawing/2014/chart" uri="{C3380CC4-5D6E-409C-BE32-E72D297353CC}">
              <c16:uniqueId val="{0000000C-A32E-4F2C-A06A-7454F83DF56F}"/>
            </c:ext>
          </c:extLst>
        </c:ser>
        <c:dLbls>
          <c:showLegendKey val="0"/>
          <c:showVal val="0"/>
          <c:showCatName val="0"/>
          <c:showSerName val="0"/>
          <c:showPercent val="0"/>
          <c:showBubbleSize val="0"/>
        </c:dLbls>
        <c:smooth val="0"/>
        <c:axId val="1219965711"/>
        <c:axId val="1219949391"/>
      </c:lineChart>
      <c:catAx>
        <c:axId val="121996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949391"/>
        <c:crosses val="autoZero"/>
        <c:auto val="1"/>
        <c:lblAlgn val="ctr"/>
        <c:lblOffset val="100"/>
        <c:noMultiLvlLbl val="0"/>
      </c:catAx>
      <c:valAx>
        <c:axId val="121994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96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482600</xdr:colOff>
      <xdr:row>1</xdr:row>
      <xdr:rowOff>8467</xdr:rowOff>
    </xdr:from>
    <xdr:to>
      <xdr:col>14</xdr:col>
      <xdr:colOff>406400</xdr:colOff>
      <xdr:row>13</xdr:row>
      <xdr:rowOff>23707</xdr:rowOff>
    </xdr:to>
    <xdr:graphicFrame macro="">
      <xdr:nvGraphicFramePr>
        <xdr:cNvPr id="6" name="Chart 5">
          <a:extLst>
            <a:ext uri="{FF2B5EF4-FFF2-40B4-BE49-F238E27FC236}">
              <a16:creationId xmlns:a16="http://schemas.microsoft.com/office/drawing/2014/main" id="{B64882AC-06D6-4D04-9C5E-2E2E3535D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470959</xdr:colOff>
      <xdr:row>1</xdr:row>
      <xdr:rowOff>8468</xdr:rowOff>
    </xdr:from>
    <xdr:to>
      <xdr:col>22</xdr:col>
      <xdr:colOff>562399</xdr:colOff>
      <xdr:row>13</xdr:row>
      <xdr:rowOff>16088</xdr:rowOff>
    </xdr:to>
    <xdr:graphicFrame macro="">
      <xdr:nvGraphicFramePr>
        <xdr:cNvPr id="8" name="Chart 7">
          <a:extLst>
            <a:ext uri="{FF2B5EF4-FFF2-40B4-BE49-F238E27FC236}">
              <a16:creationId xmlns:a16="http://schemas.microsoft.com/office/drawing/2014/main" id="{0BA4609D-573E-4CE4-8CC0-C485D85E4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xdr:row>
      <xdr:rowOff>11854</xdr:rowOff>
    </xdr:from>
    <xdr:to>
      <xdr:col>8</xdr:col>
      <xdr:colOff>397932</xdr:colOff>
      <xdr:row>13</xdr:row>
      <xdr:rowOff>33867</xdr:rowOff>
    </xdr:to>
    <xdr:graphicFrame macro="">
      <xdr:nvGraphicFramePr>
        <xdr:cNvPr id="10" name="Chart 9">
          <a:extLst>
            <a:ext uri="{FF2B5EF4-FFF2-40B4-BE49-F238E27FC236}">
              <a16:creationId xmlns:a16="http://schemas.microsoft.com/office/drawing/2014/main" id="{2B98FDCC-FD8E-4462-A3A2-2299164F3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472168</xdr:colOff>
      <xdr:row>13</xdr:row>
      <xdr:rowOff>40067</xdr:rowOff>
    </xdr:from>
    <xdr:to>
      <xdr:col>22</xdr:col>
      <xdr:colOff>576338</xdr:colOff>
      <xdr:row>25</xdr:row>
      <xdr:rowOff>174322</xdr:rowOff>
    </xdr:to>
    <xdr:graphicFrame macro="">
      <xdr:nvGraphicFramePr>
        <xdr:cNvPr id="12" name="Chart 11">
          <a:extLst>
            <a:ext uri="{FF2B5EF4-FFF2-40B4-BE49-F238E27FC236}">
              <a16:creationId xmlns:a16="http://schemas.microsoft.com/office/drawing/2014/main" id="{E41B3353-F117-40FC-9E29-B3FC016DD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58056</xdr:rowOff>
    </xdr:from>
    <xdr:to>
      <xdr:col>8</xdr:col>
      <xdr:colOff>372532</xdr:colOff>
      <xdr:row>26</xdr:row>
      <xdr:rowOff>0</xdr:rowOff>
    </xdr:to>
    <xdr:graphicFrame macro="">
      <xdr:nvGraphicFramePr>
        <xdr:cNvPr id="14" name="Chart 13">
          <a:extLst>
            <a:ext uri="{FF2B5EF4-FFF2-40B4-BE49-F238E27FC236}">
              <a16:creationId xmlns:a16="http://schemas.microsoft.com/office/drawing/2014/main" id="{7F7D5993-0098-4234-A77C-18CE9B14B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449036</xdr:colOff>
      <xdr:row>26</xdr:row>
      <xdr:rowOff>56358</xdr:rowOff>
    </xdr:from>
    <xdr:to>
      <xdr:col>22</xdr:col>
      <xdr:colOff>568779</xdr:colOff>
      <xdr:row>43</xdr:row>
      <xdr:rowOff>65316</xdr:rowOff>
    </xdr:to>
    <xdr:graphicFrame macro="">
      <xdr:nvGraphicFramePr>
        <xdr:cNvPr id="16" name="Chart 15">
          <a:extLst>
            <a:ext uri="{FF2B5EF4-FFF2-40B4-BE49-F238E27FC236}">
              <a16:creationId xmlns:a16="http://schemas.microsoft.com/office/drawing/2014/main" id="{B7975934-E03B-4F97-BC44-B40771E68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403859</xdr:colOff>
      <xdr:row>13</xdr:row>
      <xdr:rowOff>62049</xdr:rowOff>
    </xdr:from>
    <xdr:to>
      <xdr:col>11</xdr:col>
      <xdr:colOff>403859</xdr:colOff>
      <xdr:row>24</xdr:row>
      <xdr:rowOff>76199</xdr:rowOff>
    </xdr:to>
    <mc:AlternateContent xmlns:mc="http://schemas.openxmlformats.org/markup-compatibility/2006" xmlns:a14="http://schemas.microsoft.com/office/drawing/2010/main">
      <mc:Choice Requires="a14">
        <xdr:graphicFrame macro="">
          <xdr:nvGraphicFramePr>
            <xdr:cNvPr id="17" name="Department">
              <a:extLst>
                <a:ext uri="{FF2B5EF4-FFF2-40B4-BE49-F238E27FC236}">
                  <a16:creationId xmlns:a16="http://schemas.microsoft.com/office/drawing/2014/main" id="{0DE2282C-F1F3-D34A-34E2-BD171EE3C79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280659" y="2576649"/>
              <a:ext cx="1828800" cy="2343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436517</xdr:colOff>
      <xdr:row>26</xdr:row>
      <xdr:rowOff>65315</xdr:rowOff>
    </xdr:from>
    <xdr:to>
      <xdr:col>14</xdr:col>
      <xdr:colOff>436517</xdr:colOff>
      <xdr:row>43</xdr:row>
      <xdr:rowOff>97972</xdr:rowOff>
    </xdr:to>
    <mc:AlternateContent xmlns:mc="http://schemas.openxmlformats.org/markup-compatibility/2006" xmlns:a14="http://schemas.microsoft.com/office/drawing/2010/main">
      <mc:Choice Requires="a14">
        <xdr:graphicFrame macro="">
          <xdr:nvGraphicFramePr>
            <xdr:cNvPr id="18" name="Capturing Official">
              <a:extLst>
                <a:ext uri="{FF2B5EF4-FFF2-40B4-BE49-F238E27FC236}">
                  <a16:creationId xmlns:a16="http://schemas.microsoft.com/office/drawing/2014/main" id="{22A4BF47-64F3-4880-3497-3F3EAE5DE061}"/>
                </a:ext>
              </a:extLst>
            </xdr:cNvPr>
            <xdr:cNvGraphicFramePr/>
          </xdr:nvGraphicFramePr>
          <xdr:xfrm>
            <a:off x="0" y="0"/>
            <a:ext cx="0" cy="0"/>
          </xdr:xfrm>
          <a:graphic>
            <a:graphicData uri="http://schemas.microsoft.com/office/drawing/2010/slicer">
              <sle:slicer xmlns:sle="http://schemas.microsoft.com/office/drawing/2010/slicer" name="Capturing Official"/>
            </a:graphicData>
          </a:graphic>
        </xdr:graphicFrame>
      </mc:Choice>
      <mc:Fallback xmlns="">
        <xdr:sp macro="" textlink="">
          <xdr:nvSpPr>
            <xdr:cNvPr id="0" name=""/>
            <xdr:cNvSpPr>
              <a:spLocks noTextEdit="1"/>
            </xdr:cNvSpPr>
          </xdr:nvSpPr>
          <xdr:spPr>
            <a:xfrm>
              <a:off x="7106065" y="4866734"/>
              <a:ext cx="1818968" cy="30970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436517</xdr:colOff>
      <xdr:row>13</xdr:row>
      <xdr:rowOff>54430</xdr:rowOff>
    </xdr:from>
    <xdr:to>
      <xdr:col>14</xdr:col>
      <xdr:colOff>436517</xdr:colOff>
      <xdr:row>25</xdr:row>
      <xdr:rowOff>179537</xdr:rowOff>
    </xdr:to>
    <mc:AlternateContent xmlns:mc="http://schemas.openxmlformats.org/markup-compatibility/2006" xmlns:a14="http://schemas.microsoft.com/office/drawing/2010/main">
      <mc:Choice Requires="a14">
        <xdr:graphicFrame macro="">
          <xdr:nvGraphicFramePr>
            <xdr:cNvPr id="19" name="Service">
              <a:extLst>
                <a:ext uri="{FF2B5EF4-FFF2-40B4-BE49-F238E27FC236}">
                  <a16:creationId xmlns:a16="http://schemas.microsoft.com/office/drawing/2014/main" id="{59038717-FC68-4AB1-27AD-469742B16175}"/>
                </a:ext>
              </a:extLst>
            </xdr:cNvPr>
            <xdr:cNvGraphicFramePr/>
          </xdr:nvGraphicFramePr>
          <xdr:xfrm>
            <a:off x="0" y="0"/>
            <a:ext cx="0" cy="0"/>
          </xdr:xfrm>
          <a:graphic>
            <a:graphicData uri="http://schemas.microsoft.com/office/drawing/2010/slicer">
              <sle:slicer xmlns:sle="http://schemas.microsoft.com/office/drawing/2010/slicer" name="Service"/>
            </a:graphicData>
          </a:graphic>
        </xdr:graphicFrame>
      </mc:Choice>
      <mc:Fallback xmlns="">
        <xdr:sp macro="" textlink="">
          <xdr:nvSpPr>
            <xdr:cNvPr id="0" name=""/>
            <xdr:cNvSpPr>
              <a:spLocks noTextEdit="1"/>
            </xdr:cNvSpPr>
          </xdr:nvSpPr>
          <xdr:spPr>
            <a:xfrm>
              <a:off x="7142117" y="2569030"/>
              <a:ext cx="1828800" cy="2351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392975</xdr:colOff>
      <xdr:row>24</xdr:row>
      <xdr:rowOff>123010</xdr:rowOff>
    </xdr:from>
    <xdr:to>
      <xdr:col>11</xdr:col>
      <xdr:colOff>392975</xdr:colOff>
      <xdr:row>43</xdr:row>
      <xdr:rowOff>97973</xdr:rowOff>
    </xdr:to>
    <mc:AlternateContent xmlns:mc="http://schemas.openxmlformats.org/markup-compatibility/2006" xmlns:a14="http://schemas.microsoft.com/office/drawing/2010/main">
      <mc:Choice Requires="a14">
        <xdr:graphicFrame macro="">
          <xdr:nvGraphicFramePr>
            <xdr:cNvPr id="2" name="Location">
              <a:extLst>
                <a:ext uri="{FF2B5EF4-FFF2-40B4-BE49-F238E27FC236}">
                  <a16:creationId xmlns:a16="http://schemas.microsoft.com/office/drawing/2014/main" id="{0426BA8F-474C-B8A9-9B97-3FF037DE569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5243556" y="4563913"/>
              <a:ext cx="1818967" cy="33998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26</xdr:row>
      <xdr:rowOff>57150</xdr:rowOff>
    </xdr:from>
    <xdr:to>
      <xdr:col>8</xdr:col>
      <xdr:colOff>333375</xdr:colOff>
      <xdr:row>43</xdr:row>
      <xdr:rowOff>76200</xdr:rowOff>
    </xdr:to>
    <xdr:graphicFrame macro="">
      <xdr:nvGraphicFramePr>
        <xdr:cNvPr id="5" name="Chart 4">
          <a:extLst>
            <a:ext uri="{FF2B5EF4-FFF2-40B4-BE49-F238E27FC236}">
              <a16:creationId xmlns:a16="http://schemas.microsoft.com/office/drawing/2014/main" id="{9CC06692-112F-4C49-902C-5612B14EE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227263</xdr:colOff>
      <xdr:row>0</xdr:row>
      <xdr:rowOff>80210</xdr:rowOff>
    </xdr:from>
    <xdr:to>
      <xdr:col>1</xdr:col>
      <xdr:colOff>387684</xdr:colOff>
      <xdr:row>0</xdr:row>
      <xdr:rowOff>828842</xdr:rowOff>
    </xdr:to>
    <xdr:sp macro="" textlink="">
      <xdr:nvSpPr>
        <xdr:cNvPr id="7" name="Oval 6">
          <a:extLst>
            <a:ext uri="{FF2B5EF4-FFF2-40B4-BE49-F238E27FC236}">
              <a16:creationId xmlns:a16="http://schemas.microsoft.com/office/drawing/2014/main" id="{4EE1FA9C-5F5B-1AF3-FEDA-95650A3C9F64}"/>
            </a:ext>
          </a:extLst>
        </xdr:cNvPr>
        <xdr:cNvSpPr/>
      </xdr:nvSpPr>
      <xdr:spPr>
        <a:xfrm>
          <a:off x="227263" y="80210"/>
          <a:ext cx="775368" cy="748632"/>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386862</xdr:colOff>
      <xdr:row>0</xdr:row>
      <xdr:rowOff>128954</xdr:rowOff>
    </xdr:from>
    <xdr:to>
      <xdr:col>1</xdr:col>
      <xdr:colOff>211015</xdr:colOff>
      <xdr:row>0</xdr:row>
      <xdr:rowOff>785446</xdr:rowOff>
    </xdr:to>
    <xdr:sp macro="" textlink="">
      <xdr:nvSpPr>
        <xdr:cNvPr id="9" name="Rectangle: Rounded Corners 8">
          <a:extLst>
            <a:ext uri="{FF2B5EF4-FFF2-40B4-BE49-F238E27FC236}">
              <a16:creationId xmlns:a16="http://schemas.microsoft.com/office/drawing/2014/main" id="{D2BE059E-744F-3340-14A1-EC600DFDDBDE}"/>
            </a:ext>
          </a:extLst>
        </xdr:cNvPr>
        <xdr:cNvSpPr/>
      </xdr:nvSpPr>
      <xdr:spPr>
        <a:xfrm>
          <a:off x="386862" y="128954"/>
          <a:ext cx="433753" cy="656492"/>
        </a:xfrm>
        <a:prstGeom prst="roundRect">
          <a:avLst/>
        </a:prstGeom>
        <a:solidFill>
          <a:srgbClr val="FAE0B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457200</xdr:colOff>
      <xdr:row>0</xdr:row>
      <xdr:rowOff>164123</xdr:rowOff>
    </xdr:from>
    <xdr:to>
      <xdr:col>1</xdr:col>
      <xdr:colOff>140677</xdr:colOff>
      <xdr:row>0</xdr:row>
      <xdr:rowOff>703385</xdr:rowOff>
    </xdr:to>
    <xdr:sp macro="" textlink="">
      <xdr:nvSpPr>
        <xdr:cNvPr id="11" name="Isosceles Triangle 10">
          <a:extLst>
            <a:ext uri="{FF2B5EF4-FFF2-40B4-BE49-F238E27FC236}">
              <a16:creationId xmlns:a16="http://schemas.microsoft.com/office/drawing/2014/main" id="{49C1A647-3E7A-4232-2973-938090D850DC}"/>
            </a:ext>
          </a:extLst>
        </xdr:cNvPr>
        <xdr:cNvSpPr/>
      </xdr:nvSpPr>
      <xdr:spPr>
        <a:xfrm>
          <a:off x="457200" y="164123"/>
          <a:ext cx="293077" cy="539262"/>
        </a:xfrm>
        <a:prstGeom prst="triangle">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457200</xdr:colOff>
      <xdr:row>0</xdr:row>
      <xdr:rowOff>140677</xdr:rowOff>
    </xdr:from>
    <xdr:to>
      <xdr:col>12</xdr:col>
      <xdr:colOff>304800</xdr:colOff>
      <xdr:row>0</xdr:row>
      <xdr:rowOff>773723</xdr:rowOff>
    </xdr:to>
    <xdr:sp macro="" textlink="">
      <xdr:nvSpPr>
        <xdr:cNvPr id="13" name="Rectangle: Rounded Corners 12">
          <a:extLst>
            <a:ext uri="{FF2B5EF4-FFF2-40B4-BE49-F238E27FC236}">
              <a16:creationId xmlns:a16="http://schemas.microsoft.com/office/drawing/2014/main" id="{72295E95-F8BC-3462-CBB7-F938F231134D}"/>
            </a:ext>
          </a:extLst>
        </xdr:cNvPr>
        <xdr:cNvSpPr/>
      </xdr:nvSpPr>
      <xdr:spPr>
        <a:xfrm>
          <a:off x="5943600" y="140677"/>
          <a:ext cx="1676400" cy="633046"/>
        </a:xfrm>
        <a:prstGeom prst="roundRect">
          <a:avLst/>
        </a:prstGeom>
        <a:solidFill>
          <a:srgbClr val="FCF6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70338</xdr:colOff>
      <xdr:row>0</xdr:row>
      <xdr:rowOff>164124</xdr:rowOff>
    </xdr:from>
    <xdr:to>
      <xdr:col>16</xdr:col>
      <xdr:colOff>128954</xdr:colOff>
      <xdr:row>0</xdr:row>
      <xdr:rowOff>773724</xdr:rowOff>
    </xdr:to>
    <xdr:sp macro="" textlink="">
      <xdr:nvSpPr>
        <xdr:cNvPr id="15" name="Rectangle: Rounded Corners 14">
          <a:extLst>
            <a:ext uri="{FF2B5EF4-FFF2-40B4-BE49-F238E27FC236}">
              <a16:creationId xmlns:a16="http://schemas.microsoft.com/office/drawing/2014/main" id="{83C5B655-E0E4-87E3-B79B-850CB7E0D641}"/>
            </a:ext>
          </a:extLst>
        </xdr:cNvPr>
        <xdr:cNvSpPr/>
      </xdr:nvSpPr>
      <xdr:spPr>
        <a:xfrm>
          <a:off x="7995138" y="164124"/>
          <a:ext cx="1887416" cy="609600"/>
        </a:xfrm>
        <a:prstGeom prst="roundRect">
          <a:avLst/>
        </a:prstGeom>
        <a:solidFill>
          <a:srgbClr val="FCF6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457200</xdr:colOff>
      <xdr:row>0</xdr:row>
      <xdr:rowOff>164123</xdr:rowOff>
    </xdr:from>
    <xdr:to>
      <xdr:col>19</xdr:col>
      <xdr:colOff>562708</xdr:colOff>
      <xdr:row>0</xdr:row>
      <xdr:rowOff>797169</xdr:rowOff>
    </xdr:to>
    <xdr:sp macro="" textlink="">
      <xdr:nvSpPr>
        <xdr:cNvPr id="20" name="Rectangle: Rounded Corners 19">
          <a:extLst>
            <a:ext uri="{FF2B5EF4-FFF2-40B4-BE49-F238E27FC236}">
              <a16:creationId xmlns:a16="http://schemas.microsoft.com/office/drawing/2014/main" id="{6DC6FDDA-BC4D-F59D-2272-A94C2F8C0145}"/>
            </a:ext>
          </a:extLst>
        </xdr:cNvPr>
        <xdr:cNvSpPr/>
      </xdr:nvSpPr>
      <xdr:spPr>
        <a:xfrm>
          <a:off x="10210800" y="164123"/>
          <a:ext cx="1934308" cy="633046"/>
        </a:xfrm>
        <a:prstGeom prst="roundRect">
          <a:avLst/>
        </a:prstGeom>
        <a:solidFill>
          <a:srgbClr val="FCF6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234462</xdr:colOff>
      <xdr:row>0</xdr:row>
      <xdr:rowOff>152400</xdr:rowOff>
    </xdr:from>
    <xdr:to>
      <xdr:col>22</xdr:col>
      <xdr:colOff>468923</xdr:colOff>
      <xdr:row>0</xdr:row>
      <xdr:rowOff>797169</xdr:rowOff>
    </xdr:to>
    <xdr:sp macro="" textlink="">
      <xdr:nvSpPr>
        <xdr:cNvPr id="21" name="Rectangle: Rounded Corners 20">
          <a:extLst>
            <a:ext uri="{FF2B5EF4-FFF2-40B4-BE49-F238E27FC236}">
              <a16:creationId xmlns:a16="http://schemas.microsoft.com/office/drawing/2014/main" id="{80EE9AC9-2905-0E68-E850-55C93A334E77}"/>
            </a:ext>
          </a:extLst>
        </xdr:cNvPr>
        <xdr:cNvSpPr/>
      </xdr:nvSpPr>
      <xdr:spPr>
        <a:xfrm>
          <a:off x="12426462" y="152400"/>
          <a:ext cx="1453661" cy="644769"/>
        </a:xfrm>
        <a:prstGeom prst="roundRect">
          <a:avLst/>
        </a:prstGeom>
        <a:solidFill>
          <a:srgbClr val="FCF6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274320</xdr:colOff>
      <xdr:row>0</xdr:row>
      <xdr:rowOff>365761</xdr:rowOff>
    </xdr:from>
    <xdr:to>
      <xdr:col>11</xdr:col>
      <xdr:colOff>518160</xdr:colOff>
      <xdr:row>0</xdr:row>
      <xdr:rowOff>716281</xdr:rowOff>
    </xdr:to>
    <xdr:sp macro="" textlink="Analytics!$B$7">
      <xdr:nvSpPr>
        <xdr:cNvPr id="3" name="TextBox 2">
          <a:extLst>
            <a:ext uri="{FF2B5EF4-FFF2-40B4-BE49-F238E27FC236}">
              <a16:creationId xmlns:a16="http://schemas.microsoft.com/office/drawing/2014/main" id="{FC8488B5-E8B1-4C74-A00F-74DC946C6014}"/>
            </a:ext>
          </a:extLst>
        </xdr:cNvPr>
        <xdr:cNvSpPr txBox="1"/>
      </xdr:nvSpPr>
      <xdr:spPr>
        <a:xfrm>
          <a:off x="6370320" y="365761"/>
          <a:ext cx="8534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69E488-30C1-4B9D-A46D-45A7CDDB3A3D}" type="TxLink">
            <a:rPr lang="en-US" sz="2000" b="0" i="0" u="none" strike="noStrike">
              <a:solidFill>
                <a:srgbClr val="000000"/>
              </a:solidFill>
              <a:latin typeface="Aptos Narrow"/>
            </a:rPr>
            <a:t>1075</a:t>
          </a:fld>
          <a:endParaRPr lang="en-US" sz="2000"/>
        </a:p>
      </xdr:txBody>
    </xdr:sp>
    <xdr:clientData/>
  </xdr:twoCellAnchor>
  <xdr:twoCellAnchor>
    <xdr:from>
      <xdr:col>9</xdr:col>
      <xdr:colOff>518160</xdr:colOff>
      <xdr:row>0</xdr:row>
      <xdr:rowOff>91440</xdr:rowOff>
    </xdr:from>
    <xdr:to>
      <xdr:col>12</xdr:col>
      <xdr:colOff>320040</xdr:colOff>
      <xdr:row>0</xdr:row>
      <xdr:rowOff>411480</xdr:rowOff>
    </xdr:to>
    <xdr:sp macro="" textlink="">
      <xdr:nvSpPr>
        <xdr:cNvPr id="4" name="TextBox 3">
          <a:extLst>
            <a:ext uri="{FF2B5EF4-FFF2-40B4-BE49-F238E27FC236}">
              <a16:creationId xmlns:a16="http://schemas.microsoft.com/office/drawing/2014/main" id="{AB010BA6-0577-4942-9DE1-FF44B9D959EC}"/>
            </a:ext>
          </a:extLst>
        </xdr:cNvPr>
        <xdr:cNvSpPr txBox="1"/>
      </xdr:nvSpPr>
      <xdr:spPr>
        <a:xfrm>
          <a:off x="6004560" y="91440"/>
          <a:ext cx="16306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rgbClr val="000000"/>
              </a:solidFill>
              <a:latin typeface="Aptos Narrow"/>
            </a:rPr>
            <a:t>Total</a:t>
          </a:r>
          <a:r>
            <a:rPr lang="en-US" sz="2000" b="0" i="0" u="none" strike="noStrike" baseline="0">
              <a:solidFill>
                <a:srgbClr val="000000"/>
              </a:solidFill>
              <a:latin typeface="Aptos Narrow"/>
            </a:rPr>
            <a:t> Records</a:t>
          </a:r>
        </a:p>
        <a:p>
          <a:endParaRPr lang="en-US" sz="2000" b="0" i="0" u="none" strike="noStrike">
            <a:solidFill>
              <a:srgbClr val="000000"/>
            </a:solidFill>
            <a:latin typeface="Aptos Narrow"/>
          </a:endParaRPr>
        </a:p>
        <a:p>
          <a:endParaRPr lang="en-US" sz="2000" b="0" i="0" u="none" strike="noStrike">
            <a:solidFill>
              <a:srgbClr val="000000"/>
            </a:solidFill>
            <a:latin typeface="Aptos Narrow"/>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3.457792245368" backgroundQuery="1" createdVersion="8" refreshedVersion="8" minRefreshableVersion="3" recordCount="0" supportSubquery="1" supportAdvancedDrill="1" xr:uid="{67C69CCD-DA43-4798-B077-D91551F9B947}">
  <cacheSource type="external" connectionId="1"/>
  <cacheFields count="3">
    <cacheField name="[Range].[Department].[Department]" caption="Department" numFmtId="0" hierarchy="5" level="1">
      <sharedItems count="4">
        <s v="Clinic"/>
        <s v="Home Affairs"/>
        <s v="Municipal"/>
        <s v="SASSA"/>
      </sharedItems>
    </cacheField>
    <cacheField name="[Range].[ID Number].[ID Number]" caption="ID Number" numFmtId="0" hierarchy="11" level="1">
      <sharedItems count="1">
        <s v="ID not provided"/>
      </sharedItems>
    </cacheField>
    <cacheField name="[Range].[Capturing Official].[Capturing Official]" caption="Capturing Official" numFmtId="0" hierarchy="21" level="1">
      <sharedItems containsSemiMixedTypes="0" containsNonDate="0" containsString="0"/>
    </cacheField>
  </cacheFields>
  <cacheHierarchies count="34">
    <cacheHierarchy uniqueName="[Range].[Case Reference]" caption="Case Reference" attribute="1" defaultMemberUniqueName="[Range].[Case Reference].[All]" allUniqueName="[Range].[Case Reference].[All]" dimensionUniqueName="[Range]" displayFolder="" count="0" memberValueDatatype="130" unbalanced="0"/>
    <cacheHierarchy uniqueName="[Range].[Date Captured]" caption="Date Captured" attribute="1" defaultMemberUniqueName="[Range].[Date Captured].[All]" allUniqueName="[Range].[Date Capture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Service Type]" caption="Service Type" attribute="1" defaultMemberUniqueName="[Range].[Service Type].[All]" allUniqueName="[Range].[Service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Branch/Office]" caption="Branch/Office" attribute="1" defaultMemberUniqueName="[Range].[Branch/Office].[All]" allUniqueName="[Range].[Branch/Office].[All]" dimensionUniqueName="[Range]" displayFolder="" count="0" memberValueDatatype="130" unbalanced="0"/>
    <cacheHierarchy uniqueName="[Range].[Applicant Full Name]" caption="Applicant Full Name" attribute="1" defaultMemberUniqueName="[Range].[Applicant Full Name].[All]" allUniqueName="[Range].[Applicant Full Name].[All]" dimensionUniqueName="[Range]" displayFolder="" count="0" memberValueDatatype="130" unbalanced="0"/>
    <cacheHierarchy uniqueName="[Range].[ID Number]" caption="ID Number" attribute="1" defaultMemberUniqueName="[Range].[ID Number].[All]" allUniqueName="[Range].[ID Number].[All]" dimensionUniqueName="[Range]" displayFolder="" count="2" memberValueDatatype="130" unbalanced="0">
      <fieldsUsage count="2">
        <fieldUsage x="-1"/>
        <fieldUsage x="1"/>
      </fieldsUsage>
    </cacheHierarchy>
    <cacheHierarchy uniqueName="[Range].[Date of Birth]" caption="Date of Birth" attribute="1" defaultMemberUniqueName="[Range].[Date of Birth].[All]" allUniqueName="[Range].[Date of Birth].[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ontact Number]" caption="Contact Number" attribute="1" defaultMemberUniqueName="[Range].[Contact Number].[All]" allUniqueName="[Range].[Contact Number].[All]" dimensionUniqueName="[Range]" displayFolder="" count="0" memberValueDatatype="130" unbalanced="0"/>
    <cacheHierarchy uniqueName="[Range].[Ward/Area]" caption="Ward/Area" attribute="1" defaultMemberUniqueName="[Range].[Ward/Area].[All]" allUniqueName="[Range].[Ward/Area].[All]" dimensionUniqueName="[Range]" displayFolder="" count="0" memberValueDatatype="130" unbalanced="0"/>
    <cacheHierarchy uniqueName="[Range].[Ward Type]" caption="Ward Type" attribute="1" defaultMemberUniqueName="[Range].[Ward Type].[All]" allUniqueName="[Range].[Ward Type].[All]" dimensionUniqueName="[Range]" displayFolder="" count="0" memberValueDatatype="130" unbalanced="0"/>
    <cacheHierarchy uniqueName="[Range].[Grant Type]" caption="Grant Type" attribute="1" defaultMemberUniqueName="[Range].[Grant Type].[All]" allUniqueName="[Range].[Grant Type].[All]" dimensionUniqueName="[Range]" displayFolder="" count="0" memberValueDatatype="130" unbalanced="0"/>
    <cacheHierarchy uniqueName="[Range].[Document Status]" caption="Document Status" attribute="1" defaultMemberUniqueName="[Range].[Document Status].[All]" allUniqueName="[Range].[Document Status].[All]" dimensionUniqueName="[Range]" displayFolder="" count="0" memberValueDatatype="130" unbalanced="0"/>
    <cacheHierarchy uniqueName="[Range].[Processing Status]" caption="Processing Status" attribute="1" defaultMemberUniqueName="[Range].[Processing Status].[All]" allUniqueName="[Range].[Processing Status].[All]" dimensionUniqueName="[Range]" displayFolder="" count="0" memberValueDatatype="130" unbalanced="0"/>
    <cacheHierarchy uniqueName="[Range].[Queue/Ticket Number]" caption="Queue/Ticket Number" attribute="1" defaultMemberUniqueName="[Range].[Queue/Ticket Number].[All]" allUniqueName="[Range].[Queue/Ticket Number].[All]" dimensionUniqueName="[Range]" displayFolder="" count="0" memberValueDatatype="130" unbalanced="0"/>
    <cacheHierarchy uniqueName="[Range].[Capturing Official]" caption="Capturing Official" attribute="1" defaultMemberUniqueName="[Range].[Capturing Official].[All]" allUniqueName="[Range].[Capturing Official].[All]" dimensionUniqueName="[Range]" displayFolder="" count="2" memberValueDatatype="130" unbalanced="0">
      <fieldsUsage count="2">
        <fieldUsage x="-1"/>
        <fieldUsage x="2"/>
      </fieldsUsage>
    </cacheHierarchy>
    <cacheHierarchy uniqueName="[Range].[Follow-Up Date]" caption="Follow-Up Date" attribute="1" defaultMemberUniqueName="[Range].[Follow-Up Date].[All]" allUniqueName="[Range].[Follow-Up Date].[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se Reference]" caption="Count of Case Reference" measure="1" displayFolder="" measureGroup="Range" count="0" hidden="1">
      <extLst>
        <ext xmlns:x15="http://schemas.microsoft.com/office/spreadsheetml/2010/11/main" uri="{B97F6D7D-B522-45F9-BDA1-12C45D357490}">
          <x15:cacheHierarchy aggregatedColumn="0"/>
        </ext>
      </extLst>
    </cacheHierarchy>
    <cacheHierarchy uniqueName="[Measures].[Count of Grant Type]" caption="Count of Grant Type" measure="1" displayFolder="" measureGroup="Range" count="0" hidden="1">
      <extLst>
        <ext xmlns:x15="http://schemas.microsoft.com/office/spreadsheetml/2010/11/main" uri="{B97F6D7D-B522-45F9-BDA1-12C45D357490}">
          <x15:cacheHierarchy aggregatedColumn="17"/>
        </ext>
      </extLst>
    </cacheHierarchy>
    <cacheHierarchy uniqueName="[Measures].[Count of Queue/Ticket Number]" caption="Count of Queue/Ticket Number" measure="1" displayFolder="" measureGroup="Range" count="0" hidden="1">
      <extLst>
        <ext xmlns:x15="http://schemas.microsoft.com/office/spreadsheetml/2010/11/main" uri="{B97F6D7D-B522-45F9-BDA1-12C45D357490}">
          <x15:cacheHierarchy aggregatedColumn="20"/>
        </ext>
      </extLst>
    </cacheHierarchy>
    <cacheHierarchy uniqueName="[Measures].[Count of Branch/Office]" caption="Count of Branch/Office" measure="1" displayFolder="" measureGroup="Range" count="0" hidden="1">
      <extLst>
        <ext xmlns:x15="http://schemas.microsoft.com/office/spreadsheetml/2010/11/main" uri="{B97F6D7D-B522-45F9-BDA1-12C45D357490}">
          <x15:cacheHierarchy aggregatedColumn="9"/>
        </ext>
      </extLst>
    </cacheHierarchy>
    <cacheHierarchy uniqueName="[Measures].[Count of Date Captured]" caption="Count of Date Captured" measure="1" displayFolder="" measureGroup="Range" count="0" hidden="1">
      <extLst>
        <ext xmlns:x15="http://schemas.microsoft.com/office/spreadsheetml/2010/11/main" uri="{B97F6D7D-B522-45F9-BDA1-12C45D357490}">
          <x15:cacheHierarchy aggregatedColumn="1"/>
        </ext>
      </extLst>
    </cacheHierarchy>
    <cacheHierarchy uniqueName="[Measures].[Count of Ward Type]" caption="Count of Ward Type" measure="1" displayFolder="" measureGroup="Range" count="0" hidden="1">
      <extLst>
        <ext xmlns:x15="http://schemas.microsoft.com/office/spreadsheetml/2010/11/main" uri="{B97F6D7D-B522-45F9-BDA1-12C45D357490}">
          <x15:cacheHierarchy aggregatedColumn="16"/>
        </ext>
      </extLst>
    </cacheHierarchy>
    <cacheHierarchy uniqueName="[Measures].[Count of ID Number]" caption="Count of ID Number" measure="1" displayFolder="" measureGroup="Range" count="0" hidden="1">
      <extLst>
        <ext xmlns:x15="http://schemas.microsoft.com/office/spreadsheetml/2010/11/main" uri="{B97F6D7D-B522-45F9-BDA1-12C45D357490}">
          <x15:cacheHierarchy aggregatedColumn="11"/>
        </ext>
      </extLst>
    </cacheHierarchy>
    <cacheHierarchy uniqueName="[Measures].[Count of Follow-Up Date]" caption="Count of Follow-Up Date"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3.544366550923" backgroundQuery="1" createdVersion="8" refreshedVersion="8" minRefreshableVersion="3" recordCount="0" supportSubquery="1" supportAdvancedDrill="1" xr:uid="{3A78D189-E696-4A2B-9D3A-3D8097EF2EFF}">
  <cacheSource type="external" connectionId="1"/>
  <cacheFields count="2">
    <cacheField name="[Range].[Department].[Department]" caption="Department" numFmtId="0" hierarchy="5" level="1">
      <sharedItems count="4">
        <s v="Clinic"/>
        <s v="Home Affairs"/>
        <s v="Municipal"/>
        <s v="SASSA"/>
      </sharedItems>
    </cacheField>
    <cacheField name="[Measures].[Count of Case Reference]" caption="Count of Case Reference" numFmtId="0" hierarchy="26" level="32767"/>
  </cacheFields>
  <cacheHierarchies count="34">
    <cacheHierarchy uniqueName="[Range].[Case Reference]" caption="Case Reference" attribute="1" defaultMemberUniqueName="[Range].[Case Reference].[All]" allUniqueName="[Range].[Case Reference].[All]" dimensionUniqueName="[Range]" displayFolder="" count="0" memberValueDatatype="130" unbalanced="0"/>
    <cacheHierarchy uniqueName="[Range].[Date Captured]" caption="Date Captured" attribute="1" defaultMemberUniqueName="[Range].[Date Captured].[All]" allUniqueName="[Range].[Date Capture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Service Type]" caption="Service Type" attribute="1" defaultMemberUniqueName="[Range].[Service Type].[All]" allUniqueName="[Range].[Service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Location]" caption="Location" attribute="1" defaultMemberUniqueName="[Range].[Location].[All]" allUniqueName="[Range].[Location].[All]" dimensionUniqueName="[Range]" displayFolder="" count="2" memberValueDatatype="130" unbalanced="0"/>
    <cacheHierarchy uniqueName="[Range].[Branch/Office]" caption="Branch/Office" attribute="1" defaultMemberUniqueName="[Range].[Branch/Office].[All]" allUniqueName="[Range].[Branch/Office].[All]" dimensionUniqueName="[Range]" displayFolder="" count="0" memberValueDatatype="130" unbalanced="0"/>
    <cacheHierarchy uniqueName="[Range].[Applicant Full Name]" caption="Applicant Full Name" attribute="1" defaultMemberUniqueName="[Range].[Applicant Full Name].[All]" allUniqueName="[Range].[Applicant Full Name].[All]" dimensionUniqueName="[Range]" displayFolder="" count="0" memberValueDatatype="130" unbalanced="0"/>
    <cacheHierarchy uniqueName="[Range].[ID Number]" caption="ID Number" attribute="1" defaultMemberUniqueName="[Range].[ID Number].[All]" allUniqueName="[Range].[ID Number].[All]" dimensionUniqueName="[Range]" displayFolder="" count="0" memberValueDatatype="130" unbalanced="0"/>
    <cacheHierarchy uniqueName="[Range].[Date of Birth]" caption="Date of Birth" attribute="1" defaultMemberUniqueName="[Range].[Date of Birth].[All]" allUniqueName="[Range].[Date of Birth].[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ontact Number]" caption="Contact Number" attribute="1" defaultMemberUniqueName="[Range].[Contact Number].[All]" allUniqueName="[Range].[Contact Number].[All]" dimensionUniqueName="[Range]" displayFolder="" count="0" memberValueDatatype="130" unbalanced="0"/>
    <cacheHierarchy uniqueName="[Range].[Ward/Area]" caption="Ward/Area" attribute="1" defaultMemberUniqueName="[Range].[Ward/Area].[All]" allUniqueName="[Range].[Ward/Area].[All]" dimensionUniqueName="[Range]" displayFolder="" count="0" memberValueDatatype="130" unbalanced="0"/>
    <cacheHierarchy uniqueName="[Range].[Ward Type]" caption="Ward Type" attribute="1" defaultMemberUniqueName="[Range].[Ward Type].[All]" allUniqueName="[Range].[Ward Type].[All]" dimensionUniqueName="[Range]" displayFolder="" count="0" memberValueDatatype="130" unbalanced="0"/>
    <cacheHierarchy uniqueName="[Range].[Grant Type]" caption="Grant Type" attribute="1" defaultMemberUniqueName="[Range].[Grant Type].[All]" allUniqueName="[Range].[Grant Type].[All]" dimensionUniqueName="[Range]" displayFolder="" count="0" memberValueDatatype="130" unbalanced="0"/>
    <cacheHierarchy uniqueName="[Range].[Document Status]" caption="Document Status" attribute="1" defaultMemberUniqueName="[Range].[Document Status].[All]" allUniqueName="[Range].[Document Status].[All]" dimensionUniqueName="[Range]" displayFolder="" count="0" memberValueDatatype="130" unbalanced="0"/>
    <cacheHierarchy uniqueName="[Range].[Processing Status]" caption="Processing Status" attribute="1" defaultMemberUniqueName="[Range].[Processing Status].[All]" allUniqueName="[Range].[Processing Status].[All]" dimensionUniqueName="[Range]" displayFolder="" count="0" memberValueDatatype="130" unbalanced="0"/>
    <cacheHierarchy uniqueName="[Range].[Queue/Ticket Number]" caption="Queue/Ticket Number" attribute="1" defaultMemberUniqueName="[Range].[Queue/Ticket Number].[All]" allUniqueName="[Range].[Queue/Ticket Number].[All]" dimensionUniqueName="[Range]" displayFolder="" count="0" memberValueDatatype="130" unbalanced="0"/>
    <cacheHierarchy uniqueName="[Range].[Capturing Official]" caption="Capturing Official" attribute="1" defaultMemberUniqueName="[Range].[Capturing Official].[All]" allUniqueName="[Range].[Capturing Official].[All]" dimensionUniqueName="[Range]" displayFolder="" count="2" memberValueDatatype="130" unbalanced="0"/>
    <cacheHierarchy uniqueName="[Range].[Follow-Up Date]" caption="Follow-Up Date" attribute="1" defaultMemberUniqueName="[Range].[Follow-Up Date].[All]" allUniqueName="[Range].[Follow-Up Date].[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se Reference]" caption="Count of Case Reference"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rant Type]" caption="Count of Grant Type" measure="1" displayFolder="" measureGroup="Range" count="0" hidden="1">
      <extLst>
        <ext xmlns:x15="http://schemas.microsoft.com/office/spreadsheetml/2010/11/main" uri="{B97F6D7D-B522-45F9-BDA1-12C45D357490}">
          <x15:cacheHierarchy aggregatedColumn="17"/>
        </ext>
      </extLst>
    </cacheHierarchy>
    <cacheHierarchy uniqueName="[Measures].[Count of Queue/Ticket Number]" caption="Count of Queue/Ticket Number" measure="1" displayFolder="" measureGroup="Range" count="0" hidden="1">
      <extLst>
        <ext xmlns:x15="http://schemas.microsoft.com/office/spreadsheetml/2010/11/main" uri="{B97F6D7D-B522-45F9-BDA1-12C45D357490}">
          <x15:cacheHierarchy aggregatedColumn="20"/>
        </ext>
      </extLst>
    </cacheHierarchy>
    <cacheHierarchy uniqueName="[Measures].[Count of Branch/Office]" caption="Count of Branch/Office" measure="1" displayFolder="" measureGroup="Range" count="0" hidden="1">
      <extLst>
        <ext xmlns:x15="http://schemas.microsoft.com/office/spreadsheetml/2010/11/main" uri="{B97F6D7D-B522-45F9-BDA1-12C45D357490}">
          <x15:cacheHierarchy aggregatedColumn="9"/>
        </ext>
      </extLst>
    </cacheHierarchy>
    <cacheHierarchy uniqueName="[Measures].[Count of Date Captured]" caption="Count of Date Captured" measure="1" displayFolder="" measureGroup="Range" count="0" hidden="1">
      <extLst>
        <ext xmlns:x15="http://schemas.microsoft.com/office/spreadsheetml/2010/11/main" uri="{B97F6D7D-B522-45F9-BDA1-12C45D357490}">
          <x15:cacheHierarchy aggregatedColumn="1"/>
        </ext>
      </extLst>
    </cacheHierarchy>
    <cacheHierarchy uniqueName="[Measures].[Count of Ward Type]" caption="Count of Ward Type" measure="1" displayFolder="" measureGroup="Range" count="0" hidden="1">
      <extLst>
        <ext xmlns:x15="http://schemas.microsoft.com/office/spreadsheetml/2010/11/main" uri="{B97F6D7D-B522-45F9-BDA1-12C45D357490}">
          <x15:cacheHierarchy aggregatedColumn="16"/>
        </ext>
      </extLst>
    </cacheHierarchy>
    <cacheHierarchy uniqueName="[Measures].[Count of ID Number]" caption="Count of ID Number" measure="1" displayFolder="" measureGroup="Range" count="0" hidden="1">
      <extLst>
        <ext xmlns:x15="http://schemas.microsoft.com/office/spreadsheetml/2010/11/main" uri="{B97F6D7D-B522-45F9-BDA1-12C45D357490}">
          <x15:cacheHierarchy aggregatedColumn="11"/>
        </ext>
      </extLst>
    </cacheHierarchy>
    <cacheHierarchy uniqueName="[Measures].[Count of Follow-Up Date]" caption="Count of Follow-Up Date"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3.544366898146" backgroundQuery="1" createdVersion="8" refreshedVersion="8" minRefreshableVersion="3" recordCount="0" supportSubquery="1" supportAdvancedDrill="1" xr:uid="{46025518-0DB6-4911-9E53-FDFF526EF559}">
  <cacheSource type="external" connectionId="1"/>
  <cacheFields count="3">
    <cacheField name="[Range].[Service].[Service]" caption="Service" numFmtId="0" hierarchy="7" level="1">
      <sharedItems count="12">
        <s v=" Account Query"/>
        <s v=" Birth Certificate"/>
        <s v=" Chronic Medication Collection"/>
        <s v=" Death Certificate"/>
        <s v=" General Consultation"/>
        <s v=" Grant Application"/>
        <s v=" Grant Status Enquiry"/>
        <s v=" ID Application"/>
        <s v=" Immunisation"/>
        <s v=" Passport Application"/>
        <s v=" Service Request"/>
        <s v="None" u="1"/>
      </sharedItems>
    </cacheField>
    <cacheField name="[Range].[Department].[Department]" caption="Department" numFmtId="0" hierarchy="5" level="1">
      <sharedItems count="4">
        <s v="Clinic"/>
        <s v="Home Affairs"/>
        <s v="Municipal"/>
        <s v="SASSA"/>
      </sharedItems>
    </cacheField>
    <cacheField name="[Measures].[Count of Case Reference]" caption="Count of Case Reference" numFmtId="0" hierarchy="26" level="32767"/>
  </cacheFields>
  <cacheHierarchies count="34">
    <cacheHierarchy uniqueName="[Range].[Case Reference]" caption="Case Reference" attribute="1" defaultMemberUniqueName="[Range].[Case Reference].[All]" allUniqueName="[Range].[Case Reference].[All]" dimensionUniqueName="[Range]" displayFolder="" count="0" memberValueDatatype="130" unbalanced="0"/>
    <cacheHierarchy uniqueName="[Range].[Date Captured]" caption="Date Captured" attribute="1" defaultMemberUniqueName="[Range].[Date Captured].[All]" allUniqueName="[Range].[Date Capture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Service Type]" caption="Service Type" attribute="1" defaultMemberUniqueName="[Range].[Service Type].[All]" allUniqueName="[Range].[Service Type].[All]" dimensionUniqueName="[Range]" displayFolder="" count="0" memberValueDatatype="130" unbalanced="0"/>
    <cacheHierarchy uniqueName="[Range].[Service]" caption="Service" attribute="1" defaultMemberUniqueName="[Range].[Service].[All]" allUniqueName="[Range].[Service].[All]" dimensionUniqueName="[Range]" displayFolder="" count="2" memberValueDatatype="130" unbalanced="0">
      <fieldsUsage count="2">
        <fieldUsage x="-1"/>
        <fieldUsage x="0"/>
      </fieldsUsage>
    </cacheHierarchy>
    <cacheHierarchy uniqueName="[Range].[Location]" caption="Location" attribute="1" defaultMemberUniqueName="[Range].[Location].[All]" allUniqueName="[Range].[Location].[All]" dimensionUniqueName="[Range]" displayFolder="" count="2" memberValueDatatype="130" unbalanced="0"/>
    <cacheHierarchy uniqueName="[Range].[Branch/Office]" caption="Branch/Office" attribute="1" defaultMemberUniqueName="[Range].[Branch/Office].[All]" allUniqueName="[Range].[Branch/Office].[All]" dimensionUniqueName="[Range]" displayFolder="" count="0" memberValueDatatype="130" unbalanced="0"/>
    <cacheHierarchy uniqueName="[Range].[Applicant Full Name]" caption="Applicant Full Name" attribute="1" defaultMemberUniqueName="[Range].[Applicant Full Name].[All]" allUniqueName="[Range].[Applicant Full Name].[All]" dimensionUniqueName="[Range]" displayFolder="" count="0" memberValueDatatype="130" unbalanced="0"/>
    <cacheHierarchy uniqueName="[Range].[ID Number]" caption="ID Number" attribute="1" defaultMemberUniqueName="[Range].[ID Number].[All]" allUniqueName="[Range].[ID Number].[All]" dimensionUniqueName="[Range]" displayFolder="" count="0" memberValueDatatype="130" unbalanced="0"/>
    <cacheHierarchy uniqueName="[Range].[Date of Birth]" caption="Date of Birth" attribute="1" defaultMemberUniqueName="[Range].[Date of Birth].[All]" allUniqueName="[Range].[Date of Birth].[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ontact Number]" caption="Contact Number" attribute="1" defaultMemberUniqueName="[Range].[Contact Number].[All]" allUniqueName="[Range].[Contact Number].[All]" dimensionUniqueName="[Range]" displayFolder="" count="0" memberValueDatatype="130" unbalanced="0"/>
    <cacheHierarchy uniqueName="[Range].[Ward/Area]" caption="Ward/Area" attribute="1" defaultMemberUniqueName="[Range].[Ward/Area].[All]" allUniqueName="[Range].[Ward/Area].[All]" dimensionUniqueName="[Range]" displayFolder="" count="0" memberValueDatatype="130" unbalanced="0"/>
    <cacheHierarchy uniqueName="[Range].[Ward Type]" caption="Ward Type" attribute="1" defaultMemberUniqueName="[Range].[Ward Type].[All]" allUniqueName="[Range].[Ward Type].[All]" dimensionUniqueName="[Range]" displayFolder="" count="0" memberValueDatatype="130" unbalanced="0"/>
    <cacheHierarchy uniqueName="[Range].[Grant Type]" caption="Grant Type" attribute="1" defaultMemberUniqueName="[Range].[Grant Type].[All]" allUniqueName="[Range].[Grant Type].[All]" dimensionUniqueName="[Range]" displayFolder="" count="0" memberValueDatatype="130" unbalanced="0"/>
    <cacheHierarchy uniqueName="[Range].[Document Status]" caption="Document Status" attribute="1" defaultMemberUniqueName="[Range].[Document Status].[All]" allUniqueName="[Range].[Document Status].[All]" dimensionUniqueName="[Range]" displayFolder="" count="0" memberValueDatatype="130" unbalanced="0"/>
    <cacheHierarchy uniqueName="[Range].[Processing Status]" caption="Processing Status" attribute="1" defaultMemberUniqueName="[Range].[Processing Status].[All]" allUniqueName="[Range].[Processing Status].[All]" dimensionUniqueName="[Range]" displayFolder="" count="0" memberValueDatatype="130" unbalanced="0"/>
    <cacheHierarchy uniqueName="[Range].[Queue/Ticket Number]" caption="Queue/Ticket Number" attribute="1" defaultMemberUniqueName="[Range].[Queue/Ticket Number].[All]" allUniqueName="[Range].[Queue/Ticket Number].[All]" dimensionUniqueName="[Range]" displayFolder="" count="0" memberValueDatatype="130" unbalanced="0"/>
    <cacheHierarchy uniqueName="[Range].[Capturing Official]" caption="Capturing Official" attribute="1" defaultMemberUniqueName="[Range].[Capturing Official].[All]" allUniqueName="[Range].[Capturing Official].[All]" dimensionUniqueName="[Range]" displayFolder="" count="2" memberValueDatatype="130" unbalanced="0"/>
    <cacheHierarchy uniqueName="[Range].[Follow-Up Date]" caption="Follow-Up Date" attribute="1" defaultMemberUniqueName="[Range].[Follow-Up Date].[All]" allUniqueName="[Range].[Follow-Up Date].[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se Reference]" caption="Count of Case Reference"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Grant Type]" caption="Count of Grant Type" measure="1" displayFolder="" measureGroup="Range" count="0" hidden="1">
      <extLst>
        <ext xmlns:x15="http://schemas.microsoft.com/office/spreadsheetml/2010/11/main" uri="{B97F6D7D-B522-45F9-BDA1-12C45D357490}">
          <x15:cacheHierarchy aggregatedColumn="17"/>
        </ext>
      </extLst>
    </cacheHierarchy>
    <cacheHierarchy uniqueName="[Measures].[Count of Queue/Ticket Number]" caption="Count of Queue/Ticket Number" measure="1" displayFolder="" measureGroup="Range" count="0" hidden="1">
      <extLst>
        <ext xmlns:x15="http://schemas.microsoft.com/office/spreadsheetml/2010/11/main" uri="{B97F6D7D-B522-45F9-BDA1-12C45D357490}">
          <x15:cacheHierarchy aggregatedColumn="20"/>
        </ext>
      </extLst>
    </cacheHierarchy>
    <cacheHierarchy uniqueName="[Measures].[Count of Branch/Office]" caption="Count of Branch/Office" measure="1" displayFolder="" measureGroup="Range" count="0" hidden="1">
      <extLst>
        <ext xmlns:x15="http://schemas.microsoft.com/office/spreadsheetml/2010/11/main" uri="{B97F6D7D-B522-45F9-BDA1-12C45D357490}">
          <x15:cacheHierarchy aggregatedColumn="9"/>
        </ext>
      </extLst>
    </cacheHierarchy>
    <cacheHierarchy uniqueName="[Measures].[Count of Date Captured]" caption="Count of Date Captured" measure="1" displayFolder="" measureGroup="Range" count="0" hidden="1">
      <extLst>
        <ext xmlns:x15="http://schemas.microsoft.com/office/spreadsheetml/2010/11/main" uri="{B97F6D7D-B522-45F9-BDA1-12C45D357490}">
          <x15:cacheHierarchy aggregatedColumn="1"/>
        </ext>
      </extLst>
    </cacheHierarchy>
    <cacheHierarchy uniqueName="[Measures].[Count of Ward Type]" caption="Count of Ward Type" measure="1" displayFolder="" measureGroup="Range" count="0" hidden="1">
      <extLst>
        <ext xmlns:x15="http://schemas.microsoft.com/office/spreadsheetml/2010/11/main" uri="{B97F6D7D-B522-45F9-BDA1-12C45D357490}">
          <x15:cacheHierarchy aggregatedColumn="16"/>
        </ext>
      </extLst>
    </cacheHierarchy>
    <cacheHierarchy uniqueName="[Measures].[Count of ID Number]" caption="Count of ID Number" measure="1" displayFolder="" measureGroup="Range" count="0" hidden="1">
      <extLst>
        <ext xmlns:x15="http://schemas.microsoft.com/office/spreadsheetml/2010/11/main" uri="{B97F6D7D-B522-45F9-BDA1-12C45D357490}">
          <x15:cacheHierarchy aggregatedColumn="11"/>
        </ext>
      </extLst>
    </cacheHierarchy>
    <cacheHierarchy uniqueName="[Measures].[Count of Follow-Up Date]" caption="Count of Follow-Up Date"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3.544367476854" backgroundQuery="1" createdVersion="8" refreshedVersion="8" minRefreshableVersion="3" recordCount="0" supportSubquery="1" supportAdvancedDrill="1" xr:uid="{39A23756-B320-475B-8795-A16FFDB36405}">
  <cacheSource type="external" connectionId="1"/>
  <cacheFields count="3">
    <cacheField name="[Measures].[Count of Date Captured]" caption="Count of Date Captured" numFmtId="0" hierarchy="30" level="32767"/>
    <cacheField name="[Range].[Capturing Official].[Capturing Official]" caption="Capturing Official" numFmtId="0" hierarchy="21" level="1">
      <sharedItems count="81">
        <s v="Andries Coetzee"/>
        <s v="Andries Khumalo"/>
        <s v="Andries Mahlangu"/>
        <s v="Andries Meyer"/>
        <s v="Andries Nel"/>
        <s v="Andries Radebe"/>
        <s v="Andries Sithole"/>
        <s v="Andries Swart"/>
        <s v="Busisiwe Coetzee"/>
        <s v="Busisiwe Khumalo"/>
        <s v="Busisiwe Mahlangu"/>
        <s v="Busisiwe Meyer"/>
        <s v="Busisiwe Nel"/>
        <s v="Busisiwe Radebe"/>
        <s v="Busisiwe Sithole"/>
        <s v="Busisiwe Swart"/>
        <s v="Chris Coetzee"/>
        <s v="Chris Khumalo"/>
        <s v="Chris Mahlangu"/>
        <s v="Chris Meyer"/>
        <s v="Chris Nel"/>
        <s v="Chris Radebe"/>
        <s v="Chris Sithole"/>
        <s v="Chris Swart"/>
        <s v="Deon Coetzee"/>
        <s v="Deon Khumalo"/>
        <s v="Deon Mahlangu"/>
        <s v="Deon Meyer"/>
        <s v="Deon Nel"/>
        <s v="Deon Radebe"/>
        <s v="Deon Sithole"/>
        <s v="Deon Swart"/>
        <s v="Lerato Coetzee"/>
        <s v="Lerato Khumalo"/>
        <s v="Lerato Mahlangu"/>
        <s v="Lerato Meyer"/>
        <s v="Lerato Nel"/>
        <s v="Lerato Radebe"/>
        <s v="Lerato Sithole"/>
        <s v="Lerato Swart"/>
        <s v="Marius Coetzee"/>
        <s v="Marius Khumalo"/>
        <s v="Marius Mahlangu"/>
        <s v="Marius Meyer"/>
        <s v="Marius Nel"/>
        <s v="Marius Radebe"/>
        <s v="Marius Sithole"/>
        <s v="Marius Swart"/>
        <s v="None"/>
        <s v="Palesa Coetzee"/>
        <s v="Palesa Khumalo"/>
        <s v="Palesa Mahlangu"/>
        <s v="Palesa Meyer"/>
        <s v="Palesa Nel"/>
        <s v="Palesa Radebe"/>
        <s v="Palesa Sithole"/>
        <s v="Palesa Swart"/>
        <s v="Refilwe Coetzee"/>
        <s v="Refilwe Khumalo"/>
        <s v="Refilwe Mahlangu"/>
        <s v="Refilwe Meyer"/>
        <s v="Refilwe Nel"/>
        <s v="Refilwe Radebe"/>
        <s v="Refilwe Sithole"/>
        <s v="Refilwe Swart"/>
        <s v="Werner Coetzee"/>
        <s v="Werner Khumalo"/>
        <s v="Werner Mahlangu"/>
        <s v="Werner Meyer"/>
        <s v="Werner Nel"/>
        <s v="Werner Radebe"/>
        <s v="Werner Sithole"/>
        <s v="Werner Swart"/>
        <s v="Zanele Coetzee"/>
        <s v="Zanele Khumalo"/>
        <s v="Zanele Mahlangu"/>
        <s v="Zanele Meyer"/>
        <s v="Zanele Nel"/>
        <s v="Zanele Radebe"/>
        <s v="Zanele Sithole"/>
        <s v="Zanele Swart"/>
      </sharedItems>
    </cacheField>
    <cacheField name="[Range].[Department].[Department]" caption="Department" numFmtId="0" hierarchy="5" level="1">
      <sharedItems containsSemiMixedTypes="0" containsNonDate="0" containsString="0"/>
    </cacheField>
  </cacheFields>
  <cacheHierarchies count="34">
    <cacheHierarchy uniqueName="[Range].[Case Reference]" caption="Case Reference" attribute="1" defaultMemberUniqueName="[Range].[Case Reference].[All]" allUniqueName="[Range].[Case Reference].[All]" dimensionUniqueName="[Range]" displayFolder="" count="0" memberValueDatatype="130" unbalanced="0"/>
    <cacheHierarchy uniqueName="[Range].[Date Captured]" caption="Date Captured" attribute="1" defaultMemberUniqueName="[Range].[Date Captured].[All]" allUniqueName="[Range].[Date Capture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Service Type]" caption="Service Type" attribute="1" defaultMemberUniqueName="[Range].[Service Type].[All]" allUniqueName="[Range].[Service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Location]" caption="Location" attribute="1" defaultMemberUniqueName="[Range].[Location].[All]" allUniqueName="[Range].[Location].[All]" dimensionUniqueName="[Range]" displayFolder="" count="2" memberValueDatatype="130" unbalanced="0"/>
    <cacheHierarchy uniqueName="[Range].[Branch/Office]" caption="Branch/Office" attribute="1" defaultMemberUniqueName="[Range].[Branch/Office].[All]" allUniqueName="[Range].[Branch/Office].[All]" dimensionUniqueName="[Range]" displayFolder="" count="0" memberValueDatatype="130" unbalanced="0"/>
    <cacheHierarchy uniqueName="[Range].[Applicant Full Name]" caption="Applicant Full Name" attribute="1" defaultMemberUniqueName="[Range].[Applicant Full Name].[All]" allUniqueName="[Range].[Applicant Full Name].[All]" dimensionUniqueName="[Range]" displayFolder="" count="0" memberValueDatatype="130" unbalanced="0"/>
    <cacheHierarchy uniqueName="[Range].[ID Number]" caption="ID Number" attribute="1" defaultMemberUniqueName="[Range].[ID Number].[All]" allUniqueName="[Range].[ID Number].[All]" dimensionUniqueName="[Range]" displayFolder="" count="0" memberValueDatatype="130" unbalanced="0"/>
    <cacheHierarchy uniqueName="[Range].[Date of Birth]" caption="Date of Birth" attribute="1" defaultMemberUniqueName="[Range].[Date of Birth].[All]" allUniqueName="[Range].[Date of Birth].[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ontact Number]" caption="Contact Number" attribute="1" defaultMemberUniqueName="[Range].[Contact Number].[All]" allUniqueName="[Range].[Contact Number].[All]" dimensionUniqueName="[Range]" displayFolder="" count="0" memberValueDatatype="130" unbalanced="0"/>
    <cacheHierarchy uniqueName="[Range].[Ward/Area]" caption="Ward/Area" attribute="1" defaultMemberUniqueName="[Range].[Ward/Area].[All]" allUniqueName="[Range].[Ward/Area].[All]" dimensionUniqueName="[Range]" displayFolder="" count="0" memberValueDatatype="130" unbalanced="0"/>
    <cacheHierarchy uniqueName="[Range].[Ward Type]" caption="Ward Type" attribute="1" defaultMemberUniqueName="[Range].[Ward Type].[All]" allUniqueName="[Range].[Ward Type].[All]" dimensionUniqueName="[Range]" displayFolder="" count="0" memberValueDatatype="130" unbalanced="0"/>
    <cacheHierarchy uniqueName="[Range].[Grant Type]" caption="Grant Type" attribute="1" defaultMemberUniqueName="[Range].[Grant Type].[All]" allUniqueName="[Range].[Grant Type].[All]" dimensionUniqueName="[Range]" displayFolder="" count="0" memberValueDatatype="130" unbalanced="0"/>
    <cacheHierarchy uniqueName="[Range].[Document Status]" caption="Document Status" attribute="1" defaultMemberUniqueName="[Range].[Document Status].[All]" allUniqueName="[Range].[Document Status].[All]" dimensionUniqueName="[Range]" displayFolder="" count="0" memberValueDatatype="130" unbalanced="0"/>
    <cacheHierarchy uniqueName="[Range].[Processing Status]" caption="Processing Status" attribute="1" defaultMemberUniqueName="[Range].[Processing Status].[All]" allUniqueName="[Range].[Processing Status].[All]" dimensionUniqueName="[Range]" displayFolder="" count="0" memberValueDatatype="130" unbalanced="0"/>
    <cacheHierarchy uniqueName="[Range].[Queue/Ticket Number]" caption="Queue/Ticket Number" attribute="1" defaultMemberUniqueName="[Range].[Queue/Ticket Number].[All]" allUniqueName="[Range].[Queue/Ticket Number].[All]" dimensionUniqueName="[Range]" displayFolder="" count="0" memberValueDatatype="130" unbalanced="0"/>
    <cacheHierarchy uniqueName="[Range].[Capturing Official]" caption="Capturing Official" attribute="1" defaultMemberUniqueName="[Range].[Capturing Official].[All]" allUniqueName="[Range].[Capturing Official].[All]" dimensionUniqueName="[Range]" displayFolder="" count="2" memberValueDatatype="130" unbalanced="0">
      <fieldsUsage count="2">
        <fieldUsage x="-1"/>
        <fieldUsage x="1"/>
      </fieldsUsage>
    </cacheHierarchy>
    <cacheHierarchy uniqueName="[Range].[Follow-Up Date]" caption="Follow-Up Date" attribute="1" defaultMemberUniqueName="[Range].[Follow-Up Date].[All]" allUniqueName="[Range].[Follow-Up Date].[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se Reference]" caption="Count of Case Reference" measure="1" displayFolder="" measureGroup="Range" count="0" hidden="1">
      <extLst>
        <ext xmlns:x15="http://schemas.microsoft.com/office/spreadsheetml/2010/11/main" uri="{B97F6D7D-B522-45F9-BDA1-12C45D357490}">
          <x15:cacheHierarchy aggregatedColumn="0"/>
        </ext>
      </extLst>
    </cacheHierarchy>
    <cacheHierarchy uniqueName="[Measures].[Count of Grant Type]" caption="Count of Grant Type" measure="1" displayFolder="" measureGroup="Range" count="0" hidden="1">
      <extLst>
        <ext xmlns:x15="http://schemas.microsoft.com/office/spreadsheetml/2010/11/main" uri="{B97F6D7D-B522-45F9-BDA1-12C45D357490}">
          <x15:cacheHierarchy aggregatedColumn="17"/>
        </ext>
      </extLst>
    </cacheHierarchy>
    <cacheHierarchy uniqueName="[Measures].[Count of Queue/Ticket Number]" caption="Count of Queue/Ticket Number" measure="1" displayFolder="" measureGroup="Range" count="0" hidden="1">
      <extLst>
        <ext xmlns:x15="http://schemas.microsoft.com/office/spreadsheetml/2010/11/main" uri="{B97F6D7D-B522-45F9-BDA1-12C45D357490}">
          <x15:cacheHierarchy aggregatedColumn="20"/>
        </ext>
      </extLst>
    </cacheHierarchy>
    <cacheHierarchy uniqueName="[Measures].[Count of Branch/Office]" caption="Count of Branch/Office" measure="1" displayFolder="" measureGroup="Range" count="0" hidden="1">
      <extLst>
        <ext xmlns:x15="http://schemas.microsoft.com/office/spreadsheetml/2010/11/main" uri="{B97F6D7D-B522-45F9-BDA1-12C45D357490}">
          <x15:cacheHierarchy aggregatedColumn="9"/>
        </ext>
      </extLst>
    </cacheHierarchy>
    <cacheHierarchy uniqueName="[Measures].[Count of Date Captured]" caption="Count of Date Captured"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Ward Type]" caption="Count of Ward Type" measure="1" displayFolder="" measureGroup="Range" count="0" hidden="1">
      <extLst>
        <ext xmlns:x15="http://schemas.microsoft.com/office/spreadsheetml/2010/11/main" uri="{B97F6D7D-B522-45F9-BDA1-12C45D357490}">
          <x15:cacheHierarchy aggregatedColumn="16"/>
        </ext>
      </extLst>
    </cacheHierarchy>
    <cacheHierarchy uniqueName="[Measures].[Count of ID Number]" caption="Count of ID Number" measure="1" displayFolder="" measureGroup="Range" count="0" hidden="1">
      <extLst>
        <ext xmlns:x15="http://schemas.microsoft.com/office/spreadsheetml/2010/11/main" uri="{B97F6D7D-B522-45F9-BDA1-12C45D357490}">
          <x15:cacheHierarchy aggregatedColumn="11"/>
        </ext>
      </extLst>
    </cacheHierarchy>
    <cacheHierarchy uniqueName="[Measures].[Count of Follow-Up Date]" caption="Count of Follow-Up Date"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3.544367708331" backgroundQuery="1" createdVersion="8" refreshedVersion="8" minRefreshableVersion="3" recordCount="0" supportSubquery="1" supportAdvancedDrill="1" xr:uid="{A58408F4-A46F-4176-8BA7-4C0A7D979FDA}">
  <cacheSource type="external" connectionId="1"/>
  <cacheFields count="3">
    <cacheField name="[Range].[Ward Type].[Ward Type]" caption="Ward Type" numFmtId="0" hierarchy="16" level="1">
      <sharedItems count="2">
        <s v="Formal Settlement"/>
        <s v="Informal Settlement"/>
      </sharedItems>
    </cacheField>
    <cacheField name="[Measures].[Count of Ward Type]" caption="Count of Ward Type" numFmtId="0" hierarchy="31" level="32767"/>
    <cacheField name="[Range].[Department].[Department]" caption="Department" numFmtId="0" hierarchy="5" level="1">
      <sharedItems containsSemiMixedTypes="0" containsNonDate="0" containsString="0"/>
    </cacheField>
  </cacheFields>
  <cacheHierarchies count="34">
    <cacheHierarchy uniqueName="[Range].[Case Reference]" caption="Case Reference" attribute="1" defaultMemberUniqueName="[Range].[Case Reference].[All]" allUniqueName="[Range].[Case Reference].[All]" dimensionUniqueName="[Range]" displayFolder="" count="0" memberValueDatatype="130" unbalanced="0"/>
    <cacheHierarchy uniqueName="[Range].[Date Captured]" caption="Date Captured" attribute="1" defaultMemberUniqueName="[Range].[Date Captured].[All]" allUniqueName="[Range].[Date Capture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Service Type]" caption="Service Type" attribute="1" defaultMemberUniqueName="[Range].[Service Type].[All]" allUniqueName="[Range].[Service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Location]" caption="Location" attribute="1" defaultMemberUniqueName="[Range].[Location].[All]" allUniqueName="[Range].[Location].[All]" dimensionUniqueName="[Range]" displayFolder="" count="2" memberValueDatatype="130" unbalanced="0"/>
    <cacheHierarchy uniqueName="[Range].[Branch/Office]" caption="Branch/Office" attribute="1" defaultMemberUniqueName="[Range].[Branch/Office].[All]" allUniqueName="[Range].[Branch/Office].[All]" dimensionUniqueName="[Range]" displayFolder="" count="0" memberValueDatatype="130" unbalanced="0"/>
    <cacheHierarchy uniqueName="[Range].[Applicant Full Name]" caption="Applicant Full Name" attribute="1" defaultMemberUniqueName="[Range].[Applicant Full Name].[All]" allUniqueName="[Range].[Applicant Full Name].[All]" dimensionUniqueName="[Range]" displayFolder="" count="0" memberValueDatatype="130" unbalanced="0"/>
    <cacheHierarchy uniqueName="[Range].[ID Number]" caption="ID Number" attribute="1" defaultMemberUniqueName="[Range].[ID Number].[All]" allUniqueName="[Range].[ID Number].[All]" dimensionUniqueName="[Range]" displayFolder="" count="0" memberValueDatatype="130" unbalanced="0"/>
    <cacheHierarchy uniqueName="[Range].[Date of Birth]" caption="Date of Birth" attribute="1" defaultMemberUniqueName="[Range].[Date of Birth].[All]" allUniqueName="[Range].[Date of Birth].[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ontact Number]" caption="Contact Number" attribute="1" defaultMemberUniqueName="[Range].[Contact Number].[All]" allUniqueName="[Range].[Contact Number].[All]" dimensionUniqueName="[Range]" displayFolder="" count="0" memberValueDatatype="130" unbalanced="0"/>
    <cacheHierarchy uniqueName="[Range].[Ward/Area]" caption="Ward/Area" attribute="1" defaultMemberUniqueName="[Range].[Ward/Area].[All]" allUniqueName="[Range].[Ward/Area].[All]" dimensionUniqueName="[Range]" displayFolder="" count="0" memberValueDatatype="130" unbalanced="0"/>
    <cacheHierarchy uniqueName="[Range].[Ward Type]" caption="Ward Type" attribute="1" defaultMemberUniqueName="[Range].[Ward Type].[All]" allUniqueName="[Range].[Ward Type].[All]" dimensionUniqueName="[Range]" displayFolder="" count="2" memberValueDatatype="130" unbalanced="0">
      <fieldsUsage count="2">
        <fieldUsage x="-1"/>
        <fieldUsage x="0"/>
      </fieldsUsage>
    </cacheHierarchy>
    <cacheHierarchy uniqueName="[Range].[Grant Type]" caption="Grant Type" attribute="1" defaultMemberUniqueName="[Range].[Grant Type].[All]" allUniqueName="[Range].[Grant Type].[All]" dimensionUniqueName="[Range]" displayFolder="" count="0" memberValueDatatype="130" unbalanced="0"/>
    <cacheHierarchy uniqueName="[Range].[Document Status]" caption="Document Status" attribute="1" defaultMemberUniqueName="[Range].[Document Status].[All]" allUniqueName="[Range].[Document Status].[All]" dimensionUniqueName="[Range]" displayFolder="" count="0" memberValueDatatype="130" unbalanced="0"/>
    <cacheHierarchy uniqueName="[Range].[Processing Status]" caption="Processing Status" attribute="1" defaultMemberUniqueName="[Range].[Processing Status].[All]" allUniqueName="[Range].[Processing Status].[All]" dimensionUniqueName="[Range]" displayFolder="" count="0" memberValueDatatype="130" unbalanced="0"/>
    <cacheHierarchy uniqueName="[Range].[Queue/Ticket Number]" caption="Queue/Ticket Number" attribute="1" defaultMemberUniqueName="[Range].[Queue/Ticket Number].[All]" allUniqueName="[Range].[Queue/Ticket Number].[All]" dimensionUniqueName="[Range]" displayFolder="" count="0" memberValueDatatype="130" unbalanced="0"/>
    <cacheHierarchy uniqueName="[Range].[Capturing Official]" caption="Capturing Official" attribute="1" defaultMemberUniqueName="[Range].[Capturing Official].[All]" allUniqueName="[Range].[Capturing Official].[All]" dimensionUniqueName="[Range]" displayFolder="" count="2" memberValueDatatype="130" unbalanced="0"/>
    <cacheHierarchy uniqueName="[Range].[Follow-Up Date]" caption="Follow-Up Date" attribute="1" defaultMemberUniqueName="[Range].[Follow-Up Date].[All]" allUniqueName="[Range].[Follow-Up Date].[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se Reference]" caption="Count of Case Reference" measure="1" displayFolder="" measureGroup="Range" count="0" hidden="1">
      <extLst>
        <ext xmlns:x15="http://schemas.microsoft.com/office/spreadsheetml/2010/11/main" uri="{B97F6D7D-B522-45F9-BDA1-12C45D357490}">
          <x15:cacheHierarchy aggregatedColumn="0"/>
        </ext>
      </extLst>
    </cacheHierarchy>
    <cacheHierarchy uniqueName="[Measures].[Count of Grant Type]" caption="Count of Grant Type" measure="1" displayFolder="" measureGroup="Range" count="0" hidden="1">
      <extLst>
        <ext xmlns:x15="http://schemas.microsoft.com/office/spreadsheetml/2010/11/main" uri="{B97F6D7D-B522-45F9-BDA1-12C45D357490}">
          <x15:cacheHierarchy aggregatedColumn="17"/>
        </ext>
      </extLst>
    </cacheHierarchy>
    <cacheHierarchy uniqueName="[Measures].[Count of Queue/Ticket Number]" caption="Count of Queue/Ticket Number" measure="1" displayFolder="" measureGroup="Range" count="0" hidden="1">
      <extLst>
        <ext xmlns:x15="http://schemas.microsoft.com/office/spreadsheetml/2010/11/main" uri="{B97F6D7D-B522-45F9-BDA1-12C45D357490}">
          <x15:cacheHierarchy aggregatedColumn="20"/>
        </ext>
      </extLst>
    </cacheHierarchy>
    <cacheHierarchy uniqueName="[Measures].[Count of Branch/Office]" caption="Count of Branch/Office" measure="1" displayFolder="" measureGroup="Range" count="0" hidden="1">
      <extLst>
        <ext xmlns:x15="http://schemas.microsoft.com/office/spreadsheetml/2010/11/main" uri="{B97F6D7D-B522-45F9-BDA1-12C45D357490}">
          <x15:cacheHierarchy aggregatedColumn="9"/>
        </ext>
      </extLst>
    </cacheHierarchy>
    <cacheHierarchy uniqueName="[Measures].[Count of Date Captured]" caption="Count of Date Captured" measure="1" displayFolder="" measureGroup="Range" count="0" hidden="1">
      <extLst>
        <ext xmlns:x15="http://schemas.microsoft.com/office/spreadsheetml/2010/11/main" uri="{B97F6D7D-B522-45F9-BDA1-12C45D357490}">
          <x15:cacheHierarchy aggregatedColumn="1"/>
        </ext>
      </extLst>
    </cacheHierarchy>
    <cacheHierarchy uniqueName="[Measures].[Count of Ward Type]" caption="Count of Ward Type"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ID Number]" caption="Count of ID Number" measure="1" displayFolder="" measureGroup="Range" count="0" hidden="1">
      <extLst>
        <ext xmlns:x15="http://schemas.microsoft.com/office/spreadsheetml/2010/11/main" uri="{B97F6D7D-B522-45F9-BDA1-12C45D357490}">
          <x15:cacheHierarchy aggregatedColumn="11"/>
        </ext>
      </extLst>
    </cacheHierarchy>
    <cacheHierarchy uniqueName="[Measures].[Count of Follow-Up Date]" caption="Count of Follow-Up Date"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3.544368171293" backgroundQuery="1" createdVersion="8" refreshedVersion="8" minRefreshableVersion="3" recordCount="0" supportSubquery="1" supportAdvancedDrill="1" xr:uid="{A7A81C70-3C6C-4828-ACF3-80FD71DB2131}">
  <cacheSource type="external" connectionId="1"/>
  <cacheFields count="3">
    <cacheField name="[Range].[ID Number].[ID Number]" caption="ID Number" numFmtId="0" hierarchy="11" level="1">
      <sharedItems count="2">
        <s v="ID not provided"/>
        <s v="None"/>
      </sharedItems>
    </cacheField>
    <cacheField name="[Measures].[Count of ID Number]" caption="Count of ID Number" numFmtId="0" hierarchy="32" level="32767"/>
    <cacheField name="[Range].[Department].[Department]" caption="Department" numFmtId="0" hierarchy="5" level="1">
      <sharedItems count="4">
        <s v="Clinic"/>
        <s v="Home Affairs"/>
        <s v="Municipal"/>
        <s v="SASSA"/>
      </sharedItems>
    </cacheField>
  </cacheFields>
  <cacheHierarchies count="34">
    <cacheHierarchy uniqueName="[Range].[Case Reference]" caption="Case Reference" attribute="1" defaultMemberUniqueName="[Range].[Case Reference].[All]" allUniqueName="[Range].[Case Reference].[All]" dimensionUniqueName="[Range]" displayFolder="" count="0" memberValueDatatype="130" unbalanced="0"/>
    <cacheHierarchy uniqueName="[Range].[Date Captured]" caption="Date Captured" attribute="1" defaultMemberUniqueName="[Range].[Date Captured].[All]" allUniqueName="[Range].[Date Capture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Service Type]" caption="Service Type" attribute="1" defaultMemberUniqueName="[Range].[Service Type].[All]" allUniqueName="[Range].[Service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Location]" caption="Location" attribute="1" defaultMemberUniqueName="[Range].[Location].[All]" allUniqueName="[Range].[Location].[All]" dimensionUniqueName="[Range]" displayFolder="" count="2" memberValueDatatype="130" unbalanced="0"/>
    <cacheHierarchy uniqueName="[Range].[Branch/Office]" caption="Branch/Office" attribute="1" defaultMemberUniqueName="[Range].[Branch/Office].[All]" allUniqueName="[Range].[Branch/Office].[All]" dimensionUniqueName="[Range]" displayFolder="" count="0" memberValueDatatype="130" unbalanced="0"/>
    <cacheHierarchy uniqueName="[Range].[Applicant Full Name]" caption="Applicant Full Name" attribute="1" defaultMemberUniqueName="[Range].[Applicant Full Name].[All]" allUniqueName="[Range].[Applicant Full Name].[All]" dimensionUniqueName="[Range]" displayFolder="" count="0" memberValueDatatype="130" unbalanced="0"/>
    <cacheHierarchy uniqueName="[Range].[ID Number]" caption="ID Number" attribute="1" defaultMemberUniqueName="[Range].[ID Number].[All]" allUniqueName="[Range].[ID Number].[All]" dimensionUniqueName="[Range]" displayFolder="" count="2" memberValueDatatype="130" unbalanced="0">
      <fieldsUsage count="2">
        <fieldUsage x="-1"/>
        <fieldUsage x="0"/>
      </fieldsUsage>
    </cacheHierarchy>
    <cacheHierarchy uniqueName="[Range].[Date of Birth]" caption="Date of Birth" attribute="1" defaultMemberUniqueName="[Range].[Date of Birth].[All]" allUniqueName="[Range].[Date of Birth].[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ontact Number]" caption="Contact Number" attribute="1" defaultMemberUniqueName="[Range].[Contact Number].[All]" allUniqueName="[Range].[Contact Number].[All]" dimensionUniqueName="[Range]" displayFolder="" count="0" memberValueDatatype="130" unbalanced="0"/>
    <cacheHierarchy uniqueName="[Range].[Ward/Area]" caption="Ward/Area" attribute="1" defaultMemberUniqueName="[Range].[Ward/Area].[All]" allUniqueName="[Range].[Ward/Area].[All]" dimensionUniqueName="[Range]" displayFolder="" count="0" memberValueDatatype="130" unbalanced="0"/>
    <cacheHierarchy uniqueName="[Range].[Ward Type]" caption="Ward Type" attribute="1" defaultMemberUniqueName="[Range].[Ward Type].[All]" allUniqueName="[Range].[Ward Type].[All]" dimensionUniqueName="[Range]" displayFolder="" count="0" memberValueDatatype="130" unbalanced="0"/>
    <cacheHierarchy uniqueName="[Range].[Grant Type]" caption="Grant Type" attribute="1" defaultMemberUniqueName="[Range].[Grant Type].[All]" allUniqueName="[Range].[Grant Type].[All]" dimensionUniqueName="[Range]" displayFolder="" count="0" memberValueDatatype="130" unbalanced="0"/>
    <cacheHierarchy uniqueName="[Range].[Document Status]" caption="Document Status" attribute="1" defaultMemberUniqueName="[Range].[Document Status].[All]" allUniqueName="[Range].[Document Status].[All]" dimensionUniqueName="[Range]" displayFolder="" count="0" memberValueDatatype="130" unbalanced="0"/>
    <cacheHierarchy uniqueName="[Range].[Processing Status]" caption="Processing Status" attribute="1" defaultMemberUniqueName="[Range].[Processing Status].[All]" allUniqueName="[Range].[Processing Status].[All]" dimensionUniqueName="[Range]" displayFolder="" count="0" memberValueDatatype="130" unbalanced="0"/>
    <cacheHierarchy uniqueName="[Range].[Queue/Ticket Number]" caption="Queue/Ticket Number" attribute="1" defaultMemberUniqueName="[Range].[Queue/Ticket Number].[All]" allUniqueName="[Range].[Queue/Ticket Number].[All]" dimensionUniqueName="[Range]" displayFolder="" count="0" memberValueDatatype="130" unbalanced="0"/>
    <cacheHierarchy uniqueName="[Range].[Capturing Official]" caption="Capturing Official" attribute="1" defaultMemberUniqueName="[Range].[Capturing Official].[All]" allUniqueName="[Range].[Capturing Official].[All]" dimensionUniqueName="[Range]" displayFolder="" count="2" memberValueDatatype="130" unbalanced="0"/>
    <cacheHierarchy uniqueName="[Range].[Follow-Up Date]" caption="Follow-Up Date" attribute="1" defaultMemberUniqueName="[Range].[Follow-Up Date].[All]" allUniqueName="[Range].[Follow-Up Date].[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se Reference]" caption="Count of Case Reference" measure="1" displayFolder="" measureGroup="Range" count="0" hidden="1">
      <extLst>
        <ext xmlns:x15="http://schemas.microsoft.com/office/spreadsheetml/2010/11/main" uri="{B97F6D7D-B522-45F9-BDA1-12C45D357490}">
          <x15:cacheHierarchy aggregatedColumn="0"/>
        </ext>
      </extLst>
    </cacheHierarchy>
    <cacheHierarchy uniqueName="[Measures].[Count of Grant Type]" caption="Count of Grant Type" measure="1" displayFolder="" measureGroup="Range" count="0" hidden="1">
      <extLst>
        <ext xmlns:x15="http://schemas.microsoft.com/office/spreadsheetml/2010/11/main" uri="{B97F6D7D-B522-45F9-BDA1-12C45D357490}">
          <x15:cacheHierarchy aggregatedColumn="17"/>
        </ext>
      </extLst>
    </cacheHierarchy>
    <cacheHierarchy uniqueName="[Measures].[Count of Queue/Ticket Number]" caption="Count of Queue/Ticket Number" measure="1" displayFolder="" measureGroup="Range" count="0" hidden="1">
      <extLst>
        <ext xmlns:x15="http://schemas.microsoft.com/office/spreadsheetml/2010/11/main" uri="{B97F6D7D-B522-45F9-BDA1-12C45D357490}">
          <x15:cacheHierarchy aggregatedColumn="20"/>
        </ext>
      </extLst>
    </cacheHierarchy>
    <cacheHierarchy uniqueName="[Measures].[Count of Branch/Office]" caption="Count of Branch/Office" measure="1" displayFolder="" measureGroup="Range" count="0" hidden="1">
      <extLst>
        <ext xmlns:x15="http://schemas.microsoft.com/office/spreadsheetml/2010/11/main" uri="{B97F6D7D-B522-45F9-BDA1-12C45D357490}">
          <x15:cacheHierarchy aggregatedColumn="9"/>
        </ext>
      </extLst>
    </cacheHierarchy>
    <cacheHierarchy uniqueName="[Measures].[Count of Date Captured]" caption="Count of Date Captured" measure="1" displayFolder="" measureGroup="Range" count="0" hidden="1">
      <extLst>
        <ext xmlns:x15="http://schemas.microsoft.com/office/spreadsheetml/2010/11/main" uri="{B97F6D7D-B522-45F9-BDA1-12C45D357490}">
          <x15:cacheHierarchy aggregatedColumn="1"/>
        </ext>
      </extLst>
    </cacheHierarchy>
    <cacheHierarchy uniqueName="[Measures].[Count of Ward Type]" caption="Count of Ward Type" measure="1" displayFolder="" measureGroup="Range" count="0" hidden="1">
      <extLst>
        <ext xmlns:x15="http://schemas.microsoft.com/office/spreadsheetml/2010/11/main" uri="{B97F6D7D-B522-45F9-BDA1-12C45D357490}">
          <x15:cacheHierarchy aggregatedColumn="16"/>
        </ext>
      </extLst>
    </cacheHierarchy>
    <cacheHierarchy uniqueName="[Measures].[Count of ID Number]" caption="Count of ID Number"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Follow-Up Date]" caption="Count of Follow-Up Date"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3.544368518516" backgroundQuery="1" createdVersion="8" refreshedVersion="8" minRefreshableVersion="3" recordCount="0" supportSubquery="1" supportAdvancedDrill="1" xr:uid="{D85A292B-5E53-47BB-9023-524CE9E43B29}">
  <cacheSource type="external" connectionId="1"/>
  <cacheFields count="2">
    <cacheField name="[Measures].[Count of Follow-Up Date]" caption="Count of Follow-Up Date" numFmtId="0" hierarchy="33" level="32767"/>
    <cacheField name="[Range].[Department].[Department]" caption="Department" numFmtId="0" hierarchy="5" level="1">
      <sharedItems count="4">
        <s v="Clinic"/>
        <s v="Home Affairs"/>
        <s v="Municipal"/>
        <s v="SASSA"/>
      </sharedItems>
    </cacheField>
  </cacheFields>
  <cacheHierarchies count="34">
    <cacheHierarchy uniqueName="[Range].[Case Reference]" caption="Case Reference" attribute="1" defaultMemberUniqueName="[Range].[Case Reference].[All]" allUniqueName="[Range].[Case Reference].[All]" dimensionUniqueName="[Range]" displayFolder="" count="0" memberValueDatatype="130" unbalanced="0"/>
    <cacheHierarchy uniqueName="[Range].[Date Captured]" caption="Date Captured" attribute="1" defaultMemberUniqueName="[Range].[Date Captured].[All]" allUniqueName="[Range].[Date Capture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Service Type]" caption="Service Type" attribute="1" defaultMemberUniqueName="[Range].[Service Type].[All]" allUniqueName="[Range].[Service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Location]" caption="Location" attribute="1" defaultMemberUniqueName="[Range].[Location].[All]" allUniqueName="[Range].[Location].[All]" dimensionUniqueName="[Range]" displayFolder="" count="2" memberValueDatatype="130" unbalanced="0"/>
    <cacheHierarchy uniqueName="[Range].[Branch/Office]" caption="Branch/Office" attribute="1" defaultMemberUniqueName="[Range].[Branch/Office].[All]" allUniqueName="[Range].[Branch/Office].[All]" dimensionUniqueName="[Range]" displayFolder="" count="0" memberValueDatatype="130" unbalanced="0"/>
    <cacheHierarchy uniqueName="[Range].[Applicant Full Name]" caption="Applicant Full Name" attribute="1" defaultMemberUniqueName="[Range].[Applicant Full Name].[All]" allUniqueName="[Range].[Applicant Full Name].[All]" dimensionUniqueName="[Range]" displayFolder="" count="0" memberValueDatatype="130" unbalanced="0"/>
    <cacheHierarchy uniqueName="[Range].[ID Number]" caption="ID Number" attribute="1" defaultMemberUniqueName="[Range].[ID Number].[All]" allUniqueName="[Range].[ID Number].[All]" dimensionUniqueName="[Range]" displayFolder="" count="0" memberValueDatatype="130" unbalanced="0"/>
    <cacheHierarchy uniqueName="[Range].[Date of Birth]" caption="Date of Birth" attribute="1" defaultMemberUniqueName="[Range].[Date of Birth].[All]" allUniqueName="[Range].[Date of Birth].[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ontact Number]" caption="Contact Number" attribute="1" defaultMemberUniqueName="[Range].[Contact Number].[All]" allUniqueName="[Range].[Contact Number].[All]" dimensionUniqueName="[Range]" displayFolder="" count="0" memberValueDatatype="130" unbalanced="0"/>
    <cacheHierarchy uniqueName="[Range].[Ward/Area]" caption="Ward/Area" attribute="1" defaultMemberUniqueName="[Range].[Ward/Area].[All]" allUniqueName="[Range].[Ward/Area].[All]" dimensionUniqueName="[Range]" displayFolder="" count="0" memberValueDatatype="130" unbalanced="0"/>
    <cacheHierarchy uniqueName="[Range].[Ward Type]" caption="Ward Type" attribute="1" defaultMemberUniqueName="[Range].[Ward Type].[All]" allUniqueName="[Range].[Ward Type].[All]" dimensionUniqueName="[Range]" displayFolder="" count="0" memberValueDatatype="130" unbalanced="0"/>
    <cacheHierarchy uniqueName="[Range].[Grant Type]" caption="Grant Type" attribute="1" defaultMemberUniqueName="[Range].[Grant Type].[All]" allUniqueName="[Range].[Grant Type].[All]" dimensionUniqueName="[Range]" displayFolder="" count="0" memberValueDatatype="130" unbalanced="0"/>
    <cacheHierarchy uniqueName="[Range].[Document Status]" caption="Document Status" attribute="1" defaultMemberUniqueName="[Range].[Document Status].[All]" allUniqueName="[Range].[Document Status].[All]" dimensionUniqueName="[Range]" displayFolder="" count="0" memberValueDatatype="130" unbalanced="0"/>
    <cacheHierarchy uniqueName="[Range].[Processing Status]" caption="Processing Status" attribute="1" defaultMemberUniqueName="[Range].[Processing Status].[All]" allUniqueName="[Range].[Processing Status].[All]" dimensionUniqueName="[Range]" displayFolder="" count="0" memberValueDatatype="130" unbalanced="0"/>
    <cacheHierarchy uniqueName="[Range].[Queue/Ticket Number]" caption="Queue/Ticket Number" attribute="1" defaultMemberUniqueName="[Range].[Queue/Ticket Number].[All]" allUniqueName="[Range].[Queue/Ticket Number].[All]" dimensionUniqueName="[Range]" displayFolder="" count="0" memberValueDatatype="130" unbalanced="0"/>
    <cacheHierarchy uniqueName="[Range].[Capturing Official]" caption="Capturing Official" attribute="1" defaultMemberUniqueName="[Range].[Capturing Official].[All]" allUniqueName="[Range].[Capturing Official].[All]" dimensionUniqueName="[Range]" displayFolder="" count="2" memberValueDatatype="130" unbalanced="0"/>
    <cacheHierarchy uniqueName="[Range].[Follow-Up Date]" caption="Follow-Up Date" attribute="1" defaultMemberUniqueName="[Range].[Follow-Up Date].[All]" allUniqueName="[Range].[Follow-Up Date].[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se Reference]" caption="Count of Case Reference" measure="1" displayFolder="" measureGroup="Range" count="0" hidden="1">
      <extLst>
        <ext xmlns:x15="http://schemas.microsoft.com/office/spreadsheetml/2010/11/main" uri="{B97F6D7D-B522-45F9-BDA1-12C45D357490}">
          <x15:cacheHierarchy aggregatedColumn="0"/>
        </ext>
      </extLst>
    </cacheHierarchy>
    <cacheHierarchy uniqueName="[Measures].[Count of Grant Type]" caption="Count of Grant Type" measure="1" displayFolder="" measureGroup="Range" count="0" hidden="1">
      <extLst>
        <ext xmlns:x15="http://schemas.microsoft.com/office/spreadsheetml/2010/11/main" uri="{B97F6D7D-B522-45F9-BDA1-12C45D357490}">
          <x15:cacheHierarchy aggregatedColumn="17"/>
        </ext>
      </extLst>
    </cacheHierarchy>
    <cacheHierarchy uniqueName="[Measures].[Count of Queue/Ticket Number]" caption="Count of Queue/Ticket Number" measure="1" displayFolder="" measureGroup="Range" count="0" hidden="1">
      <extLst>
        <ext xmlns:x15="http://schemas.microsoft.com/office/spreadsheetml/2010/11/main" uri="{B97F6D7D-B522-45F9-BDA1-12C45D357490}">
          <x15:cacheHierarchy aggregatedColumn="20"/>
        </ext>
      </extLst>
    </cacheHierarchy>
    <cacheHierarchy uniqueName="[Measures].[Count of Branch/Office]" caption="Count of Branch/Office" measure="1" displayFolder="" measureGroup="Range" count="0" hidden="1">
      <extLst>
        <ext xmlns:x15="http://schemas.microsoft.com/office/spreadsheetml/2010/11/main" uri="{B97F6D7D-B522-45F9-BDA1-12C45D357490}">
          <x15:cacheHierarchy aggregatedColumn="9"/>
        </ext>
      </extLst>
    </cacheHierarchy>
    <cacheHierarchy uniqueName="[Measures].[Count of Date Captured]" caption="Count of Date Captured" measure="1" displayFolder="" measureGroup="Range" count="0" hidden="1">
      <extLst>
        <ext xmlns:x15="http://schemas.microsoft.com/office/spreadsheetml/2010/11/main" uri="{B97F6D7D-B522-45F9-BDA1-12C45D357490}">
          <x15:cacheHierarchy aggregatedColumn="1"/>
        </ext>
      </extLst>
    </cacheHierarchy>
    <cacheHierarchy uniqueName="[Measures].[Count of Ward Type]" caption="Count of Ward Type" measure="1" displayFolder="" measureGroup="Range" count="0" hidden="1">
      <extLst>
        <ext xmlns:x15="http://schemas.microsoft.com/office/spreadsheetml/2010/11/main" uri="{B97F6D7D-B522-45F9-BDA1-12C45D357490}">
          <x15:cacheHierarchy aggregatedColumn="16"/>
        </ext>
      </extLst>
    </cacheHierarchy>
    <cacheHierarchy uniqueName="[Measures].[Count of ID Number]" caption="Count of ID Number" measure="1" displayFolder="" measureGroup="Range" count="0" hidden="1">
      <extLst>
        <ext xmlns:x15="http://schemas.microsoft.com/office/spreadsheetml/2010/11/main" uri="{B97F6D7D-B522-45F9-BDA1-12C45D357490}">
          <x15:cacheHierarchy aggregatedColumn="11"/>
        </ext>
      </extLst>
    </cacheHierarchy>
    <cacheHierarchy uniqueName="[Measures].[Count of Follow-Up Date]" caption="Count of Follow-Up Date"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3.54436886574" backgroundQuery="1" createdVersion="8" refreshedVersion="8" minRefreshableVersion="3" recordCount="0" supportSubquery="1" supportAdvancedDrill="1" xr:uid="{0EEBF92C-A9CA-4FDB-9CD3-081F6116445E}">
  <cacheSource type="external" connectionId="1"/>
  <cacheFields count="4">
    <cacheField name="[Range].[Capturing Official].[Capturing Official]" caption="Capturing Official" numFmtId="0" hierarchy="21" level="1">
      <sharedItems count="81">
        <s v="Andries Coetzee"/>
        <s v="Andries Khumalo"/>
        <s v="Andries Mahlangu"/>
        <s v="Andries Meyer"/>
        <s v="Andries Nel"/>
        <s v="Andries Radebe"/>
        <s v="Andries Sithole"/>
        <s v="Andries Swart"/>
        <s v="Busisiwe Coetzee"/>
        <s v="Busisiwe Khumalo"/>
        <s v="Busisiwe Mahlangu"/>
        <s v="Busisiwe Meyer"/>
        <s v="Busisiwe Nel"/>
        <s v="Busisiwe Radebe"/>
        <s v="Busisiwe Sithole"/>
        <s v="Busisiwe Swart"/>
        <s v="Chris Coetzee"/>
        <s v="Chris Khumalo"/>
        <s v="Chris Mahlangu"/>
        <s v="Chris Meyer"/>
        <s v="Chris Nel"/>
        <s v="Chris Radebe"/>
        <s v="Chris Sithole"/>
        <s v="Chris Swart"/>
        <s v="Deon Coetzee"/>
        <s v="Deon Khumalo"/>
        <s v="Deon Mahlangu"/>
        <s v="Deon Meyer"/>
        <s v="Deon Nel"/>
        <s v="Deon Radebe"/>
        <s v="Deon Sithole"/>
        <s v="Deon Swart"/>
        <s v="Lerato Coetzee"/>
        <s v="Lerato Khumalo"/>
        <s v="Lerato Mahlangu"/>
        <s v="Lerato Meyer"/>
        <s v="Lerato Nel"/>
        <s v="Lerato Radebe"/>
        <s v="Lerato Sithole"/>
        <s v="Lerato Swart"/>
        <s v="Marius Coetzee"/>
        <s v="Marius Khumalo"/>
        <s v="Marius Mahlangu"/>
        <s v="Marius Meyer"/>
        <s v="Marius Nel"/>
        <s v="Marius Radebe"/>
        <s v="Marius Sithole"/>
        <s v="Marius Swart"/>
        <s v="None"/>
        <s v="Palesa Coetzee"/>
        <s v="Palesa Khumalo"/>
        <s v="Palesa Mahlangu"/>
        <s v="Palesa Meyer"/>
        <s v="Palesa Nel"/>
        <s v="Palesa Radebe"/>
        <s v="Palesa Sithole"/>
        <s v="Palesa Swart"/>
        <s v="Refilwe Coetzee"/>
        <s v="Refilwe Khumalo"/>
        <s v="Refilwe Mahlangu"/>
        <s v="Refilwe Meyer"/>
        <s v="Refilwe Nel"/>
        <s v="Refilwe Radebe"/>
        <s v="Refilwe Sithole"/>
        <s v="Refilwe Swart"/>
        <s v="Werner Coetzee"/>
        <s v="Werner Khumalo"/>
        <s v="Werner Mahlangu"/>
        <s v="Werner Meyer"/>
        <s v="Werner Nel"/>
        <s v="Werner Radebe"/>
        <s v="Werner Sithole"/>
        <s v="Werner Swart"/>
        <s v="Zanele Coetzee"/>
        <s v="Zanele Khumalo"/>
        <s v="Zanele Mahlangu"/>
        <s v="Zanele Meyer"/>
        <s v="Zanele Nel"/>
        <s v="Zanele Radebe"/>
        <s v="Zanele Sithole"/>
        <s v="Zanele Swart"/>
      </sharedItems>
    </cacheField>
    <cacheField name="[Range].[Month].[Month]" caption="Month" numFmtId="0" hierarchy="3" level="1">
      <sharedItems count="12">
        <s v="1"/>
        <s v="10"/>
        <s v="11"/>
        <s v="12"/>
        <s v="2"/>
        <s v="3"/>
        <s v="4"/>
        <s v="5"/>
        <s v="6"/>
        <s v="7"/>
        <s v="8"/>
        <s v="9"/>
      </sharedItems>
    </cacheField>
    <cacheField name="[Measures].[Count of Date Captured]" caption="Count of Date Captured" numFmtId="0" hierarchy="30" level="32767"/>
    <cacheField name="[Range].[Department].[Department]" caption="Department" numFmtId="0" hierarchy="5" level="1">
      <sharedItems containsSemiMixedTypes="0" containsNonDate="0" containsString="0"/>
    </cacheField>
  </cacheFields>
  <cacheHierarchies count="34">
    <cacheHierarchy uniqueName="[Range].[Case Reference]" caption="Case Reference" attribute="1" defaultMemberUniqueName="[Range].[Case Reference].[All]" allUniqueName="[Range].[Case Reference].[All]" dimensionUniqueName="[Range]" displayFolder="" count="0" memberValueDatatype="130" unbalanced="0"/>
    <cacheHierarchy uniqueName="[Range].[Date Captured]" caption="Date Captured" attribute="1" defaultMemberUniqueName="[Range].[Date Captured].[All]" allUniqueName="[Range].[Date Capture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1"/>
      </fieldsUsage>
    </cacheHierarchy>
    <cacheHierarchy uniqueName="[Range].[Year]" caption="Year" attribute="1" defaultMemberUniqueName="[Range].[Year].[All]" allUniqueName="[Range].[Yea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3"/>
      </fieldsUsage>
    </cacheHierarchy>
    <cacheHierarchy uniqueName="[Range].[Service Type]" caption="Service Type" attribute="1" defaultMemberUniqueName="[Range].[Service Type].[All]" allUniqueName="[Range].[Service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Location]" caption="Location" attribute="1" defaultMemberUniqueName="[Range].[Location].[All]" allUniqueName="[Range].[Location].[All]" dimensionUniqueName="[Range]" displayFolder="" count="2" memberValueDatatype="130" unbalanced="0"/>
    <cacheHierarchy uniqueName="[Range].[Branch/Office]" caption="Branch/Office" attribute="1" defaultMemberUniqueName="[Range].[Branch/Office].[All]" allUniqueName="[Range].[Branch/Office].[All]" dimensionUniqueName="[Range]" displayFolder="" count="0" memberValueDatatype="130" unbalanced="0"/>
    <cacheHierarchy uniqueName="[Range].[Applicant Full Name]" caption="Applicant Full Name" attribute="1" defaultMemberUniqueName="[Range].[Applicant Full Name].[All]" allUniqueName="[Range].[Applicant Full Name].[All]" dimensionUniqueName="[Range]" displayFolder="" count="0" memberValueDatatype="130" unbalanced="0"/>
    <cacheHierarchy uniqueName="[Range].[ID Number]" caption="ID Number" attribute="1" defaultMemberUniqueName="[Range].[ID Number].[All]" allUniqueName="[Range].[ID Number].[All]" dimensionUniqueName="[Range]" displayFolder="" count="0" memberValueDatatype="130" unbalanced="0"/>
    <cacheHierarchy uniqueName="[Range].[Date of Birth]" caption="Date of Birth" attribute="1" defaultMemberUniqueName="[Range].[Date of Birth].[All]" allUniqueName="[Range].[Date of Birth].[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ontact Number]" caption="Contact Number" attribute="1" defaultMemberUniqueName="[Range].[Contact Number].[All]" allUniqueName="[Range].[Contact Number].[All]" dimensionUniqueName="[Range]" displayFolder="" count="0" memberValueDatatype="130" unbalanced="0"/>
    <cacheHierarchy uniqueName="[Range].[Ward/Area]" caption="Ward/Area" attribute="1" defaultMemberUniqueName="[Range].[Ward/Area].[All]" allUniqueName="[Range].[Ward/Area].[All]" dimensionUniqueName="[Range]" displayFolder="" count="0" memberValueDatatype="130" unbalanced="0"/>
    <cacheHierarchy uniqueName="[Range].[Ward Type]" caption="Ward Type" attribute="1" defaultMemberUniqueName="[Range].[Ward Type].[All]" allUniqueName="[Range].[Ward Type].[All]" dimensionUniqueName="[Range]" displayFolder="" count="0" memberValueDatatype="130" unbalanced="0"/>
    <cacheHierarchy uniqueName="[Range].[Grant Type]" caption="Grant Type" attribute="1" defaultMemberUniqueName="[Range].[Grant Type].[All]" allUniqueName="[Range].[Grant Type].[All]" dimensionUniqueName="[Range]" displayFolder="" count="0" memberValueDatatype="130" unbalanced="0"/>
    <cacheHierarchy uniqueName="[Range].[Document Status]" caption="Document Status" attribute="1" defaultMemberUniqueName="[Range].[Document Status].[All]" allUniqueName="[Range].[Document Status].[All]" dimensionUniqueName="[Range]" displayFolder="" count="0" memberValueDatatype="130" unbalanced="0"/>
    <cacheHierarchy uniqueName="[Range].[Processing Status]" caption="Processing Status" attribute="1" defaultMemberUniqueName="[Range].[Processing Status].[All]" allUniqueName="[Range].[Processing Status].[All]" dimensionUniqueName="[Range]" displayFolder="" count="0" memberValueDatatype="130" unbalanced="0"/>
    <cacheHierarchy uniqueName="[Range].[Queue/Ticket Number]" caption="Queue/Ticket Number" attribute="1" defaultMemberUniqueName="[Range].[Queue/Ticket Number].[All]" allUniqueName="[Range].[Queue/Ticket Number].[All]" dimensionUniqueName="[Range]" displayFolder="" count="0" memberValueDatatype="130" unbalanced="0"/>
    <cacheHierarchy uniqueName="[Range].[Capturing Official]" caption="Capturing Official" attribute="1" defaultMemberUniqueName="[Range].[Capturing Official].[All]" allUniqueName="[Range].[Capturing Official].[All]" dimensionUniqueName="[Range]" displayFolder="" count="2" memberValueDatatype="130" unbalanced="0">
      <fieldsUsage count="2">
        <fieldUsage x="-1"/>
        <fieldUsage x="0"/>
      </fieldsUsage>
    </cacheHierarchy>
    <cacheHierarchy uniqueName="[Range].[Follow-Up Date]" caption="Follow-Up Date" attribute="1" defaultMemberUniqueName="[Range].[Follow-Up Date].[All]" allUniqueName="[Range].[Follow-Up Date].[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se Reference]" caption="Count of Case Reference" measure="1" displayFolder="" measureGroup="Range" count="0" hidden="1">
      <extLst>
        <ext xmlns:x15="http://schemas.microsoft.com/office/spreadsheetml/2010/11/main" uri="{B97F6D7D-B522-45F9-BDA1-12C45D357490}">
          <x15:cacheHierarchy aggregatedColumn="0"/>
        </ext>
      </extLst>
    </cacheHierarchy>
    <cacheHierarchy uniqueName="[Measures].[Count of Grant Type]" caption="Count of Grant Type" measure="1" displayFolder="" measureGroup="Range" count="0" hidden="1">
      <extLst>
        <ext xmlns:x15="http://schemas.microsoft.com/office/spreadsheetml/2010/11/main" uri="{B97F6D7D-B522-45F9-BDA1-12C45D357490}">
          <x15:cacheHierarchy aggregatedColumn="17"/>
        </ext>
      </extLst>
    </cacheHierarchy>
    <cacheHierarchy uniqueName="[Measures].[Count of Queue/Ticket Number]" caption="Count of Queue/Ticket Number" measure="1" displayFolder="" measureGroup="Range" count="0" hidden="1">
      <extLst>
        <ext xmlns:x15="http://schemas.microsoft.com/office/spreadsheetml/2010/11/main" uri="{B97F6D7D-B522-45F9-BDA1-12C45D357490}">
          <x15:cacheHierarchy aggregatedColumn="20"/>
        </ext>
      </extLst>
    </cacheHierarchy>
    <cacheHierarchy uniqueName="[Measures].[Count of Branch/Office]" caption="Count of Branch/Office" measure="1" displayFolder="" measureGroup="Range" count="0" hidden="1">
      <extLst>
        <ext xmlns:x15="http://schemas.microsoft.com/office/spreadsheetml/2010/11/main" uri="{B97F6D7D-B522-45F9-BDA1-12C45D357490}">
          <x15:cacheHierarchy aggregatedColumn="9"/>
        </ext>
      </extLst>
    </cacheHierarchy>
    <cacheHierarchy uniqueName="[Measures].[Count of Date Captured]" caption="Count of Date Captured" measure="1" displayFolder="" measureGroup="Range"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Ward Type]" caption="Count of Ward Type" measure="1" displayFolder="" measureGroup="Range" count="0" hidden="1">
      <extLst>
        <ext xmlns:x15="http://schemas.microsoft.com/office/spreadsheetml/2010/11/main" uri="{B97F6D7D-B522-45F9-BDA1-12C45D357490}">
          <x15:cacheHierarchy aggregatedColumn="16"/>
        </ext>
      </extLst>
    </cacheHierarchy>
    <cacheHierarchy uniqueName="[Measures].[Count of ID Number]" caption="Count of ID Number" measure="1" displayFolder="" measureGroup="Range" count="0" hidden="1">
      <extLst>
        <ext xmlns:x15="http://schemas.microsoft.com/office/spreadsheetml/2010/11/main" uri="{B97F6D7D-B522-45F9-BDA1-12C45D357490}">
          <x15:cacheHierarchy aggregatedColumn="11"/>
        </ext>
      </extLst>
    </cacheHierarchy>
    <cacheHierarchy uniqueName="[Measures].[Count of Follow-Up Date]" caption="Count of Follow-Up Date"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3.544370370371" backgroundQuery="1" createdVersion="8" refreshedVersion="8" minRefreshableVersion="3" recordCount="0" supportSubquery="1" supportAdvancedDrill="1" xr:uid="{6ED64BF9-CFE0-470C-B499-5F4FD8E4E2EC}">
  <cacheSource type="external" connectionId="1"/>
  <cacheFields count="3">
    <cacheField name="[Range].[Follow-Up Date].[Follow-Up Date]" caption="Follow-Up Date" numFmtId="0" hierarchy="22" level="1">
      <sharedItems count="200">
        <s v="1/1/2026"/>
        <s v="1/10/2026"/>
        <s v="1/16/2026"/>
        <s v="1/17/2026"/>
        <s v="1/18/2026"/>
        <s v="1/2/2026"/>
        <s v="1/22/2026"/>
        <s v="1/23/2026"/>
        <s v="1/25/2026"/>
        <s v="1/27/2026"/>
        <s v="1/28/2026"/>
        <s v="1/3/2026"/>
        <s v="1/30/2026"/>
        <s v="1/31/2026"/>
        <s v="1/5/2026"/>
        <s v="1/6/2026"/>
        <s v="1/7/2026"/>
        <s v="1/9/2026"/>
        <s v="10/1/2026"/>
        <s v="10/10/2026"/>
        <s v="10/11/2026"/>
        <s v="10/12/2026"/>
        <s v="10/13/2026"/>
        <s v="10/15/2026"/>
        <s v="10/17/2026"/>
        <s v="10/2/2026"/>
        <s v="10/5/2026"/>
        <s v="10/6/2026"/>
        <s v="10/7/2026"/>
        <s v="10/8/2026"/>
        <s v="10/9/2026"/>
        <s v="11/10/2026"/>
        <s v="11/2/2026"/>
        <s v="11/4/2026"/>
        <s v="11/7/2026"/>
        <s v="11/8/2026"/>
        <s v="12/1/2026"/>
        <s v="12/10/2025"/>
        <s v="12/13/2025"/>
        <s v="12/15/2025"/>
        <s v="12/16/2025"/>
        <s v="12/17/2025"/>
        <s v="12/19/2025"/>
        <s v="12/20/2025"/>
        <s v="12/22/2025"/>
        <s v="12/26/2025"/>
        <s v="12/27/2025"/>
        <s v="12/28/2025"/>
        <s v="12/29/2025"/>
        <s v="12/31/2025"/>
        <s v="12/6/2026"/>
        <s v="12/7/2026"/>
        <s v="12/9/2025"/>
        <s v="2/1/2026"/>
        <s v="2/12/2026"/>
        <s v="2/14/2026"/>
        <s v="2/17/2026"/>
        <s v="2/19/2026"/>
        <s v="2/21/2026"/>
        <s v="2/22/2026"/>
        <s v="2/23/2026"/>
        <s v="2/24/2026"/>
        <s v="2/25/2026"/>
        <s v="2/26/2026"/>
        <s v="2/28/2026"/>
        <s v="2/3/2026"/>
        <s v="2/5/2026"/>
        <s v="2/6/2026"/>
        <s v="2/7/2026"/>
        <s v="2/9/2026"/>
        <s v="3/1/2026"/>
        <s v="3/11/2026"/>
        <s v="3/14/2026"/>
        <s v="3/15/2026"/>
        <s v="3/16/2026"/>
        <s v="3/17/2026"/>
        <s v="3/19/2026"/>
        <s v="3/2/2026"/>
        <s v="3/22/2026"/>
        <s v="3/23/2026"/>
        <s v="3/24/2026"/>
        <s v="3/27/2026"/>
        <s v="3/28/2026"/>
        <s v="3/29/2026"/>
        <s v="3/31/2026"/>
        <s v="3/4/2026"/>
        <s v="3/5/2026"/>
        <s v="3/6/2026"/>
        <s v="3/9/2026"/>
        <s v="4/1/2026"/>
        <s v="4/12/2026"/>
        <s v="4/13/2026"/>
        <s v="4/14/2026"/>
        <s v="4/16/2026"/>
        <s v="4/19/2026"/>
        <s v="4/2/2026"/>
        <s v="4/21/2026"/>
        <s v="4/22/2026"/>
        <s v="4/26/2026"/>
        <s v="4/27/2026"/>
        <s v="4/29/2026"/>
        <s v="4/3/2026"/>
        <s v="4/30/2026"/>
        <s v="4/6/2026"/>
        <s v="4/7/2026"/>
        <s v="4/8/2026"/>
        <s v="4/9/2026"/>
        <s v="5/1/2026"/>
        <s v="5/10/2026"/>
        <s v="5/12/2026"/>
        <s v="5/13/2026"/>
        <s v="5/18/2026"/>
        <s v="5/19/2026"/>
        <s v="5/20/2026"/>
        <s v="5/22/2026"/>
        <s v="5/23/2026"/>
        <s v="5/25/2026"/>
        <s v="5/27/2026"/>
        <s v="5/28/2026"/>
        <s v="5/29/2026"/>
        <s v="5/3/2026"/>
        <s v="5/5/2026"/>
        <s v="5/6/2026"/>
        <s v="5/7/2026"/>
        <s v="5/9/2026"/>
        <s v="6/1/2026"/>
        <s v="6/10/2026"/>
        <s v="6/12/2026"/>
        <s v="6/13/2026"/>
        <s v="6/14/2026"/>
        <s v="6/15/2026"/>
        <s v="6/16/2026"/>
        <s v="6/17/2026"/>
        <s v="6/2/2026"/>
        <s v="6/21/2026"/>
        <s v="6/22/2026"/>
        <s v="6/24/2026"/>
        <s v="6/26/2026"/>
        <s v="6/27/2026"/>
        <s v="6/29/2026"/>
        <s v="6/3/2026"/>
        <s v="6/30/2026"/>
        <s v="6/4/2026"/>
        <s v="6/9/2026"/>
        <s v="7/1/2026"/>
        <s v="7/12/2026"/>
        <s v="7/13/2026"/>
        <s v="7/14/2026"/>
        <s v="7/16/2026"/>
        <s v="7/17/2026"/>
        <s v="7/18/2026"/>
        <s v="7/24/2026"/>
        <s v="7/27/2026"/>
        <s v="7/29/2026"/>
        <s v="7/30/2026"/>
        <s v="7/6/2026"/>
        <s v="7/7/2026"/>
        <s v="7/9/2026"/>
        <s v="8/10/2026"/>
        <s v="8/12/2025"/>
        <s v="8/12/2026"/>
        <s v="8/13/2026"/>
        <s v="8/15/2026"/>
        <s v="8/17/2026"/>
        <s v="8/2/2026"/>
        <s v="8/20/2026"/>
        <s v="8/21/2026"/>
        <s v="8/23/2026"/>
        <s v="8/25/2026"/>
        <s v="8/26/2026"/>
        <s v="8/27/2026"/>
        <s v="8/28/2026"/>
        <s v="8/3/2026"/>
        <s v="8/5/2026"/>
        <s v="8/6/2026"/>
        <s v="8/7/2026"/>
        <s v="8/9/2026"/>
        <s v="9/1/2026"/>
        <s v="9/10/2026"/>
        <s v="9/11/2026"/>
        <s v="9/12/2026"/>
        <s v="9/13/2026"/>
        <s v="9/15/2026"/>
        <s v="9/18/2026"/>
        <s v="9/19/2026"/>
        <s v="9/2/2026"/>
        <s v="9/20/2026"/>
        <s v="9/21/2026"/>
        <s v="9/22/2026"/>
        <s v="9/23/2026"/>
        <s v="9/24/2026"/>
        <s v="9/25/2026"/>
        <s v="9/26/2026"/>
        <s v="9/27/2026"/>
        <s v="9/28/2026"/>
        <s v="9/3/2026"/>
        <s v="9/30/2026"/>
        <s v="9/5/2026"/>
        <s v="9/6/2026"/>
        <s v="9/7/2026"/>
      </sharedItems>
    </cacheField>
    <cacheField name="[Range].[Department].[Department]" caption="Department" numFmtId="0" hierarchy="5" level="1">
      <sharedItems count="5">
        <s v="Clinic"/>
        <s v="Home Affairs"/>
        <s v="Municipal"/>
        <s v="SASSA"/>
        <s v="None" u="1"/>
      </sharedItems>
    </cacheField>
    <cacheField name="[Measures].[Count of Follow-Up Date]" caption="Count of Follow-Up Date" numFmtId="0" hierarchy="33" level="32767"/>
  </cacheFields>
  <cacheHierarchies count="34">
    <cacheHierarchy uniqueName="[Range].[Case Reference]" caption="Case Reference" attribute="1" defaultMemberUniqueName="[Range].[Case Reference].[All]" allUniqueName="[Range].[Case Reference].[All]" dimensionUniqueName="[Range]" displayFolder="" count="0" memberValueDatatype="130" unbalanced="0"/>
    <cacheHierarchy uniqueName="[Range].[Date Captured]" caption="Date Captured" attribute="1" defaultMemberUniqueName="[Range].[Date Captured].[All]" allUniqueName="[Range].[Date Capture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Service Type]" caption="Service Type" attribute="1" defaultMemberUniqueName="[Range].[Service Type].[All]" allUniqueName="[Range].[Service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Location]" caption="Location" attribute="1" defaultMemberUniqueName="[Range].[Location].[All]" allUniqueName="[Range].[Location].[All]" dimensionUniqueName="[Range]" displayFolder="" count="2" memberValueDatatype="130" unbalanced="0"/>
    <cacheHierarchy uniqueName="[Range].[Branch/Office]" caption="Branch/Office" attribute="1" defaultMemberUniqueName="[Range].[Branch/Office].[All]" allUniqueName="[Range].[Branch/Office].[All]" dimensionUniqueName="[Range]" displayFolder="" count="0" memberValueDatatype="130" unbalanced="0"/>
    <cacheHierarchy uniqueName="[Range].[Applicant Full Name]" caption="Applicant Full Name" attribute="1" defaultMemberUniqueName="[Range].[Applicant Full Name].[All]" allUniqueName="[Range].[Applicant Full Name].[All]" dimensionUniqueName="[Range]" displayFolder="" count="0" memberValueDatatype="130" unbalanced="0"/>
    <cacheHierarchy uniqueName="[Range].[ID Number]" caption="ID Number" attribute="1" defaultMemberUniqueName="[Range].[ID Number].[All]" allUniqueName="[Range].[ID Number].[All]" dimensionUniqueName="[Range]" displayFolder="" count="0" memberValueDatatype="130" unbalanced="0"/>
    <cacheHierarchy uniqueName="[Range].[Date of Birth]" caption="Date of Birth" attribute="1" defaultMemberUniqueName="[Range].[Date of Birth].[All]" allUniqueName="[Range].[Date of Birth].[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ontact Number]" caption="Contact Number" attribute="1" defaultMemberUniqueName="[Range].[Contact Number].[All]" allUniqueName="[Range].[Contact Number].[All]" dimensionUniqueName="[Range]" displayFolder="" count="0" memberValueDatatype="130" unbalanced="0"/>
    <cacheHierarchy uniqueName="[Range].[Ward/Area]" caption="Ward/Area" attribute="1" defaultMemberUniqueName="[Range].[Ward/Area].[All]" allUniqueName="[Range].[Ward/Area].[All]" dimensionUniqueName="[Range]" displayFolder="" count="0" memberValueDatatype="130" unbalanced="0"/>
    <cacheHierarchy uniqueName="[Range].[Ward Type]" caption="Ward Type" attribute="1" defaultMemberUniqueName="[Range].[Ward Type].[All]" allUniqueName="[Range].[Ward Type].[All]" dimensionUniqueName="[Range]" displayFolder="" count="0" memberValueDatatype="130" unbalanced="0"/>
    <cacheHierarchy uniqueName="[Range].[Grant Type]" caption="Grant Type" attribute="1" defaultMemberUniqueName="[Range].[Grant Type].[All]" allUniqueName="[Range].[Grant Type].[All]" dimensionUniqueName="[Range]" displayFolder="" count="0" memberValueDatatype="130" unbalanced="0"/>
    <cacheHierarchy uniqueName="[Range].[Document Status]" caption="Document Status" attribute="1" defaultMemberUniqueName="[Range].[Document Status].[All]" allUniqueName="[Range].[Document Status].[All]" dimensionUniqueName="[Range]" displayFolder="" count="0" memberValueDatatype="130" unbalanced="0"/>
    <cacheHierarchy uniqueName="[Range].[Processing Status]" caption="Processing Status" attribute="1" defaultMemberUniqueName="[Range].[Processing Status].[All]" allUniqueName="[Range].[Processing Status].[All]" dimensionUniqueName="[Range]" displayFolder="" count="0" memberValueDatatype="130" unbalanced="0"/>
    <cacheHierarchy uniqueName="[Range].[Queue/Ticket Number]" caption="Queue/Ticket Number" attribute="1" defaultMemberUniqueName="[Range].[Queue/Ticket Number].[All]" allUniqueName="[Range].[Queue/Ticket Number].[All]" dimensionUniqueName="[Range]" displayFolder="" count="0" memberValueDatatype="130" unbalanced="0"/>
    <cacheHierarchy uniqueName="[Range].[Capturing Official]" caption="Capturing Official" attribute="1" defaultMemberUniqueName="[Range].[Capturing Official].[All]" allUniqueName="[Range].[Capturing Official].[All]" dimensionUniqueName="[Range]" displayFolder="" count="2" memberValueDatatype="130" unbalanced="0"/>
    <cacheHierarchy uniqueName="[Range].[Follow-Up Date]" caption="Follow-Up Date" attribute="1" defaultMemberUniqueName="[Range].[Follow-Up Date].[All]" allUniqueName="[Range].[Follow-Up Date].[All]" dimensionUniqueName="[Range]" displayFolder="" count="2" memberValueDatatype="130" unbalanced="0">
      <fieldsUsage count="2">
        <fieldUsage x="-1"/>
        <fieldUsage x="0"/>
      </fieldsUsage>
    </cacheHierarchy>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se Reference]" caption="Count of Case Reference" measure="1" displayFolder="" measureGroup="Range" count="0" hidden="1">
      <extLst>
        <ext xmlns:x15="http://schemas.microsoft.com/office/spreadsheetml/2010/11/main" uri="{B97F6D7D-B522-45F9-BDA1-12C45D357490}">
          <x15:cacheHierarchy aggregatedColumn="0"/>
        </ext>
      </extLst>
    </cacheHierarchy>
    <cacheHierarchy uniqueName="[Measures].[Count of Grant Type]" caption="Count of Grant Type" measure="1" displayFolder="" measureGroup="Range" count="0" hidden="1">
      <extLst>
        <ext xmlns:x15="http://schemas.microsoft.com/office/spreadsheetml/2010/11/main" uri="{B97F6D7D-B522-45F9-BDA1-12C45D357490}">
          <x15:cacheHierarchy aggregatedColumn="17"/>
        </ext>
      </extLst>
    </cacheHierarchy>
    <cacheHierarchy uniqueName="[Measures].[Count of Queue/Ticket Number]" caption="Count of Queue/Ticket Number" measure="1" displayFolder="" measureGroup="Range" count="0" hidden="1">
      <extLst>
        <ext xmlns:x15="http://schemas.microsoft.com/office/spreadsheetml/2010/11/main" uri="{B97F6D7D-B522-45F9-BDA1-12C45D357490}">
          <x15:cacheHierarchy aggregatedColumn="20"/>
        </ext>
      </extLst>
    </cacheHierarchy>
    <cacheHierarchy uniqueName="[Measures].[Count of Branch/Office]" caption="Count of Branch/Office" measure="1" displayFolder="" measureGroup="Range" count="0" hidden="1">
      <extLst>
        <ext xmlns:x15="http://schemas.microsoft.com/office/spreadsheetml/2010/11/main" uri="{B97F6D7D-B522-45F9-BDA1-12C45D357490}">
          <x15:cacheHierarchy aggregatedColumn="9"/>
        </ext>
      </extLst>
    </cacheHierarchy>
    <cacheHierarchy uniqueName="[Measures].[Count of Date Captured]" caption="Count of Date Captured" measure="1" displayFolder="" measureGroup="Range" count="0" hidden="1">
      <extLst>
        <ext xmlns:x15="http://schemas.microsoft.com/office/spreadsheetml/2010/11/main" uri="{B97F6D7D-B522-45F9-BDA1-12C45D357490}">
          <x15:cacheHierarchy aggregatedColumn="1"/>
        </ext>
      </extLst>
    </cacheHierarchy>
    <cacheHierarchy uniqueName="[Measures].[Count of Ward Type]" caption="Count of Ward Type" measure="1" displayFolder="" measureGroup="Range" count="0" hidden="1">
      <extLst>
        <ext xmlns:x15="http://schemas.microsoft.com/office/spreadsheetml/2010/11/main" uri="{B97F6D7D-B522-45F9-BDA1-12C45D357490}">
          <x15:cacheHierarchy aggregatedColumn="16"/>
        </ext>
      </extLst>
    </cacheHierarchy>
    <cacheHierarchy uniqueName="[Measures].[Count of ID Number]" caption="Count of ID Number" measure="1" displayFolder="" measureGroup="Range" count="0" hidden="1">
      <extLst>
        <ext xmlns:x15="http://schemas.microsoft.com/office/spreadsheetml/2010/11/main" uri="{B97F6D7D-B522-45F9-BDA1-12C45D357490}">
          <x15:cacheHierarchy aggregatedColumn="11"/>
        </ext>
      </extLst>
    </cacheHierarchy>
    <cacheHierarchy uniqueName="[Measures].[Count of Follow-Up Date]" caption="Count of Follow-Up Date" measure="1" displayFolder="" measureGroup="Range" count="0" oneField="1" hidden="1">
      <fieldsUsage count="1">
        <fieldUsage x="2"/>
      </fieldsUsage>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3.544370833333" backgroundQuery="1" createdVersion="8" refreshedVersion="8" minRefreshableVersion="3" recordCount="0" supportSubquery="1" supportAdvancedDrill="1" xr:uid="{9FF2C75F-AF5B-4B0E-A725-D9C981D5F4F6}">
  <cacheSource type="external" connectionId="1"/>
  <cacheFields count="3">
    <cacheField name="[Range].[Grant Type].[Grant Type]" caption="Grant Type" numFmtId="0" hierarchy="17" level="1">
      <sharedItems count="8">
        <s v="Care Dependency Grant"/>
        <s v="Child Support Grant"/>
        <s v="Disability Grant"/>
        <s v="Foster Child Grant"/>
        <s v="Older Persons Grant"/>
        <s v="Older Person's Grant"/>
        <s v="Social Relief of Distress (SRD)"/>
        <s v="SRD Grant"/>
      </sharedItems>
    </cacheField>
    <cacheField name="[Measures].[Count of Grant Type]" caption="Count of Grant Type" numFmtId="0" hierarchy="27" level="32767"/>
    <cacheField name="[Range].[Department].[Department]" caption="Department" numFmtId="0" hierarchy="5" level="1">
      <sharedItems count="4">
        <s v="Clinic"/>
        <s v="Home Affairs"/>
        <s v="Municipal"/>
        <s v="SASSA"/>
      </sharedItems>
    </cacheField>
  </cacheFields>
  <cacheHierarchies count="34">
    <cacheHierarchy uniqueName="[Range].[Case Reference]" caption="Case Reference" attribute="1" defaultMemberUniqueName="[Range].[Case Reference].[All]" allUniqueName="[Range].[Case Reference].[All]" dimensionUniqueName="[Range]" displayFolder="" count="0" memberValueDatatype="130" unbalanced="0"/>
    <cacheHierarchy uniqueName="[Range].[Date Captured]" caption="Date Captured" attribute="1" defaultMemberUniqueName="[Range].[Date Captured].[All]" allUniqueName="[Range].[Date Capture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Service Type]" caption="Service Type" attribute="1" defaultMemberUniqueName="[Range].[Service Type].[All]" allUniqueName="[Range].[Service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Location]" caption="Location" attribute="1" defaultMemberUniqueName="[Range].[Location].[All]" allUniqueName="[Range].[Location].[All]" dimensionUniqueName="[Range]" displayFolder="" count="2" memberValueDatatype="130" unbalanced="0"/>
    <cacheHierarchy uniqueName="[Range].[Branch/Office]" caption="Branch/Office" attribute="1" defaultMemberUniqueName="[Range].[Branch/Office].[All]" allUniqueName="[Range].[Branch/Office].[All]" dimensionUniqueName="[Range]" displayFolder="" count="0" memberValueDatatype="130" unbalanced="0"/>
    <cacheHierarchy uniqueName="[Range].[Applicant Full Name]" caption="Applicant Full Name" attribute="1" defaultMemberUniqueName="[Range].[Applicant Full Name].[All]" allUniqueName="[Range].[Applicant Full Name].[All]" dimensionUniqueName="[Range]" displayFolder="" count="0" memberValueDatatype="130" unbalanced="0"/>
    <cacheHierarchy uniqueName="[Range].[ID Number]" caption="ID Number" attribute="1" defaultMemberUniqueName="[Range].[ID Number].[All]" allUniqueName="[Range].[ID Number].[All]" dimensionUniqueName="[Range]" displayFolder="" count="0" memberValueDatatype="130" unbalanced="0"/>
    <cacheHierarchy uniqueName="[Range].[Date of Birth]" caption="Date of Birth" attribute="1" defaultMemberUniqueName="[Range].[Date of Birth].[All]" allUniqueName="[Range].[Date of Birth].[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ontact Number]" caption="Contact Number" attribute="1" defaultMemberUniqueName="[Range].[Contact Number].[All]" allUniqueName="[Range].[Contact Number].[All]" dimensionUniqueName="[Range]" displayFolder="" count="0" memberValueDatatype="130" unbalanced="0"/>
    <cacheHierarchy uniqueName="[Range].[Ward/Area]" caption="Ward/Area" attribute="1" defaultMemberUniqueName="[Range].[Ward/Area].[All]" allUniqueName="[Range].[Ward/Area].[All]" dimensionUniqueName="[Range]" displayFolder="" count="0" memberValueDatatype="130" unbalanced="0"/>
    <cacheHierarchy uniqueName="[Range].[Ward Type]" caption="Ward Type" attribute="1" defaultMemberUniqueName="[Range].[Ward Type].[All]" allUniqueName="[Range].[Ward Type].[All]" dimensionUniqueName="[Range]" displayFolder="" count="0" memberValueDatatype="130" unbalanced="0"/>
    <cacheHierarchy uniqueName="[Range].[Grant Type]" caption="Grant Type" attribute="1" defaultMemberUniqueName="[Range].[Grant Type].[All]" allUniqueName="[Range].[Grant Type].[All]" dimensionUniqueName="[Range]" displayFolder="" count="2" memberValueDatatype="130" unbalanced="0">
      <fieldsUsage count="2">
        <fieldUsage x="-1"/>
        <fieldUsage x="0"/>
      </fieldsUsage>
    </cacheHierarchy>
    <cacheHierarchy uniqueName="[Range].[Document Status]" caption="Document Status" attribute="1" defaultMemberUniqueName="[Range].[Document Status].[All]" allUniqueName="[Range].[Document Status].[All]" dimensionUniqueName="[Range]" displayFolder="" count="0" memberValueDatatype="130" unbalanced="0"/>
    <cacheHierarchy uniqueName="[Range].[Processing Status]" caption="Processing Status" attribute="1" defaultMemberUniqueName="[Range].[Processing Status].[All]" allUniqueName="[Range].[Processing Status].[All]" dimensionUniqueName="[Range]" displayFolder="" count="0" memberValueDatatype="130" unbalanced="0"/>
    <cacheHierarchy uniqueName="[Range].[Queue/Ticket Number]" caption="Queue/Ticket Number" attribute="1" defaultMemberUniqueName="[Range].[Queue/Ticket Number].[All]" allUniqueName="[Range].[Queue/Ticket Number].[All]" dimensionUniqueName="[Range]" displayFolder="" count="0" memberValueDatatype="130" unbalanced="0"/>
    <cacheHierarchy uniqueName="[Range].[Capturing Official]" caption="Capturing Official" attribute="1" defaultMemberUniqueName="[Range].[Capturing Official].[All]" allUniqueName="[Range].[Capturing Official].[All]" dimensionUniqueName="[Range]" displayFolder="" count="2" memberValueDatatype="130" unbalanced="0"/>
    <cacheHierarchy uniqueName="[Range].[Follow-Up Date]" caption="Follow-Up Date" attribute="1" defaultMemberUniqueName="[Range].[Follow-Up Date].[All]" allUniqueName="[Range].[Follow-Up Date].[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se Reference]" caption="Count of Case Reference" measure="1" displayFolder="" measureGroup="Range" count="0" hidden="1">
      <extLst>
        <ext xmlns:x15="http://schemas.microsoft.com/office/spreadsheetml/2010/11/main" uri="{B97F6D7D-B522-45F9-BDA1-12C45D357490}">
          <x15:cacheHierarchy aggregatedColumn="0"/>
        </ext>
      </extLst>
    </cacheHierarchy>
    <cacheHierarchy uniqueName="[Measures].[Count of Grant Type]" caption="Count of Grant Type"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Queue/Ticket Number]" caption="Count of Queue/Ticket Number" measure="1" displayFolder="" measureGroup="Range" count="0" hidden="1">
      <extLst>
        <ext xmlns:x15="http://schemas.microsoft.com/office/spreadsheetml/2010/11/main" uri="{B97F6D7D-B522-45F9-BDA1-12C45D357490}">
          <x15:cacheHierarchy aggregatedColumn="20"/>
        </ext>
      </extLst>
    </cacheHierarchy>
    <cacheHierarchy uniqueName="[Measures].[Count of Branch/Office]" caption="Count of Branch/Office" measure="1" displayFolder="" measureGroup="Range" count="0" hidden="1">
      <extLst>
        <ext xmlns:x15="http://schemas.microsoft.com/office/spreadsheetml/2010/11/main" uri="{B97F6D7D-B522-45F9-BDA1-12C45D357490}">
          <x15:cacheHierarchy aggregatedColumn="9"/>
        </ext>
      </extLst>
    </cacheHierarchy>
    <cacheHierarchy uniqueName="[Measures].[Count of Date Captured]" caption="Count of Date Captured" measure="1" displayFolder="" measureGroup="Range" count="0" hidden="1">
      <extLst>
        <ext xmlns:x15="http://schemas.microsoft.com/office/spreadsheetml/2010/11/main" uri="{B97F6D7D-B522-45F9-BDA1-12C45D357490}">
          <x15:cacheHierarchy aggregatedColumn="1"/>
        </ext>
      </extLst>
    </cacheHierarchy>
    <cacheHierarchy uniqueName="[Measures].[Count of Ward Type]" caption="Count of Ward Type" measure="1" displayFolder="" measureGroup="Range" count="0" hidden="1">
      <extLst>
        <ext xmlns:x15="http://schemas.microsoft.com/office/spreadsheetml/2010/11/main" uri="{B97F6D7D-B522-45F9-BDA1-12C45D357490}">
          <x15:cacheHierarchy aggregatedColumn="16"/>
        </ext>
      </extLst>
    </cacheHierarchy>
    <cacheHierarchy uniqueName="[Measures].[Count of ID Number]" caption="Count of ID Number" measure="1" displayFolder="" measureGroup="Range" count="0" hidden="1">
      <extLst>
        <ext xmlns:x15="http://schemas.microsoft.com/office/spreadsheetml/2010/11/main" uri="{B97F6D7D-B522-45F9-BDA1-12C45D357490}">
          <x15:cacheHierarchy aggregatedColumn="11"/>
        </ext>
      </extLst>
    </cacheHierarchy>
    <cacheHierarchy uniqueName="[Measures].[Count of Follow-Up Date]" caption="Count of Follow-Up Date"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3.544371412034" backgroundQuery="1" createdVersion="8" refreshedVersion="8" minRefreshableVersion="3" recordCount="0" supportSubquery="1" supportAdvancedDrill="1" xr:uid="{BEE6ED09-DF19-4D10-9463-3C05ACF6E29B}">
  <cacheSource type="external" connectionId="1"/>
  <cacheFields count="3">
    <cacheField name="[Range].[Processing Status].[Processing Status]" caption="Processing Status" numFmtId="0" hierarchy="19" level="1">
      <sharedItems count="7">
        <s v="Awaiting Documents"/>
        <s v="Captured"/>
        <s v="Closed"/>
        <s v="Escalated"/>
        <s v="Pending"/>
        <s v="Re-opened"/>
        <s v="Resolved"/>
      </sharedItems>
    </cacheField>
    <cacheField name="[Measures].[Count of Queue/Ticket Number]" caption="Count of Queue/Ticket Number" numFmtId="0" hierarchy="28" level="32767"/>
    <cacheField name="[Range].[Department].[Department]" caption="Department" numFmtId="0" hierarchy="5" level="1">
      <sharedItems count="4">
        <s v="Clinic"/>
        <s v="Home Affairs"/>
        <s v="Municipal"/>
        <s v="SASSA"/>
      </sharedItems>
    </cacheField>
  </cacheFields>
  <cacheHierarchies count="34">
    <cacheHierarchy uniqueName="[Range].[Case Reference]" caption="Case Reference" attribute="1" defaultMemberUniqueName="[Range].[Case Reference].[All]" allUniqueName="[Range].[Case Reference].[All]" dimensionUniqueName="[Range]" displayFolder="" count="0" memberValueDatatype="130" unbalanced="0"/>
    <cacheHierarchy uniqueName="[Range].[Date Captured]" caption="Date Captured" attribute="1" defaultMemberUniqueName="[Range].[Date Captured].[All]" allUniqueName="[Range].[Date Capture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Service Type]" caption="Service Type" attribute="1" defaultMemberUniqueName="[Range].[Service Type].[All]" allUniqueName="[Range].[Service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Location]" caption="Location" attribute="1" defaultMemberUniqueName="[Range].[Location].[All]" allUniqueName="[Range].[Location].[All]" dimensionUniqueName="[Range]" displayFolder="" count="2" memberValueDatatype="130" unbalanced="0"/>
    <cacheHierarchy uniqueName="[Range].[Branch/Office]" caption="Branch/Office" attribute="1" defaultMemberUniqueName="[Range].[Branch/Office].[All]" allUniqueName="[Range].[Branch/Office].[All]" dimensionUniqueName="[Range]" displayFolder="" count="0" memberValueDatatype="130" unbalanced="0"/>
    <cacheHierarchy uniqueName="[Range].[Applicant Full Name]" caption="Applicant Full Name" attribute="1" defaultMemberUniqueName="[Range].[Applicant Full Name].[All]" allUniqueName="[Range].[Applicant Full Name].[All]" dimensionUniqueName="[Range]" displayFolder="" count="0" memberValueDatatype="130" unbalanced="0"/>
    <cacheHierarchy uniqueName="[Range].[ID Number]" caption="ID Number" attribute="1" defaultMemberUniqueName="[Range].[ID Number].[All]" allUniqueName="[Range].[ID Number].[All]" dimensionUniqueName="[Range]" displayFolder="" count="0" memberValueDatatype="130" unbalanced="0"/>
    <cacheHierarchy uniqueName="[Range].[Date of Birth]" caption="Date of Birth" attribute="1" defaultMemberUniqueName="[Range].[Date of Birth].[All]" allUniqueName="[Range].[Date of Birth].[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ontact Number]" caption="Contact Number" attribute="1" defaultMemberUniqueName="[Range].[Contact Number].[All]" allUniqueName="[Range].[Contact Number].[All]" dimensionUniqueName="[Range]" displayFolder="" count="0" memberValueDatatype="130" unbalanced="0"/>
    <cacheHierarchy uniqueName="[Range].[Ward/Area]" caption="Ward/Area" attribute="1" defaultMemberUniqueName="[Range].[Ward/Area].[All]" allUniqueName="[Range].[Ward/Area].[All]" dimensionUniqueName="[Range]" displayFolder="" count="0" memberValueDatatype="130" unbalanced="0"/>
    <cacheHierarchy uniqueName="[Range].[Ward Type]" caption="Ward Type" attribute="1" defaultMemberUniqueName="[Range].[Ward Type].[All]" allUniqueName="[Range].[Ward Type].[All]" dimensionUniqueName="[Range]" displayFolder="" count="0" memberValueDatatype="130" unbalanced="0"/>
    <cacheHierarchy uniqueName="[Range].[Grant Type]" caption="Grant Type" attribute="1" defaultMemberUniqueName="[Range].[Grant Type].[All]" allUniqueName="[Range].[Grant Type].[All]" dimensionUniqueName="[Range]" displayFolder="" count="0" memberValueDatatype="130" unbalanced="0"/>
    <cacheHierarchy uniqueName="[Range].[Document Status]" caption="Document Status" attribute="1" defaultMemberUniqueName="[Range].[Document Status].[All]" allUniqueName="[Range].[Document Status].[All]" dimensionUniqueName="[Range]" displayFolder="" count="0" memberValueDatatype="130" unbalanced="0"/>
    <cacheHierarchy uniqueName="[Range].[Processing Status]" caption="Processing Status" attribute="1" defaultMemberUniqueName="[Range].[Processing Status].[All]" allUniqueName="[Range].[Processing Status].[All]" dimensionUniqueName="[Range]" displayFolder="" count="2" memberValueDatatype="130" unbalanced="0">
      <fieldsUsage count="2">
        <fieldUsage x="-1"/>
        <fieldUsage x="0"/>
      </fieldsUsage>
    </cacheHierarchy>
    <cacheHierarchy uniqueName="[Range].[Queue/Ticket Number]" caption="Queue/Ticket Number" attribute="1" defaultMemberUniqueName="[Range].[Queue/Ticket Number].[All]" allUniqueName="[Range].[Queue/Ticket Number].[All]" dimensionUniqueName="[Range]" displayFolder="" count="0" memberValueDatatype="130" unbalanced="0"/>
    <cacheHierarchy uniqueName="[Range].[Capturing Official]" caption="Capturing Official" attribute="1" defaultMemberUniqueName="[Range].[Capturing Official].[All]" allUniqueName="[Range].[Capturing Official].[All]" dimensionUniqueName="[Range]" displayFolder="" count="2" memberValueDatatype="130" unbalanced="0"/>
    <cacheHierarchy uniqueName="[Range].[Follow-Up Date]" caption="Follow-Up Date" attribute="1" defaultMemberUniqueName="[Range].[Follow-Up Date].[All]" allUniqueName="[Range].[Follow-Up Date].[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se Reference]" caption="Count of Case Reference" measure="1" displayFolder="" measureGroup="Range" count="0" hidden="1">
      <extLst>
        <ext xmlns:x15="http://schemas.microsoft.com/office/spreadsheetml/2010/11/main" uri="{B97F6D7D-B522-45F9-BDA1-12C45D357490}">
          <x15:cacheHierarchy aggregatedColumn="0"/>
        </ext>
      </extLst>
    </cacheHierarchy>
    <cacheHierarchy uniqueName="[Measures].[Count of Grant Type]" caption="Count of Grant Type" measure="1" displayFolder="" measureGroup="Range" count="0" hidden="1">
      <extLst>
        <ext xmlns:x15="http://schemas.microsoft.com/office/spreadsheetml/2010/11/main" uri="{B97F6D7D-B522-45F9-BDA1-12C45D357490}">
          <x15:cacheHierarchy aggregatedColumn="17"/>
        </ext>
      </extLst>
    </cacheHierarchy>
    <cacheHierarchy uniqueName="[Measures].[Count of Queue/Ticket Number]" caption="Count of Queue/Ticket Number"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Branch/Office]" caption="Count of Branch/Office" measure="1" displayFolder="" measureGroup="Range" count="0" hidden="1">
      <extLst>
        <ext xmlns:x15="http://schemas.microsoft.com/office/spreadsheetml/2010/11/main" uri="{B97F6D7D-B522-45F9-BDA1-12C45D357490}">
          <x15:cacheHierarchy aggregatedColumn="9"/>
        </ext>
      </extLst>
    </cacheHierarchy>
    <cacheHierarchy uniqueName="[Measures].[Count of Date Captured]" caption="Count of Date Captured" measure="1" displayFolder="" measureGroup="Range" count="0" hidden="1">
      <extLst>
        <ext xmlns:x15="http://schemas.microsoft.com/office/spreadsheetml/2010/11/main" uri="{B97F6D7D-B522-45F9-BDA1-12C45D357490}">
          <x15:cacheHierarchy aggregatedColumn="1"/>
        </ext>
      </extLst>
    </cacheHierarchy>
    <cacheHierarchy uniqueName="[Measures].[Count of Ward Type]" caption="Count of Ward Type" measure="1" displayFolder="" measureGroup="Range" count="0" hidden="1">
      <extLst>
        <ext xmlns:x15="http://schemas.microsoft.com/office/spreadsheetml/2010/11/main" uri="{B97F6D7D-B522-45F9-BDA1-12C45D357490}">
          <x15:cacheHierarchy aggregatedColumn="16"/>
        </ext>
      </extLst>
    </cacheHierarchy>
    <cacheHierarchy uniqueName="[Measures].[Count of ID Number]" caption="Count of ID Number" measure="1" displayFolder="" measureGroup="Range" count="0" hidden="1">
      <extLst>
        <ext xmlns:x15="http://schemas.microsoft.com/office/spreadsheetml/2010/11/main" uri="{B97F6D7D-B522-45F9-BDA1-12C45D357490}">
          <x15:cacheHierarchy aggregatedColumn="11"/>
        </ext>
      </extLst>
    </cacheHierarchy>
    <cacheHierarchy uniqueName="[Measures].[Count of Follow-Up Date]" caption="Count of Follow-Up Date"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3.544371990742" backgroundQuery="1" createdVersion="8" refreshedVersion="8" minRefreshableVersion="3" recordCount="0" supportSubquery="1" supportAdvancedDrill="1" xr:uid="{3D69ED6A-3899-41FB-B7FB-892656DF6F06}">
  <cacheSource type="external" connectionId="1"/>
  <cacheFields count="3">
    <cacheField name="[Range].[Department].[Department]" caption="Department" numFmtId="0" hierarchy="5" level="1">
      <sharedItems count="5">
        <s v="Clinic"/>
        <s v="Home Affairs"/>
        <s v="Municipal"/>
        <s v="SASSA"/>
        <s v="None" u="1"/>
      </sharedItems>
    </cacheField>
    <cacheField name="[Measures].[Count of Branch/Office]" caption="Count of Branch/Office" numFmtId="0" hierarchy="29" level="32767"/>
    <cacheField name="[Range].[Location].[Location]" caption="Location" numFmtId="0" hierarchy="8" level="1">
      <sharedItems count="10">
        <s v="Boipatong"/>
        <s v="Emfuleni"/>
        <s v="Evaton"/>
        <s v="Meyerton"/>
        <s v="Sasolburg"/>
        <s v="Sebokeng"/>
        <s v="Sharpeville"/>
        <s v="Three Rivers"/>
        <s v="Vanderbijlpark"/>
        <s v="Vereeniging"/>
      </sharedItems>
    </cacheField>
  </cacheFields>
  <cacheHierarchies count="34">
    <cacheHierarchy uniqueName="[Range].[Case Reference]" caption="Case Reference" attribute="1" defaultMemberUniqueName="[Range].[Case Reference].[All]" allUniqueName="[Range].[Case Reference].[All]" dimensionUniqueName="[Range]" displayFolder="" count="0" memberValueDatatype="130" unbalanced="0"/>
    <cacheHierarchy uniqueName="[Range].[Date Captured]" caption="Date Captured" attribute="1" defaultMemberUniqueName="[Range].[Date Captured].[All]" allUniqueName="[Range].[Date Capture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Service Type]" caption="Service Type" attribute="1" defaultMemberUniqueName="[Range].[Service Type].[All]" allUniqueName="[Range].[Service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Location]" caption="Location" attribute="1" defaultMemberUniqueName="[Range].[Location].[All]" allUniqueName="[Range].[Location].[All]" dimensionUniqueName="[Range]" displayFolder="" count="2" memberValueDatatype="130" unbalanced="0">
      <fieldsUsage count="2">
        <fieldUsage x="-1"/>
        <fieldUsage x="2"/>
      </fieldsUsage>
    </cacheHierarchy>
    <cacheHierarchy uniqueName="[Range].[Branch/Office]" caption="Branch/Office" attribute="1" defaultMemberUniqueName="[Range].[Branch/Office].[All]" allUniqueName="[Range].[Branch/Office].[All]" dimensionUniqueName="[Range]" displayFolder="" count="0" memberValueDatatype="130" unbalanced="0"/>
    <cacheHierarchy uniqueName="[Range].[Applicant Full Name]" caption="Applicant Full Name" attribute="1" defaultMemberUniqueName="[Range].[Applicant Full Name].[All]" allUniqueName="[Range].[Applicant Full Name].[All]" dimensionUniqueName="[Range]" displayFolder="" count="0" memberValueDatatype="130" unbalanced="0"/>
    <cacheHierarchy uniqueName="[Range].[ID Number]" caption="ID Number" attribute="1" defaultMemberUniqueName="[Range].[ID Number].[All]" allUniqueName="[Range].[ID Number].[All]" dimensionUniqueName="[Range]" displayFolder="" count="0" memberValueDatatype="130" unbalanced="0"/>
    <cacheHierarchy uniqueName="[Range].[Date of Birth]" caption="Date of Birth" attribute="1" defaultMemberUniqueName="[Range].[Date of Birth].[All]" allUniqueName="[Range].[Date of Birth].[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ontact Number]" caption="Contact Number" attribute="1" defaultMemberUniqueName="[Range].[Contact Number].[All]" allUniqueName="[Range].[Contact Number].[All]" dimensionUniqueName="[Range]" displayFolder="" count="0" memberValueDatatype="130" unbalanced="0"/>
    <cacheHierarchy uniqueName="[Range].[Ward/Area]" caption="Ward/Area" attribute="1" defaultMemberUniqueName="[Range].[Ward/Area].[All]" allUniqueName="[Range].[Ward/Area].[All]" dimensionUniqueName="[Range]" displayFolder="" count="0" memberValueDatatype="130" unbalanced="0"/>
    <cacheHierarchy uniqueName="[Range].[Ward Type]" caption="Ward Type" attribute="1" defaultMemberUniqueName="[Range].[Ward Type].[All]" allUniqueName="[Range].[Ward Type].[All]" dimensionUniqueName="[Range]" displayFolder="" count="0" memberValueDatatype="130" unbalanced="0"/>
    <cacheHierarchy uniqueName="[Range].[Grant Type]" caption="Grant Type" attribute="1" defaultMemberUniqueName="[Range].[Grant Type].[All]" allUniqueName="[Range].[Grant Type].[All]" dimensionUniqueName="[Range]" displayFolder="" count="0" memberValueDatatype="130" unbalanced="0"/>
    <cacheHierarchy uniqueName="[Range].[Document Status]" caption="Document Status" attribute="1" defaultMemberUniqueName="[Range].[Document Status].[All]" allUniqueName="[Range].[Document Status].[All]" dimensionUniqueName="[Range]" displayFolder="" count="0" memberValueDatatype="130" unbalanced="0"/>
    <cacheHierarchy uniqueName="[Range].[Processing Status]" caption="Processing Status" attribute="1" defaultMemberUniqueName="[Range].[Processing Status].[All]" allUniqueName="[Range].[Processing Status].[All]" dimensionUniqueName="[Range]" displayFolder="" count="0" memberValueDatatype="130" unbalanced="0"/>
    <cacheHierarchy uniqueName="[Range].[Queue/Ticket Number]" caption="Queue/Ticket Number" attribute="1" defaultMemberUniqueName="[Range].[Queue/Ticket Number].[All]" allUniqueName="[Range].[Queue/Ticket Number].[All]" dimensionUniqueName="[Range]" displayFolder="" count="0" memberValueDatatype="130" unbalanced="0"/>
    <cacheHierarchy uniqueName="[Range].[Capturing Official]" caption="Capturing Official" attribute="1" defaultMemberUniqueName="[Range].[Capturing Official].[All]" allUniqueName="[Range].[Capturing Official].[All]" dimensionUniqueName="[Range]" displayFolder="" count="2" memberValueDatatype="130" unbalanced="0"/>
    <cacheHierarchy uniqueName="[Range].[Follow-Up Date]" caption="Follow-Up Date" attribute="1" defaultMemberUniqueName="[Range].[Follow-Up Date].[All]" allUniqueName="[Range].[Follow-Up Date].[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se Reference]" caption="Count of Case Reference" measure="1" displayFolder="" measureGroup="Range" count="0" hidden="1">
      <extLst>
        <ext xmlns:x15="http://schemas.microsoft.com/office/spreadsheetml/2010/11/main" uri="{B97F6D7D-B522-45F9-BDA1-12C45D357490}">
          <x15:cacheHierarchy aggregatedColumn="0"/>
        </ext>
      </extLst>
    </cacheHierarchy>
    <cacheHierarchy uniqueName="[Measures].[Count of Grant Type]" caption="Count of Grant Type" measure="1" displayFolder="" measureGroup="Range" count="0" hidden="1">
      <extLst>
        <ext xmlns:x15="http://schemas.microsoft.com/office/spreadsheetml/2010/11/main" uri="{B97F6D7D-B522-45F9-BDA1-12C45D357490}">
          <x15:cacheHierarchy aggregatedColumn="17"/>
        </ext>
      </extLst>
    </cacheHierarchy>
    <cacheHierarchy uniqueName="[Measures].[Count of Queue/Ticket Number]" caption="Count of Queue/Ticket Number" measure="1" displayFolder="" measureGroup="Range" count="0" hidden="1">
      <extLst>
        <ext xmlns:x15="http://schemas.microsoft.com/office/spreadsheetml/2010/11/main" uri="{B97F6D7D-B522-45F9-BDA1-12C45D357490}">
          <x15:cacheHierarchy aggregatedColumn="20"/>
        </ext>
      </extLst>
    </cacheHierarchy>
    <cacheHierarchy uniqueName="[Measures].[Count of Branch/Office]" caption="Count of Branch/Office"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ate Captured]" caption="Count of Date Captured" measure="1" displayFolder="" measureGroup="Range" count="0" hidden="1">
      <extLst>
        <ext xmlns:x15="http://schemas.microsoft.com/office/spreadsheetml/2010/11/main" uri="{B97F6D7D-B522-45F9-BDA1-12C45D357490}">
          <x15:cacheHierarchy aggregatedColumn="1"/>
        </ext>
      </extLst>
    </cacheHierarchy>
    <cacheHierarchy uniqueName="[Measures].[Count of Ward Type]" caption="Count of Ward Type" measure="1" displayFolder="" measureGroup="Range" count="0" hidden="1">
      <extLst>
        <ext xmlns:x15="http://schemas.microsoft.com/office/spreadsheetml/2010/11/main" uri="{B97F6D7D-B522-45F9-BDA1-12C45D357490}">
          <x15:cacheHierarchy aggregatedColumn="16"/>
        </ext>
      </extLst>
    </cacheHierarchy>
    <cacheHierarchy uniqueName="[Measures].[Count of ID Number]" caption="Count of ID Number" measure="1" displayFolder="" measureGroup="Range" count="0" hidden="1">
      <extLst>
        <ext xmlns:x15="http://schemas.microsoft.com/office/spreadsheetml/2010/11/main" uri="{B97F6D7D-B522-45F9-BDA1-12C45D357490}">
          <x15:cacheHierarchy aggregatedColumn="11"/>
        </ext>
      </extLst>
    </cacheHierarchy>
    <cacheHierarchy uniqueName="[Measures].[Count of Follow-Up Date]" caption="Count of Follow-Up Date"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8.666116087959" backgroundQuery="1" createdVersion="3" refreshedVersion="8" minRefreshableVersion="3" recordCount="0" supportSubquery="1" supportAdvancedDrill="1" xr:uid="{69CC2B1A-7F6C-47F7-B30C-75FF9F7832F5}">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Range].[Case Reference]" caption="Case Reference" attribute="1" defaultMemberUniqueName="[Range].[Case Reference].[All]" allUniqueName="[Range].[Case Reference].[All]" dimensionUniqueName="[Range]" displayFolder="" count="0" memberValueDatatype="130" unbalanced="0"/>
    <cacheHierarchy uniqueName="[Range].[Date Captured]" caption="Date Captured" attribute="1" defaultMemberUniqueName="[Range].[Date Captured].[All]" allUniqueName="[Range].[Date Capture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Service Type]" caption="Service Type" attribute="1" defaultMemberUniqueName="[Range].[Service Type].[All]" allUniqueName="[Range].[Service Type].[All]" dimensionUniqueName="[Range]" displayFolder="" count="0" memberValueDatatype="130" unbalanced="0"/>
    <cacheHierarchy uniqueName="[Range].[Service]" caption="Service" attribute="1" defaultMemberUniqueName="[Range].[Service].[All]" allUniqueName="[Range].[Service].[All]" dimensionUniqueName="[Range]" displayFolder="" count="2"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Branch/Office]" caption="Branch/Office" attribute="1" defaultMemberUniqueName="[Range].[Branch/Office].[All]" allUniqueName="[Range].[Branch/Office].[All]" dimensionUniqueName="[Range]" displayFolder="" count="0" memberValueDatatype="130" unbalanced="0"/>
    <cacheHierarchy uniqueName="[Range].[Applicant Full Name]" caption="Applicant Full Name" attribute="1" defaultMemberUniqueName="[Range].[Applicant Full Name].[All]" allUniqueName="[Range].[Applicant Full Name].[All]" dimensionUniqueName="[Range]" displayFolder="" count="0" memberValueDatatype="130" unbalanced="0"/>
    <cacheHierarchy uniqueName="[Range].[ID Number]" caption="ID Number" attribute="1" defaultMemberUniqueName="[Range].[ID Number].[All]" allUniqueName="[Range].[ID Number].[All]" dimensionUniqueName="[Range]" displayFolder="" count="0" memberValueDatatype="130" unbalanced="0"/>
    <cacheHierarchy uniqueName="[Range].[Date of Birth]" caption="Date of Birth" attribute="1" defaultMemberUniqueName="[Range].[Date of Birth].[All]" allUniqueName="[Range].[Date of Birth].[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ontact Number]" caption="Contact Number" attribute="1" defaultMemberUniqueName="[Range].[Contact Number].[All]" allUniqueName="[Range].[Contact Number].[All]" dimensionUniqueName="[Range]" displayFolder="" count="0" memberValueDatatype="130" unbalanced="0"/>
    <cacheHierarchy uniqueName="[Range].[Ward/Area]" caption="Ward/Area" attribute="1" defaultMemberUniqueName="[Range].[Ward/Area].[All]" allUniqueName="[Range].[Ward/Area].[All]" dimensionUniqueName="[Range]" displayFolder="" count="0" memberValueDatatype="130" unbalanced="0"/>
    <cacheHierarchy uniqueName="[Range].[Ward Type]" caption="Ward Type" attribute="1" defaultMemberUniqueName="[Range].[Ward Type].[All]" allUniqueName="[Range].[Ward Type].[All]" dimensionUniqueName="[Range]" displayFolder="" count="0" memberValueDatatype="130" unbalanced="0"/>
    <cacheHierarchy uniqueName="[Range].[Grant Type]" caption="Grant Type" attribute="1" defaultMemberUniqueName="[Range].[Grant Type].[All]" allUniqueName="[Range].[Grant Type].[All]" dimensionUniqueName="[Range]" displayFolder="" count="0" memberValueDatatype="130" unbalanced="0"/>
    <cacheHierarchy uniqueName="[Range].[Document Status]" caption="Document Status" attribute="1" defaultMemberUniqueName="[Range].[Document Status].[All]" allUniqueName="[Range].[Document Status].[All]" dimensionUniqueName="[Range]" displayFolder="" count="0" memberValueDatatype="130" unbalanced="0"/>
    <cacheHierarchy uniqueName="[Range].[Processing Status]" caption="Processing Status" attribute="1" defaultMemberUniqueName="[Range].[Processing Status].[All]" allUniqueName="[Range].[Processing Status].[All]" dimensionUniqueName="[Range]" displayFolder="" count="0" memberValueDatatype="130" unbalanced="0"/>
    <cacheHierarchy uniqueName="[Range].[Queue/Ticket Number]" caption="Queue/Ticket Number" attribute="1" defaultMemberUniqueName="[Range].[Queue/Ticket Number].[All]" allUniqueName="[Range].[Queue/Ticket Number].[All]" dimensionUniqueName="[Range]" displayFolder="" count="0" memberValueDatatype="130" unbalanced="0"/>
    <cacheHierarchy uniqueName="[Range].[Capturing Official]" caption="Capturing Official" attribute="1" defaultMemberUniqueName="[Range].[Capturing Official].[All]" allUniqueName="[Range].[Capturing Official].[All]" dimensionUniqueName="[Range]" displayFolder="" count="2" memberValueDatatype="130" unbalanced="0"/>
    <cacheHierarchy uniqueName="[Range].[Follow-Up Date]" caption="Follow-Up Date" attribute="1" defaultMemberUniqueName="[Range].[Follow-Up Date].[All]" allUniqueName="[Range].[Follow-Up Date].[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se Reference]" caption="Count of Case Reference" measure="1" displayFolder="" measureGroup="Range" count="0" hidden="1">
      <extLst>
        <ext xmlns:x15="http://schemas.microsoft.com/office/spreadsheetml/2010/11/main" uri="{B97F6D7D-B522-45F9-BDA1-12C45D357490}">
          <x15:cacheHierarchy aggregatedColumn="0"/>
        </ext>
      </extLst>
    </cacheHierarchy>
    <cacheHierarchy uniqueName="[Measures].[Count of Grant Type]" caption="Count of Grant Type" measure="1" displayFolder="" measureGroup="Range" count="0" hidden="1">
      <extLst>
        <ext xmlns:x15="http://schemas.microsoft.com/office/spreadsheetml/2010/11/main" uri="{B97F6D7D-B522-45F9-BDA1-12C45D357490}">
          <x15:cacheHierarchy aggregatedColumn="17"/>
        </ext>
      </extLst>
    </cacheHierarchy>
    <cacheHierarchy uniqueName="[Measures].[Count of Queue/Ticket Number]" caption="Count of Queue/Ticket Number" measure="1" displayFolder="" measureGroup="Range" count="0" hidden="1">
      <extLst>
        <ext xmlns:x15="http://schemas.microsoft.com/office/spreadsheetml/2010/11/main" uri="{B97F6D7D-B522-45F9-BDA1-12C45D357490}">
          <x15:cacheHierarchy aggregatedColumn="20"/>
        </ext>
      </extLst>
    </cacheHierarchy>
    <cacheHierarchy uniqueName="[Measures].[Count of Branch/Office]" caption="Count of Branch/Office" measure="1" displayFolder="" measureGroup="Range" count="0" hidden="1">
      <extLst>
        <ext xmlns:x15="http://schemas.microsoft.com/office/spreadsheetml/2010/11/main" uri="{B97F6D7D-B522-45F9-BDA1-12C45D357490}">
          <x15:cacheHierarchy aggregatedColumn="9"/>
        </ext>
      </extLst>
    </cacheHierarchy>
    <cacheHierarchy uniqueName="[Measures].[Count of Date Captured]" caption="Count of Date Captured" measure="1" displayFolder="" measureGroup="Range" count="0" hidden="1">
      <extLst>
        <ext xmlns:x15="http://schemas.microsoft.com/office/spreadsheetml/2010/11/main" uri="{B97F6D7D-B522-45F9-BDA1-12C45D357490}">
          <x15:cacheHierarchy aggregatedColumn="1"/>
        </ext>
      </extLst>
    </cacheHierarchy>
    <cacheHierarchy uniqueName="[Measures].[Count of Ward Type]" caption="Count of Ward Type" measure="1" displayFolder="" measureGroup="Range" count="0" hidden="1">
      <extLst>
        <ext xmlns:x15="http://schemas.microsoft.com/office/spreadsheetml/2010/11/main" uri="{B97F6D7D-B522-45F9-BDA1-12C45D357490}">
          <x15:cacheHierarchy aggregatedColumn="16"/>
        </ext>
      </extLst>
    </cacheHierarchy>
    <cacheHierarchy uniqueName="[Measures].[Count of ID Number]" caption="Count of ID Number" measure="1" displayFolder="" measureGroup="Range" count="0" hidden="1">
      <extLst>
        <ext xmlns:x15="http://schemas.microsoft.com/office/spreadsheetml/2010/11/main" uri="{B97F6D7D-B522-45F9-BDA1-12C45D357490}">
          <x15:cacheHierarchy aggregatedColumn="11"/>
        </ext>
      </extLst>
    </cacheHierarchy>
    <cacheHierarchy uniqueName="[Measures].[Count of Follow-Up Date]" caption="Count of Follow-Up Date" measure="1" displayFolder="" measureGroup="Range"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201853943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8.666118402776" backgroundQuery="1" createdVersion="3" refreshedVersion="8" minRefreshableVersion="3" recordCount="0" supportSubquery="1" supportAdvancedDrill="1" xr:uid="{027CC739-3CC4-40A4-B4B6-9B03F8E8182A}">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Range].[Case Reference]" caption="Case Reference" attribute="1" defaultMemberUniqueName="[Range].[Case Reference].[All]" allUniqueName="[Range].[Case Reference].[All]" dimensionUniqueName="[Range]" displayFolder="" count="0" memberValueDatatype="130" unbalanced="0"/>
    <cacheHierarchy uniqueName="[Range].[Date Captured]" caption="Date Captured" attribute="1" defaultMemberUniqueName="[Range].[Date Captured].[All]" allUniqueName="[Range].[Date Capture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Service Type]" caption="Service Type" attribute="1" defaultMemberUniqueName="[Range].[Service Type].[All]" allUniqueName="[Range].[Service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Location]" caption="Location" attribute="1" defaultMemberUniqueName="[Range].[Location].[All]" allUniqueName="[Range].[Location].[All]" dimensionUniqueName="[Range]" displayFolder="" count="2" memberValueDatatype="130" unbalanced="0"/>
    <cacheHierarchy uniqueName="[Range].[Branch/Office]" caption="Branch/Office" attribute="1" defaultMemberUniqueName="[Range].[Branch/Office].[All]" allUniqueName="[Range].[Branch/Office].[All]" dimensionUniqueName="[Range]" displayFolder="" count="0" memberValueDatatype="130" unbalanced="0"/>
    <cacheHierarchy uniqueName="[Range].[Applicant Full Name]" caption="Applicant Full Name" attribute="1" defaultMemberUniqueName="[Range].[Applicant Full Name].[All]" allUniqueName="[Range].[Applicant Full Name].[All]" dimensionUniqueName="[Range]" displayFolder="" count="0" memberValueDatatype="130" unbalanced="0"/>
    <cacheHierarchy uniqueName="[Range].[ID Number]" caption="ID Number" attribute="1" defaultMemberUniqueName="[Range].[ID Number].[All]" allUniqueName="[Range].[ID Number].[All]" dimensionUniqueName="[Range]" displayFolder="" count="0" memberValueDatatype="130" unbalanced="0"/>
    <cacheHierarchy uniqueName="[Range].[Date of Birth]" caption="Date of Birth" attribute="1" defaultMemberUniqueName="[Range].[Date of Birth].[All]" allUniqueName="[Range].[Date of Birth].[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ontact Number]" caption="Contact Number" attribute="1" defaultMemberUniqueName="[Range].[Contact Number].[All]" allUniqueName="[Range].[Contact Number].[All]" dimensionUniqueName="[Range]" displayFolder="" count="0" memberValueDatatype="130" unbalanced="0"/>
    <cacheHierarchy uniqueName="[Range].[Ward/Area]" caption="Ward/Area" attribute="1" defaultMemberUniqueName="[Range].[Ward/Area].[All]" allUniqueName="[Range].[Ward/Area].[All]" dimensionUniqueName="[Range]" displayFolder="" count="0" memberValueDatatype="130" unbalanced="0"/>
    <cacheHierarchy uniqueName="[Range].[Ward Type]" caption="Ward Type" attribute="1" defaultMemberUniqueName="[Range].[Ward Type].[All]" allUniqueName="[Range].[Ward Type].[All]" dimensionUniqueName="[Range]" displayFolder="" count="0" memberValueDatatype="130" unbalanced="0"/>
    <cacheHierarchy uniqueName="[Range].[Grant Type]" caption="Grant Type" attribute="1" defaultMemberUniqueName="[Range].[Grant Type].[All]" allUniqueName="[Range].[Grant Type].[All]" dimensionUniqueName="[Range]" displayFolder="" count="0" memberValueDatatype="130" unbalanced="0"/>
    <cacheHierarchy uniqueName="[Range].[Document Status]" caption="Document Status" attribute="1" defaultMemberUniqueName="[Range].[Document Status].[All]" allUniqueName="[Range].[Document Status].[All]" dimensionUniqueName="[Range]" displayFolder="" count="0" memberValueDatatype="130" unbalanced="0"/>
    <cacheHierarchy uniqueName="[Range].[Processing Status]" caption="Processing Status" attribute="1" defaultMemberUniqueName="[Range].[Processing Status].[All]" allUniqueName="[Range].[Processing Status].[All]" dimensionUniqueName="[Range]" displayFolder="" count="0" memberValueDatatype="130" unbalanced="0"/>
    <cacheHierarchy uniqueName="[Range].[Queue/Ticket Number]" caption="Queue/Ticket Number" attribute="1" defaultMemberUniqueName="[Range].[Queue/Ticket Number].[All]" allUniqueName="[Range].[Queue/Ticket Number].[All]" dimensionUniqueName="[Range]" displayFolder="" count="0" memberValueDatatype="130" unbalanced="0"/>
    <cacheHierarchy uniqueName="[Range].[Capturing Official]" caption="Capturing Official" attribute="1" defaultMemberUniqueName="[Range].[Capturing Official].[All]" allUniqueName="[Range].[Capturing Official].[All]" dimensionUniqueName="[Range]" displayFolder="" count="0" memberValueDatatype="130" unbalanced="0"/>
    <cacheHierarchy uniqueName="[Range].[Follow-Up Date]" caption="Follow-Up Date" attribute="1" defaultMemberUniqueName="[Range].[Follow-Up Date].[All]" allUniqueName="[Range].[Follow-Up Date].[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se Reference]" caption="Count of Case Reference" measure="1" displayFolder="" measureGroup="Range" count="0" hidden="1">
      <extLst>
        <ext xmlns:x15="http://schemas.microsoft.com/office/spreadsheetml/2010/11/main" uri="{B97F6D7D-B522-45F9-BDA1-12C45D357490}">
          <x15:cacheHierarchy aggregatedColumn="0"/>
        </ext>
      </extLst>
    </cacheHierarchy>
    <cacheHierarchy uniqueName="[Measures].[Count of Grant Type]" caption="Count of Grant Type" measure="1" displayFolder="" measureGroup="Range" count="0" hidden="1">
      <extLst>
        <ext xmlns:x15="http://schemas.microsoft.com/office/spreadsheetml/2010/11/main" uri="{B97F6D7D-B522-45F9-BDA1-12C45D357490}">
          <x15:cacheHierarchy aggregatedColumn="17"/>
        </ext>
      </extLst>
    </cacheHierarchy>
    <cacheHierarchy uniqueName="[Measures].[Count of Queue/Ticket Number]" caption="Count of Queue/Ticket Number" measure="1" displayFolder="" measureGroup="Range" count="0" hidden="1">
      <extLst>
        <ext xmlns:x15="http://schemas.microsoft.com/office/spreadsheetml/2010/11/main" uri="{B97F6D7D-B522-45F9-BDA1-12C45D357490}">
          <x15:cacheHierarchy aggregatedColumn="20"/>
        </ext>
      </extLst>
    </cacheHierarchy>
    <cacheHierarchy uniqueName="[Measures].[Count of Branch/Office]" caption="Count of Branch/Office" measure="1" displayFolder="" measureGroup="Range" count="0" hidden="1">
      <extLst>
        <ext xmlns:x15="http://schemas.microsoft.com/office/spreadsheetml/2010/11/main" uri="{B97F6D7D-B522-45F9-BDA1-12C45D357490}">
          <x15:cacheHierarchy aggregatedColumn="9"/>
        </ext>
      </extLst>
    </cacheHierarchy>
    <cacheHierarchy uniqueName="[Measures].[Count of Date Captured]" caption="Count of Date Captured" measure="1" displayFolder="" measureGroup="Range" count="0" hidden="1">
      <extLst>
        <ext xmlns:x15="http://schemas.microsoft.com/office/spreadsheetml/2010/11/main" uri="{B97F6D7D-B522-45F9-BDA1-12C45D357490}">
          <x15:cacheHierarchy aggregatedColumn="1"/>
        </ext>
      </extLst>
    </cacheHierarchy>
    <cacheHierarchy uniqueName="[Measures].[Count of Ward Type]" caption="Count of Ward Type" measure="1" displayFolder="" measureGroup="Range" count="0" hidden="1">
      <extLst>
        <ext xmlns:x15="http://schemas.microsoft.com/office/spreadsheetml/2010/11/main" uri="{B97F6D7D-B522-45F9-BDA1-12C45D357490}">
          <x15:cacheHierarchy aggregatedColumn="16"/>
        </ext>
      </extLst>
    </cacheHierarchy>
    <cacheHierarchy uniqueName="[Measures].[Count of ID Number]" caption="Count of ID Number" measure="1" displayFolder="" measureGroup="Range" count="0" hidden="1">
      <extLst>
        <ext xmlns:x15="http://schemas.microsoft.com/office/spreadsheetml/2010/11/main" uri="{B97F6D7D-B522-45F9-BDA1-12C45D357490}">
          <x15:cacheHierarchy aggregatedColumn="11"/>
        </ext>
      </extLst>
    </cacheHierarchy>
    <cacheHierarchy uniqueName="[Measures].[Count of Follow-Up Date]" caption="Count of Follow-Up Date" measure="1" displayFolder="" measureGroup="Range"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563540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FEDAA0-27E9-4BAD-AFAA-85996F1DE52F}" name="PivotTable16" cacheId="5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D37:CH51" firstHeaderRow="1" firstDataRow="2" firstDataCol="1"/>
  <pivotFields count="4">
    <pivotField axis="axisCol" allDrilled="1" subtotalTop="0" showAll="0" dataSourceSort="1" defaultSubtotal="0" defaultAttributeDrillState="1">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s>
    </pivotField>
    <pivotField axis="axisRow" allDrilled="1" subtotalTop="0" showAll="0" defaultSubtotal="0" defaultAttributeDrillState="1">
      <items count="12">
        <item n="January" s="1" x="0"/>
        <item n="February" s="1" x="4"/>
        <item n="March" s="1" x="5"/>
        <item n="April" s="1" x="6"/>
        <item n="May" s="1" x="7"/>
        <item n="June" s="1" x="8"/>
        <item n="July" s="1" x="9"/>
        <item n="August" s="1" x="10"/>
        <item n="September" s="1" x="11"/>
        <item n="October" s="1" x="1"/>
        <item n="November" s="1" x="2"/>
        <item n="December" s="1" x="3"/>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0"/>
  </colFields>
  <colItems count="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t="grand">
      <x/>
    </i>
  </colItems>
  <dataFields count="1">
    <dataField name="Count of Date Captured" fld="2" subtotal="count" baseField="0" baseItem="0"/>
  </dataFields>
  <formats count="3">
    <format dxfId="196">
      <pivotArea field="1" type="button" dataOnly="0" labelOnly="1" outline="0" axis="axisRow" fieldPosition="0"/>
    </format>
    <format dxfId="195">
      <pivotArea dataOnly="0" labelOnly="1" fieldPosition="0">
        <references count="1">
          <reference field="1" count="0"/>
        </references>
      </pivotArea>
    </format>
    <format dxfId="194">
      <pivotArea dataOnly="0" labelOnly="1" fieldPosition="0">
        <references count="1">
          <reference field="1" count="1">
            <x v="1"/>
          </reference>
        </references>
      </pivotArea>
    </format>
  </formats>
  <chartFormats count="24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0" format="13" series="1">
      <pivotArea type="data" outline="0" fieldPosition="0">
        <references count="2">
          <reference field="4294967294" count="1" selected="0">
            <x v="0"/>
          </reference>
          <reference field="0" count="1" selected="0">
            <x v="13"/>
          </reference>
        </references>
      </pivotArea>
    </chartFormat>
    <chartFormat chart="0" format="14" series="1">
      <pivotArea type="data" outline="0" fieldPosition="0">
        <references count="2">
          <reference field="4294967294" count="1" selected="0">
            <x v="0"/>
          </reference>
          <reference field="0" count="1" selected="0">
            <x v="14"/>
          </reference>
        </references>
      </pivotArea>
    </chartFormat>
    <chartFormat chart="0" format="15" series="1">
      <pivotArea type="data" outline="0" fieldPosition="0">
        <references count="2">
          <reference field="4294967294" count="1" selected="0">
            <x v="0"/>
          </reference>
          <reference field="0" count="1" selected="0">
            <x v="15"/>
          </reference>
        </references>
      </pivotArea>
    </chartFormat>
    <chartFormat chart="0" format="16" series="1">
      <pivotArea type="data" outline="0" fieldPosition="0">
        <references count="2">
          <reference field="4294967294" count="1" selected="0">
            <x v="0"/>
          </reference>
          <reference field="0" count="1" selected="0">
            <x v="16"/>
          </reference>
        </references>
      </pivotArea>
    </chartFormat>
    <chartFormat chart="0" format="17" series="1">
      <pivotArea type="data" outline="0" fieldPosition="0">
        <references count="2">
          <reference field="4294967294" count="1" selected="0">
            <x v="0"/>
          </reference>
          <reference field="0" count="1" selected="0">
            <x v="17"/>
          </reference>
        </references>
      </pivotArea>
    </chartFormat>
    <chartFormat chart="0" format="18" series="1">
      <pivotArea type="data" outline="0" fieldPosition="0">
        <references count="2">
          <reference field="4294967294" count="1" selected="0">
            <x v="0"/>
          </reference>
          <reference field="0" count="1" selected="0">
            <x v="18"/>
          </reference>
        </references>
      </pivotArea>
    </chartFormat>
    <chartFormat chart="0" format="19" series="1">
      <pivotArea type="data" outline="0" fieldPosition="0">
        <references count="2">
          <reference field="4294967294" count="1" selected="0">
            <x v="0"/>
          </reference>
          <reference field="0" count="1" selected="0">
            <x v="19"/>
          </reference>
        </references>
      </pivotArea>
    </chartFormat>
    <chartFormat chart="0" format="20" series="1">
      <pivotArea type="data" outline="0" fieldPosition="0">
        <references count="2">
          <reference field="4294967294" count="1" selected="0">
            <x v="0"/>
          </reference>
          <reference field="0" count="1" selected="0">
            <x v="20"/>
          </reference>
        </references>
      </pivotArea>
    </chartFormat>
    <chartFormat chart="0" format="21" series="1">
      <pivotArea type="data" outline="0" fieldPosition="0">
        <references count="2">
          <reference field="4294967294" count="1" selected="0">
            <x v="0"/>
          </reference>
          <reference field="0" count="1" selected="0">
            <x v="21"/>
          </reference>
        </references>
      </pivotArea>
    </chartFormat>
    <chartFormat chart="0" format="22" series="1">
      <pivotArea type="data" outline="0" fieldPosition="0">
        <references count="2">
          <reference field="4294967294" count="1" selected="0">
            <x v="0"/>
          </reference>
          <reference field="0" count="1" selected="0">
            <x v="22"/>
          </reference>
        </references>
      </pivotArea>
    </chartFormat>
    <chartFormat chart="0" format="23" series="1">
      <pivotArea type="data" outline="0" fieldPosition="0">
        <references count="2">
          <reference field="4294967294" count="1" selected="0">
            <x v="0"/>
          </reference>
          <reference field="0" count="1" selected="0">
            <x v="23"/>
          </reference>
        </references>
      </pivotArea>
    </chartFormat>
    <chartFormat chart="0" format="24" series="1">
      <pivotArea type="data" outline="0" fieldPosition="0">
        <references count="2">
          <reference field="4294967294" count="1" selected="0">
            <x v="0"/>
          </reference>
          <reference field="0" count="1" selected="0">
            <x v="24"/>
          </reference>
        </references>
      </pivotArea>
    </chartFormat>
    <chartFormat chart="0" format="25" series="1">
      <pivotArea type="data" outline="0" fieldPosition="0">
        <references count="2">
          <reference field="4294967294" count="1" selected="0">
            <x v="0"/>
          </reference>
          <reference field="0" count="1" selected="0">
            <x v="25"/>
          </reference>
        </references>
      </pivotArea>
    </chartFormat>
    <chartFormat chart="0" format="26" series="1">
      <pivotArea type="data" outline="0" fieldPosition="0">
        <references count="2">
          <reference field="4294967294" count="1" selected="0">
            <x v="0"/>
          </reference>
          <reference field="0" count="1" selected="0">
            <x v="26"/>
          </reference>
        </references>
      </pivotArea>
    </chartFormat>
    <chartFormat chart="0" format="27" series="1">
      <pivotArea type="data" outline="0" fieldPosition="0">
        <references count="2">
          <reference field="4294967294" count="1" selected="0">
            <x v="0"/>
          </reference>
          <reference field="0" count="1" selected="0">
            <x v="27"/>
          </reference>
        </references>
      </pivotArea>
    </chartFormat>
    <chartFormat chart="0" format="28" series="1">
      <pivotArea type="data" outline="0" fieldPosition="0">
        <references count="2">
          <reference field="4294967294" count="1" selected="0">
            <x v="0"/>
          </reference>
          <reference field="0" count="1" selected="0">
            <x v="28"/>
          </reference>
        </references>
      </pivotArea>
    </chartFormat>
    <chartFormat chart="0" format="29" series="1">
      <pivotArea type="data" outline="0" fieldPosition="0">
        <references count="2">
          <reference field="4294967294" count="1" selected="0">
            <x v="0"/>
          </reference>
          <reference field="0" count="1" selected="0">
            <x v="29"/>
          </reference>
        </references>
      </pivotArea>
    </chartFormat>
    <chartFormat chart="0" format="30" series="1">
      <pivotArea type="data" outline="0" fieldPosition="0">
        <references count="2">
          <reference field="4294967294" count="1" selected="0">
            <x v="0"/>
          </reference>
          <reference field="0" count="1" selected="0">
            <x v="30"/>
          </reference>
        </references>
      </pivotArea>
    </chartFormat>
    <chartFormat chart="0" format="31" series="1">
      <pivotArea type="data" outline="0" fieldPosition="0">
        <references count="2">
          <reference field="4294967294" count="1" selected="0">
            <x v="0"/>
          </reference>
          <reference field="0" count="1" selected="0">
            <x v="31"/>
          </reference>
        </references>
      </pivotArea>
    </chartFormat>
    <chartFormat chart="0" format="32" series="1">
      <pivotArea type="data" outline="0" fieldPosition="0">
        <references count="2">
          <reference field="4294967294" count="1" selected="0">
            <x v="0"/>
          </reference>
          <reference field="0" count="1" selected="0">
            <x v="32"/>
          </reference>
        </references>
      </pivotArea>
    </chartFormat>
    <chartFormat chart="0" format="33" series="1">
      <pivotArea type="data" outline="0" fieldPosition="0">
        <references count="2">
          <reference field="4294967294" count="1" selected="0">
            <x v="0"/>
          </reference>
          <reference field="0" count="1" selected="0">
            <x v="33"/>
          </reference>
        </references>
      </pivotArea>
    </chartFormat>
    <chartFormat chart="0" format="34" series="1">
      <pivotArea type="data" outline="0" fieldPosition="0">
        <references count="2">
          <reference field="4294967294" count="1" selected="0">
            <x v="0"/>
          </reference>
          <reference field="0" count="1" selected="0">
            <x v="34"/>
          </reference>
        </references>
      </pivotArea>
    </chartFormat>
    <chartFormat chart="0" format="35" series="1">
      <pivotArea type="data" outline="0" fieldPosition="0">
        <references count="2">
          <reference field="4294967294" count="1" selected="0">
            <x v="0"/>
          </reference>
          <reference field="0" count="1" selected="0">
            <x v="35"/>
          </reference>
        </references>
      </pivotArea>
    </chartFormat>
    <chartFormat chart="0" format="36" series="1">
      <pivotArea type="data" outline="0" fieldPosition="0">
        <references count="2">
          <reference field="4294967294" count="1" selected="0">
            <x v="0"/>
          </reference>
          <reference field="0" count="1" selected="0">
            <x v="36"/>
          </reference>
        </references>
      </pivotArea>
    </chartFormat>
    <chartFormat chart="0" format="37" series="1">
      <pivotArea type="data" outline="0" fieldPosition="0">
        <references count="2">
          <reference field="4294967294" count="1" selected="0">
            <x v="0"/>
          </reference>
          <reference field="0" count="1" selected="0">
            <x v="37"/>
          </reference>
        </references>
      </pivotArea>
    </chartFormat>
    <chartFormat chart="0" format="38" series="1">
      <pivotArea type="data" outline="0" fieldPosition="0">
        <references count="2">
          <reference field="4294967294" count="1" selected="0">
            <x v="0"/>
          </reference>
          <reference field="0" count="1" selected="0">
            <x v="38"/>
          </reference>
        </references>
      </pivotArea>
    </chartFormat>
    <chartFormat chart="0" format="39" series="1">
      <pivotArea type="data" outline="0" fieldPosition="0">
        <references count="2">
          <reference field="4294967294" count="1" selected="0">
            <x v="0"/>
          </reference>
          <reference field="0" count="1" selected="0">
            <x v="39"/>
          </reference>
        </references>
      </pivotArea>
    </chartFormat>
    <chartFormat chart="0" format="40" series="1">
      <pivotArea type="data" outline="0" fieldPosition="0">
        <references count="2">
          <reference field="4294967294" count="1" selected="0">
            <x v="0"/>
          </reference>
          <reference field="0" count="1" selected="0">
            <x v="40"/>
          </reference>
        </references>
      </pivotArea>
    </chartFormat>
    <chartFormat chart="0" format="41" series="1">
      <pivotArea type="data" outline="0" fieldPosition="0">
        <references count="2">
          <reference field="4294967294" count="1" selected="0">
            <x v="0"/>
          </reference>
          <reference field="0" count="1" selected="0">
            <x v="41"/>
          </reference>
        </references>
      </pivotArea>
    </chartFormat>
    <chartFormat chart="0" format="42" series="1">
      <pivotArea type="data" outline="0" fieldPosition="0">
        <references count="2">
          <reference field="4294967294" count="1" selected="0">
            <x v="0"/>
          </reference>
          <reference field="0" count="1" selected="0">
            <x v="42"/>
          </reference>
        </references>
      </pivotArea>
    </chartFormat>
    <chartFormat chart="0" format="43" series="1">
      <pivotArea type="data" outline="0" fieldPosition="0">
        <references count="2">
          <reference field="4294967294" count="1" selected="0">
            <x v="0"/>
          </reference>
          <reference field="0" count="1" selected="0">
            <x v="43"/>
          </reference>
        </references>
      </pivotArea>
    </chartFormat>
    <chartFormat chart="0" format="44" series="1">
      <pivotArea type="data" outline="0" fieldPosition="0">
        <references count="2">
          <reference field="4294967294" count="1" selected="0">
            <x v="0"/>
          </reference>
          <reference field="0" count="1" selected="0">
            <x v="44"/>
          </reference>
        </references>
      </pivotArea>
    </chartFormat>
    <chartFormat chart="0" format="45" series="1">
      <pivotArea type="data" outline="0" fieldPosition="0">
        <references count="2">
          <reference field="4294967294" count="1" selected="0">
            <x v="0"/>
          </reference>
          <reference field="0" count="1" selected="0">
            <x v="45"/>
          </reference>
        </references>
      </pivotArea>
    </chartFormat>
    <chartFormat chart="0" format="46" series="1">
      <pivotArea type="data" outline="0" fieldPosition="0">
        <references count="2">
          <reference field="4294967294" count="1" selected="0">
            <x v="0"/>
          </reference>
          <reference field="0" count="1" selected="0">
            <x v="46"/>
          </reference>
        </references>
      </pivotArea>
    </chartFormat>
    <chartFormat chart="0" format="47" series="1">
      <pivotArea type="data" outline="0" fieldPosition="0">
        <references count="2">
          <reference field="4294967294" count="1" selected="0">
            <x v="0"/>
          </reference>
          <reference field="0" count="1" selected="0">
            <x v="47"/>
          </reference>
        </references>
      </pivotArea>
    </chartFormat>
    <chartFormat chart="0" format="48" series="1">
      <pivotArea type="data" outline="0" fieldPosition="0">
        <references count="2">
          <reference field="4294967294" count="1" selected="0">
            <x v="0"/>
          </reference>
          <reference field="0" count="1" selected="0">
            <x v="48"/>
          </reference>
        </references>
      </pivotArea>
    </chartFormat>
    <chartFormat chart="0" format="49" series="1">
      <pivotArea type="data" outline="0" fieldPosition="0">
        <references count="2">
          <reference field="4294967294" count="1" selected="0">
            <x v="0"/>
          </reference>
          <reference field="0" count="1" selected="0">
            <x v="49"/>
          </reference>
        </references>
      </pivotArea>
    </chartFormat>
    <chartFormat chart="0" format="50" series="1">
      <pivotArea type="data" outline="0" fieldPosition="0">
        <references count="2">
          <reference field="4294967294" count="1" selected="0">
            <x v="0"/>
          </reference>
          <reference field="0" count="1" selected="0">
            <x v="50"/>
          </reference>
        </references>
      </pivotArea>
    </chartFormat>
    <chartFormat chart="0" format="51" series="1">
      <pivotArea type="data" outline="0" fieldPosition="0">
        <references count="2">
          <reference field="4294967294" count="1" selected="0">
            <x v="0"/>
          </reference>
          <reference field="0" count="1" selected="0">
            <x v="51"/>
          </reference>
        </references>
      </pivotArea>
    </chartFormat>
    <chartFormat chart="0" format="52" series="1">
      <pivotArea type="data" outline="0" fieldPosition="0">
        <references count="2">
          <reference field="4294967294" count="1" selected="0">
            <x v="0"/>
          </reference>
          <reference field="0" count="1" selected="0">
            <x v="52"/>
          </reference>
        </references>
      </pivotArea>
    </chartFormat>
    <chartFormat chart="0" format="53" series="1">
      <pivotArea type="data" outline="0" fieldPosition="0">
        <references count="2">
          <reference field="4294967294" count="1" selected="0">
            <x v="0"/>
          </reference>
          <reference field="0" count="1" selected="0">
            <x v="53"/>
          </reference>
        </references>
      </pivotArea>
    </chartFormat>
    <chartFormat chart="0" format="54" series="1">
      <pivotArea type="data" outline="0" fieldPosition="0">
        <references count="2">
          <reference field="4294967294" count="1" selected="0">
            <x v="0"/>
          </reference>
          <reference field="0" count="1" selected="0">
            <x v="54"/>
          </reference>
        </references>
      </pivotArea>
    </chartFormat>
    <chartFormat chart="0" format="55" series="1">
      <pivotArea type="data" outline="0" fieldPosition="0">
        <references count="2">
          <reference field="4294967294" count="1" selected="0">
            <x v="0"/>
          </reference>
          <reference field="0" count="1" selected="0">
            <x v="55"/>
          </reference>
        </references>
      </pivotArea>
    </chartFormat>
    <chartFormat chart="0" format="56" series="1">
      <pivotArea type="data" outline="0" fieldPosition="0">
        <references count="2">
          <reference field="4294967294" count="1" selected="0">
            <x v="0"/>
          </reference>
          <reference field="0" count="1" selected="0">
            <x v="56"/>
          </reference>
        </references>
      </pivotArea>
    </chartFormat>
    <chartFormat chart="0" format="57" series="1">
      <pivotArea type="data" outline="0" fieldPosition="0">
        <references count="2">
          <reference field="4294967294" count="1" selected="0">
            <x v="0"/>
          </reference>
          <reference field="0" count="1" selected="0">
            <x v="57"/>
          </reference>
        </references>
      </pivotArea>
    </chartFormat>
    <chartFormat chart="0" format="58" series="1">
      <pivotArea type="data" outline="0" fieldPosition="0">
        <references count="2">
          <reference field="4294967294" count="1" selected="0">
            <x v="0"/>
          </reference>
          <reference field="0" count="1" selected="0">
            <x v="58"/>
          </reference>
        </references>
      </pivotArea>
    </chartFormat>
    <chartFormat chart="0" format="59" series="1">
      <pivotArea type="data" outline="0" fieldPosition="0">
        <references count="2">
          <reference field="4294967294" count="1" selected="0">
            <x v="0"/>
          </reference>
          <reference field="0" count="1" selected="0">
            <x v="59"/>
          </reference>
        </references>
      </pivotArea>
    </chartFormat>
    <chartFormat chart="0" format="60" series="1">
      <pivotArea type="data" outline="0" fieldPosition="0">
        <references count="2">
          <reference field="4294967294" count="1" selected="0">
            <x v="0"/>
          </reference>
          <reference field="0" count="1" selected="0">
            <x v="60"/>
          </reference>
        </references>
      </pivotArea>
    </chartFormat>
    <chartFormat chart="0" format="61" series="1">
      <pivotArea type="data" outline="0" fieldPosition="0">
        <references count="2">
          <reference field="4294967294" count="1" selected="0">
            <x v="0"/>
          </reference>
          <reference field="0" count="1" selected="0">
            <x v="61"/>
          </reference>
        </references>
      </pivotArea>
    </chartFormat>
    <chartFormat chart="0" format="62" series="1">
      <pivotArea type="data" outline="0" fieldPosition="0">
        <references count="2">
          <reference field="4294967294" count="1" selected="0">
            <x v="0"/>
          </reference>
          <reference field="0" count="1" selected="0">
            <x v="62"/>
          </reference>
        </references>
      </pivotArea>
    </chartFormat>
    <chartFormat chart="0" format="63" series="1">
      <pivotArea type="data" outline="0" fieldPosition="0">
        <references count="2">
          <reference field="4294967294" count="1" selected="0">
            <x v="0"/>
          </reference>
          <reference field="0" count="1" selected="0">
            <x v="63"/>
          </reference>
        </references>
      </pivotArea>
    </chartFormat>
    <chartFormat chart="0" format="64" series="1">
      <pivotArea type="data" outline="0" fieldPosition="0">
        <references count="2">
          <reference field="4294967294" count="1" selected="0">
            <x v="0"/>
          </reference>
          <reference field="0" count="1" selected="0">
            <x v="64"/>
          </reference>
        </references>
      </pivotArea>
    </chartFormat>
    <chartFormat chart="0" format="65" series="1">
      <pivotArea type="data" outline="0" fieldPosition="0">
        <references count="2">
          <reference field="4294967294" count="1" selected="0">
            <x v="0"/>
          </reference>
          <reference field="0" count="1" selected="0">
            <x v="65"/>
          </reference>
        </references>
      </pivotArea>
    </chartFormat>
    <chartFormat chart="0" format="66" series="1">
      <pivotArea type="data" outline="0" fieldPosition="0">
        <references count="2">
          <reference field="4294967294" count="1" selected="0">
            <x v="0"/>
          </reference>
          <reference field="0" count="1" selected="0">
            <x v="66"/>
          </reference>
        </references>
      </pivotArea>
    </chartFormat>
    <chartFormat chart="0" format="67" series="1">
      <pivotArea type="data" outline="0" fieldPosition="0">
        <references count="2">
          <reference field="4294967294" count="1" selected="0">
            <x v="0"/>
          </reference>
          <reference field="0" count="1" selected="0">
            <x v="67"/>
          </reference>
        </references>
      </pivotArea>
    </chartFormat>
    <chartFormat chart="0" format="68" series="1">
      <pivotArea type="data" outline="0" fieldPosition="0">
        <references count="2">
          <reference field="4294967294" count="1" selected="0">
            <x v="0"/>
          </reference>
          <reference field="0" count="1" selected="0">
            <x v="68"/>
          </reference>
        </references>
      </pivotArea>
    </chartFormat>
    <chartFormat chart="0" format="69" series="1">
      <pivotArea type="data" outline="0" fieldPosition="0">
        <references count="2">
          <reference field="4294967294" count="1" selected="0">
            <x v="0"/>
          </reference>
          <reference field="0" count="1" selected="0">
            <x v="69"/>
          </reference>
        </references>
      </pivotArea>
    </chartFormat>
    <chartFormat chart="0" format="70" series="1">
      <pivotArea type="data" outline="0" fieldPosition="0">
        <references count="2">
          <reference field="4294967294" count="1" selected="0">
            <x v="0"/>
          </reference>
          <reference field="0" count="1" selected="0">
            <x v="70"/>
          </reference>
        </references>
      </pivotArea>
    </chartFormat>
    <chartFormat chart="0" format="71" series="1">
      <pivotArea type="data" outline="0" fieldPosition="0">
        <references count="2">
          <reference field="4294967294" count="1" selected="0">
            <x v="0"/>
          </reference>
          <reference field="0" count="1" selected="0">
            <x v="71"/>
          </reference>
        </references>
      </pivotArea>
    </chartFormat>
    <chartFormat chart="0" format="72" series="1">
      <pivotArea type="data" outline="0" fieldPosition="0">
        <references count="2">
          <reference field="4294967294" count="1" selected="0">
            <x v="0"/>
          </reference>
          <reference field="0" count="1" selected="0">
            <x v="72"/>
          </reference>
        </references>
      </pivotArea>
    </chartFormat>
    <chartFormat chart="0" format="73" series="1">
      <pivotArea type="data" outline="0" fieldPosition="0">
        <references count="2">
          <reference field="4294967294" count="1" selected="0">
            <x v="0"/>
          </reference>
          <reference field="0" count="1" selected="0">
            <x v="73"/>
          </reference>
        </references>
      </pivotArea>
    </chartFormat>
    <chartFormat chart="0" format="74" series="1">
      <pivotArea type="data" outline="0" fieldPosition="0">
        <references count="2">
          <reference field="4294967294" count="1" selected="0">
            <x v="0"/>
          </reference>
          <reference field="0" count="1" selected="0">
            <x v="74"/>
          </reference>
        </references>
      </pivotArea>
    </chartFormat>
    <chartFormat chart="0" format="75" series="1">
      <pivotArea type="data" outline="0" fieldPosition="0">
        <references count="2">
          <reference field="4294967294" count="1" selected="0">
            <x v="0"/>
          </reference>
          <reference field="0" count="1" selected="0">
            <x v="75"/>
          </reference>
        </references>
      </pivotArea>
    </chartFormat>
    <chartFormat chart="0" format="76" series="1">
      <pivotArea type="data" outline="0" fieldPosition="0">
        <references count="2">
          <reference field="4294967294" count="1" selected="0">
            <x v="0"/>
          </reference>
          <reference field="0" count="1" selected="0">
            <x v="76"/>
          </reference>
        </references>
      </pivotArea>
    </chartFormat>
    <chartFormat chart="0" format="77" series="1">
      <pivotArea type="data" outline="0" fieldPosition="0">
        <references count="2">
          <reference field="4294967294" count="1" selected="0">
            <x v="0"/>
          </reference>
          <reference field="0" count="1" selected="0">
            <x v="77"/>
          </reference>
        </references>
      </pivotArea>
    </chartFormat>
    <chartFormat chart="0" format="78" series="1">
      <pivotArea type="data" outline="0" fieldPosition="0">
        <references count="2">
          <reference field="4294967294" count="1" selected="0">
            <x v="0"/>
          </reference>
          <reference field="0" count="1" selected="0">
            <x v="78"/>
          </reference>
        </references>
      </pivotArea>
    </chartFormat>
    <chartFormat chart="0" format="79" series="1">
      <pivotArea type="data" outline="0" fieldPosition="0">
        <references count="2">
          <reference field="4294967294" count="1" selected="0">
            <x v="0"/>
          </reference>
          <reference field="0" count="1" selected="0">
            <x v="79"/>
          </reference>
        </references>
      </pivotArea>
    </chartFormat>
    <chartFormat chart="0" format="80" series="1">
      <pivotArea type="data" outline="0" fieldPosition="0">
        <references count="2">
          <reference field="4294967294" count="1" selected="0">
            <x v="0"/>
          </reference>
          <reference field="0" count="1" selected="0">
            <x v="80"/>
          </reference>
        </references>
      </pivotArea>
    </chartFormat>
    <chartFormat chart="2" format="81" series="1">
      <pivotArea type="data" outline="0" fieldPosition="0">
        <references count="2">
          <reference field="4294967294" count="1" selected="0">
            <x v="0"/>
          </reference>
          <reference field="0" count="1" selected="0">
            <x v="0"/>
          </reference>
        </references>
      </pivotArea>
    </chartFormat>
    <chartFormat chart="2" format="82" series="1">
      <pivotArea type="data" outline="0" fieldPosition="0">
        <references count="2">
          <reference field="4294967294" count="1" selected="0">
            <x v="0"/>
          </reference>
          <reference field="0" count="1" selected="0">
            <x v="1"/>
          </reference>
        </references>
      </pivotArea>
    </chartFormat>
    <chartFormat chart="2" format="83" series="1">
      <pivotArea type="data" outline="0" fieldPosition="0">
        <references count="2">
          <reference field="4294967294" count="1" selected="0">
            <x v="0"/>
          </reference>
          <reference field="0" count="1" selected="0">
            <x v="2"/>
          </reference>
        </references>
      </pivotArea>
    </chartFormat>
    <chartFormat chart="2" format="84" series="1">
      <pivotArea type="data" outline="0" fieldPosition="0">
        <references count="2">
          <reference field="4294967294" count="1" selected="0">
            <x v="0"/>
          </reference>
          <reference field="0" count="1" selected="0">
            <x v="3"/>
          </reference>
        </references>
      </pivotArea>
    </chartFormat>
    <chartFormat chart="2" format="85" series="1">
      <pivotArea type="data" outline="0" fieldPosition="0">
        <references count="2">
          <reference field="4294967294" count="1" selected="0">
            <x v="0"/>
          </reference>
          <reference field="0" count="1" selected="0">
            <x v="4"/>
          </reference>
        </references>
      </pivotArea>
    </chartFormat>
    <chartFormat chart="2" format="86" series="1">
      <pivotArea type="data" outline="0" fieldPosition="0">
        <references count="2">
          <reference field="4294967294" count="1" selected="0">
            <x v="0"/>
          </reference>
          <reference field="0" count="1" selected="0">
            <x v="5"/>
          </reference>
        </references>
      </pivotArea>
    </chartFormat>
    <chartFormat chart="2" format="87" series="1">
      <pivotArea type="data" outline="0" fieldPosition="0">
        <references count="2">
          <reference field="4294967294" count="1" selected="0">
            <x v="0"/>
          </reference>
          <reference field="0" count="1" selected="0">
            <x v="6"/>
          </reference>
        </references>
      </pivotArea>
    </chartFormat>
    <chartFormat chart="2" format="88" series="1">
      <pivotArea type="data" outline="0" fieldPosition="0">
        <references count="2">
          <reference field="4294967294" count="1" selected="0">
            <x v="0"/>
          </reference>
          <reference field="0" count="1" selected="0">
            <x v="7"/>
          </reference>
        </references>
      </pivotArea>
    </chartFormat>
    <chartFormat chart="2" format="89" series="1">
      <pivotArea type="data" outline="0" fieldPosition="0">
        <references count="2">
          <reference field="4294967294" count="1" selected="0">
            <x v="0"/>
          </reference>
          <reference field="0" count="1" selected="0">
            <x v="8"/>
          </reference>
        </references>
      </pivotArea>
    </chartFormat>
    <chartFormat chart="2" format="90" series="1">
      <pivotArea type="data" outline="0" fieldPosition="0">
        <references count="2">
          <reference field="4294967294" count="1" selected="0">
            <x v="0"/>
          </reference>
          <reference field="0" count="1" selected="0">
            <x v="9"/>
          </reference>
        </references>
      </pivotArea>
    </chartFormat>
    <chartFormat chart="2" format="91" series="1">
      <pivotArea type="data" outline="0" fieldPosition="0">
        <references count="2">
          <reference field="4294967294" count="1" selected="0">
            <x v="0"/>
          </reference>
          <reference field="0" count="1" selected="0">
            <x v="10"/>
          </reference>
        </references>
      </pivotArea>
    </chartFormat>
    <chartFormat chart="2" format="92" series="1">
      <pivotArea type="data" outline="0" fieldPosition="0">
        <references count="2">
          <reference field="4294967294" count="1" selected="0">
            <x v="0"/>
          </reference>
          <reference field="0" count="1" selected="0">
            <x v="11"/>
          </reference>
        </references>
      </pivotArea>
    </chartFormat>
    <chartFormat chart="2" format="93" series="1">
      <pivotArea type="data" outline="0" fieldPosition="0">
        <references count="2">
          <reference field="4294967294" count="1" selected="0">
            <x v="0"/>
          </reference>
          <reference field="0" count="1" selected="0">
            <x v="12"/>
          </reference>
        </references>
      </pivotArea>
    </chartFormat>
    <chartFormat chart="2" format="94" series="1">
      <pivotArea type="data" outline="0" fieldPosition="0">
        <references count="2">
          <reference field="4294967294" count="1" selected="0">
            <x v="0"/>
          </reference>
          <reference field="0" count="1" selected="0">
            <x v="13"/>
          </reference>
        </references>
      </pivotArea>
    </chartFormat>
    <chartFormat chart="2" format="95" series="1">
      <pivotArea type="data" outline="0" fieldPosition="0">
        <references count="2">
          <reference field="4294967294" count="1" selected="0">
            <x v="0"/>
          </reference>
          <reference field="0" count="1" selected="0">
            <x v="14"/>
          </reference>
        </references>
      </pivotArea>
    </chartFormat>
    <chartFormat chart="2" format="96" series="1">
      <pivotArea type="data" outline="0" fieldPosition="0">
        <references count="2">
          <reference field="4294967294" count="1" selected="0">
            <x v="0"/>
          </reference>
          <reference field="0" count="1" selected="0">
            <x v="15"/>
          </reference>
        </references>
      </pivotArea>
    </chartFormat>
    <chartFormat chart="2" format="97" series="1">
      <pivotArea type="data" outline="0" fieldPosition="0">
        <references count="2">
          <reference field="4294967294" count="1" selected="0">
            <x v="0"/>
          </reference>
          <reference field="0" count="1" selected="0">
            <x v="16"/>
          </reference>
        </references>
      </pivotArea>
    </chartFormat>
    <chartFormat chart="2" format="98" series="1">
      <pivotArea type="data" outline="0" fieldPosition="0">
        <references count="2">
          <reference field="4294967294" count="1" selected="0">
            <x v="0"/>
          </reference>
          <reference field="0" count="1" selected="0">
            <x v="17"/>
          </reference>
        </references>
      </pivotArea>
    </chartFormat>
    <chartFormat chart="2" format="99" series="1">
      <pivotArea type="data" outline="0" fieldPosition="0">
        <references count="2">
          <reference field="4294967294" count="1" selected="0">
            <x v="0"/>
          </reference>
          <reference field="0" count="1" selected="0">
            <x v="18"/>
          </reference>
        </references>
      </pivotArea>
    </chartFormat>
    <chartFormat chart="2" format="100" series="1">
      <pivotArea type="data" outline="0" fieldPosition="0">
        <references count="2">
          <reference field="4294967294" count="1" selected="0">
            <x v="0"/>
          </reference>
          <reference field="0" count="1" selected="0">
            <x v="19"/>
          </reference>
        </references>
      </pivotArea>
    </chartFormat>
    <chartFormat chart="2" format="101" series="1">
      <pivotArea type="data" outline="0" fieldPosition="0">
        <references count="2">
          <reference field="4294967294" count="1" selected="0">
            <x v="0"/>
          </reference>
          <reference field="0" count="1" selected="0">
            <x v="20"/>
          </reference>
        </references>
      </pivotArea>
    </chartFormat>
    <chartFormat chart="2" format="102" series="1">
      <pivotArea type="data" outline="0" fieldPosition="0">
        <references count="2">
          <reference field="4294967294" count="1" selected="0">
            <x v="0"/>
          </reference>
          <reference field="0" count="1" selected="0">
            <x v="21"/>
          </reference>
        </references>
      </pivotArea>
    </chartFormat>
    <chartFormat chart="2" format="103" series="1">
      <pivotArea type="data" outline="0" fieldPosition="0">
        <references count="2">
          <reference field="4294967294" count="1" selected="0">
            <x v="0"/>
          </reference>
          <reference field="0" count="1" selected="0">
            <x v="22"/>
          </reference>
        </references>
      </pivotArea>
    </chartFormat>
    <chartFormat chart="2" format="104" series="1">
      <pivotArea type="data" outline="0" fieldPosition="0">
        <references count="2">
          <reference field="4294967294" count="1" selected="0">
            <x v="0"/>
          </reference>
          <reference field="0" count="1" selected="0">
            <x v="23"/>
          </reference>
        </references>
      </pivotArea>
    </chartFormat>
    <chartFormat chart="2" format="105" series="1">
      <pivotArea type="data" outline="0" fieldPosition="0">
        <references count="2">
          <reference field="4294967294" count="1" selected="0">
            <x v="0"/>
          </reference>
          <reference field="0" count="1" selected="0">
            <x v="24"/>
          </reference>
        </references>
      </pivotArea>
    </chartFormat>
    <chartFormat chart="2" format="106" series="1">
      <pivotArea type="data" outline="0" fieldPosition="0">
        <references count="2">
          <reference field="4294967294" count="1" selected="0">
            <x v="0"/>
          </reference>
          <reference field="0" count="1" selected="0">
            <x v="25"/>
          </reference>
        </references>
      </pivotArea>
    </chartFormat>
    <chartFormat chart="2" format="107" series="1">
      <pivotArea type="data" outline="0" fieldPosition="0">
        <references count="2">
          <reference field="4294967294" count="1" selected="0">
            <x v="0"/>
          </reference>
          <reference field="0" count="1" selected="0">
            <x v="26"/>
          </reference>
        </references>
      </pivotArea>
    </chartFormat>
    <chartFormat chart="2" format="108" series="1">
      <pivotArea type="data" outline="0" fieldPosition="0">
        <references count="2">
          <reference field="4294967294" count="1" selected="0">
            <x v="0"/>
          </reference>
          <reference field="0" count="1" selected="0">
            <x v="27"/>
          </reference>
        </references>
      </pivotArea>
    </chartFormat>
    <chartFormat chart="2" format="109" series="1">
      <pivotArea type="data" outline="0" fieldPosition="0">
        <references count="2">
          <reference field="4294967294" count="1" selected="0">
            <x v="0"/>
          </reference>
          <reference field="0" count="1" selected="0">
            <x v="28"/>
          </reference>
        </references>
      </pivotArea>
    </chartFormat>
    <chartFormat chart="2" format="110" series="1">
      <pivotArea type="data" outline="0" fieldPosition="0">
        <references count="2">
          <reference field="4294967294" count="1" selected="0">
            <x v="0"/>
          </reference>
          <reference field="0" count="1" selected="0">
            <x v="29"/>
          </reference>
        </references>
      </pivotArea>
    </chartFormat>
    <chartFormat chart="2" format="111" series="1">
      <pivotArea type="data" outline="0" fieldPosition="0">
        <references count="2">
          <reference field="4294967294" count="1" selected="0">
            <x v="0"/>
          </reference>
          <reference field="0" count="1" selected="0">
            <x v="30"/>
          </reference>
        </references>
      </pivotArea>
    </chartFormat>
    <chartFormat chart="2" format="112" series="1">
      <pivotArea type="data" outline="0" fieldPosition="0">
        <references count="2">
          <reference field="4294967294" count="1" selected="0">
            <x v="0"/>
          </reference>
          <reference field="0" count="1" selected="0">
            <x v="31"/>
          </reference>
        </references>
      </pivotArea>
    </chartFormat>
    <chartFormat chart="2" format="113" series="1">
      <pivotArea type="data" outline="0" fieldPosition="0">
        <references count="2">
          <reference field="4294967294" count="1" selected="0">
            <x v="0"/>
          </reference>
          <reference field="0" count="1" selected="0">
            <x v="32"/>
          </reference>
        </references>
      </pivotArea>
    </chartFormat>
    <chartFormat chart="2" format="114" series="1">
      <pivotArea type="data" outline="0" fieldPosition="0">
        <references count="2">
          <reference field="4294967294" count="1" selected="0">
            <x v="0"/>
          </reference>
          <reference field="0" count="1" selected="0">
            <x v="33"/>
          </reference>
        </references>
      </pivotArea>
    </chartFormat>
    <chartFormat chart="2" format="115" series="1">
      <pivotArea type="data" outline="0" fieldPosition="0">
        <references count="2">
          <reference field="4294967294" count="1" selected="0">
            <x v="0"/>
          </reference>
          <reference field="0" count="1" selected="0">
            <x v="34"/>
          </reference>
        </references>
      </pivotArea>
    </chartFormat>
    <chartFormat chart="2" format="116" series="1">
      <pivotArea type="data" outline="0" fieldPosition="0">
        <references count="2">
          <reference field="4294967294" count="1" selected="0">
            <x v="0"/>
          </reference>
          <reference field="0" count="1" selected="0">
            <x v="35"/>
          </reference>
        </references>
      </pivotArea>
    </chartFormat>
    <chartFormat chart="2" format="117" series="1">
      <pivotArea type="data" outline="0" fieldPosition="0">
        <references count="2">
          <reference field="4294967294" count="1" selected="0">
            <x v="0"/>
          </reference>
          <reference field="0" count="1" selected="0">
            <x v="36"/>
          </reference>
        </references>
      </pivotArea>
    </chartFormat>
    <chartFormat chart="2" format="118" series="1">
      <pivotArea type="data" outline="0" fieldPosition="0">
        <references count="2">
          <reference field="4294967294" count="1" selected="0">
            <x v="0"/>
          </reference>
          <reference field="0" count="1" selected="0">
            <x v="37"/>
          </reference>
        </references>
      </pivotArea>
    </chartFormat>
    <chartFormat chart="2" format="119" series="1">
      <pivotArea type="data" outline="0" fieldPosition="0">
        <references count="2">
          <reference field="4294967294" count="1" selected="0">
            <x v="0"/>
          </reference>
          <reference field="0" count="1" selected="0">
            <x v="38"/>
          </reference>
        </references>
      </pivotArea>
    </chartFormat>
    <chartFormat chart="2" format="120" series="1">
      <pivotArea type="data" outline="0" fieldPosition="0">
        <references count="2">
          <reference field="4294967294" count="1" selected="0">
            <x v="0"/>
          </reference>
          <reference field="0" count="1" selected="0">
            <x v="39"/>
          </reference>
        </references>
      </pivotArea>
    </chartFormat>
    <chartFormat chart="2" format="121" series="1">
      <pivotArea type="data" outline="0" fieldPosition="0">
        <references count="2">
          <reference field="4294967294" count="1" selected="0">
            <x v="0"/>
          </reference>
          <reference field="0" count="1" selected="0">
            <x v="40"/>
          </reference>
        </references>
      </pivotArea>
    </chartFormat>
    <chartFormat chart="2" format="122" series="1">
      <pivotArea type="data" outline="0" fieldPosition="0">
        <references count="2">
          <reference field="4294967294" count="1" selected="0">
            <x v="0"/>
          </reference>
          <reference field="0" count="1" selected="0">
            <x v="41"/>
          </reference>
        </references>
      </pivotArea>
    </chartFormat>
    <chartFormat chart="2" format="123" series="1">
      <pivotArea type="data" outline="0" fieldPosition="0">
        <references count="2">
          <reference field="4294967294" count="1" selected="0">
            <x v="0"/>
          </reference>
          <reference field="0" count="1" selected="0">
            <x v="42"/>
          </reference>
        </references>
      </pivotArea>
    </chartFormat>
    <chartFormat chart="2" format="124" series="1">
      <pivotArea type="data" outline="0" fieldPosition="0">
        <references count="2">
          <reference field="4294967294" count="1" selected="0">
            <x v="0"/>
          </reference>
          <reference field="0" count="1" selected="0">
            <x v="43"/>
          </reference>
        </references>
      </pivotArea>
    </chartFormat>
    <chartFormat chart="2" format="125" series="1">
      <pivotArea type="data" outline="0" fieldPosition="0">
        <references count="2">
          <reference field="4294967294" count="1" selected="0">
            <x v="0"/>
          </reference>
          <reference field="0" count="1" selected="0">
            <x v="44"/>
          </reference>
        </references>
      </pivotArea>
    </chartFormat>
    <chartFormat chart="2" format="126" series="1">
      <pivotArea type="data" outline="0" fieldPosition="0">
        <references count="2">
          <reference field="4294967294" count="1" selected="0">
            <x v="0"/>
          </reference>
          <reference field="0" count="1" selected="0">
            <x v="45"/>
          </reference>
        </references>
      </pivotArea>
    </chartFormat>
    <chartFormat chart="2" format="127" series="1">
      <pivotArea type="data" outline="0" fieldPosition="0">
        <references count="2">
          <reference field="4294967294" count="1" selected="0">
            <x v="0"/>
          </reference>
          <reference field="0" count="1" selected="0">
            <x v="46"/>
          </reference>
        </references>
      </pivotArea>
    </chartFormat>
    <chartFormat chart="2" format="128" series="1">
      <pivotArea type="data" outline="0" fieldPosition="0">
        <references count="2">
          <reference field="4294967294" count="1" selected="0">
            <x v="0"/>
          </reference>
          <reference field="0" count="1" selected="0">
            <x v="47"/>
          </reference>
        </references>
      </pivotArea>
    </chartFormat>
    <chartFormat chart="2" format="129" series="1">
      <pivotArea type="data" outline="0" fieldPosition="0">
        <references count="2">
          <reference field="4294967294" count="1" selected="0">
            <x v="0"/>
          </reference>
          <reference field="0" count="1" selected="0">
            <x v="48"/>
          </reference>
        </references>
      </pivotArea>
    </chartFormat>
    <chartFormat chart="2" format="130" series="1">
      <pivotArea type="data" outline="0" fieldPosition="0">
        <references count="2">
          <reference field="4294967294" count="1" selected="0">
            <x v="0"/>
          </reference>
          <reference field="0" count="1" selected="0">
            <x v="49"/>
          </reference>
        </references>
      </pivotArea>
    </chartFormat>
    <chartFormat chart="2" format="131" series="1">
      <pivotArea type="data" outline="0" fieldPosition="0">
        <references count="2">
          <reference field="4294967294" count="1" selected="0">
            <x v="0"/>
          </reference>
          <reference field="0" count="1" selected="0">
            <x v="50"/>
          </reference>
        </references>
      </pivotArea>
    </chartFormat>
    <chartFormat chart="2" format="132" series="1">
      <pivotArea type="data" outline="0" fieldPosition="0">
        <references count="2">
          <reference field="4294967294" count="1" selected="0">
            <x v="0"/>
          </reference>
          <reference field="0" count="1" selected="0">
            <x v="51"/>
          </reference>
        </references>
      </pivotArea>
    </chartFormat>
    <chartFormat chart="2" format="133" series="1">
      <pivotArea type="data" outline="0" fieldPosition="0">
        <references count="2">
          <reference field="4294967294" count="1" selected="0">
            <x v="0"/>
          </reference>
          <reference field="0" count="1" selected="0">
            <x v="52"/>
          </reference>
        </references>
      </pivotArea>
    </chartFormat>
    <chartFormat chart="2" format="134" series="1">
      <pivotArea type="data" outline="0" fieldPosition="0">
        <references count="2">
          <reference field="4294967294" count="1" selected="0">
            <x v="0"/>
          </reference>
          <reference field="0" count="1" selected="0">
            <x v="53"/>
          </reference>
        </references>
      </pivotArea>
    </chartFormat>
    <chartFormat chart="2" format="135" series="1">
      <pivotArea type="data" outline="0" fieldPosition="0">
        <references count="2">
          <reference field="4294967294" count="1" selected="0">
            <x v="0"/>
          </reference>
          <reference field="0" count="1" selected="0">
            <x v="54"/>
          </reference>
        </references>
      </pivotArea>
    </chartFormat>
    <chartFormat chart="2" format="136" series="1">
      <pivotArea type="data" outline="0" fieldPosition="0">
        <references count="2">
          <reference field="4294967294" count="1" selected="0">
            <x v="0"/>
          </reference>
          <reference field="0" count="1" selected="0">
            <x v="55"/>
          </reference>
        </references>
      </pivotArea>
    </chartFormat>
    <chartFormat chart="2" format="137" series="1">
      <pivotArea type="data" outline="0" fieldPosition="0">
        <references count="2">
          <reference field="4294967294" count="1" selected="0">
            <x v="0"/>
          </reference>
          <reference field="0" count="1" selected="0">
            <x v="56"/>
          </reference>
        </references>
      </pivotArea>
    </chartFormat>
    <chartFormat chart="2" format="138" series="1">
      <pivotArea type="data" outline="0" fieldPosition="0">
        <references count="2">
          <reference field="4294967294" count="1" selected="0">
            <x v="0"/>
          </reference>
          <reference field="0" count="1" selected="0">
            <x v="57"/>
          </reference>
        </references>
      </pivotArea>
    </chartFormat>
    <chartFormat chart="2" format="139" series="1">
      <pivotArea type="data" outline="0" fieldPosition="0">
        <references count="2">
          <reference field="4294967294" count="1" selected="0">
            <x v="0"/>
          </reference>
          <reference field="0" count="1" selected="0">
            <x v="58"/>
          </reference>
        </references>
      </pivotArea>
    </chartFormat>
    <chartFormat chart="2" format="140" series="1">
      <pivotArea type="data" outline="0" fieldPosition="0">
        <references count="2">
          <reference field="4294967294" count="1" selected="0">
            <x v="0"/>
          </reference>
          <reference field="0" count="1" selected="0">
            <x v="59"/>
          </reference>
        </references>
      </pivotArea>
    </chartFormat>
    <chartFormat chart="2" format="141" series="1">
      <pivotArea type="data" outline="0" fieldPosition="0">
        <references count="2">
          <reference field="4294967294" count="1" selected="0">
            <x v="0"/>
          </reference>
          <reference field="0" count="1" selected="0">
            <x v="60"/>
          </reference>
        </references>
      </pivotArea>
    </chartFormat>
    <chartFormat chart="2" format="142" series="1">
      <pivotArea type="data" outline="0" fieldPosition="0">
        <references count="2">
          <reference field="4294967294" count="1" selected="0">
            <x v="0"/>
          </reference>
          <reference field="0" count="1" selected="0">
            <x v="61"/>
          </reference>
        </references>
      </pivotArea>
    </chartFormat>
    <chartFormat chart="2" format="143" series="1">
      <pivotArea type="data" outline="0" fieldPosition="0">
        <references count="2">
          <reference field="4294967294" count="1" selected="0">
            <x v="0"/>
          </reference>
          <reference field="0" count="1" selected="0">
            <x v="62"/>
          </reference>
        </references>
      </pivotArea>
    </chartFormat>
    <chartFormat chart="2" format="144" series="1">
      <pivotArea type="data" outline="0" fieldPosition="0">
        <references count="2">
          <reference field="4294967294" count="1" selected="0">
            <x v="0"/>
          </reference>
          <reference field="0" count="1" selected="0">
            <x v="63"/>
          </reference>
        </references>
      </pivotArea>
    </chartFormat>
    <chartFormat chart="2" format="145" series="1">
      <pivotArea type="data" outline="0" fieldPosition="0">
        <references count="2">
          <reference field="4294967294" count="1" selected="0">
            <x v="0"/>
          </reference>
          <reference field="0" count="1" selected="0">
            <x v="64"/>
          </reference>
        </references>
      </pivotArea>
    </chartFormat>
    <chartFormat chart="2" format="146" series="1">
      <pivotArea type="data" outline="0" fieldPosition="0">
        <references count="2">
          <reference field="4294967294" count="1" selected="0">
            <x v="0"/>
          </reference>
          <reference field="0" count="1" selected="0">
            <x v="65"/>
          </reference>
        </references>
      </pivotArea>
    </chartFormat>
    <chartFormat chart="2" format="147" series="1">
      <pivotArea type="data" outline="0" fieldPosition="0">
        <references count="2">
          <reference field="4294967294" count="1" selected="0">
            <x v="0"/>
          </reference>
          <reference field="0" count="1" selected="0">
            <x v="66"/>
          </reference>
        </references>
      </pivotArea>
    </chartFormat>
    <chartFormat chart="2" format="148" series="1">
      <pivotArea type="data" outline="0" fieldPosition="0">
        <references count="2">
          <reference field="4294967294" count="1" selected="0">
            <x v="0"/>
          </reference>
          <reference field="0" count="1" selected="0">
            <x v="67"/>
          </reference>
        </references>
      </pivotArea>
    </chartFormat>
    <chartFormat chart="2" format="149" series="1">
      <pivotArea type="data" outline="0" fieldPosition="0">
        <references count="2">
          <reference field="4294967294" count="1" selected="0">
            <x v="0"/>
          </reference>
          <reference field="0" count="1" selected="0">
            <x v="68"/>
          </reference>
        </references>
      </pivotArea>
    </chartFormat>
    <chartFormat chart="2" format="150" series="1">
      <pivotArea type="data" outline="0" fieldPosition="0">
        <references count="2">
          <reference field="4294967294" count="1" selected="0">
            <x v="0"/>
          </reference>
          <reference field="0" count="1" selected="0">
            <x v="69"/>
          </reference>
        </references>
      </pivotArea>
    </chartFormat>
    <chartFormat chart="2" format="151" series="1">
      <pivotArea type="data" outline="0" fieldPosition="0">
        <references count="2">
          <reference field="4294967294" count="1" selected="0">
            <x v="0"/>
          </reference>
          <reference field="0" count="1" selected="0">
            <x v="70"/>
          </reference>
        </references>
      </pivotArea>
    </chartFormat>
    <chartFormat chart="2" format="152" series="1">
      <pivotArea type="data" outline="0" fieldPosition="0">
        <references count="2">
          <reference field="4294967294" count="1" selected="0">
            <x v="0"/>
          </reference>
          <reference field="0" count="1" selected="0">
            <x v="71"/>
          </reference>
        </references>
      </pivotArea>
    </chartFormat>
    <chartFormat chart="2" format="153" series="1">
      <pivotArea type="data" outline="0" fieldPosition="0">
        <references count="2">
          <reference field="4294967294" count="1" selected="0">
            <x v="0"/>
          </reference>
          <reference field="0" count="1" selected="0">
            <x v="72"/>
          </reference>
        </references>
      </pivotArea>
    </chartFormat>
    <chartFormat chart="2" format="154" series="1">
      <pivotArea type="data" outline="0" fieldPosition="0">
        <references count="2">
          <reference field="4294967294" count="1" selected="0">
            <x v="0"/>
          </reference>
          <reference field="0" count="1" selected="0">
            <x v="73"/>
          </reference>
        </references>
      </pivotArea>
    </chartFormat>
    <chartFormat chart="2" format="155" series="1">
      <pivotArea type="data" outline="0" fieldPosition="0">
        <references count="2">
          <reference field="4294967294" count="1" selected="0">
            <x v="0"/>
          </reference>
          <reference field="0" count="1" selected="0">
            <x v="74"/>
          </reference>
        </references>
      </pivotArea>
    </chartFormat>
    <chartFormat chart="2" format="156" series="1">
      <pivotArea type="data" outline="0" fieldPosition="0">
        <references count="2">
          <reference field="4294967294" count="1" selected="0">
            <x v="0"/>
          </reference>
          <reference field="0" count="1" selected="0">
            <x v="75"/>
          </reference>
        </references>
      </pivotArea>
    </chartFormat>
    <chartFormat chart="2" format="157" series="1">
      <pivotArea type="data" outline="0" fieldPosition="0">
        <references count="2">
          <reference field="4294967294" count="1" selected="0">
            <x v="0"/>
          </reference>
          <reference field="0" count="1" selected="0">
            <x v="76"/>
          </reference>
        </references>
      </pivotArea>
    </chartFormat>
    <chartFormat chart="2" format="158" series="1">
      <pivotArea type="data" outline="0" fieldPosition="0">
        <references count="2">
          <reference field="4294967294" count="1" selected="0">
            <x v="0"/>
          </reference>
          <reference field="0" count="1" selected="0">
            <x v="77"/>
          </reference>
        </references>
      </pivotArea>
    </chartFormat>
    <chartFormat chart="2" format="159" series="1">
      <pivotArea type="data" outline="0" fieldPosition="0">
        <references count="2">
          <reference field="4294967294" count="1" selected="0">
            <x v="0"/>
          </reference>
          <reference field="0" count="1" selected="0">
            <x v="78"/>
          </reference>
        </references>
      </pivotArea>
    </chartFormat>
    <chartFormat chart="2" format="160" series="1">
      <pivotArea type="data" outline="0" fieldPosition="0">
        <references count="2">
          <reference field="4294967294" count="1" selected="0">
            <x v="0"/>
          </reference>
          <reference field="0" count="1" selected="0">
            <x v="79"/>
          </reference>
        </references>
      </pivotArea>
    </chartFormat>
    <chartFormat chart="2" format="161" series="1">
      <pivotArea type="data" outline="0" fieldPosition="0">
        <references count="2">
          <reference field="4294967294" count="1" selected="0">
            <x v="0"/>
          </reference>
          <reference field="0" count="1" selected="0">
            <x v="80"/>
          </reference>
        </references>
      </pivotArea>
    </chartFormat>
    <chartFormat chart="4" format="162" series="1">
      <pivotArea type="data" outline="0" fieldPosition="0">
        <references count="2">
          <reference field="4294967294" count="1" selected="0">
            <x v="0"/>
          </reference>
          <reference field="0" count="1" selected="0">
            <x v="0"/>
          </reference>
        </references>
      </pivotArea>
    </chartFormat>
    <chartFormat chart="4" format="163" series="1">
      <pivotArea type="data" outline="0" fieldPosition="0">
        <references count="2">
          <reference field="4294967294" count="1" selected="0">
            <x v="0"/>
          </reference>
          <reference field="0" count="1" selected="0">
            <x v="1"/>
          </reference>
        </references>
      </pivotArea>
    </chartFormat>
    <chartFormat chart="4" format="164" series="1">
      <pivotArea type="data" outline="0" fieldPosition="0">
        <references count="2">
          <reference field="4294967294" count="1" selected="0">
            <x v="0"/>
          </reference>
          <reference field="0" count="1" selected="0">
            <x v="2"/>
          </reference>
        </references>
      </pivotArea>
    </chartFormat>
    <chartFormat chart="4" format="165" series="1">
      <pivotArea type="data" outline="0" fieldPosition="0">
        <references count="2">
          <reference field="4294967294" count="1" selected="0">
            <x v="0"/>
          </reference>
          <reference field="0" count="1" selected="0">
            <x v="3"/>
          </reference>
        </references>
      </pivotArea>
    </chartFormat>
    <chartFormat chart="4" format="166" series="1">
      <pivotArea type="data" outline="0" fieldPosition="0">
        <references count="2">
          <reference field="4294967294" count="1" selected="0">
            <x v="0"/>
          </reference>
          <reference field="0" count="1" selected="0">
            <x v="4"/>
          </reference>
        </references>
      </pivotArea>
    </chartFormat>
    <chartFormat chart="4" format="167" series="1">
      <pivotArea type="data" outline="0" fieldPosition="0">
        <references count="2">
          <reference field="4294967294" count="1" selected="0">
            <x v="0"/>
          </reference>
          <reference field="0" count="1" selected="0">
            <x v="5"/>
          </reference>
        </references>
      </pivotArea>
    </chartFormat>
    <chartFormat chart="4" format="168" series="1">
      <pivotArea type="data" outline="0" fieldPosition="0">
        <references count="2">
          <reference field="4294967294" count="1" selected="0">
            <x v="0"/>
          </reference>
          <reference field="0" count="1" selected="0">
            <x v="6"/>
          </reference>
        </references>
      </pivotArea>
    </chartFormat>
    <chartFormat chart="4" format="169" series="1">
      <pivotArea type="data" outline="0" fieldPosition="0">
        <references count="2">
          <reference field="4294967294" count="1" selected="0">
            <x v="0"/>
          </reference>
          <reference field="0" count="1" selected="0">
            <x v="7"/>
          </reference>
        </references>
      </pivotArea>
    </chartFormat>
    <chartFormat chart="4" format="170" series="1">
      <pivotArea type="data" outline="0" fieldPosition="0">
        <references count="2">
          <reference field="4294967294" count="1" selected="0">
            <x v="0"/>
          </reference>
          <reference field="0" count="1" selected="0">
            <x v="8"/>
          </reference>
        </references>
      </pivotArea>
    </chartFormat>
    <chartFormat chart="4" format="171" series="1">
      <pivotArea type="data" outline="0" fieldPosition="0">
        <references count="2">
          <reference field="4294967294" count="1" selected="0">
            <x v="0"/>
          </reference>
          <reference field="0" count="1" selected="0">
            <x v="9"/>
          </reference>
        </references>
      </pivotArea>
    </chartFormat>
    <chartFormat chart="4" format="172" series="1">
      <pivotArea type="data" outline="0" fieldPosition="0">
        <references count="2">
          <reference field="4294967294" count="1" selected="0">
            <x v="0"/>
          </reference>
          <reference field="0" count="1" selected="0">
            <x v="10"/>
          </reference>
        </references>
      </pivotArea>
    </chartFormat>
    <chartFormat chart="4" format="173" series="1">
      <pivotArea type="data" outline="0" fieldPosition="0">
        <references count="2">
          <reference field="4294967294" count="1" selected="0">
            <x v="0"/>
          </reference>
          <reference field="0" count="1" selected="0">
            <x v="11"/>
          </reference>
        </references>
      </pivotArea>
    </chartFormat>
    <chartFormat chart="4" format="174" series="1">
      <pivotArea type="data" outline="0" fieldPosition="0">
        <references count="2">
          <reference field="4294967294" count="1" selected="0">
            <x v="0"/>
          </reference>
          <reference field="0" count="1" selected="0">
            <x v="12"/>
          </reference>
        </references>
      </pivotArea>
    </chartFormat>
    <chartFormat chart="4" format="175" series="1">
      <pivotArea type="data" outline="0" fieldPosition="0">
        <references count="2">
          <reference field="4294967294" count="1" selected="0">
            <x v="0"/>
          </reference>
          <reference field="0" count="1" selected="0">
            <x v="13"/>
          </reference>
        </references>
      </pivotArea>
    </chartFormat>
    <chartFormat chart="4" format="176" series="1">
      <pivotArea type="data" outline="0" fieldPosition="0">
        <references count="2">
          <reference field="4294967294" count="1" selected="0">
            <x v="0"/>
          </reference>
          <reference field="0" count="1" selected="0">
            <x v="14"/>
          </reference>
        </references>
      </pivotArea>
    </chartFormat>
    <chartFormat chart="4" format="177" series="1">
      <pivotArea type="data" outline="0" fieldPosition="0">
        <references count="2">
          <reference field="4294967294" count="1" selected="0">
            <x v="0"/>
          </reference>
          <reference field="0" count="1" selected="0">
            <x v="15"/>
          </reference>
        </references>
      </pivotArea>
    </chartFormat>
    <chartFormat chart="4" format="178" series="1">
      <pivotArea type="data" outline="0" fieldPosition="0">
        <references count="2">
          <reference field="4294967294" count="1" selected="0">
            <x v="0"/>
          </reference>
          <reference field="0" count="1" selected="0">
            <x v="16"/>
          </reference>
        </references>
      </pivotArea>
    </chartFormat>
    <chartFormat chart="4" format="179" series="1">
      <pivotArea type="data" outline="0" fieldPosition="0">
        <references count="2">
          <reference field="4294967294" count="1" selected="0">
            <x v="0"/>
          </reference>
          <reference field="0" count="1" selected="0">
            <x v="17"/>
          </reference>
        </references>
      </pivotArea>
    </chartFormat>
    <chartFormat chart="4" format="180" series="1">
      <pivotArea type="data" outline="0" fieldPosition="0">
        <references count="2">
          <reference field="4294967294" count="1" selected="0">
            <x v="0"/>
          </reference>
          <reference field="0" count="1" selected="0">
            <x v="18"/>
          </reference>
        </references>
      </pivotArea>
    </chartFormat>
    <chartFormat chart="4" format="181" series="1">
      <pivotArea type="data" outline="0" fieldPosition="0">
        <references count="2">
          <reference field="4294967294" count="1" selected="0">
            <x v="0"/>
          </reference>
          <reference field="0" count="1" selected="0">
            <x v="19"/>
          </reference>
        </references>
      </pivotArea>
    </chartFormat>
    <chartFormat chart="4" format="182" series="1">
      <pivotArea type="data" outline="0" fieldPosition="0">
        <references count="2">
          <reference field="4294967294" count="1" selected="0">
            <x v="0"/>
          </reference>
          <reference field="0" count="1" selected="0">
            <x v="20"/>
          </reference>
        </references>
      </pivotArea>
    </chartFormat>
    <chartFormat chart="4" format="183" series="1">
      <pivotArea type="data" outline="0" fieldPosition="0">
        <references count="2">
          <reference field="4294967294" count="1" selected="0">
            <x v="0"/>
          </reference>
          <reference field="0" count="1" selected="0">
            <x v="21"/>
          </reference>
        </references>
      </pivotArea>
    </chartFormat>
    <chartFormat chart="4" format="184" series="1">
      <pivotArea type="data" outline="0" fieldPosition="0">
        <references count="2">
          <reference field="4294967294" count="1" selected="0">
            <x v="0"/>
          </reference>
          <reference field="0" count="1" selected="0">
            <x v="22"/>
          </reference>
        </references>
      </pivotArea>
    </chartFormat>
    <chartFormat chart="4" format="185" series="1">
      <pivotArea type="data" outline="0" fieldPosition="0">
        <references count="2">
          <reference field="4294967294" count="1" selected="0">
            <x v="0"/>
          </reference>
          <reference field="0" count="1" selected="0">
            <x v="23"/>
          </reference>
        </references>
      </pivotArea>
    </chartFormat>
    <chartFormat chart="4" format="186" series="1">
      <pivotArea type="data" outline="0" fieldPosition="0">
        <references count="2">
          <reference field="4294967294" count="1" selected="0">
            <x v="0"/>
          </reference>
          <reference field="0" count="1" selected="0">
            <x v="24"/>
          </reference>
        </references>
      </pivotArea>
    </chartFormat>
    <chartFormat chart="4" format="187" series="1">
      <pivotArea type="data" outline="0" fieldPosition="0">
        <references count="2">
          <reference field="4294967294" count="1" selected="0">
            <x v="0"/>
          </reference>
          <reference field="0" count="1" selected="0">
            <x v="25"/>
          </reference>
        </references>
      </pivotArea>
    </chartFormat>
    <chartFormat chart="4" format="188" series="1">
      <pivotArea type="data" outline="0" fieldPosition="0">
        <references count="2">
          <reference field="4294967294" count="1" selected="0">
            <x v="0"/>
          </reference>
          <reference field="0" count="1" selected="0">
            <x v="26"/>
          </reference>
        </references>
      </pivotArea>
    </chartFormat>
    <chartFormat chart="4" format="189" series="1">
      <pivotArea type="data" outline="0" fieldPosition="0">
        <references count="2">
          <reference field="4294967294" count="1" selected="0">
            <x v="0"/>
          </reference>
          <reference field="0" count="1" selected="0">
            <x v="27"/>
          </reference>
        </references>
      </pivotArea>
    </chartFormat>
    <chartFormat chart="4" format="190" series="1">
      <pivotArea type="data" outline="0" fieldPosition="0">
        <references count="2">
          <reference field="4294967294" count="1" selected="0">
            <x v="0"/>
          </reference>
          <reference field="0" count="1" selected="0">
            <x v="28"/>
          </reference>
        </references>
      </pivotArea>
    </chartFormat>
    <chartFormat chart="4" format="191" series="1">
      <pivotArea type="data" outline="0" fieldPosition="0">
        <references count="2">
          <reference field="4294967294" count="1" selected="0">
            <x v="0"/>
          </reference>
          <reference field="0" count="1" selected="0">
            <x v="29"/>
          </reference>
        </references>
      </pivotArea>
    </chartFormat>
    <chartFormat chart="4" format="192" series="1">
      <pivotArea type="data" outline="0" fieldPosition="0">
        <references count="2">
          <reference field="4294967294" count="1" selected="0">
            <x v="0"/>
          </reference>
          <reference field="0" count="1" selected="0">
            <x v="30"/>
          </reference>
        </references>
      </pivotArea>
    </chartFormat>
    <chartFormat chart="4" format="193" series="1">
      <pivotArea type="data" outline="0" fieldPosition="0">
        <references count="2">
          <reference field="4294967294" count="1" selected="0">
            <x v="0"/>
          </reference>
          <reference field="0" count="1" selected="0">
            <x v="31"/>
          </reference>
        </references>
      </pivotArea>
    </chartFormat>
    <chartFormat chart="4" format="194" series="1">
      <pivotArea type="data" outline="0" fieldPosition="0">
        <references count="2">
          <reference field="4294967294" count="1" selected="0">
            <x v="0"/>
          </reference>
          <reference field="0" count="1" selected="0">
            <x v="32"/>
          </reference>
        </references>
      </pivotArea>
    </chartFormat>
    <chartFormat chart="4" format="195" series="1">
      <pivotArea type="data" outline="0" fieldPosition="0">
        <references count="2">
          <reference field="4294967294" count="1" selected="0">
            <x v="0"/>
          </reference>
          <reference field="0" count="1" selected="0">
            <x v="33"/>
          </reference>
        </references>
      </pivotArea>
    </chartFormat>
    <chartFormat chart="4" format="196" series="1">
      <pivotArea type="data" outline="0" fieldPosition="0">
        <references count="2">
          <reference field="4294967294" count="1" selected="0">
            <x v="0"/>
          </reference>
          <reference field="0" count="1" selected="0">
            <x v="34"/>
          </reference>
        </references>
      </pivotArea>
    </chartFormat>
    <chartFormat chart="4" format="197" series="1">
      <pivotArea type="data" outline="0" fieldPosition="0">
        <references count="2">
          <reference field="4294967294" count="1" selected="0">
            <x v="0"/>
          </reference>
          <reference field="0" count="1" selected="0">
            <x v="35"/>
          </reference>
        </references>
      </pivotArea>
    </chartFormat>
    <chartFormat chart="4" format="198" series="1">
      <pivotArea type="data" outline="0" fieldPosition="0">
        <references count="2">
          <reference field="4294967294" count="1" selected="0">
            <x v="0"/>
          </reference>
          <reference field="0" count="1" selected="0">
            <x v="36"/>
          </reference>
        </references>
      </pivotArea>
    </chartFormat>
    <chartFormat chart="4" format="199" series="1">
      <pivotArea type="data" outline="0" fieldPosition="0">
        <references count="2">
          <reference field="4294967294" count="1" selected="0">
            <x v="0"/>
          </reference>
          <reference field="0" count="1" selected="0">
            <x v="37"/>
          </reference>
        </references>
      </pivotArea>
    </chartFormat>
    <chartFormat chart="4" format="200" series="1">
      <pivotArea type="data" outline="0" fieldPosition="0">
        <references count="2">
          <reference field="4294967294" count="1" selected="0">
            <x v="0"/>
          </reference>
          <reference field="0" count="1" selected="0">
            <x v="38"/>
          </reference>
        </references>
      </pivotArea>
    </chartFormat>
    <chartFormat chart="4" format="201" series="1">
      <pivotArea type="data" outline="0" fieldPosition="0">
        <references count="2">
          <reference field="4294967294" count="1" selected="0">
            <x v="0"/>
          </reference>
          <reference field="0" count="1" selected="0">
            <x v="39"/>
          </reference>
        </references>
      </pivotArea>
    </chartFormat>
    <chartFormat chart="4" format="202" series="1">
      <pivotArea type="data" outline="0" fieldPosition="0">
        <references count="2">
          <reference field="4294967294" count="1" selected="0">
            <x v="0"/>
          </reference>
          <reference field="0" count="1" selected="0">
            <x v="40"/>
          </reference>
        </references>
      </pivotArea>
    </chartFormat>
    <chartFormat chart="4" format="203" series="1">
      <pivotArea type="data" outline="0" fieldPosition="0">
        <references count="2">
          <reference field="4294967294" count="1" selected="0">
            <x v="0"/>
          </reference>
          <reference field="0" count="1" selected="0">
            <x v="41"/>
          </reference>
        </references>
      </pivotArea>
    </chartFormat>
    <chartFormat chart="4" format="204" series="1">
      <pivotArea type="data" outline="0" fieldPosition="0">
        <references count="2">
          <reference field="4294967294" count="1" selected="0">
            <x v="0"/>
          </reference>
          <reference field="0" count="1" selected="0">
            <x v="42"/>
          </reference>
        </references>
      </pivotArea>
    </chartFormat>
    <chartFormat chart="4" format="205" series="1">
      <pivotArea type="data" outline="0" fieldPosition="0">
        <references count="2">
          <reference field="4294967294" count="1" selected="0">
            <x v="0"/>
          </reference>
          <reference field="0" count="1" selected="0">
            <x v="43"/>
          </reference>
        </references>
      </pivotArea>
    </chartFormat>
    <chartFormat chart="4" format="206" series="1">
      <pivotArea type="data" outline="0" fieldPosition="0">
        <references count="2">
          <reference field="4294967294" count="1" selected="0">
            <x v="0"/>
          </reference>
          <reference field="0" count="1" selected="0">
            <x v="44"/>
          </reference>
        </references>
      </pivotArea>
    </chartFormat>
    <chartFormat chart="4" format="207" series="1">
      <pivotArea type="data" outline="0" fieldPosition="0">
        <references count="2">
          <reference field="4294967294" count="1" selected="0">
            <x v="0"/>
          </reference>
          <reference field="0" count="1" selected="0">
            <x v="45"/>
          </reference>
        </references>
      </pivotArea>
    </chartFormat>
    <chartFormat chart="4" format="208" series="1">
      <pivotArea type="data" outline="0" fieldPosition="0">
        <references count="2">
          <reference field="4294967294" count="1" selected="0">
            <x v="0"/>
          </reference>
          <reference field="0" count="1" selected="0">
            <x v="46"/>
          </reference>
        </references>
      </pivotArea>
    </chartFormat>
    <chartFormat chart="4" format="209" series="1">
      <pivotArea type="data" outline="0" fieldPosition="0">
        <references count="2">
          <reference field="4294967294" count="1" selected="0">
            <x v="0"/>
          </reference>
          <reference field="0" count="1" selected="0">
            <x v="47"/>
          </reference>
        </references>
      </pivotArea>
    </chartFormat>
    <chartFormat chart="4" format="210" series="1">
      <pivotArea type="data" outline="0" fieldPosition="0">
        <references count="2">
          <reference field="4294967294" count="1" selected="0">
            <x v="0"/>
          </reference>
          <reference field="0" count="1" selected="0">
            <x v="48"/>
          </reference>
        </references>
      </pivotArea>
    </chartFormat>
    <chartFormat chart="4" format="211" series="1">
      <pivotArea type="data" outline="0" fieldPosition="0">
        <references count="2">
          <reference field="4294967294" count="1" selected="0">
            <x v="0"/>
          </reference>
          <reference field="0" count="1" selected="0">
            <x v="49"/>
          </reference>
        </references>
      </pivotArea>
    </chartFormat>
    <chartFormat chart="4" format="212" series="1">
      <pivotArea type="data" outline="0" fieldPosition="0">
        <references count="2">
          <reference field="4294967294" count="1" selected="0">
            <x v="0"/>
          </reference>
          <reference field="0" count="1" selected="0">
            <x v="50"/>
          </reference>
        </references>
      </pivotArea>
    </chartFormat>
    <chartFormat chart="4" format="213" series="1">
      <pivotArea type="data" outline="0" fieldPosition="0">
        <references count="2">
          <reference field="4294967294" count="1" selected="0">
            <x v="0"/>
          </reference>
          <reference field="0" count="1" selected="0">
            <x v="51"/>
          </reference>
        </references>
      </pivotArea>
    </chartFormat>
    <chartFormat chart="4" format="214" series="1">
      <pivotArea type="data" outline="0" fieldPosition="0">
        <references count="2">
          <reference field="4294967294" count="1" selected="0">
            <x v="0"/>
          </reference>
          <reference field="0" count="1" selected="0">
            <x v="52"/>
          </reference>
        </references>
      </pivotArea>
    </chartFormat>
    <chartFormat chart="4" format="215" series="1">
      <pivotArea type="data" outline="0" fieldPosition="0">
        <references count="2">
          <reference field="4294967294" count="1" selected="0">
            <x v="0"/>
          </reference>
          <reference field="0" count="1" selected="0">
            <x v="53"/>
          </reference>
        </references>
      </pivotArea>
    </chartFormat>
    <chartFormat chart="4" format="216" series="1">
      <pivotArea type="data" outline="0" fieldPosition="0">
        <references count="2">
          <reference field="4294967294" count="1" selected="0">
            <x v="0"/>
          </reference>
          <reference field="0" count="1" selected="0">
            <x v="54"/>
          </reference>
        </references>
      </pivotArea>
    </chartFormat>
    <chartFormat chart="4" format="217" series="1">
      <pivotArea type="data" outline="0" fieldPosition="0">
        <references count="2">
          <reference field="4294967294" count="1" selected="0">
            <x v="0"/>
          </reference>
          <reference field="0" count="1" selected="0">
            <x v="55"/>
          </reference>
        </references>
      </pivotArea>
    </chartFormat>
    <chartFormat chart="4" format="218" series="1">
      <pivotArea type="data" outline="0" fieldPosition="0">
        <references count="2">
          <reference field="4294967294" count="1" selected="0">
            <x v="0"/>
          </reference>
          <reference field="0" count="1" selected="0">
            <x v="56"/>
          </reference>
        </references>
      </pivotArea>
    </chartFormat>
    <chartFormat chart="4" format="219" series="1">
      <pivotArea type="data" outline="0" fieldPosition="0">
        <references count="2">
          <reference field="4294967294" count="1" selected="0">
            <x v="0"/>
          </reference>
          <reference field="0" count="1" selected="0">
            <x v="57"/>
          </reference>
        </references>
      </pivotArea>
    </chartFormat>
    <chartFormat chart="4" format="220" series="1">
      <pivotArea type="data" outline="0" fieldPosition="0">
        <references count="2">
          <reference field="4294967294" count="1" selected="0">
            <x v="0"/>
          </reference>
          <reference field="0" count="1" selected="0">
            <x v="58"/>
          </reference>
        </references>
      </pivotArea>
    </chartFormat>
    <chartFormat chart="4" format="221" series="1">
      <pivotArea type="data" outline="0" fieldPosition="0">
        <references count="2">
          <reference field="4294967294" count="1" selected="0">
            <x v="0"/>
          </reference>
          <reference field="0" count="1" selected="0">
            <x v="59"/>
          </reference>
        </references>
      </pivotArea>
    </chartFormat>
    <chartFormat chart="4" format="222" series="1">
      <pivotArea type="data" outline="0" fieldPosition="0">
        <references count="2">
          <reference field="4294967294" count="1" selected="0">
            <x v="0"/>
          </reference>
          <reference field="0" count="1" selected="0">
            <x v="60"/>
          </reference>
        </references>
      </pivotArea>
    </chartFormat>
    <chartFormat chart="4" format="223" series="1">
      <pivotArea type="data" outline="0" fieldPosition="0">
        <references count="2">
          <reference field="4294967294" count="1" selected="0">
            <x v="0"/>
          </reference>
          <reference field="0" count="1" selected="0">
            <x v="61"/>
          </reference>
        </references>
      </pivotArea>
    </chartFormat>
    <chartFormat chart="4" format="224" series="1">
      <pivotArea type="data" outline="0" fieldPosition="0">
        <references count="2">
          <reference field="4294967294" count="1" selected="0">
            <x v="0"/>
          </reference>
          <reference field="0" count="1" selected="0">
            <x v="62"/>
          </reference>
        </references>
      </pivotArea>
    </chartFormat>
    <chartFormat chart="4" format="225" series="1">
      <pivotArea type="data" outline="0" fieldPosition="0">
        <references count="2">
          <reference field="4294967294" count="1" selected="0">
            <x v="0"/>
          </reference>
          <reference field="0" count="1" selected="0">
            <x v="63"/>
          </reference>
        </references>
      </pivotArea>
    </chartFormat>
    <chartFormat chart="4" format="226" series="1">
      <pivotArea type="data" outline="0" fieldPosition="0">
        <references count="2">
          <reference field="4294967294" count="1" selected="0">
            <x v="0"/>
          </reference>
          <reference field="0" count="1" selected="0">
            <x v="64"/>
          </reference>
        </references>
      </pivotArea>
    </chartFormat>
    <chartFormat chart="4" format="227" series="1">
      <pivotArea type="data" outline="0" fieldPosition="0">
        <references count="2">
          <reference field="4294967294" count="1" selected="0">
            <x v="0"/>
          </reference>
          <reference field="0" count="1" selected="0">
            <x v="65"/>
          </reference>
        </references>
      </pivotArea>
    </chartFormat>
    <chartFormat chart="4" format="228" series="1">
      <pivotArea type="data" outline="0" fieldPosition="0">
        <references count="2">
          <reference field="4294967294" count="1" selected="0">
            <x v="0"/>
          </reference>
          <reference field="0" count="1" selected="0">
            <x v="66"/>
          </reference>
        </references>
      </pivotArea>
    </chartFormat>
    <chartFormat chart="4" format="229" series="1">
      <pivotArea type="data" outline="0" fieldPosition="0">
        <references count="2">
          <reference field="4294967294" count="1" selected="0">
            <x v="0"/>
          </reference>
          <reference field="0" count="1" selected="0">
            <x v="67"/>
          </reference>
        </references>
      </pivotArea>
    </chartFormat>
    <chartFormat chart="4" format="230" series="1">
      <pivotArea type="data" outline="0" fieldPosition="0">
        <references count="2">
          <reference field="4294967294" count="1" selected="0">
            <x v="0"/>
          </reference>
          <reference field="0" count="1" selected="0">
            <x v="68"/>
          </reference>
        </references>
      </pivotArea>
    </chartFormat>
    <chartFormat chart="4" format="231" series="1">
      <pivotArea type="data" outline="0" fieldPosition="0">
        <references count="2">
          <reference field="4294967294" count="1" selected="0">
            <x v="0"/>
          </reference>
          <reference field="0" count="1" selected="0">
            <x v="69"/>
          </reference>
        </references>
      </pivotArea>
    </chartFormat>
    <chartFormat chart="4" format="232" series="1">
      <pivotArea type="data" outline="0" fieldPosition="0">
        <references count="2">
          <reference field="4294967294" count="1" selected="0">
            <x v="0"/>
          </reference>
          <reference field="0" count="1" selected="0">
            <x v="70"/>
          </reference>
        </references>
      </pivotArea>
    </chartFormat>
    <chartFormat chart="4" format="233" series="1">
      <pivotArea type="data" outline="0" fieldPosition="0">
        <references count="2">
          <reference field="4294967294" count="1" selected="0">
            <x v="0"/>
          </reference>
          <reference field="0" count="1" selected="0">
            <x v="71"/>
          </reference>
        </references>
      </pivotArea>
    </chartFormat>
    <chartFormat chart="4" format="234" series="1">
      <pivotArea type="data" outline="0" fieldPosition="0">
        <references count="2">
          <reference field="4294967294" count="1" selected="0">
            <x v="0"/>
          </reference>
          <reference field="0" count="1" selected="0">
            <x v="72"/>
          </reference>
        </references>
      </pivotArea>
    </chartFormat>
    <chartFormat chart="4" format="235" series="1">
      <pivotArea type="data" outline="0" fieldPosition="0">
        <references count="2">
          <reference field="4294967294" count="1" selected="0">
            <x v="0"/>
          </reference>
          <reference field="0" count="1" selected="0">
            <x v="73"/>
          </reference>
        </references>
      </pivotArea>
    </chartFormat>
    <chartFormat chart="4" format="236" series="1">
      <pivotArea type="data" outline="0" fieldPosition="0">
        <references count="2">
          <reference field="4294967294" count="1" selected="0">
            <x v="0"/>
          </reference>
          <reference field="0" count="1" selected="0">
            <x v="74"/>
          </reference>
        </references>
      </pivotArea>
    </chartFormat>
    <chartFormat chart="4" format="237" series="1">
      <pivotArea type="data" outline="0" fieldPosition="0">
        <references count="2">
          <reference field="4294967294" count="1" selected="0">
            <x v="0"/>
          </reference>
          <reference field="0" count="1" selected="0">
            <x v="75"/>
          </reference>
        </references>
      </pivotArea>
    </chartFormat>
    <chartFormat chart="4" format="238" series="1">
      <pivotArea type="data" outline="0" fieldPosition="0">
        <references count="2">
          <reference field="4294967294" count="1" selected="0">
            <x v="0"/>
          </reference>
          <reference field="0" count="1" selected="0">
            <x v="76"/>
          </reference>
        </references>
      </pivotArea>
    </chartFormat>
    <chartFormat chart="4" format="239" series="1">
      <pivotArea type="data" outline="0" fieldPosition="0">
        <references count="2">
          <reference field="4294967294" count="1" selected="0">
            <x v="0"/>
          </reference>
          <reference field="0" count="1" selected="0">
            <x v="77"/>
          </reference>
        </references>
      </pivotArea>
    </chartFormat>
    <chartFormat chart="4" format="240" series="1">
      <pivotArea type="data" outline="0" fieldPosition="0">
        <references count="2">
          <reference field="4294967294" count="1" selected="0">
            <x v="0"/>
          </reference>
          <reference field="0" count="1" selected="0">
            <x v="78"/>
          </reference>
        </references>
      </pivotArea>
    </chartFormat>
    <chartFormat chart="4" format="241" series="1">
      <pivotArea type="data" outline="0" fieldPosition="0">
        <references count="2">
          <reference field="4294967294" count="1" selected="0">
            <x v="0"/>
          </reference>
          <reference field="0" count="1" selected="0">
            <x v="79"/>
          </reference>
        </references>
      </pivotArea>
    </chartFormat>
    <chartFormat chart="4" format="242" series="1">
      <pivotArea type="data" outline="0" fieldPosition="0">
        <references count="2">
          <reference field="4294967294" count="1" selected="0">
            <x v="0"/>
          </reference>
          <reference field="0" count="1" selected="0">
            <x v="80"/>
          </reference>
        </references>
      </pivotArea>
    </chartFormat>
  </chartFormats>
  <pivotHierarchies count="34">
    <pivotHierarchy dragToData="1"/>
    <pivotHierarchy dragToData="1"/>
    <pivotHierarchy dragToData="1"/>
    <pivotHierarchy dragToData="1"/>
    <pivotHierarchy dragToData="1"/>
    <pivotHierarchy multipleItemSelectionAllowed="1" dragToData="1">
      <members count="4" level="1">
        <member name="[Range].[Department].&amp;[Clinic]"/>
        <member name="[Range].[Department].&amp;[Home Affairs]"/>
        <member name="[Range].[Department].&amp;[Municipal]"/>
        <member name="[Range].[Department].&amp;[SASSA]"/>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riched Data!$A:$V">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34298E-6BFB-4DC8-B2BB-C2DE8F30ABD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1:W7"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1">
        <item s="1" x="0"/>
      </items>
    </pivotField>
    <pivotField allDrilled="1" subtotalTop="0" showAll="0" dataSourceSort="1" defaultSubtotal="0" defaultAttributeDrillState="1"/>
  </pivotFields>
  <rowFields count="1">
    <field x="0"/>
  </rowFields>
  <rowItems count="5">
    <i>
      <x/>
    </i>
    <i>
      <x v="1"/>
    </i>
    <i>
      <x v="2"/>
    </i>
    <i>
      <x v="3"/>
    </i>
    <i t="grand">
      <x/>
    </i>
  </rowItems>
  <colFields count="1">
    <field x="1"/>
  </colFields>
  <colItems count="2">
    <i>
      <x/>
    </i>
    <i t="grand">
      <x/>
    </i>
  </colItem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riched Data!$A:$V">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6F3DD7-684C-4083-9A37-C39E39A3430D}" name="PivotTable13" cacheId="5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26:I30" firstHeaderRow="1" firstDataRow="2" firstDataCol="1"/>
  <pivotFields count="3">
    <pivotField axis="axisRow" allDrilled="1" subtotalTop="0" showAll="0" defaultSubtotal="0" defaultAttributeDrillState="1">
      <items count="2">
        <item s="1" x="1"/>
        <item s="1" x="0"/>
      </items>
    </pivotField>
    <pivotField dataField="1" subtotalTop="0" showAll="0" defaultSubtotal="0"/>
    <pivotField axis="axisCol" allDrilled="1" subtotalTop="0" showAll="0" dataSourceSort="1" defaultSubtotal="0" defaultAttributeDrillState="1">
      <items count="4">
        <item s="1" x="0"/>
        <item s="1" x="1"/>
        <item s="1" x="2"/>
        <item s="1" x="3"/>
      </items>
    </pivotField>
  </pivotFields>
  <rowFields count="1">
    <field x="0"/>
  </rowFields>
  <rowItems count="3">
    <i>
      <x/>
    </i>
    <i>
      <x v="1"/>
    </i>
    <i t="grand">
      <x/>
    </i>
  </rowItems>
  <colFields count="1">
    <field x="2"/>
  </colFields>
  <colItems count="5">
    <i>
      <x/>
    </i>
    <i>
      <x v="1"/>
    </i>
    <i>
      <x v="2"/>
    </i>
    <i>
      <x v="3"/>
    </i>
    <i t="grand">
      <x/>
    </i>
  </colItems>
  <dataFields count="1">
    <dataField name="Count of ID Number" fld="1" subtotal="count" baseField="0" baseItem="0"/>
  </dataFields>
  <pivotHierarchies count="3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riched Data!$A:$V">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6CB547-882A-4FF8-81D9-4D63234BF4C0}" name="PivotTable4" cacheId="5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0:I16" firstHeaderRow="1" firstDataRow="2" firstDataCol="1"/>
  <pivotFields count="3">
    <pivotField axis="axisCol" allDrilled="1" subtotalTop="0" showAll="0" dataSourceSort="1" defaultSubtotal="0" defaultAttributeDrillState="1">
      <items count="7">
        <item s="1" x="0"/>
        <item s="1" x="1"/>
        <item s="1" x="2"/>
        <item s="1" x="3"/>
        <item s="1" x="4"/>
        <item s="1" x="5"/>
        <item s="1" x="6"/>
      </items>
    </pivotField>
    <pivotField dataField="1" subtotalTop="0" showAll="0" defaultSubtotal="0"/>
    <pivotField axis="axisRow" allDrilled="1" subtotalTop="0" showAll="0" dataSourceSort="1" defaultSubtotal="0" defaultAttributeDrillState="1">
      <items count="4">
        <item s="1" x="0"/>
        <item s="1" x="1"/>
        <item s="1" x="2"/>
        <item s="1" x="3"/>
      </items>
    </pivotField>
  </pivotFields>
  <rowFields count="1">
    <field x="2"/>
  </rowFields>
  <rowItems count="5">
    <i>
      <x/>
    </i>
    <i>
      <x v="1"/>
    </i>
    <i>
      <x v="2"/>
    </i>
    <i>
      <x v="3"/>
    </i>
    <i t="grand">
      <x/>
    </i>
  </rowItems>
  <colFields count="1">
    <field x="0"/>
  </colFields>
  <colItems count="8">
    <i>
      <x/>
    </i>
    <i>
      <x v="1"/>
    </i>
    <i>
      <x v="2"/>
    </i>
    <i>
      <x v="3"/>
    </i>
    <i>
      <x v="4"/>
    </i>
    <i>
      <x v="5"/>
    </i>
    <i>
      <x v="6"/>
    </i>
    <i t="grand">
      <x/>
    </i>
  </colItems>
  <dataFields count="1">
    <dataField name="Count of Queue/Ticket Number" fld="1" subtotal="count" baseField="0" baseItem="0"/>
  </dataFields>
  <formats count="1">
    <format dxfId="197">
      <pivotArea collapsedLevelsAreSubtotals="1" fieldPosition="0">
        <references count="2">
          <reference field="0" count="1" selected="0">
            <x v="5"/>
          </reference>
          <reference field="2" count="1">
            <x v="1"/>
          </reference>
        </references>
      </pivotArea>
    </format>
  </formats>
  <chartFormats count="7">
    <chartFormat chart="6" format="15" series="1">
      <pivotArea type="data" outline="0" fieldPosition="0">
        <references count="2">
          <reference field="4294967294" count="1" selected="0">
            <x v="0"/>
          </reference>
          <reference field="0" count="1" selected="0">
            <x v="0"/>
          </reference>
        </references>
      </pivotArea>
    </chartFormat>
    <chartFormat chart="6" format="16" series="1">
      <pivotArea type="data" outline="0" fieldPosition="0">
        <references count="2">
          <reference field="4294967294" count="1" selected="0">
            <x v="0"/>
          </reference>
          <reference field="0" count="1" selected="0">
            <x v="1"/>
          </reference>
        </references>
      </pivotArea>
    </chartFormat>
    <chartFormat chart="6" format="17" series="1">
      <pivotArea type="data" outline="0" fieldPosition="0">
        <references count="2">
          <reference field="4294967294" count="1" selected="0">
            <x v="0"/>
          </reference>
          <reference field="0" count="1" selected="0">
            <x v="2"/>
          </reference>
        </references>
      </pivotArea>
    </chartFormat>
    <chartFormat chart="6" format="18" series="1">
      <pivotArea type="data" outline="0" fieldPosition="0">
        <references count="2">
          <reference field="4294967294" count="1" selected="0">
            <x v="0"/>
          </reference>
          <reference field="0" count="1" selected="0">
            <x v="3"/>
          </reference>
        </references>
      </pivotArea>
    </chartFormat>
    <chartFormat chart="6" format="19" series="1">
      <pivotArea type="data" outline="0" fieldPosition="0">
        <references count="2">
          <reference field="4294967294" count="1" selected="0">
            <x v="0"/>
          </reference>
          <reference field="0" count="1" selected="0">
            <x v="4"/>
          </reference>
        </references>
      </pivotArea>
    </chartFormat>
    <chartFormat chart="6" format="20" series="1">
      <pivotArea type="data" outline="0" fieldPosition="0">
        <references count="2">
          <reference field="4294967294" count="1" selected="0">
            <x v="0"/>
          </reference>
          <reference field="0" count="1" selected="0">
            <x v="5"/>
          </reference>
        </references>
      </pivotArea>
    </chartFormat>
    <chartFormat chart="6" format="21" series="1">
      <pivotArea type="data" outline="0" fieldPosition="0">
        <references count="2">
          <reference field="4294967294" count="1" selected="0">
            <x v="0"/>
          </reference>
          <reference field="0" count="1" selected="0">
            <x v="6"/>
          </reference>
        </references>
      </pivotArea>
    </chartFormat>
  </chartFormats>
  <pivotHierarchies count="3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8" level="1">
        <member name="[Range].[Processing Status].&amp;"/>
        <member name=""/>
        <member name=""/>
        <member name=""/>
        <member name=""/>
        <member name=""/>
        <member name=""/>
        <member name=""/>
      </members>
    </pivotHierarchy>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riched Data!$A:$V">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8AFDB6-3B66-43DC-90D7-9B4D889FD1D3}" name="PivotTable1" cacheId="5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A2:B7" firstHeaderRow="1" firstDataRow="1" firstDataCol="1"/>
  <pivotFields count="2">
    <pivotField axis="axisRow" allDrilled="1" subtotalTop="0" showAll="0" dataSourceSort="1" defaultSubtotal="0" defaultAttributeDrillState="1">
      <items count="4">
        <item s="1" x="0"/>
        <item s="1" x="1"/>
        <item s="1" x="2"/>
        <item s="1" x="3"/>
      </items>
    </pivotField>
    <pivotField dataField="1" subtotalTop="0" showAll="0" defaultSubtotal="0"/>
  </pivotFields>
  <rowFields count="1">
    <field x="0"/>
  </rowFields>
  <rowItems count="5">
    <i>
      <x/>
    </i>
    <i>
      <x v="1"/>
    </i>
    <i>
      <x v="2"/>
    </i>
    <i>
      <x v="3"/>
    </i>
    <i t="grand">
      <x/>
    </i>
  </rowItems>
  <colItems count="1">
    <i/>
  </colItems>
  <dataFields count="1">
    <dataField name="Count of Case Reference" fld="1" subtotal="count" baseField="0" baseItem="0"/>
  </dataFields>
  <formats count="1">
    <format dxfId="181">
      <pivotArea collapsedLevelsAreSubtotals="1" fieldPosition="0">
        <references count="1">
          <reference field="0" count="1">
            <x v="0"/>
          </reference>
        </references>
      </pivotArea>
    </format>
  </formats>
  <chartFormats count="5">
    <chartFormat chart="26" format="10" series="1">
      <pivotArea type="data" outline="0" fieldPosition="0">
        <references count="1">
          <reference field="4294967294" count="1" selected="0">
            <x v="0"/>
          </reference>
        </references>
      </pivotArea>
    </chartFormat>
    <chartFormat chart="26" format="11">
      <pivotArea type="data" outline="0" fieldPosition="0">
        <references count="2">
          <reference field="4294967294" count="1" selected="0">
            <x v="0"/>
          </reference>
          <reference field="0" count="1" selected="0">
            <x v="0"/>
          </reference>
        </references>
      </pivotArea>
    </chartFormat>
    <chartFormat chart="26" format="12">
      <pivotArea type="data" outline="0" fieldPosition="0">
        <references count="2">
          <reference field="4294967294" count="1" selected="0">
            <x v="0"/>
          </reference>
          <reference field="0" count="1" selected="0">
            <x v="1"/>
          </reference>
        </references>
      </pivotArea>
    </chartFormat>
    <chartFormat chart="26" format="13">
      <pivotArea type="data" outline="0" fieldPosition="0">
        <references count="2">
          <reference field="4294967294" count="1" selected="0">
            <x v="0"/>
          </reference>
          <reference field="0" count="1" selected="0">
            <x v="2"/>
          </reference>
        </references>
      </pivotArea>
    </chartFormat>
    <chartFormat chart="26" format="14">
      <pivotArea type="data" outline="0" fieldPosition="0">
        <references count="2">
          <reference field="4294967294" count="1" selected="0">
            <x v="0"/>
          </reference>
          <reference field="0" count="1" selected="0">
            <x v="3"/>
          </reference>
        </references>
      </pivotArea>
    </chartFormat>
  </chartFormats>
  <pivotHierarchies count="3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riched Data!$A:$V">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1455B8-EFE1-48F1-96FA-8D7A4A41435F}" name="PivotTable11" cacheId="5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6:B108" firstHeaderRow="1" firstDataRow="1" firstDataCol="1"/>
  <pivotFields count="3">
    <pivotField dataField="1" subtotalTop="0" showAll="0" defaultSubtotal="0"/>
    <pivotField axis="axisRow" allDrilled="1" subtotalTop="0" showAll="0" dataSourceSort="1" defaultSubtotal="0" defaultAttributeDrillState="1">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s>
    </pivotField>
    <pivotField allDrilled="1" subtotalTop="0" showAll="0" dataSourceSort="1" defaultSubtotal="0" defaultAttributeDrillState="1"/>
  </pivotFields>
  <rowFields count="1">
    <field x="1"/>
  </rowFields>
  <rowItems count="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t="grand">
      <x/>
    </i>
  </rowItems>
  <colItems count="1">
    <i/>
  </colItems>
  <dataFields count="1">
    <dataField name="Count of Date Captured" fld="0" subtotal="count" baseField="0" baseItem="0"/>
  </dataFields>
  <pivotHierarchies count="34">
    <pivotHierarchy dragToData="1"/>
    <pivotHierarchy dragToData="1"/>
    <pivotHierarchy dragToData="1"/>
    <pivotHierarchy dragToData="1"/>
    <pivotHierarchy dragToData="1"/>
    <pivotHierarchy multipleItemSelectionAllowed="1" dragToData="1">
      <members count="4" level="1">
        <member name="[Range].[Department].&amp;[Clinic]"/>
        <member name="[Range].[Department].&amp;[Home Affairs]"/>
        <member name="[Range].[Department].&amp;[Municipal]"/>
        <member name="[Range].[Department].&amp;[SASSA]"/>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riched Data!$A:$V">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FFA714-A2F7-411C-8BCF-3B9FC8528C5B}" name="PivotTable2" cacheId="5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D53:I255" firstHeaderRow="1" firstDataRow="2" firstDataCol="1"/>
  <pivotFields count="3">
    <pivotField axis="axisRow" allDrilled="1" subtotalTop="0" showAll="0" sortType="ascending" defaultSubtotal="0" defaultAttributeDrillState="1">
      <items count="200">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s>
    </pivotField>
    <pivotField axis="axisCol" allDrilled="1" subtotalTop="0" showAll="0" dataSourceSort="1" defaultSubtotal="0" defaultAttributeDrillState="1">
      <items count="5">
        <item s="1" x="0"/>
        <item s="1" x="1"/>
        <item s="1" x="2"/>
        <item s="1" x="3"/>
        <item x="4"/>
      </items>
    </pivotField>
    <pivotField dataField="1" subtotalTop="0" showAll="0" defaultSubtotal="0"/>
  </pivotFields>
  <rowFields count="1">
    <field x="0"/>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Fields count="1">
    <field x="1"/>
  </colFields>
  <colItems count="5">
    <i>
      <x/>
    </i>
    <i>
      <x v="1"/>
    </i>
    <i>
      <x v="2"/>
    </i>
    <i>
      <x v="3"/>
    </i>
    <i t="grand">
      <x/>
    </i>
  </colItems>
  <dataFields count="1">
    <dataField name="Count of Follow-Up Date" fld="2" subtotal="count" baseField="0" baseItem="0"/>
  </dataFields>
  <formats count="4">
    <format dxfId="201">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00">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99">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98">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s>
  <chartFormats count="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4" series="1">
      <pivotArea type="data" outline="0" fieldPosition="0">
        <references count="2">
          <reference field="4294967294" count="1" selected="0">
            <x v="0"/>
          </reference>
          <reference field="1" count="1" selected="0">
            <x v="3"/>
          </reference>
        </references>
      </pivotArea>
    </chartFormat>
    <chartFormat chart="7" format="8" series="1">
      <pivotArea type="data" outline="0" fieldPosition="0">
        <references count="2">
          <reference field="4294967294" count="1" selected="0">
            <x v="0"/>
          </reference>
          <reference field="1" count="1" selected="0">
            <x v="0"/>
          </reference>
        </references>
      </pivotArea>
    </chartFormat>
    <chartFormat chart="7" format="9" series="1">
      <pivotArea type="data" outline="0" fieldPosition="0">
        <references count="2">
          <reference field="4294967294" count="1" selected="0">
            <x v="0"/>
          </reference>
          <reference field="1" count="1" selected="0">
            <x v="1"/>
          </reference>
        </references>
      </pivotArea>
    </chartFormat>
    <chartFormat chart="7" format="10" series="1">
      <pivotArea type="data" outline="0" fieldPosition="0">
        <references count="2">
          <reference field="4294967294" count="1" selected="0">
            <x v="0"/>
          </reference>
          <reference field="1" count="1" selected="0">
            <x v="2"/>
          </reference>
        </references>
      </pivotArea>
    </chartFormat>
    <chartFormat chart="7" format="11" series="1">
      <pivotArea type="data" outline="0" fieldPosition="0">
        <references count="2">
          <reference field="4294967294" count="1" selected="0">
            <x v="0"/>
          </reference>
          <reference field="1" count="1" selected="0">
            <x v="3"/>
          </reference>
        </references>
      </pivotArea>
    </chartFormat>
  </chartFormats>
  <pivotHierarchies count="3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riched Data!$A:$V">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608B49-BE9A-425E-AECB-5B6F9EDC58C8}" name="PivotTable3" cacheId="5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8:J24" firstHeaderRow="1" firstDataRow="2" firstDataCol="1"/>
  <pivotFields count="3">
    <pivotField axis="axisCol" allDrilled="1" subtotalTop="0" showAll="0" dataSourceSort="1" defaultSubtotal="0" defaultAttributeDrillState="1">
      <items count="8">
        <item s="1" x="0"/>
        <item s="1" x="1"/>
        <item s="1" x="2"/>
        <item s="1" x="3"/>
        <item s="1" x="4"/>
        <item s="1" x="5"/>
        <item s="1" x="6"/>
        <item s="1" x="7"/>
      </items>
    </pivotField>
    <pivotField dataField="1" subtotalTop="0" showAll="0" defaultSubtotal="0"/>
    <pivotField axis="axisRow" allDrilled="1" subtotalTop="0" showAll="0" dataSourceSort="1" defaultSubtotal="0" defaultAttributeDrillState="1">
      <items count="4">
        <item s="1" x="0"/>
        <item s="1" x="1"/>
        <item s="1" x="2"/>
        <item s="1" x="3"/>
      </items>
    </pivotField>
  </pivotFields>
  <rowFields count="1">
    <field x="2"/>
  </rowFields>
  <rowItems count="5">
    <i>
      <x/>
    </i>
    <i>
      <x v="1"/>
    </i>
    <i>
      <x v="2"/>
    </i>
    <i>
      <x v="3"/>
    </i>
    <i t="grand">
      <x/>
    </i>
  </rowItems>
  <colFields count="1">
    <field x="0"/>
  </colFields>
  <colItems count="9">
    <i>
      <x/>
    </i>
    <i>
      <x v="1"/>
    </i>
    <i>
      <x v="2"/>
    </i>
    <i>
      <x v="3"/>
    </i>
    <i>
      <x v="4"/>
    </i>
    <i>
      <x v="5"/>
    </i>
    <i>
      <x v="6"/>
    </i>
    <i>
      <x v="7"/>
    </i>
    <i t="grand">
      <x/>
    </i>
  </colItems>
  <dataFields count="1">
    <dataField name="Count of Grant Type" fld="1" subtotal="count" baseField="0" baseItem="0"/>
  </dataFields>
  <formats count="1">
    <format dxfId="202">
      <pivotArea collapsedLevelsAreSubtotals="1" fieldPosition="0">
        <references count="2">
          <reference field="0" count="1" selected="0">
            <x v="0"/>
          </reference>
          <reference field="2" count="1">
            <x v="1"/>
          </reference>
        </references>
      </pivotArea>
    </format>
  </formats>
  <chartFormats count="8">
    <chartFormat chart="4" format="17" series="1">
      <pivotArea type="data" outline="0" fieldPosition="0">
        <references count="2">
          <reference field="4294967294" count="1" selected="0">
            <x v="0"/>
          </reference>
          <reference field="0" count="1" selected="0">
            <x v="0"/>
          </reference>
        </references>
      </pivotArea>
    </chartFormat>
    <chartFormat chart="4" format="18" series="1">
      <pivotArea type="data" outline="0" fieldPosition="0">
        <references count="2">
          <reference field="4294967294" count="1" selected="0">
            <x v="0"/>
          </reference>
          <reference field="0" count="1" selected="0">
            <x v="1"/>
          </reference>
        </references>
      </pivotArea>
    </chartFormat>
    <chartFormat chart="4" format="19" series="1">
      <pivotArea type="data" outline="0" fieldPosition="0">
        <references count="2">
          <reference field="4294967294" count="1" selected="0">
            <x v="0"/>
          </reference>
          <reference field="0" count="1" selected="0">
            <x v="2"/>
          </reference>
        </references>
      </pivotArea>
    </chartFormat>
    <chartFormat chart="4" format="20" series="1">
      <pivotArea type="data" outline="0" fieldPosition="0">
        <references count="2">
          <reference field="4294967294" count="1" selected="0">
            <x v="0"/>
          </reference>
          <reference field="0" count="1" selected="0">
            <x v="3"/>
          </reference>
        </references>
      </pivotArea>
    </chartFormat>
    <chartFormat chart="4" format="21" series="1">
      <pivotArea type="data" outline="0" fieldPosition="0">
        <references count="2">
          <reference field="4294967294" count="1" selected="0">
            <x v="0"/>
          </reference>
          <reference field="0" count="1" selected="0">
            <x v="4"/>
          </reference>
        </references>
      </pivotArea>
    </chartFormat>
    <chartFormat chart="4" format="22" series="1">
      <pivotArea type="data" outline="0" fieldPosition="0">
        <references count="2">
          <reference field="4294967294" count="1" selected="0">
            <x v="0"/>
          </reference>
          <reference field="0" count="1" selected="0">
            <x v="5"/>
          </reference>
        </references>
      </pivotArea>
    </chartFormat>
    <chartFormat chart="4" format="23" series="1">
      <pivotArea type="data" outline="0" fieldPosition="0">
        <references count="2">
          <reference field="4294967294" count="1" selected="0">
            <x v="0"/>
          </reference>
          <reference field="0" count="1" selected="0">
            <x v="6"/>
          </reference>
        </references>
      </pivotArea>
    </chartFormat>
    <chartFormat chart="4" format="24" series="1">
      <pivotArea type="data" outline="0" fieldPosition="0">
        <references count="2">
          <reference field="4294967294" count="1" selected="0">
            <x v="0"/>
          </reference>
          <reference field="0" count="1" selected="0">
            <x v="7"/>
          </reference>
        </references>
      </pivotArea>
    </chartFormat>
  </chartFormats>
  <pivotHierarchies count="3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members count="9" level="1">
        <member name="[Range].[Grant Type].&amp;"/>
        <member name=""/>
        <member name=""/>
        <member name=""/>
        <member name=""/>
        <member name=""/>
        <member name=""/>
        <member name=""/>
        <member name=""/>
      </members>
    </pivotHierarchy>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riched Data!$A:$V">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F554A7-F55A-444F-A7F2-EBD89978DA12}" name="PivotTable14" cacheId="5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2:E7" firstHeaderRow="1" firstDataRow="1" firstDataCol="1"/>
  <pivotFields count="2">
    <pivotField dataField="1" subtotalTop="0" showAll="0" defaultSubtotal="0"/>
    <pivotField axis="axisRow" allDrilled="1" subtotalTop="0" showAll="0" dataSourceSort="1" defaultSubtotal="0" defaultAttributeDrillState="1">
      <items count="4">
        <item s="1" x="0"/>
        <item s="1" x="1"/>
        <item s="1" x="2"/>
        <item s="1" x="3"/>
      </items>
    </pivotField>
  </pivotFields>
  <rowFields count="1">
    <field x="1"/>
  </rowFields>
  <rowItems count="5">
    <i>
      <x/>
    </i>
    <i>
      <x v="1"/>
    </i>
    <i>
      <x v="2"/>
    </i>
    <i>
      <x v="3"/>
    </i>
    <i t="grand">
      <x/>
    </i>
  </rowItems>
  <colItems count="1">
    <i/>
  </colItems>
  <dataFields count="1">
    <dataField name="Count of Follow-Up Date" fld="0" subtotal="count" baseField="0" baseItem="0"/>
  </dataFields>
  <pivotHierarchies count="3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riched Data!$A:$V">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2873C8F-202D-4725-9407-8509D32FB4C0}" name="PivotTable12" cacheId="5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32:E35"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Ward Type" fld="1" subtotal="count" baseField="0" baseItem="0"/>
  </dataFields>
  <pivotHierarchies count="34">
    <pivotHierarchy dragToData="1"/>
    <pivotHierarchy dragToData="1"/>
    <pivotHierarchy dragToData="1"/>
    <pivotHierarchy dragToData="1"/>
    <pivotHierarchy dragToData="1"/>
    <pivotHierarchy multipleItemSelectionAllowed="1" dragToData="1">
      <members count="4" level="1">
        <member name="[Range].[Department].&amp;[Clinic]"/>
        <member name="[Range].[Department].&amp;[Home Affairs]"/>
        <member name="[Range].[Department].&amp;[Municipal]"/>
        <member name="[Range].[Department].&amp;[SASSA]"/>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riched Data!$A:$V">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5DFC65-35D5-4EC9-9A8F-F9FE548CF563}" name="PivotTable10" cacheId="5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G1:S7" firstHeaderRow="1" firstDataRow="2" firstDataCol="1"/>
  <pivotFields count="3">
    <pivotField axis="axisCol"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s="1" x="0"/>
        <item s="1" x="1"/>
        <item s="1" x="2"/>
        <item s="1" x="3"/>
      </items>
    </pivotField>
    <pivotField dataField="1" subtotalTop="0" showAll="0" defaultSubtotal="0"/>
  </pivotFields>
  <rowFields count="1">
    <field x="1"/>
  </rowFields>
  <rowItems count="5">
    <i>
      <x/>
    </i>
    <i>
      <x v="1"/>
    </i>
    <i>
      <x v="2"/>
    </i>
    <i>
      <x v="3"/>
    </i>
    <i t="grand">
      <x/>
    </i>
  </rowItems>
  <colFields count="1">
    <field x="0"/>
  </colFields>
  <colItems count="12">
    <i>
      <x/>
    </i>
    <i>
      <x v="1"/>
    </i>
    <i>
      <x v="2"/>
    </i>
    <i>
      <x v="3"/>
    </i>
    <i>
      <x v="4"/>
    </i>
    <i>
      <x v="5"/>
    </i>
    <i>
      <x v="6"/>
    </i>
    <i>
      <x v="7"/>
    </i>
    <i>
      <x v="8"/>
    </i>
    <i>
      <x v="9"/>
    </i>
    <i>
      <x v="10"/>
    </i>
    <i t="grand">
      <x/>
    </i>
  </colItems>
  <dataFields count="1">
    <dataField name="Count of Case Reference" fld="2" subtotal="count" baseField="0" baseItem="0"/>
  </dataFields>
  <formats count="1">
    <format dxfId="203">
      <pivotArea dataOnly="0" labelOnly="1" fieldPosition="0">
        <references count="1">
          <reference field="1" count="1">
            <x v="0"/>
          </reference>
        </references>
      </pivotArea>
    </format>
  </formats>
  <chartFormats count="12">
    <chartFormat chart="6" format="22" series="1">
      <pivotArea type="data" outline="0" fieldPosition="0">
        <references count="2">
          <reference field="4294967294" count="1" selected="0">
            <x v="0"/>
          </reference>
          <reference field="0" count="1" selected="0">
            <x v="0"/>
          </reference>
        </references>
      </pivotArea>
    </chartFormat>
    <chartFormat chart="6" format="23" series="1">
      <pivotArea type="data" outline="0" fieldPosition="0">
        <references count="2">
          <reference field="4294967294" count="1" selected="0">
            <x v="0"/>
          </reference>
          <reference field="0" count="1" selected="0">
            <x v="1"/>
          </reference>
        </references>
      </pivotArea>
    </chartFormat>
    <chartFormat chart="6" format="24" series="1">
      <pivotArea type="data" outline="0" fieldPosition="0">
        <references count="2">
          <reference field="4294967294" count="1" selected="0">
            <x v="0"/>
          </reference>
          <reference field="0" count="1" selected="0">
            <x v="2"/>
          </reference>
        </references>
      </pivotArea>
    </chartFormat>
    <chartFormat chart="6" format="25" series="1">
      <pivotArea type="data" outline="0" fieldPosition="0">
        <references count="2">
          <reference field="4294967294" count="1" selected="0">
            <x v="0"/>
          </reference>
          <reference field="0" count="1" selected="0">
            <x v="3"/>
          </reference>
        </references>
      </pivotArea>
    </chartFormat>
    <chartFormat chart="6" format="26" series="1">
      <pivotArea type="data" outline="0" fieldPosition="0">
        <references count="2">
          <reference field="4294967294" count="1" selected="0">
            <x v="0"/>
          </reference>
          <reference field="0" count="1" selected="0">
            <x v="4"/>
          </reference>
        </references>
      </pivotArea>
    </chartFormat>
    <chartFormat chart="6" format="27" series="1">
      <pivotArea type="data" outline="0" fieldPosition="0">
        <references count="2">
          <reference field="4294967294" count="1" selected="0">
            <x v="0"/>
          </reference>
          <reference field="0" count="1" selected="0">
            <x v="5"/>
          </reference>
        </references>
      </pivotArea>
    </chartFormat>
    <chartFormat chart="6" format="28" series="1">
      <pivotArea type="data" outline="0" fieldPosition="0">
        <references count="2">
          <reference field="4294967294" count="1" selected="0">
            <x v="0"/>
          </reference>
          <reference field="0" count="1" selected="0">
            <x v="6"/>
          </reference>
        </references>
      </pivotArea>
    </chartFormat>
    <chartFormat chart="6" format="29" series="1">
      <pivotArea type="data" outline="0" fieldPosition="0">
        <references count="2">
          <reference field="4294967294" count="1" selected="0">
            <x v="0"/>
          </reference>
          <reference field="0" count="1" selected="0">
            <x v="7"/>
          </reference>
        </references>
      </pivotArea>
    </chartFormat>
    <chartFormat chart="6" format="30" series="1">
      <pivotArea type="data" outline="0" fieldPosition="0">
        <references count="2">
          <reference field="4294967294" count="1" selected="0">
            <x v="0"/>
          </reference>
          <reference field="0" count="1" selected="0">
            <x v="8"/>
          </reference>
        </references>
      </pivotArea>
    </chartFormat>
    <chartFormat chart="6" format="31" series="1">
      <pivotArea type="data" outline="0" fieldPosition="0">
        <references count="2">
          <reference field="4294967294" count="1" selected="0">
            <x v="0"/>
          </reference>
          <reference field="0" count="1" selected="0">
            <x v="9"/>
          </reference>
        </references>
      </pivotArea>
    </chartFormat>
    <chartFormat chart="6" format="32" series="1">
      <pivotArea type="data" outline="0" fieldPosition="0">
        <references count="2">
          <reference field="4294967294" count="1" selected="0">
            <x v="0"/>
          </reference>
          <reference field="0" count="1" selected="0">
            <x v="10"/>
          </reference>
        </references>
      </pivotArea>
    </chartFormat>
    <chartFormat chart="6" format="33" series="1">
      <pivotArea type="data" outline="0" fieldPosition="0">
        <references count="2">
          <reference field="4294967294" count="1" selected="0">
            <x v="0"/>
          </reference>
          <reference field="0" count="1" selected="0">
            <x v="11"/>
          </reference>
        </references>
      </pivotArea>
    </chartFormat>
  </chartFormats>
  <pivotHierarchies count="3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riched Data!$A:$V">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1166D80-5D92-4A1B-ADA6-8F2D55655989}" name="PivotTable7" cacheId="5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L10:Q22" firstHeaderRow="1" firstDataRow="2" firstDataCol="1"/>
  <pivotFields count="3">
    <pivotField axis="axisCol" allDrilled="1" subtotalTop="0" showAll="0" dataSourceSort="1" defaultSubtotal="0" defaultAttributeDrillState="1">
      <items count="5">
        <item s="1" x="0"/>
        <item s="1" x="1"/>
        <item s="1" x="2"/>
        <item s="1" x="3"/>
        <item x="4"/>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Fields count="1">
    <field x="0"/>
  </colFields>
  <colItems count="5">
    <i>
      <x/>
    </i>
    <i>
      <x v="1"/>
    </i>
    <i>
      <x v="2"/>
    </i>
    <i>
      <x v="3"/>
    </i>
    <i t="grand">
      <x/>
    </i>
  </colItems>
  <dataFields count="1">
    <dataField name="Count of Branch/Office" fld="1" subtotal="count" baseField="0" baseItem="0"/>
  </dataFields>
  <formats count="1">
    <format dxfId="204">
      <pivotArea collapsedLevelsAreSubtotals="1" fieldPosition="0">
        <references count="2">
          <reference field="0" count="1" selected="0">
            <x v="0"/>
          </reference>
          <reference field="2" count="1">
            <x v="3"/>
          </reference>
        </references>
      </pivotArea>
    </format>
  </formats>
  <chartFormats count="5">
    <chartFormat chart="19" format="8" series="1">
      <pivotArea type="data" outline="0" fieldPosition="0">
        <references count="2">
          <reference field="4294967294" count="1" selected="0">
            <x v="0"/>
          </reference>
          <reference field="0" count="1" selected="0">
            <x v="0"/>
          </reference>
        </references>
      </pivotArea>
    </chartFormat>
    <chartFormat chart="19" format="9" series="1">
      <pivotArea type="data" outline="0" fieldPosition="0">
        <references count="2">
          <reference field="4294967294" count="1" selected="0">
            <x v="0"/>
          </reference>
          <reference field="0" count="1" selected="0">
            <x v="1"/>
          </reference>
        </references>
      </pivotArea>
    </chartFormat>
    <chartFormat chart="19" format="10" series="1">
      <pivotArea type="data" outline="0" fieldPosition="0">
        <references count="2">
          <reference field="4294967294" count="1" selected="0">
            <x v="0"/>
          </reference>
          <reference field="0" count="1" selected="0">
            <x v="2"/>
          </reference>
        </references>
      </pivotArea>
    </chartFormat>
    <chartFormat chart="19" format="11" series="1">
      <pivotArea type="data" outline="0" fieldPosition="0">
        <references count="2">
          <reference field="4294967294" count="1" selected="0">
            <x v="0"/>
          </reference>
          <reference field="0" count="1" selected="0">
            <x v="3"/>
          </reference>
        </references>
      </pivotArea>
    </chartFormat>
    <chartFormat chart="19" format="12" series="1">
      <pivotArea type="data" outline="0" fieldPosition="0">
        <references count="2">
          <reference field="4294967294" count="1" selected="0">
            <x v="0"/>
          </reference>
          <reference field="0" count="1" selected="0">
            <x v="4"/>
          </reference>
        </references>
      </pivotArea>
    </chartFormat>
  </chartFormats>
  <pivotHierarchies count="3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riched Data!$A:$V">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B0E3F26-5C5A-451D-B6A8-CAD290DC8B16}" sourceName="[Range].[Department]">
  <pivotTables>
    <pivotTable tabId="6" name="PivotTable1"/>
    <pivotTable tabId="6" name="PivotTable10"/>
    <pivotTable tabId="6" name="PivotTable11"/>
    <pivotTable tabId="6" name="PivotTable12"/>
    <pivotTable tabId="6" name="PivotTable13"/>
    <pivotTable tabId="6" name="PivotTable14"/>
    <pivotTable tabId="6" name="PivotTable16"/>
    <pivotTable tabId="6" name="PivotTable2"/>
    <pivotTable tabId="6" name="PivotTable3"/>
    <pivotTable tabId="6" name="PivotTable4"/>
    <pivotTable tabId="6" name="PivotTable7"/>
  </pivotTables>
  <data>
    <olap pivotCacheId="56354077">
      <levels count="2">
        <level uniqueName="[Range].[Department].[(All)]" sourceCaption="(All)" count="0"/>
        <level uniqueName="[Range].[Department].[Department]" sourceCaption="Department" count="6">
          <ranges>
            <range startItem="0">
              <i n="[Range].[Department].&amp;[Clinic]" c="Clinic"/>
              <i n="[Range].[Department].&amp;[Home Affairs]" c="Home Affairs"/>
              <i n="[Range].[Department].&amp;[Municipal]" c="Municipal"/>
              <i n="[Range].[Department].&amp;[None]" c="None"/>
              <i n="[Range].[Department].&amp;[SASSA]" c="SASSA"/>
              <i n="[Range].[Department].&amp;" c="(blank)" nd="1"/>
            </range>
          </ranges>
        </level>
      </levels>
      <selections count="4">
        <selection n="[Range].[Department].&amp;[Clinic]"/>
        <selection n="[Range].[Department].&amp;[Home Affairs]"/>
        <selection n="[Range].[Department].&amp;[Municipal]"/>
        <selection n="[Range].[Department].&amp;[SASSA]"/>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pturing_Official" xr10:uid="{6676BD8F-9CA9-4BE0-93B5-2262452EDDDC}" sourceName="[Range].[Capturing Official]">
  <pivotTables>
    <pivotTable tabId="6" name="PivotTable12"/>
    <pivotTable tabId="6" name="PivotTable1"/>
    <pivotTable tabId="6" name="PivotTable10"/>
    <pivotTable tabId="6" name="PivotTable11"/>
    <pivotTable tabId="6" name="PivotTable13"/>
    <pivotTable tabId="6" name="PivotTable14"/>
    <pivotTable tabId="6" name="PivotTable16"/>
    <pivotTable tabId="6" name="PivotTable2"/>
    <pivotTable tabId="6" name="PivotTable3"/>
    <pivotTable tabId="6" name="PivotTable4"/>
    <pivotTable tabId="6" name="PivotTable7"/>
    <pivotTable tabId="6" name="PivotTable5"/>
  </pivotTables>
  <data>
    <olap pivotCacheId="2018539437">
      <levels count="2">
        <level uniqueName="[Range].[Capturing Official].[(All)]" sourceCaption="(All)" count="0"/>
        <level uniqueName="[Range].[Capturing Official].[Capturing Official]" sourceCaption="Capturing Official" count="82">
          <ranges>
            <range startItem="0">
              <i n="[Range].[Capturing Official].&amp;[Andries Coetzee]" c="Andries Coetzee"/>
              <i n="[Range].[Capturing Official].&amp;[Andries Khumalo]" c="Andries Khumalo"/>
              <i n="[Range].[Capturing Official].&amp;[Andries Mahlangu]" c="Andries Mahlangu"/>
              <i n="[Range].[Capturing Official].&amp;[Andries Meyer]" c="Andries Meyer"/>
              <i n="[Range].[Capturing Official].&amp;[Andries Nel]" c="Andries Nel"/>
              <i n="[Range].[Capturing Official].&amp;[Andries Radebe]" c="Andries Radebe"/>
              <i n="[Range].[Capturing Official].&amp;[Andries Sithole]" c="Andries Sithole"/>
              <i n="[Range].[Capturing Official].&amp;[Andries Swart]" c="Andries Swart"/>
              <i n="[Range].[Capturing Official].&amp;[Busisiwe Coetzee]" c="Busisiwe Coetzee"/>
              <i n="[Range].[Capturing Official].&amp;[Busisiwe Khumalo]" c="Busisiwe Khumalo"/>
              <i n="[Range].[Capturing Official].&amp;[Busisiwe Mahlangu]" c="Busisiwe Mahlangu"/>
              <i n="[Range].[Capturing Official].&amp;[Busisiwe Meyer]" c="Busisiwe Meyer"/>
              <i n="[Range].[Capturing Official].&amp;[Busisiwe Nel]" c="Busisiwe Nel"/>
              <i n="[Range].[Capturing Official].&amp;[Busisiwe Radebe]" c="Busisiwe Radebe"/>
              <i n="[Range].[Capturing Official].&amp;[Busisiwe Sithole]" c="Busisiwe Sithole"/>
              <i n="[Range].[Capturing Official].&amp;[Busisiwe Swart]" c="Busisiwe Swart"/>
              <i n="[Range].[Capturing Official].&amp;[Chris Coetzee]" c="Chris Coetzee"/>
              <i n="[Range].[Capturing Official].&amp;[Chris Khumalo]" c="Chris Khumalo"/>
              <i n="[Range].[Capturing Official].&amp;[Chris Mahlangu]" c="Chris Mahlangu"/>
              <i n="[Range].[Capturing Official].&amp;[Chris Meyer]" c="Chris Meyer"/>
              <i n="[Range].[Capturing Official].&amp;[Chris Nel]" c="Chris Nel"/>
              <i n="[Range].[Capturing Official].&amp;[Chris Radebe]" c="Chris Radebe"/>
              <i n="[Range].[Capturing Official].&amp;[Chris Sithole]" c="Chris Sithole"/>
              <i n="[Range].[Capturing Official].&amp;[Chris Swart]" c="Chris Swart"/>
              <i n="[Range].[Capturing Official].&amp;[Deon Coetzee]" c="Deon Coetzee"/>
              <i n="[Range].[Capturing Official].&amp;[Deon Khumalo]" c="Deon Khumalo"/>
              <i n="[Range].[Capturing Official].&amp;[Deon Mahlangu]" c="Deon Mahlangu"/>
              <i n="[Range].[Capturing Official].&amp;[Deon Meyer]" c="Deon Meyer"/>
              <i n="[Range].[Capturing Official].&amp;[Deon Nel]" c="Deon Nel"/>
              <i n="[Range].[Capturing Official].&amp;[Deon Radebe]" c="Deon Radebe"/>
              <i n="[Range].[Capturing Official].&amp;[Deon Sithole]" c="Deon Sithole"/>
              <i n="[Range].[Capturing Official].&amp;[Deon Swart]" c="Deon Swart"/>
              <i n="[Range].[Capturing Official].&amp;[Lerato Coetzee]" c="Lerato Coetzee"/>
              <i n="[Range].[Capturing Official].&amp;[Lerato Khumalo]" c="Lerato Khumalo"/>
              <i n="[Range].[Capturing Official].&amp;[Lerato Mahlangu]" c="Lerato Mahlangu"/>
              <i n="[Range].[Capturing Official].&amp;[Lerato Meyer]" c="Lerato Meyer"/>
              <i n="[Range].[Capturing Official].&amp;[Lerato Nel]" c="Lerato Nel"/>
              <i n="[Range].[Capturing Official].&amp;[Lerato Radebe]" c="Lerato Radebe"/>
              <i n="[Range].[Capturing Official].&amp;[Lerato Sithole]" c="Lerato Sithole"/>
              <i n="[Range].[Capturing Official].&amp;[Lerato Swart]" c="Lerato Swart"/>
              <i n="[Range].[Capturing Official].&amp;[Marius Coetzee]" c="Marius Coetzee"/>
              <i n="[Range].[Capturing Official].&amp;[Marius Khumalo]" c="Marius Khumalo"/>
              <i n="[Range].[Capturing Official].&amp;[Marius Mahlangu]" c="Marius Mahlangu"/>
              <i n="[Range].[Capturing Official].&amp;[Marius Meyer]" c="Marius Meyer"/>
              <i n="[Range].[Capturing Official].&amp;[Marius Nel]" c="Marius Nel"/>
              <i n="[Range].[Capturing Official].&amp;[Marius Radebe]" c="Marius Radebe"/>
              <i n="[Range].[Capturing Official].&amp;[Marius Sithole]" c="Marius Sithole"/>
              <i n="[Range].[Capturing Official].&amp;[Marius Swart]" c="Marius Swart"/>
              <i n="[Range].[Capturing Official].&amp;[None]" c="None"/>
              <i n="[Range].[Capturing Official].&amp;[Palesa Coetzee]" c="Palesa Coetzee"/>
              <i n="[Range].[Capturing Official].&amp;[Palesa Khumalo]" c="Palesa Khumalo"/>
              <i n="[Range].[Capturing Official].&amp;[Palesa Mahlangu]" c="Palesa Mahlangu"/>
              <i n="[Range].[Capturing Official].&amp;[Palesa Meyer]" c="Palesa Meyer"/>
              <i n="[Range].[Capturing Official].&amp;[Palesa Nel]" c="Palesa Nel"/>
              <i n="[Range].[Capturing Official].&amp;[Palesa Radebe]" c="Palesa Radebe"/>
              <i n="[Range].[Capturing Official].&amp;[Palesa Sithole]" c="Palesa Sithole"/>
              <i n="[Range].[Capturing Official].&amp;[Palesa Swart]" c="Palesa Swart"/>
              <i n="[Range].[Capturing Official].&amp;[Refilwe Coetzee]" c="Refilwe Coetzee"/>
              <i n="[Range].[Capturing Official].&amp;[Refilwe Khumalo]" c="Refilwe Khumalo"/>
              <i n="[Range].[Capturing Official].&amp;[Refilwe Mahlangu]" c="Refilwe Mahlangu"/>
              <i n="[Range].[Capturing Official].&amp;[Refilwe Meyer]" c="Refilwe Meyer"/>
              <i n="[Range].[Capturing Official].&amp;[Refilwe Nel]" c="Refilwe Nel"/>
              <i n="[Range].[Capturing Official].&amp;[Refilwe Radebe]" c="Refilwe Radebe"/>
              <i n="[Range].[Capturing Official].&amp;[Refilwe Sithole]" c="Refilwe Sithole"/>
              <i n="[Range].[Capturing Official].&amp;[Refilwe Swart]" c="Refilwe Swart"/>
              <i n="[Range].[Capturing Official].&amp;[Werner Coetzee]" c="Werner Coetzee"/>
              <i n="[Range].[Capturing Official].&amp;[Werner Khumalo]" c="Werner Khumalo"/>
              <i n="[Range].[Capturing Official].&amp;[Werner Mahlangu]" c="Werner Mahlangu"/>
              <i n="[Range].[Capturing Official].&amp;[Werner Meyer]" c="Werner Meyer"/>
              <i n="[Range].[Capturing Official].&amp;[Werner Nel]" c="Werner Nel"/>
              <i n="[Range].[Capturing Official].&amp;[Werner Radebe]" c="Werner Radebe"/>
              <i n="[Range].[Capturing Official].&amp;[Werner Sithole]" c="Werner Sithole"/>
              <i n="[Range].[Capturing Official].&amp;[Werner Swart]" c="Werner Swart"/>
              <i n="[Range].[Capturing Official].&amp;[Zanele Coetzee]" c="Zanele Coetzee"/>
              <i n="[Range].[Capturing Official].&amp;[Zanele Khumalo]" c="Zanele Khumalo"/>
              <i n="[Range].[Capturing Official].&amp;[Zanele Mahlangu]" c="Zanele Mahlangu"/>
              <i n="[Range].[Capturing Official].&amp;[Zanele Meyer]" c="Zanele Meyer"/>
              <i n="[Range].[Capturing Official].&amp;[Zanele Nel]" c="Zanele Nel"/>
              <i n="[Range].[Capturing Official].&amp;[Zanele Radebe]" c="Zanele Radebe"/>
              <i n="[Range].[Capturing Official].&amp;[Zanele Sithole]" c="Zanele Sithole"/>
              <i n="[Range].[Capturing Official].&amp;[Zanele Swart]" c="Zanele Swart"/>
              <i n="[Range].[Capturing Official].&amp;" c="(blank)" nd="1"/>
            </range>
          </ranges>
        </level>
      </levels>
      <selections count="1">
        <selection n="[Range].[Capturing Officia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 xr10:uid="{FBE26E1D-6F1D-420C-9D8F-46684D6BEE94}" sourceName="[Range].[Service]">
  <pivotTables>
    <pivotTable tabId="6" name="PivotTable10"/>
  </pivotTables>
  <data>
    <olap pivotCacheId="2018539437">
      <levels count="2">
        <level uniqueName="[Range].[Service].[(All)]" sourceCaption="(All)" count="0"/>
        <level uniqueName="[Range].[Service].[Service]" sourceCaption="Service" count="13">
          <ranges>
            <range startItem="0">
              <i n="[Range].[Service].&amp;[ Account Query]" c=" Account Query"/>
              <i n="[Range].[Service].&amp;[ Birth Certificate]" c=" Birth Certificate"/>
              <i n="[Range].[Service].&amp;[ Chronic Medication Collection]" c=" Chronic Medication Collection"/>
              <i n="[Range].[Service].&amp;[ Death Certificate]" c=" Death Certificate"/>
              <i n="[Range].[Service].&amp;[ General Consultation]" c=" General Consultation"/>
              <i n="[Range].[Service].&amp;[ Grant Application]" c=" Grant Application"/>
              <i n="[Range].[Service].&amp;[ Grant Status Enquiry]" c=" Grant Status Enquiry"/>
              <i n="[Range].[Service].&amp;[ ID Application]" c=" ID Application"/>
              <i n="[Range].[Service].&amp;[ Immunisation]" c=" Immunisation"/>
              <i n="[Range].[Service].&amp;[ Passport Application]" c=" Passport Application"/>
              <i n="[Range].[Service].&amp;[ Service Request]" c=" Service Request"/>
              <i n="[Range].[Service].&amp;" c="(blank)" nd="1"/>
              <i n="[Range].[Service].&amp;[None]" c="None" nd="1"/>
            </range>
          </ranges>
        </level>
      </levels>
      <selections count="1">
        <selection n="[Range].[Servic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EEC07D4-2E21-4BBC-BE7B-45BEB3D2F0BA}" sourceName="[Range].[Location]">
  <pivotTables>
    <pivotTable tabId="6" name="PivotTable1"/>
    <pivotTable tabId="6" name="PivotTable10"/>
    <pivotTable tabId="6" name="PivotTable11"/>
    <pivotTable tabId="6" name="PivotTable12"/>
    <pivotTable tabId="6" name="PivotTable13"/>
    <pivotTable tabId="6" name="PivotTable14"/>
    <pivotTable tabId="6" name="PivotTable16"/>
    <pivotTable tabId="6" name="PivotTable2"/>
    <pivotTable tabId="6" name="PivotTable3"/>
    <pivotTable tabId="6" name="PivotTable4"/>
    <pivotTable tabId="6" name="PivotTable7"/>
  </pivotTables>
  <data>
    <olap pivotCacheId="56354077">
      <levels count="2">
        <level uniqueName="[Range].[Location].[(All)]" sourceCaption="(All)" count="0"/>
        <level uniqueName="[Range].[Location].[Location]" sourceCaption="Location" count="12">
          <ranges>
            <range startItem="0">
              <i n="[Range].[Location].&amp;[Boipatong]" c="Boipatong"/>
              <i n="[Range].[Location].&amp;[Emfuleni]" c="Emfuleni"/>
              <i n="[Range].[Location].&amp;[Evaton]" c="Evaton"/>
              <i n="[Range].[Location].&amp;[Meyerton]" c="Meyerton"/>
              <i n="[Range].[Location].&amp;[Sasolburg]" c="Sasolburg"/>
              <i n="[Range].[Location].&amp;[Sebokeng]" c="Sebokeng"/>
              <i n="[Range].[Location].&amp;[Sharpeville]" c="Sharpeville"/>
              <i n="[Range].[Location].&amp;[Three Rivers]" c="Three Rivers"/>
              <i n="[Range].[Location].&amp;[Vanderbijlpark]" c="Vanderbijlpark"/>
              <i n="[Range].[Location].&amp;[Vereeniging]" c="Vereeniging"/>
              <i n="[Range].[Location].&amp;" c="(blank)" nd="1"/>
              <i n="[Range].[Location].&amp;[None]" c="None" nd="1"/>
            </range>
          </ranges>
        </level>
      </levels>
      <selections count="1">
        <selection n="[Range].[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2D5B27D-D94C-4E5D-AD82-B532C06E93BC}" cache="Slicer_Department" caption="Department" level="1" rowHeight="247650"/>
  <slicer name="Capturing Official" xr10:uid="{C35FB485-2515-412C-A0A2-9C9BF20A132A}" cache="Slicer_Capturing_Official" caption="Capturing Official" level="1" rowHeight="247650"/>
  <slicer name="Service" xr10:uid="{C538BF04-5F65-4B5E-9F77-B91BDCD34BBE}" cache="Slicer_Service" caption="Service" level="1" rowHeight="247650"/>
  <slicer name="Location" xr10:uid="{6AFD6EB7-AF5B-45BC-8C2A-EB945768F0D6}" cache="Slicer_Location" caption="Location"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948CE-9481-4182-AC55-C0109F1ADB0F}">
  <dimension ref="A1:W1080"/>
  <sheetViews>
    <sheetView zoomScale="104" workbookViewId="0">
      <selection activeCell="O17" sqref="O17"/>
    </sheetView>
  </sheetViews>
  <sheetFormatPr defaultRowHeight="14.4" x14ac:dyDescent="0.3"/>
  <cols>
    <col min="1" max="1" width="13.88671875" bestFit="1" customWidth="1"/>
    <col min="2" max="2" width="12.5546875" bestFit="1" customWidth="1"/>
    <col min="3" max="3" width="31.44140625" bestFit="1" customWidth="1"/>
    <col min="4" max="4" width="23.77734375" bestFit="1" customWidth="1"/>
    <col min="5" max="5" width="21.77734375" bestFit="1" customWidth="1"/>
    <col min="6" max="6" width="15.5546875" bestFit="1" customWidth="1"/>
    <col min="7" max="7" width="10.77734375" bestFit="1" customWidth="1"/>
    <col min="8" max="8" width="7" bestFit="1" customWidth="1"/>
    <col min="9" max="9" width="14.33203125" bestFit="1" customWidth="1"/>
    <col min="10" max="10" width="24.109375" bestFit="1" customWidth="1"/>
    <col min="11" max="11" width="24.6640625" bestFit="1" customWidth="1"/>
    <col min="12" max="12" width="33.21875" bestFit="1" customWidth="1"/>
    <col min="13" max="13" width="17.5546875" bestFit="1" customWidth="1"/>
    <col min="14" max="14" width="18.88671875" bestFit="1" customWidth="1"/>
    <col min="15" max="15" width="16.33203125" bestFit="1" customWidth="1"/>
    <col min="16" max="16" width="13.33203125" bestFit="1" customWidth="1"/>
    <col min="17" max="17" width="45.5546875" bestFit="1" customWidth="1"/>
    <col min="23" max="23" width="2" bestFit="1" customWidth="1"/>
  </cols>
  <sheetData>
    <row r="1" spans="1:23" x14ac:dyDescent="0.3">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row>
    <row r="2" spans="1:23" x14ac:dyDescent="0.3">
      <c r="A2" t="s">
        <v>17</v>
      </c>
      <c r="B2" t="s">
        <v>18</v>
      </c>
      <c r="C2" t="s">
        <v>19</v>
      </c>
      <c r="D2" t="s">
        <v>20</v>
      </c>
      <c r="E2" t="s">
        <v>21</v>
      </c>
      <c r="F2" s="1">
        <v>8500000000000</v>
      </c>
      <c r="G2" s="2">
        <v>31160</v>
      </c>
      <c r="H2" t="s">
        <v>22</v>
      </c>
      <c r="I2" t="s">
        <v>23</v>
      </c>
      <c r="J2" t="s">
        <v>24</v>
      </c>
      <c r="K2" t="s">
        <v>25</v>
      </c>
      <c r="L2" t="s">
        <v>26</v>
      </c>
      <c r="M2" t="s">
        <v>27</v>
      </c>
      <c r="N2" t="s">
        <v>28</v>
      </c>
      <c r="O2" t="s">
        <v>29</v>
      </c>
      <c r="P2" s="2">
        <v>46175</v>
      </c>
      <c r="Q2" t="s">
        <v>30</v>
      </c>
    </row>
    <row r="3" spans="1:23" x14ac:dyDescent="0.3">
      <c r="A3" t="s">
        <v>31</v>
      </c>
      <c r="B3" t="s">
        <v>32</v>
      </c>
      <c r="C3" t="s">
        <v>33</v>
      </c>
      <c r="D3" t="s">
        <v>34</v>
      </c>
      <c r="E3" t="s">
        <v>35</v>
      </c>
      <c r="F3" s="1">
        <v>7910000000000</v>
      </c>
      <c r="G3" s="3">
        <v>29118</v>
      </c>
      <c r="H3" t="s">
        <v>36</v>
      </c>
      <c r="I3" t="s">
        <v>37</v>
      </c>
      <c r="J3" t="s">
        <v>38</v>
      </c>
      <c r="L3" t="s">
        <v>39</v>
      </c>
      <c r="M3" t="s">
        <v>40</v>
      </c>
      <c r="N3" t="s">
        <v>41</v>
      </c>
      <c r="O3" t="s">
        <v>42</v>
      </c>
      <c r="Q3" t="s">
        <v>43</v>
      </c>
      <c r="W3">
        <f>LEN(ISTEXT(A2))+1</f>
        <v>5</v>
      </c>
    </row>
    <row r="4" spans="1:23" x14ac:dyDescent="0.3">
      <c r="A4" t="s">
        <v>44</v>
      </c>
      <c r="B4" t="s">
        <v>45</v>
      </c>
      <c r="C4" t="s">
        <v>46</v>
      </c>
      <c r="D4" t="s">
        <v>34</v>
      </c>
      <c r="E4" t="s">
        <v>47</v>
      </c>
      <c r="G4" s="2">
        <v>30487</v>
      </c>
      <c r="H4" t="s">
        <v>48</v>
      </c>
      <c r="I4">
        <v>27811757562</v>
      </c>
      <c r="J4" t="s">
        <v>49</v>
      </c>
      <c r="M4" t="s">
        <v>50</v>
      </c>
      <c r="N4" t="s">
        <v>51</v>
      </c>
      <c r="O4" t="s">
        <v>52</v>
      </c>
    </row>
    <row r="5" spans="1:23" x14ac:dyDescent="0.3">
      <c r="A5" t="s">
        <v>53</v>
      </c>
      <c r="B5" s="2">
        <v>46234</v>
      </c>
      <c r="C5" t="s">
        <v>54</v>
      </c>
      <c r="D5" t="s">
        <v>55</v>
      </c>
      <c r="E5" t="s">
        <v>56</v>
      </c>
      <c r="H5" t="s">
        <v>22</v>
      </c>
      <c r="I5" t="s">
        <v>57</v>
      </c>
      <c r="J5" t="s">
        <v>58</v>
      </c>
      <c r="L5" t="s">
        <v>59</v>
      </c>
      <c r="M5" t="s">
        <v>60</v>
      </c>
      <c r="N5" t="s">
        <v>61</v>
      </c>
      <c r="O5" t="s">
        <v>62</v>
      </c>
    </row>
    <row r="6" spans="1:23" x14ac:dyDescent="0.3">
      <c r="A6" t="s">
        <v>63</v>
      </c>
      <c r="B6" s="3">
        <v>46093</v>
      </c>
      <c r="C6" t="s">
        <v>19</v>
      </c>
      <c r="D6" t="s">
        <v>55</v>
      </c>
      <c r="E6" t="s">
        <v>64</v>
      </c>
      <c r="G6" s="2">
        <v>16512</v>
      </c>
      <c r="H6" t="s">
        <v>65</v>
      </c>
      <c r="I6" t="s">
        <v>66</v>
      </c>
      <c r="J6" t="s">
        <v>24</v>
      </c>
      <c r="K6" t="s">
        <v>67</v>
      </c>
      <c r="M6" t="s">
        <v>68</v>
      </c>
      <c r="N6" t="s">
        <v>69</v>
      </c>
      <c r="O6" t="s">
        <v>70</v>
      </c>
      <c r="Q6" t="s">
        <v>71</v>
      </c>
    </row>
    <row r="7" spans="1:23" x14ac:dyDescent="0.3">
      <c r="A7" t="s">
        <v>72</v>
      </c>
      <c r="B7" s="2">
        <v>46226</v>
      </c>
      <c r="C7" t="s">
        <v>73</v>
      </c>
      <c r="D7" t="s">
        <v>34</v>
      </c>
      <c r="E7" t="s">
        <v>74</v>
      </c>
      <c r="F7" s="1">
        <v>7110000000000</v>
      </c>
      <c r="G7" s="2">
        <v>26004</v>
      </c>
      <c r="H7" t="s">
        <v>48</v>
      </c>
      <c r="I7">
        <v>27818399641</v>
      </c>
      <c r="J7" t="s">
        <v>75</v>
      </c>
      <c r="L7" t="s">
        <v>39</v>
      </c>
      <c r="M7" t="s">
        <v>27</v>
      </c>
      <c r="N7" t="s">
        <v>76</v>
      </c>
      <c r="O7" t="s">
        <v>77</v>
      </c>
      <c r="Q7" t="s">
        <v>78</v>
      </c>
    </row>
    <row r="8" spans="1:23" x14ac:dyDescent="0.3">
      <c r="A8" t="s">
        <v>79</v>
      </c>
      <c r="B8" s="2">
        <v>46198</v>
      </c>
      <c r="C8" t="s">
        <v>80</v>
      </c>
      <c r="D8" t="s">
        <v>81</v>
      </c>
      <c r="E8" t="s">
        <v>82</v>
      </c>
      <c r="F8" s="1">
        <v>207000000000</v>
      </c>
      <c r="G8" s="3">
        <v>37454</v>
      </c>
      <c r="H8" t="s">
        <v>48</v>
      </c>
      <c r="I8" t="s">
        <v>83</v>
      </c>
      <c r="J8" t="s">
        <v>84</v>
      </c>
      <c r="L8" t="s">
        <v>85</v>
      </c>
      <c r="M8" t="s">
        <v>40</v>
      </c>
      <c r="N8" t="s">
        <v>86</v>
      </c>
      <c r="O8" t="s">
        <v>87</v>
      </c>
      <c r="Q8" t="s">
        <v>88</v>
      </c>
    </row>
    <row r="9" spans="1:23" x14ac:dyDescent="0.3">
      <c r="A9" t="s">
        <v>89</v>
      </c>
      <c r="B9" s="2">
        <v>46297</v>
      </c>
      <c r="C9" t="s">
        <v>80</v>
      </c>
      <c r="D9" t="s">
        <v>90</v>
      </c>
      <c r="E9" t="s">
        <v>91</v>
      </c>
      <c r="F9" s="1">
        <v>203000000000</v>
      </c>
      <c r="G9" t="s">
        <v>92</v>
      </c>
      <c r="H9" t="s">
        <v>48</v>
      </c>
      <c r="I9" t="s">
        <v>93</v>
      </c>
      <c r="J9" t="s">
        <v>94</v>
      </c>
      <c r="L9" t="s">
        <v>26</v>
      </c>
      <c r="M9" t="s">
        <v>60</v>
      </c>
      <c r="N9" t="s">
        <v>95</v>
      </c>
      <c r="O9" t="s">
        <v>96</v>
      </c>
      <c r="P9" s="3">
        <v>46077</v>
      </c>
    </row>
    <row r="10" spans="1:23" x14ac:dyDescent="0.3">
      <c r="A10" t="s">
        <v>97</v>
      </c>
      <c r="B10" s="2">
        <v>46051</v>
      </c>
      <c r="C10" t="s">
        <v>33</v>
      </c>
      <c r="D10" t="s">
        <v>98</v>
      </c>
      <c r="E10" t="s">
        <v>99</v>
      </c>
      <c r="F10" s="1">
        <v>7610000000000</v>
      </c>
      <c r="H10" t="s">
        <v>100</v>
      </c>
      <c r="I10" t="s">
        <v>101</v>
      </c>
      <c r="J10" t="s">
        <v>102</v>
      </c>
      <c r="L10" t="s">
        <v>103</v>
      </c>
      <c r="M10" t="s">
        <v>40</v>
      </c>
      <c r="N10" t="s">
        <v>104</v>
      </c>
      <c r="O10" t="s">
        <v>105</v>
      </c>
      <c r="P10" t="s">
        <v>106</v>
      </c>
      <c r="Q10" t="s">
        <v>107</v>
      </c>
    </row>
    <row r="11" spans="1:23" x14ac:dyDescent="0.3">
      <c r="A11" t="s">
        <v>108</v>
      </c>
      <c r="B11" s="2">
        <v>46084</v>
      </c>
      <c r="C11" t="s">
        <v>109</v>
      </c>
      <c r="D11" t="s">
        <v>34</v>
      </c>
      <c r="E11" t="s">
        <v>110</v>
      </c>
      <c r="F11" s="1">
        <v>4800000000000</v>
      </c>
      <c r="H11" t="s">
        <v>111</v>
      </c>
      <c r="I11" t="s">
        <v>112</v>
      </c>
      <c r="J11" t="s">
        <v>113</v>
      </c>
      <c r="L11" t="s">
        <v>85</v>
      </c>
      <c r="M11" t="s">
        <v>114</v>
      </c>
      <c r="N11" t="s">
        <v>115</v>
      </c>
      <c r="Q11" t="s">
        <v>30</v>
      </c>
    </row>
    <row r="12" spans="1:23" x14ac:dyDescent="0.3">
      <c r="A12" t="s">
        <v>116</v>
      </c>
      <c r="B12" s="2">
        <v>46000</v>
      </c>
      <c r="C12" t="s">
        <v>117</v>
      </c>
      <c r="D12" t="s">
        <v>90</v>
      </c>
      <c r="E12" t="s">
        <v>118</v>
      </c>
      <c r="F12" s="1">
        <v>4800000000000</v>
      </c>
      <c r="G12" s="2">
        <v>17620</v>
      </c>
      <c r="H12" t="s">
        <v>36</v>
      </c>
      <c r="I12" t="s">
        <v>119</v>
      </c>
      <c r="J12" t="s">
        <v>120</v>
      </c>
      <c r="L12" t="s">
        <v>121</v>
      </c>
      <c r="M12" t="s">
        <v>114</v>
      </c>
      <c r="N12" t="s">
        <v>122</v>
      </c>
      <c r="O12" t="s">
        <v>123</v>
      </c>
      <c r="P12" t="s">
        <v>124</v>
      </c>
      <c r="Q12" t="s">
        <v>125</v>
      </c>
    </row>
    <row r="13" spans="1:23" x14ac:dyDescent="0.3">
      <c r="A13" t="s">
        <v>126</v>
      </c>
      <c r="B13" s="3">
        <v>46051</v>
      </c>
      <c r="C13" t="s">
        <v>80</v>
      </c>
      <c r="D13" t="s">
        <v>55</v>
      </c>
      <c r="E13" t="s">
        <v>127</v>
      </c>
      <c r="F13" s="1">
        <v>6210000000000</v>
      </c>
      <c r="G13" s="2">
        <v>22834</v>
      </c>
      <c r="H13" t="s">
        <v>22</v>
      </c>
      <c r="I13">
        <v>27621656883</v>
      </c>
      <c r="J13" t="s">
        <v>75</v>
      </c>
      <c r="L13" t="s">
        <v>128</v>
      </c>
      <c r="M13" t="s">
        <v>60</v>
      </c>
      <c r="N13" t="s">
        <v>129</v>
      </c>
      <c r="O13" t="s">
        <v>130</v>
      </c>
      <c r="Q13" t="s">
        <v>131</v>
      </c>
    </row>
    <row r="14" spans="1:23" x14ac:dyDescent="0.3">
      <c r="A14" t="s">
        <v>132</v>
      </c>
      <c r="B14" s="2">
        <v>46192</v>
      </c>
      <c r="C14" t="s">
        <v>46</v>
      </c>
      <c r="D14" t="s">
        <v>90</v>
      </c>
      <c r="E14" t="s">
        <v>133</v>
      </c>
      <c r="F14">
        <v>78081164081</v>
      </c>
      <c r="G14" s="2">
        <v>28802</v>
      </c>
      <c r="H14" t="s">
        <v>22</v>
      </c>
      <c r="I14">
        <v>633367127</v>
      </c>
      <c r="J14" t="s">
        <v>75</v>
      </c>
      <c r="L14" t="s">
        <v>134</v>
      </c>
      <c r="M14" t="s">
        <v>60</v>
      </c>
      <c r="N14" t="s">
        <v>135</v>
      </c>
      <c r="O14" t="s">
        <v>136</v>
      </c>
      <c r="Q14" t="s">
        <v>78</v>
      </c>
    </row>
    <row r="15" spans="1:23" x14ac:dyDescent="0.3">
      <c r="A15" t="s">
        <v>137</v>
      </c>
      <c r="B15" s="2">
        <v>46210</v>
      </c>
      <c r="C15" t="s">
        <v>19</v>
      </c>
      <c r="D15" t="s">
        <v>138</v>
      </c>
      <c r="E15" t="s">
        <v>139</v>
      </c>
      <c r="F15" s="1">
        <v>5110000000000</v>
      </c>
      <c r="G15" t="s">
        <v>140</v>
      </c>
      <c r="I15">
        <v>27636243912</v>
      </c>
      <c r="J15" t="s">
        <v>141</v>
      </c>
      <c r="K15" t="s">
        <v>142</v>
      </c>
      <c r="L15" t="s">
        <v>39</v>
      </c>
      <c r="M15" t="s">
        <v>40</v>
      </c>
      <c r="N15" t="s">
        <v>143</v>
      </c>
      <c r="O15" t="s">
        <v>144</v>
      </c>
      <c r="Q15" t="s">
        <v>145</v>
      </c>
    </row>
    <row r="16" spans="1:23" x14ac:dyDescent="0.3">
      <c r="A16" t="s">
        <v>146</v>
      </c>
      <c r="B16" s="2">
        <v>46162</v>
      </c>
      <c r="C16" t="s">
        <v>80</v>
      </c>
      <c r="D16" t="s">
        <v>147</v>
      </c>
      <c r="E16" t="s">
        <v>148</v>
      </c>
      <c r="F16" s="1">
        <v>8700000000000</v>
      </c>
      <c r="G16" s="2">
        <v>31826</v>
      </c>
      <c r="I16">
        <v>602893436</v>
      </c>
      <c r="J16" t="s">
        <v>38</v>
      </c>
      <c r="L16" t="s">
        <v>149</v>
      </c>
      <c r="M16" t="s">
        <v>60</v>
      </c>
      <c r="N16" t="s">
        <v>143</v>
      </c>
      <c r="O16" t="s">
        <v>150</v>
      </c>
      <c r="Q16" t="s">
        <v>43</v>
      </c>
    </row>
    <row r="17" spans="1:17" x14ac:dyDescent="0.3">
      <c r="A17" t="s">
        <v>151</v>
      </c>
      <c r="B17" s="2">
        <v>46114</v>
      </c>
      <c r="C17" t="s">
        <v>46</v>
      </c>
      <c r="D17" t="s">
        <v>90</v>
      </c>
      <c r="E17" t="s">
        <v>152</v>
      </c>
      <c r="F17" s="1">
        <v>706000000000</v>
      </c>
      <c r="G17" s="3">
        <v>39241</v>
      </c>
      <c r="H17" t="s">
        <v>22</v>
      </c>
      <c r="I17" t="s">
        <v>153</v>
      </c>
      <c r="J17" t="s">
        <v>154</v>
      </c>
      <c r="L17" t="s">
        <v>26</v>
      </c>
      <c r="M17" t="s">
        <v>155</v>
      </c>
      <c r="N17" t="s">
        <v>156</v>
      </c>
      <c r="O17" t="s">
        <v>157</v>
      </c>
      <c r="P17" s="2">
        <v>46119</v>
      </c>
      <c r="Q17" t="s">
        <v>71</v>
      </c>
    </row>
    <row r="18" spans="1:17" x14ac:dyDescent="0.3">
      <c r="A18" t="s">
        <v>158</v>
      </c>
      <c r="B18" t="s">
        <v>159</v>
      </c>
      <c r="C18" t="s">
        <v>19</v>
      </c>
      <c r="D18" t="s">
        <v>138</v>
      </c>
      <c r="F18" s="1">
        <v>9110000000000</v>
      </c>
      <c r="G18" s="2">
        <v>33408</v>
      </c>
      <c r="H18" t="s">
        <v>65</v>
      </c>
      <c r="I18" t="s">
        <v>160</v>
      </c>
      <c r="J18" t="s">
        <v>38</v>
      </c>
      <c r="K18" t="s">
        <v>142</v>
      </c>
      <c r="L18" t="s">
        <v>128</v>
      </c>
      <c r="M18" t="s">
        <v>114</v>
      </c>
      <c r="N18" t="s">
        <v>161</v>
      </c>
      <c r="O18" t="s">
        <v>162</v>
      </c>
      <c r="Q18" t="s">
        <v>30</v>
      </c>
    </row>
    <row r="19" spans="1:17" x14ac:dyDescent="0.3">
      <c r="A19" t="s">
        <v>163</v>
      </c>
      <c r="B19" t="s">
        <v>164</v>
      </c>
      <c r="C19" t="s">
        <v>80</v>
      </c>
      <c r="D19" t="s">
        <v>165</v>
      </c>
      <c r="E19" t="s">
        <v>166</v>
      </c>
      <c r="F19" s="1">
        <v>5210000000000</v>
      </c>
      <c r="G19" s="2">
        <v>19133</v>
      </c>
      <c r="H19" t="s">
        <v>111</v>
      </c>
      <c r="I19" t="s">
        <v>167</v>
      </c>
      <c r="J19" t="s">
        <v>168</v>
      </c>
      <c r="L19" t="s">
        <v>121</v>
      </c>
      <c r="M19" t="s">
        <v>27</v>
      </c>
      <c r="N19" t="s">
        <v>169</v>
      </c>
      <c r="O19" t="s">
        <v>162</v>
      </c>
      <c r="Q19" t="s">
        <v>125</v>
      </c>
    </row>
    <row r="20" spans="1:17" x14ac:dyDescent="0.3">
      <c r="A20" t="s">
        <v>170</v>
      </c>
      <c r="B20" t="s">
        <v>171</v>
      </c>
      <c r="C20" t="s">
        <v>172</v>
      </c>
      <c r="D20" t="s">
        <v>55</v>
      </c>
      <c r="E20" t="s">
        <v>166</v>
      </c>
      <c r="F20" s="1">
        <v>6110000000000</v>
      </c>
      <c r="G20" s="2">
        <v>22635</v>
      </c>
      <c r="H20" t="s">
        <v>65</v>
      </c>
      <c r="I20" t="s">
        <v>173</v>
      </c>
      <c r="J20" t="s">
        <v>75</v>
      </c>
      <c r="L20" t="s">
        <v>121</v>
      </c>
      <c r="M20" t="s">
        <v>174</v>
      </c>
      <c r="O20" t="s">
        <v>175</v>
      </c>
      <c r="P20" t="s">
        <v>176</v>
      </c>
      <c r="Q20" t="s">
        <v>177</v>
      </c>
    </row>
    <row r="21" spans="1:17" x14ac:dyDescent="0.3">
      <c r="A21" t="s">
        <v>178</v>
      </c>
      <c r="B21" s="2">
        <v>46080</v>
      </c>
      <c r="C21" t="s">
        <v>172</v>
      </c>
      <c r="D21" t="s">
        <v>81</v>
      </c>
      <c r="E21" t="s">
        <v>179</v>
      </c>
      <c r="G21" s="3">
        <v>30603</v>
      </c>
      <c r="H21" t="s">
        <v>100</v>
      </c>
      <c r="I21" t="s">
        <v>180</v>
      </c>
      <c r="J21" t="s">
        <v>181</v>
      </c>
      <c r="L21" t="s">
        <v>26</v>
      </c>
      <c r="M21" t="s">
        <v>50</v>
      </c>
      <c r="N21" t="s">
        <v>182</v>
      </c>
      <c r="O21" t="s">
        <v>183</v>
      </c>
      <c r="P21" s="2">
        <v>46176</v>
      </c>
      <c r="Q21" t="s">
        <v>43</v>
      </c>
    </row>
    <row r="22" spans="1:17" x14ac:dyDescent="0.3">
      <c r="A22" t="s">
        <v>184</v>
      </c>
      <c r="B22" s="2">
        <v>46237</v>
      </c>
      <c r="C22" t="s">
        <v>117</v>
      </c>
      <c r="D22" t="s">
        <v>81</v>
      </c>
      <c r="E22" t="s">
        <v>185</v>
      </c>
      <c r="F22" s="1">
        <v>103000000000</v>
      </c>
      <c r="G22" s="3">
        <v>36968</v>
      </c>
      <c r="H22" t="s">
        <v>100</v>
      </c>
      <c r="I22">
        <v>27622853681</v>
      </c>
      <c r="J22" t="s">
        <v>186</v>
      </c>
      <c r="L22" t="s">
        <v>39</v>
      </c>
      <c r="M22" t="s">
        <v>40</v>
      </c>
      <c r="N22" t="s">
        <v>187</v>
      </c>
      <c r="O22" t="s">
        <v>188</v>
      </c>
      <c r="Q22" t="s">
        <v>177</v>
      </c>
    </row>
    <row r="23" spans="1:17" x14ac:dyDescent="0.3">
      <c r="A23" t="s">
        <v>189</v>
      </c>
      <c r="B23" s="2">
        <v>46084</v>
      </c>
      <c r="C23" t="s">
        <v>172</v>
      </c>
      <c r="D23" t="s">
        <v>34</v>
      </c>
      <c r="E23" t="s">
        <v>190</v>
      </c>
      <c r="F23" s="1">
        <v>6210000000000</v>
      </c>
      <c r="G23" s="2">
        <v>22867</v>
      </c>
      <c r="H23" t="s">
        <v>111</v>
      </c>
      <c r="I23" t="s">
        <v>191</v>
      </c>
      <c r="J23" t="s">
        <v>120</v>
      </c>
      <c r="L23" t="s">
        <v>26</v>
      </c>
      <c r="M23" t="s">
        <v>60</v>
      </c>
      <c r="N23" t="s">
        <v>192</v>
      </c>
      <c r="O23" t="s">
        <v>193</v>
      </c>
      <c r="P23" s="3">
        <v>46103</v>
      </c>
      <c r="Q23" t="s">
        <v>78</v>
      </c>
    </row>
    <row r="24" spans="1:17" x14ac:dyDescent="0.3">
      <c r="A24" t="s">
        <v>194</v>
      </c>
      <c r="B24" s="3">
        <v>46276</v>
      </c>
      <c r="C24" t="s">
        <v>46</v>
      </c>
      <c r="D24" t="s">
        <v>165</v>
      </c>
      <c r="E24" t="s">
        <v>195</v>
      </c>
      <c r="F24" s="1">
        <v>109000000000</v>
      </c>
      <c r="G24" s="2">
        <v>37081</v>
      </c>
      <c r="H24" t="s">
        <v>22</v>
      </c>
      <c r="I24" t="s">
        <v>196</v>
      </c>
      <c r="J24" t="s">
        <v>197</v>
      </c>
      <c r="L24" t="s">
        <v>39</v>
      </c>
      <c r="M24" t="s">
        <v>174</v>
      </c>
      <c r="N24" t="s">
        <v>198</v>
      </c>
      <c r="O24" t="s">
        <v>199</v>
      </c>
      <c r="Q24" t="s">
        <v>200</v>
      </c>
    </row>
    <row r="25" spans="1:17" x14ac:dyDescent="0.3">
      <c r="A25" t="s">
        <v>201</v>
      </c>
      <c r="B25" s="2">
        <v>46302</v>
      </c>
      <c r="C25" t="s">
        <v>33</v>
      </c>
      <c r="D25" t="s">
        <v>138</v>
      </c>
      <c r="E25" t="s">
        <v>202</v>
      </c>
      <c r="F25" s="1">
        <v>6400000000000</v>
      </c>
      <c r="G25" t="s">
        <v>203</v>
      </c>
      <c r="H25" t="s">
        <v>48</v>
      </c>
      <c r="I25" t="s">
        <v>204</v>
      </c>
      <c r="J25" t="s">
        <v>168</v>
      </c>
      <c r="L25" t="s">
        <v>134</v>
      </c>
      <c r="M25" t="s">
        <v>68</v>
      </c>
      <c r="N25" t="s">
        <v>205</v>
      </c>
      <c r="O25" t="s">
        <v>206</v>
      </c>
      <c r="Q25" t="s">
        <v>177</v>
      </c>
    </row>
    <row r="26" spans="1:17" x14ac:dyDescent="0.3">
      <c r="A26" t="s">
        <v>207</v>
      </c>
      <c r="B26" t="s">
        <v>208</v>
      </c>
      <c r="C26" t="s">
        <v>19</v>
      </c>
      <c r="D26" t="s">
        <v>209</v>
      </c>
      <c r="E26" t="s">
        <v>210</v>
      </c>
      <c r="F26" s="1">
        <v>6610000000000</v>
      </c>
      <c r="G26" s="2">
        <v>24457</v>
      </c>
      <c r="H26" t="s">
        <v>100</v>
      </c>
      <c r="I26">
        <v>622844578</v>
      </c>
      <c r="J26" t="s">
        <v>94</v>
      </c>
      <c r="K26" t="s">
        <v>211</v>
      </c>
      <c r="L26" t="s">
        <v>85</v>
      </c>
      <c r="M26" t="s">
        <v>155</v>
      </c>
      <c r="N26" t="s">
        <v>212</v>
      </c>
      <c r="O26" t="s">
        <v>213</v>
      </c>
      <c r="Q26" t="s">
        <v>177</v>
      </c>
    </row>
    <row r="27" spans="1:17" x14ac:dyDescent="0.3">
      <c r="A27" t="s">
        <v>214</v>
      </c>
      <c r="B27" s="3">
        <v>46063</v>
      </c>
      <c r="C27" t="s">
        <v>73</v>
      </c>
      <c r="D27" t="s">
        <v>209</v>
      </c>
      <c r="E27" t="s">
        <v>215</v>
      </c>
      <c r="F27" s="1">
        <v>206000000000</v>
      </c>
      <c r="J27" t="s">
        <v>216</v>
      </c>
      <c r="L27" t="s">
        <v>85</v>
      </c>
      <c r="M27" t="s">
        <v>27</v>
      </c>
      <c r="Q27" t="s">
        <v>71</v>
      </c>
    </row>
    <row r="28" spans="1:17" x14ac:dyDescent="0.3">
      <c r="A28" t="s">
        <v>217</v>
      </c>
      <c r="B28" s="3">
        <v>46096</v>
      </c>
      <c r="C28" t="s">
        <v>19</v>
      </c>
      <c r="D28" t="s">
        <v>34</v>
      </c>
      <c r="E28" t="s">
        <v>218</v>
      </c>
      <c r="F28" s="1">
        <v>6310000000000</v>
      </c>
      <c r="G28" s="3">
        <v>23348</v>
      </c>
      <c r="H28" t="s">
        <v>111</v>
      </c>
      <c r="I28">
        <v>735394716</v>
      </c>
      <c r="J28" t="s">
        <v>219</v>
      </c>
      <c r="K28" t="s">
        <v>220</v>
      </c>
      <c r="L28" t="s">
        <v>103</v>
      </c>
      <c r="M28" t="s">
        <v>50</v>
      </c>
      <c r="O28" t="s">
        <v>162</v>
      </c>
    </row>
    <row r="29" spans="1:17" x14ac:dyDescent="0.3">
      <c r="A29" t="s">
        <v>221</v>
      </c>
      <c r="B29" t="s">
        <v>222</v>
      </c>
      <c r="C29" t="s">
        <v>19</v>
      </c>
      <c r="D29" t="s">
        <v>55</v>
      </c>
      <c r="E29" t="s">
        <v>223</v>
      </c>
      <c r="F29" s="1">
        <v>9310000000000</v>
      </c>
      <c r="G29" s="2">
        <v>34122</v>
      </c>
      <c r="H29" t="s">
        <v>36</v>
      </c>
      <c r="J29" t="s">
        <v>224</v>
      </c>
      <c r="K29" t="s">
        <v>211</v>
      </c>
      <c r="L29" t="s">
        <v>39</v>
      </c>
      <c r="M29" t="s">
        <v>225</v>
      </c>
      <c r="N29" t="s">
        <v>226</v>
      </c>
      <c r="O29" t="s">
        <v>227</v>
      </c>
      <c r="Q29" t="s">
        <v>107</v>
      </c>
    </row>
    <row r="30" spans="1:17" x14ac:dyDescent="0.3">
      <c r="A30" t="s">
        <v>228</v>
      </c>
      <c r="B30" s="2">
        <v>46154</v>
      </c>
      <c r="C30" t="s">
        <v>54</v>
      </c>
      <c r="D30" t="s">
        <v>165</v>
      </c>
      <c r="E30" t="s">
        <v>229</v>
      </c>
      <c r="F30" s="1">
        <v>512000000000</v>
      </c>
      <c r="G30" s="3">
        <v>38689</v>
      </c>
      <c r="H30" t="s">
        <v>65</v>
      </c>
      <c r="I30" t="s">
        <v>230</v>
      </c>
      <c r="J30" t="s">
        <v>120</v>
      </c>
      <c r="L30" t="s">
        <v>149</v>
      </c>
      <c r="O30" t="s">
        <v>231</v>
      </c>
      <c r="Q30" t="s">
        <v>30</v>
      </c>
    </row>
    <row r="31" spans="1:17" x14ac:dyDescent="0.3">
      <c r="A31" t="s">
        <v>232</v>
      </c>
      <c r="B31" s="2">
        <v>46105</v>
      </c>
      <c r="C31" t="s">
        <v>33</v>
      </c>
      <c r="D31" t="s">
        <v>55</v>
      </c>
      <c r="E31" t="s">
        <v>233</v>
      </c>
      <c r="F31" s="1">
        <v>512000000000</v>
      </c>
      <c r="G31" t="s">
        <v>234</v>
      </c>
      <c r="H31" t="s">
        <v>111</v>
      </c>
      <c r="I31" t="s">
        <v>235</v>
      </c>
      <c r="J31" t="s">
        <v>102</v>
      </c>
      <c r="L31" t="s">
        <v>121</v>
      </c>
      <c r="M31" t="s">
        <v>40</v>
      </c>
      <c r="N31" t="s">
        <v>236</v>
      </c>
      <c r="O31" t="s">
        <v>237</v>
      </c>
      <c r="P31" s="2">
        <v>46177</v>
      </c>
      <c r="Q31" t="s">
        <v>200</v>
      </c>
    </row>
    <row r="32" spans="1:17" x14ac:dyDescent="0.3">
      <c r="A32" t="s">
        <v>238</v>
      </c>
      <c r="B32" s="3">
        <v>46189</v>
      </c>
      <c r="C32" t="s">
        <v>54</v>
      </c>
      <c r="D32" t="s">
        <v>81</v>
      </c>
      <c r="E32" t="s">
        <v>239</v>
      </c>
      <c r="F32" s="1">
        <v>5810000000000</v>
      </c>
      <c r="G32" t="s">
        <v>240</v>
      </c>
      <c r="H32" t="s">
        <v>100</v>
      </c>
      <c r="I32">
        <v>27709426834</v>
      </c>
      <c r="J32" t="s">
        <v>241</v>
      </c>
      <c r="L32" t="s">
        <v>26</v>
      </c>
      <c r="M32" t="s">
        <v>50</v>
      </c>
      <c r="N32" t="s">
        <v>242</v>
      </c>
      <c r="O32" t="s">
        <v>213</v>
      </c>
      <c r="P32" s="2">
        <v>46202</v>
      </c>
      <c r="Q32" t="s">
        <v>88</v>
      </c>
    </row>
    <row r="33" spans="1:17" x14ac:dyDescent="0.3">
      <c r="A33" t="s">
        <v>243</v>
      </c>
      <c r="B33" s="2">
        <v>46065</v>
      </c>
      <c r="C33" t="s">
        <v>54</v>
      </c>
      <c r="D33" t="s">
        <v>209</v>
      </c>
      <c r="E33" t="s">
        <v>223</v>
      </c>
      <c r="F33" s="1">
        <v>6410000000000</v>
      </c>
      <c r="G33" s="2">
        <v>23637</v>
      </c>
      <c r="H33" t="s">
        <v>36</v>
      </c>
      <c r="J33" t="s">
        <v>154</v>
      </c>
      <c r="L33" t="s">
        <v>39</v>
      </c>
      <c r="M33" t="s">
        <v>40</v>
      </c>
      <c r="N33" t="s">
        <v>244</v>
      </c>
      <c r="O33" t="s">
        <v>245</v>
      </c>
    </row>
    <row r="34" spans="1:17" x14ac:dyDescent="0.3">
      <c r="A34" t="s">
        <v>246</v>
      </c>
      <c r="B34" s="2">
        <v>46242</v>
      </c>
      <c r="C34" t="s">
        <v>109</v>
      </c>
      <c r="D34" t="s">
        <v>209</v>
      </c>
      <c r="E34" t="s">
        <v>247</v>
      </c>
      <c r="F34" s="1">
        <v>9410000000000</v>
      </c>
      <c r="G34" s="2">
        <v>34516</v>
      </c>
      <c r="H34" t="s">
        <v>22</v>
      </c>
      <c r="I34" t="s">
        <v>248</v>
      </c>
      <c r="J34" t="s">
        <v>249</v>
      </c>
      <c r="L34" t="s">
        <v>26</v>
      </c>
      <c r="M34" t="s">
        <v>114</v>
      </c>
      <c r="N34" t="s">
        <v>250</v>
      </c>
      <c r="O34" t="s">
        <v>251</v>
      </c>
      <c r="P34" t="s">
        <v>252</v>
      </c>
      <c r="Q34" t="s">
        <v>253</v>
      </c>
    </row>
    <row r="35" spans="1:17" x14ac:dyDescent="0.3">
      <c r="A35" t="s">
        <v>254</v>
      </c>
      <c r="B35" s="2">
        <v>46182</v>
      </c>
      <c r="C35" t="s">
        <v>46</v>
      </c>
      <c r="D35" t="s">
        <v>209</v>
      </c>
      <c r="E35" t="s">
        <v>255</v>
      </c>
      <c r="F35" s="1">
        <v>806000000000</v>
      </c>
      <c r="G35" s="3">
        <v>39615</v>
      </c>
      <c r="H35" t="s">
        <v>65</v>
      </c>
      <c r="I35" t="s">
        <v>256</v>
      </c>
      <c r="J35" t="s">
        <v>257</v>
      </c>
      <c r="L35" t="s">
        <v>121</v>
      </c>
      <c r="M35" t="s">
        <v>40</v>
      </c>
      <c r="N35" t="s">
        <v>258</v>
      </c>
      <c r="O35" t="s">
        <v>259</v>
      </c>
      <c r="P35" s="2">
        <v>46293</v>
      </c>
      <c r="Q35" t="s">
        <v>78</v>
      </c>
    </row>
    <row r="36" spans="1:17" x14ac:dyDescent="0.3">
      <c r="A36" t="s">
        <v>260</v>
      </c>
      <c r="B36" s="2">
        <v>46261</v>
      </c>
      <c r="C36" t="s">
        <v>19</v>
      </c>
      <c r="D36" t="s">
        <v>98</v>
      </c>
      <c r="E36" t="s">
        <v>261</v>
      </c>
      <c r="F36" s="1">
        <v>8910000000000</v>
      </c>
      <c r="G36" t="s">
        <v>262</v>
      </c>
      <c r="I36" t="s">
        <v>263</v>
      </c>
      <c r="K36" t="s">
        <v>67</v>
      </c>
      <c r="L36" t="s">
        <v>103</v>
      </c>
      <c r="M36" t="s">
        <v>225</v>
      </c>
      <c r="N36" t="s">
        <v>264</v>
      </c>
      <c r="O36" t="s">
        <v>251</v>
      </c>
      <c r="P36" t="s">
        <v>265</v>
      </c>
      <c r="Q36" t="s">
        <v>200</v>
      </c>
    </row>
    <row r="37" spans="1:17" x14ac:dyDescent="0.3">
      <c r="A37" t="s">
        <v>266</v>
      </c>
      <c r="B37" t="s">
        <v>267</v>
      </c>
      <c r="C37" t="s">
        <v>33</v>
      </c>
      <c r="D37" t="s">
        <v>209</v>
      </c>
      <c r="E37" t="s">
        <v>255</v>
      </c>
      <c r="F37" s="1">
        <v>8610000000000</v>
      </c>
      <c r="G37" t="s">
        <v>268</v>
      </c>
      <c r="H37" t="s">
        <v>48</v>
      </c>
      <c r="I37" t="s">
        <v>269</v>
      </c>
      <c r="J37" t="s">
        <v>216</v>
      </c>
      <c r="K37" t="s">
        <v>220</v>
      </c>
      <c r="L37" t="s">
        <v>128</v>
      </c>
      <c r="M37" t="s">
        <v>225</v>
      </c>
      <c r="N37" t="s">
        <v>270</v>
      </c>
      <c r="O37" t="s">
        <v>271</v>
      </c>
    </row>
    <row r="38" spans="1:17" x14ac:dyDescent="0.3">
      <c r="A38" t="s">
        <v>272</v>
      </c>
      <c r="B38" s="2">
        <v>46204</v>
      </c>
      <c r="C38" t="s">
        <v>172</v>
      </c>
      <c r="D38" t="s">
        <v>165</v>
      </c>
      <c r="E38" t="s">
        <v>273</v>
      </c>
      <c r="F38" s="1">
        <v>6410000000000</v>
      </c>
      <c r="G38" s="2">
        <v>23710</v>
      </c>
      <c r="H38" t="s">
        <v>111</v>
      </c>
      <c r="I38" t="s">
        <v>274</v>
      </c>
      <c r="J38" t="s">
        <v>49</v>
      </c>
      <c r="L38" t="s">
        <v>128</v>
      </c>
      <c r="M38" t="s">
        <v>174</v>
      </c>
      <c r="O38" t="s">
        <v>275</v>
      </c>
      <c r="Q38" t="s">
        <v>276</v>
      </c>
    </row>
    <row r="39" spans="1:17" x14ac:dyDescent="0.3">
      <c r="A39" t="s">
        <v>277</v>
      </c>
      <c r="B39" s="2">
        <v>46136</v>
      </c>
      <c r="C39" t="s">
        <v>19</v>
      </c>
      <c r="D39" t="s">
        <v>34</v>
      </c>
      <c r="E39" t="s">
        <v>278</v>
      </c>
      <c r="F39">
        <v>6041856770</v>
      </c>
      <c r="G39" t="s">
        <v>279</v>
      </c>
      <c r="H39" t="s">
        <v>36</v>
      </c>
      <c r="I39">
        <v>661962007</v>
      </c>
      <c r="J39" t="s">
        <v>219</v>
      </c>
      <c r="K39" t="s">
        <v>25</v>
      </c>
      <c r="L39" t="s">
        <v>26</v>
      </c>
      <c r="M39" t="s">
        <v>40</v>
      </c>
      <c r="N39" t="s">
        <v>280</v>
      </c>
      <c r="O39" t="s">
        <v>281</v>
      </c>
      <c r="P39" s="2">
        <v>46149</v>
      </c>
      <c r="Q39" t="s">
        <v>125</v>
      </c>
    </row>
    <row r="40" spans="1:17" x14ac:dyDescent="0.3">
      <c r="A40" t="s">
        <v>282</v>
      </c>
      <c r="B40" s="2">
        <v>46151</v>
      </c>
      <c r="C40" t="s">
        <v>80</v>
      </c>
      <c r="D40" t="s">
        <v>138</v>
      </c>
      <c r="E40" t="s">
        <v>283</v>
      </c>
      <c r="F40" s="1">
        <v>7000000000000</v>
      </c>
      <c r="G40" t="s">
        <v>284</v>
      </c>
      <c r="H40" t="s">
        <v>111</v>
      </c>
      <c r="I40" t="s">
        <v>285</v>
      </c>
      <c r="J40" t="s">
        <v>249</v>
      </c>
      <c r="N40" t="s">
        <v>286</v>
      </c>
    </row>
    <row r="41" spans="1:17" x14ac:dyDescent="0.3">
      <c r="A41" t="s">
        <v>287</v>
      </c>
      <c r="B41" t="s">
        <v>288</v>
      </c>
      <c r="C41" t="s">
        <v>19</v>
      </c>
      <c r="D41" t="s">
        <v>90</v>
      </c>
      <c r="E41" t="s">
        <v>289</v>
      </c>
      <c r="F41" s="1">
        <v>7510000000000</v>
      </c>
      <c r="G41" s="2">
        <v>27691</v>
      </c>
      <c r="H41" t="s">
        <v>36</v>
      </c>
      <c r="I41">
        <v>27772464482</v>
      </c>
      <c r="J41" t="s">
        <v>168</v>
      </c>
      <c r="K41" t="s">
        <v>220</v>
      </c>
      <c r="L41" t="s">
        <v>121</v>
      </c>
      <c r="N41" t="s">
        <v>290</v>
      </c>
      <c r="O41" t="s">
        <v>291</v>
      </c>
      <c r="P41" s="2">
        <v>46031</v>
      </c>
    </row>
    <row r="42" spans="1:17" x14ac:dyDescent="0.3">
      <c r="A42" t="s">
        <v>292</v>
      </c>
      <c r="B42" t="s">
        <v>293</v>
      </c>
      <c r="C42" t="s">
        <v>19</v>
      </c>
      <c r="D42" t="s">
        <v>55</v>
      </c>
      <c r="E42" t="s">
        <v>294</v>
      </c>
      <c r="F42" s="1">
        <v>5100000000000</v>
      </c>
      <c r="G42" s="3">
        <v>18738</v>
      </c>
      <c r="H42" t="s">
        <v>111</v>
      </c>
      <c r="I42" t="s">
        <v>295</v>
      </c>
      <c r="J42" t="s">
        <v>186</v>
      </c>
      <c r="K42" t="s">
        <v>296</v>
      </c>
      <c r="L42" t="s">
        <v>39</v>
      </c>
      <c r="M42" t="s">
        <v>27</v>
      </c>
      <c r="N42" t="s">
        <v>297</v>
      </c>
      <c r="O42" t="s">
        <v>298</v>
      </c>
      <c r="Q42" t="s">
        <v>71</v>
      </c>
    </row>
    <row r="43" spans="1:17" x14ac:dyDescent="0.3">
      <c r="A43" t="s">
        <v>299</v>
      </c>
      <c r="B43" s="2">
        <v>46154</v>
      </c>
      <c r="C43" t="s">
        <v>54</v>
      </c>
      <c r="D43" t="s">
        <v>55</v>
      </c>
      <c r="E43" t="s">
        <v>300</v>
      </c>
      <c r="G43" t="s">
        <v>301</v>
      </c>
      <c r="H43" t="s">
        <v>65</v>
      </c>
      <c r="I43" t="s">
        <v>302</v>
      </c>
      <c r="J43" t="s">
        <v>224</v>
      </c>
      <c r="L43" t="s">
        <v>303</v>
      </c>
      <c r="M43" t="s">
        <v>50</v>
      </c>
      <c r="N43" t="s">
        <v>304</v>
      </c>
      <c r="O43" t="s">
        <v>305</v>
      </c>
      <c r="P43" t="s">
        <v>306</v>
      </c>
      <c r="Q43" t="s">
        <v>78</v>
      </c>
    </row>
    <row r="44" spans="1:17" x14ac:dyDescent="0.3">
      <c r="A44" t="s">
        <v>307</v>
      </c>
      <c r="B44" s="2">
        <v>46277</v>
      </c>
      <c r="C44" t="s">
        <v>46</v>
      </c>
      <c r="D44" t="s">
        <v>90</v>
      </c>
      <c r="E44" t="s">
        <v>308</v>
      </c>
      <c r="F44" s="1">
        <v>7310000000000</v>
      </c>
      <c r="G44" s="2">
        <v>26931</v>
      </c>
      <c r="H44" t="s">
        <v>36</v>
      </c>
      <c r="I44" t="s">
        <v>309</v>
      </c>
      <c r="L44" t="s">
        <v>121</v>
      </c>
      <c r="M44" t="s">
        <v>114</v>
      </c>
      <c r="N44" t="s">
        <v>310</v>
      </c>
      <c r="O44" t="s">
        <v>227</v>
      </c>
      <c r="P44" s="3">
        <v>46283</v>
      </c>
      <c r="Q44" t="s">
        <v>30</v>
      </c>
    </row>
    <row r="45" spans="1:17" x14ac:dyDescent="0.3">
      <c r="A45" t="s">
        <v>311</v>
      </c>
      <c r="B45" s="2">
        <v>46158</v>
      </c>
      <c r="C45" t="s">
        <v>46</v>
      </c>
      <c r="D45" t="s">
        <v>138</v>
      </c>
      <c r="E45" t="s">
        <v>312</v>
      </c>
      <c r="F45" s="1">
        <v>5110000000000</v>
      </c>
      <c r="G45" s="2">
        <v>18923</v>
      </c>
      <c r="I45" t="s">
        <v>313</v>
      </c>
      <c r="J45" t="s">
        <v>181</v>
      </c>
      <c r="L45" t="s">
        <v>303</v>
      </c>
      <c r="M45" t="s">
        <v>27</v>
      </c>
      <c r="N45" t="s">
        <v>314</v>
      </c>
      <c r="O45" t="s">
        <v>315</v>
      </c>
      <c r="P45" s="2">
        <v>46169</v>
      </c>
      <c r="Q45" t="s">
        <v>43</v>
      </c>
    </row>
    <row r="46" spans="1:17" x14ac:dyDescent="0.3">
      <c r="A46" t="s">
        <v>316</v>
      </c>
      <c r="B46" s="2">
        <v>46054</v>
      </c>
      <c r="C46" t="s">
        <v>19</v>
      </c>
      <c r="D46" t="s">
        <v>165</v>
      </c>
      <c r="E46" t="s">
        <v>317</v>
      </c>
      <c r="F46" s="1">
        <v>9400000000000</v>
      </c>
      <c r="G46" s="3">
        <v>34363</v>
      </c>
      <c r="H46" t="s">
        <v>36</v>
      </c>
      <c r="I46" t="s">
        <v>318</v>
      </c>
      <c r="J46" t="s">
        <v>141</v>
      </c>
      <c r="K46" t="s">
        <v>319</v>
      </c>
      <c r="L46" t="s">
        <v>134</v>
      </c>
      <c r="M46" t="s">
        <v>225</v>
      </c>
      <c r="N46" t="s">
        <v>320</v>
      </c>
      <c r="O46" t="s">
        <v>271</v>
      </c>
      <c r="Q46" t="s">
        <v>131</v>
      </c>
    </row>
    <row r="47" spans="1:17" x14ac:dyDescent="0.3">
      <c r="A47" t="s">
        <v>321</v>
      </c>
      <c r="B47" s="2">
        <v>46120</v>
      </c>
      <c r="C47" t="s">
        <v>322</v>
      </c>
      <c r="D47" t="s">
        <v>90</v>
      </c>
      <c r="E47" t="s">
        <v>323</v>
      </c>
      <c r="F47" s="1">
        <v>8100000000000</v>
      </c>
      <c r="G47" s="2">
        <v>29615</v>
      </c>
      <c r="I47" t="s">
        <v>324</v>
      </c>
      <c r="J47" t="s">
        <v>197</v>
      </c>
      <c r="K47" t="s">
        <v>325</v>
      </c>
      <c r="L47" t="s">
        <v>103</v>
      </c>
      <c r="M47" t="s">
        <v>60</v>
      </c>
      <c r="O47" t="s">
        <v>96</v>
      </c>
      <c r="Q47" t="s">
        <v>200</v>
      </c>
    </row>
    <row r="48" spans="1:17" x14ac:dyDescent="0.3">
      <c r="A48" t="s">
        <v>326</v>
      </c>
      <c r="B48" s="3">
        <v>46176</v>
      </c>
      <c r="C48" t="s">
        <v>322</v>
      </c>
      <c r="D48" t="s">
        <v>165</v>
      </c>
      <c r="E48" t="s">
        <v>327</v>
      </c>
      <c r="F48" s="1">
        <v>607000000000</v>
      </c>
      <c r="G48" s="2">
        <v>38905</v>
      </c>
      <c r="I48" t="s">
        <v>328</v>
      </c>
      <c r="J48" t="s">
        <v>216</v>
      </c>
      <c r="K48" t="s">
        <v>142</v>
      </c>
      <c r="L48" t="s">
        <v>85</v>
      </c>
      <c r="M48" t="s">
        <v>225</v>
      </c>
      <c r="N48" t="s">
        <v>329</v>
      </c>
      <c r="O48" t="s">
        <v>330</v>
      </c>
      <c r="Q48" t="s">
        <v>30</v>
      </c>
    </row>
    <row r="49" spans="1:17" x14ac:dyDescent="0.3">
      <c r="A49" t="s">
        <v>331</v>
      </c>
      <c r="B49" s="3">
        <v>46254</v>
      </c>
      <c r="C49" t="s">
        <v>46</v>
      </c>
      <c r="D49" t="s">
        <v>90</v>
      </c>
      <c r="F49" s="1">
        <v>5510000000000</v>
      </c>
      <c r="H49" t="s">
        <v>48</v>
      </c>
      <c r="I49" t="s">
        <v>173</v>
      </c>
      <c r="J49" t="s">
        <v>24</v>
      </c>
      <c r="L49" t="s">
        <v>134</v>
      </c>
      <c r="M49" t="s">
        <v>40</v>
      </c>
      <c r="N49" t="s">
        <v>332</v>
      </c>
      <c r="O49" t="s">
        <v>333</v>
      </c>
      <c r="Q49" t="s">
        <v>107</v>
      </c>
    </row>
    <row r="50" spans="1:17" x14ac:dyDescent="0.3">
      <c r="A50" t="s">
        <v>334</v>
      </c>
      <c r="B50" t="s">
        <v>335</v>
      </c>
      <c r="C50" t="s">
        <v>322</v>
      </c>
      <c r="D50" t="s">
        <v>209</v>
      </c>
      <c r="E50" t="s">
        <v>336</v>
      </c>
      <c r="F50" s="1">
        <v>8410000000000</v>
      </c>
      <c r="H50" t="s">
        <v>48</v>
      </c>
      <c r="I50" t="s">
        <v>337</v>
      </c>
      <c r="J50" t="s">
        <v>241</v>
      </c>
      <c r="K50" t="s">
        <v>220</v>
      </c>
      <c r="L50" t="s">
        <v>121</v>
      </c>
      <c r="M50" t="s">
        <v>40</v>
      </c>
      <c r="N50" t="s">
        <v>338</v>
      </c>
      <c r="O50" t="s">
        <v>339</v>
      </c>
      <c r="Q50" t="s">
        <v>200</v>
      </c>
    </row>
    <row r="51" spans="1:17" x14ac:dyDescent="0.3">
      <c r="A51" t="s">
        <v>340</v>
      </c>
      <c r="B51" t="s">
        <v>341</v>
      </c>
      <c r="C51" t="s">
        <v>172</v>
      </c>
      <c r="D51" t="s">
        <v>98</v>
      </c>
      <c r="E51" t="s">
        <v>342</v>
      </c>
      <c r="F51" s="1">
        <v>5700000000000</v>
      </c>
      <c r="G51" t="s">
        <v>343</v>
      </c>
      <c r="H51" t="s">
        <v>22</v>
      </c>
      <c r="I51" t="s">
        <v>344</v>
      </c>
      <c r="J51" t="s">
        <v>58</v>
      </c>
      <c r="L51" t="s">
        <v>303</v>
      </c>
      <c r="M51" t="s">
        <v>68</v>
      </c>
      <c r="N51" t="s">
        <v>345</v>
      </c>
      <c r="O51" t="s">
        <v>70</v>
      </c>
      <c r="P51" s="2">
        <v>46272</v>
      </c>
      <c r="Q51" t="s">
        <v>107</v>
      </c>
    </row>
    <row r="52" spans="1:17" x14ac:dyDescent="0.3">
      <c r="A52" t="s">
        <v>346</v>
      </c>
      <c r="B52" s="2">
        <v>46067</v>
      </c>
      <c r="C52" t="s">
        <v>172</v>
      </c>
      <c r="D52" t="s">
        <v>165</v>
      </c>
      <c r="E52" t="s">
        <v>347</v>
      </c>
      <c r="F52" s="1">
        <v>610000000000</v>
      </c>
      <c r="G52" s="2">
        <v>39014</v>
      </c>
      <c r="J52" t="s">
        <v>58</v>
      </c>
      <c r="L52" t="s">
        <v>103</v>
      </c>
      <c r="M52" t="s">
        <v>40</v>
      </c>
      <c r="N52" t="s">
        <v>348</v>
      </c>
      <c r="O52" t="s">
        <v>162</v>
      </c>
      <c r="P52" s="3">
        <v>46097</v>
      </c>
      <c r="Q52" t="s">
        <v>145</v>
      </c>
    </row>
    <row r="53" spans="1:17" x14ac:dyDescent="0.3">
      <c r="A53" t="s">
        <v>349</v>
      </c>
      <c r="C53" t="s">
        <v>322</v>
      </c>
      <c r="D53" t="s">
        <v>138</v>
      </c>
      <c r="E53" t="s">
        <v>350</v>
      </c>
      <c r="F53" s="1">
        <v>2300000000000</v>
      </c>
      <c r="G53" t="s">
        <v>351</v>
      </c>
      <c r="H53" t="s">
        <v>36</v>
      </c>
      <c r="J53" t="s">
        <v>249</v>
      </c>
      <c r="K53" t="s">
        <v>325</v>
      </c>
      <c r="L53" t="s">
        <v>128</v>
      </c>
      <c r="M53" t="s">
        <v>50</v>
      </c>
      <c r="N53" t="s">
        <v>352</v>
      </c>
      <c r="O53" t="s">
        <v>353</v>
      </c>
      <c r="Q53" t="s">
        <v>177</v>
      </c>
    </row>
    <row r="54" spans="1:17" x14ac:dyDescent="0.3">
      <c r="A54" t="s">
        <v>354</v>
      </c>
      <c r="B54" s="3">
        <v>46152</v>
      </c>
      <c r="C54" t="s">
        <v>172</v>
      </c>
      <c r="D54" t="s">
        <v>34</v>
      </c>
      <c r="E54" t="s">
        <v>355</v>
      </c>
      <c r="F54" s="1">
        <v>5710000000000</v>
      </c>
      <c r="G54" t="s">
        <v>356</v>
      </c>
      <c r="H54" t="s">
        <v>100</v>
      </c>
      <c r="J54" t="s">
        <v>357</v>
      </c>
      <c r="L54" t="s">
        <v>103</v>
      </c>
      <c r="M54" t="s">
        <v>225</v>
      </c>
      <c r="N54" t="s">
        <v>358</v>
      </c>
      <c r="O54" t="s">
        <v>42</v>
      </c>
      <c r="P54" s="2">
        <v>46160</v>
      </c>
      <c r="Q54" t="s">
        <v>78</v>
      </c>
    </row>
    <row r="55" spans="1:17" x14ac:dyDescent="0.3">
      <c r="A55" t="s">
        <v>359</v>
      </c>
      <c r="B55" s="3">
        <v>46166</v>
      </c>
      <c r="C55" t="s">
        <v>54</v>
      </c>
      <c r="D55" t="s">
        <v>90</v>
      </c>
      <c r="E55" t="s">
        <v>360</v>
      </c>
      <c r="F55" s="1">
        <v>7410000000000</v>
      </c>
      <c r="G55" s="3">
        <v>27294</v>
      </c>
      <c r="H55" t="s">
        <v>22</v>
      </c>
      <c r="I55">
        <v>27673462232</v>
      </c>
      <c r="J55" t="s">
        <v>257</v>
      </c>
      <c r="L55" t="s">
        <v>149</v>
      </c>
      <c r="M55" t="s">
        <v>50</v>
      </c>
      <c r="N55" t="s">
        <v>361</v>
      </c>
      <c r="O55" t="s">
        <v>362</v>
      </c>
      <c r="Q55" t="s">
        <v>253</v>
      </c>
    </row>
    <row r="56" spans="1:17" x14ac:dyDescent="0.3">
      <c r="A56" t="s">
        <v>363</v>
      </c>
      <c r="B56" s="2">
        <v>46333</v>
      </c>
      <c r="C56" t="s">
        <v>73</v>
      </c>
      <c r="D56" t="s">
        <v>90</v>
      </c>
      <c r="E56" t="s">
        <v>364</v>
      </c>
      <c r="F56" s="1">
        <v>8200000000000</v>
      </c>
      <c r="G56" t="s">
        <v>365</v>
      </c>
      <c r="H56" t="s">
        <v>22</v>
      </c>
      <c r="I56" t="s">
        <v>173</v>
      </c>
      <c r="J56" t="s">
        <v>24</v>
      </c>
      <c r="L56" t="s">
        <v>26</v>
      </c>
      <c r="N56" t="s">
        <v>366</v>
      </c>
      <c r="O56" t="s">
        <v>213</v>
      </c>
      <c r="P56" t="s">
        <v>367</v>
      </c>
      <c r="Q56" t="s">
        <v>30</v>
      </c>
    </row>
    <row r="57" spans="1:17" x14ac:dyDescent="0.3">
      <c r="A57" t="s">
        <v>368</v>
      </c>
      <c r="B57" t="s">
        <v>369</v>
      </c>
      <c r="C57" t="s">
        <v>109</v>
      </c>
      <c r="D57" t="s">
        <v>81</v>
      </c>
      <c r="E57" t="s">
        <v>370</v>
      </c>
      <c r="F57" s="1">
        <v>9210000000000</v>
      </c>
      <c r="G57" s="2">
        <v>33756</v>
      </c>
      <c r="H57" t="s">
        <v>36</v>
      </c>
      <c r="J57" t="s">
        <v>219</v>
      </c>
      <c r="L57" t="s">
        <v>121</v>
      </c>
      <c r="M57" t="s">
        <v>155</v>
      </c>
      <c r="N57" t="s">
        <v>371</v>
      </c>
      <c r="O57" t="s">
        <v>353</v>
      </c>
      <c r="P57" s="3">
        <v>46277</v>
      </c>
      <c r="Q57" t="s">
        <v>177</v>
      </c>
    </row>
    <row r="58" spans="1:17" x14ac:dyDescent="0.3">
      <c r="A58" t="s">
        <v>372</v>
      </c>
      <c r="C58" t="s">
        <v>46</v>
      </c>
      <c r="D58" t="s">
        <v>81</v>
      </c>
      <c r="E58" t="s">
        <v>373</v>
      </c>
      <c r="F58" s="1">
        <v>6510000000000</v>
      </c>
      <c r="G58" s="2">
        <v>24085</v>
      </c>
      <c r="H58" t="s">
        <v>100</v>
      </c>
      <c r="I58" t="s">
        <v>173</v>
      </c>
      <c r="J58" t="s">
        <v>38</v>
      </c>
      <c r="L58" t="s">
        <v>128</v>
      </c>
      <c r="M58" t="s">
        <v>225</v>
      </c>
      <c r="N58" t="s">
        <v>374</v>
      </c>
      <c r="O58" t="s">
        <v>259</v>
      </c>
      <c r="Q58" t="s">
        <v>253</v>
      </c>
    </row>
    <row r="59" spans="1:17" x14ac:dyDescent="0.3">
      <c r="A59" t="s">
        <v>375</v>
      </c>
      <c r="B59" s="3">
        <v>46123</v>
      </c>
      <c r="C59" t="s">
        <v>376</v>
      </c>
      <c r="D59" t="s">
        <v>34</v>
      </c>
      <c r="E59" t="s">
        <v>377</v>
      </c>
      <c r="F59" s="1">
        <v>2200000000000</v>
      </c>
      <c r="G59" s="2">
        <v>44638</v>
      </c>
      <c r="H59" t="s">
        <v>36</v>
      </c>
      <c r="J59" t="s">
        <v>249</v>
      </c>
      <c r="L59" t="s">
        <v>39</v>
      </c>
      <c r="M59" t="s">
        <v>155</v>
      </c>
      <c r="N59" t="s">
        <v>378</v>
      </c>
      <c r="O59" t="s">
        <v>379</v>
      </c>
      <c r="Q59" t="s">
        <v>131</v>
      </c>
    </row>
    <row r="60" spans="1:17" x14ac:dyDescent="0.3">
      <c r="A60" t="s">
        <v>380</v>
      </c>
      <c r="B60" s="2">
        <v>46178</v>
      </c>
      <c r="C60" t="s">
        <v>33</v>
      </c>
      <c r="D60" t="s">
        <v>55</v>
      </c>
      <c r="E60" t="s">
        <v>381</v>
      </c>
      <c r="F60" s="1">
        <v>9610000000000</v>
      </c>
      <c r="G60" s="2">
        <v>35333</v>
      </c>
      <c r="H60" t="s">
        <v>100</v>
      </c>
      <c r="I60" t="s">
        <v>382</v>
      </c>
      <c r="J60" t="s">
        <v>113</v>
      </c>
      <c r="L60" t="s">
        <v>149</v>
      </c>
      <c r="M60" t="s">
        <v>27</v>
      </c>
      <c r="N60" t="s">
        <v>383</v>
      </c>
      <c r="O60" t="s">
        <v>384</v>
      </c>
      <c r="Q60" t="s">
        <v>385</v>
      </c>
    </row>
    <row r="61" spans="1:17" x14ac:dyDescent="0.3">
      <c r="A61" t="s">
        <v>386</v>
      </c>
      <c r="B61" s="2">
        <v>46069</v>
      </c>
      <c r="C61" t="s">
        <v>80</v>
      </c>
      <c r="D61" t="s">
        <v>55</v>
      </c>
      <c r="E61" t="s">
        <v>387</v>
      </c>
      <c r="F61" s="1">
        <v>7810000000000</v>
      </c>
      <c r="G61" s="2">
        <v>28761</v>
      </c>
      <c r="H61" t="s">
        <v>36</v>
      </c>
      <c r="I61">
        <v>616113950</v>
      </c>
      <c r="J61" t="s">
        <v>154</v>
      </c>
      <c r="L61" t="s">
        <v>39</v>
      </c>
      <c r="M61" t="s">
        <v>68</v>
      </c>
      <c r="N61" t="s">
        <v>388</v>
      </c>
      <c r="O61" t="s">
        <v>206</v>
      </c>
      <c r="Q61" t="s">
        <v>200</v>
      </c>
    </row>
    <row r="62" spans="1:17" x14ac:dyDescent="0.3">
      <c r="A62" t="s">
        <v>389</v>
      </c>
      <c r="B62" s="2">
        <v>46271</v>
      </c>
      <c r="C62" t="s">
        <v>46</v>
      </c>
      <c r="D62" t="s">
        <v>209</v>
      </c>
      <c r="E62" t="s">
        <v>195</v>
      </c>
      <c r="F62" s="1">
        <v>7010000000000</v>
      </c>
      <c r="G62" t="s">
        <v>390</v>
      </c>
      <c r="H62" t="s">
        <v>100</v>
      </c>
      <c r="I62">
        <v>726133001</v>
      </c>
      <c r="J62" t="s">
        <v>120</v>
      </c>
      <c r="L62" t="s">
        <v>121</v>
      </c>
      <c r="O62" t="s">
        <v>391</v>
      </c>
      <c r="P62" s="3">
        <v>46212</v>
      </c>
      <c r="Q62" t="s">
        <v>177</v>
      </c>
    </row>
    <row r="63" spans="1:17" x14ac:dyDescent="0.3">
      <c r="A63" t="s">
        <v>392</v>
      </c>
      <c r="B63" s="2">
        <v>46062</v>
      </c>
      <c r="C63" t="s">
        <v>33</v>
      </c>
      <c r="D63" t="s">
        <v>165</v>
      </c>
      <c r="F63" s="1">
        <v>6400000000000</v>
      </c>
      <c r="G63" s="2">
        <v>23470</v>
      </c>
      <c r="H63" t="s">
        <v>100</v>
      </c>
      <c r="I63" t="s">
        <v>393</v>
      </c>
      <c r="J63" t="s">
        <v>94</v>
      </c>
      <c r="L63" t="s">
        <v>303</v>
      </c>
      <c r="M63" t="s">
        <v>114</v>
      </c>
      <c r="N63" t="s">
        <v>394</v>
      </c>
      <c r="O63" t="s">
        <v>395</v>
      </c>
      <c r="P63" s="3">
        <v>46296</v>
      </c>
      <c r="Q63" t="s">
        <v>131</v>
      </c>
    </row>
    <row r="64" spans="1:17" x14ac:dyDescent="0.3">
      <c r="A64" t="s">
        <v>396</v>
      </c>
      <c r="B64" s="2">
        <v>46275</v>
      </c>
      <c r="C64" t="s">
        <v>376</v>
      </c>
      <c r="D64" t="s">
        <v>138</v>
      </c>
      <c r="E64" t="s">
        <v>239</v>
      </c>
      <c r="F64" s="1">
        <v>2410000000000</v>
      </c>
      <c r="G64" s="2">
        <v>45392</v>
      </c>
      <c r="H64" t="s">
        <v>111</v>
      </c>
      <c r="J64" t="s">
        <v>181</v>
      </c>
      <c r="L64" t="s">
        <v>39</v>
      </c>
      <c r="M64" t="s">
        <v>68</v>
      </c>
      <c r="N64" t="s">
        <v>182</v>
      </c>
      <c r="O64" t="s">
        <v>397</v>
      </c>
      <c r="Q64" t="s">
        <v>71</v>
      </c>
    </row>
    <row r="65" spans="1:17" x14ac:dyDescent="0.3">
      <c r="A65" t="s">
        <v>398</v>
      </c>
      <c r="B65" s="2">
        <v>46049</v>
      </c>
      <c r="C65" t="s">
        <v>19</v>
      </c>
      <c r="D65" t="s">
        <v>209</v>
      </c>
      <c r="E65" t="s">
        <v>35</v>
      </c>
      <c r="F65" s="1">
        <v>2400000000000</v>
      </c>
      <c r="G65" t="s">
        <v>399</v>
      </c>
      <c r="H65" t="s">
        <v>100</v>
      </c>
      <c r="I65">
        <v>617063088</v>
      </c>
      <c r="J65" t="s">
        <v>38</v>
      </c>
      <c r="K65" t="s">
        <v>67</v>
      </c>
      <c r="L65" t="s">
        <v>85</v>
      </c>
      <c r="M65" t="s">
        <v>40</v>
      </c>
      <c r="N65" t="s">
        <v>400</v>
      </c>
      <c r="O65" t="s">
        <v>401</v>
      </c>
      <c r="Q65" t="s">
        <v>276</v>
      </c>
    </row>
    <row r="66" spans="1:17" x14ac:dyDescent="0.3">
      <c r="A66" t="s">
        <v>402</v>
      </c>
      <c r="B66" s="3">
        <v>46269</v>
      </c>
      <c r="C66" t="s">
        <v>54</v>
      </c>
      <c r="D66" t="s">
        <v>55</v>
      </c>
      <c r="E66" t="s">
        <v>403</v>
      </c>
      <c r="G66" s="2">
        <v>36908</v>
      </c>
      <c r="H66" t="s">
        <v>36</v>
      </c>
      <c r="I66">
        <v>618916668</v>
      </c>
      <c r="J66" t="s">
        <v>84</v>
      </c>
      <c r="L66" t="s">
        <v>103</v>
      </c>
      <c r="M66" t="s">
        <v>68</v>
      </c>
      <c r="N66" t="s">
        <v>404</v>
      </c>
      <c r="O66" t="s">
        <v>29</v>
      </c>
      <c r="Q66" t="s">
        <v>88</v>
      </c>
    </row>
    <row r="67" spans="1:17" x14ac:dyDescent="0.3">
      <c r="A67" t="s">
        <v>405</v>
      </c>
      <c r="B67" s="3">
        <v>46120</v>
      </c>
      <c r="C67" t="s">
        <v>109</v>
      </c>
      <c r="D67" t="s">
        <v>20</v>
      </c>
      <c r="E67" t="s">
        <v>406</v>
      </c>
      <c r="F67" s="1">
        <v>9310000000000</v>
      </c>
      <c r="G67" s="2">
        <v>34069</v>
      </c>
      <c r="H67" t="s">
        <v>65</v>
      </c>
      <c r="I67">
        <v>27846771182</v>
      </c>
      <c r="J67" t="s">
        <v>154</v>
      </c>
      <c r="L67" t="s">
        <v>59</v>
      </c>
      <c r="N67" t="s">
        <v>407</v>
      </c>
      <c r="O67" t="s">
        <v>408</v>
      </c>
      <c r="Q67" t="s">
        <v>125</v>
      </c>
    </row>
    <row r="68" spans="1:17" x14ac:dyDescent="0.3">
      <c r="A68" t="s">
        <v>409</v>
      </c>
      <c r="B68" s="2">
        <v>46084</v>
      </c>
      <c r="C68" t="s">
        <v>46</v>
      </c>
      <c r="D68" t="s">
        <v>20</v>
      </c>
      <c r="E68" t="s">
        <v>410</v>
      </c>
      <c r="F68" s="1">
        <v>5310000000000</v>
      </c>
      <c r="G68" s="3">
        <v>19653</v>
      </c>
      <c r="H68" t="s">
        <v>48</v>
      </c>
      <c r="I68" t="s">
        <v>411</v>
      </c>
      <c r="J68" t="s">
        <v>412</v>
      </c>
      <c r="L68" t="s">
        <v>134</v>
      </c>
      <c r="M68" t="s">
        <v>68</v>
      </c>
      <c r="N68" t="s">
        <v>413</v>
      </c>
      <c r="O68" t="s">
        <v>408</v>
      </c>
      <c r="Q68" t="s">
        <v>107</v>
      </c>
    </row>
    <row r="69" spans="1:17" x14ac:dyDescent="0.3">
      <c r="A69" t="s">
        <v>414</v>
      </c>
      <c r="B69" s="3">
        <v>46148</v>
      </c>
      <c r="C69" t="s">
        <v>46</v>
      </c>
      <c r="D69" t="s">
        <v>147</v>
      </c>
      <c r="E69" t="s">
        <v>415</v>
      </c>
      <c r="F69" s="1">
        <v>5800000000000</v>
      </c>
      <c r="G69" s="3">
        <v>21231</v>
      </c>
      <c r="H69" t="s">
        <v>48</v>
      </c>
      <c r="I69" t="s">
        <v>416</v>
      </c>
      <c r="J69" t="s">
        <v>216</v>
      </c>
      <c r="L69" t="s">
        <v>121</v>
      </c>
      <c r="M69" t="s">
        <v>40</v>
      </c>
      <c r="N69" t="s">
        <v>417</v>
      </c>
      <c r="O69" t="s">
        <v>105</v>
      </c>
      <c r="P69" s="2">
        <v>46170</v>
      </c>
      <c r="Q69" t="s">
        <v>125</v>
      </c>
    </row>
    <row r="70" spans="1:17" x14ac:dyDescent="0.3">
      <c r="A70" t="s">
        <v>418</v>
      </c>
      <c r="B70" s="2">
        <v>46122</v>
      </c>
      <c r="C70" t="s">
        <v>19</v>
      </c>
      <c r="D70" t="s">
        <v>147</v>
      </c>
      <c r="E70" t="s">
        <v>419</v>
      </c>
      <c r="F70" s="1">
        <v>7400000000000</v>
      </c>
      <c r="G70" s="3">
        <v>27132</v>
      </c>
      <c r="H70" t="s">
        <v>100</v>
      </c>
      <c r="I70" t="s">
        <v>420</v>
      </c>
      <c r="J70" t="s">
        <v>219</v>
      </c>
      <c r="K70" t="s">
        <v>211</v>
      </c>
      <c r="L70" t="s">
        <v>121</v>
      </c>
      <c r="M70" t="s">
        <v>60</v>
      </c>
      <c r="N70" t="s">
        <v>421</v>
      </c>
      <c r="O70" t="s">
        <v>422</v>
      </c>
      <c r="P70" s="3">
        <v>46139</v>
      </c>
    </row>
    <row r="71" spans="1:17" x14ac:dyDescent="0.3">
      <c r="A71" t="s">
        <v>423</v>
      </c>
      <c r="B71" s="3">
        <v>46253</v>
      </c>
      <c r="C71" t="s">
        <v>109</v>
      </c>
      <c r="D71" t="s">
        <v>138</v>
      </c>
      <c r="E71" t="s">
        <v>424</v>
      </c>
      <c r="F71" s="1">
        <v>9210000000000</v>
      </c>
      <c r="G71" s="3">
        <v>33870</v>
      </c>
      <c r="H71" t="s">
        <v>100</v>
      </c>
      <c r="I71" t="s">
        <v>425</v>
      </c>
      <c r="J71" t="s">
        <v>257</v>
      </c>
      <c r="L71" t="s">
        <v>85</v>
      </c>
      <c r="M71" t="s">
        <v>60</v>
      </c>
      <c r="N71" t="s">
        <v>286</v>
      </c>
      <c r="O71" t="s">
        <v>339</v>
      </c>
    </row>
    <row r="72" spans="1:17" x14ac:dyDescent="0.3">
      <c r="A72" t="s">
        <v>426</v>
      </c>
      <c r="B72" s="3">
        <v>46109</v>
      </c>
      <c r="C72" t="s">
        <v>117</v>
      </c>
      <c r="D72" t="s">
        <v>20</v>
      </c>
      <c r="E72" t="s">
        <v>427</v>
      </c>
      <c r="F72" s="1">
        <v>4510000000000</v>
      </c>
      <c r="G72" s="2">
        <v>16726</v>
      </c>
      <c r="H72" t="s">
        <v>48</v>
      </c>
      <c r="I72" t="s">
        <v>428</v>
      </c>
      <c r="J72" t="s">
        <v>141</v>
      </c>
      <c r="L72" t="s">
        <v>134</v>
      </c>
      <c r="N72" t="s">
        <v>429</v>
      </c>
      <c r="O72" t="s">
        <v>430</v>
      </c>
      <c r="Q72" t="s">
        <v>30</v>
      </c>
    </row>
    <row r="73" spans="1:17" x14ac:dyDescent="0.3">
      <c r="A73" t="s">
        <v>431</v>
      </c>
      <c r="B73" s="2">
        <v>46122</v>
      </c>
      <c r="C73" t="s">
        <v>322</v>
      </c>
      <c r="D73" t="s">
        <v>209</v>
      </c>
      <c r="F73">
        <v>9029164083</v>
      </c>
      <c r="G73" s="2">
        <v>36565</v>
      </c>
      <c r="H73" t="s">
        <v>36</v>
      </c>
      <c r="I73">
        <v>27846332829</v>
      </c>
      <c r="J73" t="s">
        <v>38</v>
      </c>
      <c r="K73" t="s">
        <v>67</v>
      </c>
      <c r="L73" t="s">
        <v>59</v>
      </c>
      <c r="M73" t="s">
        <v>40</v>
      </c>
      <c r="N73" t="s">
        <v>143</v>
      </c>
      <c r="O73" t="s">
        <v>206</v>
      </c>
    </row>
    <row r="74" spans="1:17" x14ac:dyDescent="0.3">
      <c r="A74" t="s">
        <v>432</v>
      </c>
      <c r="B74" t="s">
        <v>433</v>
      </c>
      <c r="C74" t="s">
        <v>19</v>
      </c>
      <c r="D74" t="s">
        <v>165</v>
      </c>
      <c r="E74" t="s">
        <v>434</v>
      </c>
      <c r="F74" s="1">
        <v>1000000000000</v>
      </c>
      <c r="G74" t="s">
        <v>435</v>
      </c>
      <c r="I74">
        <v>688245897</v>
      </c>
      <c r="J74" t="s">
        <v>38</v>
      </c>
      <c r="K74" t="s">
        <v>220</v>
      </c>
      <c r="L74" t="s">
        <v>59</v>
      </c>
      <c r="M74" t="s">
        <v>174</v>
      </c>
      <c r="N74" t="s">
        <v>436</v>
      </c>
      <c r="O74" t="s">
        <v>136</v>
      </c>
      <c r="Q74" t="s">
        <v>437</v>
      </c>
    </row>
    <row r="75" spans="1:17" x14ac:dyDescent="0.3">
      <c r="A75" t="s">
        <v>438</v>
      </c>
      <c r="B75" t="s">
        <v>439</v>
      </c>
      <c r="C75" t="s">
        <v>33</v>
      </c>
      <c r="D75" t="s">
        <v>34</v>
      </c>
      <c r="E75" t="s">
        <v>440</v>
      </c>
      <c r="F75" s="1">
        <v>5310000000000</v>
      </c>
      <c r="G75" s="2">
        <v>19501</v>
      </c>
      <c r="I75" t="s">
        <v>441</v>
      </c>
      <c r="J75" t="s">
        <v>120</v>
      </c>
      <c r="L75" t="s">
        <v>134</v>
      </c>
      <c r="M75" t="s">
        <v>50</v>
      </c>
      <c r="N75" t="s">
        <v>442</v>
      </c>
      <c r="O75" t="s">
        <v>443</v>
      </c>
      <c r="Q75" t="s">
        <v>276</v>
      </c>
    </row>
    <row r="76" spans="1:17" x14ac:dyDescent="0.3">
      <c r="A76" t="s">
        <v>444</v>
      </c>
      <c r="B76" t="s">
        <v>445</v>
      </c>
      <c r="C76" t="s">
        <v>19</v>
      </c>
      <c r="D76" t="s">
        <v>98</v>
      </c>
      <c r="E76" t="s">
        <v>446</v>
      </c>
      <c r="F76" t="s">
        <v>447</v>
      </c>
      <c r="H76" t="s">
        <v>100</v>
      </c>
      <c r="J76" t="s">
        <v>168</v>
      </c>
      <c r="K76" t="s">
        <v>211</v>
      </c>
      <c r="L76" t="s">
        <v>134</v>
      </c>
      <c r="M76" t="s">
        <v>225</v>
      </c>
      <c r="O76" t="s">
        <v>183</v>
      </c>
      <c r="Q76" t="s">
        <v>200</v>
      </c>
    </row>
    <row r="77" spans="1:17" x14ac:dyDescent="0.3">
      <c r="A77" t="s">
        <v>448</v>
      </c>
      <c r="B77" s="3">
        <v>46157</v>
      </c>
      <c r="C77" t="s">
        <v>80</v>
      </c>
      <c r="D77" t="s">
        <v>90</v>
      </c>
      <c r="E77" t="s">
        <v>315</v>
      </c>
      <c r="F77" s="1">
        <v>7910000000000</v>
      </c>
      <c r="G77" s="2">
        <v>29197</v>
      </c>
      <c r="H77" t="s">
        <v>48</v>
      </c>
      <c r="J77" t="s">
        <v>120</v>
      </c>
      <c r="L77" t="s">
        <v>134</v>
      </c>
      <c r="M77" t="s">
        <v>174</v>
      </c>
      <c r="N77" t="s">
        <v>449</v>
      </c>
      <c r="O77" t="s">
        <v>450</v>
      </c>
      <c r="Q77" t="s">
        <v>385</v>
      </c>
    </row>
    <row r="78" spans="1:17" x14ac:dyDescent="0.3">
      <c r="A78" t="s">
        <v>451</v>
      </c>
      <c r="B78" s="3">
        <v>46102</v>
      </c>
      <c r="C78" t="s">
        <v>33</v>
      </c>
      <c r="D78" t="s">
        <v>209</v>
      </c>
      <c r="E78" t="s">
        <v>452</v>
      </c>
      <c r="F78" s="1">
        <v>8800000000000</v>
      </c>
      <c r="G78" s="2">
        <v>32481</v>
      </c>
      <c r="I78" t="s">
        <v>453</v>
      </c>
      <c r="J78" t="s">
        <v>102</v>
      </c>
      <c r="L78" t="s">
        <v>121</v>
      </c>
      <c r="M78" t="s">
        <v>174</v>
      </c>
      <c r="N78" t="s">
        <v>454</v>
      </c>
      <c r="O78" t="s">
        <v>330</v>
      </c>
      <c r="P78" s="2">
        <v>46330</v>
      </c>
      <c r="Q78" t="s">
        <v>78</v>
      </c>
    </row>
    <row r="79" spans="1:17" x14ac:dyDescent="0.3">
      <c r="A79" t="s">
        <v>455</v>
      </c>
      <c r="B79" s="3">
        <v>46180</v>
      </c>
      <c r="C79" t="s">
        <v>322</v>
      </c>
      <c r="D79" t="s">
        <v>165</v>
      </c>
      <c r="E79" t="s">
        <v>456</v>
      </c>
      <c r="F79" s="1">
        <v>6810000000000</v>
      </c>
      <c r="G79" s="2">
        <v>25003</v>
      </c>
      <c r="H79" t="s">
        <v>100</v>
      </c>
      <c r="I79" t="s">
        <v>457</v>
      </c>
      <c r="J79" t="s">
        <v>84</v>
      </c>
      <c r="K79" t="s">
        <v>142</v>
      </c>
      <c r="L79" t="s">
        <v>103</v>
      </c>
      <c r="N79" t="s">
        <v>458</v>
      </c>
      <c r="O79" t="s">
        <v>459</v>
      </c>
      <c r="P79" s="2">
        <v>46187</v>
      </c>
      <c r="Q79" t="s">
        <v>253</v>
      </c>
    </row>
    <row r="80" spans="1:17" x14ac:dyDescent="0.3">
      <c r="A80" t="s">
        <v>460</v>
      </c>
      <c r="B80" s="3">
        <v>46077</v>
      </c>
      <c r="C80" t="s">
        <v>54</v>
      </c>
      <c r="D80" t="s">
        <v>90</v>
      </c>
      <c r="E80" t="s">
        <v>461</v>
      </c>
      <c r="F80" s="1">
        <v>9310000000000</v>
      </c>
      <c r="G80" s="2">
        <v>34268</v>
      </c>
      <c r="I80" t="s">
        <v>462</v>
      </c>
      <c r="J80" t="s">
        <v>120</v>
      </c>
      <c r="L80" t="s">
        <v>85</v>
      </c>
      <c r="M80" t="s">
        <v>40</v>
      </c>
      <c r="N80" t="s">
        <v>264</v>
      </c>
      <c r="O80" t="s">
        <v>430</v>
      </c>
      <c r="Q80" t="s">
        <v>200</v>
      </c>
    </row>
    <row r="81" spans="1:17" x14ac:dyDescent="0.3">
      <c r="A81" t="s">
        <v>463</v>
      </c>
      <c r="B81" s="2">
        <v>46089</v>
      </c>
      <c r="C81" t="s">
        <v>54</v>
      </c>
      <c r="D81" t="s">
        <v>34</v>
      </c>
      <c r="E81" t="s">
        <v>464</v>
      </c>
      <c r="F81" s="1">
        <v>7200000000000</v>
      </c>
      <c r="G81" s="2">
        <v>26408</v>
      </c>
      <c r="H81" t="s">
        <v>22</v>
      </c>
      <c r="I81" t="s">
        <v>465</v>
      </c>
      <c r="J81" t="s">
        <v>466</v>
      </c>
      <c r="L81" t="s">
        <v>39</v>
      </c>
      <c r="M81" t="s">
        <v>174</v>
      </c>
      <c r="N81" t="s">
        <v>467</v>
      </c>
      <c r="O81" t="s">
        <v>384</v>
      </c>
      <c r="Q81" t="s">
        <v>107</v>
      </c>
    </row>
    <row r="82" spans="1:17" x14ac:dyDescent="0.3">
      <c r="A82" t="s">
        <v>468</v>
      </c>
      <c r="B82" s="2">
        <v>46111</v>
      </c>
      <c r="C82" t="s">
        <v>172</v>
      </c>
      <c r="D82" t="s">
        <v>147</v>
      </c>
      <c r="E82" t="s">
        <v>469</v>
      </c>
      <c r="F82" s="1">
        <v>504000000000</v>
      </c>
      <c r="G82" s="2">
        <v>38443</v>
      </c>
      <c r="H82" t="s">
        <v>36</v>
      </c>
      <c r="I82" t="s">
        <v>470</v>
      </c>
      <c r="J82" t="s">
        <v>224</v>
      </c>
      <c r="L82" t="s">
        <v>59</v>
      </c>
      <c r="M82" t="s">
        <v>225</v>
      </c>
      <c r="N82" t="s">
        <v>471</v>
      </c>
      <c r="O82" t="s">
        <v>305</v>
      </c>
    </row>
    <row r="83" spans="1:17" x14ac:dyDescent="0.3">
      <c r="A83" t="s">
        <v>472</v>
      </c>
      <c r="B83" t="s">
        <v>473</v>
      </c>
      <c r="C83" t="s">
        <v>19</v>
      </c>
      <c r="D83" t="s">
        <v>55</v>
      </c>
      <c r="E83" t="s">
        <v>474</v>
      </c>
      <c r="F83" s="1">
        <v>207000000000</v>
      </c>
      <c r="G83" t="s">
        <v>475</v>
      </c>
      <c r="H83" t="s">
        <v>22</v>
      </c>
      <c r="I83" t="s">
        <v>476</v>
      </c>
      <c r="J83" t="s">
        <v>24</v>
      </c>
      <c r="K83" t="s">
        <v>25</v>
      </c>
      <c r="L83" t="s">
        <v>85</v>
      </c>
      <c r="O83" t="s">
        <v>443</v>
      </c>
      <c r="Q83" t="s">
        <v>30</v>
      </c>
    </row>
    <row r="84" spans="1:17" x14ac:dyDescent="0.3">
      <c r="A84" t="s">
        <v>477</v>
      </c>
      <c r="B84" t="s">
        <v>478</v>
      </c>
      <c r="C84" t="s">
        <v>19</v>
      </c>
      <c r="D84" t="s">
        <v>138</v>
      </c>
      <c r="E84" t="s">
        <v>469</v>
      </c>
      <c r="F84" s="1">
        <v>8600000000000</v>
      </c>
      <c r="G84" s="3">
        <v>31433</v>
      </c>
      <c r="J84" t="s">
        <v>181</v>
      </c>
      <c r="K84" t="s">
        <v>211</v>
      </c>
      <c r="L84" t="s">
        <v>128</v>
      </c>
      <c r="M84" t="s">
        <v>114</v>
      </c>
      <c r="N84" t="s">
        <v>479</v>
      </c>
      <c r="O84" t="s">
        <v>480</v>
      </c>
      <c r="Q84" t="s">
        <v>88</v>
      </c>
    </row>
    <row r="85" spans="1:17" x14ac:dyDescent="0.3">
      <c r="A85" t="s">
        <v>481</v>
      </c>
      <c r="B85" s="2">
        <v>46037</v>
      </c>
      <c r="C85" t="s">
        <v>19</v>
      </c>
      <c r="D85" t="s">
        <v>165</v>
      </c>
      <c r="E85" t="s">
        <v>482</v>
      </c>
      <c r="F85" s="1">
        <v>8410000000000</v>
      </c>
      <c r="G85" s="2">
        <v>30809</v>
      </c>
      <c r="H85" t="s">
        <v>22</v>
      </c>
      <c r="I85" t="s">
        <v>483</v>
      </c>
      <c r="J85" t="s">
        <v>102</v>
      </c>
      <c r="L85" t="s">
        <v>149</v>
      </c>
      <c r="M85" t="s">
        <v>225</v>
      </c>
      <c r="N85" t="s">
        <v>484</v>
      </c>
      <c r="O85" t="s">
        <v>485</v>
      </c>
      <c r="Q85" t="s">
        <v>437</v>
      </c>
    </row>
    <row r="86" spans="1:17" x14ac:dyDescent="0.3">
      <c r="A86" t="s">
        <v>486</v>
      </c>
      <c r="B86" s="2">
        <v>46061</v>
      </c>
      <c r="C86" t="s">
        <v>19</v>
      </c>
      <c r="D86" t="s">
        <v>147</v>
      </c>
      <c r="E86" t="s">
        <v>487</v>
      </c>
      <c r="G86" t="s">
        <v>488</v>
      </c>
      <c r="H86" t="s">
        <v>36</v>
      </c>
      <c r="I86">
        <v>27813645613</v>
      </c>
      <c r="J86" t="s">
        <v>120</v>
      </c>
      <c r="K86" t="s">
        <v>296</v>
      </c>
      <c r="L86" t="s">
        <v>39</v>
      </c>
      <c r="M86" t="s">
        <v>68</v>
      </c>
      <c r="N86" t="s">
        <v>489</v>
      </c>
      <c r="O86" t="s">
        <v>490</v>
      </c>
      <c r="Q86" t="s">
        <v>125</v>
      </c>
    </row>
    <row r="87" spans="1:17" x14ac:dyDescent="0.3">
      <c r="A87" t="s">
        <v>491</v>
      </c>
      <c r="B87" s="2">
        <v>46083</v>
      </c>
      <c r="C87" t="s">
        <v>109</v>
      </c>
      <c r="D87" t="s">
        <v>98</v>
      </c>
      <c r="E87" t="s">
        <v>492</v>
      </c>
      <c r="F87" s="1">
        <v>5010000000000</v>
      </c>
      <c r="G87" s="3">
        <v>18465</v>
      </c>
      <c r="H87" t="s">
        <v>22</v>
      </c>
      <c r="I87" t="s">
        <v>493</v>
      </c>
      <c r="J87" t="s">
        <v>24</v>
      </c>
      <c r="L87" t="s">
        <v>134</v>
      </c>
      <c r="M87" t="s">
        <v>174</v>
      </c>
      <c r="N87" t="s">
        <v>494</v>
      </c>
      <c r="Q87" t="s">
        <v>43</v>
      </c>
    </row>
    <row r="88" spans="1:17" x14ac:dyDescent="0.3">
      <c r="A88" t="s">
        <v>495</v>
      </c>
      <c r="B88" s="2">
        <v>46148</v>
      </c>
      <c r="C88" t="s">
        <v>109</v>
      </c>
      <c r="D88" t="s">
        <v>138</v>
      </c>
      <c r="E88" t="s">
        <v>496</v>
      </c>
      <c r="G88" t="s">
        <v>497</v>
      </c>
      <c r="H88" t="s">
        <v>65</v>
      </c>
      <c r="I88" t="s">
        <v>498</v>
      </c>
      <c r="J88" t="s">
        <v>75</v>
      </c>
      <c r="L88" t="s">
        <v>103</v>
      </c>
      <c r="M88" t="s">
        <v>155</v>
      </c>
      <c r="N88" t="s">
        <v>489</v>
      </c>
      <c r="O88" t="s">
        <v>499</v>
      </c>
      <c r="Q88" t="s">
        <v>200</v>
      </c>
    </row>
    <row r="89" spans="1:17" x14ac:dyDescent="0.3">
      <c r="A89" t="s">
        <v>307</v>
      </c>
      <c r="B89" s="2">
        <v>46277</v>
      </c>
      <c r="C89" t="s">
        <v>46</v>
      </c>
      <c r="D89" t="s">
        <v>90</v>
      </c>
      <c r="E89" t="s">
        <v>308</v>
      </c>
      <c r="F89" s="1">
        <v>7310000000000</v>
      </c>
      <c r="G89" s="2">
        <v>26931</v>
      </c>
      <c r="H89" t="s">
        <v>36</v>
      </c>
      <c r="I89" t="s">
        <v>309</v>
      </c>
      <c r="L89" t="s">
        <v>121</v>
      </c>
      <c r="M89" t="s">
        <v>114</v>
      </c>
      <c r="N89" t="s">
        <v>310</v>
      </c>
      <c r="O89" t="s">
        <v>227</v>
      </c>
      <c r="P89" s="3">
        <v>46283</v>
      </c>
      <c r="Q89" t="s">
        <v>30</v>
      </c>
    </row>
    <row r="90" spans="1:17" x14ac:dyDescent="0.3">
      <c r="A90" t="s">
        <v>500</v>
      </c>
      <c r="B90" s="2">
        <v>46258</v>
      </c>
      <c r="C90" t="s">
        <v>80</v>
      </c>
      <c r="D90" t="s">
        <v>34</v>
      </c>
      <c r="E90" t="s">
        <v>35</v>
      </c>
      <c r="F90" s="1">
        <v>5410000000000</v>
      </c>
      <c r="G90" s="3">
        <v>19980</v>
      </c>
      <c r="H90" t="s">
        <v>100</v>
      </c>
      <c r="I90" t="s">
        <v>173</v>
      </c>
      <c r="J90" t="s">
        <v>197</v>
      </c>
      <c r="L90" t="s">
        <v>26</v>
      </c>
      <c r="N90" t="s">
        <v>501</v>
      </c>
      <c r="O90" t="s">
        <v>502</v>
      </c>
      <c r="P90" s="2">
        <v>46212</v>
      </c>
      <c r="Q90" t="s">
        <v>88</v>
      </c>
    </row>
    <row r="91" spans="1:17" x14ac:dyDescent="0.3">
      <c r="A91" t="s">
        <v>503</v>
      </c>
      <c r="B91" s="2">
        <v>46115</v>
      </c>
      <c r="C91" t="s">
        <v>172</v>
      </c>
      <c r="D91" t="s">
        <v>209</v>
      </c>
      <c r="E91" t="s">
        <v>289</v>
      </c>
      <c r="F91" s="1">
        <v>9800000000000</v>
      </c>
      <c r="G91" t="s">
        <v>504</v>
      </c>
      <c r="H91" t="s">
        <v>100</v>
      </c>
      <c r="I91" t="s">
        <v>505</v>
      </c>
      <c r="J91" t="s">
        <v>466</v>
      </c>
      <c r="L91" t="s">
        <v>303</v>
      </c>
      <c r="M91" t="s">
        <v>40</v>
      </c>
      <c r="N91" t="s">
        <v>506</v>
      </c>
      <c r="O91" t="s">
        <v>507</v>
      </c>
      <c r="P91" t="s">
        <v>508</v>
      </c>
      <c r="Q91" t="s">
        <v>177</v>
      </c>
    </row>
    <row r="92" spans="1:17" x14ac:dyDescent="0.3">
      <c r="A92" t="s">
        <v>509</v>
      </c>
      <c r="B92" t="s">
        <v>510</v>
      </c>
      <c r="C92" t="s">
        <v>19</v>
      </c>
      <c r="D92" t="s">
        <v>147</v>
      </c>
      <c r="E92" t="s">
        <v>511</v>
      </c>
      <c r="F92" s="1">
        <v>6600000000000</v>
      </c>
      <c r="G92" t="s">
        <v>512</v>
      </c>
      <c r="H92" t="s">
        <v>111</v>
      </c>
      <c r="I92" t="s">
        <v>513</v>
      </c>
      <c r="J92" t="s">
        <v>219</v>
      </c>
      <c r="K92" t="s">
        <v>220</v>
      </c>
      <c r="L92" t="s">
        <v>85</v>
      </c>
      <c r="M92" t="s">
        <v>225</v>
      </c>
      <c r="N92" t="s">
        <v>514</v>
      </c>
      <c r="Q92" t="s">
        <v>88</v>
      </c>
    </row>
    <row r="93" spans="1:17" x14ac:dyDescent="0.3">
      <c r="A93" t="s">
        <v>515</v>
      </c>
      <c r="B93" s="2">
        <v>46153</v>
      </c>
      <c r="C93" t="s">
        <v>54</v>
      </c>
      <c r="D93" t="s">
        <v>165</v>
      </c>
      <c r="E93" t="s">
        <v>516</v>
      </c>
      <c r="F93" s="1">
        <v>8610000000000</v>
      </c>
      <c r="G93" s="2">
        <v>31611</v>
      </c>
      <c r="H93" t="s">
        <v>48</v>
      </c>
      <c r="I93" t="s">
        <v>517</v>
      </c>
      <c r="J93" t="s">
        <v>24</v>
      </c>
      <c r="K93" t="s">
        <v>325</v>
      </c>
      <c r="L93" t="s">
        <v>59</v>
      </c>
      <c r="M93" t="s">
        <v>225</v>
      </c>
      <c r="N93" t="s">
        <v>518</v>
      </c>
      <c r="O93" t="s">
        <v>519</v>
      </c>
    </row>
    <row r="94" spans="1:17" x14ac:dyDescent="0.3">
      <c r="A94" t="s">
        <v>520</v>
      </c>
      <c r="B94" s="2">
        <v>46068</v>
      </c>
      <c r="C94" t="s">
        <v>109</v>
      </c>
      <c r="D94" t="s">
        <v>98</v>
      </c>
      <c r="E94" t="s">
        <v>139</v>
      </c>
      <c r="F94" s="1">
        <v>6510000000000</v>
      </c>
      <c r="G94" s="2">
        <v>23899</v>
      </c>
      <c r="H94" t="s">
        <v>22</v>
      </c>
      <c r="I94">
        <v>759724381</v>
      </c>
      <c r="J94" t="s">
        <v>38</v>
      </c>
      <c r="L94" t="s">
        <v>134</v>
      </c>
      <c r="M94" t="s">
        <v>27</v>
      </c>
      <c r="N94" t="s">
        <v>521</v>
      </c>
      <c r="Q94" t="s">
        <v>107</v>
      </c>
    </row>
    <row r="95" spans="1:17" x14ac:dyDescent="0.3">
      <c r="A95" t="s">
        <v>522</v>
      </c>
      <c r="B95" s="2">
        <v>46097</v>
      </c>
      <c r="C95" t="s">
        <v>172</v>
      </c>
      <c r="D95" t="s">
        <v>90</v>
      </c>
      <c r="E95" t="s">
        <v>523</v>
      </c>
      <c r="F95" s="1">
        <v>8100000000000</v>
      </c>
      <c r="G95" s="2">
        <v>29709</v>
      </c>
      <c r="H95" t="s">
        <v>100</v>
      </c>
      <c r="J95" t="s">
        <v>219</v>
      </c>
      <c r="M95" t="s">
        <v>60</v>
      </c>
      <c r="N95" t="s">
        <v>524</v>
      </c>
      <c r="O95" t="s">
        <v>237</v>
      </c>
      <c r="Q95" t="s">
        <v>78</v>
      </c>
    </row>
    <row r="96" spans="1:17" x14ac:dyDescent="0.3">
      <c r="A96" t="s">
        <v>525</v>
      </c>
      <c r="B96" t="s">
        <v>526</v>
      </c>
      <c r="C96" t="s">
        <v>73</v>
      </c>
      <c r="D96" t="s">
        <v>55</v>
      </c>
      <c r="E96" t="s">
        <v>527</v>
      </c>
      <c r="F96" s="1">
        <v>5710000000000</v>
      </c>
      <c r="G96" t="s">
        <v>528</v>
      </c>
      <c r="H96" t="s">
        <v>22</v>
      </c>
      <c r="I96" t="s">
        <v>529</v>
      </c>
      <c r="J96" t="s">
        <v>466</v>
      </c>
      <c r="L96" t="s">
        <v>121</v>
      </c>
      <c r="M96" t="s">
        <v>155</v>
      </c>
      <c r="O96" t="s">
        <v>502</v>
      </c>
      <c r="P96" s="2">
        <v>46039</v>
      </c>
      <c r="Q96" t="s">
        <v>43</v>
      </c>
    </row>
    <row r="97" spans="1:17" x14ac:dyDescent="0.3">
      <c r="A97" t="s">
        <v>530</v>
      </c>
      <c r="B97" s="2">
        <v>46026</v>
      </c>
      <c r="C97" t="s">
        <v>172</v>
      </c>
      <c r="D97" t="s">
        <v>165</v>
      </c>
      <c r="E97" t="s">
        <v>531</v>
      </c>
      <c r="F97" s="1">
        <v>8910000000000</v>
      </c>
      <c r="G97" s="3">
        <v>32753</v>
      </c>
      <c r="H97" t="s">
        <v>48</v>
      </c>
      <c r="I97" t="s">
        <v>173</v>
      </c>
      <c r="J97" t="s">
        <v>466</v>
      </c>
      <c r="L97" t="s">
        <v>121</v>
      </c>
      <c r="M97" t="s">
        <v>60</v>
      </c>
      <c r="N97" t="s">
        <v>320</v>
      </c>
      <c r="O97" t="s">
        <v>532</v>
      </c>
      <c r="P97" s="2">
        <v>46040</v>
      </c>
      <c r="Q97" t="s">
        <v>125</v>
      </c>
    </row>
    <row r="98" spans="1:17" x14ac:dyDescent="0.3">
      <c r="A98" t="s">
        <v>533</v>
      </c>
      <c r="B98" t="s">
        <v>534</v>
      </c>
      <c r="C98" t="s">
        <v>322</v>
      </c>
      <c r="D98" t="s">
        <v>138</v>
      </c>
      <c r="E98" t="s">
        <v>492</v>
      </c>
      <c r="F98" s="1">
        <v>5410000000000</v>
      </c>
      <c r="G98" s="2">
        <v>19928</v>
      </c>
      <c r="H98" t="s">
        <v>111</v>
      </c>
      <c r="I98" t="s">
        <v>535</v>
      </c>
      <c r="J98" t="s">
        <v>113</v>
      </c>
      <c r="L98" t="s">
        <v>85</v>
      </c>
      <c r="M98" t="s">
        <v>40</v>
      </c>
      <c r="O98" t="s">
        <v>480</v>
      </c>
    </row>
    <row r="99" spans="1:17" x14ac:dyDescent="0.3">
      <c r="A99" t="s">
        <v>536</v>
      </c>
      <c r="B99" s="2">
        <v>46302</v>
      </c>
      <c r="C99" t="s">
        <v>19</v>
      </c>
      <c r="D99" t="s">
        <v>34</v>
      </c>
      <c r="E99" t="s">
        <v>537</v>
      </c>
      <c r="F99" s="1">
        <v>1900000000000</v>
      </c>
      <c r="G99" t="s">
        <v>538</v>
      </c>
      <c r="H99" t="s">
        <v>48</v>
      </c>
      <c r="I99" t="s">
        <v>539</v>
      </c>
      <c r="J99" t="s">
        <v>412</v>
      </c>
      <c r="K99" t="s">
        <v>211</v>
      </c>
      <c r="L99" t="s">
        <v>26</v>
      </c>
      <c r="M99" t="s">
        <v>114</v>
      </c>
      <c r="N99" t="s">
        <v>374</v>
      </c>
      <c r="O99" t="s">
        <v>275</v>
      </c>
      <c r="P99" s="3">
        <v>46217</v>
      </c>
      <c r="Q99" t="s">
        <v>125</v>
      </c>
    </row>
    <row r="100" spans="1:17" x14ac:dyDescent="0.3">
      <c r="A100" t="s">
        <v>540</v>
      </c>
      <c r="C100" t="s">
        <v>172</v>
      </c>
      <c r="D100" t="s">
        <v>98</v>
      </c>
      <c r="E100" t="s">
        <v>541</v>
      </c>
      <c r="F100" s="1">
        <v>9110000000000</v>
      </c>
      <c r="G100" s="3">
        <v>33466</v>
      </c>
      <c r="H100" t="s">
        <v>48</v>
      </c>
      <c r="I100" t="s">
        <v>542</v>
      </c>
      <c r="J100" t="s">
        <v>141</v>
      </c>
      <c r="L100" t="s">
        <v>26</v>
      </c>
      <c r="N100" t="s">
        <v>348</v>
      </c>
      <c r="O100" t="s">
        <v>395</v>
      </c>
      <c r="Q100" t="s">
        <v>145</v>
      </c>
    </row>
    <row r="101" spans="1:17" x14ac:dyDescent="0.3">
      <c r="A101" t="s">
        <v>543</v>
      </c>
      <c r="B101" s="3">
        <v>46049</v>
      </c>
      <c r="C101" t="s">
        <v>80</v>
      </c>
      <c r="D101" t="s">
        <v>55</v>
      </c>
      <c r="E101" t="s">
        <v>544</v>
      </c>
      <c r="F101" s="1">
        <v>5610000000000</v>
      </c>
      <c r="G101" s="2">
        <v>20614</v>
      </c>
      <c r="H101" t="s">
        <v>100</v>
      </c>
      <c r="I101" t="s">
        <v>545</v>
      </c>
      <c r="J101" t="s">
        <v>113</v>
      </c>
      <c r="L101" t="s">
        <v>26</v>
      </c>
      <c r="M101" t="s">
        <v>174</v>
      </c>
      <c r="N101" t="s">
        <v>76</v>
      </c>
      <c r="O101" t="s">
        <v>281</v>
      </c>
      <c r="P101" s="3">
        <v>46070</v>
      </c>
      <c r="Q101" t="s">
        <v>88</v>
      </c>
    </row>
    <row r="102" spans="1:17" x14ac:dyDescent="0.3">
      <c r="A102" t="s">
        <v>546</v>
      </c>
      <c r="B102" s="3">
        <v>46016</v>
      </c>
      <c r="C102" t="s">
        <v>80</v>
      </c>
      <c r="D102" t="s">
        <v>209</v>
      </c>
      <c r="E102" t="s">
        <v>547</v>
      </c>
      <c r="F102" s="1">
        <v>4710000000000</v>
      </c>
      <c r="G102" s="2">
        <v>17325</v>
      </c>
      <c r="H102" t="s">
        <v>65</v>
      </c>
      <c r="I102" t="s">
        <v>548</v>
      </c>
      <c r="J102" t="s">
        <v>168</v>
      </c>
      <c r="L102" t="s">
        <v>59</v>
      </c>
      <c r="M102" t="s">
        <v>60</v>
      </c>
      <c r="N102" t="s">
        <v>549</v>
      </c>
      <c r="O102" t="s">
        <v>550</v>
      </c>
      <c r="Q102" t="s">
        <v>71</v>
      </c>
    </row>
    <row r="103" spans="1:17" x14ac:dyDescent="0.3">
      <c r="A103" t="s">
        <v>551</v>
      </c>
      <c r="B103" s="2">
        <v>46076</v>
      </c>
      <c r="C103" t="s">
        <v>54</v>
      </c>
      <c r="D103" t="s">
        <v>90</v>
      </c>
      <c r="F103" s="1">
        <v>5300000000000</v>
      </c>
      <c r="G103" s="2">
        <v>19446</v>
      </c>
      <c r="H103" t="s">
        <v>22</v>
      </c>
      <c r="I103" t="s">
        <v>552</v>
      </c>
      <c r="J103" t="s">
        <v>216</v>
      </c>
      <c r="L103" t="s">
        <v>39</v>
      </c>
      <c r="M103" t="s">
        <v>27</v>
      </c>
      <c r="N103" t="s">
        <v>553</v>
      </c>
      <c r="O103" t="s">
        <v>499</v>
      </c>
      <c r="Q103" t="s">
        <v>145</v>
      </c>
    </row>
    <row r="104" spans="1:17" x14ac:dyDescent="0.3">
      <c r="A104" t="s">
        <v>554</v>
      </c>
      <c r="B104" s="2">
        <v>46131</v>
      </c>
      <c r="C104" t="s">
        <v>172</v>
      </c>
      <c r="D104" t="s">
        <v>209</v>
      </c>
      <c r="E104" t="s">
        <v>555</v>
      </c>
      <c r="F104" s="1">
        <v>9000000000000</v>
      </c>
      <c r="G104" s="2">
        <v>33119</v>
      </c>
      <c r="H104" t="s">
        <v>65</v>
      </c>
      <c r="J104" t="s">
        <v>94</v>
      </c>
      <c r="L104" t="s">
        <v>39</v>
      </c>
      <c r="M104" t="s">
        <v>114</v>
      </c>
      <c r="O104" t="s">
        <v>401</v>
      </c>
      <c r="Q104" t="s">
        <v>78</v>
      </c>
    </row>
    <row r="105" spans="1:17" x14ac:dyDescent="0.3">
      <c r="A105" t="s">
        <v>556</v>
      </c>
      <c r="B105" s="2">
        <v>46121</v>
      </c>
      <c r="C105" t="s">
        <v>19</v>
      </c>
      <c r="D105" t="s">
        <v>34</v>
      </c>
      <c r="E105" t="s">
        <v>557</v>
      </c>
      <c r="G105" t="s">
        <v>558</v>
      </c>
      <c r="H105" t="s">
        <v>36</v>
      </c>
      <c r="J105" t="s">
        <v>466</v>
      </c>
      <c r="K105" t="s">
        <v>296</v>
      </c>
      <c r="L105" t="s">
        <v>128</v>
      </c>
      <c r="M105" t="s">
        <v>60</v>
      </c>
      <c r="N105" t="s">
        <v>559</v>
      </c>
      <c r="O105" t="s">
        <v>333</v>
      </c>
      <c r="Q105" t="s">
        <v>30</v>
      </c>
    </row>
    <row r="106" spans="1:17" x14ac:dyDescent="0.3">
      <c r="A106" t="s">
        <v>560</v>
      </c>
      <c r="B106" s="3">
        <v>46125</v>
      </c>
      <c r="C106" t="s">
        <v>376</v>
      </c>
      <c r="D106" t="s">
        <v>90</v>
      </c>
      <c r="E106" t="s">
        <v>56</v>
      </c>
      <c r="F106" s="1">
        <v>2310000000000</v>
      </c>
      <c r="G106" s="3">
        <v>45253</v>
      </c>
      <c r="H106" t="s">
        <v>22</v>
      </c>
      <c r="J106" t="s">
        <v>412</v>
      </c>
      <c r="L106" t="s">
        <v>26</v>
      </c>
      <c r="M106" t="s">
        <v>50</v>
      </c>
      <c r="N106" t="s">
        <v>494</v>
      </c>
      <c r="O106" t="s">
        <v>561</v>
      </c>
      <c r="Q106" t="s">
        <v>43</v>
      </c>
    </row>
    <row r="107" spans="1:17" x14ac:dyDescent="0.3">
      <c r="A107" t="s">
        <v>562</v>
      </c>
      <c r="B107" s="2">
        <v>46160</v>
      </c>
      <c r="C107" t="s">
        <v>322</v>
      </c>
      <c r="D107" t="s">
        <v>34</v>
      </c>
      <c r="E107" t="s">
        <v>563</v>
      </c>
      <c r="F107" s="1">
        <v>7810000000000</v>
      </c>
      <c r="G107" s="2">
        <v>28796</v>
      </c>
      <c r="I107">
        <v>27718767815</v>
      </c>
      <c r="J107" t="s">
        <v>120</v>
      </c>
      <c r="K107" t="s">
        <v>325</v>
      </c>
      <c r="L107" t="s">
        <v>121</v>
      </c>
      <c r="M107" t="s">
        <v>68</v>
      </c>
      <c r="N107" t="s">
        <v>564</v>
      </c>
      <c r="O107" t="s">
        <v>565</v>
      </c>
      <c r="P107" s="2">
        <v>46362</v>
      </c>
      <c r="Q107" t="s">
        <v>43</v>
      </c>
    </row>
    <row r="108" spans="1:17" x14ac:dyDescent="0.3">
      <c r="A108" t="s">
        <v>566</v>
      </c>
      <c r="B108" s="2">
        <v>46205</v>
      </c>
      <c r="C108" t="s">
        <v>80</v>
      </c>
      <c r="D108" t="s">
        <v>98</v>
      </c>
      <c r="E108" t="s">
        <v>567</v>
      </c>
      <c r="F108" s="1">
        <v>8910000000000</v>
      </c>
      <c r="I108">
        <v>684975857</v>
      </c>
      <c r="J108" t="s">
        <v>181</v>
      </c>
      <c r="L108" t="s">
        <v>85</v>
      </c>
      <c r="M108" t="s">
        <v>27</v>
      </c>
      <c r="N108" t="s">
        <v>568</v>
      </c>
      <c r="O108" t="s">
        <v>259</v>
      </c>
      <c r="Q108" t="s">
        <v>145</v>
      </c>
    </row>
    <row r="109" spans="1:17" x14ac:dyDescent="0.3">
      <c r="A109" t="s">
        <v>569</v>
      </c>
      <c r="B109" t="s">
        <v>570</v>
      </c>
      <c r="C109" t="s">
        <v>172</v>
      </c>
      <c r="D109" t="s">
        <v>81</v>
      </c>
      <c r="E109" t="s">
        <v>571</v>
      </c>
      <c r="F109" s="1">
        <v>5410000000000</v>
      </c>
      <c r="G109" t="s">
        <v>572</v>
      </c>
      <c r="H109" t="s">
        <v>48</v>
      </c>
      <c r="I109" t="s">
        <v>173</v>
      </c>
      <c r="J109" t="s">
        <v>186</v>
      </c>
      <c r="L109" t="s">
        <v>39</v>
      </c>
      <c r="M109" t="s">
        <v>60</v>
      </c>
      <c r="O109" t="s">
        <v>259</v>
      </c>
      <c r="Q109" t="s">
        <v>125</v>
      </c>
    </row>
    <row r="110" spans="1:17" x14ac:dyDescent="0.3">
      <c r="A110" t="s">
        <v>573</v>
      </c>
      <c r="B110" s="2">
        <v>46149</v>
      </c>
      <c r="C110" t="s">
        <v>19</v>
      </c>
      <c r="D110" t="s">
        <v>20</v>
      </c>
      <c r="E110" t="s">
        <v>574</v>
      </c>
      <c r="F110" s="1">
        <v>9810000000000</v>
      </c>
      <c r="G110" s="2">
        <v>36101</v>
      </c>
      <c r="H110" t="s">
        <v>48</v>
      </c>
      <c r="J110" t="s">
        <v>466</v>
      </c>
      <c r="K110" t="s">
        <v>319</v>
      </c>
      <c r="L110" t="s">
        <v>128</v>
      </c>
      <c r="M110" t="s">
        <v>155</v>
      </c>
      <c r="N110" t="s">
        <v>575</v>
      </c>
      <c r="O110" t="s">
        <v>315</v>
      </c>
      <c r="Q110" t="s">
        <v>125</v>
      </c>
    </row>
    <row r="111" spans="1:17" x14ac:dyDescent="0.3">
      <c r="A111" t="s">
        <v>576</v>
      </c>
      <c r="B111" t="s">
        <v>577</v>
      </c>
      <c r="C111" t="s">
        <v>172</v>
      </c>
      <c r="D111" t="s">
        <v>165</v>
      </c>
      <c r="E111" t="s">
        <v>578</v>
      </c>
      <c r="F111" s="1">
        <v>106000000000</v>
      </c>
      <c r="G111" s="3">
        <v>37068</v>
      </c>
      <c r="H111" t="s">
        <v>100</v>
      </c>
      <c r="J111" t="s">
        <v>24</v>
      </c>
      <c r="L111" t="s">
        <v>103</v>
      </c>
      <c r="M111" t="s">
        <v>114</v>
      </c>
      <c r="N111" t="s">
        <v>579</v>
      </c>
      <c r="O111" t="s">
        <v>213</v>
      </c>
      <c r="P111" s="2">
        <v>46275</v>
      </c>
      <c r="Q111" t="s">
        <v>107</v>
      </c>
    </row>
    <row r="112" spans="1:17" x14ac:dyDescent="0.3">
      <c r="A112" t="s">
        <v>580</v>
      </c>
      <c r="B112" t="s">
        <v>581</v>
      </c>
      <c r="C112" t="s">
        <v>172</v>
      </c>
      <c r="D112" t="s">
        <v>81</v>
      </c>
      <c r="E112" t="s">
        <v>427</v>
      </c>
      <c r="F112" s="1">
        <v>8200000000000</v>
      </c>
      <c r="G112" s="2">
        <v>30000</v>
      </c>
      <c r="H112" t="s">
        <v>111</v>
      </c>
      <c r="I112">
        <v>638257310</v>
      </c>
      <c r="J112" t="s">
        <v>120</v>
      </c>
      <c r="L112" t="s">
        <v>26</v>
      </c>
      <c r="M112" t="s">
        <v>174</v>
      </c>
      <c r="N112" t="s">
        <v>582</v>
      </c>
      <c r="O112" t="s">
        <v>231</v>
      </c>
      <c r="P112" s="2">
        <v>46025</v>
      </c>
      <c r="Q112" t="s">
        <v>88</v>
      </c>
    </row>
    <row r="113" spans="1:17" x14ac:dyDescent="0.3">
      <c r="A113" t="s">
        <v>583</v>
      </c>
      <c r="B113" s="2">
        <v>46208</v>
      </c>
      <c r="C113" t="s">
        <v>322</v>
      </c>
      <c r="D113" t="s">
        <v>55</v>
      </c>
      <c r="E113" t="s">
        <v>584</v>
      </c>
      <c r="F113" s="1">
        <v>7510000000000</v>
      </c>
      <c r="G113" t="s">
        <v>585</v>
      </c>
      <c r="H113" t="s">
        <v>65</v>
      </c>
      <c r="J113" t="s">
        <v>49</v>
      </c>
      <c r="K113" t="s">
        <v>67</v>
      </c>
      <c r="L113" t="s">
        <v>303</v>
      </c>
      <c r="M113" t="s">
        <v>68</v>
      </c>
      <c r="N113" t="s">
        <v>586</v>
      </c>
      <c r="O113" t="s">
        <v>157</v>
      </c>
      <c r="P113" s="2">
        <v>46154</v>
      </c>
      <c r="Q113" t="s">
        <v>88</v>
      </c>
    </row>
    <row r="114" spans="1:17" x14ac:dyDescent="0.3">
      <c r="A114" t="s">
        <v>587</v>
      </c>
      <c r="B114" s="2">
        <v>45990</v>
      </c>
      <c r="C114" t="s">
        <v>46</v>
      </c>
      <c r="D114" t="s">
        <v>34</v>
      </c>
      <c r="E114" t="s">
        <v>588</v>
      </c>
      <c r="F114" s="1">
        <v>8010000000000</v>
      </c>
      <c r="G114" s="2">
        <v>29349</v>
      </c>
      <c r="H114" t="s">
        <v>36</v>
      </c>
      <c r="I114" t="s">
        <v>589</v>
      </c>
      <c r="J114" t="s">
        <v>219</v>
      </c>
      <c r="L114" t="s">
        <v>39</v>
      </c>
      <c r="M114" t="s">
        <v>155</v>
      </c>
      <c r="N114" t="s">
        <v>590</v>
      </c>
      <c r="O114" t="s">
        <v>136</v>
      </c>
      <c r="Q114" t="s">
        <v>71</v>
      </c>
    </row>
    <row r="115" spans="1:17" x14ac:dyDescent="0.3">
      <c r="A115" t="s">
        <v>591</v>
      </c>
      <c r="B115" s="2">
        <v>46078</v>
      </c>
      <c r="C115" t="s">
        <v>19</v>
      </c>
      <c r="D115" t="s">
        <v>34</v>
      </c>
      <c r="E115" t="s">
        <v>592</v>
      </c>
      <c r="F115" s="1">
        <v>501000000000</v>
      </c>
      <c r="G115" t="s">
        <v>593</v>
      </c>
      <c r="H115" t="s">
        <v>36</v>
      </c>
      <c r="I115">
        <v>747060562</v>
      </c>
      <c r="J115" t="s">
        <v>186</v>
      </c>
      <c r="K115" t="s">
        <v>142</v>
      </c>
      <c r="L115" t="s">
        <v>134</v>
      </c>
      <c r="M115" t="s">
        <v>50</v>
      </c>
      <c r="N115" t="s">
        <v>187</v>
      </c>
      <c r="O115" t="s">
        <v>502</v>
      </c>
      <c r="Q115" t="s">
        <v>43</v>
      </c>
    </row>
    <row r="116" spans="1:17" x14ac:dyDescent="0.3">
      <c r="A116" t="s">
        <v>594</v>
      </c>
      <c r="B116" t="s">
        <v>595</v>
      </c>
      <c r="C116" t="s">
        <v>376</v>
      </c>
      <c r="D116" t="s">
        <v>90</v>
      </c>
      <c r="E116" t="s">
        <v>596</v>
      </c>
      <c r="F116" s="1">
        <v>2110000000000</v>
      </c>
      <c r="G116" s="3">
        <v>44427</v>
      </c>
      <c r="I116" t="s">
        <v>597</v>
      </c>
      <c r="J116" t="s">
        <v>102</v>
      </c>
      <c r="L116" t="s">
        <v>59</v>
      </c>
      <c r="M116" t="s">
        <v>60</v>
      </c>
      <c r="O116" t="s">
        <v>532</v>
      </c>
      <c r="Q116" t="s">
        <v>88</v>
      </c>
    </row>
    <row r="117" spans="1:17" x14ac:dyDescent="0.3">
      <c r="A117" t="s">
        <v>598</v>
      </c>
      <c r="B117" s="3">
        <v>46003</v>
      </c>
      <c r="C117" t="s">
        <v>80</v>
      </c>
      <c r="D117" t="s">
        <v>138</v>
      </c>
      <c r="E117" t="s">
        <v>599</v>
      </c>
      <c r="F117" s="1">
        <v>7710000000000</v>
      </c>
      <c r="G117" t="s">
        <v>600</v>
      </c>
      <c r="H117" t="s">
        <v>36</v>
      </c>
      <c r="I117" t="s">
        <v>601</v>
      </c>
      <c r="J117" t="s">
        <v>120</v>
      </c>
      <c r="L117" t="s">
        <v>26</v>
      </c>
      <c r="M117" t="s">
        <v>225</v>
      </c>
      <c r="N117" t="s">
        <v>602</v>
      </c>
      <c r="O117" t="s">
        <v>603</v>
      </c>
      <c r="P117" s="2">
        <v>46054</v>
      </c>
      <c r="Q117" t="s">
        <v>125</v>
      </c>
    </row>
    <row r="118" spans="1:17" x14ac:dyDescent="0.3">
      <c r="A118" t="s">
        <v>604</v>
      </c>
      <c r="B118" s="3">
        <v>46283</v>
      </c>
      <c r="C118" t="s">
        <v>322</v>
      </c>
      <c r="D118" t="s">
        <v>138</v>
      </c>
      <c r="E118" t="s">
        <v>605</v>
      </c>
      <c r="F118" s="1">
        <v>7610000000000</v>
      </c>
      <c r="G118" t="s">
        <v>606</v>
      </c>
      <c r="H118" t="s">
        <v>111</v>
      </c>
      <c r="I118">
        <v>27631195569</v>
      </c>
      <c r="J118" t="s">
        <v>257</v>
      </c>
      <c r="K118" t="s">
        <v>325</v>
      </c>
      <c r="L118" t="s">
        <v>303</v>
      </c>
      <c r="M118" t="s">
        <v>68</v>
      </c>
      <c r="N118" t="s">
        <v>320</v>
      </c>
      <c r="O118" t="s">
        <v>227</v>
      </c>
      <c r="P118" s="2">
        <v>46290</v>
      </c>
      <c r="Q118" t="s">
        <v>30</v>
      </c>
    </row>
    <row r="119" spans="1:17" x14ac:dyDescent="0.3">
      <c r="A119" t="s">
        <v>607</v>
      </c>
      <c r="B119" s="2">
        <v>46063</v>
      </c>
      <c r="C119" t="s">
        <v>46</v>
      </c>
      <c r="D119" t="s">
        <v>81</v>
      </c>
      <c r="E119" t="s">
        <v>608</v>
      </c>
      <c r="F119" s="1">
        <v>4810000000000</v>
      </c>
      <c r="G119" s="2">
        <v>17799</v>
      </c>
      <c r="H119" t="s">
        <v>36</v>
      </c>
      <c r="I119">
        <v>27611769858</v>
      </c>
      <c r="J119" t="s">
        <v>257</v>
      </c>
      <c r="L119" t="s">
        <v>303</v>
      </c>
      <c r="M119" t="s">
        <v>50</v>
      </c>
      <c r="N119" t="s">
        <v>609</v>
      </c>
      <c r="O119" t="s">
        <v>408</v>
      </c>
      <c r="P119" s="2">
        <v>46115</v>
      </c>
      <c r="Q119" t="s">
        <v>78</v>
      </c>
    </row>
    <row r="120" spans="1:17" x14ac:dyDescent="0.3">
      <c r="A120" t="s">
        <v>610</v>
      </c>
      <c r="B120" s="3">
        <v>46015</v>
      </c>
      <c r="C120" t="s">
        <v>54</v>
      </c>
      <c r="D120" t="s">
        <v>34</v>
      </c>
      <c r="E120" t="s">
        <v>611</v>
      </c>
      <c r="F120" s="1">
        <v>8300000000000</v>
      </c>
      <c r="G120" s="3">
        <v>30346</v>
      </c>
      <c r="H120" t="s">
        <v>22</v>
      </c>
      <c r="J120" t="s">
        <v>154</v>
      </c>
      <c r="L120" t="s">
        <v>59</v>
      </c>
      <c r="M120" t="s">
        <v>50</v>
      </c>
      <c r="N120" t="s">
        <v>612</v>
      </c>
      <c r="O120" t="s">
        <v>550</v>
      </c>
      <c r="Q120" t="s">
        <v>43</v>
      </c>
    </row>
    <row r="121" spans="1:17" x14ac:dyDescent="0.3">
      <c r="A121" t="s">
        <v>613</v>
      </c>
      <c r="B121" s="2">
        <v>46179</v>
      </c>
      <c r="C121" t="s">
        <v>33</v>
      </c>
      <c r="D121" t="s">
        <v>34</v>
      </c>
      <c r="E121" t="s">
        <v>614</v>
      </c>
      <c r="F121" s="1">
        <v>6900000000000</v>
      </c>
      <c r="G121" s="2">
        <v>25325</v>
      </c>
      <c r="H121" t="s">
        <v>100</v>
      </c>
      <c r="I121" t="s">
        <v>173</v>
      </c>
      <c r="J121" t="s">
        <v>94</v>
      </c>
      <c r="L121" t="s">
        <v>134</v>
      </c>
      <c r="M121" t="s">
        <v>114</v>
      </c>
      <c r="N121" t="s">
        <v>559</v>
      </c>
      <c r="O121" t="s">
        <v>42</v>
      </c>
      <c r="Q121" t="s">
        <v>125</v>
      </c>
    </row>
    <row r="122" spans="1:17" x14ac:dyDescent="0.3">
      <c r="A122" t="s">
        <v>615</v>
      </c>
      <c r="B122" t="s">
        <v>616</v>
      </c>
      <c r="C122" t="s">
        <v>80</v>
      </c>
      <c r="D122" t="s">
        <v>147</v>
      </c>
      <c r="E122" t="s">
        <v>617</v>
      </c>
      <c r="F122" s="1">
        <v>6300000000000</v>
      </c>
      <c r="G122" s="3">
        <v>23088</v>
      </c>
      <c r="I122" t="s">
        <v>618</v>
      </c>
      <c r="J122" t="s">
        <v>49</v>
      </c>
      <c r="L122" t="s">
        <v>121</v>
      </c>
      <c r="O122" t="s">
        <v>619</v>
      </c>
      <c r="P122" t="s">
        <v>620</v>
      </c>
      <c r="Q122" t="s">
        <v>88</v>
      </c>
    </row>
    <row r="123" spans="1:17" x14ac:dyDescent="0.3">
      <c r="A123" t="s">
        <v>621</v>
      </c>
      <c r="B123" t="s">
        <v>622</v>
      </c>
      <c r="C123" t="s">
        <v>172</v>
      </c>
      <c r="D123" t="s">
        <v>209</v>
      </c>
      <c r="E123" t="s">
        <v>623</v>
      </c>
      <c r="F123" s="1">
        <v>9310000000000</v>
      </c>
      <c r="G123" s="2">
        <v>34090</v>
      </c>
      <c r="H123" t="s">
        <v>36</v>
      </c>
      <c r="I123" t="s">
        <v>624</v>
      </c>
      <c r="J123" t="s">
        <v>357</v>
      </c>
      <c r="L123" t="s">
        <v>26</v>
      </c>
      <c r="M123" t="s">
        <v>40</v>
      </c>
      <c r="N123" t="s">
        <v>95</v>
      </c>
      <c r="O123" t="s">
        <v>625</v>
      </c>
      <c r="Q123" t="s">
        <v>71</v>
      </c>
    </row>
    <row r="124" spans="1:17" x14ac:dyDescent="0.3">
      <c r="A124" t="s">
        <v>626</v>
      </c>
      <c r="B124" t="s">
        <v>288</v>
      </c>
      <c r="C124" t="s">
        <v>80</v>
      </c>
      <c r="D124" t="s">
        <v>147</v>
      </c>
      <c r="E124" t="s">
        <v>347</v>
      </c>
      <c r="F124" s="1">
        <v>9010000000000</v>
      </c>
      <c r="G124" s="2">
        <v>33091</v>
      </c>
      <c r="H124" t="s">
        <v>111</v>
      </c>
      <c r="I124" t="s">
        <v>627</v>
      </c>
      <c r="J124" t="s">
        <v>216</v>
      </c>
      <c r="M124" t="s">
        <v>114</v>
      </c>
      <c r="N124" t="s">
        <v>628</v>
      </c>
      <c r="O124" t="s">
        <v>130</v>
      </c>
    </row>
    <row r="125" spans="1:17" x14ac:dyDescent="0.3">
      <c r="A125" t="s">
        <v>629</v>
      </c>
      <c r="B125" s="3">
        <v>46050</v>
      </c>
      <c r="C125" t="s">
        <v>19</v>
      </c>
      <c r="D125" t="s">
        <v>81</v>
      </c>
      <c r="E125" t="s">
        <v>630</v>
      </c>
      <c r="F125" s="1">
        <v>1910000000000</v>
      </c>
      <c r="H125" t="s">
        <v>48</v>
      </c>
      <c r="I125">
        <v>841805347</v>
      </c>
      <c r="J125" t="s">
        <v>357</v>
      </c>
      <c r="K125" t="s">
        <v>296</v>
      </c>
      <c r="L125" t="s">
        <v>26</v>
      </c>
      <c r="M125" t="s">
        <v>60</v>
      </c>
      <c r="N125" t="s">
        <v>198</v>
      </c>
      <c r="O125" t="s">
        <v>391</v>
      </c>
      <c r="P125" s="2">
        <v>46297</v>
      </c>
      <c r="Q125" t="s">
        <v>30</v>
      </c>
    </row>
    <row r="126" spans="1:17" x14ac:dyDescent="0.3">
      <c r="A126" t="s">
        <v>631</v>
      </c>
      <c r="C126" t="s">
        <v>73</v>
      </c>
      <c r="D126" t="s">
        <v>138</v>
      </c>
      <c r="E126" t="s">
        <v>632</v>
      </c>
      <c r="G126" t="s">
        <v>633</v>
      </c>
      <c r="H126" t="s">
        <v>111</v>
      </c>
      <c r="I126" t="s">
        <v>634</v>
      </c>
      <c r="J126" t="s">
        <v>357</v>
      </c>
      <c r="L126" t="s">
        <v>59</v>
      </c>
      <c r="M126" t="s">
        <v>155</v>
      </c>
      <c r="N126" t="s">
        <v>635</v>
      </c>
      <c r="O126" t="s">
        <v>636</v>
      </c>
      <c r="Q126" t="s">
        <v>107</v>
      </c>
    </row>
    <row r="127" spans="1:17" x14ac:dyDescent="0.3">
      <c r="A127" t="s">
        <v>637</v>
      </c>
      <c r="C127" t="s">
        <v>80</v>
      </c>
      <c r="D127" t="s">
        <v>34</v>
      </c>
      <c r="F127" s="1">
        <v>7700000000000</v>
      </c>
      <c r="G127" s="2">
        <v>28308</v>
      </c>
      <c r="I127" t="s">
        <v>638</v>
      </c>
      <c r="J127" t="s">
        <v>113</v>
      </c>
      <c r="L127" t="s">
        <v>121</v>
      </c>
      <c r="M127" t="s">
        <v>174</v>
      </c>
      <c r="N127" t="s">
        <v>639</v>
      </c>
      <c r="O127" t="s">
        <v>450</v>
      </c>
      <c r="P127" s="3">
        <v>46308</v>
      </c>
      <c r="Q127" t="s">
        <v>43</v>
      </c>
    </row>
    <row r="128" spans="1:17" x14ac:dyDescent="0.3">
      <c r="A128" t="s">
        <v>640</v>
      </c>
      <c r="B128" t="s">
        <v>124</v>
      </c>
      <c r="C128" t="s">
        <v>80</v>
      </c>
      <c r="D128" t="s">
        <v>147</v>
      </c>
      <c r="E128" t="s">
        <v>641</v>
      </c>
      <c r="F128" s="1">
        <v>802000000000</v>
      </c>
      <c r="H128" t="s">
        <v>65</v>
      </c>
      <c r="I128" t="s">
        <v>642</v>
      </c>
      <c r="J128" t="s">
        <v>257</v>
      </c>
      <c r="L128" t="s">
        <v>26</v>
      </c>
      <c r="M128" t="s">
        <v>50</v>
      </c>
      <c r="N128" t="s">
        <v>643</v>
      </c>
      <c r="O128" t="s">
        <v>519</v>
      </c>
      <c r="P128" s="3">
        <v>46018</v>
      </c>
      <c r="Q128" t="s">
        <v>177</v>
      </c>
    </row>
    <row r="129" spans="1:17" x14ac:dyDescent="0.3">
      <c r="A129" t="s">
        <v>644</v>
      </c>
      <c r="B129" s="2">
        <v>46204</v>
      </c>
      <c r="C129" t="s">
        <v>80</v>
      </c>
      <c r="D129" t="s">
        <v>209</v>
      </c>
      <c r="E129" t="s">
        <v>645</v>
      </c>
      <c r="F129" s="1">
        <v>7910000000000</v>
      </c>
      <c r="G129" s="2">
        <v>29064</v>
      </c>
      <c r="H129" t="s">
        <v>100</v>
      </c>
      <c r="I129" t="s">
        <v>646</v>
      </c>
      <c r="J129" t="s">
        <v>216</v>
      </c>
      <c r="L129" t="s">
        <v>59</v>
      </c>
      <c r="M129" t="s">
        <v>40</v>
      </c>
      <c r="O129" t="s">
        <v>647</v>
      </c>
      <c r="Q129" t="s">
        <v>177</v>
      </c>
    </row>
    <row r="130" spans="1:17" x14ac:dyDescent="0.3">
      <c r="A130" t="s">
        <v>648</v>
      </c>
      <c r="B130" s="2">
        <v>46241</v>
      </c>
      <c r="C130" t="s">
        <v>54</v>
      </c>
      <c r="D130" t="s">
        <v>209</v>
      </c>
      <c r="F130" s="1">
        <v>8310000000000</v>
      </c>
      <c r="G130" s="2">
        <v>30480</v>
      </c>
      <c r="H130" t="s">
        <v>65</v>
      </c>
      <c r="I130" t="s">
        <v>649</v>
      </c>
      <c r="J130" t="s">
        <v>219</v>
      </c>
      <c r="L130" t="s">
        <v>121</v>
      </c>
      <c r="M130" t="s">
        <v>27</v>
      </c>
      <c r="N130" t="s">
        <v>467</v>
      </c>
      <c r="O130" t="s">
        <v>625</v>
      </c>
      <c r="P130" s="3">
        <v>46230</v>
      </c>
      <c r="Q130" t="s">
        <v>107</v>
      </c>
    </row>
    <row r="131" spans="1:17" x14ac:dyDescent="0.3">
      <c r="A131" t="s">
        <v>650</v>
      </c>
      <c r="B131" s="2">
        <v>46116</v>
      </c>
      <c r="C131" t="s">
        <v>109</v>
      </c>
      <c r="D131" t="s">
        <v>55</v>
      </c>
      <c r="E131" t="s">
        <v>651</v>
      </c>
      <c r="F131" s="1">
        <v>6710000000000</v>
      </c>
      <c r="G131" s="3">
        <v>24739</v>
      </c>
      <c r="I131" t="s">
        <v>652</v>
      </c>
      <c r="J131" t="s">
        <v>197</v>
      </c>
      <c r="L131" t="s">
        <v>149</v>
      </c>
      <c r="M131" t="s">
        <v>27</v>
      </c>
      <c r="N131" t="s">
        <v>653</v>
      </c>
      <c r="O131" t="s">
        <v>70</v>
      </c>
    </row>
    <row r="132" spans="1:17" x14ac:dyDescent="0.3">
      <c r="A132" t="s">
        <v>654</v>
      </c>
      <c r="B132" s="3">
        <v>46099</v>
      </c>
      <c r="C132" t="s">
        <v>80</v>
      </c>
      <c r="D132" t="s">
        <v>138</v>
      </c>
      <c r="E132" t="s">
        <v>655</v>
      </c>
      <c r="F132" s="1">
        <v>6710000000000</v>
      </c>
      <c r="G132" t="s">
        <v>656</v>
      </c>
      <c r="H132" t="s">
        <v>100</v>
      </c>
      <c r="I132" t="s">
        <v>657</v>
      </c>
      <c r="J132" t="s">
        <v>154</v>
      </c>
      <c r="L132" t="s">
        <v>149</v>
      </c>
      <c r="M132" t="s">
        <v>68</v>
      </c>
      <c r="N132" t="s">
        <v>658</v>
      </c>
      <c r="O132" t="s">
        <v>150</v>
      </c>
      <c r="Q132" t="s">
        <v>88</v>
      </c>
    </row>
    <row r="133" spans="1:17" x14ac:dyDescent="0.3">
      <c r="A133" t="s">
        <v>659</v>
      </c>
      <c r="B133" s="2">
        <v>45759</v>
      </c>
      <c r="C133" t="s">
        <v>54</v>
      </c>
      <c r="D133" t="s">
        <v>20</v>
      </c>
      <c r="E133" t="s">
        <v>342</v>
      </c>
      <c r="F133" t="s">
        <v>447</v>
      </c>
      <c r="G133" s="2">
        <v>19758</v>
      </c>
      <c r="H133" t="s">
        <v>65</v>
      </c>
      <c r="I133">
        <v>27714922975</v>
      </c>
      <c r="J133" t="s">
        <v>216</v>
      </c>
      <c r="L133" t="s">
        <v>128</v>
      </c>
      <c r="M133" t="s">
        <v>50</v>
      </c>
      <c r="N133" t="s">
        <v>660</v>
      </c>
      <c r="O133" t="s">
        <v>661</v>
      </c>
      <c r="Q133" t="s">
        <v>385</v>
      </c>
    </row>
    <row r="134" spans="1:17" x14ac:dyDescent="0.3">
      <c r="A134" t="s">
        <v>662</v>
      </c>
      <c r="B134" t="s">
        <v>663</v>
      </c>
      <c r="C134" t="s">
        <v>322</v>
      </c>
      <c r="D134" t="s">
        <v>20</v>
      </c>
      <c r="E134" t="s">
        <v>664</v>
      </c>
      <c r="F134" s="1">
        <v>8910000000000</v>
      </c>
      <c r="G134" s="3">
        <v>32859</v>
      </c>
      <c r="H134" t="s">
        <v>65</v>
      </c>
      <c r="I134" t="s">
        <v>665</v>
      </c>
      <c r="J134" t="s">
        <v>357</v>
      </c>
      <c r="K134" t="s">
        <v>211</v>
      </c>
      <c r="L134" t="s">
        <v>128</v>
      </c>
      <c r="M134" t="s">
        <v>27</v>
      </c>
      <c r="N134" t="s">
        <v>666</v>
      </c>
      <c r="O134" t="s">
        <v>330</v>
      </c>
      <c r="Q134" t="s">
        <v>177</v>
      </c>
    </row>
    <row r="135" spans="1:17" x14ac:dyDescent="0.3">
      <c r="A135" t="s">
        <v>667</v>
      </c>
      <c r="B135" s="3">
        <v>46235</v>
      </c>
      <c r="C135" t="s">
        <v>80</v>
      </c>
      <c r="D135" t="s">
        <v>20</v>
      </c>
      <c r="F135" s="1">
        <v>4910000000000</v>
      </c>
      <c r="G135" t="s">
        <v>668</v>
      </c>
      <c r="I135">
        <v>27639577782</v>
      </c>
      <c r="J135" t="s">
        <v>181</v>
      </c>
      <c r="L135" t="s">
        <v>85</v>
      </c>
      <c r="M135" t="s">
        <v>155</v>
      </c>
      <c r="N135" t="s">
        <v>609</v>
      </c>
      <c r="O135" t="s">
        <v>619</v>
      </c>
      <c r="Q135" t="s">
        <v>107</v>
      </c>
    </row>
    <row r="136" spans="1:17" x14ac:dyDescent="0.3">
      <c r="A136" t="s">
        <v>669</v>
      </c>
      <c r="B136" s="3">
        <v>46112</v>
      </c>
      <c r="C136" t="s">
        <v>46</v>
      </c>
      <c r="D136" t="s">
        <v>138</v>
      </c>
      <c r="E136" t="s">
        <v>670</v>
      </c>
      <c r="F136" s="1">
        <v>6400000000000</v>
      </c>
      <c r="G136" s="2">
        <v>23380</v>
      </c>
      <c r="H136" t="s">
        <v>48</v>
      </c>
      <c r="I136" t="s">
        <v>671</v>
      </c>
      <c r="J136" t="s">
        <v>113</v>
      </c>
      <c r="L136" t="s">
        <v>128</v>
      </c>
      <c r="M136" t="s">
        <v>155</v>
      </c>
      <c r="N136" t="s">
        <v>672</v>
      </c>
      <c r="Q136" t="s">
        <v>437</v>
      </c>
    </row>
    <row r="137" spans="1:17" x14ac:dyDescent="0.3">
      <c r="A137" t="s">
        <v>673</v>
      </c>
      <c r="B137" s="2">
        <v>46365</v>
      </c>
      <c r="C137" t="s">
        <v>322</v>
      </c>
      <c r="D137" t="s">
        <v>147</v>
      </c>
      <c r="E137" t="s">
        <v>674</v>
      </c>
      <c r="F137" s="1">
        <v>6310000000000</v>
      </c>
      <c r="G137" s="2">
        <v>23198</v>
      </c>
      <c r="H137" t="s">
        <v>111</v>
      </c>
      <c r="I137" t="s">
        <v>675</v>
      </c>
      <c r="J137" t="s">
        <v>84</v>
      </c>
      <c r="K137" t="s">
        <v>142</v>
      </c>
      <c r="L137" t="s">
        <v>128</v>
      </c>
      <c r="M137" t="s">
        <v>40</v>
      </c>
      <c r="N137" t="s">
        <v>676</v>
      </c>
      <c r="O137" t="s">
        <v>603</v>
      </c>
      <c r="Q137" t="s">
        <v>71</v>
      </c>
    </row>
    <row r="138" spans="1:17" x14ac:dyDescent="0.3">
      <c r="A138" t="s">
        <v>677</v>
      </c>
      <c r="B138" s="2">
        <v>46148</v>
      </c>
      <c r="C138" t="s">
        <v>376</v>
      </c>
      <c r="D138" t="s">
        <v>98</v>
      </c>
      <c r="E138" t="s">
        <v>678</v>
      </c>
      <c r="F138" s="1">
        <v>2610000000000</v>
      </c>
      <c r="G138" s="2">
        <v>46090</v>
      </c>
      <c r="H138" t="s">
        <v>100</v>
      </c>
      <c r="I138" t="s">
        <v>679</v>
      </c>
      <c r="J138" t="s">
        <v>49</v>
      </c>
      <c r="L138" t="s">
        <v>128</v>
      </c>
      <c r="M138" t="s">
        <v>40</v>
      </c>
      <c r="N138" t="s">
        <v>680</v>
      </c>
      <c r="O138" t="s">
        <v>62</v>
      </c>
      <c r="Q138" t="s">
        <v>107</v>
      </c>
    </row>
    <row r="139" spans="1:17" x14ac:dyDescent="0.3">
      <c r="A139" t="s">
        <v>681</v>
      </c>
      <c r="B139" s="2">
        <v>46272</v>
      </c>
      <c r="C139" t="s">
        <v>46</v>
      </c>
      <c r="D139" t="s">
        <v>81</v>
      </c>
      <c r="E139" t="s">
        <v>223</v>
      </c>
      <c r="F139" s="1">
        <v>8910000000000</v>
      </c>
      <c r="G139" s="3">
        <v>32801</v>
      </c>
      <c r="H139" t="s">
        <v>100</v>
      </c>
      <c r="I139" t="s">
        <v>682</v>
      </c>
      <c r="J139" t="s">
        <v>94</v>
      </c>
      <c r="L139" t="s">
        <v>59</v>
      </c>
      <c r="M139" t="s">
        <v>155</v>
      </c>
      <c r="N139" t="s">
        <v>28</v>
      </c>
      <c r="O139" t="s">
        <v>237</v>
      </c>
      <c r="Q139" t="s">
        <v>177</v>
      </c>
    </row>
    <row r="140" spans="1:17" x14ac:dyDescent="0.3">
      <c r="A140" t="s">
        <v>683</v>
      </c>
      <c r="B140" s="2">
        <v>46238</v>
      </c>
      <c r="C140" t="s">
        <v>322</v>
      </c>
      <c r="D140" t="s">
        <v>81</v>
      </c>
      <c r="E140" t="s">
        <v>684</v>
      </c>
      <c r="F140" s="1">
        <v>7310000000000</v>
      </c>
      <c r="G140" s="2">
        <v>26670</v>
      </c>
      <c r="H140" t="s">
        <v>100</v>
      </c>
      <c r="I140" t="s">
        <v>685</v>
      </c>
      <c r="J140" t="s">
        <v>38</v>
      </c>
      <c r="K140" t="s">
        <v>220</v>
      </c>
      <c r="L140" t="s">
        <v>121</v>
      </c>
      <c r="M140" t="s">
        <v>27</v>
      </c>
      <c r="N140" t="s">
        <v>686</v>
      </c>
      <c r="O140" t="s">
        <v>105</v>
      </c>
      <c r="P140" s="2">
        <v>46145</v>
      </c>
      <c r="Q140" t="s">
        <v>437</v>
      </c>
    </row>
    <row r="141" spans="1:17" x14ac:dyDescent="0.3">
      <c r="A141" t="s">
        <v>687</v>
      </c>
      <c r="B141" s="2">
        <v>46109</v>
      </c>
      <c r="C141" t="s">
        <v>46</v>
      </c>
      <c r="D141" t="s">
        <v>81</v>
      </c>
      <c r="E141" t="s">
        <v>127</v>
      </c>
      <c r="F141" s="1">
        <v>501000000000</v>
      </c>
      <c r="G141" s="2">
        <v>38373</v>
      </c>
      <c r="H141" t="s">
        <v>36</v>
      </c>
      <c r="I141" t="s">
        <v>688</v>
      </c>
      <c r="J141" t="s">
        <v>181</v>
      </c>
      <c r="L141" t="s">
        <v>26</v>
      </c>
      <c r="M141" t="s">
        <v>114</v>
      </c>
      <c r="N141" t="s">
        <v>689</v>
      </c>
      <c r="O141" t="s">
        <v>87</v>
      </c>
      <c r="P141" t="s">
        <v>690</v>
      </c>
      <c r="Q141" t="s">
        <v>131</v>
      </c>
    </row>
    <row r="142" spans="1:17" x14ac:dyDescent="0.3">
      <c r="A142" t="s">
        <v>691</v>
      </c>
      <c r="B142" t="s">
        <v>692</v>
      </c>
      <c r="C142" t="s">
        <v>19</v>
      </c>
      <c r="D142" t="s">
        <v>20</v>
      </c>
      <c r="E142" t="s">
        <v>693</v>
      </c>
      <c r="F142" s="1">
        <v>6110000000000</v>
      </c>
      <c r="G142" t="s">
        <v>694</v>
      </c>
      <c r="H142" t="s">
        <v>36</v>
      </c>
      <c r="I142" t="s">
        <v>173</v>
      </c>
      <c r="J142" t="s">
        <v>38</v>
      </c>
      <c r="K142" t="s">
        <v>325</v>
      </c>
      <c r="L142" t="s">
        <v>134</v>
      </c>
      <c r="N142" t="s">
        <v>695</v>
      </c>
      <c r="O142" t="s">
        <v>507</v>
      </c>
      <c r="Q142" t="s">
        <v>88</v>
      </c>
    </row>
    <row r="143" spans="1:17" x14ac:dyDescent="0.3">
      <c r="A143" t="s">
        <v>696</v>
      </c>
      <c r="B143" s="3">
        <v>46209</v>
      </c>
      <c r="C143" t="s">
        <v>19</v>
      </c>
      <c r="D143" t="s">
        <v>20</v>
      </c>
      <c r="E143" t="s">
        <v>697</v>
      </c>
      <c r="F143" s="1">
        <v>9410000000000</v>
      </c>
      <c r="G143" t="s">
        <v>698</v>
      </c>
      <c r="H143" t="s">
        <v>65</v>
      </c>
      <c r="I143" t="s">
        <v>699</v>
      </c>
      <c r="J143" t="s">
        <v>219</v>
      </c>
      <c r="L143" t="s">
        <v>59</v>
      </c>
      <c r="M143" t="s">
        <v>68</v>
      </c>
      <c r="O143" t="s">
        <v>480</v>
      </c>
      <c r="Q143" t="s">
        <v>145</v>
      </c>
    </row>
    <row r="144" spans="1:17" x14ac:dyDescent="0.3">
      <c r="A144" t="s">
        <v>700</v>
      </c>
      <c r="B144" s="2">
        <v>46240</v>
      </c>
      <c r="C144" t="s">
        <v>322</v>
      </c>
      <c r="D144" t="s">
        <v>147</v>
      </c>
      <c r="E144" t="s">
        <v>701</v>
      </c>
      <c r="F144" s="1">
        <v>7810000000000</v>
      </c>
      <c r="G144" t="s">
        <v>702</v>
      </c>
      <c r="H144" t="s">
        <v>36</v>
      </c>
      <c r="I144">
        <v>27828849040</v>
      </c>
      <c r="J144" t="s">
        <v>466</v>
      </c>
      <c r="L144" t="s">
        <v>26</v>
      </c>
      <c r="N144" t="s">
        <v>41</v>
      </c>
      <c r="P144" t="s">
        <v>703</v>
      </c>
      <c r="Q144" t="s">
        <v>88</v>
      </c>
    </row>
    <row r="145" spans="1:17" x14ac:dyDescent="0.3">
      <c r="A145" t="s">
        <v>704</v>
      </c>
      <c r="B145" t="s">
        <v>705</v>
      </c>
      <c r="C145" t="s">
        <v>19</v>
      </c>
      <c r="D145" t="s">
        <v>90</v>
      </c>
      <c r="E145" t="s">
        <v>706</v>
      </c>
      <c r="F145" s="1">
        <v>4910000000000</v>
      </c>
      <c r="G145" t="s">
        <v>707</v>
      </c>
      <c r="J145" t="s">
        <v>154</v>
      </c>
      <c r="K145" t="s">
        <v>211</v>
      </c>
      <c r="L145" t="s">
        <v>39</v>
      </c>
      <c r="M145" t="s">
        <v>114</v>
      </c>
      <c r="N145" t="s">
        <v>612</v>
      </c>
      <c r="O145" t="s">
        <v>231</v>
      </c>
      <c r="Q145" t="s">
        <v>253</v>
      </c>
    </row>
    <row r="146" spans="1:17" x14ac:dyDescent="0.3">
      <c r="A146" t="s">
        <v>708</v>
      </c>
      <c r="B146" s="2">
        <v>46093</v>
      </c>
      <c r="C146" t="s">
        <v>109</v>
      </c>
      <c r="D146" t="s">
        <v>165</v>
      </c>
      <c r="E146" t="s">
        <v>709</v>
      </c>
      <c r="F146" s="1">
        <v>9800000000000</v>
      </c>
      <c r="G146" s="3">
        <v>35856</v>
      </c>
      <c r="H146" t="s">
        <v>48</v>
      </c>
      <c r="I146" t="s">
        <v>710</v>
      </c>
      <c r="J146" t="s">
        <v>49</v>
      </c>
      <c r="L146" t="s">
        <v>121</v>
      </c>
      <c r="M146" t="s">
        <v>27</v>
      </c>
      <c r="N146" t="s">
        <v>590</v>
      </c>
      <c r="O146" t="s">
        <v>199</v>
      </c>
      <c r="P146" t="s">
        <v>711</v>
      </c>
      <c r="Q146" t="s">
        <v>276</v>
      </c>
    </row>
    <row r="147" spans="1:17" x14ac:dyDescent="0.3">
      <c r="A147" t="s">
        <v>712</v>
      </c>
      <c r="B147" s="2">
        <v>46118</v>
      </c>
      <c r="C147" t="s">
        <v>322</v>
      </c>
      <c r="D147" t="s">
        <v>34</v>
      </c>
      <c r="E147" t="s">
        <v>713</v>
      </c>
      <c r="F147" s="1">
        <v>4310000000000</v>
      </c>
      <c r="G147" s="3">
        <v>15949</v>
      </c>
      <c r="H147" t="s">
        <v>111</v>
      </c>
      <c r="I147" t="s">
        <v>714</v>
      </c>
      <c r="J147" t="s">
        <v>120</v>
      </c>
      <c r="K147" t="s">
        <v>211</v>
      </c>
      <c r="L147" t="s">
        <v>26</v>
      </c>
      <c r="M147" t="s">
        <v>225</v>
      </c>
      <c r="N147" t="s">
        <v>715</v>
      </c>
      <c r="O147" t="s">
        <v>490</v>
      </c>
      <c r="P147" s="2">
        <v>46194</v>
      </c>
      <c r="Q147" t="s">
        <v>385</v>
      </c>
    </row>
    <row r="148" spans="1:17" x14ac:dyDescent="0.3">
      <c r="A148" t="s">
        <v>716</v>
      </c>
      <c r="B148" s="3">
        <v>46010</v>
      </c>
      <c r="C148" t="s">
        <v>19</v>
      </c>
      <c r="D148" t="s">
        <v>138</v>
      </c>
      <c r="E148" t="s">
        <v>717</v>
      </c>
      <c r="F148" s="1">
        <v>906000000000</v>
      </c>
      <c r="G148" t="s">
        <v>718</v>
      </c>
      <c r="H148" t="s">
        <v>65</v>
      </c>
      <c r="I148" t="s">
        <v>719</v>
      </c>
      <c r="J148" t="s">
        <v>154</v>
      </c>
      <c r="K148" t="s">
        <v>67</v>
      </c>
      <c r="L148" t="s">
        <v>128</v>
      </c>
      <c r="M148" t="s">
        <v>60</v>
      </c>
      <c r="O148" t="s">
        <v>720</v>
      </c>
      <c r="Q148" t="s">
        <v>71</v>
      </c>
    </row>
    <row r="149" spans="1:17" x14ac:dyDescent="0.3">
      <c r="A149" t="s">
        <v>721</v>
      </c>
      <c r="B149" t="s">
        <v>722</v>
      </c>
      <c r="C149" t="s">
        <v>172</v>
      </c>
      <c r="D149" t="s">
        <v>209</v>
      </c>
      <c r="F149" t="s">
        <v>447</v>
      </c>
      <c r="G149" s="2">
        <v>17842</v>
      </c>
      <c r="H149" t="s">
        <v>36</v>
      </c>
      <c r="J149" t="s">
        <v>412</v>
      </c>
      <c r="L149" t="s">
        <v>59</v>
      </c>
      <c r="M149" t="s">
        <v>225</v>
      </c>
      <c r="N149" t="s">
        <v>135</v>
      </c>
      <c r="O149" t="s">
        <v>422</v>
      </c>
      <c r="Q149" t="s">
        <v>253</v>
      </c>
    </row>
    <row r="150" spans="1:17" x14ac:dyDescent="0.3">
      <c r="A150" t="s">
        <v>723</v>
      </c>
      <c r="B150" t="s">
        <v>724</v>
      </c>
      <c r="C150" t="s">
        <v>19</v>
      </c>
      <c r="D150" t="s">
        <v>34</v>
      </c>
      <c r="E150" t="s">
        <v>725</v>
      </c>
      <c r="F150" s="1">
        <v>9010000000000</v>
      </c>
      <c r="G150" s="2">
        <v>33162</v>
      </c>
      <c r="H150" t="s">
        <v>100</v>
      </c>
      <c r="I150">
        <v>27741957004</v>
      </c>
      <c r="J150" t="s">
        <v>224</v>
      </c>
      <c r="K150" t="s">
        <v>211</v>
      </c>
      <c r="L150" t="s">
        <v>59</v>
      </c>
      <c r="M150" t="s">
        <v>114</v>
      </c>
      <c r="N150" t="s">
        <v>86</v>
      </c>
      <c r="O150" t="s">
        <v>52</v>
      </c>
    </row>
    <row r="151" spans="1:17" x14ac:dyDescent="0.3">
      <c r="A151" t="s">
        <v>726</v>
      </c>
      <c r="B151" t="s">
        <v>727</v>
      </c>
      <c r="C151" t="s">
        <v>80</v>
      </c>
      <c r="D151" t="s">
        <v>81</v>
      </c>
      <c r="E151" t="s">
        <v>364</v>
      </c>
      <c r="G151" s="3">
        <v>21978</v>
      </c>
      <c r="H151" t="s">
        <v>48</v>
      </c>
      <c r="I151">
        <v>27727955927</v>
      </c>
      <c r="J151" t="s">
        <v>219</v>
      </c>
      <c r="L151" t="s">
        <v>134</v>
      </c>
      <c r="M151" t="s">
        <v>40</v>
      </c>
      <c r="N151" t="s">
        <v>728</v>
      </c>
      <c r="O151" t="s">
        <v>188</v>
      </c>
      <c r="Q151" t="s">
        <v>43</v>
      </c>
    </row>
    <row r="152" spans="1:17" x14ac:dyDescent="0.3">
      <c r="A152" t="s">
        <v>729</v>
      </c>
      <c r="B152" s="2">
        <v>46265</v>
      </c>
      <c r="C152" t="s">
        <v>322</v>
      </c>
      <c r="D152" t="s">
        <v>90</v>
      </c>
      <c r="E152" t="s">
        <v>730</v>
      </c>
      <c r="F152" s="1">
        <v>2300000000000</v>
      </c>
      <c r="G152" t="s">
        <v>731</v>
      </c>
      <c r="H152" t="s">
        <v>100</v>
      </c>
      <c r="I152" t="s">
        <v>732</v>
      </c>
      <c r="J152" t="s">
        <v>357</v>
      </c>
      <c r="K152" t="s">
        <v>67</v>
      </c>
      <c r="L152" t="s">
        <v>134</v>
      </c>
      <c r="M152" t="s">
        <v>27</v>
      </c>
      <c r="N152" t="s">
        <v>733</v>
      </c>
      <c r="O152" t="s">
        <v>339</v>
      </c>
      <c r="Q152" t="s">
        <v>88</v>
      </c>
    </row>
    <row r="153" spans="1:17" x14ac:dyDescent="0.3">
      <c r="A153" t="s">
        <v>734</v>
      </c>
      <c r="B153" s="2">
        <v>45986</v>
      </c>
      <c r="C153" t="s">
        <v>109</v>
      </c>
      <c r="D153" t="s">
        <v>209</v>
      </c>
      <c r="E153" t="s">
        <v>294</v>
      </c>
      <c r="F153" s="1">
        <v>4800000000000</v>
      </c>
      <c r="G153" s="2">
        <v>17548</v>
      </c>
      <c r="H153" t="s">
        <v>65</v>
      </c>
      <c r="I153" t="s">
        <v>735</v>
      </c>
      <c r="J153" t="s">
        <v>219</v>
      </c>
      <c r="L153" t="s">
        <v>303</v>
      </c>
      <c r="M153" t="s">
        <v>27</v>
      </c>
      <c r="N153" t="s">
        <v>394</v>
      </c>
      <c r="O153" t="s">
        <v>199</v>
      </c>
      <c r="Q153" t="s">
        <v>88</v>
      </c>
    </row>
    <row r="154" spans="1:17" x14ac:dyDescent="0.3">
      <c r="A154" t="s">
        <v>736</v>
      </c>
      <c r="B154" s="2">
        <v>46050</v>
      </c>
      <c r="C154" t="s">
        <v>172</v>
      </c>
      <c r="D154" t="s">
        <v>138</v>
      </c>
      <c r="E154" t="s">
        <v>544</v>
      </c>
      <c r="F154" s="1">
        <v>9000000000000</v>
      </c>
      <c r="G154" s="2">
        <v>32935</v>
      </c>
      <c r="H154" t="s">
        <v>65</v>
      </c>
      <c r="I154" t="s">
        <v>737</v>
      </c>
      <c r="J154" t="s">
        <v>197</v>
      </c>
      <c r="K154" t="s">
        <v>67</v>
      </c>
      <c r="L154" t="s">
        <v>26</v>
      </c>
      <c r="M154" t="s">
        <v>155</v>
      </c>
      <c r="N154" t="s">
        <v>129</v>
      </c>
      <c r="O154" t="s">
        <v>237</v>
      </c>
      <c r="P154" s="2">
        <v>46267</v>
      </c>
      <c r="Q154" t="s">
        <v>107</v>
      </c>
    </row>
    <row r="155" spans="1:17" x14ac:dyDescent="0.3">
      <c r="A155" t="s">
        <v>738</v>
      </c>
      <c r="B155" t="s">
        <v>739</v>
      </c>
      <c r="C155" t="s">
        <v>46</v>
      </c>
      <c r="D155" t="s">
        <v>55</v>
      </c>
      <c r="E155" t="s">
        <v>623</v>
      </c>
      <c r="F155" s="1">
        <v>8200000000000</v>
      </c>
      <c r="G155" s="2">
        <v>29996</v>
      </c>
      <c r="H155" t="s">
        <v>22</v>
      </c>
      <c r="I155" t="s">
        <v>740</v>
      </c>
      <c r="J155" t="s">
        <v>224</v>
      </c>
      <c r="L155" t="s">
        <v>26</v>
      </c>
      <c r="M155" t="s">
        <v>174</v>
      </c>
      <c r="N155" t="s">
        <v>741</v>
      </c>
      <c r="O155" t="s">
        <v>550</v>
      </c>
      <c r="P155" s="2">
        <v>46292</v>
      </c>
      <c r="Q155" t="s">
        <v>200</v>
      </c>
    </row>
    <row r="156" spans="1:17" x14ac:dyDescent="0.3">
      <c r="A156" t="s">
        <v>742</v>
      </c>
      <c r="B156" s="2">
        <v>46179</v>
      </c>
      <c r="C156" t="s">
        <v>376</v>
      </c>
      <c r="D156" t="s">
        <v>20</v>
      </c>
      <c r="E156" t="s">
        <v>743</v>
      </c>
      <c r="F156" s="1">
        <v>2410000000000</v>
      </c>
      <c r="G156" s="2">
        <v>45481</v>
      </c>
      <c r="I156">
        <v>694160198</v>
      </c>
      <c r="L156" t="s">
        <v>85</v>
      </c>
      <c r="M156" t="s">
        <v>68</v>
      </c>
      <c r="N156" t="s">
        <v>744</v>
      </c>
      <c r="Q156" t="s">
        <v>145</v>
      </c>
    </row>
    <row r="157" spans="1:17" x14ac:dyDescent="0.3">
      <c r="A157" t="s">
        <v>745</v>
      </c>
      <c r="B157" t="s">
        <v>746</v>
      </c>
      <c r="C157" t="s">
        <v>46</v>
      </c>
      <c r="D157" t="s">
        <v>55</v>
      </c>
      <c r="E157" t="s">
        <v>747</v>
      </c>
      <c r="F157" s="1">
        <v>7110000000000</v>
      </c>
      <c r="G157" s="3">
        <v>26117</v>
      </c>
      <c r="H157" t="s">
        <v>65</v>
      </c>
      <c r="I157" t="s">
        <v>748</v>
      </c>
      <c r="J157" t="s">
        <v>49</v>
      </c>
      <c r="L157" t="s">
        <v>59</v>
      </c>
      <c r="M157" t="s">
        <v>155</v>
      </c>
      <c r="N157" t="s">
        <v>749</v>
      </c>
      <c r="O157" t="s">
        <v>259</v>
      </c>
      <c r="Q157" t="s">
        <v>88</v>
      </c>
    </row>
    <row r="158" spans="1:17" x14ac:dyDescent="0.3">
      <c r="A158" t="s">
        <v>750</v>
      </c>
      <c r="B158" s="2">
        <v>46328</v>
      </c>
      <c r="C158" t="s">
        <v>80</v>
      </c>
      <c r="D158" t="s">
        <v>147</v>
      </c>
      <c r="E158" t="s">
        <v>751</v>
      </c>
      <c r="G158" s="3">
        <v>17437</v>
      </c>
      <c r="H158" t="s">
        <v>65</v>
      </c>
      <c r="I158" t="s">
        <v>752</v>
      </c>
      <c r="J158" t="s">
        <v>168</v>
      </c>
      <c r="L158" t="s">
        <v>149</v>
      </c>
      <c r="M158" t="s">
        <v>60</v>
      </c>
      <c r="N158" t="s">
        <v>686</v>
      </c>
      <c r="O158" t="s">
        <v>281</v>
      </c>
      <c r="Q158" t="s">
        <v>71</v>
      </c>
    </row>
    <row r="159" spans="1:17" x14ac:dyDescent="0.3">
      <c r="A159" t="s">
        <v>753</v>
      </c>
      <c r="B159" t="s">
        <v>754</v>
      </c>
      <c r="C159" t="s">
        <v>80</v>
      </c>
      <c r="D159" t="s">
        <v>138</v>
      </c>
      <c r="E159" t="s">
        <v>755</v>
      </c>
      <c r="F159" s="1">
        <v>5800000000000</v>
      </c>
      <c r="G159" s="2">
        <v>21222</v>
      </c>
      <c r="I159" t="s">
        <v>756</v>
      </c>
      <c r="J159" t="s">
        <v>38</v>
      </c>
      <c r="L159" t="s">
        <v>59</v>
      </c>
      <c r="M159" t="s">
        <v>60</v>
      </c>
      <c r="N159" t="s">
        <v>28</v>
      </c>
      <c r="O159" t="s">
        <v>245</v>
      </c>
      <c r="Q159" t="s">
        <v>78</v>
      </c>
    </row>
    <row r="160" spans="1:17" x14ac:dyDescent="0.3">
      <c r="A160" t="s">
        <v>757</v>
      </c>
      <c r="B160" s="2">
        <v>46231</v>
      </c>
      <c r="C160" t="s">
        <v>54</v>
      </c>
      <c r="D160" t="s">
        <v>209</v>
      </c>
      <c r="E160" t="s">
        <v>758</v>
      </c>
      <c r="F160" s="1">
        <v>411000000000</v>
      </c>
      <c r="G160" s="2">
        <v>38241</v>
      </c>
      <c r="I160" t="s">
        <v>759</v>
      </c>
      <c r="J160" t="s">
        <v>120</v>
      </c>
      <c r="N160" t="s">
        <v>760</v>
      </c>
      <c r="O160" t="s">
        <v>333</v>
      </c>
      <c r="Q160" t="s">
        <v>276</v>
      </c>
    </row>
    <row r="161" spans="1:17" x14ac:dyDescent="0.3">
      <c r="A161" t="s">
        <v>761</v>
      </c>
      <c r="C161" t="s">
        <v>80</v>
      </c>
      <c r="D161" t="s">
        <v>34</v>
      </c>
      <c r="E161" t="s">
        <v>762</v>
      </c>
      <c r="F161" s="1">
        <v>9800000000000</v>
      </c>
      <c r="G161" s="3">
        <v>35828</v>
      </c>
      <c r="H161" t="s">
        <v>48</v>
      </c>
      <c r="I161" t="s">
        <v>763</v>
      </c>
      <c r="J161" t="s">
        <v>94</v>
      </c>
      <c r="L161" t="s">
        <v>303</v>
      </c>
      <c r="M161" t="s">
        <v>225</v>
      </c>
      <c r="N161" t="s">
        <v>582</v>
      </c>
      <c r="O161" t="s">
        <v>764</v>
      </c>
      <c r="P161" s="3">
        <v>46292</v>
      </c>
      <c r="Q161" t="s">
        <v>88</v>
      </c>
    </row>
    <row r="162" spans="1:17" x14ac:dyDescent="0.3">
      <c r="A162" t="s">
        <v>765</v>
      </c>
      <c r="B162" s="2">
        <v>46034</v>
      </c>
      <c r="C162" t="s">
        <v>46</v>
      </c>
      <c r="D162" t="s">
        <v>34</v>
      </c>
      <c r="E162" t="s">
        <v>766</v>
      </c>
      <c r="F162" t="s">
        <v>447</v>
      </c>
      <c r="H162" t="s">
        <v>65</v>
      </c>
      <c r="I162" t="s">
        <v>173</v>
      </c>
      <c r="J162" t="s">
        <v>412</v>
      </c>
      <c r="L162" t="s">
        <v>59</v>
      </c>
      <c r="M162" t="s">
        <v>60</v>
      </c>
      <c r="N162" t="s">
        <v>767</v>
      </c>
      <c r="O162" t="s">
        <v>619</v>
      </c>
    </row>
    <row r="163" spans="1:17" x14ac:dyDescent="0.3">
      <c r="A163" t="s">
        <v>768</v>
      </c>
      <c r="B163" s="3">
        <v>46214</v>
      </c>
      <c r="C163" t="s">
        <v>109</v>
      </c>
      <c r="D163" t="s">
        <v>55</v>
      </c>
      <c r="E163" t="s">
        <v>596</v>
      </c>
      <c r="F163" s="1">
        <v>7200000000000</v>
      </c>
      <c r="G163" s="2">
        <v>26317</v>
      </c>
      <c r="H163" t="s">
        <v>22</v>
      </c>
      <c r="J163" t="s">
        <v>357</v>
      </c>
      <c r="L163" t="s">
        <v>134</v>
      </c>
      <c r="M163" t="s">
        <v>114</v>
      </c>
      <c r="N163" t="s">
        <v>769</v>
      </c>
      <c r="O163" t="s">
        <v>770</v>
      </c>
    </row>
    <row r="164" spans="1:17" x14ac:dyDescent="0.3">
      <c r="A164" t="s">
        <v>771</v>
      </c>
      <c r="B164" s="2">
        <v>46108</v>
      </c>
      <c r="C164" t="s">
        <v>172</v>
      </c>
      <c r="D164" t="s">
        <v>90</v>
      </c>
      <c r="E164" t="s">
        <v>772</v>
      </c>
      <c r="F164" s="1">
        <v>5700000000000</v>
      </c>
      <c r="G164" t="s">
        <v>773</v>
      </c>
      <c r="H164" t="s">
        <v>65</v>
      </c>
      <c r="I164">
        <v>692745128</v>
      </c>
      <c r="J164" t="s">
        <v>186</v>
      </c>
      <c r="L164" t="s">
        <v>85</v>
      </c>
      <c r="M164" t="s">
        <v>225</v>
      </c>
      <c r="N164" t="s">
        <v>774</v>
      </c>
      <c r="O164" t="s">
        <v>490</v>
      </c>
      <c r="Q164" t="s">
        <v>385</v>
      </c>
    </row>
    <row r="165" spans="1:17" x14ac:dyDescent="0.3">
      <c r="A165" t="s">
        <v>775</v>
      </c>
      <c r="B165" s="2">
        <v>46047</v>
      </c>
      <c r="C165" t="s">
        <v>73</v>
      </c>
      <c r="D165" t="s">
        <v>138</v>
      </c>
      <c r="E165" t="s">
        <v>776</v>
      </c>
      <c r="F165" s="1">
        <v>410000000000</v>
      </c>
      <c r="G165" s="2">
        <v>38087</v>
      </c>
      <c r="H165" t="s">
        <v>22</v>
      </c>
      <c r="I165" t="s">
        <v>777</v>
      </c>
      <c r="J165" t="s">
        <v>241</v>
      </c>
      <c r="L165" t="s">
        <v>103</v>
      </c>
      <c r="M165" t="s">
        <v>27</v>
      </c>
      <c r="N165" t="s">
        <v>286</v>
      </c>
      <c r="O165" t="s">
        <v>550</v>
      </c>
      <c r="P165" s="2">
        <v>46074</v>
      </c>
      <c r="Q165" t="s">
        <v>107</v>
      </c>
    </row>
    <row r="166" spans="1:17" x14ac:dyDescent="0.3">
      <c r="A166" t="s">
        <v>778</v>
      </c>
      <c r="B166" t="s">
        <v>779</v>
      </c>
      <c r="C166" t="s">
        <v>19</v>
      </c>
      <c r="D166" t="s">
        <v>81</v>
      </c>
      <c r="E166" t="s">
        <v>780</v>
      </c>
      <c r="F166" s="1">
        <v>2110000000000</v>
      </c>
      <c r="G166" s="2">
        <v>44407</v>
      </c>
      <c r="H166" t="s">
        <v>22</v>
      </c>
      <c r="I166" t="s">
        <v>781</v>
      </c>
      <c r="J166" t="s">
        <v>24</v>
      </c>
      <c r="K166" t="s">
        <v>142</v>
      </c>
      <c r="L166" t="s">
        <v>39</v>
      </c>
      <c r="M166" t="s">
        <v>60</v>
      </c>
      <c r="N166" t="s">
        <v>782</v>
      </c>
      <c r="O166" t="s">
        <v>401</v>
      </c>
      <c r="Q166" t="s">
        <v>200</v>
      </c>
    </row>
    <row r="167" spans="1:17" x14ac:dyDescent="0.3">
      <c r="A167" t="s">
        <v>783</v>
      </c>
      <c r="B167" s="3">
        <v>46173</v>
      </c>
      <c r="C167" t="s">
        <v>172</v>
      </c>
      <c r="D167" t="s">
        <v>55</v>
      </c>
      <c r="E167" t="s">
        <v>784</v>
      </c>
      <c r="F167" s="1">
        <v>612000000000</v>
      </c>
      <c r="G167" t="s">
        <v>785</v>
      </c>
      <c r="H167" t="s">
        <v>48</v>
      </c>
      <c r="I167" t="s">
        <v>786</v>
      </c>
      <c r="J167" t="s">
        <v>197</v>
      </c>
      <c r="L167" t="s">
        <v>26</v>
      </c>
      <c r="M167" t="s">
        <v>68</v>
      </c>
      <c r="N167" t="s">
        <v>787</v>
      </c>
      <c r="O167" t="s">
        <v>123</v>
      </c>
      <c r="P167" t="s">
        <v>788</v>
      </c>
      <c r="Q167" t="s">
        <v>385</v>
      </c>
    </row>
    <row r="168" spans="1:17" x14ac:dyDescent="0.3">
      <c r="A168" t="s">
        <v>789</v>
      </c>
      <c r="B168" s="2">
        <v>46365</v>
      </c>
      <c r="C168" t="s">
        <v>117</v>
      </c>
      <c r="D168" t="s">
        <v>138</v>
      </c>
      <c r="E168" t="s">
        <v>790</v>
      </c>
      <c r="F168" s="1">
        <v>9700000000000</v>
      </c>
      <c r="G168" t="s">
        <v>791</v>
      </c>
      <c r="H168" t="s">
        <v>36</v>
      </c>
      <c r="I168" t="s">
        <v>792</v>
      </c>
      <c r="J168" t="s">
        <v>49</v>
      </c>
      <c r="L168" t="s">
        <v>103</v>
      </c>
      <c r="M168" t="s">
        <v>50</v>
      </c>
      <c r="N168" t="s">
        <v>793</v>
      </c>
      <c r="O168" t="s">
        <v>130</v>
      </c>
      <c r="P168" s="2">
        <v>46306</v>
      </c>
      <c r="Q168" t="s">
        <v>88</v>
      </c>
    </row>
    <row r="169" spans="1:17" x14ac:dyDescent="0.3">
      <c r="A169" t="s">
        <v>794</v>
      </c>
      <c r="B169" s="3">
        <v>46152</v>
      </c>
      <c r="C169" t="s">
        <v>117</v>
      </c>
      <c r="D169" t="s">
        <v>55</v>
      </c>
      <c r="E169" t="s">
        <v>327</v>
      </c>
      <c r="G169" t="s">
        <v>795</v>
      </c>
      <c r="H169" t="s">
        <v>22</v>
      </c>
      <c r="I169" t="s">
        <v>796</v>
      </c>
      <c r="J169" t="s">
        <v>24</v>
      </c>
      <c r="L169" t="s">
        <v>303</v>
      </c>
      <c r="M169" t="s">
        <v>114</v>
      </c>
      <c r="N169" t="s">
        <v>797</v>
      </c>
      <c r="O169" t="s">
        <v>362</v>
      </c>
      <c r="P169" s="2">
        <v>46087</v>
      </c>
      <c r="Q169" t="s">
        <v>437</v>
      </c>
    </row>
    <row r="170" spans="1:17" x14ac:dyDescent="0.3">
      <c r="A170" t="s">
        <v>798</v>
      </c>
      <c r="B170" t="s">
        <v>711</v>
      </c>
      <c r="C170" t="s">
        <v>19</v>
      </c>
      <c r="D170" t="s">
        <v>81</v>
      </c>
      <c r="E170" t="s">
        <v>605</v>
      </c>
      <c r="F170" s="1">
        <v>6900000000000</v>
      </c>
      <c r="G170" t="s">
        <v>799</v>
      </c>
      <c r="H170" t="s">
        <v>36</v>
      </c>
      <c r="I170" t="s">
        <v>800</v>
      </c>
      <c r="J170" t="s">
        <v>38</v>
      </c>
      <c r="K170" t="s">
        <v>220</v>
      </c>
      <c r="M170" t="s">
        <v>225</v>
      </c>
      <c r="N170" t="s">
        <v>801</v>
      </c>
      <c r="O170" t="s">
        <v>271</v>
      </c>
      <c r="Q170" t="s">
        <v>88</v>
      </c>
    </row>
    <row r="171" spans="1:17" x14ac:dyDescent="0.3">
      <c r="A171" t="s">
        <v>802</v>
      </c>
      <c r="B171" s="2">
        <v>46271</v>
      </c>
      <c r="C171" t="s">
        <v>172</v>
      </c>
      <c r="D171" t="s">
        <v>20</v>
      </c>
      <c r="E171" t="s">
        <v>803</v>
      </c>
      <c r="F171" s="1">
        <v>4610000000000</v>
      </c>
      <c r="G171" s="2">
        <v>17088</v>
      </c>
      <c r="H171" t="s">
        <v>22</v>
      </c>
      <c r="I171" t="s">
        <v>804</v>
      </c>
      <c r="J171" t="s">
        <v>75</v>
      </c>
      <c r="M171" t="s">
        <v>40</v>
      </c>
      <c r="N171" t="s">
        <v>236</v>
      </c>
      <c r="O171" t="s">
        <v>384</v>
      </c>
      <c r="Q171" t="s">
        <v>125</v>
      </c>
    </row>
    <row r="172" spans="1:17" x14ac:dyDescent="0.3">
      <c r="A172" t="s">
        <v>805</v>
      </c>
      <c r="B172" s="3">
        <v>46015</v>
      </c>
      <c r="C172" t="s">
        <v>33</v>
      </c>
      <c r="D172" t="s">
        <v>98</v>
      </c>
      <c r="E172" t="s">
        <v>806</v>
      </c>
      <c r="F172">
        <v>9246015180</v>
      </c>
      <c r="G172" t="s">
        <v>807</v>
      </c>
      <c r="H172" t="s">
        <v>22</v>
      </c>
      <c r="I172" t="s">
        <v>808</v>
      </c>
      <c r="J172" t="s">
        <v>241</v>
      </c>
      <c r="L172" t="s">
        <v>39</v>
      </c>
      <c r="M172" t="s">
        <v>60</v>
      </c>
      <c r="N172" t="s">
        <v>809</v>
      </c>
      <c r="O172" t="s">
        <v>507</v>
      </c>
      <c r="Q172" t="s">
        <v>125</v>
      </c>
    </row>
    <row r="173" spans="1:17" x14ac:dyDescent="0.3">
      <c r="A173" t="s">
        <v>810</v>
      </c>
      <c r="B173" s="2">
        <v>46159</v>
      </c>
      <c r="C173" t="s">
        <v>19</v>
      </c>
      <c r="D173" t="s">
        <v>34</v>
      </c>
      <c r="E173" t="s">
        <v>592</v>
      </c>
      <c r="F173" s="1">
        <v>8510000000000</v>
      </c>
      <c r="G173" s="2">
        <v>31348</v>
      </c>
      <c r="H173" t="s">
        <v>111</v>
      </c>
      <c r="I173" t="s">
        <v>173</v>
      </c>
      <c r="J173" t="s">
        <v>102</v>
      </c>
      <c r="K173" t="s">
        <v>67</v>
      </c>
      <c r="L173" t="s">
        <v>59</v>
      </c>
      <c r="N173" t="s">
        <v>564</v>
      </c>
      <c r="O173" t="s">
        <v>193</v>
      </c>
      <c r="Q173" t="s">
        <v>253</v>
      </c>
    </row>
    <row r="174" spans="1:17" x14ac:dyDescent="0.3">
      <c r="A174" t="s">
        <v>811</v>
      </c>
      <c r="B174" s="2">
        <v>46225</v>
      </c>
      <c r="C174" t="s">
        <v>19</v>
      </c>
      <c r="D174" t="s">
        <v>20</v>
      </c>
      <c r="E174" t="s">
        <v>555</v>
      </c>
      <c r="F174" s="1">
        <v>9010000000000</v>
      </c>
      <c r="G174" s="2">
        <v>33128</v>
      </c>
      <c r="H174" t="s">
        <v>22</v>
      </c>
      <c r="I174" t="s">
        <v>812</v>
      </c>
      <c r="J174" t="s">
        <v>84</v>
      </c>
      <c r="K174" t="s">
        <v>220</v>
      </c>
      <c r="L174" t="s">
        <v>59</v>
      </c>
      <c r="M174" t="s">
        <v>155</v>
      </c>
      <c r="N174" t="s">
        <v>813</v>
      </c>
      <c r="O174" t="s">
        <v>199</v>
      </c>
      <c r="Q174" t="s">
        <v>78</v>
      </c>
    </row>
    <row r="175" spans="1:17" x14ac:dyDescent="0.3">
      <c r="A175" t="s">
        <v>814</v>
      </c>
      <c r="B175" s="2">
        <v>45973</v>
      </c>
      <c r="C175" t="s">
        <v>19</v>
      </c>
      <c r="D175" t="s">
        <v>20</v>
      </c>
      <c r="E175" t="s">
        <v>815</v>
      </c>
      <c r="F175" s="1">
        <v>5710000000000</v>
      </c>
      <c r="G175" s="2">
        <v>21039</v>
      </c>
      <c r="I175" t="s">
        <v>816</v>
      </c>
      <c r="J175" t="s">
        <v>216</v>
      </c>
      <c r="K175" t="s">
        <v>67</v>
      </c>
      <c r="L175" t="s">
        <v>26</v>
      </c>
      <c r="M175" t="s">
        <v>40</v>
      </c>
      <c r="N175" t="s">
        <v>817</v>
      </c>
      <c r="O175" t="s">
        <v>422</v>
      </c>
      <c r="P175" t="s">
        <v>818</v>
      </c>
      <c r="Q175" t="s">
        <v>437</v>
      </c>
    </row>
    <row r="176" spans="1:17" x14ac:dyDescent="0.3">
      <c r="A176" t="s">
        <v>819</v>
      </c>
      <c r="B176" s="2">
        <v>46250</v>
      </c>
      <c r="C176" t="s">
        <v>80</v>
      </c>
      <c r="D176" t="s">
        <v>209</v>
      </c>
      <c r="E176" t="s">
        <v>555</v>
      </c>
      <c r="F176" s="1">
        <v>7410000000000</v>
      </c>
      <c r="G176" s="3">
        <v>27233</v>
      </c>
      <c r="H176" t="s">
        <v>22</v>
      </c>
      <c r="J176" t="s">
        <v>181</v>
      </c>
      <c r="L176" t="s">
        <v>85</v>
      </c>
      <c r="M176" t="s">
        <v>68</v>
      </c>
      <c r="N176" t="s">
        <v>244</v>
      </c>
      <c r="O176" t="s">
        <v>430</v>
      </c>
      <c r="Q176" t="s">
        <v>30</v>
      </c>
    </row>
    <row r="177" spans="1:17" x14ac:dyDescent="0.3">
      <c r="A177" t="s">
        <v>820</v>
      </c>
      <c r="B177" s="3">
        <v>46205</v>
      </c>
      <c r="C177" t="s">
        <v>33</v>
      </c>
      <c r="D177" t="s">
        <v>90</v>
      </c>
      <c r="E177" t="s">
        <v>327</v>
      </c>
      <c r="F177" s="1">
        <v>7210000000000</v>
      </c>
      <c r="G177" s="3">
        <v>26510</v>
      </c>
      <c r="H177" t="s">
        <v>22</v>
      </c>
      <c r="I177">
        <v>27799309709</v>
      </c>
      <c r="J177" t="s">
        <v>357</v>
      </c>
      <c r="L177" t="s">
        <v>103</v>
      </c>
      <c r="M177" t="s">
        <v>155</v>
      </c>
      <c r="N177" t="s">
        <v>680</v>
      </c>
      <c r="O177" t="s">
        <v>770</v>
      </c>
      <c r="P177" s="3">
        <v>46230</v>
      </c>
      <c r="Q177" t="s">
        <v>71</v>
      </c>
    </row>
    <row r="178" spans="1:17" x14ac:dyDescent="0.3">
      <c r="A178" t="s">
        <v>821</v>
      </c>
      <c r="B178" s="2">
        <v>46060</v>
      </c>
      <c r="C178" t="s">
        <v>73</v>
      </c>
      <c r="D178" t="s">
        <v>138</v>
      </c>
      <c r="E178" t="s">
        <v>127</v>
      </c>
      <c r="F178" s="1">
        <v>7310000000000</v>
      </c>
      <c r="G178" s="2">
        <v>26905</v>
      </c>
      <c r="I178">
        <v>27842145900</v>
      </c>
      <c r="J178" t="s">
        <v>75</v>
      </c>
      <c r="L178" t="s">
        <v>103</v>
      </c>
      <c r="M178" t="s">
        <v>50</v>
      </c>
      <c r="N178" t="s">
        <v>388</v>
      </c>
      <c r="O178" t="s">
        <v>443</v>
      </c>
      <c r="P178" t="s">
        <v>822</v>
      </c>
      <c r="Q178" t="s">
        <v>385</v>
      </c>
    </row>
    <row r="179" spans="1:17" x14ac:dyDescent="0.3">
      <c r="A179" t="s">
        <v>823</v>
      </c>
      <c r="B179" s="2">
        <v>46163</v>
      </c>
      <c r="C179" t="s">
        <v>46</v>
      </c>
      <c r="D179" t="s">
        <v>90</v>
      </c>
      <c r="E179" t="s">
        <v>824</v>
      </c>
      <c r="F179" s="1">
        <v>9710000000000</v>
      </c>
      <c r="G179" s="2">
        <v>35629</v>
      </c>
      <c r="H179" t="s">
        <v>48</v>
      </c>
      <c r="I179">
        <v>615924177</v>
      </c>
      <c r="J179" t="s">
        <v>186</v>
      </c>
      <c r="L179" t="s">
        <v>103</v>
      </c>
      <c r="M179" t="s">
        <v>50</v>
      </c>
      <c r="N179" t="s">
        <v>825</v>
      </c>
      <c r="O179" t="s">
        <v>395</v>
      </c>
      <c r="Q179" t="s">
        <v>200</v>
      </c>
    </row>
    <row r="180" spans="1:17" x14ac:dyDescent="0.3">
      <c r="A180" t="s">
        <v>826</v>
      </c>
      <c r="B180" s="2">
        <v>46252</v>
      </c>
      <c r="C180" t="s">
        <v>54</v>
      </c>
      <c r="D180" t="s">
        <v>138</v>
      </c>
      <c r="F180" s="1">
        <v>9310000000000</v>
      </c>
      <c r="G180" t="s">
        <v>827</v>
      </c>
      <c r="H180" t="s">
        <v>111</v>
      </c>
      <c r="I180" t="s">
        <v>828</v>
      </c>
      <c r="J180" t="s">
        <v>154</v>
      </c>
      <c r="L180" t="s">
        <v>59</v>
      </c>
      <c r="M180" t="s">
        <v>50</v>
      </c>
      <c r="N180" t="s">
        <v>417</v>
      </c>
      <c r="O180" t="s">
        <v>251</v>
      </c>
      <c r="Q180" t="s">
        <v>145</v>
      </c>
    </row>
    <row r="181" spans="1:17" x14ac:dyDescent="0.3">
      <c r="A181" t="s">
        <v>829</v>
      </c>
      <c r="B181" t="s">
        <v>830</v>
      </c>
      <c r="C181" t="s">
        <v>19</v>
      </c>
      <c r="D181" t="s">
        <v>209</v>
      </c>
      <c r="E181" t="s">
        <v>831</v>
      </c>
      <c r="F181" t="s">
        <v>447</v>
      </c>
      <c r="G181" s="2">
        <v>17639</v>
      </c>
      <c r="J181" t="s">
        <v>113</v>
      </c>
      <c r="K181" t="s">
        <v>319</v>
      </c>
      <c r="L181" t="s">
        <v>134</v>
      </c>
      <c r="M181" t="s">
        <v>40</v>
      </c>
      <c r="N181" t="s">
        <v>832</v>
      </c>
      <c r="O181" t="s">
        <v>150</v>
      </c>
      <c r="Q181" t="s">
        <v>177</v>
      </c>
    </row>
    <row r="182" spans="1:17" x14ac:dyDescent="0.3">
      <c r="A182" t="s">
        <v>833</v>
      </c>
      <c r="B182" t="s">
        <v>834</v>
      </c>
      <c r="C182" t="s">
        <v>172</v>
      </c>
      <c r="D182" t="s">
        <v>147</v>
      </c>
      <c r="E182" t="s">
        <v>835</v>
      </c>
      <c r="F182" s="1">
        <v>710000000000</v>
      </c>
      <c r="G182" s="2">
        <v>39368</v>
      </c>
      <c r="H182" t="s">
        <v>36</v>
      </c>
      <c r="I182" t="s">
        <v>836</v>
      </c>
      <c r="J182" t="s">
        <v>181</v>
      </c>
      <c r="L182" t="s">
        <v>103</v>
      </c>
      <c r="M182" t="s">
        <v>60</v>
      </c>
      <c r="N182" t="s">
        <v>837</v>
      </c>
      <c r="O182" t="s">
        <v>397</v>
      </c>
      <c r="Q182" t="s">
        <v>71</v>
      </c>
    </row>
    <row r="183" spans="1:17" x14ac:dyDescent="0.3">
      <c r="A183" t="s">
        <v>838</v>
      </c>
      <c r="B183" s="2">
        <v>45998</v>
      </c>
      <c r="C183" t="s">
        <v>19</v>
      </c>
      <c r="D183" t="s">
        <v>55</v>
      </c>
      <c r="E183" t="s">
        <v>641</v>
      </c>
      <c r="F183" s="1">
        <v>9200000000000</v>
      </c>
      <c r="G183" s="2">
        <v>33881</v>
      </c>
      <c r="H183" t="s">
        <v>65</v>
      </c>
      <c r="I183">
        <v>618547765</v>
      </c>
      <c r="J183" t="s">
        <v>141</v>
      </c>
      <c r="K183" t="s">
        <v>325</v>
      </c>
      <c r="L183" t="s">
        <v>128</v>
      </c>
      <c r="M183" t="s">
        <v>40</v>
      </c>
      <c r="N183" t="s">
        <v>839</v>
      </c>
      <c r="O183" t="s">
        <v>391</v>
      </c>
      <c r="Q183" t="s">
        <v>71</v>
      </c>
    </row>
    <row r="184" spans="1:17" x14ac:dyDescent="0.3">
      <c r="A184" t="s">
        <v>840</v>
      </c>
      <c r="B184" s="3">
        <v>46246</v>
      </c>
      <c r="C184" t="s">
        <v>80</v>
      </c>
      <c r="D184" t="s">
        <v>138</v>
      </c>
      <c r="E184" t="s">
        <v>841</v>
      </c>
      <c r="F184" s="1">
        <v>7810000000000</v>
      </c>
      <c r="G184" s="2">
        <v>28772</v>
      </c>
      <c r="H184" t="s">
        <v>111</v>
      </c>
      <c r="I184" t="s">
        <v>842</v>
      </c>
      <c r="J184" t="s">
        <v>168</v>
      </c>
      <c r="L184" t="s">
        <v>26</v>
      </c>
      <c r="M184" t="s">
        <v>68</v>
      </c>
      <c r="N184" t="s">
        <v>156</v>
      </c>
      <c r="O184" t="s">
        <v>430</v>
      </c>
      <c r="P184" t="s">
        <v>843</v>
      </c>
      <c r="Q184" t="s">
        <v>30</v>
      </c>
    </row>
    <row r="185" spans="1:17" x14ac:dyDescent="0.3">
      <c r="A185" t="s">
        <v>844</v>
      </c>
      <c r="B185" s="3">
        <v>46036</v>
      </c>
      <c r="C185" t="s">
        <v>73</v>
      </c>
      <c r="D185" t="s">
        <v>90</v>
      </c>
      <c r="E185" t="s">
        <v>845</v>
      </c>
      <c r="F185" s="1">
        <v>9010000000000</v>
      </c>
      <c r="H185" t="s">
        <v>36</v>
      </c>
      <c r="I185">
        <v>684109589</v>
      </c>
      <c r="J185" t="s">
        <v>181</v>
      </c>
      <c r="L185" t="s">
        <v>149</v>
      </c>
      <c r="M185" t="s">
        <v>40</v>
      </c>
      <c r="N185" t="s">
        <v>666</v>
      </c>
      <c r="O185" t="s">
        <v>362</v>
      </c>
    </row>
    <row r="186" spans="1:17" x14ac:dyDescent="0.3">
      <c r="A186" t="s">
        <v>846</v>
      </c>
      <c r="B186" s="2">
        <v>46045</v>
      </c>
      <c r="C186" t="s">
        <v>172</v>
      </c>
      <c r="D186" t="s">
        <v>98</v>
      </c>
      <c r="E186" t="s">
        <v>803</v>
      </c>
      <c r="F186" s="1">
        <v>8200000000000</v>
      </c>
      <c r="G186" s="2">
        <v>29954</v>
      </c>
      <c r="H186" t="s">
        <v>36</v>
      </c>
      <c r="I186">
        <v>27691313539</v>
      </c>
      <c r="J186" t="s">
        <v>197</v>
      </c>
      <c r="L186" t="s">
        <v>134</v>
      </c>
      <c r="M186" t="s">
        <v>27</v>
      </c>
      <c r="N186" t="s">
        <v>847</v>
      </c>
      <c r="O186" t="s">
        <v>227</v>
      </c>
      <c r="Q186" t="s">
        <v>177</v>
      </c>
    </row>
    <row r="187" spans="1:17" x14ac:dyDescent="0.3">
      <c r="A187" t="s">
        <v>848</v>
      </c>
      <c r="B187" s="2">
        <v>46109</v>
      </c>
      <c r="C187" t="s">
        <v>322</v>
      </c>
      <c r="D187" t="s">
        <v>81</v>
      </c>
      <c r="E187" t="s">
        <v>387</v>
      </c>
      <c r="F187" s="1">
        <v>8210000000000</v>
      </c>
      <c r="G187" s="2">
        <v>30286</v>
      </c>
      <c r="H187" t="s">
        <v>111</v>
      </c>
      <c r="J187" t="s">
        <v>224</v>
      </c>
      <c r="K187" t="s">
        <v>296</v>
      </c>
      <c r="L187" t="s">
        <v>121</v>
      </c>
      <c r="M187" t="s">
        <v>174</v>
      </c>
      <c r="N187" t="s">
        <v>76</v>
      </c>
      <c r="O187" t="s">
        <v>281</v>
      </c>
    </row>
    <row r="188" spans="1:17" x14ac:dyDescent="0.3">
      <c r="A188" t="s">
        <v>849</v>
      </c>
      <c r="B188" s="2">
        <v>46180</v>
      </c>
      <c r="C188" t="s">
        <v>376</v>
      </c>
      <c r="D188" t="s">
        <v>147</v>
      </c>
      <c r="E188" t="s">
        <v>21</v>
      </c>
      <c r="F188" t="s">
        <v>447</v>
      </c>
      <c r="G188" s="3">
        <v>44102</v>
      </c>
      <c r="H188" t="s">
        <v>22</v>
      </c>
      <c r="I188">
        <v>793196486</v>
      </c>
      <c r="J188" t="s">
        <v>58</v>
      </c>
      <c r="L188" t="s">
        <v>39</v>
      </c>
      <c r="M188" t="s">
        <v>174</v>
      </c>
      <c r="N188" t="s">
        <v>407</v>
      </c>
      <c r="O188" t="s">
        <v>561</v>
      </c>
      <c r="Q188" t="s">
        <v>125</v>
      </c>
    </row>
    <row r="189" spans="1:17" x14ac:dyDescent="0.3">
      <c r="A189" t="s">
        <v>850</v>
      </c>
      <c r="B189" s="3">
        <v>46271</v>
      </c>
      <c r="C189" t="s">
        <v>172</v>
      </c>
      <c r="D189" t="s">
        <v>209</v>
      </c>
      <c r="E189" t="s">
        <v>851</v>
      </c>
      <c r="F189" s="1">
        <v>4800000000000</v>
      </c>
      <c r="G189" s="2">
        <v>17592</v>
      </c>
      <c r="H189" t="s">
        <v>22</v>
      </c>
      <c r="I189" t="s">
        <v>852</v>
      </c>
      <c r="J189" t="s">
        <v>241</v>
      </c>
      <c r="L189" t="s">
        <v>149</v>
      </c>
      <c r="M189" t="s">
        <v>114</v>
      </c>
      <c r="N189" t="s">
        <v>853</v>
      </c>
      <c r="O189" t="s">
        <v>625</v>
      </c>
      <c r="Q189" t="s">
        <v>437</v>
      </c>
    </row>
    <row r="190" spans="1:17" x14ac:dyDescent="0.3">
      <c r="A190" t="s">
        <v>854</v>
      </c>
      <c r="B190" s="2">
        <v>46074</v>
      </c>
      <c r="C190" t="s">
        <v>19</v>
      </c>
      <c r="D190" t="s">
        <v>55</v>
      </c>
      <c r="E190" t="s">
        <v>523</v>
      </c>
      <c r="F190" s="1">
        <v>2010000000000</v>
      </c>
      <c r="G190" s="3">
        <v>44057</v>
      </c>
      <c r="H190" t="s">
        <v>36</v>
      </c>
      <c r="I190" t="s">
        <v>855</v>
      </c>
      <c r="J190" t="s">
        <v>113</v>
      </c>
      <c r="K190" t="s">
        <v>67</v>
      </c>
      <c r="L190" t="s">
        <v>59</v>
      </c>
      <c r="M190" t="s">
        <v>50</v>
      </c>
      <c r="N190" t="s">
        <v>856</v>
      </c>
      <c r="O190" t="s">
        <v>237</v>
      </c>
      <c r="Q190" t="s">
        <v>78</v>
      </c>
    </row>
    <row r="191" spans="1:17" x14ac:dyDescent="0.3">
      <c r="A191" t="s">
        <v>857</v>
      </c>
      <c r="B191" t="s">
        <v>858</v>
      </c>
      <c r="C191" t="s">
        <v>80</v>
      </c>
      <c r="D191" t="s">
        <v>55</v>
      </c>
      <c r="E191" t="s">
        <v>456</v>
      </c>
      <c r="F191" s="1">
        <v>7910000000000</v>
      </c>
      <c r="H191" t="s">
        <v>36</v>
      </c>
      <c r="I191" t="s">
        <v>859</v>
      </c>
      <c r="J191" t="s">
        <v>141</v>
      </c>
      <c r="L191" t="s">
        <v>128</v>
      </c>
      <c r="M191" t="s">
        <v>155</v>
      </c>
      <c r="N191" t="s">
        <v>860</v>
      </c>
      <c r="O191" t="s">
        <v>561</v>
      </c>
      <c r="Q191" t="s">
        <v>177</v>
      </c>
    </row>
    <row r="192" spans="1:17" x14ac:dyDescent="0.3">
      <c r="A192" t="s">
        <v>861</v>
      </c>
      <c r="B192" t="s">
        <v>445</v>
      </c>
      <c r="C192" t="s">
        <v>80</v>
      </c>
      <c r="D192" t="s">
        <v>90</v>
      </c>
      <c r="E192" t="s">
        <v>758</v>
      </c>
      <c r="F192" s="1">
        <v>7000000000000</v>
      </c>
      <c r="G192" s="2">
        <v>25571</v>
      </c>
      <c r="H192" t="s">
        <v>65</v>
      </c>
      <c r="I192" t="s">
        <v>862</v>
      </c>
      <c r="J192" t="s">
        <v>466</v>
      </c>
      <c r="L192" t="s">
        <v>26</v>
      </c>
      <c r="M192" t="s">
        <v>68</v>
      </c>
      <c r="N192" t="s">
        <v>524</v>
      </c>
      <c r="O192" t="s">
        <v>379</v>
      </c>
      <c r="P192" s="2">
        <v>46083</v>
      </c>
      <c r="Q192" t="s">
        <v>88</v>
      </c>
    </row>
    <row r="193" spans="1:17" x14ac:dyDescent="0.3">
      <c r="A193" t="s">
        <v>863</v>
      </c>
      <c r="B193" s="2">
        <v>46150</v>
      </c>
      <c r="C193" t="s">
        <v>33</v>
      </c>
      <c r="D193" t="s">
        <v>34</v>
      </c>
      <c r="E193" t="s">
        <v>377</v>
      </c>
      <c r="F193" s="1">
        <v>6010000000000</v>
      </c>
      <c r="G193" s="3">
        <v>22239</v>
      </c>
      <c r="H193" t="s">
        <v>36</v>
      </c>
      <c r="I193" t="s">
        <v>864</v>
      </c>
      <c r="J193" t="s">
        <v>249</v>
      </c>
      <c r="L193" t="s">
        <v>26</v>
      </c>
      <c r="O193" t="s">
        <v>259</v>
      </c>
      <c r="Q193" t="s">
        <v>125</v>
      </c>
    </row>
    <row r="194" spans="1:17" x14ac:dyDescent="0.3">
      <c r="A194" t="s">
        <v>865</v>
      </c>
      <c r="B194" s="2">
        <v>46238</v>
      </c>
      <c r="C194" t="s">
        <v>19</v>
      </c>
      <c r="D194" t="s">
        <v>55</v>
      </c>
      <c r="E194" t="s">
        <v>555</v>
      </c>
      <c r="F194" s="1">
        <v>8900000000000</v>
      </c>
      <c r="G194" s="2">
        <v>32570</v>
      </c>
      <c r="H194" t="s">
        <v>65</v>
      </c>
      <c r="I194" t="s">
        <v>866</v>
      </c>
      <c r="J194" t="s">
        <v>216</v>
      </c>
      <c r="K194" t="s">
        <v>319</v>
      </c>
      <c r="L194" t="s">
        <v>85</v>
      </c>
      <c r="M194" t="s">
        <v>68</v>
      </c>
      <c r="N194" t="s">
        <v>867</v>
      </c>
      <c r="O194" t="s">
        <v>144</v>
      </c>
      <c r="Q194" t="s">
        <v>276</v>
      </c>
    </row>
    <row r="195" spans="1:17" x14ac:dyDescent="0.3">
      <c r="A195" t="s">
        <v>868</v>
      </c>
      <c r="B195" t="s">
        <v>869</v>
      </c>
      <c r="C195" t="s">
        <v>19</v>
      </c>
      <c r="D195" t="s">
        <v>81</v>
      </c>
      <c r="F195" s="1">
        <v>1210000000000</v>
      </c>
      <c r="H195" t="s">
        <v>100</v>
      </c>
      <c r="J195" t="s">
        <v>412</v>
      </c>
      <c r="K195" t="s">
        <v>142</v>
      </c>
      <c r="L195" t="s">
        <v>59</v>
      </c>
      <c r="M195" t="s">
        <v>225</v>
      </c>
      <c r="N195" t="s">
        <v>76</v>
      </c>
      <c r="O195" t="s">
        <v>231</v>
      </c>
      <c r="Q195" t="s">
        <v>385</v>
      </c>
    </row>
    <row r="196" spans="1:17" x14ac:dyDescent="0.3">
      <c r="A196" t="s">
        <v>870</v>
      </c>
      <c r="B196" t="s">
        <v>871</v>
      </c>
      <c r="C196" t="s">
        <v>322</v>
      </c>
      <c r="D196" t="s">
        <v>90</v>
      </c>
      <c r="E196" t="s">
        <v>410</v>
      </c>
      <c r="F196" s="1">
        <v>901000000000</v>
      </c>
      <c r="G196" t="s">
        <v>872</v>
      </c>
      <c r="H196" t="s">
        <v>48</v>
      </c>
      <c r="J196" t="s">
        <v>24</v>
      </c>
      <c r="K196" t="s">
        <v>325</v>
      </c>
      <c r="L196" t="s">
        <v>121</v>
      </c>
      <c r="M196" t="s">
        <v>60</v>
      </c>
      <c r="N196" t="s">
        <v>873</v>
      </c>
      <c r="O196" t="s">
        <v>764</v>
      </c>
      <c r="P196" s="2">
        <v>46038</v>
      </c>
      <c r="Q196" t="s">
        <v>30</v>
      </c>
    </row>
    <row r="197" spans="1:17" x14ac:dyDescent="0.3">
      <c r="A197" t="s">
        <v>874</v>
      </c>
      <c r="B197" s="3">
        <v>46153</v>
      </c>
      <c r="C197" t="s">
        <v>46</v>
      </c>
      <c r="D197" t="s">
        <v>81</v>
      </c>
      <c r="E197" t="s">
        <v>684</v>
      </c>
      <c r="F197" s="1">
        <v>7610000000000</v>
      </c>
      <c r="G197" s="2">
        <v>27887</v>
      </c>
      <c r="H197" t="s">
        <v>36</v>
      </c>
      <c r="I197" t="s">
        <v>875</v>
      </c>
      <c r="J197" t="s">
        <v>24</v>
      </c>
      <c r="L197" t="s">
        <v>59</v>
      </c>
      <c r="M197" t="s">
        <v>114</v>
      </c>
      <c r="N197" t="s">
        <v>876</v>
      </c>
      <c r="O197" t="s">
        <v>459</v>
      </c>
    </row>
    <row r="198" spans="1:17" x14ac:dyDescent="0.3">
      <c r="A198" t="s">
        <v>877</v>
      </c>
      <c r="B198" s="2">
        <v>46207</v>
      </c>
      <c r="C198" t="s">
        <v>19</v>
      </c>
      <c r="D198" t="s">
        <v>98</v>
      </c>
      <c r="E198" t="s">
        <v>52</v>
      </c>
      <c r="F198" s="1">
        <v>7910000000000</v>
      </c>
      <c r="G198" t="s">
        <v>878</v>
      </c>
      <c r="H198" t="s">
        <v>65</v>
      </c>
      <c r="I198">
        <v>27758862784</v>
      </c>
      <c r="J198" t="s">
        <v>49</v>
      </c>
      <c r="K198" t="s">
        <v>296</v>
      </c>
      <c r="M198" t="s">
        <v>50</v>
      </c>
      <c r="N198" t="s">
        <v>744</v>
      </c>
      <c r="O198" t="s">
        <v>29</v>
      </c>
      <c r="Q198" t="s">
        <v>43</v>
      </c>
    </row>
    <row r="199" spans="1:17" x14ac:dyDescent="0.3">
      <c r="A199" t="s">
        <v>879</v>
      </c>
      <c r="B199" s="2">
        <v>46296</v>
      </c>
      <c r="C199" t="s">
        <v>54</v>
      </c>
      <c r="D199" t="s">
        <v>81</v>
      </c>
      <c r="E199" t="s">
        <v>218</v>
      </c>
      <c r="F199" s="1">
        <v>6100000000000</v>
      </c>
      <c r="G199" t="s">
        <v>880</v>
      </c>
      <c r="H199" t="s">
        <v>65</v>
      </c>
      <c r="I199">
        <v>769814877</v>
      </c>
      <c r="J199" t="s">
        <v>357</v>
      </c>
      <c r="L199" t="s">
        <v>121</v>
      </c>
      <c r="M199" t="s">
        <v>60</v>
      </c>
      <c r="N199" t="s">
        <v>579</v>
      </c>
      <c r="O199" t="s">
        <v>550</v>
      </c>
      <c r="P199" s="3">
        <v>46044</v>
      </c>
      <c r="Q199" t="s">
        <v>71</v>
      </c>
    </row>
    <row r="200" spans="1:17" x14ac:dyDescent="0.3">
      <c r="A200" t="s">
        <v>881</v>
      </c>
      <c r="B200" s="3">
        <v>46160</v>
      </c>
      <c r="C200" t="s">
        <v>33</v>
      </c>
      <c r="D200" t="s">
        <v>81</v>
      </c>
      <c r="E200" t="s">
        <v>882</v>
      </c>
      <c r="F200" s="1">
        <v>609000000000</v>
      </c>
      <c r="G200" s="2">
        <v>38975</v>
      </c>
      <c r="H200" t="s">
        <v>65</v>
      </c>
      <c r="I200" t="s">
        <v>883</v>
      </c>
      <c r="J200" t="s">
        <v>241</v>
      </c>
      <c r="L200" t="s">
        <v>39</v>
      </c>
      <c r="M200" t="s">
        <v>174</v>
      </c>
      <c r="N200" t="s">
        <v>884</v>
      </c>
      <c r="O200" t="s">
        <v>885</v>
      </c>
      <c r="Q200" t="s">
        <v>71</v>
      </c>
    </row>
    <row r="201" spans="1:17" x14ac:dyDescent="0.3">
      <c r="A201" t="s">
        <v>886</v>
      </c>
      <c r="B201" s="2">
        <v>46056</v>
      </c>
      <c r="C201" t="s">
        <v>80</v>
      </c>
      <c r="D201" t="s">
        <v>81</v>
      </c>
      <c r="E201" t="s">
        <v>887</v>
      </c>
      <c r="F201" s="1">
        <v>7600000000000</v>
      </c>
      <c r="G201" s="3">
        <v>27852</v>
      </c>
      <c r="H201" t="s">
        <v>100</v>
      </c>
      <c r="I201">
        <v>27771974053</v>
      </c>
      <c r="J201" t="s">
        <v>181</v>
      </c>
      <c r="L201" t="s">
        <v>59</v>
      </c>
      <c r="M201" t="s">
        <v>50</v>
      </c>
      <c r="N201" t="s">
        <v>888</v>
      </c>
      <c r="O201" t="s">
        <v>231</v>
      </c>
      <c r="Q201" t="s">
        <v>78</v>
      </c>
    </row>
    <row r="202" spans="1:17" x14ac:dyDescent="0.3">
      <c r="A202" t="s">
        <v>889</v>
      </c>
      <c r="B202" s="3">
        <v>46277</v>
      </c>
      <c r="C202" t="s">
        <v>322</v>
      </c>
      <c r="D202" t="s">
        <v>147</v>
      </c>
      <c r="E202" t="s">
        <v>531</v>
      </c>
      <c r="F202" s="1">
        <v>8410000000000</v>
      </c>
      <c r="G202" s="2">
        <v>30832</v>
      </c>
      <c r="H202" t="s">
        <v>100</v>
      </c>
      <c r="I202">
        <v>27813626111</v>
      </c>
      <c r="J202" t="s">
        <v>357</v>
      </c>
      <c r="K202" t="s">
        <v>25</v>
      </c>
      <c r="L202" t="s">
        <v>149</v>
      </c>
      <c r="M202" t="s">
        <v>174</v>
      </c>
      <c r="O202" t="s">
        <v>401</v>
      </c>
      <c r="Q202" t="s">
        <v>253</v>
      </c>
    </row>
    <row r="203" spans="1:17" x14ac:dyDescent="0.3">
      <c r="A203" t="s">
        <v>890</v>
      </c>
      <c r="B203" s="2">
        <v>46162</v>
      </c>
      <c r="C203" t="s">
        <v>117</v>
      </c>
      <c r="D203" t="s">
        <v>34</v>
      </c>
      <c r="E203" t="s">
        <v>851</v>
      </c>
      <c r="F203" s="1">
        <v>4700000000000</v>
      </c>
      <c r="G203" s="2">
        <v>17251</v>
      </c>
      <c r="H203" t="s">
        <v>65</v>
      </c>
      <c r="I203" t="s">
        <v>891</v>
      </c>
      <c r="J203" t="s">
        <v>181</v>
      </c>
      <c r="L203" t="s">
        <v>85</v>
      </c>
      <c r="M203" t="s">
        <v>225</v>
      </c>
      <c r="N203" t="s">
        <v>892</v>
      </c>
      <c r="O203" t="s">
        <v>275</v>
      </c>
      <c r="Q203" t="s">
        <v>78</v>
      </c>
    </row>
    <row r="204" spans="1:17" x14ac:dyDescent="0.3">
      <c r="A204" t="s">
        <v>893</v>
      </c>
      <c r="B204" s="2">
        <v>46228</v>
      </c>
      <c r="C204" t="s">
        <v>33</v>
      </c>
      <c r="D204" t="s">
        <v>165</v>
      </c>
      <c r="E204" t="s">
        <v>894</v>
      </c>
      <c r="F204" s="1">
        <v>6100000000000</v>
      </c>
      <c r="G204" s="2">
        <v>22377</v>
      </c>
      <c r="H204" t="s">
        <v>111</v>
      </c>
      <c r="J204" t="s">
        <v>219</v>
      </c>
      <c r="L204" t="s">
        <v>59</v>
      </c>
      <c r="M204" t="s">
        <v>225</v>
      </c>
      <c r="N204" t="s">
        <v>895</v>
      </c>
      <c r="O204" t="s">
        <v>188</v>
      </c>
    </row>
    <row r="205" spans="1:17" x14ac:dyDescent="0.3">
      <c r="A205" t="s">
        <v>896</v>
      </c>
      <c r="C205" t="s">
        <v>54</v>
      </c>
      <c r="D205" t="s">
        <v>209</v>
      </c>
      <c r="E205" t="s">
        <v>406</v>
      </c>
      <c r="F205" s="1">
        <v>5910000000000</v>
      </c>
      <c r="G205" s="3">
        <v>21786</v>
      </c>
      <c r="H205" t="s">
        <v>22</v>
      </c>
      <c r="I205" t="s">
        <v>897</v>
      </c>
      <c r="J205" t="s">
        <v>357</v>
      </c>
      <c r="L205" t="s">
        <v>303</v>
      </c>
      <c r="M205" t="s">
        <v>68</v>
      </c>
      <c r="N205" t="s">
        <v>873</v>
      </c>
      <c r="O205" t="s">
        <v>532</v>
      </c>
      <c r="P205" s="2">
        <v>46302</v>
      </c>
      <c r="Q205" t="s">
        <v>276</v>
      </c>
    </row>
    <row r="206" spans="1:17" x14ac:dyDescent="0.3">
      <c r="A206" t="s">
        <v>898</v>
      </c>
      <c r="B206" s="2">
        <v>46061</v>
      </c>
      <c r="C206" t="s">
        <v>80</v>
      </c>
      <c r="D206" t="s">
        <v>98</v>
      </c>
      <c r="E206" t="s">
        <v>899</v>
      </c>
      <c r="F206" s="1">
        <v>305000000000</v>
      </c>
      <c r="G206" s="2">
        <v>37750</v>
      </c>
      <c r="H206" t="s">
        <v>100</v>
      </c>
      <c r="J206" t="s">
        <v>49</v>
      </c>
      <c r="L206" t="s">
        <v>39</v>
      </c>
      <c r="M206" t="s">
        <v>174</v>
      </c>
      <c r="O206" t="s">
        <v>490</v>
      </c>
      <c r="Q206" t="s">
        <v>131</v>
      </c>
    </row>
    <row r="207" spans="1:17" x14ac:dyDescent="0.3">
      <c r="A207" t="s">
        <v>900</v>
      </c>
      <c r="B207" s="2">
        <v>46024</v>
      </c>
      <c r="C207" t="s">
        <v>322</v>
      </c>
      <c r="D207" t="s">
        <v>98</v>
      </c>
      <c r="E207" t="s">
        <v>674</v>
      </c>
      <c r="F207" s="1">
        <v>4800000000000</v>
      </c>
      <c r="G207" s="3">
        <v>17576</v>
      </c>
      <c r="H207" t="s">
        <v>100</v>
      </c>
      <c r="I207">
        <v>27825128959</v>
      </c>
      <c r="J207" t="s">
        <v>466</v>
      </c>
      <c r="K207" t="s">
        <v>25</v>
      </c>
      <c r="L207" t="s">
        <v>39</v>
      </c>
      <c r="M207" t="s">
        <v>27</v>
      </c>
      <c r="N207" t="s">
        <v>901</v>
      </c>
      <c r="O207" t="s">
        <v>770</v>
      </c>
      <c r="Q207" t="s">
        <v>145</v>
      </c>
    </row>
    <row r="208" spans="1:17" x14ac:dyDescent="0.3">
      <c r="A208" t="s">
        <v>902</v>
      </c>
      <c r="B208" s="2">
        <v>46297</v>
      </c>
      <c r="C208" t="s">
        <v>322</v>
      </c>
      <c r="D208" t="s">
        <v>165</v>
      </c>
      <c r="E208" t="s">
        <v>670</v>
      </c>
      <c r="F208" s="1">
        <v>4410000000000</v>
      </c>
      <c r="G208" s="3">
        <v>16431</v>
      </c>
      <c r="H208" t="s">
        <v>48</v>
      </c>
      <c r="I208" t="s">
        <v>903</v>
      </c>
      <c r="J208" t="s">
        <v>38</v>
      </c>
      <c r="K208" t="s">
        <v>220</v>
      </c>
      <c r="L208" t="s">
        <v>128</v>
      </c>
      <c r="M208" t="s">
        <v>225</v>
      </c>
      <c r="N208" t="s">
        <v>904</v>
      </c>
      <c r="O208" t="s">
        <v>96</v>
      </c>
      <c r="Q208" t="s">
        <v>43</v>
      </c>
    </row>
    <row r="209" spans="1:17" x14ac:dyDescent="0.3">
      <c r="A209" t="s">
        <v>905</v>
      </c>
      <c r="B209" t="s">
        <v>906</v>
      </c>
      <c r="C209" t="s">
        <v>73</v>
      </c>
      <c r="D209" t="s">
        <v>55</v>
      </c>
      <c r="F209" s="1">
        <v>7910000000000</v>
      </c>
      <c r="G209" t="s">
        <v>907</v>
      </c>
      <c r="H209" t="s">
        <v>65</v>
      </c>
      <c r="I209">
        <v>835074808</v>
      </c>
      <c r="J209" t="s">
        <v>216</v>
      </c>
      <c r="L209" t="s">
        <v>39</v>
      </c>
      <c r="M209" t="s">
        <v>27</v>
      </c>
      <c r="N209" t="s">
        <v>417</v>
      </c>
      <c r="O209" t="s">
        <v>908</v>
      </c>
      <c r="Q209" t="s">
        <v>437</v>
      </c>
    </row>
    <row r="210" spans="1:17" x14ac:dyDescent="0.3">
      <c r="A210" t="s">
        <v>909</v>
      </c>
      <c r="B210" s="2">
        <v>46130</v>
      </c>
      <c r="C210" t="s">
        <v>46</v>
      </c>
      <c r="D210" t="s">
        <v>34</v>
      </c>
      <c r="E210" t="s">
        <v>910</v>
      </c>
      <c r="F210" s="1">
        <v>9110000000000</v>
      </c>
      <c r="G210" s="2">
        <v>33414</v>
      </c>
      <c r="H210" t="s">
        <v>36</v>
      </c>
      <c r="I210">
        <v>27796128297</v>
      </c>
      <c r="J210" t="s">
        <v>154</v>
      </c>
      <c r="N210" t="s">
        <v>911</v>
      </c>
      <c r="O210" t="s">
        <v>391</v>
      </c>
      <c r="Q210" t="s">
        <v>385</v>
      </c>
    </row>
    <row r="211" spans="1:17" x14ac:dyDescent="0.3">
      <c r="A211" t="s">
        <v>912</v>
      </c>
      <c r="B211" t="s">
        <v>913</v>
      </c>
      <c r="C211" t="s">
        <v>117</v>
      </c>
      <c r="D211" t="s">
        <v>20</v>
      </c>
      <c r="E211" t="s">
        <v>531</v>
      </c>
      <c r="F211" s="1">
        <v>9210000000000</v>
      </c>
      <c r="G211" s="2">
        <v>33890</v>
      </c>
      <c r="I211">
        <v>806830392</v>
      </c>
      <c r="J211" t="s">
        <v>58</v>
      </c>
      <c r="L211" t="s">
        <v>103</v>
      </c>
      <c r="M211" t="s">
        <v>60</v>
      </c>
      <c r="N211" t="s">
        <v>407</v>
      </c>
      <c r="O211" t="s">
        <v>914</v>
      </c>
      <c r="Q211" t="s">
        <v>43</v>
      </c>
    </row>
    <row r="212" spans="1:17" x14ac:dyDescent="0.3">
      <c r="A212" t="s">
        <v>915</v>
      </c>
      <c r="B212" s="3">
        <v>46058</v>
      </c>
      <c r="C212" t="s">
        <v>172</v>
      </c>
      <c r="D212" t="s">
        <v>165</v>
      </c>
      <c r="E212" t="s">
        <v>373</v>
      </c>
      <c r="F212" s="1">
        <v>7010000000000</v>
      </c>
      <c r="G212" s="3">
        <v>25921</v>
      </c>
      <c r="H212" t="s">
        <v>22</v>
      </c>
      <c r="I212" t="s">
        <v>916</v>
      </c>
      <c r="J212" t="s">
        <v>357</v>
      </c>
      <c r="L212" t="s">
        <v>149</v>
      </c>
      <c r="M212" t="s">
        <v>40</v>
      </c>
      <c r="N212" t="s">
        <v>917</v>
      </c>
      <c r="O212" t="s">
        <v>561</v>
      </c>
      <c r="Q212" t="s">
        <v>30</v>
      </c>
    </row>
    <row r="213" spans="1:17" x14ac:dyDescent="0.3">
      <c r="A213" t="s">
        <v>918</v>
      </c>
      <c r="B213" s="2">
        <v>46174</v>
      </c>
      <c r="C213" t="s">
        <v>376</v>
      </c>
      <c r="D213" t="s">
        <v>81</v>
      </c>
      <c r="E213" t="s">
        <v>919</v>
      </c>
      <c r="F213" s="1">
        <v>2600000000000</v>
      </c>
      <c r="H213" t="s">
        <v>100</v>
      </c>
      <c r="I213" t="s">
        <v>920</v>
      </c>
      <c r="J213" t="s">
        <v>113</v>
      </c>
      <c r="L213" t="s">
        <v>134</v>
      </c>
      <c r="M213" t="s">
        <v>114</v>
      </c>
      <c r="N213" t="s">
        <v>921</v>
      </c>
      <c r="O213" t="s">
        <v>519</v>
      </c>
    </row>
    <row r="214" spans="1:17" x14ac:dyDescent="0.3">
      <c r="A214" t="s">
        <v>922</v>
      </c>
      <c r="B214" t="s">
        <v>754</v>
      </c>
      <c r="C214" t="s">
        <v>117</v>
      </c>
      <c r="D214" t="s">
        <v>81</v>
      </c>
      <c r="E214" t="s">
        <v>923</v>
      </c>
      <c r="F214" s="1">
        <v>7800000000000</v>
      </c>
      <c r="G214" s="2">
        <v>28563</v>
      </c>
      <c r="H214" t="s">
        <v>22</v>
      </c>
      <c r="I214" t="s">
        <v>924</v>
      </c>
      <c r="J214" t="s">
        <v>102</v>
      </c>
      <c r="L214" t="s">
        <v>303</v>
      </c>
      <c r="M214" t="s">
        <v>40</v>
      </c>
      <c r="N214" t="s">
        <v>925</v>
      </c>
      <c r="O214" t="s">
        <v>123</v>
      </c>
      <c r="P214" s="2">
        <v>46023</v>
      </c>
      <c r="Q214" t="s">
        <v>177</v>
      </c>
    </row>
    <row r="215" spans="1:17" x14ac:dyDescent="0.3">
      <c r="A215" t="s">
        <v>926</v>
      </c>
      <c r="B215" s="2">
        <v>46135</v>
      </c>
      <c r="C215" t="s">
        <v>54</v>
      </c>
      <c r="D215" t="s">
        <v>147</v>
      </c>
      <c r="E215" t="s">
        <v>527</v>
      </c>
      <c r="F215" s="1">
        <v>5410000000000</v>
      </c>
      <c r="G215" s="3">
        <v>19902</v>
      </c>
      <c r="H215" t="s">
        <v>111</v>
      </c>
      <c r="I215" t="s">
        <v>927</v>
      </c>
      <c r="J215" t="s">
        <v>113</v>
      </c>
      <c r="L215" t="s">
        <v>39</v>
      </c>
      <c r="M215" t="s">
        <v>60</v>
      </c>
      <c r="N215" t="s">
        <v>928</v>
      </c>
      <c r="Q215" t="s">
        <v>107</v>
      </c>
    </row>
    <row r="216" spans="1:17" x14ac:dyDescent="0.3">
      <c r="A216" t="s">
        <v>929</v>
      </c>
      <c r="B216" s="2">
        <v>46002</v>
      </c>
      <c r="C216" t="s">
        <v>172</v>
      </c>
      <c r="D216" t="s">
        <v>81</v>
      </c>
      <c r="E216" t="s">
        <v>930</v>
      </c>
      <c r="F216" t="s">
        <v>447</v>
      </c>
      <c r="G216" t="s">
        <v>931</v>
      </c>
      <c r="H216" t="s">
        <v>111</v>
      </c>
      <c r="I216">
        <v>27624784027</v>
      </c>
      <c r="J216" t="s">
        <v>181</v>
      </c>
      <c r="L216" t="s">
        <v>134</v>
      </c>
      <c r="M216" t="s">
        <v>40</v>
      </c>
      <c r="N216" t="s">
        <v>932</v>
      </c>
      <c r="O216" t="s">
        <v>183</v>
      </c>
      <c r="Q216" t="s">
        <v>177</v>
      </c>
    </row>
    <row r="217" spans="1:17" x14ac:dyDescent="0.3">
      <c r="A217" t="s">
        <v>933</v>
      </c>
      <c r="B217" s="2">
        <v>46073</v>
      </c>
      <c r="C217" t="s">
        <v>322</v>
      </c>
      <c r="D217" t="s">
        <v>165</v>
      </c>
      <c r="E217" t="s">
        <v>82</v>
      </c>
      <c r="F217" s="1">
        <v>9400000000000</v>
      </c>
      <c r="G217" t="s">
        <v>934</v>
      </c>
      <c r="H217" t="s">
        <v>36</v>
      </c>
      <c r="I217" t="s">
        <v>935</v>
      </c>
      <c r="J217" t="s">
        <v>24</v>
      </c>
      <c r="K217" t="s">
        <v>325</v>
      </c>
      <c r="L217" t="s">
        <v>39</v>
      </c>
      <c r="M217" t="s">
        <v>68</v>
      </c>
      <c r="N217" t="s">
        <v>575</v>
      </c>
      <c r="O217" t="s">
        <v>130</v>
      </c>
    </row>
    <row r="218" spans="1:17" x14ac:dyDescent="0.3">
      <c r="A218" t="s">
        <v>936</v>
      </c>
      <c r="B218" s="2">
        <v>46065</v>
      </c>
      <c r="C218" t="s">
        <v>172</v>
      </c>
      <c r="D218" t="s">
        <v>165</v>
      </c>
      <c r="E218" t="s">
        <v>937</v>
      </c>
      <c r="F218" s="1">
        <v>5310000000000</v>
      </c>
      <c r="G218" s="2">
        <v>19638</v>
      </c>
      <c r="H218" t="s">
        <v>48</v>
      </c>
      <c r="I218">
        <v>27769665244</v>
      </c>
      <c r="J218" t="s">
        <v>241</v>
      </c>
      <c r="L218" t="s">
        <v>103</v>
      </c>
      <c r="M218" t="s">
        <v>27</v>
      </c>
      <c r="N218" t="s">
        <v>938</v>
      </c>
      <c r="O218" t="s">
        <v>77</v>
      </c>
      <c r="Q218" t="s">
        <v>125</v>
      </c>
    </row>
    <row r="219" spans="1:17" x14ac:dyDescent="0.3">
      <c r="A219" t="s">
        <v>939</v>
      </c>
      <c r="B219" s="3">
        <v>46170</v>
      </c>
      <c r="C219" t="s">
        <v>172</v>
      </c>
      <c r="D219" t="s">
        <v>55</v>
      </c>
      <c r="E219" t="s">
        <v>940</v>
      </c>
      <c r="F219" s="1">
        <v>9210000000000</v>
      </c>
      <c r="G219" s="2">
        <v>33795</v>
      </c>
      <c r="H219" t="s">
        <v>22</v>
      </c>
      <c r="I219" t="s">
        <v>941</v>
      </c>
      <c r="J219" t="s">
        <v>241</v>
      </c>
      <c r="L219" t="s">
        <v>85</v>
      </c>
      <c r="N219" t="s">
        <v>553</v>
      </c>
      <c r="O219" t="s">
        <v>130</v>
      </c>
      <c r="Q219" t="s">
        <v>88</v>
      </c>
    </row>
    <row r="220" spans="1:17" x14ac:dyDescent="0.3">
      <c r="A220" t="s">
        <v>942</v>
      </c>
      <c r="B220" s="2">
        <v>46265</v>
      </c>
      <c r="C220" t="s">
        <v>109</v>
      </c>
      <c r="D220" t="s">
        <v>20</v>
      </c>
      <c r="E220" t="s">
        <v>943</v>
      </c>
      <c r="F220">
        <v>91121872860</v>
      </c>
      <c r="G220" t="s">
        <v>944</v>
      </c>
      <c r="H220" t="s">
        <v>22</v>
      </c>
      <c r="J220" t="s">
        <v>38</v>
      </c>
      <c r="L220" t="s">
        <v>103</v>
      </c>
      <c r="M220" t="s">
        <v>27</v>
      </c>
      <c r="N220" t="s">
        <v>945</v>
      </c>
      <c r="O220" t="s">
        <v>251</v>
      </c>
      <c r="Q220" t="s">
        <v>107</v>
      </c>
    </row>
    <row r="221" spans="1:17" x14ac:dyDescent="0.3">
      <c r="A221" t="s">
        <v>946</v>
      </c>
      <c r="B221" s="2">
        <v>46241</v>
      </c>
      <c r="C221" t="s">
        <v>46</v>
      </c>
      <c r="D221" t="s">
        <v>81</v>
      </c>
      <c r="E221" t="s">
        <v>516</v>
      </c>
      <c r="F221" s="1">
        <v>8800000000000</v>
      </c>
      <c r="H221" t="s">
        <v>111</v>
      </c>
      <c r="I221">
        <v>613882259</v>
      </c>
      <c r="J221" t="s">
        <v>84</v>
      </c>
      <c r="L221" t="s">
        <v>85</v>
      </c>
      <c r="M221" t="s">
        <v>68</v>
      </c>
      <c r="N221" t="s">
        <v>947</v>
      </c>
      <c r="O221" t="s">
        <v>720</v>
      </c>
    </row>
    <row r="222" spans="1:17" x14ac:dyDescent="0.3">
      <c r="A222" t="s">
        <v>948</v>
      </c>
      <c r="B222" s="2">
        <v>46205</v>
      </c>
      <c r="C222" t="s">
        <v>172</v>
      </c>
      <c r="D222" t="s">
        <v>55</v>
      </c>
      <c r="E222" t="s">
        <v>949</v>
      </c>
      <c r="F222" s="1">
        <v>9910000000000</v>
      </c>
      <c r="G222" s="2">
        <v>36514</v>
      </c>
      <c r="H222" t="s">
        <v>36</v>
      </c>
      <c r="I222">
        <v>725010774</v>
      </c>
      <c r="J222" t="s">
        <v>113</v>
      </c>
      <c r="M222" t="s">
        <v>60</v>
      </c>
      <c r="N222" t="s">
        <v>394</v>
      </c>
      <c r="O222" t="s">
        <v>401</v>
      </c>
      <c r="Q222" t="s">
        <v>200</v>
      </c>
    </row>
    <row r="223" spans="1:17" x14ac:dyDescent="0.3">
      <c r="A223" t="s">
        <v>950</v>
      </c>
      <c r="B223" s="3">
        <v>45983</v>
      </c>
      <c r="C223" t="s">
        <v>80</v>
      </c>
      <c r="D223" t="s">
        <v>34</v>
      </c>
      <c r="F223" s="1">
        <v>8300000000000</v>
      </c>
      <c r="G223" s="2">
        <v>30391</v>
      </c>
      <c r="H223" t="s">
        <v>36</v>
      </c>
      <c r="J223" t="s">
        <v>75</v>
      </c>
      <c r="L223" t="s">
        <v>128</v>
      </c>
      <c r="M223" t="s">
        <v>60</v>
      </c>
      <c r="N223" t="s">
        <v>695</v>
      </c>
      <c r="Q223" t="s">
        <v>125</v>
      </c>
    </row>
    <row r="224" spans="1:17" x14ac:dyDescent="0.3">
      <c r="A224" t="s">
        <v>951</v>
      </c>
      <c r="B224" s="2">
        <v>46034</v>
      </c>
      <c r="C224" t="s">
        <v>109</v>
      </c>
      <c r="D224" t="s">
        <v>147</v>
      </c>
      <c r="E224" t="s">
        <v>446</v>
      </c>
      <c r="F224" s="1">
        <v>4710000000000</v>
      </c>
      <c r="G224" s="2">
        <v>17356</v>
      </c>
      <c r="H224" t="s">
        <v>65</v>
      </c>
      <c r="I224" t="s">
        <v>952</v>
      </c>
      <c r="J224" t="s">
        <v>186</v>
      </c>
      <c r="L224" t="s">
        <v>59</v>
      </c>
      <c r="M224" t="s">
        <v>114</v>
      </c>
      <c r="N224" t="s">
        <v>953</v>
      </c>
      <c r="O224" t="s">
        <v>150</v>
      </c>
      <c r="Q224" t="s">
        <v>30</v>
      </c>
    </row>
    <row r="225" spans="1:17" x14ac:dyDescent="0.3">
      <c r="A225" t="s">
        <v>954</v>
      </c>
      <c r="B225" t="s">
        <v>955</v>
      </c>
      <c r="C225" t="s">
        <v>19</v>
      </c>
      <c r="D225" t="s">
        <v>55</v>
      </c>
      <c r="E225" t="s">
        <v>523</v>
      </c>
      <c r="F225" s="1">
        <v>2210000000000</v>
      </c>
      <c r="G225" s="2">
        <v>44761</v>
      </c>
      <c r="J225" t="s">
        <v>154</v>
      </c>
      <c r="K225" t="s">
        <v>325</v>
      </c>
      <c r="L225" t="s">
        <v>103</v>
      </c>
      <c r="M225" t="s">
        <v>50</v>
      </c>
      <c r="N225" t="s">
        <v>198</v>
      </c>
      <c r="O225" t="s">
        <v>450</v>
      </c>
      <c r="P225" s="2">
        <v>46151</v>
      </c>
      <c r="Q225" t="s">
        <v>276</v>
      </c>
    </row>
    <row r="226" spans="1:17" x14ac:dyDescent="0.3">
      <c r="A226" t="s">
        <v>956</v>
      </c>
      <c r="B226" s="2">
        <v>46106</v>
      </c>
      <c r="C226" t="s">
        <v>19</v>
      </c>
      <c r="D226" t="s">
        <v>165</v>
      </c>
      <c r="E226" t="s">
        <v>751</v>
      </c>
      <c r="F226" s="1">
        <v>6410000000000</v>
      </c>
      <c r="G226" s="2">
        <v>23664</v>
      </c>
      <c r="H226" t="s">
        <v>36</v>
      </c>
      <c r="I226" t="s">
        <v>957</v>
      </c>
      <c r="J226" t="s">
        <v>181</v>
      </c>
      <c r="K226" t="s">
        <v>319</v>
      </c>
      <c r="M226" t="s">
        <v>225</v>
      </c>
      <c r="N226" t="s">
        <v>559</v>
      </c>
      <c r="O226" t="s">
        <v>193</v>
      </c>
      <c r="Q226" t="s">
        <v>385</v>
      </c>
    </row>
    <row r="227" spans="1:17" x14ac:dyDescent="0.3">
      <c r="A227" t="s">
        <v>958</v>
      </c>
      <c r="B227" s="2">
        <v>45759</v>
      </c>
      <c r="C227" t="s">
        <v>172</v>
      </c>
      <c r="D227" t="s">
        <v>55</v>
      </c>
      <c r="E227" t="s">
        <v>261</v>
      </c>
      <c r="F227" s="1">
        <v>8310000000000</v>
      </c>
      <c r="G227" s="2">
        <v>30465</v>
      </c>
      <c r="H227" t="s">
        <v>65</v>
      </c>
      <c r="I227" t="s">
        <v>959</v>
      </c>
      <c r="J227" t="s">
        <v>84</v>
      </c>
      <c r="L227" t="s">
        <v>59</v>
      </c>
      <c r="M227" t="s">
        <v>155</v>
      </c>
      <c r="N227" t="s">
        <v>960</v>
      </c>
      <c r="O227" t="s">
        <v>315</v>
      </c>
      <c r="Q227" t="s">
        <v>437</v>
      </c>
    </row>
    <row r="228" spans="1:17" x14ac:dyDescent="0.3">
      <c r="A228" t="s">
        <v>961</v>
      </c>
      <c r="B228" t="s">
        <v>871</v>
      </c>
      <c r="C228" t="s">
        <v>109</v>
      </c>
      <c r="D228" t="s">
        <v>34</v>
      </c>
      <c r="E228" t="s">
        <v>617</v>
      </c>
      <c r="F228" s="1">
        <v>8610000000000</v>
      </c>
      <c r="G228" t="s">
        <v>962</v>
      </c>
      <c r="H228" t="s">
        <v>22</v>
      </c>
      <c r="J228" t="s">
        <v>113</v>
      </c>
      <c r="L228" t="s">
        <v>121</v>
      </c>
      <c r="M228" t="s">
        <v>114</v>
      </c>
      <c r="N228" t="s">
        <v>963</v>
      </c>
      <c r="O228" t="s">
        <v>908</v>
      </c>
      <c r="P228" s="2">
        <v>46023</v>
      </c>
      <c r="Q228" t="s">
        <v>88</v>
      </c>
    </row>
    <row r="229" spans="1:17" x14ac:dyDescent="0.3">
      <c r="A229" t="s">
        <v>964</v>
      </c>
      <c r="B229" s="2">
        <v>46082</v>
      </c>
      <c r="C229" t="s">
        <v>54</v>
      </c>
      <c r="D229" t="s">
        <v>81</v>
      </c>
      <c r="E229" t="s">
        <v>965</v>
      </c>
      <c r="F229" s="1">
        <v>7210000000000</v>
      </c>
      <c r="H229" t="s">
        <v>48</v>
      </c>
      <c r="I229" t="s">
        <v>966</v>
      </c>
      <c r="J229" t="s">
        <v>75</v>
      </c>
      <c r="L229" t="s">
        <v>59</v>
      </c>
      <c r="M229" t="s">
        <v>27</v>
      </c>
      <c r="O229" t="s">
        <v>29</v>
      </c>
      <c r="Q229" t="s">
        <v>88</v>
      </c>
    </row>
    <row r="230" spans="1:17" x14ac:dyDescent="0.3">
      <c r="A230" t="s">
        <v>967</v>
      </c>
      <c r="B230" s="2">
        <v>46178</v>
      </c>
      <c r="C230" t="s">
        <v>322</v>
      </c>
      <c r="D230" t="s">
        <v>55</v>
      </c>
      <c r="E230" t="s">
        <v>968</v>
      </c>
      <c r="F230" s="1">
        <v>1110000000000</v>
      </c>
      <c r="G230" t="s">
        <v>969</v>
      </c>
      <c r="H230" t="s">
        <v>65</v>
      </c>
      <c r="I230" t="s">
        <v>970</v>
      </c>
      <c r="J230" t="s">
        <v>84</v>
      </c>
      <c r="K230" t="s">
        <v>211</v>
      </c>
      <c r="L230" t="s">
        <v>134</v>
      </c>
      <c r="M230" t="s">
        <v>155</v>
      </c>
      <c r="N230" t="s">
        <v>971</v>
      </c>
      <c r="O230" t="s">
        <v>251</v>
      </c>
      <c r="Q230" t="s">
        <v>78</v>
      </c>
    </row>
    <row r="231" spans="1:17" x14ac:dyDescent="0.3">
      <c r="A231" t="s">
        <v>972</v>
      </c>
      <c r="B231" t="s">
        <v>973</v>
      </c>
      <c r="C231" t="s">
        <v>322</v>
      </c>
      <c r="D231" t="s">
        <v>20</v>
      </c>
      <c r="E231" t="s">
        <v>974</v>
      </c>
      <c r="F231" s="1">
        <v>703000000000</v>
      </c>
      <c r="H231" t="s">
        <v>36</v>
      </c>
      <c r="I231">
        <v>27822428295</v>
      </c>
      <c r="J231" t="s">
        <v>168</v>
      </c>
      <c r="K231" t="s">
        <v>25</v>
      </c>
      <c r="L231" t="s">
        <v>149</v>
      </c>
      <c r="M231" t="s">
        <v>68</v>
      </c>
      <c r="N231" t="s">
        <v>104</v>
      </c>
      <c r="O231" t="s">
        <v>422</v>
      </c>
      <c r="Q231" t="s">
        <v>131</v>
      </c>
    </row>
    <row r="232" spans="1:17" x14ac:dyDescent="0.3">
      <c r="A232" t="s">
        <v>975</v>
      </c>
      <c r="B232" t="s">
        <v>976</v>
      </c>
      <c r="C232" t="s">
        <v>19</v>
      </c>
      <c r="D232" t="s">
        <v>209</v>
      </c>
      <c r="E232" t="s">
        <v>730</v>
      </c>
      <c r="F232" s="1">
        <v>4310000000000</v>
      </c>
      <c r="G232" s="2">
        <v>15958</v>
      </c>
      <c r="H232" t="s">
        <v>48</v>
      </c>
      <c r="I232" t="s">
        <v>977</v>
      </c>
      <c r="J232" t="s">
        <v>241</v>
      </c>
      <c r="K232" t="s">
        <v>296</v>
      </c>
      <c r="L232" t="s">
        <v>303</v>
      </c>
      <c r="M232" t="s">
        <v>60</v>
      </c>
      <c r="N232" t="s">
        <v>978</v>
      </c>
      <c r="O232" t="s">
        <v>183</v>
      </c>
      <c r="Q232" t="s">
        <v>276</v>
      </c>
    </row>
    <row r="233" spans="1:17" x14ac:dyDescent="0.3">
      <c r="A233" t="s">
        <v>979</v>
      </c>
      <c r="B233" s="2">
        <v>46087</v>
      </c>
      <c r="C233" t="s">
        <v>54</v>
      </c>
      <c r="D233" t="s">
        <v>55</v>
      </c>
      <c r="E233" t="s">
        <v>980</v>
      </c>
      <c r="F233" s="1">
        <v>9410000000000</v>
      </c>
      <c r="H233" t="s">
        <v>22</v>
      </c>
      <c r="I233" t="s">
        <v>981</v>
      </c>
      <c r="J233" t="s">
        <v>102</v>
      </c>
      <c r="M233" t="s">
        <v>174</v>
      </c>
      <c r="N233" t="s">
        <v>982</v>
      </c>
      <c r="Q233" t="s">
        <v>71</v>
      </c>
    </row>
    <row r="234" spans="1:17" x14ac:dyDescent="0.3">
      <c r="A234" t="s">
        <v>983</v>
      </c>
      <c r="B234" t="s">
        <v>984</v>
      </c>
      <c r="C234" t="s">
        <v>19</v>
      </c>
      <c r="D234" t="s">
        <v>165</v>
      </c>
      <c r="E234" t="s">
        <v>985</v>
      </c>
      <c r="F234" s="1">
        <v>903000000000</v>
      </c>
      <c r="G234" s="3">
        <v>39900</v>
      </c>
      <c r="H234" t="s">
        <v>65</v>
      </c>
      <c r="I234" t="s">
        <v>986</v>
      </c>
      <c r="J234" t="s">
        <v>84</v>
      </c>
      <c r="L234" t="s">
        <v>59</v>
      </c>
      <c r="M234" t="s">
        <v>60</v>
      </c>
      <c r="N234" t="s">
        <v>212</v>
      </c>
      <c r="O234" t="s">
        <v>42</v>
      </c>
      <c r="Q234" t="s">
        <v>145</v>
      </c>
    </row>
    <row r="235" spans="1:17" x14ac:dyDescent="0.3">
      <c r="A235" t="s">
        <v>987</v>
      </c>
      <c r="B235" t="s">
        <v>988</v>
      </c>
      <c r="C235" t="s">
        <v>109</v>
      </c>
      <c r="D235" t="s">
        <v>209</v>
      </c>
      <c r="E235" t="s">
        <v>989</v>
      </c>
      <c r="F235" s="1">
        <v>9800000000000</v>
      </c>
      <c r="H235" t="s">
        <v>65</v>
      </c>
      <c r="I235" t="s">
        <v>990</v>
      </c>
      <c r="J235" t="s">
        <v>412</v>
      </c>
      <c r="K235" t="s">
        <v>211</v>
      </c>
      <c r="L235" t="s">
        <v>121</v>
      </c>
      <c r="M235" t="s">
        <v>50</v>
      </c>
      <c r="N235" t="s">
        <v>270</v>
      </c>
      <c r="O235" t="s">
        <v>339</v>
      </c>
      <c r="P235" s="2">
        <v>45881</v>
      </c>
      <c r="Q235" t="s">
        <v>200</v>
      </c>
    </row>
    <row r="236" spans="1:17" x14ac:dyDescent="0.3">
      <c r="A236" t="s">
        <v>991</v>
      </c>
      <c r="B236" s="3">
        <v>46200</v>
      </c>
      <c r="C236" t="s">
        <v>172</v>
      </c>
      <c r="D236" t="s">
        <v>147</v>
      </c>
      <c r="E236" t="s">
        <v>992</v>
      </c>
      <c r="F236" s="1">
        <v>9310000000000</v>
      </c>
      <c r="G236" t="s">
        <v>993</v>
      </c>
      <c r="H236" t="s">
        <v>36</v>
      </c>
      <c r="I236" t="s">
        <v>994</v>
      </c>
      <c r="J236" t="s">
        <v>168</v>
      </c>
      <c r="L236" t="s">
        <v>39</v>
      </c>
      <c r="M236" t="s">
        <v>40</v>
      </c>
      <c r="N236" t="s">
        <v>904</v>
      </c>
      <c r="O236" t="s">
        <v>532</v>
      </c>
      <c r="Q236" t="s">
        <v>78</v>
      </c>
    </row>
    <row r="237" spans="1:17" x14ac:dyDescent="0.3">
      <c r="A237" t="s">
        <v>995</v>
      </c>
      <c r="B237" t="s">
        <v>996</v>
      </c>
      <c r="C237" t="s">
        <v>172</v>
      </c>
      <c r="D237" t="s">
        <v>55</v>
      </c>
      <c r="E237" t="s">
        <v>997</v>
      </c>
      <c r="G237" t="s">
        <v>998</v>
      </c>
      <c r="H237" t="s">
        <v>100</v>
      </c>
      <c r="J237" t="s">
        <v>216</v>
      </c>
      <c r="L237" t="s">
        <v>26</v>
      </c>
      <c r="M237" t="s">
        <v>60</v>
      </c>
      <c r="N237" t="s">
        <v>999</v>
      </c>
      <c r="O237" t="s">
        <v>720</v>
      </c>
      <c r="Q237" t="s">
        <v>107</v>
      </c>
    </row>
    <row r="238" spans="1:17" x14ac:dyDescent="0.3">
      <c r="A238" t="s">
        <v>1000</v>
      </c>
      <c r="B238" s="3">
        <v>46017</v>
      </c>
      <c r="C238" t="s">
        <v>73</v>
      </c>
      <c r="D238" t="s">
        <v>55</v>
      </c>
      <c r="E238" t="s">
        <v>1001</v>
      </c>
      <c r="F238" s="1">
        <v>512000000000</v>
      </c>
      <c r="G238" s="3">
        <v>38700</v>
      </c>
      <c r="H238" t="s">
        <v>111</v>
      </c>
      <c r="I238" t="s">
        <v>1002</v>
      </c>
      <c r="J238" t="s">
        <v>168</v>
      </c>
      <c r="L238" t="s">
        <v>85</v>
      </c>
      <c r="M238" t="s">
        <v>155</v>
      </c>
      <c r="O238" t="s">
        <v>661</v>
      </c>
      <c r="Q238" t="s">
        <v>200</v>
      </c>
    </row>
    <row r="239" spans="1:17" x14ac:dyDescent="0.3">
      <c r="A239" t="s">
        <v>1003</v>
      </c>
      <c r="B239" s="2">
        <v>46277</v>
      </c>
      <c r="C239" t="s">
        <v>109</v>
      </c>
      <c r="D239" t="s">
        <v>147</v>
      </c>
      <c r="E239" t="s">
        <v>64</v>
      </c>
      <c r="F239" s="1">
        <v>307000000000</v>
      </c>
      <c r="G239" t="s">
        <v>1004</v>
      </c>
      <c r="H239" t="s">
        <v>48</v>
      </c>
      <c r="J239" t="s">
        <v>168</v>
      </c>
      <c r="L239" t="s">
        <v>128</v>
      </c>
      <c r="M239" t="s">
        <v>114</v>
      </c>
      <c r="N239" t="s">
        <v>1005</v>
      </c>
      <c r="O239" t="s">
        <v>157</v>
      </c>
      <c r="Q239" t="s">
        <v>131</v>
      </c>
    </row>
    <row r="240" spans="1:17" x14ac:dyDescent="0.3">
      <c r="A240" t="s">
        <v>1006</v>
      </c>
      <c r="B240" t="s">
        <v>1007</v>
      </c>
      <c r="C240" t="s">
        <v>80</v>
      </c>
      <c r="D240" t="s">
        <v>34</v>
      </c>
      <c r="E240" t="s">
        <v>482</v>
      </c>
      <c r="F240">
        <v>72061372101</v>
      </c>
      <c r="G240" t="s">
        <v>1008</v>
      </c>
      <c r="I240">
        <v>621873654</v>
      </c>
      <c r="J240" t="s">
        <v>84</v>
      </c>
      <c r="L240" t="s">
        <v>303</v>
      </c>
      <c r="M240" t="s">
        <v>50</v>
      </c>
      <c r="N240" t="s">
        <v>666</v>
      </c>
      <c r="O240" t="s">
        <v>1009</v>
      </c>
      <c r="P240" s="3">
        <v>46029</v>
      </c>
      <c r="Q240" t="s">
        <v>125</v>
      </c>
    </row>
    <row r="241" spans="1:17" x14ac:dyDescent="0.3">
      <c r="A241" t="s">
        <v>1010</v>
      </c>
      <c r="B241" s="3">
        <v>46233</v>
      </c>
      <c r="C241" t="s">
        <v>46</v>
      </c>
      <c r="D241" t="s">
        <v>209</v>
      </c>
      <c r="E241" t="s">
        <v>406</v>
      </c>
      <c r="F241" s="1">
        <v>8810000000000</v>
      </c>
      <c r="G241" s="2">
        <v>32436</v>
      </c>
      <c r="H241" t="s">
        <v>36</v>
      </c>
      <c r="I241" t="s">
        <v>1011</v>
      </c>
      <c r="L241" t="s">
        <v>59</v>
      </c>
      <c r="M241" t="s">
        <v>114</v>
      </c>
      <c r="O241" t="s">
        <v>199</v>
      </c>
      <c r="Q241" t="s">
        <v>107</v>
      </c>
    </row>
    <row r="242" spans="1:17" x14ac:dyDescent="0.3">
      <c r="A242" t="s">
        <v>1012</v>
      </c>
      <c r="B242" s="2">
        <v>46124</v>
      </c>
      <c r="C242" t="s">
        <v>117</v>
      </c>
      <c r="D242" t="s">
        <v>98</v>
      </c>
      <c r="E242" t="s">
        <v>623</v>
      </c>
      <c r="F242" s="1">
        <v>4610000000000</v>
      </c>
      <c r="G242" s="3">
        <v>17042</v>
      </c>
      <c r="I242" t="s">
        <v>1013</v>
      </c>
      <c r="J242" t="s">
        <v>49</v>
      </c>
      <c r="L242" t="s">
        <v>26</v>
      </c>
      <c r="M242" t="s">
        <v>50</v>
      </c>
      <c r="N242" t="s">
        <v>1014</v>
      </c>
      <c r="O242" t="s">
        <v>647</v>
      </c>
      <c r="P242" s="2">
        <v>46145</v>
      </c>
      <c r="Q242" t="s">
        <v>437</v>
      </c>
    </row>
    <row r="243" spans="1:17" x14ac:dyDescent="0.3">
      <c r="A243" t="s">
        <v>1015</v>
      </c>
      <c r="B243" s="2">
        <v>46083</v>
      </c>
      <c r="C243" t="s">
        <v>109</v>
      </c>
      <c r="D243" t="s">
        <v>81</v>
      </c>
      <c r="E243" t="s">
        <v>965</v>
      </c>
      <c r="F243" s="1">
        <v>8810000000000</v>
      </c>
      <c r="G243" s="3">
        <v>32324</v>
      </c>
      <c r="H243" t="s">
        <v>111</v>
      </c>
      <c r="I243" t="s">
        <v>1016</v>
      </c>
      <c r="J243" t="s">
        <v>241</v>
      </c>
      <c r="L243" t="s">
        <v>59</v>
      </c>
      <c r="M243" t="s">
        <v>50</v>
      </c>
      <c r="N243" t="s">
        <v>394</v>
      </c>
      <c r="O243" t="s">
        <v>130</v>
      </c>
      <c r="Q243" t="s">
        <v>30</v>
      </c>
    </row>
    <row r="244" spans="1:17" x14ac:dyDescent="0.3">
      <c r="A244" t="s">
        <v>1017</v>
      </c>
      <c r="B244" s="2">
        <v>46243</v>
      </c>
      <c r="C244" t="s">
        <v>46</v>
      </c>
      <c r="D244" t="s">
        <v>20</v>
      </c>
      <c r="E244" t="s">
        <v>1018</v>
      </c>
      <c r="F244" s="1">
        <v>5710000000000</v>
      </c>
      <c r="G244" s="2">
        <v>20986</v>
      </c>
      <c r="I244" t="s">
        <v>173</v>
      </c>
      <c r="J244" t="s">
        <v>24</v>
      </c>
      <c r="M244" t="s">
        <v>27</v>
      </c>
      <c r="N244" t="s">
        <v>1019</v>
      </c>
      <c r="O244" t="s">
        <v>485</v>
      </c>
      <c r="Q244" t="s">
        <v>88</v>
      </c>
    </row>
    <row r="245" spans="1:17" x14ac:dyDescent="0.3">
      <c r="A245" t="s">
        <v>1020</v>
      </c>
      <c r="B245" s="3">
        <v>46055</v>
      </c>
      <c r="C245" t="s">
        <v>46</v>
      </c>
      <c r="D245" t="s">
        <v>34</v>
      </c>
      <c r="E245" t="s">
        <v>1021</v>
      </c>
      <c r="F245" s="1">
        <v>5010000000000</v>
      </c>
      <c r="G245" t="s">
        <v>1022</v>
      </c>
      <c r="H245" t="s">
        <v>100</v>
      </c>
      <c r="I245" t="s">
        <v>1023</v>
      </c>
      <c r="J245" t="s">
        <v>241</v>
      </c>
      <c r="L245" t="s">
        <v>85</v>
      </c>
      <c r="M245" t="s">
        <v>114</v>
      </c>
      <c r="N245" t="s">
        <v>484</v>
      </c>
      <c r="O245" t="s">
        <v>298</v>
      </c>
    </row>
    <row r="246" spans="1:17" x14ac:dyDescent="0.3">
      <c r="A246" t="s">
        <v>1024</v>
      </c>
      <c r="B246" s="2">
        <v>46149</v>
      </c>
      <c r="C246" t="s">
        <v>19</v>
      </c>
      <c r="D246" t="s">
        <v>20</v>
      </c>
      <c r="E246" t="s">
        <v>899</v>
      </c>
      <c r="F246" s="1">
        <v>4610000000000</v>
      </c>
      <c r="G246" s="3">
        <v>17127</v>
      </c>
      <c r="H246" t="s">
        <v>111</v>
      </c>
      <c r="I246" t="s">
        <v>173</v>
      </c>
      <c r="J246" t="s">
        <v>181</v>
      </c>
      <c r="L246" t="s">
        <v>59</v>
      </c>
      <c r="M246" t="s">
        <v>50</v>
      </c>
      <c r="N246" t="s">
        <v>1025</v>
      </c>
      <c r="O246" t="s">
        <v>271</v>
      </c>
      <c r="Q246" t="s">
        <v>43</v>
      </c>
    </row>
    <row r="247" spans="1:17" x14ac:dyDescent="0.3">
      <c r="A247" t="s">
        <v>1026</v>
      </c>
      <c r="B247" s="2">
        <v>46105</v>
      </c>
      <c r="C247" t="s">
        <v>33</v>
      </c>
      <c r="D247" t="s">
        <v>34</v>
      </c>
      <c r="E247" t="s">
        <v>1027</v>
      </c>
      <c r="F247" s="1">
        <v>8810000000000</v>
      </c>
      <c r="H247" t="s">
        <v>65</v>
      </c>
      <c r="I247" t="s">
        <v>1028</v>
      </c>
      <c r="J247" t="s">
        <v>84</v>
      </c>
      <c r="L247" t="s">
        <v>303</v>
      </c>
      <c r="M247" t="s">
        <v>114</v>
      </c>
      <c r="N247" t="s">
        <v>797</v>
      </c>
      <c r="O247" t="s">
        <v>70</v>
      </c>
      <c r="P247" t="s">
        <v>996</v>
      </c>
      <c r="Q247" t="s">
        <v>131</v>
      </c>
    </row>
    <row r="248" spans="1:17" x14ac:dyDescent="0.3">
      <c r="A248" t="s">
        <v>1029</v>
      </c>
      <c r="B248" s="3">
        <v>46019</v>
      </c>
      <c r="C248" t="s">
        <v>33</v>
      </c>
      <c r="D248" t="s">
        <v>165</v>
      </c>
      <c r="E248" t="s">
        <v>815</v>
      </c>
      <c r="F248" s="1">
        <v>8610000000000</v>
      </c>
      <c r="G248" t="s">
        <v>1030</v>
      </c>
      <c r="H248" t="s">
        <v>48</v>
      </c>
      <c r="I248" t="s">
        <v>1031</v>
      </c>
      <c r="J248" t="s">
        <v>24</v>
      </c>
      <c r="L248" t="s">
        <v>59</v>
      </c>
      <c r="M248" t="s">
        <v>68</v>
      </c>
      <c r="N248" t="s">
        <v>680</v>
      </c>
      <c r="O248" t="s">
        <v>333</v>
      </c>
      <c r="Q248" t="s">
        <v>125</v>
      </c>
    </row>
    <row r="249" spans="1:17" x14ac:dyDescent="0.3">
      <c r="A249" t="s">
        <v>1032</v>
      </c>
      <c r="B249" s="2">
        <v>46144</v>
      </c>
      <c r="C249" t="s">
        <v>117</v>
      </c>
      <c r="D249" t="s">
        <v>90</v>
      </c>
      <c r="E249" t="s">
        <v>410</v>
      </c>
      <c r="F249" s="1">
        <v>9710000000000</v>
      </c>
      <c r="G249" s="2">
        <v>35571</v>
      </c>
      <c r="H249" t="s">
        <v>22</v>
      </c>
      <c r="J249" t="s">
        <v>197</v>
      </c>
      <c r="L249" t="s">
        <v>103</v>
      </c>
      <c r="M249" t="s">
        <v>68</v>
      </c>
      <c r="N249" t="s">
        <v>1033</v>
      </c>
      <c r="O249" t="s">
        <v>395</v>
      </c>
      <c r="Q249" t="s">
        <v>71</v>
      </c>
    </row>
    <row r="250" spans="1:17" x14ac:dyDescent="0.3">
      <c r="A250" t="s">
        <v>1034</v>
      </c>
      <c r="B250" t="s">
        <v>1035</v>
      </c>
      <c r="C250" t="s">
        <v>33</v>
      </c>
      <c r="D250" t="s">
        <v>90</v>
      </c>
      <c r="E250" t="s">
        <v>713</v>
      </c>
      <c r="F250" s="1">
        <v>7110000000000</v>
      </c>
      <c r="G250" s="3">
        <v>26155</v>
      </c>
      <c r="I250" t="s">
        <v>1036</v>
      </c>
      <c r="J250" t="s">
        <v>141</v>
      </c>
      <c r="L250" t="s">
        <v>39</v>
      </c>
      <c r="M250" t="s">
        <v>174</v>
      </c>
      <c r="N250" t="s">
        <v>310</v>
      </c>
      <c r="O250" t="s">
        <v>259</v>
      </c>
      <c r="Q250" t="s">
        <v>43</v>
      </c>
    </row>
    <row r="251" spans="1:17" x14ac:dyDescent="0.3">
      <c r="A251" t="s">
        <v>1037</v>
      </c>
      <c r="B251" s="2">
        <v>46067</v>
      </c>
      <c r="C251" t="s">
        <v>376</v>
      </c>
      <c r="D251" t="s">
        <v>138</v>
      </c>
      <c r="E251" t="s">
        <v>1038</v>
      </c>
      <c r="F251" s="1">
        <v>2510000000000</v>
      </c>
      <c r="H251" t="s">
        <v>22</v>
      </c>
      <c r="I251" t="s">
        <v>1039</v>
      </c>
      <c r="J251" t="s">
        <v>186</v>
      </c>
      <c r="L251" t="s">
        <v>85</v>
      </c>
      <c r="M251" t="s">
        <v>50</v>
      </c>
      <c r="N251" t="s">
        <v>366</v>
      </c>
      <c r="O251" t="s">
        <v>1040</v>
      </c>
      <c r="Q251" t="s">
        <v>145</v>
      </c>
    </row>
    <row r="252" spans="1:17" x14ac:dyDescent="0.3">
      <c r="A252" t="s">
        <v>1041</v>
      </c>
      <c r="B252" s="3">
        <v>46033</v>
      </c>
      <c r="C252" t="s">
        <v>109</v>
      </c>
      <c r="D252" t="s">
        <v>55</v>
      </c>
      <c r="E252" t="s">
        <v>758</v>
      </c>
      <c r="F252" s="1">
        <v>7110000000000</v>
      </c>
      <c r="G252" t="s">
        <v>1042</v>
      </c>
      <c r="H252" t="s">
        <v>65</v>
      </c>
      <c r="I252">
        <v>844114995</v>
      </c>
      <c r="J252" t="s">
        <v>38</v>
      </c>
      <c r="L252" t="s">
        <v>26</v>
      </c>
      <c r="M252" t="s">
        <v>68</v>
      </c>
      <c r="N252" t="s">
        <v>1043</v>
      </c>
      <c r="O252" t="s">
        <v>291</v>
      </c>
      <c r="P252" s="2">
        <v>46054</v>
      </c>
      <c r="Q252" t="s">
        <v>177</v>
      </c>
    </row>
    <row r="253" spans="1:17" x14ac:dyDescent="0.3">
      <c r="A253" t="s">
        <v>1044</v>
      </c>
      <c r="B253" s="2">
        <v>46027</v>
      </c>
      <c r="C253" t="s">
        <v>172</v>
      </c>
      <c r="D253" t="s">
        <v>81</v>
      </c>
      <c r="E253" t="s">
        <v>992</v>
      </c>
      <c r="F253" s="1">
        <v>5910000000000</v>
      </c>
      <c r="H253" t="s">
        <v>36</v>
      </c>
      <c r="I253" t="s">
        <v>1045</v>
      </c>
      <c r="J253" t="s">
        <v>75</v>
      </c>
      <c r="L253" t="s">
        <v>149</v>
      </c>
      <c r="M253" t="s">
        <v>114</v>
      </c>
      <c r="N253" t="s">
        <v>1046</v>
      </c>
      <c r="O253" t="s">
        <v>105</v>
      </c>
      <c r="Q253" t="s">
        <v>200</v>
      </c>
    </row>
    <row r="254" spans="1:17" x14ac:dyDescent="0.3">
      <c r="A254" t="s">
        <v>1047</v>
      </c>
      <c r="B254" s="3">
        <v>46119</v>
      </c>
      <c r="C254" t="s">
        <v>172</v>
      </c>
      <c r="D254" t="s">
        <v>55</v>
      </c>
      <c r="E254" t="s">
        <v>1048</v>
      </c>
      <c r="F254" s="1">
        <v>7610000000000</v>
      </c>
      <c r="G254" s="2">
        <v>27894</v>
      </c>
      <c r="J254" t="s">
        <v>58</v>
      </c>
      <c r="L254" t="s">
        <v>59</v>
      </c>
      <c r="M254" t="s">
        <v>68</v>
      </c>
      <c r="N254" t="s">
        <v>1049</v>
      </c>
      <c r="O254" t="s">
        <v>636</v>
      </c>
      <c r="Q254" t="s">
        <v>30</v>
      </c>
    </row>
    <row r="255" spans="1:17" x14ac:dyDescent="0.3">
      <c r="A255" t="s">
        <v>1050</v>
      </c>
      <c r="B255" s="3">
        <v>46139</v>
      </c>
      <c r="C255" t="s">
        <v>109</v>
      </c>
      <c r="D255" t="s">
        <v>90</v>
      </c>
      <c r="E255" t="s">
        <v>1051</v>
      </c>
      <c r="F255" s="1">
        <v>9100000000000</v>
      </c>
      <c r="G255" s="2">
        <v>33318</v>
      </c>
      <c r="H255" t="s">
        <v>65</v>
      </c>
      <c r="I255">
        <v>746514574</v>
      </c>
      <c r="J255" t="s">
        <v>186</v>
      </c>
      <c r="L255" t="s">
        <v>85</v>
      </c>
      <c r="M255" t="s">
        <v>27</v>
      </c>
      <c r="N255" t="s">
        <v>338</v>
      </c>
      <c r="O255" t="s">
        <v>144</v>
      </c>
      <c r="Q255" t="s">
        <v>88</v>
      </c>
    </row>
    <row r="256" spans="1:17" x14ac:dyDescent="0.3">
      <c r="A256" t="s">
        <v>1052</v>
      </c>
      <c r="B256" s="2">
        <v>46097</v>
      </c>
      <c r="C256" t="s">
        <v>172</v>
      </c>
      <c r="D256" t="s">
        <v>209</v>
      </c>
      <c r="E256" t="s">
        <v>1053</v>
      </c>
      <c r="F256" s="1">
        <v>6200000000000</v>
      </c>
      <c r="G256" s="2">
        <v>22765</v>
      </c>
      <c r="H256" t="s">
        <v>65</v>
      </c>
      <c r="I256" t="s">
        <v>1054</v>
      </c>
      <c r="J256" t="s">
        <v>181</v>
      </c>
      <c r="L256" t="s">
        <v>121</v>
      </c>
      <c r="M256" t="s">
        <v>174</v>
      </c>
      <c r="N256" t="s">
        <v>1055</v>
      </c>
      <c r="O256" t="s">
        <v>227</v>
      </c>
      <c r="P256" t="s">
        <v>1056</v>
      </c>
      <c r="Q256" t="s">
        <v>145</v>
      </c>
    </row>
    <row r="257" spans="1:17" x14ac:dyDescent="0.3">
      <c r="A257" t="s">
        <v>1057</v>
      </c>
      <c r="B257" s="2">
        <v>46055</v>
      </c>
      <c r="C257" t="s">
        <v>19</v>
      </c>
      <c r="D257" t="s">
        <v>209</v>
      </c>
      <c r="E257" t="s">
        <v>776</v>
      </c>
      <c r="F257" s="1">
        <v>1600000000000</v>
      </c>
      <c r="G257" s="3">
        <v>42438</v>
      </c>
      <c r="I257">
        <v>27826377208</v>
      </c>
      <c r="J257" t="s">
        <v>168</v>
      </c>
      <c r="K257" t="s">
        <v>325</v>
      </c>
      <c r="L257" t="s">
        <v>134</v>
      </c>
      <c r="M257" t="s">
        <v>225</v>
      </c>
      <c r="N257" t="s">
        <v>612</v>
      </c>
      <c r="O257" t="s">
        <v>720</v>
      </c>
      <c r="Q257" t="s">
        <v>437</v>
      </c>
    </row>
    <row r="258" spans="1:17" x14ac:dyDescent="0.3">
      <c r="A258" t="s">
        <v>556</v>
      </c>
      <c r="B258" s="2">
        <v>46121</v>
      </c>
      <c r="C258" t="s">
        <v>19</v>
      </c>
      <c r="D258" t="s">
        <v>34</v>
      </c>
      <c r="E258" t="s">
        <v>557</v>
      </c>
      <c r="G258" t="s">
        <v>558</v>
      </c>
      <c r="H258" t="s">
        <v>36</v>
      </c>
      <c r="J258" t="s">
        <v>466</v>
      </c>
      <c r="K258" t="s">
        <v>296</v>
      </c>
      <c r="L258" t="s">
        <v>128</v>
      </c>
      <c r="M258" t="s">
        <v>60</v>
      </c>
      <c r="N258" t="s">
        <v>559</v>
      </c>
      <c r="O258" t="s">
        <v>333</v>
      </c>
      <c r="Q258" t="s">
        <v>30</v>
      </c>
    </row>
    <row r="259" spans="1:17" x14ac:dyDescent="0.3">
      <c r="A259" t="s">
        <v>1058</v>
      </c>
      <c r="B259" s="3">
        <v>46194</v>
      </c>
      <c r="C259" t="s">
        <v>19</v>
      </c>
      <c r="D259" t="s">
        <v>209</v>
      </c>
      <c r="E259" t="s">
        <v>469</v>
      </c>
      <c r="G259" s="3">
        <v>35175</v>
      </c>
      <c r="I259">
        <v>735467745</v>
      </c>
      <c r="J259" t="s">
        <v>168</v>
      </c>
      <c r="K259" t="s">
        <v>67</v>
      </c>
      <c r="L259" t="s">
        <v>103</v>
      </c>
      <c r="O259" t="s">
        <v>1009</v>
      </c>
      <c r="P259" t="s">
        <v>267</v>
      </c>
      <c r="Q259" t="s">
        <v>253</v>
      </c>
    </row>
    <row r="260" spans="1:17" x14ac:dyDescent="0.3">
      <c r="A260" t="s">
        <v>1059</v>
      </c>
      <c r="B260" s="2">
        <v>46277</v>
      </c>
      <c r="C260" t="s">
        <v>19</v>
      </c>
      <c r="D260" t="s">
        <v>81</v>
      </c>
      <c r="E260" t="s">
        <v>1060</v>
      </c>
      <c r="F260">
        <v>1014918087</v>
      </c>
      <c r="G260" s="2">
        <v>36526</v>
      </c>
      <c r="H260" t="s">
        <v>48</v>
      </c>
      <c r="I260" t="s">
        <v>1061</v>
      </c>
      <c r="J260" t="s">
        <v>357</v>
      </c>
      <c r="K260" t="s">
        <v>220</v>
      </c>
      <c r="L260" t="s">
        <v>128</v>
      </c>
      <c r="M260" t="s">
        <v>60</v>
      </c>
      <c r="N260" t="s">
        <v>1062</v>
      </c>
      <c r="O260" t="s">
        <v>532</v>
      </c>
      <c r="Q260" t="s">
        <v>385</v>
      </c>
    </row>
    <row r="261" spans="1:17" x14ac:dyDescent="0.3">
      <c r="A261" t="s">
        <v>1063</v>
      </c>
      <c r="B261" t="s">
        <v>1064</v>
      </c>
      <c r="C261" t="s">
        <v>46</v>
      </c>
      <c r="D261" t="s">
        <v>20</v>
      </c>
      <c r="E261" t="s">
        <v>1065</v>
      </c>
      <c r="F261" t="s">
        <v>447</v>
      </c>
      <c r="G261" t="s">
        <v>1066</v>
      </c>
      <c r="H261" t="s">
        <v>48</v>
      </c>
      <c r="I261" t="s">
        <v>1067</v>
      </c>
      <c r="J261" t="s">
        <v>466</v>
      </c>
      <c r="L261" t="s">
        <v>26</v>
      </c>
      <c r="M261" t="s">
        <v>155</v>
      </c>
      <c r="N261" t="s">
        <v>1068</v>
      </c>
      <c r="O261" t="s">
        <v>87</v>
      </c>
    </row>
    <row r="262" spans="1:17" x14ac:dyDescent="0.3">
      <c r="A262" t="s">
        <v>1069</v>
      </c>
      <c r="B262" s="2">
        <v>46106</v>
      </c>
      <c r="C262" t="s">
        <v>19</v>
      </c>
      <c r="D262" t="s">
        <v>55</v>
      </c>
      <c r="F262" s="1">
        <v>4600000000000</v>
      </c>
      <c r="G262" s="2">
        <v>16820</v>
      </c>
      <c r="H262" t="s">
        <v>48</v>
      </c>
      <c r="I262">
        <v>783319758</v>
      </c>
      <c r="J262" t="s">
        <v>58</v>
      </c>
      <c r="K262" t="s">
        <v>142</v>
      </c>
      <c r="L262" t="s">
        <v>39</v>
      </c>
      <c r="M262" t="s">
        <v>174</v>
      </c>
      <c r="O262" t="s">
        <v>162</v>
      </c>
      <c r="Q262" t="s">
        <v>107</v>
      </c>
    </row>
    <row r="263" spans="1:17" x14ac:dyDescent="0.3">
      <c r="A263" t="s">
        <v>1070</v>
      </c>
      <c r="B263" s="2">
        <v>45669</v>
      </c>
      <c r="C263" t="s">
        <v>19</v>
      </c>
      <c r="D263" t="s">
        <v>34</v>
      </c>
      <c r="E263" t="s">
        <v>1071</v>
      </c>
      <c r="G263" s="2">
        <v>20112</v>
      </c>
      <c r="H263" t="s">
        <v>111</v>
      </c>
      <c r="I263">
        <v>27731378502</v>
      </c>
      <c r="J263" t="s">
        <v>58</v>
      </c>
      <c r="K263" t="s">
        <v>67</v>
      </c>
      <c r="L263" t="s">
        <v>134</v>
      </c>
      <c r="M263" t="s">
        <v>114</v>
      </c>
      <c r="O263" t="s">
        <v>206</v>
      </c>
      <c r="Q263" t="s">
        <v>385</v>
      </c>
    </row>
    <row r="264" spans="1:17" x14ac:dyDescent="0.3">
      <c r="A264" t="s">
        <v>1072</v>
      </c>
      <c r="B264" t="s">
        <v>1073</v>
      </c>
      <c r="C264" t="s">
        <v>73</v>
      </c>
      <c r="D264" t="s">
        <v>34</v>
      </c>
      <c r="E264" t="s">
        <v>1074</v>
      </c>
      <c r="F264" s="1">
        <v>4810000000000</v>
      </c>
      <c r="G264" t="s">
        <v>1075</v>
      </c>
      <c r="H264" t="s">
        <v>111</v>
      </c>
      <c r="I264" t="s">
        <v>1076</v>
      </c>
      <c r="J264" t="s">
        <v>216</v>
      </c>
      <c r="L264" t="s">
        <v>121</v>
      </c>
      <c r="M264" t="s">
        <v>50</v>
      </c>
      <c r="N264" t="s">
        <v>666</v>
      </c>
      <c r="O264" t="s">
        <v>391</v>
      </c>
      <c r="P264" s="3">
        <v>46018</v>
      </c>
      <c r="Q264" t="s">
        <v>30</v>
      </c>
    </row>
    <row r="265" spans="1:17" x14ac:dyDescent="0.3">
      <c r="A265" t="s">
        <v>1077</v>
      </c>
      <c r="B265" s="2">
        <v>46182</v>
      </c>
      <c r="C265" t="s">
        <v>54</v>
      </c>
      <c r="D265" t="s">
        <v>34</v>
      </c>
      <c r="E265" t="s">
        <v>1078</v>
      </c>
      <c r="F265" s="1">
        <v>7510000000000</v>
      </c>
      <c r="H265" t="s">
        <v>111</v>
      </c>
      <c r="J265" t="s">
        <v>186</v>
      </c>
      <c r="L265" t="s">
        <v>85</v>
      </c>
      <c r="M265" t="s">
        <v>225</v>
      </c>
      <c r="N265" t="s">
        <v>122</v>
      </c>
      <c r="O265" t="s">
        <v>231</v>
      </c>
      <c r="Q265" t="s">
        <v>131</v>
      </c>
    </row>
    <row r="266" spans="1:17" x14ac:dyDescent="0.3">
      <c r="A266" t="s">
        <v>1079</v>
      </c>
      <c r="B266" s="2">
        <v>46300</v>
      </c>
      <c r="C266" t="s">
        <v>109</v>
      </c>
      <c r="D266" t="s">
        <v>138</v>
      </c>
      <c r="E266" t="s">
        <v>1080</v>
      </c>
      <c r="F266" s="1">
        <v>7110000000000</v>
      </c>
      <c r="G266" s="3">
        <v>26277</v>
      </c>
      <c r="H266" t="s">
        <v>65</v>
      </c>
      <c r="I266" t="s">
        <v>1081</v>
      </c>
      <c r="J266" t="s">
        <v>466</v>
      </c>
      <c r="L266" t="s">
        <v>85</v>
      </c>
      <c r="M266" t="s">
        <v>27</v>
      </c>
      <c r="N266" t="s">
        <v>436</v>
      </c>
      <c r="O266" t="s">
        <v>251</v>
      </c>
    </row>
    <row r="267" spans="1:17" x14ac:dyDescent="0.3">
      <c r="A267" t="s">
        <v>1082</v>
      </c>
      <c r="B267" s="2">
        <v>46115</v>
      </c>
      <c r="C267" t="s">
        <v>33</v>
      </c>
      <c r="D267" t="s">
        <v>98</v>
      </c>
      <c r="E267" t="s">
        <v>1083</v>
      </c>
      <c r="F267">
        <v>90091712950</v>
      </c>
      <c r="G267" s="2">
        <v>33133</v>
      </c>
      <c r="H267" t="s">
        <v>100</v>
      </c>
      <c r="J267" t="s">
        <v>181</v>
      </c>
      <c r="L267" t="s">
        <v>39</v>
      </c>
      <c r="M267" t="s">
        <v>68</v>
      </c>
      <c r="N267" t="s">
        <v>484</v>
      </c>
      <c r="O267" t="s">
        <v>213</v>
      </c>
      <c r="Q267" t="s">
        <v>30</v>
      </c>
    </row>
    <row r="268" spans="1:17" x14ac:dyDescent="0.3">
      <c r="A268" t="s">
        <v>1084</v>
      </c>
      <c r="B268" s="3">
        <v>46043</v>
      </c>
      <c r="C268" t="s">
        <v>19</v>
      </c>
      <c r="D268" t="s">
        <v>81</v>
      </c>
      <c r="E268" t="s">
        <v>943</v>
      </c>
      <c r="F268" s="1">
        <v>412000000000</v>
      </c>
      <c r="G268" s="2">
        <v>38335</v>
      </c>
      <c r="H268" t="s">
        <v>65</v>
      </c>
      <c r="I268" t="s">
        <v>1085</v>
      </c>
      <c r="J268" t="s">
        <v>120</v>
      </c>
      <c r="K268" t="s">
        <v>319</v>
      </c>
      <c r="L268" t="s">
        <v>134</v>
      </c>
      <c r="M268" t="s">
        <v>174</v>
      </c>
      <c r="N268" t="s">
        <v>568</v>
      </c>
      <c r="O268" t="s">
        <v>251</v>
      </c>
      <c r="Q268" t="s">
        <v>71</v>
      </c>
    </row>
    <row r="269" spans="1:17" x14ac:dyDescent="0.3">
      <c r="A269" t="s">
        <v>1086</v>
      </c>
      <c r="B269" s="3">
        <v>46036</v>
      </c>
      <c r="C269" t="s">
        <v>322</v>
      </c>
      <c r="D269" t="s">
        <v>90</v>
      </c>
      <c r="E269" t="s">
        <v>1087</v>
      </c>
      <c r="G269" t="s">
        <v>1088</v>
      </c>
      <c r="H269" t="s">
        <v>65</v>
      </c>
      <c r="J269" t="s">
        <v>94</v>
      </c>
      <c r="L269" t="s">
        <v>26</v>
      </c>
      <c r="M269" t="s">
        <v>40</v>
      </c>
      <c r="N269" t="s">
        <v>332</v>
      </c>
      <c r="O269" t="s">
        <v>395</v>
      </c>
      <c r="Q269" t="s">
        <v>177</v>
      </c>
    </row>
    <row r="270" spans="1:17" x14ac:dyDescent="0.3">
      <c r="A270" t="s">
        <v>1089</v>
      </c>
      <c r="B270" t="s">
        <v>1090</v>
      </c>
      <c r="C270" t="s">
        <v>322</v>
      </c>
      <c r="D270" t="s">
        <v>209</v>
      </c>
      <c r="E270" t="s">
        <v>312</v>
      </c>
      <c r="F270" s="1">
        <v>1010000000000</v>
      </c>
      <c r="G270" t="s">
        <v>1091</v>
      </c>
      <c r="H270" t="s">
        <v>48</v>
      </c>
      <c r="I270">
        <v>806841133</v>
      </c>
      <c r="J270" t="s">
        <v>113</v>
      </c>
      <c r="L270" t="s">
        <v>39</v>
      </c>
      <c r="M270" t="s">
        <v>225</v>
      </c>
      <c r="N270" t="s">
        <v>1092</v>
      </c>
      <c r="Q270" t="s">
        <v>145</v>
      </c>
    </row>
    <row r="271" spans="1:17" x14ac:dyDescent="0.3">
      <c r="A271" t="s">
        <v>1093</v>
      </c>
      <c r="B271" t="s">
        <v>1035</v>
      </c>
      <c r="C271" t="s">
        <v>117</v>
      </c>
      <c r="D271" t="s">
        <v>98</v>
      </c>
      <c r="E271" t="s">
        <v>64</v>
      </c>
      <c r="F271" s="1">
        <v>8510000000000</v>
      </c>
      <c r="G271" s="3">
        <v>31398</v>
      </c>
      <c r="H271" t="s">
        <v>65</v>
      </c>
      <c r="I271" t="s">
        <v>173</v>
      </c>
      <c r="J271" t="s">
        <v>154</v>
      </c>
      <c r="L271" t="s">
        <v>85</v>
      </c>
      <c r="M271" t="s">
        <v>155</v>
      </c>
      <c r="N271" t="s">
        <v>1094</v>
      </c>
      <c r="Q271" t="s">
        <v>177</v>
      </c>
    </row>
    <row r="272" spans="1:17" x14ac:dyDescent="0.3">
      <c r="A272" t="s">
        <v>1095</v>
      </c>
      <c r="B272" s="3">
        <v>46178</v>
      </c>
      <c r="C272" t="s">
        <v>19</v>
      </c>
      <c r="D272" t="s">
        <v>98</v>
      </c>
      <c r="E272" t="s">
        <v>1096</v>
      </c>
      <c r="F272" s="1">
        <v>2510000000000</v>
      </c>
      <c r="G272" s="2">
        <v>45853</v>
      </c>
      <c r="H272" t="s">
        <v>36</v>
      </c>
      <c r="I272" t="s">
        <v>1097</v>
      </c>
      <c r="J272" t="s">
        <v>141</v>
      </c>
      <c r="K272" t="s">
        <v>319</v>
      </c>
      <c r="L272" t="s">
        <v>303</v>
      </c>
      <c r="M272" t="s">
        <v>50</v>
      </c>
      <c r="N272" t="s">
        <v>1098</v>
      </c>
      <c r="O272" t="s">
        <v>87</v>
      </c>
      <c r="P272" s="2">
        <v>46301</v>
      </c>
      <c r="Q272" t="s">
        <v>145</v>
      </c>
    </row>
    <row r="273" spans="1:17" x14ac:dyDescent="0.3">
      <c r="A273" t="s">
        <v>1099</v>
      </c>
      <c r="B273" t="s">
        <v>1100</v>
      </c>
      <c r="C273" t="s">
        <v>109</v>
      </c>
      <c r="D273" t="s">
        <v>98</v>
      </c>
      <c r="E273" t="s">
        <v>555</v>
      </c>
      <c r="F273" s="1">
        <v>7010000000000</v>
      </c>
      <c r="G273" s="3">
        <v>25849</v>
      </c>
      <c r="H273" t="s">
        <v>22</v>
      </c>
      <c r="I273">
        <v>27613772249</v>
      </c>
      <c r="J273" t="s">
        <v>94</v>
      </c>
      <c r="L273" t="s">
        <v>134</v>
      </c>
      <c r="M273" t="s">
        <v>68</v>
      </c>
      <c r="N273" t="s">
        <v>169</v>
      </c>
      <c r="O273" t="s">
        <v>490</v>
      </c>
      <c r="Q273" t="s">
        <v>437</v>
      </c>
    </row>
    <row r="274" spans="1:17" x14ac:dyDescent="0.3">
      <c r="A274" t="s">
        <v>1101</v>
      </c>
      <c r="B274" t="s">
        <v>746</v>
      </c>
      <c r="C274" t="s">
        <v>109</v>
      </c>
      <c r="D274" t="s">
        <v>81</v>
      </c>
      <c r="E274" t="s">
        <v>496</v>
      </c>
      <c r="F274" t="s">
        <v>447</v>
      </c>
      <c r="G274" s="2">
        <v>21138</v>
      </c>
      <c r="I274" t="s">
        <v>1102</v>
      </c>
      <c r="J274" t="s">
        <v>75</v>
      </c>
      <c r="L274" t="s">
        <v>39</v>
      </c>
      <c r="M274" t="s">
        <v>60</v>
      </c>
      <c r="N274" t="s">
        <v>873</v>
      </c>
      <c r="O274" t="s">
        <v>281</v>
      </c>
      <c r="Q274" t="s">
        <v>131</v>
      </c>
    </row>
    <row r="275" spans="1:17" x14ac:dyDescent="0.3">
      <c r="A275" t="s">
        <v>1103</v>
      </c>
      <c r="C275" t="s">
        <v>117</v>
      </c>
      <c r="D275" t="s">
        <v>165</v>
      </c>
      <c r="E275" t="s">
        <v>377</v>
      </c>
      <c r="F275" s="1">
        <v>707000000000</v>
      </c>
      <c r="G275" s="2">
        <v>39148</v>
      </c>
      <c r="H275" t="s">
        <v>111</v>
      </c>
      <c r="I275">
        <v>788407199</v>
      </c>
      <c r="J275" t="s">
        <v>357</v>
      </c>
      <c r="L275" t="s">
        <v>134</v>
      </c>
      <c r="M275" t="s">
        <v>50</v>
      </c>
      <c r="N275" t="s">
        <v>1104</v>
      </c>
      <c r="O275" t="s">
        <v>1040</v>
      </c>
      <c r="Q275" t="s">
        <v>253</v>
      </c>
    </row>
    <row r="276" spans="1:17" x14ac:dyDescent="0.3">
      <c r="A276" t="s">
        <v>1105</v>
      </c>
      <c r="B276" s="3">
        <v>46193</v>
      </c>
      <c r="C276" t="s">
        <v>19</v>
      </c>
      <c r="D276" t="s">
        <v>209</v>
      </c>
      <c r="E276" t="s">
        <v>845</v>
      </c>
      <c r="F276" s="1">
        <v>5910000000000</v>
      </c>
      <c r="G276" s="2">
        <v>21858</v>
      </c>
      <c r="H276" t="s">
        <v>65</v>
      </c>
      <c r="I276" t="s">
        <v>173</v>
      </c>
      <c r="J276" t="s">
        <v>141</v>
      </c>
      <c r="K276" t="s">
        <v>296</v>
      </c>
      <c r="L276" t="s">
        <v>128</v>
      </c>
      <c r="M276" t="s">
        <v>60</v>
      </c>
      <c r="N276" t="s">
        <v>564</v>
      </c>
      <c r="O276" t="s">
        <v>391</v>
      </c>
      <c r="Q276" t="s">
        <v>43</v>
      </c>
    </row>
    <row r="277" spans="1:17" x14ac:dyDescent="0.3">
      <c r="A277" t="s">
        <v>1106</v>
      </c>
      <c r="B277" s="2">
        <v>46264</v>
      </c>
      <c r="C277" t="s">
        <v>33</v>
      </c>
      <c r="D277" t="s">
        <v>209</v>
      </c>
      <c r="E277" t="s">
        <v>1107</v>
      </c>
      <c r="F277" s="1">
        <v>801000000000</v>
      </c>
      <c r="G277" s="2">
        <v>39459</v>
      </c>
      <c r="H277" t="s">
        <v>111</v>
      </c>
      <c r="I277" t="s">
        <v>1108</v>
      </c>
      <c r="J277" t="s">
        <v>84</v>
      </c>
      <c r="L277" t="s">
        <v>103</v>
      </c>
      <c r="M277" t="s">
        <v>68</v>
      </c>
      <c r="N277" t="s">
        <v>1109</v>
      </c>
      <c r="O277" t="s">
        <v>561</v>
      </c>
      <c r="P277" s="2">
        <v>46280</v>
      </c>
      <c r="Q277" t="s">
        <v>131</v>
      </c>
    </row>
    <row r="278" spans="1:17" x14ac:dyDescent="0.3">
      <c r="A278" t="s">
        <v>1110</v>
      </c>
      <c r="B278" s="2">
        <v>46178</v>
      </c>
      <c r="C278" t="s">
        <v>19</v>
      </c>
      <c r="D278" t="s">
        <v>55</v>
      </c>
      <c r="E278" t="s">
        <v>427</v>
      </c>
      <c r="F278">
        <v>11208228087</v>
      </c>
      <c r="G278" t="s">
        <v>1111</v>
      </c>
      <c r="H278" t="s">
        <v>36</v>
      </c>
      <c r="I278">
        <v>27848359710</v>
      </c>
      <c r="J278" t="s">
        <v>257</v>
      </c>
      <c r="K278" t="s">
        <v>220</v>
      </c>
      <c r="L278" t="s">
        <v>103</v>
      </c>
      <c r="M278" t="s">
        <v>225</v>
      </c>
      <c r="N278" t="s">
        <v>1112</v>
      </c>
      <c r="O278" t="s">
        <v>401</v>
      </c>
      <c r="P278" s="3">
        <v>46176</v>
      </c>
    </row>
    <row r="279" spans="1:17" x14ac:dyDescent="0.3">
      <c r="A279" t="s">
        <v>1113</v>
      </c>
      <c r="B279" s="2">
        <v>46221</v>
      </c>
      <c r="C279" t="s">
        <v>172</v>
      </c>
      <c r="D279" t="s">
        <v>81</v>
      </c>
      <c r="E279" t="s">
        <v>1114</v>
      </c>
      <c r="F279" s="1">
        <v>805000000000</v>
      </c>
      <c r="G279" s="3">
        <v>39585</v>
      </c>
      <c r="H279" t="s">
        <v>48</v>
      </c>
      <c r="I279" t="s">
        <v>1115</v>
      </c>
      <c r="J279" t="s">
        <v>257</v>
      </c>
      <c r="L279" t="s">
        <v>149</v>
      </c>
      <c r="M279" t="s">
        <v>114</v>
      </c>
      <c r="N279" t="s">
        <v>1116</v>
      </c>
      <c r="O279" t="s">
        <v>561</v>
      </c>
      <c r="Q279" t="s">
        <v>125</v>
      </c>
    </row>
    <row r="280" spans="1:17" x14ac:dyDescent="0.3">
      <c r="A280" t="s">
        <v>1117</v>
      </c>
      <c r="B280" s="2">
        <v>46203</v>
      </c>
      <c r="C280" t="s">
        <v>19</v>
      </c>
      <c r="D280" t="s">
        <v>209</v>
      </c>
      <c r="E280" t="s">
        <v>541</v>
      </c>
      <c r="F280" s="1">
        <v>4710000000000</v>
      </c>
      <c r="G280" s="3">
        <v>17375</v>
      </c>
      <c r="H280" t="s">
        <v>36</v>
      </c>
      <c r="I280" t="s">
        <v>1118</v>
      </c>
      <c r="K280" t="s">
        <v>325</v>
      </c>
      <c r="L280" t="s">
        <v>134</v>
      </c>
      <c r="M280" t="s">
        <v>40</v>
      </c>
      <c r="N280" t="s">
        <v>1119</v>
      </c>
      <c r="O280" t="s">
        <v>770</v>
      </c>
      <c r="Q280" t="s">
        <v>43</v>
      </c>
    </row>
    <row r="281" spans="1:17" x14ac:dyDescent="0.3">
      <c r="A281" t="s">
        <v>1120</v>
      </c>
      <c r="B281" s="2">
        <v>46332</v>
      </c>
      <c r="C281" t="s">
        <v>117</v>
      </c>
      <c r="D281" t="s">
        <v>81</v>
      </c>
      <c r="E281" t="s">
        <v>919</v>
      </c>
      <c r="F281" s="1">
        <v>5200000000000</v>
      </c>
      <c r="G281" s="2">
        <v>19099</v>
      </c>
      <c r="H281" t="s">
        <v>36</v>
      </c>
      <c r="I281" t="s">
        <v>1121</v>
      </c>
      <c r="J281" t="s">
        <v>58</v>
      </c>
      <c r="L281" t="s">
        <v>121</v>
      </c>
      <c r="M281" t="s">
        <v>40</v>
      </c>
      <c r="N281" t="s">
        <v>635</v>
      </c>
      <c r="O281" t="s">
        <v>384</v>
      </c>
      <c r="Q281" t="s">
        <v>437</v>
      </c>
    </row>
    <row r="282" spans="1:17" x14ac:dyDescent="0.3">
      <c r="A282" t="s">
        <v>1122</v>
      </c>
      <c r="B282" s="3">
        <v>46075</v>
      </c>
      <c r="C282" t="s">
        <v>172</v>
      </c>
      <c r="D282" t="s">
        <v>138</v>
      </c>
      <c r="E282" t="s">
        <v>1123</v>
      </c>
      <c r="G282" s="2">
        <v>21476</v>
      </c>
      <c r="H282" t="s">
        <v>65</v>
      </c>
      <c r="I282">
        <v>772843555</v>
      </c>
      <c r="J282" t="s">
        <v>181</v>
      </c>
      <c r="L282" t="s">
        <v>85</v>
      </c>
      <c r="M282" t="s">
        <v>155</v>
      </c>
      <c r="O282" t="s">
        <v>42</v>
      </c>
    </row>
    <row r="283" spans="1:17" x14ac:dyDescent="0.3">
      <c r="A283" t="s">
        <v>1124</v>
      </c>
      <c r="B283" t="s">
        <v>1125</v>
      </c>
      <c r="C283" t="s">
        <v>80</v>
      </c>
      <c r="D283" t="s">
        <v>81</v>
      </c>
      <c r="E283" t="s">
        <v>780</v>
      </c>
      <c r="F283" s="1">
        <v>7310000000000</v>
      </c>
      <c r="G283" s="2">
        <v>26735</v>
      </c>
      <c r="H283" t="s">
        <v>36</v>
      </c>
      <c r="J283" t="s">
        <v>466</v>
      </c>
      <c r="L283" t="s">
        <v>149</v>
      </c>
      <c r="N283" t="s">
        <v>169</v>
      </c>
      <c r="O283" t="s">
        <v>213</v>
      </c>
      <c r="Q283" t="s">
        <v>43</v>
      </c>
    </row>
    <row r="284" spans="1:17" x14ac:dyDescent="0.3">
      <c r="A284" t="s">
        <v>1126</v>
      </c>
      <c r="B284" s="2">
        <v>46131</v>
      </c>
      <c r="C284" t="s">
        <v>54</v>
      </c>
      <c r="D284" t="s">
        <v>55</v>
      </c>
      <c r="E284" t="s">
        <v>1127</v>
      </c>
      <c r="F284" t="s">
        <v>447</v>
      </c>
      <c r="G284" s="2">
        <v>30924</v>
      </c>
      <c r="H284" t="s">
        <v>36</v>
      </c>
      <c r="I284" t="s">
        <v>1128</v>
      </c>
      <c r="J284" t="s">
        <v>168</v>
      </c>
      <c r="L284" t="s">
        <v>128</v>
      </c>
      <c r="M284" t="s">
        <v>174</v>
      </c>
      <c r="N284" t="s">
        <v>51</v>
      </c>
      <c r="O284" t="s">
        <v>183</v>
      </c>
      <c r="Q284" t="s">
        <v>30</v>
      </c>
    </row>
    <row r="285" spans="1:17" x14ac:dyDescent="0.3">
      <c r="A285" t="s">
        <v>1129</v>
      </c>
      <c r="B285" s="3">
        <v>46123</v>
      </c>
      <c r="C285" t="s">
        <v>80</v>
      </c>
      <c r="D285" t="s">
        <v>138</v>
      </c>
      <c r="E285" t="s">
        <v>482</v>
      </c>
      <c r="F285" s="1">
        <v>9510000000000</v>
      </c>
      <c r="G285" s="3">
        <v>35027</v>
      </c>
      <c r="H285" t="s">
        <v>22</v>
      </c>
      <c r="J285" t="s">
        <v>216</v>
      </c>
      <c r="L285" t="s">
        <v>134</v>
      </c>
      <c r="M285" t="s">
        <v>174</v>
      </c>
      <c r="O285" t="s">
        <v>502</v>
      </c>
      <c r="Q285" t="s">
        <v>276</v>
      </c>
    </row>
    <row r="286" spans="1:17" x14ac:dyDescent="0.3">
      <c r="A286" t="s">
        <v>1130</v>
      </c>
      <c r="B286" s="2">
        <v>46170</v>
      </c>
      <c r="C286" t="s">
        <v>19</v>
      </c>
      <c r="D286" t="s">
        <v>209</v>
      </c>
      <c r="E286" t="s">
        <v>693</v>
      </c>
      <c r="F286" s="1">
        <v>6400000000000</v>
      </c>
      <c r="G286" s="2">
        <v>23417</v>
      </c>
      <c r="I286" t="s">
        <v>1131</v>
      </c>
      <c r="J286" t="s">
        <v>102</v>
      </c>
      <c r="K286" t="s">
        <v>142</v>
      </c>
      <c r="L286" t="s">
        <v>59</v>
      </c>
      <c r="M286" t="s">
        <v>27</v>
      </c>
      <c r="N286" t="s">
        <v>1132</v>
      </c>
      <c r="O286" t="s">
        <v>422</v>
      </c>
      <c r="Q286" t="s">
        <v>30</v>
      </c>
    </row>
    <row r="287" spans="1:17" x14ac:dyDescent="0.3">
      <c r="A287" t="s">
        <v>1133</v>
      </c>
      <c r="B287" s="2">
        <v>46193</v>
      </c>
      <c r="C287" t="s">
        <v>322</v>
      </c>
      <c r="D287" t="s">
        <v>98</v>
      </c>
      <c r="E287" t="s">
        <v>261</v>
      </c>
      <c r="F287" s="1">
        <v>1010000000000</v>
      </c>
      <c r="G287" s="2">
        <v>40456</v>
      </c>
      <c r="I287" t="s">
        <v>1134</v>
      </c>
      <c r="J287" t="s">
        <v>24</v>
      </c>
      <c r="K287" t="s">
        <v>25</v>
      </c>
      <c r="L287" t="s">
        <v>303</v>
      </c>
      <c r="M287" t="s">
        <v>50</v>
      </c>
      <c r="N287" t="s">
        <v>1135</v>
      </c>
      <c r="O287" t="s">
        <v>353</v>
      </c>
      <c r="P287" s="2">
        <v>46149</v>
      </c>
      <c r="Q287" t="s">
        <v>177</v>
      </c>
    </row>
    <row r="288" spans="1:17" x14ac:dyDescent="0.3">
      <c r="A288" t="s">
        <v>1136</v>
      </c>
      <c r="B288" s="3">
        <v>46164</v>
      </c>
      <c r="C288" t="s">
        <v>80</v>
      </c>
      <c r="D288" t="s">
        <v>147</v>
      </c>
      <c r="E288" t="s">
        <v>47</v>
      </c>
      <c r="F288" s="1">
        <v>5810000000000</v>
      </c>
      <c r="G288" s="2">
        <v>21194</v>
      </c>
      <c r="H288" t="s">
        <v>22</v>
      </c>
      <c r="I288" t="s">
        <v>1137</v>
      </c>
      <c r="J288" t="s">
        <v>84</v>
      </c>
      <c r="L288" t="s">
        <v>303</v>
      </c>
      <c r="M288" t="s">
        <v>60</v>
      </c>
      <c r="N288" t="s">
        <v>744</v>
      </c>
      <c r="O288" t="s">
        <v>281</v>
      </c>
      <c r="P288" s="3">
        <v>46188</v>
      </c>
    </row>
    <row r="289" spans="1:17" x14ac:dyDescent="0.3">
      <c r="A289" t="s">
        <v>1138</v>
      </c>
      <c r="B289" s="2">
        <v>46055</v>
      </c>
      <c r="C289" t="s">
        <v>322</v>
      </c>
      <c r="D289" t="s">
        <v>209</v>
      </c>
      <c r="E289" t="s">
        <v>210</v>
      </c>
      <c r="F289" s="1">
        <v>9310000000000</v>
      </c>
      <c r="G289" s="2">
        <v>34244</v>
      </c>
      <c r="H289" t="s">
        <v>48</v>
      </c>
      <c r="J289" t="s">
        <v>197</v>
      </c>
      <c r="M289" t="s">
        <v>114</v>
      </c>
      <c r="N289" t="s">
        <v>187</v>
      </c>
      <c r="O289" t="s">
        <v>291</v>
      </c>
      <c r="Q289" t="s">
        <v>30</v>
      </c>
    </row>
    <row r="290" spans="1:17" x14ac:dyDescent="0.3">
      <c r="A290" t="s">
        <v>1139</v>
      </c>
      <c r="B290" s="2">
        <v>46247</v>
      </c>
      <c r="C290" t="s">
        <v>80</v>
      </c>
      <c r="D290" t="s">
        <v>55</v>
      </c>
      <c r="E290" t="s">
        <v>751</v>
      </c>
      <c r="F290" s="1">
        <v>6500000000000</v>
      </c>
      <c r="G290" t="s">
        <v>1140</v>
      </c>
      <c r="H290" t="s">
        <v>22</v>
      </c>
      <c r="J290" t="s">
        <v>241</v>
      </c>
      <c r="L290" t="s">
        <v>303</v>
      </c>
      <c r="M290" t="s">
        <v>60</v>
      </c>
      <c r="N290" t="s">
        <v>1141</v>
      </c>
      <c r="O290" t="s">
        <v>908</v>
      </c>
      <c r="P290" s="2">
        <v>46277</v>
      </c>
      <c r="Q290" t="s">
        <v>200</v>
      </c>
    </row>
    <row r="291" spans="1:17" x14ac:dyDescent="0.3">
      <c r="A291" t="s">
        <v>1142</v>
      </c>
      <c r="B291" t="s">
        <v>510</v>
      </c>
      <c r="C291" t="s">
        <v>80</v>
      </c>
      <c r="D291" t="s">
        <v>138</v>
      </c>
      <c r="E291" t="s">
        <v>1143</v>
      </c>
      <c r="F291" s="1">
        <v>6210000000000</v>
      </c>
      <c r="H291" t="s">
        <v>22</v>
      </c>
      <c r="J291" t="s">
        <v>224</v>
      </c>
      <c r="K291" t="s">
        <v>67</v>
      </c>
      <c r="L291" t="s">
        <v>134</v>
      </c>
      <c r="M291" t="s">
        <v>155</v>
      </c>
      <c r="N291" t="s">
        <v>1144</v>
      </c>
      <c r="O291" t="s">
        <v>77</v>
      </c>
      <c r="Q291" t="s">
        <v>107</v>
      </c>
    </row>
    <row r="292" spans="1:17" x14ac:dyDescent="0.3">
      <c r="A292" t="s">
        <v>1145</v>
      </c>
      <c r="B292" s="2">
        <v>46061</v>
      </c>
      <c r="C292" t="s">
        <v>172</v>
      </c>
      <c r="D292" t="s">
        <v>138</v>
      </c>
      <c r="E292" t="s">
        <v>1146</v>
      </c>
      <c r="F292" s="1">
        <v>8210000000000</v>
      </c>
      <c r="G292" s="2">
        <v>30309</v>
      </c>
      <c r="H292" t="s">
        <v>36</v>
      </c>
      <c r="I292" t="s">
        <v>1147</v>
      </c>
      <c r="J292" t="s">
        <v>168</v>
      </c>
      <c r="L292" t="s">
        <v>121</v>
      </c>
      <c r="M292" t="s">
        <v>225</v>
      </c>
      <c r="O292" t="s">
        <v>408</v>
      </c>
      <c r="P292" s="2">
        <v>46082</v>
      </c>
      <c r="Q292" t="s">
        <v>145</v>
      </c>
    </row>
    <row r="293" spans="1:17" x14ac:dyDescent="0.3">
      <c r="A293" t="s">
        <v>1148</v>
      </c>
      <c r="B293" s="3">
        <v>46084</v>
      </c>
      <c r="C293" t="s">
        <v>54</v>
      </c>
      <c r="D293" t="s">
        <v>34</v>
      </c>
      <c r="E293" t="s">
        <v>578</v>
      </c>
      <c r="F293" s="1">
        <v>8500000000000</v>
      </c>
      <c r="H293" t="s">
        <v>36</v>
      </c>
      <c r="I293" t="s">
        <v>1149</v>
      </c>
      <c r="J293" t="s">
        <v>181</v>
      </c>
      <c r="L293" t="s">
        <v>59</v>
      </c>
      <c r="M293" t="s">
        <v>68</v>
      </c>
      <c r="N293" t="s">
        <v>51</v>
      </c>
      <c r="Q293" t="s">
        <v>71</v>
      </c>
    </row>
    <row r="294" spans="1:17" x14ac:dyDescent="0.3">
      <c r="A294" t="s">
        <v>1150</v>
      </c>
      <c r="B294" s="2">
        <v>46099</v>
      </c>
      <c r="C294" t="s">
        <v>322</v>
      </c>
      <c r="D294" t="s">
        <v>138</v>
      </c>
      <c r="E294" t="s">
        <v>387</v>
      </c>
      <c r="F294" s="1">
        <v>4300000000000</v>
      </c>
      <c r="G294" t="s">
        <v>1151</v>
      </c>
      <c r="H294" t="s">
        <v>36</v>
      </c>
      <c r="I294">
        <v>821198316</v>
      </c>
      <c r="J294" t="s">
        <v>102</v>
      </c>
      <c r="K294" t="s">
        <v>211</v>
      </c>
      <c r="M294" t="s">
        <v>225</v>
      </c>
      <c r="O294" t="s">
        <v>1152</v>
      </c>
      <c r="Q294" t="s">
        <v>145</v>
      </c>
    </row>
    <row r="296" spans="1:17" x14ac:dyDescent="0.3">
      <c r="A296" t="s">
        <v>1153</v>
      </c>
      <c r="B296" t="s">
        <v>534</v>
      </c>
      <c r="C296" t="s">
        <v>322</v>
      </c>
      <c r="D296" t="s">
        <v>90</v>
      </c>
      <c r="E296" t="s">
        <v>312</v>
      </c>
      <c r="F296" s="1">
        <v>8110000000000</v>
      </c>
      <c r="G296" t="s">
        <v>1154</v>
      </c>
      <c r="I296" t="s">
        <v>1155</v>
      </c>
      <c r="J296" t="s">
        <v>94</v>
      </c>
      <c r="K296" t="s">
        <v>25</v>
      </c>
      <c r="L296" t="s">
        <v>303</v>
      </c>
      <c r="M296" t="s">
        <v>114</v>
      </c>
      <c r="N296" t="s">
        <v>982</v>
      </c>
      <c r="O296" t="s">
        <v>70</v>
      </c>
      <c r="Q296" t="s">
        <v>177</v>
      </c>
    </row>
    <row r="297" spans="1:17" x14ac:dyDescent="0.3">
      <c r="A297" t="s">
        <v>1156</v>
      </c>
      <c r="B297" s="2">
        <v>46064</v>
      </c>
      <c r="C297" t="s">
        <v>19</v>
      </c>
      <c r="D297" t="s">
        <v>90</v>
      </c>
      <c r="E297" t="s">
        <v>469</v>
      </c>
      <c r="F297" s="1">
        <v>8910000000000</v>
      </c>
      <c r="G297" s="2">
        <v>32869</v>
      </c>
      <c r="H297" t="s">
        <v>22</v>
      </c>
      <c r="I297">
        <v>643051286</v>
      </c>
      <c r="J297" t="s">
        <v>257</v>
      </c>
      <c r="K297" t="s">
        <v>67</v>
      </c>
      <c r="L297" t="s">
        <v>303</v>
      </c>
      <c r="M297" t="s">
        <v>68</v>
      </c>
      <c r="N297" t="s">
        <v>809</v>
      </c>
      <c r="O297" t="s">
        <v>1157</v>
      </c>
      <c r="P297" t="s">
        <v>1158</v>
      </c>
      <c r="Q297" t="s">
        <v>107</v>
      </c>
    </row>
    <row r="298" spans="1:17" x14ac:dyDescent="0.3">
      <c r="A298" t="s">
        <v>1159</v>
      </c>
      <c r="B298" s="2">
        <v>46115</v>
      </c>
      <c r="C298" t="s">
        <v>19</v>
      </c>
      <c r="D298" t="s">
        <v>81</v>
      </c>
      <c r="E298" t="s">
        <v>1160</v>
      </c>
      <c r="F298" s="1">
        <v>909000000000</v>
      </c>
      <c r="G298" t="s">
        <v>1161</v>
      </c>
      <c r="H298" t="s">
        <v>36</v>
      </c>
      <c r="I298">
        <v>27814458613</v>
      </c>
      <c r="J298" t="s">
        <v>224</v>
      </c>
      <c r="L298" t="s">
        <v>149</v>
      </c>
      <c r="M298" t="s">
        <v>50</v>
      </c>
      <c r="N298" t="s">
        <v>122</v>
      </c>
      <c r="O298" t="s">
        <v>450</v>
      </c>
      <c r="Q298" t="s">
        <v>107</v>
      </c>
    </row>
    <row r="299" spans="1:17" x14ac:dyDescent="0.3">
      <c r="A299" t="s">
        <v>1162</v>
      </c>
      <c r="B299" t="s">
        <v>1163</v>
      </c>
      <c r="C299" t="s">
        <v>46</v>
      </c>
      <c r="D299" t="s">
        <v>90</v>
      </c>
      <c r="E299" t="s">
        <v>989</v>
      </c>
      <c r="F299" s="1">
        <v>8910000000000</v>
      </c>
      <c r="G299" s="2">
        <v>32723</v>
      </c>
      <c r="I299" t="s">
        <v>1164</v>
      </c>
      <c r="J299" t="s">
        <v>102</v>
      </c>
      <c r="L299" t="s">
        <v>103</v>
      </c>
      <c r="M299" t="s">
        <v>68</v>
      </c>
      <c r="N299" t="s">
        <v>1165</v>
      </c>
      <c r="O299" t="s">
        <v>661</v>
      </c>
      <c r="Q299" t="s">
        <v>145</v>
      </c>
    </row>
    <row r="300" spans="1:17" x14ac:dyDescent="0.3">
      <c r="A300" t="s">
        <v>1166</v>
      </c>
      <c r="B300" s="2">
        <v>46065</v>
      </c>
      <c r="C300" t="s">
        <v>54</v>
      </c>
      <c r="D300" t="s">
        <v>20</v>
      </c>
      <c r="E300" t="s">
        <v>985</v>
      </c>
      <c r="F300" s="1">
        <v>407000000000</v>
      </c>
      <c r="G300" t="s">
        <v>1167</v>
      </c>
      <c r="H300" t="s">
        <v>48</v>
      </c>
      <c r="I300" t="s">
        <v>1168</v>
      </c>
      <c r="J300" t="s">
        <v>241</v>
      </c>
      <c r="L300" t="s">
        <v>128</v>
      </c>
      <c r="M300" t="s">
        <v>27</v>
      </c>
      <c r="N300" t="s">
        <v>639</v>
      </c>
      <c r="O300" t="s">
        <v>422</v>
      </c>
      <c r="Q300" t="s">
        <v>107</v>
      </c>
    </row>
    <row r="301" spans="1:17" x14ac:dyDescent="0.3">
      <c r="A301" t="s">
        <v>1169</v>
      </c>
      <c r="B301" t="s">
        <v>1170</v>
      </c>
      <c r="C301" t="s">
        <v>54</v>
      </c>
      <c r="D301" t="s">
        <v>209</v>
      </c>
      <c r="E301" t="s">
        <v>1078</v>
      </c>
      <c r="G301" s="3">
        <v>19667</v>
      </c>
      <c r="H301" t="s">
        <v>36</v>
      </c>
      <c r="I301" t="s">
        <v>1171</v>
      </c>
      <c r="J301" t="s">
        <v>94</v>
      </c>
      <c r="L301" t="s">
        <v>149</v>
      </c>
      <c r="M301" t="s">
        <v>225</v>
      </c>
      <c r="N301" t="s">
        <v>676</v>
      </c>
      <c r="O301" t="s">
        <v>450</v>
      </c>
      <c r="Q301" t="s">
        <v>43</v>
      </c>
    </row>
    <row r="302" spans="1:17" x14ac:dyDescent="0.3">
      <c r="A302" t="s">
        <v>1172</v>
      </c>
      <c r="B302" s="2">
        <v>46062</v>
      </c>
      <c r="C302" t="s">
        <v>80</v>
      </c>
      <c r="D302" t="s">
        <v>147</v>
      </c>
      <c r="E302" t="s">
        <v>1173</v>
      </c>
      <c r="F302" s="1">
        <v>7910000000000</v>
      </c>
      <c r="G302" s="2">
        <v>29104</v>
      </c>
      <c r="H302" t="s">
        <v>65</v>
      </c>
      <c r="I302">
        <v>796966236</v>
      </c>
      <c r="J302" t="s">
        <v>24</v>
      </c>
      <c r="L302" t="s">
        <v>134</v>
      </c>
      <c r="M302" t="s">
        <v>60</v>
      </c>
      <c r="N302" t="s">
        <v>867</v>
      </c>
      <c r="O302" t="s">
        <v>443</v>
      </c>
      <c r="Q302" t="s">
        <v>71</v>
      </c>
    </row>
    <row r="303" spans="1:17" x14ac:dyDescent="0.3">
      <c r="A303" t="s">
        <v>1174</v>
      </c>
      <c r="B303" s="2">
        <v>46188</v>
      </c>
      <c r="C303" t="s">
        <v>80</v>
      </c>
      <c r="D303" t="s">
        <v>138</v>
      </c>
      <c r="E303" t="s">
        <v>139</v>
      </c>
      <c r="F303" s="1">
        <v>9900000000000</v>
      </c>
      <c r="G303" s="2">
        <v>36283</v>
      </c>
      <c r="H303" t="s">
        <v>65</v>
      </c>
      <c r="J303" t="s">
        <v>113</v>
      </c>
      <c r="N303" t="s">
        <v>1109</v>
      </c>
      <c r="O303" t="s">
        <v>315</v>
      </c>
      <c r="Q303" t="s">
        <v>43</v>
      </c>
    </row>
    <row r="304" spans="1:17" x14ac:dyDescent="0.3">
      <c r="A304" t="s">
        <v>1175</v>
      </c>
      <c r="B304" s="3">
        <v>46052</v>
      </c>
      <c r="C304" t="s">
        <v>73</v>
      </c>
      <c r="D304" t="s">
        <v>209</v>
      </c>
      <c r="E304" t="s">
        <v>547</v>
      </c>
      <c r="F304" s="1">
        <v>6610000000000</v>
      </c>
      <c r="G304" t="s">
        <v>1176</v>
      </c>
      <c r="H304" t="s">
        <v>48</v>
      </c>
      <c r="J304" t="s">
        <v>58</v>
      </c>
      <c r="L304" t="s">
        <v>121</v>
      </c>
      <c r="M304" t="s">
        <v>114</v>
      </c>
      <c r="N304" t="s">
        <v>361</v>
      </c>
      <c r="O304" t="s">
        <v>193</v>
      </c>
      <c r="P304" s="3">
        <v>46076</v>
      </c>
      <c r="Q304" t="s">
        <v>131</v>
      </c>
    </row>
    <row r="305" spans="1:17" x14ac:dyDescent="0.3">
      <c r="A305" t="s">
        <v>1177</v>
      </c>
      <c r="B305" t="s">
        <v>1178</v>
      </c>
      <c r="C305" t="s">
        <v>46</v>
      </c>
      <c r="D305" t="s">
        <v>138</v>
      </c>
      <c r="E305" t="s">
        <v>574</v>
      </c>
      <c r="G305" t="s">
        <v>1179</v>
      </c>
      <c r="H305" t="s">
        <v>111</v>
      </c>
      <c r="I305" t="s">
        <v>1180</v>
      </c>
      <c r="J305" t="s">
        <v>49</v>
      </c>
      <c r="L305" t="s">
        <v>303</v>
      </c>
      <c r="M305" t="s">
        <v>60</v>
      </c>
      <c r="O305" t="s">
        <v>315</v>
      </c>
      <c r="P305" t="s">
        <v>1181</v>
      </c>
      <c r="Q305" t="s">
        <v>253</v>
      </c>
    </row>
    <row r="306" spans="1:17" x14ac:dyDescent="0.3">
      <c r="A306" t="s">
        <v>1182</v>
      </c>
      <c r="B306" s="2">
        <v>46274</v>
      </c>
      <c r="C306" t="s">
        <v>73</v>
      </c>
      <c r="D306" t="s">
        <v>20</v>
      </c>
      <c r="E306" t="s">
        <v>148</v>
      </c>
      <c r="F306" s="1">
        <v>7910000000000</v>
      </c>
      <c r="G306" s="2">
        <v>29032</v>
      </c>
      <c r="H306" t="s">
        <v>22</v>
      </c>
      <c r="I306" t="s">
        <v>1183</v>
      </c>
      <c r="L306" t="s">
        <v>26</v>
      </c>
      <c r="M306" t="s">
        <v>27</v>
      </c>
      <c r="N306" t="s">
        <v>1184</v>
      </c>
      <c r="O306" t="s">
        <v>105</v>
      </c>
      <c r="P306" s="2">
        <v>46032</v>
      </c>
      <c r="Q306" t="s">
        <v>177</v>
      </c>
    </row>
    <row r="307" spans="1:17" x14ac:dyDescent="0.3">
      <c r="A307" t="s">
        <v>1185</v>
      </c>
      <c r="B307" s="3">
        <v>46181</v>
      </c>
      <c r="C307" t="s">
        <v>80</v>
      </c>
      <c r="D307" t="s">
        <v>34</v>
      </c>
      <c r="E307" t="s">
        <v>35</v>
      </c>
      <c r="F307" s="1">
        <v>5110000000000</v>
      </c>
      <c r="G307" s="2">
        <v>18965</v>
      </c>
      <c r="H307" t="s">
        <v>111</v>
      </c>
      <c r="J307" t="s">
        <v>241</v>
      </c>
      <c r="L307" t="s">
        <v>134</v>
      </c>
      <c r="M307" t="s">
        <v>225</v>
      </c>
      <c r="N307" t="s">
        <v>1186</v>
      </c>
      <c r="O307" t="s">
        <v>87</v>
      </c>
      <c r="Q307" t="s">
        <v>125</v>
      </c>
    </row>
    <row r="308" spans="1:17" x14ac:dyDescent="0.3">
      <c r="A308" t="s">
        <v>1187</v>
      </c>
      <c r="B308" s="2">
        <v>46127</v>
      </c>
      <c r="C308" t="s">
        <v>80</v>
      </c>
      <c r="D308" t="s">
        <v>81</v>
      </c>
      <c r="E308" t="s">
        <v>1027</v>
      </c>
      <c r="F308" s="1">
        <v>6310000000000</v>
      </c>
      <c r="G308" s="3">
        <v>23142</v>
      </c>
      <c r="H308" t="s">
        <v>65</v>
      </c>
      <c r="I308" t="s">
        <v>1188</v>
      </c>
      <c r="J308" t="s">
        <v>49</v>
      </c>
      <c r="L308" t="s">
        <v>121</v>
      </c>
      <c r="M308" t="s">
        <v>50</v>
      </c>
      <c r="O308" t="s">
        <v>619</v>
      </c>
      <c r="P308" s="2">
        <v>46300</v>
      </c>
      <c r="Q308" t="s">
        <v>385</v>
      </c>
    </row>
    <row r="309" spans="1:17" x14ac:dyDescent="0.3">
      <c r="A309" t="s">
        <v>1189</v>
      </c>
      <c r="B309" t="s">
        <v>176</v>
      </c>
      <c r="C309" t="s">
        <v>33</v>
      </c>
      <c r="D309" t="s">
        <v>81</v>
      </c>
      <c r="E309" t="s">
        <v>617</v>
      </c>
      <c r="F309" s="1">
        <v>6800000000000</v>
      </c>
      <c r="G309" t="s">
        <v>1190</v>
      </c>
      <c r="H309" t="s">
        <v>36</v>
      </c>
      <c r="I309">
        <v>27608110542</v>
      </c>
      <c r="J309" t="s">
        <v>181</v>
      </c>
      <c r="M309" t="s">
        <v>114</v>
      </c>
      <c r="O309" t="s">
        <v>397</v>
      </c>
      <c r="Q309" t="s">
        <v>131</v>
      </c>
    </row>
    <row r="310" spans="1:17" x14ac:dyDescent="0.3">
      <c r="A310" t="s">
        <v>1191</v>
      </c>
      <c r="B310" t="s">
        <v>1192</v>
      </c>
      <c r="C310" t="s">
        <v>322</v>
      </c>
      <c r="D310" t="s">
        <v>20</v>
      </c>
      <c r="E310" t="s">
        <v>1193</v>
      </c>
      <c r="F310" s="1">
        <v>9410000000000</v>
      </c>
      <c r="H310" t="s">
        <v>65</v>
      </c>
      <c r="I310">
        <v>27655185475</v>
      </c>
      <c r="J310" t="s">
        <v>466</v>
      </c>
      <c r="K310" t="s">
        <v>142</v>
      </c>
      <c r="L310" t="s">
        <v>121</v>
      </c>
      <c r="M310" t="s">
        <v>155</v>
      </c>
      <c r="N310" t="s">
        <v>1135</v>
      </c>
      <c r="O310" t="s">
        <v>213</v>
      </c>
      <c r="P310" s="2">
        <v>46236</v>
      </c>
      <c r="Q310" t="s">
        <v>30</v>
      </c>
    </row>
    <row r="311" spans="1:17" x14ac:dyDescent="0.3">
      <c r="A311" t="s">
        <v>1194</v>
      </c>
      <c r="B311" s="2">
        <v>45995</v>
      </c>
      <c r="C311" t="s">
        <v>109</v>
      </c>
      <c r="D311" t="s">
        <v>55</v>
      </c>
      <c r="E311" t="s">
        <v>815</v>
      </c>
      <c r="F311" s="1">
        <v>9600000000000</v>
      </c>
      <c r="G311" s="3">
        <v>35143</v>
      </c>
      <c r="H311" t="s">
        <v>65</v>
      </c>
      <c r="I311" t="s">
        <v>1195</v>
      </c>
      <c r="J311" t="s">
        <v>120</v>
      </c>
      <c r="L311" t="s">
        <v>128</v>
      </c>
      <c r="M311" t="s">
        <v>60</v>
      </c>
      <c r="N311" t="s">
        <v>639</v>
      </c>
      <c r="O311" t="s">
        <v>123</v>
      </c>
      <c r="Q311" t="s">
        <v>30</v>
      </c>
    </row>
    <row r="312" spans="1:17" x14ac:dyDescent="0.3">
      <c r="A312" t="s">
        <v>1196</v>
      </c>
      <c r="B312" s="3">
        <v>46143</v>
      </c>
      <c r="C312" t="s">
        <v>19</v>
      </c>
      <c r="D312" t="s">
        <v>209</v>
      </c>
      <c r="E312" t="s">
        <v>1197</v>
      </c>
      <c r="F312" s="1">
        <v>4500000000000</v>
      </c>
      <c r="G312" s="2">
        <v>16535</v>
      </c>
      <c r="H312" t="s">
        <v>48</v>
      </c>
      <c r="I312" t="s">
        <v>1198</v>
      </c>
      <c r="J312" t="s">
        <v>224</v>
      </c>
      <c r="K312" t="s">
        <v>142</v>
      </c>
      <c r="L312" t="s">
        <v>128</v>
      </c>
      <c r="M312" t="s">
        <v>155</v>
      </c>
      <c r="N312" t="s">
        <v>1199</v>
      </c>
      <c r="O312" t="s">
        <v>647</v>
      </c>
      <c r="Q312" t="s">
        <v>88</v>
      </c>
    </row>
    <row r="313" spans="1:17" x14ac:dyDescent="0.3">
      <c r="A313" t="s">
        <v>1200</v>
      </c>
      <c r="B313" s="2">
        <v>46152</v>
      </c>
      <c r="C313" t="s">
        <v>19</v>
      </c>
      <c r="D313" t="s">
        <v>165</v>
      </c>
      <c r="E313" t="s">
        <v>592</v>
      </c>
      <c r="F313" s="1">
        <v>7510000000000</v>
      </c>
      <c r="G313" s="2">
        <v>27709</v>
      </c>
      <c r="H313" t="s">
        <v>48</v>
      </c>
      <c r="I313" t="s">
        <v>1201</v>
      </c>
      <c r="J313" t="s">
        <v>181</v>
      </c>
      <c r="K313" t="s">
        <v>211</v>
      </c>
      <c r="L313" t="s">
        <v>103</v>
      </c>
      <c r="M313" t="s">
        <v>68</v>
      </c>
      <c r="N313" t="s">
        <v>590</v>
      </c>
      <c r="O313" t="s">
        <v>532</v>
      </c>
      <c r="Q313" t="s">
        <v>131</v>
      </c>
    </row>
    <row r="314" spans="1:17" x14ac:dyDescent="0.3">
      <c r="A314" t="s">
        <v>1202</v>
      </c>
      <c r="C314" t="s">
        <v>19</v>
      </c>
      <c r="D314" t="s">
        <v>90</v>
      </c>
      <c r="E314" t="s">
        <v>1203</v>
      </c>
      <c r="F314" s="1">
        <v>8400000000000</v>
      </c>
      <c r="G314" t="s">
        <v>1204</v>
      </c>
      <c r="I314" t="s">
        <v>1205</v>
      </c>
      <c r="J314" t="s">
        <v>257</v>
      </c>
      <c r="K314" t="s">
        <v>296</v>
      </c>
      <c r="L314" t="s">
        <v>121</v>
      </c>
      <c r="M314" t="s">
        <v>68</v>
      </c>
      <c r="N314" t="s">
        <v>394</v>
      </c>
      <c r="O314" t="s">
        <v>532</v>
      </c>
      <c r="P314" s="3">
        <v>46287</v>
      </c>
      <c r="Q314" t="s">
        <v>71</v>
      </c>
    </row>
    <row r="315" spans="1:17" x14ac:dyDescent="0.3">
      <c r="A315" t="s">
        <v>1206</v>
      </c>
      <c r="B315" s="2">
        <v>45986</v>
      </c>
      <c r="C315" t="s">
        <v>80</v>
      </c>
      <c r="D315" t="s">
        <v>81</v>
      </c>
      <c r="E315" t="s">
        <v>1207</v>
      </c>
      <c r="F315" s="1">
        <v>8210000000000</v>
      </c>
      <c r="G315" s="3">
        <v>30180</v>
      </c>
      <c r="H315" t="s">
        <v>48</v>
      </c>
      <c r="I315" t="s">
        <v>1208</v>
      </c>
      <c r="J315" t="s">
        <v>154</v>
      </c>
      <c r="M315" t="s">
        <v>174</v>
      </c>
      <c r="N315" t="s">
        <v>884</v>
      </c>
      <c r="O315" t="s">
        <v>550</v>
      </c>
    </row>
    <row r="316" spans="1:17" x14ac:dyDescent="0.3">
      <c r="A316" t="s">
        <v>1209</v>
      </c>
      <c r="B316" s="2">
        <v>46020</v>
      </c>
      <c r="C316" t="s">
        <v>322</v>
      </c>
      <c r="D316" t="s">
        <v>81</v>
      </c>
      <c r="E316" t="s">
        <v>557</v>
      </c>
      <c r="F316" s="1">
        <v>8210000000000</v>
      </c>
      <c r="G316" t="s">
        <v>1210</v>
      </c>
      <c r="H316" t="s">
        <v>48</v>
      </c>
      <c r="I316" t="s">
        <v>1211</v>
      </c>
      <c r="J316" t="s">
        <v>49</v>
      </c>
      <c r="K316" t="s">
        <v>319</v>
      </c>
      <c r="L316" t="s">
        <v>303</v>
      </c>
      <c r="M316" t="s">
        <v>114</v>
      </c>
      <c r="N316" t="s">
        <v>290</v>
      </c>
      <c r="O316" t="s">
        <v>29</v>
      </c>
      <c r="P316" s="2">
        <v>46357</v>
      </c>
      <c r="Q316" t="s">
        <v>125</v>
      </c>
    </row>
    <row r="317" spans="1:17" x14ac:dyDescent="0.3">
      <c r="A317" t="s">
        <v>1212</v>
      </c>
      <c r="B317" s="3">
        <v>46167</v>
      </c>
      <c r="C317" t="s">
        <v>172</v>
      </c>
      <c r="D317" t="s">
        <v>81</v>
      </c>
      <c r="E317" t="s">
        <v>537</v>
      </c>
      <c r="F317" s="1">
        <v>9010000000000</v>
      </c>
      <c r="H317" t="s">
        <v>65</v>
      </c>
      <c r="I317" t="s">
        <v>1213</v>
      </c>
      <c r="J317" t="s">
        <v>102</v>
      </c>
      <c r="L317" t="s">
        <v>39</v>
      </c>
      <c r="M317" t="s">
        <v>155</v>
      </c>
      <c r="N317" t="s">
        <v>286</v>
      </c>
      <c r="O317" t="s">
        <v>330</v>
      </c>
      <c r="Q317" t="s">
        <v>177</v>
      </c>
    </row>
    <row r="318" spans="1:17" x14ac:dyDescent="0.3">
      <c r="A318" t="s">
        <v>1214</v>
      </c>
      <c r="B318" s="2">
        <v>46076</v>
      </c>
      <c r="C318" t="s">
        <v>322</v>
      </c>
      <c r="D318" t="s">
        <v>147</v>
      </c>
      <c r="E318" t="s">
        <v>968</v>
      </c>
      <c r="F318" s="1">
        <v>4910000000000</v>
      </c>
      <c r="G318" s="2">
        <v>18231</v>
      </c>
      <c r="H318" t="s">
        <v>48</v>
      </c>
      <c r="I318">
        <v>608021273</v>
      </c>
      <c r="J318" t="s">
        <v>38</v>
      </c>
      <c r="K318" t="s">
        <v>211</v>
      </c>
      <c r="L318" t="s">
        <v>103</v>
      </c>
      <c r="M318" t="s">
        <v>27</v>
      </c>
      <c r="O318" t="s">
        <v>193</v>
      </c>
      <c r="P318" s="2">
        <v>46268</v>
      </c>
      <c r="Q318" t="s">
        <v>30</v>
      </c>
    </row>
    <row r="319" spans="1:17" x14ac:dyDescent="0.3">
      <c r="A319" t="s">
        <v>1215</v>
      </c>
      <c r="B319" s="3">
        <v>46062</v>
      </c>
      <c r="C319" t="s">
        <v>80</v>
      </c>
      <c r="D319" t="s">
        <v>81</v>
      </c>
      <c r="E319" t="s">
        <v>74</v>
      </c>
      <c r="F319" s="1">
        <v>4610000000000</v>
      </c>
      <c r="G319" t="s">
        <v>1216</v>
      </c>
      <c r="H319" t="s">
        <v>48</v>
      </c>
      <c r="I319" t="s">
        <v>173</v>
      </c>
      <c r="J319" t="s">
        <v>249</v>
      </c>
      <c r="M319" t="s">
        <v>60</v>
      </c>
      <c r="N319" t="s">
        <v>86</v>
      </c>
      <c r="O319" t="s">
        <v>502</v>
      </c>
      <c r="Q319" t="s">
        <v>385</v>
      </c>
    </row>
    <row r="320" spans="1:17" x14ac:dyDescent="0.3">
      <c r="A320" t="s">
        <v>1217</v>
      </c>
      <c r="B320" s="2">
        <v>46004</v>
      </c>
      <c r="C320" t="s">
        <v>73</v>
      </c>
      <c r="D320" t="s">
        <v>81</v>
      </c>
      <c r="E320" t="s">
        <v>614</v>
      </c>
      <c r="F320" s="1">
        <v>7210000000000</v>
      </c>
      <c r="G320" s="3">
        <v>26533</v>
      </c>
      <c r="H320" t="s">
        <v>65</v>
      </c>
      <c r="I320" t="s">
        <v>1218</v>
      </c>
      <c r="J320" t="s">
        <v>154</v>
      </c>
      <c r="L320" t="s">
        <v>134</v>
      </c>
      <c r="M320" t="s">
        <v>114</v>
      </c>
      <c r="N320" t="s">
        <v>1219</v>
      </c>
      <c r="O320" t="s">
        <v>362</v>
      </c>
      <c r="Q320" t="s">
        <v>145</v>
      </c>
    </row>
    <row r="321" spans="1:17" x14ac:dyDescent="0.3">
      <c r="A321" t="s">
        <v>1220</v>
      </c>
      <c r="B321" s="2">
        <v>46244</v>
      </c>
      <c r="C321" t="s">
        <v>19</v>
      </c>
      <c r="D321" t="s">
        <v>55</v>
      </c>
      <c r="E321" t="s">
        <v>1221</v>
      </c>
      <c r="F321" t="s">
        <v>447</v>
      </c>
      <c r="G321" s="3">
        <v>23577</v>
      </c>
      <c r="H321" t="s">
        <v>22</v>
      </c>
      <c r="I321" t="s">
        <v>1222</v>
      </c>
      <c r="J321" t="s">
        <v>257</v>
      </c>
      <c r="K321" t="s">
        <v>211</v>
      </c>
      <c r="L321" t="s">
        <v>39</v>
      </c>
      <c r="M321" t="s">
        <v>155</v>
      </c>
      <c r="O321" t="s">
        <v>96</v>
      </c>
      <c r="Q321" t="s">
        <v>145</v>
      </c>
    </row>
    <row r="322" spans="1:17" x14ac:dyDescent="0.3">
      <c r="A322" t="s">
        <v>1223</v>
      </c>
      <c r="B322" s="3">
        <v>46000</v>
      </c>
      <c r="C322" t="s">
        <v>33</v>
      </c>
      <c r="D322" t="s">
        <v>165</v>
      </c>
      <c r="E322" t="s">
        <v>693</v>
      </c>
      <c r="F322" s="1">
        <v>9710000000000</v>
      </c>
      <c r="G322" t="s">
        <v>1224</v>
      </c>
      <c r="H322" t="s">
        <v>48</v>
      </c>
      <c r="I322" t="s">
        <v>173</v>
      </c>
      <c r="J322" t="s">
        <v>58</v>
      </c>
      <c r="L322" t="s">
        <v>39</v>
      </c>
      <c r="M322" t="s">
        <v>50</v>
      </c>
      <c r="N322" t="s">
        <v>135</v>
      </c>
      <c r="O322" t="s">
        <v>647</v>
      </c>
      <c r="Q322" t="s">
        <v>71</v>
      </c>
    </row>
    <row r="323" spans="1:17" x14ac:dyDescent="0.3">
      <c r="A323" t="s">
        <v>1225</v>
      </c>
      <c r="B323" s="2">
        <v>46208</v>
      </c>
      <c r="C323" t="s">
        <v>46</v>
      </c>
      <c r="D323" t="s">
        <v>55</v>
      </c>
      <c r="E323" t="s">
        <v>1226</v>
      </c>
      <c r="F323" s="1">
        <v>7110000000000</v>
      </c>
      <c r="H323" t="s">
        <v>111</v>
      </c>
      <c r="I323" t="s">
        <v>1227</v>
      </c>
      <c r="J323" t="s">
        <v>102</v>
      </c>
      <c r="L323" t="s">
        <v>26</v>
      </c>
      <c r="N323" t="s">
        <v>258</v>
      </c>
      <c r="O323" t="s">
        <v>245</v>
      </c>
    </row>
    <row r="324" spans="1:17" x14ac:dyDescent="0.3">
      <c r="A324" t="s">
        <v>1228</v>
      </c>
      <c r="B324" s="2">
        <v>46332</v>
      </c>
      <c r="C324" t="s">
        <v>33</v>
      </c>
      <c r="D324" t="s">
        <v>20</v>
      </c>
      <c r="E324" t="s">
        <v>456</v>
      </c>
      <c r="F324" s="1">
        <v>6610000000000</v>
      </c>
      <c r="G324" s="2">
        <v>24230</v>
      </c>
      <c r="H324" t="s">
        <v>36</v>
      </c>
      <c r="J324" t="s">
        <v>58</v>
      </c>
      <c r="L324" t="s">
        <v>26</v>
      </c>
      <c r="M324" t="s">
        <v>68</v>
      </c>
      <c r="O324" t="s">
        <v>885</v>
      </c>
      <c r="P324" s="3">
        <v>46209</v>
      </c>
    </row>
    <row r="325" spans="1:17" x14ac:dyDescent="0.3">
      <c r="A325" t="s">
        <v>1229</v>
      </c>
      <c r="B325" s="2">
        <v>46274</v>
      </c>
      <c r="C325" t="s">
        <v>54</v>
      </c>
      <c r="D325" t="s">
        <v>81</v>
      </c>
      <c r="E325" t="s">
        <v>762</v>
      </c>
      <c r="F325">
        <v>10142431081</v>
      </c>
      <c r="G325" t="s">
        <v>1230</v>
      </c>
      <c r="H325" t="s">
        <v>100</v>
      </c>
      <c r="I325" t="s">
        <v>173</v>
      </c>
      <c r="J325" t="s">
        <v>357</v>
      </c>
      <c r="L325" t="s">
        <v>103</v>
      </c>
      <c r="M325" t="s">
        <v>155</v>
      </c>
      <c r="N325" t="s">
        <v>1231</v>
      </c>
      <c r="O325" t="s">
        <v>245</v>
      </c>
      <c r="P325" t="s">
        <v>1232</v>
      </c>
      <c r="Q325" t="s">
        <v>107</v>
      </c>
    </row>
    <row r="326" spans="1:17" x14ac:dyDescent="0.3">
      <c r="A326" t="s">
        <v>1233</v>
      </c>
      <c r="C326" t="s">
        <v>80</v>
      </c>
      <c r="D326" t="s">
        <v>165</v>
      </c>
      <c r="E326" t="s">
        <v>1234</v>
      </c>
      <c r="F326" s="1">
        <v>6200000000000</v>
      </c>
      <c r="H326" t="s">
        <v>36</v>
      </c>
      <c r="J326" t="s">
        <v>168</v>
      </c>
      <c r="L326" t="s">
        <v>39</v>
      </c>
      <c r="M326" t="s">
        <v>225</v>
      </c>
      <c r="N326" t="s">
        <v>564</v>
      </c>
      <c r="O326" t="s">
        <v>625</v>
      </c>
      <c r="Q326" t="s">
        <v>437</v>
      </c>
    </row>
    <row r="327" spans="1:17" x14ac:dyDescent="0.3">
      <c r="A327" t="s">
        <v>1235</v>
      </c>
      <c r="B327" t="s">
        <v>1236</v>
      </c>
      <c r="C327" t="s">
        <v>54</v>
      </c>
      <c r="D327" t="s">
        <v>98</v>
      </c>
      <c r="E327" t="s">
        <v>1237</v>
      </c>
      <c r="F327" s="1">
        <v>209000000000</v>
      </c>
      <c r="G327" s="2">
        <v>37446</v>
      </c>
      <c r="H327" t="s">
        <v>65</v>
      </c>
      <c r="I327" t="s">
        <v>1238</v>
      </c>
      <c r="J327" t="s">
        <v>466</v>
      </c>
      <c r="L327" t="s">
        <v>149</v>
      </c>
      <c r="M327" t="s">
        <v>40</v>
      </c>
      <c r="N327" t="s">
        <v>1239</v>
      </c>
      <c r="O327" t="s">
        <v>237</v>
      </c>
      <c r="Q327" t="s">
        <v>43</v>
      </c>
    </row>
    <row r="328" spans="1:17" x14ac:dyDescent="0.3">
      <c r="A328" t="s">
        <v>1240</v>
      </c>
      <c r="B328" s="2">
        <v>46140</v>
      </c>
      <c r="C328" t="s">
        <v>73</v>
      </c>
      <c r="D328" t="s">
        <v>34</v>
      </c>
      <c r="E328" t="s">
        <v>202</v>
      </c>
      <c r="F328" s="1">
        <v>403000000000</v>
      </c>
      <c r="G328" t="s">
        <v>1241</v>
      </c>
      <c r="H328" t="s">
        <v>36</v>
      </c>
      <c r="I328" t="s">
        <v>1242</v>
      </c>
      <c r="J328" t="s">
        <v>216</v>
      </c>
      <c r="L328" t="s">
        <v>303</v>
      </c>
      <c r="M328" t="s">
        <v>50</v>
      </c>
      <c r="N328" t="s">
        <v>1243</v>
      </c>
      <c r="O328" t="s">
        <v>227</v>
      </c>
      <c r="P328" s="3">
        <v>46155</v>
      </c>
      <c r="Q328" t="s">
        <v>30</v>
      </c>
    </row>
    <row r="329" spans="1:17" x14ac:dyDescent="0.3">
      <c r="A329" t="s">
        <v>1244</v>
      </c>
      <c r="B329" t="s">
        <v>1245</v>
      </c>
      <c r="C329" t="s">
        <v>46</v>
      </c>
      <c r="D329" t="s">
        <v>138</v>
      </c>
      <c r="E329" t="s">
        <v>1246</v>
      </c>
      <c r="G329" s="3">
        <v>28016</v>
      </c>
      <c r="H329" t="s">
        <v>100</v>
      </c>
      <c r="I329">
        <v>614848667</v>
      </c>
      <c r="J329" t="s">
        <v>102</v>
      </c>
      <c r="L329" t="s">
        <v>39</v>
      </c>
      <c r="M329" t="s">
        <v>27</v>
      </c>
      <c r="N329" t="s">
        <v>787</v>
      </c>
      <c r="O329" t="s">
        <v>213</v>
      </c>
      <c r="Q329" t="s">
        <v>125</v>
      </c>
    </row>
    <row r="330" spans="1:17" x14ac:dyDescent="0.3">
      <c r="A330" t="s">
        <v>1247</v>
      </c>
      <c r="B330" s="2">
        <v>46169</v>
      </c>
      <c r="C330" t="s">
        <v>54</v>
      </c>
      <c r="D330" t="s">
        <v>138</v>
      </c>
      <c r="E330" t="s">
        <v>630</v>
      </c>
      <c r="F330" s="1">
        <v>6700000000000</v>
      </c>
      <c r="G330" s="2">
        <v>24506</v>
      </c>
      <c r="H330" t="s">
        <v>48</v>
      </c>
      <c r="I330" t="s">
        <v>1248</v>
      </c>
      <c r="J330" t="s">
        <v>75</v>
      </c>
      <c r="L330" t="s">
        <v>26</v>
      </c>
      <c r="N330" t="s">
        <v>1249</v>
      </c>
      <c r="O330" t="s">
        <v>379</v>
      </c>
      <c r="P330" s="2">
        <v>46118</v>
      </c>
      <c r="Q330" t="s">
        <v>437</v>
      </c>
    </row>
    <row r="331" spans="1:17" x14ac:dyDescent="0.3">
      <c r="A331" t="s">
        <v>1250</v>
      </c>
      <c r="B331" s="2">
        <v>46042</v>
      </c>
      <c r="C331" t="s">
        <v>172</v>
      </c>
      <c r="D331" t="s">
        <v>165</v>
      </c>
      <c r="E331" t="s">
        <v>461</v>
      </c>
      <c r="F331" s="1">
        <v>8500000000000</v>
      </c>
      <c r="G331" s="2">
        <v>31126</v>
      </c>
      <c r="H331" t="s">
        <v>111</v>
      </c>
      <c r="J331" t="s">
        <v>24</v>
      </c>
      <c r="L331" t="s">
        <v>128</v>
      </c>
      <c r="M331" t="s">
        <v>27</v>
      </c>
      <c r="N331" t="s">
        <v>1062</v>
      </c>
      <c r="O331" t="s">
        <v>29</v>
      </c>
    </row>
    <row r="332" spans="1:17" x14ac:dyDescent="0.3">
      <c r="A332" t="s">
        <v>1251</v>
      </c>
      <c r="B332" s="3">
        <v>46116</v>
      </c>
      <c r="C332" t="s">
        <v>33</v>
      </c>
      <c r="D332" t="s">
        <v>81</v>
      </c>
      <c r="E332" t="s">
        <v>179</v>
      </c>
      <c r="F332" t="s">
        <v>447</v>
      </c>
      <c r="G332" s="3">
        <v>36446</v>
      </c>
      <c r="H332" t="s">
        <v>36</v>
      </c>
      <c r="J332" t="s">
        <v>58</v>
      </c>
      <c r="L332" t="s">
        <v>26</v>
      </c>
      <c r="M332" t="s">
        <v>174</v>
      </c>
      <c r="N332" t="s">
        <v>1252</v>
      </c>
      <c r="O332" t="s">
        <v>1152</v>
      </c>
      <c r="P332" s="3">
        <v>46120</v>
      </c>
      <c r="Q332" t="s">
        <v>43</v>
      </c>
    </row>
    <row r="333" spans="1:17" x14ac:dyDescent="0.3">
      <c r="A333" t="s">
        <v>1253</v>
      </c>
      <c r="B333" s="2">
        <v>46062</v>
      </c>
      <c r="C333" t="s">
        <v>46</v>
      </c>
      <c r="D333" t="s">
        <v>55</v>
      </c>
      <c r="E333" t="s">
        <v>1254</v>
      </c>
      <c r="F333" s="1">
        <v>5810000000000</v>
      </c>
      <c r="G333" s="2">
        <v>21450</v>
      </c>
      <c r="H333" t="s">
        <v>100</v>
      </c>
      <c r="I333" t="s">
        <v>1255</v>
      </c>
      <c r="J333" t="s">
        <v>102</v>
      </c>
      <c r="L333" t="s">
        <v>59</v>
      </c>
      <c r="M333" t="s">
        <v>50</v>
      </c>
      <c r="N333" t="s">
        <v>1256</v>
      </c>
      <c r="O333" t="s">
        <v>485</v>
      </c>
    </row>
    <row r="334" spans="1:17" x14ac:dyDescent="0.3">
      <c r="A334" t="s">
        <v>1257</v>
      </c>
      <c r="B334" s="2">
        <v>46013</v>
      </c>
      <c r="C334" t="s">
        <v>33</v>
      </c>
      <c r="D334" t="s">
        <v>209</v>
      </c>
      <c r="E334" t="s">
        <v>1193</v>
      </c>
      <c r="G334" t="s">
        <v>1258</v>
      </c>
      <c r="H334" t="s">
        <v>111</v>
      </c>
      <c r="I334">
        <v>712412167</v>
      </c>
      <c r="J334" t="s">
        <v>257</v>
      </c>
      <c r="L334" t="s">
        <v>128</v>
      </c>
      <c r="N334" t="s">
        <v>982</v>
      </c>
      <c r="O334" t="s">
        <v>206</v>
      </c>
      <c r="Q334" t="s">
        <v>43</v>
      </c>
    </row>
    <row r="335" spans="1:17" x14ac:dyDescent="0.3">
      <c r="A335" t="s">
        <v>1259</v>
      </c>
      <c r="B335" s="3">
        <v>46244</v>
      </c>
      <c r="C335" t="s">
        <v>19</v>
      </c>
      <c r="D335" t="s">
        <v>98</v>
      </c>
      <c r="E335" t="s">
        <v>461</v>
      </c>
      <c r="F335" s="1">
        <v>6910000000000</v>
      </c>
      <c r="G335" s="2">
        <v>25481</v>
      </c>
      <c r="H335" t="s">
        <v>36</v>
      </c>
      <c r="I335" t="s">
        <v>1260</v>
      </c>
      <c r="J335" t="s">
        <v>181</v>
      </c>
      <c r="K335" t="s">
        <v>325</v>
      </c>
      <c r="L335" t="s">
        <v>26</v>
      </c>
      <c r="M335" t="s">
        <v>114</v>
      </c>
      <c r="N335" t="s">
        <v>95</v>
      </c>
      <c r="O335" t="s">
        <v>450</v>
      </c>
      <c r="P335" t="s">
        <v>1261</v>
      </c>
    </row>
    <row r="336" spans="1:17" x14ac:dyDescent="0.3">
      <c r="A336" t="s">
        <v>1262</v>
      </c>
      <c r="B336" s="2">
        <v>46060</v>
      </c>
      <c r="C336" t="s">
        <v>376</v>
      </c>
      <c r="D336" t="s">
        <v>209</v>
      </c>
      <c r="E336" t="s">
        <v>614</v>
      </c>
      <c r="F336" s="1">
        <v>2300000000000</v>
      </c>
      <c r="G336" s="2">
        <v>44943</v>
      </c>
      <c r="H336" t="s">
        <v>48</v>
      </c>
      <c r="J336" t="s">
        <v>49</v>
      </c>
      <c r="L336" t="s">
        <v>59</v>
      </c>
      <c r="M336" t="s">
        <v>68</v>
      </c>
      <c r="N336" t="s">
        <v>192</v>
      </c>
      <c r="O336" t="s">
        <v>401</v>
      </c>
    </row>
    <row r="337" spans="1:17" x14ac:dyDescent="0.3">
      <c r="A337" t="s">
        <v>1263</v>
      </c>
      <c r="B337" s="2">
        <v>45820</v>
      </c>
      <c r="C337" t="s">
        <v>73</v>
      </c>
      <c r="D337" t="s">
        <v>90</v>
      </c>
      <c r="E337" t="s">
        <v>261</v>
      </c>
      <c r="F337" s="1">
        <v>6610000000000</v>
      </c>
      <c r="G337" s="3">
        <v>24379</v>
      </c>
      <c r="H337" t="s">
        <v>111</v>
      </c>
      <c r="I337" t="s">
        <v>1264</v>
      </c>
      <c r="J337" t="s">
        <v>357</v>
      </c>
      <c r="L337" t="s">
        <v>85</v>
      </c>
      <c r="M337" t="s">
        <v>50</v>
      </c>
      <c r="N337" t="s">
        <v>847</v>
      </c>
      <c r="O337" t="s">
        <v>275</v>
      </c>
      <c r="Q337" t="s">
        <v>107</v>
      </c>
    </row>
    <row r="338" spans="1:17" x14ac:dyDescent="0.3">
      <c r="A338" t="s">
        <v>1265</v>
      </c>
      <c r="B338" s="2">
        <v>46253</v>
      </c>
      <c r="C338" t="s">
        <v>117</v>
      </c>
      <c r="D338" t="s">
        <v>90</v>
      </c>
      <c r="F338" s="1">
        <v>8810000000000</v>
      </c>
      <c r="G338" t="s">
        <v>1266</v>
      </c>
      <c r="H338" t="s">
        <v>100</v>
      </c>
      <c r="I338">
        <v>27687731304</v>
      </c>
      <c r="J338" t="s">
        <v>38</v>
      </c>
      <c r="M338" t="s">
        <v>114</v>
      </c>
      <c r="N338" t="s">
        <v>1267</v>
      </c>
      <c r="O338" t="s">
        <v>62</v>
      </c>
      <c r="Q338" t="s">
        <v>253</v>
      </c>
    </row>
    <row r="339" spans="1:17" x14ac:dyDescent="0.3">
      <c r="A339" t="s">
        <v>1268</v>
      </c>
      <c r="B339" s="3">
        <v>45996</v>
      </c>
      <c r="C339" t="s">
        <v>80</v>
      </c>
      <c r="D339" t="s">
        <v>138</v>
      </c>
      <c r="E339" t="s">
        <v>283</v>
      </c>
      <c r="F339" s="1">
        <v>402000000000</v>
      </c>
      <c r="G339" s="2">
        <v>38262</v>
      </c>
      <c r="H339" t="s">
        <v>22</v>
      </c>
      <c r="J339" t="s">
        <v>219</v>
      </c>
      <c r="L339" t="s">
        <v>26</v>
      </c>
      <c r="M339" t="s">
        <v>68</v>
      </c>
      <c r="N339" t="s">
        <v>947</v>
      </c>
      <c r="O339" t="s">
        <v>391</v>
      </c>
      <c r="P339" t="s">
        <v>1269</v>
      </c>
    </row>
    <row r="340" spans="1:17" x14ac:dyDescent="0.3">
      <c r="A340" t="s">
        <v>1270</v>
      </c>
      <c r="B340" t="s">
        <v>1271</v>
      </c>
      <c r="C340" t="s">
        <v>80</v>
      </c>
      <c r="D340" t="s">
        <v>209</v>
      </c>
      <c r="E340" t="s">
        <v>1272</v>
      </c>
      <c r="F340" s="1">
        <v>8610000000000</v>
      </c>
      <c r="H340" t="s">
        <v>48</v>
      </c>
      <c r="I340">
        <v>791796738</v>
      </c>
      <c r="J340" t="s">
        <v>466</v>
      </c>
      <c r="L340" t="s">
        <v>39</v>
      </c>
      <c r="M340" t="s">
        <v>114</v>
      </c>
      <c r="N340" t="s">
        <v>1273</v>
      </c>
      <c r="O340" t="s">
        <v>519</v>
      </c>
    </row>
    <row r="341" spans="1:17" x14ac:dyDescent="0.3">
      <c r="A341" t="s">
        <v>1274</v>
      </c>
      <c r="B341" s="2">
        <v>46124</v>
      </c>
      <c r="C341" t="s">
        <v>172</v>
      </c>
      <c r="D341" t="s">
        <v>147</v>
      </c>
      <c r="E341" t="s">
        <v>210</v>
      </c>
      <c r="F341" s="1">
        <v>5300000000000</v>
      </c>
      <c r="G341" s="2">
        <v>19472</v>
      </c>
      <c r="H341" t="s">
        <v>111</v>
      </c>
      <c r="I341" t="s">
        <v>1275</v>
      </c>
      <c r="J341" t="s">
        <v>216</v>
      </c>
      <c r="L341" t="s">
        <v>134</v>
      </c>
      <c r="M341" t="s">
        <v>174</v>
      </c>
      <c r="N341" t="s">
        <v>1276</v>
      </c>
      <c r="O341" t="s">
        <v>561</v>
      </c>
      <c r="Q341" t="s">
        <v>88</v>
      </c>
    </row>
    <row r="342" spans="1:17" x14ac:dyDescent="0.3">
      <c r="A342" t="s">
        <v>1277</v>
      </c>
      <c r="B342" s="2">
        <v>46166</v>
      </c>
      <c r="C342" t="s">
        <v>73</v>
      </c>
      <c r="D342" t="s">
        <v>90</v>
      </c>
      <c r="E342" t="s">
        <v>1278</v>
      </c>
      <c r="F342" s="1">
        <v>807000000000</v>
      </c>
      <c r="G342" s="2">
        <v>39647</v>
      </c>
      <c r="H342" t="s">
        <v>100</v>
      </c>
      <c r="I342" t="s">
        <v>173</v>
      </c>
      <c r="J342" t="s">
        <v>249</v>
      </c>
      <c r="L342" t="s">
        <v>103</v>
      </c>
      <c r="M342" t="s">
        <v>225</v>
      </c>
      <c r="N342" t="s">
        <v>1279</v>
      </c>
      <c r="O342" t="s">
        <v>136</v>
      </c>
      <c r="P342" s="2">
        <v>46271</v>
      </c>
      <c r="Q342" t="s">
        <v>200</v>
      </c>
    </row>
    <row r="343" spans="1:17" x14ac:dyDescent="0.3">
      <c r="A343" t="s">
        <v>1280</v>
      </c>
      <c r="B343" s="2">
        <v>46025</v>
      </c>
      <c r="C343" t="s">
        <v>19</v>
      </c>
      <c r="D343" t="s">
        <v>209</v>
      </c>
      <c r="E343" t="s">
        <v>841</v>
      </c>
      <c r="F343" s="1">
        <v>1210000000000</v>
      </c>
      <c r="G343" t="s">
        <v>1281</v>
      </c>
      <c r="H343" t="s">
        <v>48</v>
      </c>
      <c r="I343" t="s">
        <v>1282</v>
      </c>
      <c r="J343" t="s">
        <v>154</v>
      </c>
      <c r="K343" t="s">
        <v>296</v>
      </c>
      <c r="M343" t="s">
        <v>60</v>
      </c>
      <c r="N343" t="s">
        <v>1283</v>
      </c>
      <c r="O343" t="s">
        <v>401</v>
      </c>
    </row>
    <row r="344" spans="1:17" x14ac:dyDescent="0.3">
      <c r="A344" t="s">
        <v>1284</v>
      </c>
      <c r="B344" s="3">
        <v>46230</v>
      </c>
      <c r="C344" t="s">
        <v>322</v>
      </c>
      <c r="D344" t="s">
        <v>55</v>
      </c>
      <c r="E344" t="s">
        <v>1285</v>
      </c>
      <c r="F344" s="1">
        <v>1710000000000</v>
      </c>
      <c r="G344" s="2">
        <v>43026</v>
      </c>
      <c r="H344" t="s">
        <v>48</v>
      </c>
      <c r="I344" t="s">
        <v>1286</v>
      </c>
      <c r="J344" t="s">
        <v>154</v>
      </c>
      <c r="K344" t="s">
        <v>211</v>
      </c>
      <c r="L344" t="s">
        <v>128</v>
      </c>
      <c r="M344" t="s">
        <v>40</v>
      </c>
      <c r="N344" t="s">
        <v>1287</v>
      </c>
      <c r="O344" t="s">
        <v>885</v>
      </c>
      <c r="Q344" t="s">
        <v>177</v>
      </c>
    </row>
    <row r="345" spans="1:17" x14ac:dyDescent="0.3">
      <c r="A345" t="s">
        <v>1288</v>
      </c>
      <c r="B345" s="2">
        <v>46049</v>
      </c>
      <c r="C345" t="s">
        <v>322</v>
      </c>
      <c r="D345" t="s">
        <v>209</v>
      </c>
      <c r="E345" t="s">
        <v>1289</v>
      </c>
      <c r="F345" s="1">
        <v>8610000000000</v>
      </c>
      <c r="G345" t="s">
        <v>1290</v>
      </c>
      <c r="H345" t="s">
        <v>22</v>
      </c>
      <c r="I345" t="s">
        <v>1291</v>
      </c>
      <c r="J345" t="s">
        <v>219</v>
      </c>
      <c r="K345" t="s">
        <v>211</v>
      </c>
      <c r="L345" t="s">
        <v>128</v>
      </c>
      <c r="M345" t="s">
        <v>50</v>
      </c>
      <c r="N345" t="s">
        <v>1292</v>
      </c>
      <c r="O345" t="s">
        <v>237</v>
      </c>
    </row>
    <row r="346" spans="1:17" x14ac:dyDescent="0.3">
      <c r="A346" t="s">
        <v>1293</v>
      </c>
      <c r="B346" s="3">
        <v>46255</v>
      </c>
      <c r="C346" t="s">
        <v>80</v>
      </c>
      <c r="D346" t="s">
        <v>34</v>
      </c>
      <c r="E346" t="s">
        <v>1078</v>
      </c>
      <c r="F346" s="1">
        <v>5010000000000</v>
      </c>
      <c r="G346" s="2">
        <v>18519</v>
      </c>
      <c r="H346" t="s">
        <v>111</v>
      </c>
      <c r="I346" t="s">
        <v>1294</v>
      </c>
      <c r="J346" t="s">
        <v>113</v>
      </c>
      <c r="L346" t="s">
        <v>26</v>
      </c>
      <c r="M346" t="s">
        <v>174</v>
      </c>
      <c r="N346" t="s">
        <v>639</v>
      </c>
      <c r="O346" t="s">
        <v>87</v>
      </c>
      <c r="P346" s="2">
        <v>46276</v>
      </c>
      <c r="Q346" t="s">
        <v>145</v>
      </c>
    </row>
    <row r="347" spans="1:17" x14ac:dyDescent="0.3">
      <c r="A347" t="s">
        <v>1295</v>
      </c>
      <c r="B347" t="s">
        <v>1296</v>
      </c>
      <c r="C347" t="s">
        <v>322</v>
      </c>
      <c r="D347" t="s">
        <v>90</v>
      </c>
      <c r="E347" t="s">
        <v>1297</v>
      </c>
      <c r="F347" s="1">
        <v>9810000000000</v>
      </c>
      <c r="G347" s="3">
        <v>35977</v>
      </c>
      <c r="H347" t="s">
        <v>48</v>
      </c>
      <c r="I347">
        <v>623157583</v>
      </c>
      <c r="J347" t="s">
        <v>24</v>
      </c>
      <c r="K347" t="s">
        <v>220</v>
      </c>
      <c r="L347" t="s">
        <v>26</v>
      </c>
      <c r="M347" t="s">
        <v>50</v>
      </c>
      <c r="N347" t="s">
        <v>1298</v>
      </c>
      <c r="O347" t="s">
        <v>401</v>
      </c>
      <c r="P347" t="s">
        <v>1299</v>
      </c>
      <c r="Q347" t="s">
        <v>385</v>
      </c>
    </row>
    <row r="348" spans="1:17" x14ac:dyDescent="0.3">
      <c r="A348" t="s">
        <v>1300</v>
      </c>
      <c r="B348" t="s">
        <v>1301</v>
      </c>
      <c r="C348" t="s">
        <v>322</v>
      </c>
      <c r="D348" t="s">
        <v>165</v>
      </c>
      <c r="E348" t="s">
        <v>1302</v>
      </c>
      <c r="G348" s="2">
        <v>29405</v>
      </c>
      <c r="I348" t="s">
        <v>1303</v>
      </c>
      <c r="J348" t="s">
        <v>219</v>
      </c>
      <c r="K348" t="s">
        <v>325</v>
      </c>
      <c r="L348" t="s">
        <v>103</v>
      </c>
      <c r="M348" t="s">
        <v>114</v>
      </c>
      <c r="O348" t="s">
        <v>52</v>
      </c>
      <c r="P348" s="2">
        <v>46023</v>
      </c>
    </row>
    <row r="349" spans="1:17" x14ac:dyDescent="0.3">
      <c r="A349" t="s">
        <v>1304</v>
      </c>
      <c r="B349" s="2">
        <v>46086</v>
      </c>
      <c r="C349" t="s">
        <v>172</v>
      </c>
      <c r="D349" t="s">
        <v>55</v>
      </c>
      <c r="E349" t="s">
        <v>406</v>
      </c>
      <c r="F349" s="1">
        <v>8400000000000</v>
      </c>
      <c r="G349" s="2">
        <v>30695</v>
      </c>
      <c r="H349" t="s">
        <v>111</v>
      </c>
      <c r="I349" t="s">
        <v>1305</v>
      </c>
      <c r="J349" t="s">
        <v>216</v>
      </c>
      <c r="L349" t="s">
        <v>149</v>
      </c>
      <c r="M349" t="s">
        <v>174</v>
      </c>
      <c r="O349" t="s">
        <v>298</v>
      </c>
    </row>
    <row r="350" spans="1:17" x14ac:dyDescent="0.3">
      <c r="A350" t="s">
        <v>1306</v>
      </c>
      <c r="B350" t="s">
        <v>1307</v>
      </c>
      <c r="C350" t="s">
        <v>109</v>
      </c>
      <c r="D350" t="s">
        <v>147</v>
      </c>
      <c r="E350" t="s">
        <v>1308</v>
      </c>
      <c r="F350" s="1">
        <v>509000000000</v>
      </c>
      <c r="G350" s="2">
        <v>38605</v>
      </c>
      <c r="H350" t="s">
        <v>65</v>
      </c>
      <c r="I350" t="s">
        <v>173</v>
      </c>
      <c r="J350" t="s">
        <v>84</v>
      </c>
      <c r="L350" t="s">
        <v>26</v>
      </c>
      <c r="M350" t="s">
        <v>27</v>
      </c>
      <c r="N350" t="s">
        <v>1055</v>
      </c>
      <c r="O350" t="s">
        <v>519</v>
      </c>
      <c r="P350" t="s">
        <v>1309</v>
      </c>
      <c r="Q350" t="s">
        <v>88</v>
      </c>
    </row>
    <row r="351" spans="1:17" x14ac:dyDescent="0.3">
      <c r="A351" t="s">
        <v>1310</v>
      </c>
      <c r="B351" s="2">
        <v>46358</v>
      </c>
      <c r="C351" t="s">
        <v>80</v>
      </c>
      <c r="D351" t="s">
        <v>20</v>
      </c>
      <c r="E351" t="s">
        <v>1311</v>
      </c>
      <c r="F351" s="1">
        <v>8510000000000</v>
      </c>
      <c r="G351" s="2">
        <v>31362</v>
      </c>
      <c r="H351" t="s">
        <v>48</v>
      </c>
      <c r="I351">
        <v>27647929269</v>
      </c>
      <c r="J351" t="s">
        <v>186</v>
      </c>
      <c r="L351" t="s">
        <v>128</v>
      </c>
      <c r="M351" t="s">
        <v>68</v>
      </c>
      <c r="O351" t="s">
        <v>422</v>
      </c>
      <c r="Q351" t="s">
        <v>78</v>
      </c>
    </row>
    <row r="352" spans="1:17" x14ac:dyDescent="0.3">
      <c r="A352" t="s">
        <v>1312</v>
      </c>
      <c r="B352" s="2">
        <v>46074</v>
      </c>
      <c r="C352" t="s">
        <v>33</v>
      </c>
      <c r="D352" t="s">
        <v>81</v>
      </c>
      <c r="E352" t="s">
        <v>47</v>
      </c>
      <c r="F352" s="1">
        <v>7210000000000</v>
      </c>
      <c r="G352" s="2">
        <v>26489</v>
      </c>
      <c r="H352" t="s">
        <v>48</v>
      </c>
      <c r="I352" t="s">
        <v>1313</v>
      </c>
      <c r="K352" t="s">
        <v>296</v>
      </c>
      <c r="L352" t="s">
        <v>134</v>
      </c>
      <c r="M352" t="s">
        <v>27</v>
      </c>
      <c r="N352" t="s">
        <v>839</v>
      </c>
      <c r="O352" t="s">
        <v>162</v>
      </c>
    </row>
    <row r="353" spans="1:17" x14ac:dyDescent="0.3">
      <c r="A353" t="s">
        <v>1314</v>
      </c>
      <c r="B353" s="2">
        <v>46181</v>
      </c>
      <c r="C353" t="s">
        <v>322</v>
      </c>
      <c r="D353" t="s">
        <v>20</v>
      </c>
      <c r="E353" t="s">
        <v>709</v>
      </c>
      <c r="F353" s="1">
        <v>9410000000000</v>
      </c>
      <c r="G353" s="2">
        <v>34623</v>
      </c>
      <c r="H353" t="s">
        <v>48</v>
      </c>
      <c r="I353" t="s">
        <v>1315</v>
      </c>
      <c r="J353" t="s">
        <v>168</v>
      </c>
      <c r="K353" t="s">
        <v>325</v>
      </c>
      <c r="L353" t="s">
        <v>128</v>
      </c>
      <c r="M353" t="s">
        <v>225</v>
      </c>
      <c r="N353" t="s">
        <v>1316</v>
      </c>
      <c r="O353" t="s">
        <v>237</v>
      </c>
      <c r="Q353" t="s">
        <v>145</v>
      </c>
    </row>
    <row r="354" spans="1:17" x14ac:dyDescent="0.3">
      <c r="A354" t="s">
        <v>1317</v>
      </c>
      <c r="B354" s="3">
        <v>46204</v>
      </c>
      <c r="C354" t="s">
        <v>109</v>
      </c>
      <c r="D354" t="s">
        <v>209</v>
      </c>
      <c r="E354" t="s">
        <v>1318</v>
      </c>
      <c r="F354" s="1">
        <v>5410000000000</v>
      </c>
      <c r="G354" t="s">
        <v>1319</v>
      </c>
      <c r="H354" t="s">
        <v>48</v>
      </c>
      <c r="I354" t="s">
        <v>1320</v>
      </c>
      <c r="J354" t="s">
        <v>249</v>
      </c>
      <c r="L354" t="s">
        <v>128</v>
      </c>
      <c r="M354" t="s">
        <v>114</v>
      </c>
      <c r="N354" t="s">
        <v>904</v>
      </c>
      <c r="O354" t="s">
        <v>450</v>
      </c>
      <c r="Q354" t="s">
        <v>30</v>
      </c>
    </row>
    <row r="355" spans="1:17" x14ac:dyDescent="0.3">
      <c r="A355" t="s">
        <v>1321</v>
      </c>
      <c r="B355" s="3">
        <v>46149</v>
      </c>
      <c r="C355" t="s">
        <v>80</v>
      </c>
      <c r="D355" t="s">
        <v>147</v>
      </c>
      <c r="E355" t="s">
        <v>684</v>
      </c>
      <c r="F355" s="1">
        <v>4800000000000</v>
      </c>
      <c r="G355" s="2">
        <v>17580</v>
      </c>
      <c r="H355" t="s">
        <v>111</v>
      </c>
      <c r="I355" t="s">
        <v>1322</v>
      </c>
      <c r="J355" t="s">
        <v>84</v>
      </c>
      <c r="L355" t="s">
        <v>39</v>
      </c>
      <c r="M355" t="s">
        <v>50</v>
      </c>
      <c r="N355" t="s">
        <v>676</v>
      </c>
      <c r="Q355" t="s">
        <v>88</v>
      </c>
    </row>
    <row r="356" spans="1:17" x14ac:dyDescent="0.3">
      <c r="A356" t="s">
        <v>1323</v>
      </c>
      <c r="B356" t="s">
        <v>788</v>
      </c>
      <c r="C356" t="s">
        <v>54</v>
      </c>
      <c r="D356" t="s">
        <v>138</v>
      </c>
      <c r="E356" t="s">
        <v>52</v>
      </c>
      <c r="F356" s="1">
        <v>7110000000000</v>
      </c>
      <c r="H356" t="s">
        <v>100</v>
      </c>
      <c r="I356" t="s">
        <v>1324</v>
      </c>
      <c r="J356" t="s">
        <v>154</v>
      </c>
      <c r="L356" t="s">
        <v>59</v>
      </c>
      <c r="M356" t="s">
        <v>68</v>
      </c>
      <c r="O356" t="s">
        <v>298</v>
      </c>
      <c r="Q356" t="s">
        <v>107</v>
      </c>
    </row>
    <row r="357" spans="1:17" x14ac:dyDescent="0.3">
      <c r="A357" t="s">
        <v>1325</v>
      </c>
      <c r="B357" s="2">
        <v>46011</v>
      </c>
      <c r="C357" t="s">
        <v>322</v>
      </c>
      <c r="D357" t="s">
        <v>55</v>
      </c>
      <c r="E357" t="s">
        <v>179</v>
      </c>
      <c r="F357" s="1">
        <v>7310000000000</v>
      </c>
      <c r="H357" t="s">
        <v>36</v>
      </c>
      <c r="I357" t="s">
        <v>173</v>
      </c>
      <c r="J357" t="s">
        <v>357</v>
      </c>
      <c r="K357" t="s">
        <v>325</v>
      </c>
      <c r="L357" t="s">
        <v>303</v>
      </c>
      <c r="M357" t="s">
        <v>60</v>
      </c>
      <c r="N357" t="s">
        <v>1326</v>
      </c>
      <c r="O357" t="s">
        <v>1157</v>
      </c>
      <c r="Q357" t="s">
        <v>88</v>
      </c>
    </row>
    <row r="358" spans="1:17" x14ac:dyDescent="0.3">
      <c r="A358" t="s">
        <v>1327</v>
      </c>
      <c r="B358" s="3">
        <v>46050</v>
      </c>
      <c r="C358" t="s">
        <v>19</v>
      </c>
      <c r="D358" t="s">
        <v>138</v>
      </c>
      <c r="E358" t="s">
        <v>937</v>
      </c>
      <c r="F358" s="1">
        <v>5800000000000</v>
      </c>
      <c r="G358" t="s">
        <v>1328</v>
      </c>
      <c r="H358" t="s">
        <v>111</v>
      </c>
      <c r="I358" t="s">
        <v>1329</v>
      </c>
      <c r="J358" t="s">
        <v>94</v>
      </c>
      <c r="K358" t="s">
        <v>67</v>
      </c>
      <c r="L358" t="s">
        <v>26</v>
      </c>
      <c r="M358" t="s">
        <v>225</v>
      </c>
      <c r="N358" t="s">
        <v>1135</v>
      </c>
      <c r="O358" t="s">
        <v>532</v>
      </c>
      <c r="P358" t="s">
        <v>1330</v>
      </c>
      <c r="Q358" t="s">
        <v>177</v>
      </c>
    </row>
    <row r="359" spans="1:17" x14ac:dyDescent="0.3">
      <c r="A359" t="s">
        <v>1331</v>
      </c>
      <c r="B359" s="2">
        <v>46301</v>
      </c>
      <c r="C359" t="s">
        <v>46</v>
      </c>
      <c r="D359" t="s">
        <v>98</v>
      </c>
      <c r="E359" t="s">
        <v>1332</v>
      </c>
      <c r="F359" s="1">
        <v>303000000000</v>
      </c>
      <c r="G359" s="2">
        <v>37692</v>
      </c>
      <c r="H359" t="s">
        <v>100</v>
      </c>
      <c r="I359" t="s">
        <v>1333</v>
      </c>
      <c r="J359" t="s">
        <v>186</v>
      </c>
      <c r="L359" t="s">
        <v>134</v>
      </c>
      <c r="M359" t="s">
        <v>27</v>
      </c>
      <c r="N359" t="s">
        <v>61</v>
      </c>
      <c r="O359" t="s">
        <v>770</v>
      </c>
      <c r="Q359" t="s">
        <v>177</v>
      </c>
    </row>
    <row r="360" spans="1:17" x14ac:dyDescent="0.3">
      <c r="A360" t="s">
        <v>1334</v>
      </c>
      <c r="B360" s="2">
        <v>46005</v>
      </c>
      <c r="C360" t="s">
        <v>172</v>
      </c>
      <c r="D360" t="s">
        <v>165</v>
      </c>
      <c r="E360" t="s">
        <v>370</v>
      </c>
      <c r="G360" s="2">
        <v>34216</v>
      </c>
      <c r="H360" t="s">
        <v>48</v>
      </c>
      <c r="I360">
        <v>27607903312</v>
      </c>
      <c r="J360" t="s">
        <v>181</v>
      </c>
      <c r="L360" t="s">
        <v>26</v>
      </c>
      <c r="M360" t="s">
        <v>225</v>
      </c>
      <c r="N360" t="s">
        <v>945</v>
      </c>
      <c r="O360" t="s">
        <v>136</v>
      </c>
      <c r="P360" t="s">
        <v>1007</v>
      </c>
      <c r="Q360" t="s">
        <v>437</v>
      </c>
    </row>
    <row r="361" spans="1:17" x14ac:dyDescent="0.3">
      <c r="A361" t="s">
        <v>1335</v>
      </c>
      <c r="B361" s="3">
        <v>46108</v>
      </c>
      <c r="C361" t="s">
        <v>19</v>
      </c>
      <c r="D361" t="s">
        <v>34</v>
      </c>
      <c r="E361" t="s">
        <v>974</v>
      </c>
      <c r="F361" s="1">
        <v>6410000000000</v>
      </c>
      <c r="G361" s="2">
        <v>23622</v>
      </c>
      <c r="H361" t="s">
        <v>111</v>
      </c>
      <c r="I361">
        <v>743658604</v>
      </c>
      <c r="J361" t="s">
        <v>154</v>
      </c>
      <c r="K361" t="s">
        <v>142</v>
      </c>
      <c r="L361" t="s">
        <v>149</v>
      </c>
      <c r="M361" t="s">
        <v>50</v>
      </c>
      <c r="N361" t="s">
        <v>695</v>
      </c>
      <c r="O361" t="s">
        <v>619</v>
      </c>
      <c r="Q361" t="s">
        <v>88</v>
      </c>
    </row>
    <row r="362" spans="1:17" x14ac:dyDescent="0.3">
      <c r="A362" t="s">
        <v>1336</v>
      </c>
      <c r="B362" s="2">
        <v>46056</v>
      </c>
      <c r="C362" t="s">
        <v>80</v>
      </c>
      <c r="D362" t="s">
        <v>81</v>
      </c>
      <c r="E362" t="s">
        <v>641</v>
      </c>
      <c r="F362" t="s">
        <v>447</v>
      </c>
      <c r="G362" s="3">
        <v>27792</v>
      </c>
      <c r="H362" t="s">
        <v>48</v>
      </c>
      <c r="I362" t="s">
        <v>1337</v>
      </c>
      <c r="J362" t="s">
        <v>94</v>
      </c>
      <c r="L362" t="s">
        <v>103</v>
      </c>
      <c r="N362" t="s">
        <v>853</v>
      </c>
      <c r="O362" t="s">
        <v>499</v>
      </c>
      <c r="Q362" t="s">
        <v>437</v>
      </c>
    </row>
    <row r="363" spans="1:17" x14ac:dyDescent="0.3">
      <c r="A363" t="s">
        <v>1338</v>
      </c>
      <c r="B363" t="s">
        <v>1339</v>
      </c>
      <c r="C363" t="s">
        <v>322</v>
      </c>
      <c r="D363" t="s">
        <v>165</v>
      </c>
      <c r="E363" t="s">
        <v>1340</v>
      </c>
      <c r="F363" s="1">
        <v>6600000000000</v>
      </c>
      <c r="G363" s="2">
        <v>24131</v>
      </c>
      <c r="H363" t="s">
        <v>22</v>
      </c>
      <c r="I363" t="s">
        <v>1341</v>
      </c>
      <c r="J363" t="s">
        <v>412</v>
      </c>
      <c r="K363" t="s">
        <v>319</v>
      </c>
      <c r="L363" t="s">
        <v>149</v>
      </c>
      <c r="M363" t="s">
        <v>114</v>
      </c>
      <c r="N363" t="s">
        <v>715</v>
      </c>
      <c r="O363" t="s">
        <v>130</v>
      </c>
      <c r="Q363" t="s">
        <v>145</v>
      </c>
    </row>
    <row r="364" spans="1:17" x14ac:dyDescent="0.3">
      <c r="A364" t="s">
        <v>1342</v>
      </c>
      <c r="B364" s="2">
        <v>46142</v>
      </c>
      <c r="C364" t="s">
        <v>19</v>
      </c>
      <c r="D364" t="s">
        <v>55</v>
      </c>
      <c r="E364" t="s">
        <v>487</v>
      </c>
      <c r="F364" s="1">
        <v>8810000000000</v>
      </c>
      <c r="G364" s="2">
        <v>32394</v>
      </c>
      <c r="H364" t="s">
        <v>36</v>
      </c>
      <c r="I364" t="s">
        <v>173</v>
      </c>
      <c r="J364" t="s">
        <v>141</v>
      </c>
      <c r="K364" t="s">
        <v>220</v>
      </c>
      <c r="M364" t="s">
        <v>174</v>
      </c>
      <c r="N364" t="s">
        <v>1343</v>
      </c>
      <c r="O364" t="s">
        <v>193</v>
      </c>
      <c r="Q364" t="s">
        <v>276</v>
      </c>
    </row>
    <row r="365" spans="1:17" x14ac:dyDescent="0.3">
      <c r="A365" t="s">
        <v>1344</v>
      </c>
      <c r="B365" s="2">
        <v>46020</v>
      </c>
      <c r="C365" t="s">
        <v>19</v>
      </c>
      <c r="D365" t="s">
        <v>90</v>
      </c>
      <c r="E365" t="s">
        <v>937</v>
      </c>
      <c r="F365" s="1">
        <v>9200000000000</v>
      </c>
      <c r="G365" s="2">
        <v>33663</v>
      </c>
      <c r="H365" t="s">
        <v>36</v>
      </c>
      <c r="I365" t="s">
        <v>1345</v>
      </c>
      <c r="J365" t="s">
        <v>49</v>
      </c>
      <c r="K365" t="s">
        <v>142</v>
      </c>
      <c r="L365" t="s">
        <v>134</v>
      </c>
      <c r="M365" t="s">
        <v>114</v>
      </c>
      <c r="N365" t="s">
        <v>361</v>
      </c>
      <c r="O365" t="s">
        <v>636</v>
      </c>
      <c r="Q365" t="s">
        <v>253</v>
      </c>
    </row>
    <row r="366" spans="1:17" x14ac:dyDescent="0.3">
      <c r="A366" t="s">
        <v>1346</v>
      </c>
      <c r="B366" s="3">
        <v>46003</v>
      </c>
      <c r="C366" t="s">
        <v>46</v>
      </c>
      <c r="D366" t="s">
        <v>209</v>
      </c>
      <c r="E366" t="s">
        <v>1087</v>
      </c>
      <c r="G366" s="2">
        <v>38064</v>
      </c>
      <c r="I366">
        <v>27748986133</v>
      </c>
      <c r="J366" t="s">
        <v>102</v>
      </c>
      <c r="L366" t="s">
        <v>128</v>
      </c>
      <c r="M366" t="s">
        <v>155</v>
      </c>
      <c r="N366" t="s">
        <v>1199</v>
      </c>
      <c r="O366" t="s">
        <v>291</v>
      </c>
    </row>
    <row r="367" spans="1:17" x14ac:dyDescent="0.3">
      <c r="A367" t="s">
        <v>1347</v>
      </c>
      <c r="B367" s="2">
        <v>46214</v>
      </c>
      <c r="C367" t="s">
        <v>172</v>
      </c>
      <c r="D367" t="s">
        <v>138</v>
      </c>
      <c r="E367" t="s">
        <v>1221</v>
      </c>
      <c r="F367" s="1">
        <v>5810000000000</v>
      </c>
      <c r="H367" t="s">
        <v>111</v>
      </c>
      <c r="I367" t="s">
        <v>1348</v>
      </c>
      <c r="J367" t="s">
        <v>257</v>
      </c>
      <c r="M367" t="s">
        <v>174</v>
      </c>
      <c r="N367" t="s">
        <v>1349</v>
      </c>
      <c r="O367" t="s">
        <v>885</v>
      </c>
      <c r="Q367" t="s">
        <v>78</v>
      </c>
    </row>
    <row r="368" spans="1:17" x14ac:dyDescent="0.3">
      <c r="A368" t="s">
        <v>1350</v>
      </c>
      <c r="C368" t="s">
        <v>46</v>
      </c>
      <c r="D368" t="s">
        <v>165</v>
      </c>
      <c r="E368" t="s">
        <v>1074</v>
      </c>
      <c r="F368" s="1">
        <v>4600000000000</v>
      </c>
      <c r="G368" s="2">
        <v>16884</v>
      </c>
      <c r="H368" t="s">
        <v>36</v>
      </c>
      <c r="J368" t="s">
        <v>197</v>
      </c>
      <c r="L368" t="s">
        <v>59</v>
      </c>
      <c r="M368" t="s">
        <v>50</v>
      </c>
      <c r="N368" t="s">
        <v>1351</v>
      </c>
      <c r="O368" t="s">
        <v>397</v>
      </c>
      <c r="Q368" t="s">
        <v>276</v>
      </c>
    </row>
    <row r="369" spans="1:17" x14ac:dyDescent="0.3">
      <c r="A369" t="s">
        <v>1352</v>
      </c>
      <c r="B369" s="3">
        <v>46275</v>
      </c>
      <c r="C369" t="s">
        <v>322</v>
      </c>
      <c r="D369" t="s">
        <v>55</v>
      </c>
      <c r="E369" t="s">
        <v>456</v>
      </c>
      <c r="F369" s="1">
        <v>4700000000000</v>
      </c>
      <c r="G369" t="s">
        <v>1353</v>
      </c>
      <c r="H369" t="s">
        <v>22</v>
      </c>
      <c r="I369" t="s">
        <v>1354</v>
      </c>
      <c r="J369" t="s">
        <v>94</v>
      </c>
      <c r="M369" t="s">
        <v>60</v>
      </c>
      <c r="N369" t="s">
        <v>1355</v>
      </c>
      <c r="O369" t="s">
        <v>661</v>
      </c>
      <c r="Q369" t="s">
        <v>131</v>
      </c>
    </row>
    <row r="370" spans="1:17" x14ac:dyDescent="0.3">
      <c r="A370" t="s">
        <v>1356</v>
      </c>
      <c r="B370" s="3">
        <v>46158</v>
      </c>
      <c r="C370" t="s">
        <v>54</v>
      </c>
      <c r="D370" t="s">
        <v>34</v>
      </c>
      <c r="E370" t="s">
        <v>755</v>
      </c>
      <c r="F370" t="s">
        <v>447</v>
      </c>
      <c r="G370" t="s">
        <v>1357</v>
      </c>
      <c r="H370" t="s">
        <v>100</v>
      </c>
      <c r="I370">
        <v>662098714</v>
      </c>
      <c r="J370" t="s">
        <v>249</v>
      </c>
      <c r="L370" t="s">
        <v>39</v>
      </c>
      <c r="M370" t="s">
        <v>27</v>
      </c>
      <c r="N370" t="s">
        <v>366</v>
      </c>
      <c r="O370" t="s">
        <v>379</v>
      </c>
      <c r="Q370" t="s">
        <v>145</v>
      </c>
    </row>
    <row r="371" spans="1:17" x14ac:dyDescent="0.3">
      <c r="A371" t="s">
        <v>1358</v>
      </c>
      <c r="B371" s="2">
        <v>46141</v>
      </c>
      <c r="C371" t="s">
        <v>19</v>
      </c>
      <c r="D371" t="s">
        <v>55</v>
      </c>
      <c r="E371" t="s">
        <v>547</v>
      </c>
      <c r="F371" s="1">
        <v>6900000000000</v>
      </c>
      <c r="G371" s="2">
        <v>25259</v>
      </c>
      <c r="H371" t="s">
        <v>48</v>
      </c>
      <c r="I371">
        <v>824756037</v>
      </c>
      <c r="J371" t="s">
        <v>120</v>
      </c>
      <c r="K371" t="s">
        <v>220</v>
      </c>
      <c r="L371" t="s">
        <v>39</v>
      </c>
      <c r="M371" t="s">
        <v>174</v>
      </c>
      <c r="N371" t="s">
        <v>963</v>
      </c>
      <c r="O371" t="s">
        <v>430</v>
      </c>
      <c r="Q371" t="s">
        <v>78</v>
      </c>
    </row>
    <row r="372" spans="1:17" x14ac:dyDescent="0.3">
      <c r="A372" t="s">
        <v>1359</v>
      </c>
      <c r="B372" s="2">
        <v>46060</v>
      </c>
      <c r="C372" t="s">
        <v>322</v>
      </c>
      <c r="D372" t="s">
        <v>209</v>
      </c>
      <c r="E372" t="s">
        <v>185</v>
      </c>
      <c r="F372" s="1">
        <v>5100000000000</v>
      </c>
      <c r="G372" s="2">
        <v>18783</v>
      </c>
      <c r="H372" t="s">
        <v>100</v>
      </c>
      <c r="I372" t="s">
        <v>1360</v>
      </c>
      <c r="J372" t="s">
        <v>120</v>
      </c>
      <c r="K372" t="s">
        <v>220</v>
      </c>
      <c r="L372" t="s">
        <v>303</v>
      </c>
      <c r="M372" t="s">
        <v>225</v>
      </c>
      <c r="N372" t="s">
        <v>1112</v>
      </c>
      <c r="O372" t="s">
        <v>281</v>
      </c>
      <c r="P372" s="3">
        <v>46227</v>
      </c>
      <c r="Q372" t="s">
        <v>30</v>
      </c>
    </row>
    <row r="373" spans="1:17" x14ac:dyDescent="0.3">
      <c r="A373" t="s">
        <v>1361</v>
      </c>
      <c r="B373" t="s">
        <v>1362</v>
      </c>
      <c r="C373" t="s">
        <v>109</v>
      </c>
      <c r="D373" t="s">
        <v>90</v>
      </c>
      <c r="E373" t="s">
        <v>717</v>
      </c>
      <c r="F373">
        <v>91031195201</v>
      </c>
      <c r="G373" s="2">
        <v>33308</v>
      </c>
      <c r="H373" t="s">
        <v>22</v>
      </c>
      <c r="I373" t="s">
        <v>1363</v>
      </c>
      <c r="J373" t="s">
        <v>181</v>
      </c>
      <c r="L373" t="s">
        <v>149</v>
      </c>
      <c r="M373" t="s">
        <v>68</v>
      </c>
      <c r="N373" t="s">
        <v>888</v>
      </c>
      <c r="O373" t="s">
        <v>362</v>
      </c>
      <c r="Q373" t="s">
        <v>88</v>
      </c>
    </row>
    <row r="374" spans="1:17" x14ac:dyDescent="0.3">
      <c r="A374" t="s">
        <v>1364</v>
      </c>
      <c r="B374" s="3">
        <v>46087</v>
      </c>
      <c r="C374" t="s">
        <v>109</v>
      </c>
      <c r="D374" t="s">
        <v>55</v>
      </c>
      <c r="E374" t="s">
        <v>1018</v>
      </c>
      <c r="G374" s="2">
        <v>26035</v>
      </c>
      <c r="I374">
        <v>27798486046</v>
      </c>
      <c r="J374" t="s">
        <v>216</v>
      </c>
      <c r="L374" t="s">
        <v>59</v>
      </c>
      <c r="M374" t="s">
        <v>114</v>
      </c>
      <c r="N374" t="s">
        <v>553</v>
      </c>
      <c r="O374" t="s">
        <v>914</v>
      </c>
      <c r="Q374" t="s">
        <v>71</v>
      </c>
    </row>
    <row r="375" spans="1:17" x14ac:dyDescent="0.3">
      <c r="A375" t="s">
        <v>1365</v>
      </c>
      <c r="B375" s="3">
        <v>46006</v>
      </c>
      <c r="C375" t="s">
        <v>54</v>
      </c>
      <c r="D375" t="s">
        <v>55</v>
      </c>
      <c r="E375" t="s">
        <v>1366</v>
      </c>
      <c r="F375" s="1">
        <v>5300000000000</v>
      </c>
      <c r="G375" s="2">
        <v>19407</v>
      </c>
      <c r="H375" t="s">
        <v>100</v>
      </c>
      <c r="I375" t="s">
        <v>1367</v>
      </c>
      <c r="J375" t="s">
        <v>466</v>
      </c>
      <c r="M375" t="s">
        <v>50</v>
      </c>
      <c r="N375" t="s">
        <v>169</v>
      </c>
      <c r="O375" t="s">
        <v>379</v>
      </c>
    </row>
    <row r="376" spans="1:17" x14ac:dyDescent="0.3">
      <c r="A376" t="s">
        <v>1368</v>
      </c>
      <c r="B376" s="2">
        <v>46358</v>
      </c>
      <c r="C376" t="s">
        <v>19</v>
      </c>
      <c r="D376" t="s">
        <v>34</v>
      </c>
      <c r="E376" t="s">
        <v>403</v>
      </c>
      <c r="F376" s="1">
        <v>4010000000000</v>
      </c>
      <c r="G376" s="2">
        <v>14916</v>
      </c>
      <c r="H376" t="s">
        <v>65</v>
      </c>
      <c r="I376" t="s">
        <v>1369</v>
      </c>
      <c r="J376" t="s">
        <v>168</v>
      </c>
      <c r="L376" t="s">
        <v>149</v>
      </c>
      <c r="M376" t="s">
        <v>27</v>
      </c>
      <c r="N376" t="s">
        <v>41</v>
      </c>
      <c r="O376" t="s">
        <v>183</v>
      </c>
    </row>
    <row r="377" spans="1:17" x14ac:dyDescent="0.3">
      <c r="A377" t="s">
        <v>1370</v>
      </c>
      <c r="B377" s="3">
        <v>46213</v>
      </c>
      <c r="C377" t="s">
        <v>54</v>
      </c>
      <c r="D377" t="s">
        <v>20</v>
      </c>
      <c r="E377" t="s">
        <v>1371</v>
      </c>
      <c r="F377" s="1">
        <v>9810000000000</v>
      </c>
      <c r="G377" s="2">
        <v>35941</v>
      </c>
      <c r="H377" t="s">
        <v>111</v>
      </c>
      <c r="I377">
        <v>27607787428</v>
      </c>
      <c r="J377" t="s">
        <v>357</v>
      </c>
      <c r="M377" t="s">
        <v>155</v>
      </c>
      <c r="N377" t="s">
        <v>1372</v>
      </c>
      <c r="O377" t="s">
        <v>430</v>
      </c>
      <c r="Q377" t="s">
        <v>78</v>
      </c>
    </row>
    <row r="378" spans="1:17" x14ac:dyDescent="0.3">
      <c r="A378" t="s">
        <v>1373</v>
      </c>
      <c r="B378" s="2">
        <v>46113</v>
      </c>
      <c r="C378" t="s">
        <v>73</v>
      </c>
      <c r="D378" t="s">
        <v>81</v>
      </c>
      <c r="E378" t="s">
        <v>1374</v>
      </c>
      <c r="F378" s="1">
        <v>9510000000000</v>
      </c>
      <c r="G378" t="s">
        <v>1375</v>
      </c>
      <c r="H378" t="s">
        <v>65</v>
      </c>
      <c r="I378" t="s">
        <v>1376</v>
      </c>
      <c r="J378" t="s">
        <v>84</v>
      </c>
      <c r="L378" t="s">
        <v>121</v>
      </c>
      <c r="M378" t="s">
        <v>40</v>
      </c>
      <c r="N378" t="s">
        <v>250</v>
      </c>
      <c r="O378" t="s">
        <v>70</v>
      </c>
      <c r="P378" s="2">
        <v>46056</v>
      </c>
      <c r="Q378" t="s">
        <v>107</v>
      </c>
    </row>
    <row r="379" spans="1:17" x14ac:dyDescent="0.3">
      <c r="A379" t="s">
        <v>495</v>
      </c>
      <c r="B379" s="2">
        <v>46148</v>
      </c>
      <c r="C379" t="s">
        <v>109</v>
      </c>
      <c r="D379" t="s">
        <v>138</v>
      </c>
      <c r="E379" t="s">
        <v>496</v>
      </c>
      <c r="G379" t="s">
        <v>497</v>
      </c>
      <c r="H379" t="s">
        <v>65</v>
      </c>
      <c r="I379" t="s">
        <v>498</v>
      </c>
      <c r="J379" t="s">
        <v>75</v>
      </c>
      <c r="L379" t="s">
        <v>103</v>
      </c>
      <c r="M379" t="s">
        <v>155</v>
      </c>
      <c r="N379" t="s">
        <v>489</v>
      </c>
      <c r="O379" t="s">
        <v>499</v>
      </c>
      <c r="Q379" t="s">
        <v>200</v>
      </c>
    </row>
    <row r="380" spans="1:17" x14ac:dyDescent="0.3">
      <c r="A380" t="s">
        <v>1377</v>
      </c>
      <c r="B380" s="3">
        <v>46234</v>
      </c>
      <c r="C380" t="s">
        <v>19</v>
      </c>
      <c r="D380" t="s">
        <v>209</v>
      </c>
      <c r="E380" t="s">
        <v>664</v>
      </c>
      <c r="F380" s="1">
        <v>8700000000000</v>
      </c>
      <c r="G380" t="s">
        <v>1378</v>
      </c>
      <c r="H380" t="s">
        <v>36</v>
      </c>
      <c r="I380" t="s">
        <v>1379</v>
      </c>
      <c r="J380" t="s">
        <v>38</v>
      </c>
      <c r="K380" t="s">
        <v>211</v>
      </c>
      <c r="L380" t="s">
        <v>26</v>
      </c>
      <c r="M380" t="s">
        <v>225</v>
      </c>
      <c r="N380" t="s">
        <v>236</v>
      </c>
      <c r="O380" t="s">
        <v>130</v>
      </c>
      <c r="P380" s="2">
        <v>46244</v>
      </c>
    </row>
    <row r="381" spans="1:17" x14ac:dyDescent="0.3">
      <c r="A381" t="s">
        <v>1380</v>
      </c>
      <c r="B381" s="3">
        <v>46006</v>
      </c>
      <c r="C381" t="s">
        <v>19</v>
      </c>
      <c r="D381" t="s">
        <v>147</v>
      </c>
      <c r="E381" t="s">
        <v>1114</v>
      </c>
      <c r="F381" s="1">
        <v>7810000000000</v>
      </c>
      <c r="G381" s="2">
        <v>28832</v>
      </c>
      <c r="H381" t="s">
        <v>22</v>
      </c>
      <c r="I381" t="s">
        <v>1381</v>
      </c>
      <c r="J381" t="s">
        <v>216</v>
      </c>
      <c r="K381" t="s">
        <v>25</v>
      </c>
      <c r="L381" t="s">
        <v>134</v>
      </c>
      <c r="M381" t="s">
        <v>50</v>
      </c>
      <c r="N381" t="s">
        <v>187</v>
      </c>
      <c r="O381" t="s">
        <v>770</v>
      </c>
      <c r="Q381" t="s">
        <v>88</v>
      </c>
    </row>
    <row r="382" spans="1:17" x14ac:dyDescent="0.3">
      <c r="A382" t="s">
        <v>1382</v>
      </c>
      <c r="B382" s="2">
        <v>46166</v>
      </c>
      <c r="C382" t="s">
        <v>117</v>
      </c>
      <c r="D382" t="s">
        <v>165</v>
      </c>
      <c r="E382" t="s">
        <v>247</v>
      </c>
      <c r="F382" s="1">
        <v>7600000000000</v>
      </c>
      <c r="G382" s="2">
        <v>27874</v>
      </c>
      <c r="H382" t="s">
        <v>22</v>
      </c>
      <c r="I382" t="s">
        <v>1383</v>
      </c>
      <c r="J382" t="s">
        <v>249</v>
      </c>
      <c r="L382" t="s">
        <v>134</v>
      </c>
      <c r="M382" t="s">
        <v>174</v>
      </c>
      <c r="N382" t="s">
        <v>873</v>
      </c>
      <c r="O382" t="s">
        <v>70</v>
      </c>
      <c r="Q382" t="s">
        <v>43</v>
      </c>
    </row>
    <row r="383" spans="1:17" x14ac:dyDescent="0.3">
      <c r="A383" t="s">
        <v>1384</v>
      </c>
      <c r="B383" t="s">
        <v>996</v>
      </c>
      <c r="C383" t="s">
        <v>322</v>
      </c>
      <c r="D383" t="s">
        <v>90</v>
      </c>
      <c r="E383" t="s">
        <v>1146</v>
      </c>
      <c r="G383" t="s">
        <v>1385</v>
      </c>
      <c r="H383" t="s">
        <v>22</v>
      </c>
      <c r="I383" t="s">
        <v>1386</v>
      </c>
      <c r="J383" t="s">
        <v>141</v>
      </c>
      <c r="K383" t="s">
        <v>220</v>
      </c>
      <c r="L383" t="s">
        <v>59</v>
      </c>
      <c r="M383" t="s">
        <v>174</v>
      </c>
      <c r="N383" t="s">
        <v>1387</v>
      </c>
      <c r="O383" t="s">
        <v>77</v>
      </c>
    </row>
    <row r="384" spans="1:17" x14ac:dyDescent="0.3">
      <c r="A384" t="s">
        <v>1388</v>
      </c>
      <c r="B384" s="2">
        <v>46225</v>
      </c>
      <c r="C384" t="s">
        <v>117</v>
      </c>
      <c r="D384" t="s">
        <v>138</v>
      </c>
      <c r="E384" t="s">
        <v>1389</v>
      </c>
      <c r="F384" s="1">
        <v>4610000000000</v>
      </c>
      <c r="G384" s="2">
        <v>17150</v>
      </c>
      <c r="H384" t="s">
        <v>36</v>
      </c>
      <c r="I384" t="s">
        <v>1390</v>
      </c>
      <c r="L384" t="s">
        <v>303</v>
      </c>
      <c r="M384" t="s">
        <v>68</v>
      </c>
      <c r="N384" t="s">
        <v>1391</v>
      </c>
      <c r="O384" t="s">
        <v>150</v>
      </c>
      <c r="P384" s="3">
        <v>46241</v>
      </c>
      <c r="Q384" t="s">
        <v>177</v>
      </c>
    </row>
    <row r="385" spans="1:17" x14ac:dyDescent="0.3">
      <c r="A385" t="s">
        <v>1392</v>
      </c>
      <c r="B385" s="2">
        <v>46141</v>
      </c>
      <c r="C385" t="s">
        <v>322</v>
      </c>
      <c r="D385" t="s">
        <v>34</v>
      </c>
      <c r="F385" s="1">
        <v>1600000000000</v>
      </c>
      <c r="G385" s="2">
        <v>42645</v>
      </c>
      <c r="H385" t="s">
        <v>48</v>
      </c>
      <c r="I385" t="s">
        <v>1393</v>
      </c>
      <c r="J385" t="s">
        <v>257</v>
      </c>
      <c r="K385" t="s">
        <v>296</v>
      </c>
      <c r="L385" t="s">
        <v>85</v>
      </c>
      <c r="M385" t="s">
        <v>60</v>
      </c>
      <c r="N385" t="s">
        <v>1394</v>
      </c>
      <c r="Q385" t="s">
        <v>200</v>
      </c>
    </row>
    <row r="386" spans="1:17" x14ac:dyDescent="0.3">
      <c r="A386" t="s">
        <v>1395</v>
      </c>
      <c r="B386" t="s">
        <v>1396</v>
      </c>
      <c r="C386" t="s">
        <v>322</v>
      </c>
      <c r="D386" t="s">
        <v>81</v>
      </c>
      <c r="E386" t="s">
        <v>1397</v>
      </c>
      <c r="F386" s="1">
        <v>5310000000000</v>
      </c>
      <c r="G386" s="2">
        <v>19549</v>
      </c>
      <c r="H386" t="s">
        <v>36</v>
      </c>
      <c r="I386">
        <v>756666451</v>
      </c>
      <c r="J386" t="s">
        <v>94</v>
      </c>
      <c r="L386" t="s">
        <v>128</v>
      </c>
      <c r="M386" t="s">
        <v>155</v>
      </c>
      <c r="N386" t="s">
        <v>741</v>
      </c>
      <c r="O386" t="s">
        <v>764</v>
      </c>
      <c r="Q386" t="s">
        <v>125</v>
      </c>
    </row>
    <row r="387" spans="1:17" x14ac:dyDescent="0.3">
      <c r="A387" t="s">
        <v>1398</v>
      </c>
      <c r="B387" s="2">
        <v>46301</v>
      </c>
      <c r="C387" t="s">
        <v>19</v>
      </c>
      <c r="D387" t="s">
        <v>147</v>
      </c>
      <c r="E387" t="s">
        <v>452</v>
      </c>
      <c r="F387" s="1">
        <v>9310000000000</v>
      </c>
      <c r="G387" s="2">
        <v>34279</v>
      </c>
      <c r="H387" t="s">
        <v>100</v>
      </c>
      <c r="I387" t="s">
        <v>1399</v>
      </c>
      <c r="K387" t="s">
        <v>319</v>
      </c>
      <c r="L387" t="s">
        <v>59</v>
      </c>
      <c r="M387" t="s">
        <v>225</v>
      </c>
      <c r="N387" t="s">
        <v>1400</v>
      </c>
      <c r="O387" t="s">
        <v>87</v>
      </c>
      <c r="Q387" t="s">
        <v>71</v>
      </c>
    </row>
    <row r="388" spans="1:17" x14ac:dyDescent="0.3">
      <c r="A388" t="s">
        <v>1401</v>
      </c>
      <c r="B388" t="s">
        <v>1402</v>
      </c>
      <c r="C388" t="s">
        <v>33</v>
      </c>
      <c r="D388" t="s">
        <v>138</v>
      </c>
      <c r="E388" t="s">
        <v>664</v>
      </c>
      <c r="F388" s="1">
        <v>7810000000000</v>
      </c>
      <c r="G388" s="2">
        <v>28754</v>
      </c>
      <c r="I388">
        <v>709879875</v>
      </c>
      <c r="J388" t="s">
        <v>224</v>
      </c>
      <c r="L388" t="s">
        <v>103</v>
      </c>
      <c r="M388" t="s">
        <v>155</v>
      </c>
      <c r="N388" t="s">
        <v>653</v>
      </c>
      <c r="O388" t="s">
        <v>123</v>
      </c>
      <c r="P388" s="2">
        <v>46176</v>
      </c>
      <c r="Q388" t="s">
        <v>30</v>
      </c>
    </row>
    <row r="389" spans="1:17" x14ac:dyDescent="0.3">
      <c r="A389" t="s">
        <v>1403</v>
      </c>
      <c r="B389" s="2">
        <v>46005</v>
      </c>
      <c r="C389" t="s">
        <v>19</v>
      </c>
      <c r="D389" t="s">
        <v>55</v>
      </c>
      <c r="E389" t="s">
        <v>1127</v>
      </c>
      <c r="F389" s="1">
        <v>9710000000000</v>
      </c>
      <c r="H389" t="s">
        <v>22</v>
      </c>
      <c r="I389" t="s">
        <v>1404</v>
      </c>
      <c r="K389" t="s">
        <v>67</v>
      </c>
      <c r="L389" t="s">
        <v>303</v>
      </c>
      <c r="M389" t="s">
        <v>50</v>
      </c>
      <c r="N389" t="s">
        <v>1400</v>
      </c>
      <c r="O389" t="s">
        <v>443</v>
      </c>
      <c r="P389" s="2">
        <v>46031</v>
      </c>
      <c r="Q389" t="s">
        <v>253</v>
      </c>
    </row>
    <row r="390" spans="1:17" x14ac:dyDescent="0.3">
      <c r="A390" t="s">
        <v>1405</v>
      </c>
      <c r="B390" s="2">
        <v>46164</v>
      </c>
      <c r="C390" t="s">
        <v>19</v>
      </c>
      <c r="D390" t="s">
        <v>81</v>
      </c>
      <c r="E390" t="s">
        <v>127</v>
      </c>
      <c r="F390" s="1">
        <v>5800000000000</v>
      </c>
      <c r="G390" s="2">
        <v>21491</v>
      </c>
      <c r="H390" t="s">
        <v>100</v>
      </c>
      <c r="J390" t="s">
        <v>113</v>
      </c>
      <c r="K390" t="s">
        <v>325</v>
      </c>
      <c r="L390" t="s">
        <v>149</v>
      </c>
      <c r="N390" t="s">
        <v>1098</v>
      </c>
      <c r="O390" t="s">
        <v>315</v>
      </c>
      <c r="Q390" t="s">
        <v>71</v>
      </c>
    </row>
    <row r="391" spans="1:17" x14ac:dyDescent="0.3">
      <c r="A391" t="s">
        <v>1406</v>
      </c>
      <c r="B391" s="2">
        <v>46279</v>
      </c>
      <c r="C391" t="s">
        <v>33</v>
      </c>
      <c r="D391" t="s">
        <v>20</v>
      </c>
      <c r="E391" t="s">
        <v>190</v>
      </c>
      <c r="F391" s="1">
        <v>6310000000000</v>
      </c>
      <c r="G391" s="3">
        <v>23238</v>
      </c>
      <c r="H391" t="s">
        <v>22</v>
      </c>
      <c r="I391">
        <v>27694031816</v>
      </c>
      <c r="J391" t="s">
        <v>257</v>
      </c>
      <c r="L391" t="s">
        <v>128</v>
      </c>
      <c r="M391" t="s">
        <v>225</v>
      </c>
      <c r="N391" t="s">
        <v>1407</v>
      </c>
      <c r="O391" t="s">
        <v>136</v>
      </c>
      <c r="Q391" t="s">
        <v>253</v>
      </c>
    </row>
    <row r="392" spans="1:17" x14ac:dyDescent="0.3">
      <c r="A392" t="s">
        <v>1408</v>
      </c>
      <c r="B392" t="s">
        <v>1409</v>
      </c>
      <c r="C392" t="s">
        <v>80</v>
      </c>
      <c r="D392" t="s">
        <v>20</v>
      </c>
      <c r="E392" t="s">
        <v>1410</v>
      </c>
      <c r="G392" s="2">
        <v>33864</v>
      </c>
      <c r="H392" t="s">
        <v>36</v>
      </c>
      <c r="I392">
        <v>27681798843</v>
      </c>
      <c r="J392" t="s">
        <v>49</v>
      </c>
      <c r="L392" t="s">
        <v>128</v>
      </c>
      <c r="M392" t="s">
        <v>155</v>
      </c>
      <c r="N392" t="s">
        <v>774</v>
      </c>
      <c r="O392" t="s">
        <v>450</v>
      </c>
      <c r="Q392" t="s">
        <v>131</v>
      </c>
    </row>
    <row r="393" spans="1:17" x14ac:dyDescent="0.3">
      <c r="A393" t="s">
        <v>1411</v>
      </c>
      <c r="B393" s="2">
        <v>46136</v>
      </c>
      <c r="C393" t="s">
        <v>54</v>
      </c>
      <c r="D393" t="s">
        <v>81</v>
      </c>
      <c r="E393" t="s">
        <v>841</v>
      </c>
      <c r="F393" t="s">
        <v>447</v>
      </c>
      <c r="G393" s="2">
        <v>39325</v>
      </c>
      <c r="H393" t="s">
        <v>111</v>
      </c>
      <c r="J393" t="s">
        <v>181</v>
      </c>
      <c r="L393" t="s">
        <v>134</v>
      </c>
      <c r="M393" t="s">
        <v>27</v>
      </c>
      <c r="N393" t="s">
        <v>1412</v>
      </c>
      <c r="O393" t="s">
        <v>271</v>
      </c>
      <c r="Q393" t="s">
        <v>125</v>
      </c>
    </row>
    <row r="394" spans="1:17" x14ac:dyDescent="0.3">
      <c r="A394" t="s">
        <v>1413</v>
      </c>
      <c r="B394" t="s">
        <v>1414</v>
      </c>
      <c r="C394" t="s">
        <v>54</v>
      </c>
      <c r="D394" t="s">
        <v>98</v>
      </c>
      <c r="E394" t="s">
        <v>605</v>
      </c>
      <c r="F394">
        <v>9038042089</v>
      </c>
      <c r="G394" s="2">
        <v>36594</v>
      </c>
      <c r="H394" t="s">
        <v>65</v>
      </c>
      <c r="I394" t="s">
        <v>1415</v>
      </c>
      <c r="J394" t="s">
        <v>38</v>
      </c>
      <c r="M394" t="s">
        <v>60</v>
      </c>
      <c r="N394" t="s">
        <v>394</v>
      </c>
      <c r="O394" t="s">
        <v>401</v>
      </c>
      <c r="Q394" t="s">
        <v>107</v>
      </c>
    </row>
    <row r="395" spans="1:17" x14ac:dyDescent="0.3">
      <c r="A395" t="s">
        <v>1416</v>
      </c>
      <c r="B395" s="2">
        <v>46083</v>
      </c>
      <c r="C395" t="s">
        <v>33</v>
      </c>
      <c r="D395" t="s">
        <v>90</v>
      </c>
      <c r="E395" t="s">
        <v>1278</v>
      </c>
      <c r="F395" s="1">
        <v>6510000000000</v>
      </c>
      <c r="G395" t="s">
        <v>1417</v>
      </c>
      <c r="H395" t="s">
        <v>36</v>
      </c>
      <c r="I395" t="s">
        <v>1418</v>
      </c>
      <c r="J395" t="s">
        <v>24</v>
      </c>
      <c r="L395" t="s">
        <v>134</v>
      </c>
      <c r="M395" t="s">
        <v>155</v>
      </c>
      <c r="N395" t="s">
        <v>938</v>
      </c>
      <c r="O395" t="s">
        <v>395</v>
      </c>
    </row>
    <row r="396" spans="1:17" x14ac:dyDescent="0.3">
      <c r="A396" t="s">
        <v>1419</v>
      </c>
      <c r="B396" t="s">
        <v>1420</v>
      </c>
      <c r="C396" t="s">
        <v>322</v>
      </c>
      <c r="D396" t="s">
        <v>209</v>
      </c>
      <c r="E396" t="s">
        <v>1421</v>
      </c>
      <c r="F396" s="1">
        <v>2110000000000</v>
      </c>
      <c r="G396" t="s">
        <v>1422</v>
      </c>
      <c r="H396" t="s">
        <v>36</v>
      </c>
      <c r="I396" t="s">
        <v>1423</v>
      </c>
      <c r="J396" t="s">
        <v>357</v>
      </c>
      <c r="K396" t="s">
        <v>25</v>
      </c>
      <c r="L396" t="s">
        <v>59</v>
      </c>
      <c r="M396" t="s">
        <v>40</v>
      </c>
      <c r="N396" t="s">
        <v>320</v>
      </c>
      <c r="O396" t="s">
        <v>443</v>
      </c>
      <c r="Q396" t="s">
        <v>200</v>
      </c>
    </row>
    <row r="397" spans="1:17" x14ac:dyDescent="0.3">
      <c r="A397" t="s">
        <v>1424</v>
      </c>
      <c r="B397" t="s">
        <v>1425</v>
      </c>
      <c r="C397" t="s">
        <v>54</v>
      </c>
      <c r="D397" t="s">
        <v>138</v>
      </c>
      <c r="E397" t="s">
        <v>1366</v>
      </c>
      <c r="F397" s="1">
        <v>702000000000</v>
      </c>
      <c r="G397" s="3">
        <v>39128</v>
      </c>
      <c r="H397" t="s">
        <v>100</v>
      </c>
      <c r="I397" t="s">
        <v>1426</v>
      </c>
      <c r="L397" t="s">
        <v>39</v>
      </c>
      <c r="M397" t="s">
        <v>225</v>
      </c>
      <c r="N397" t="s">
        <v>61</v>
      </c>
      <c r="O397" t="s">
        <v>315</v>
      </c>
      <c r="Q397" t="s">
        <v>107</v>
      </c>
    </row>
    <row r="398" spans="1:17" x14ac:dyDescent="0.3">
      <c r="A398" t="s">
        <v>1427</v>
      </c>
      <c r="B398" t="s">
        <v>1428</v>
      </c>
      <c r="C398" t="s">
        <v>19</v>
      </c>
      <c r="D398" t="s">
        <v>165</v>
      </c>
      <c r="E398" t="s">
        <v>342</v>
      </c>
      <c r="F398" s="1">
        <v>810000000000</v>
      </c>
      <c r="G398" s="2">
        <v>39741</v>
      </c>
      <c r="H398" t="s">
        <v>100</v>
      </c>
      <c r="I398" t="s">
        <v>1429</v>
      </c>
      <c r="J398" t="s">
        <v>24</v>
      </c>
      <c r="K398" t="s">
        <v>220</v>
      </c>
      <c r="L398" t="s">
        <v>121</v>
      </c>
      <c r="N398" t="s">
        <v>676</v>
      </c>
      <c r="O398" t="s">
        <v>720</v>
      </c>
      <c r="P398" s="2">
        <v>46114</v>
      </c>
      <c r="Q398" t="s">
        <v>145</v>
      </c>
    </row>
    <row r="399" spans="1:17" x14ac:dyDescent="0.3">
      <c r="A399" t="s">
        <v>1430</v>
      </c>
      <c r="B399" s="3">
        <v>46006</v>
      </c>
      <c r="C399" t="s">
        <v>172</v>
      </c>
      <c r="D399" t="s">
        <v>20</v>
      </c>
      <c r="E399" t="s">
        <v>229</v>
      </c>
      <c r="G399" s="3">
        <v>29763</v>
      </c>
      <c r="H399" t="s">
        <v>111</v>
      </c>
      <c r="I399" t="s">
        <v>1431</v>
      </c>
      <c r="L399" t="s">
        <v>59</v>
      </c>
      <c r="M399" t="s">
        <v>174</v>
      </c>
      <c r="N399" t="s">
        <v>1355</v>
      </c>
      <c r="O399" t="s">
        <v>395</v>
      </c>
    </row>
    <row r="400" spans="1:17" x14ac:dyDescent="0.3">
      <c r="A400" t="s">
        <v>1432</v>
      </c>
      <c r="B400" s="2">
        <v>46000</v>
      </c>
      <c r="C400" t="s">
        <v>172</v>
      </c>
      <c r="D400" t="s">
        <v>20</v>
      </c>
      <c r="E400" t="s">
        <v>611</v>
      </c>
      <c r="G400" s="2">
        <v>27544</v>
      </c>
      <c r="H400" t="s">
        <v>48</v>
      </c>
      <c r="J400" t="s">
        <v>154</v>
      </c>
      <c r="L400" t="s">
        <v>39</v>
      </c>
      <c r="N400" t="s">
        <v>1433</v>
      </c>
      <c r="O400" t="s">
        <v>647</v>
      </c>
      <c r="Q400" t="s">
        <v>43</v>
      </c>
    </row>
    <row r="401" spans="1:17" x14ac:dyDescent="0.3">
      <c r="A401" t="s">
        <v>1434</v>
      </c>
      <c r="B401" s="2">
        <v>46087</v>
      </c>
      <c r="C401" t="s">
        <v>19</v>
      </c>
      <c r="D401" t="s">
        <v>138</v>
      </c>
      <c r="F401" s="1">
        <v>6510000000000</v>
      </c>
      <c r="G401" t="s">
        <v>1435</v>
      </c>
      <c r="J401" t="s">
        <v>357</v>
      </c>
      <c r="K401" t="s">
        <v>67</v>
      </c>
      <c r="M401" t="s">
        <v>60</v>
      </c>
      <c r="N401" t="s">
        <v>1033</v>
      </c>
      <c r="O401" t="s">
        <v>330</v>
      </c>
      <c r="Q401" t="s">
        <v>437</v>
      </c>
    </row>
    <row r="402" spans="1:17" x14ac:dyDescent="0.3">
      <c r="A402" t="s">
        <v>1436</v>
      </c>
      <c r="B402" t="s">
        <v>1437</v>
      </c>
      <c r="C402" t="s">
        <v>19</v>
      </c>
      <c r="D402" t="s">
        <v>90</v>
      </c>
      <c r="E402" t="s">
        <v>630</v>
      </c>
      <c r="F402" s="1">
        <v>5510000000000</v>
      </c>
      <c r="G402" s="2">
        <v>20096</v>
      </c>
      <c r="H402" t="s">
        <v>100</v>
      </c>
      <c r="J402" t="s">
        <v>412</v>
      </c>
      <c r="K402" t="s">
        <v>296</v>
      </c>
      <c r="L402" t="s">
        <v>128</v>
      </c>
      <c r="M402" t="s">
        <v>60</v>
      </c>
      <c r="N402" t="s">
        <v>310</v>
      </c>
      <c r="O402" t="s">
        <v>384</v>
      </c>
      <c r="Q402" t="s">
        <v>107</v>
      </c>
    </row>
    <row r="403" spans="1:17" x14ac:dyDescent="0.3">
      <c r="A403" t="s">
        <v>1438</v>
      </c>
      <c r="B403" s="3">
        <v>46068</v>
      </c>
      <c r="C403" t="s">
        <v>19</v>
      </c>
      <c r="D403" t="s">
        <v>55</v>
      </c>
      <c r="E403" t="s">
        <v>1439</v>
      </c>
      <c r="F403" s="1">
        <v>9810000000000</v>
      </c>
      <c r="G403" t="s">
        <v>1440</v>
      </c>
      <c r="H403" t="s">
        <v>65</v>
      </c>
      <c r="I403" t="s">
        <v>1441</v>
      </c>
      <c r="J403" t="s">
        <v>94</v>
      </c>
      <c r="K403" t="s">
        <v>211</v>
      </c>
      <c r="L403" t="s">
        <v>303</v>
      </c>
      <c r="M403" t="s">
        <v>114</v>
      </c>
      <c r="N403" t="s">
        <v>258</v>
      </c>
      <c r="O403" t="s">
        <v>459</v>
      </c>
      <c r="P403" s="3">
        <v>46076</v>
      </c>
      <c r="Q403" t="s">
        <v>200</v>
      </c>
    </row>
    <row r="404" spans="1:17" x14ac:dyDescent="0.3">
      <c r="A404" t="s">
        <v>1442</v>
      </c>
      <c r="B404" t="s">
        <v>703</v>
      </c>
      <c r="C404" t="s">
        <v>376</v>
      </c>
      <c r="D404" t="s">
        <v>138</v>
      </c>
      <c r="E404" t="s">
        <v>1443</v>
      </c>
      <c r="F404" s="1">
        <v>2210000000000</v>
      </c>
      <c r="G404" s="2">
        <v>44693</v>
      </c>
      <c r="H404" t="s">
        <v>48</v>
      </c>
      <c r="I404" t="s">
        <v>1444</v>
      </c>
      <c r="J404" t="s">
        <v>94</v>
      </c>
      <c r="L404" t="s">
        <v>103</v>
      </c>
      <c r="M404" t="s">
        <v>60</v>
      </c>
      <c r="N404" t="s">
        <v>1445</v>
      </c>
      <c r="O404" t="s">
        <v>490</v>
      </c>
      <c r="P404" s="2">
        <v>46204</v>
      </c>
      <c r="Q404" t="s">
        <v>131</v>
      </c>
    </row>
    <row r="405" spans="1:17" x14ac:dyDescent="0.3">
      <c r="A405" t="s">
        <v>1446</v>
      </c>
      <c r="B405" s="2">
        <v>46237</v>
      </c>
      <c r="C405" t="s">
        <v>80</v>
      </c>
      <c r="D405" t="s">
        <v>81</v>
      </c>
      <c r="E405" t="s">
        <v>596</v>
      </c>
      <c r="F405" s="1">
        <v>211000000000</v>
      </c>
      <c r="G405" s="3">
        <v>37581</v>
      </c>
      <c r="H405" t="s">
        <v>111</v>
      </c>
      <c r="I405" t="s">
        <v>1447</v>
      </c>
      <c r="J405" t="s">
        <v>186</v>
      </c>
      <c r="L405" t="s">
        <v>303</v>
      </c>
      <c r="N405" t="s">
        <v>658</v>
      </c>
      <c r="O405" t="s">
        <v>450</v>
      </c>
      <c r="P405" t="s">
        <v>1448</v>
      </c>
      <c r="Q405" t="s">
        <v>88</v>
      </c>
    </row>
    <row r="406" spans="1:17" x14ac:dyDescent="0.3">
      <c r="A406" t="s">
        <v>1449</v>
      </c>
      <c r="B406" s="2">
        <v>46025</v>
      </c>
      <c r="C406" t="s">
        <v>117</v>
      </c>
      <c r="D406" t="s">
        <v>81</v>
      </c>
      <c r="E406" t="s">
        <v>1450</v>
      </c>
      <c r="F406" s="1">
        <v>7310000000000</v>
      </c>
      <c r="G406" t="s">
        <v>1451</v>
      </c>
      <c r="I406" t="s">
        <v>1452</v>
      </c>
      <c r="J406" t="s">
        <v>49</v>
      </c>
      <c r="L406" t="s">
        <v>121</v>
      </c>
      <c r="O406" t="s">
        <v>175</v>
      </c>
      <c r="P406" s="2">
        <v>46038</v>
      </c>
      <c r="Q406" t="s">
        <v>30</v>
      </c>
    </row>
    <row r="407" spans="1:17" x14ac:dyDescent="0.3">
      <c r="A407" t="s">
        <v>1453</v>
      </c>
      <c r="B407" s="3">
        <v>46212</v>
      </c>
      <c r="C407" t="s">
        <v>80</v>
      </c>
      <c r="D407" t="s">
        <v>138</v>
      </c>
      <c r="E407" t="s">
        <v>1454</v>
      </c>
      <c r="F407" s="1">
        <v>5010000000000</v>
      </c>
      <c r="G407" s="3">
        <v>18474</v>
      </c>
      <c r="H407" t="s">
        <v>111</v>
      </c>
      <c r="I407">
        <v>603692967</v>
      </c>
      <c r="J407" t="s">
        <v>58</v>
      </c>
      <c r="L407" t="s">
        <v>121</v>
      </c>
      <c r="M407" t="s">
        <v>50</v>
      </c>
      <c r="N407" t="s">
        <v>242</v>
      </c>
      <c r="O407" t="s">
        <v>162</v>
      </c>
      <c r="P407" s="2">
        <v>46233</v>
      </c>
      <c r="Q407" t="s">
        <v>30</v>
      </c>
    </row>
    <row r="408" spans="1:17" x14ac:dyDescent="0.3">
      <c r="A408" t="s">
        <v>1455</v>
      </c>
      <c r="B408" s="3">
        <v>46102</v>
      </c>
      <c r="C408" t="s">
        <v>54</v>
      </c>
      <c r="D408" t="s">
        <v>55</v>
      </c>
      <c r="E408" t="s">
        <v>118</v>
      </c>
      <c r="F408">
        <v>9309607089</v>
      </c>
      <c r="G408" t="s">
        <v>1456</v>
      </c>
      <c r="H408" t="s">
        <v>36</v>
      </c>
      <c r="J408" t="s">
        <v>102</v>
      </c>
      <c r="K408" t="s">
        <v>142</v>
      </c>
      <c r="L408" t="s">
        <v>149</v>
      </c>
      <c r="M408" t="s">
        <v>68</v>
      </c>
      <c r="N408" t="s">
        <v>332</v>
      </c>
      <c r="O408" t="s">
        <v>550</v>
      </c>
      <c r="Q408" t="s">
        <v>131</v>
      </c>
    </row>
    <row r="409" spans="1:17" x14ac:dyDescent="0.3">
      <c r="A409" t="s">
        <v>1457</v>
      </c>
      <c r="B409" s="2">
        <v>46161</v>
      </c>
      <c r="C409" t="s">
        <v>19</v>
      </c>
      <c r="D409" t="s">
        <v>209</v>
      </c>
      <c r="E409" t="s">
        <v>1458</v>
      </c>
      <c r="F409" s="1">
        <v>4110000000000</v>
      </c>
      <c r="G409" s="3">
        <v>15301</v>
      </c>
      <c r="H409" t="s">
        <v>48</v>
      </c>
      <c r="J409" t="s">
        <v>168</v>
      </c>
      <c r="K409" t="s">
        <v>325</v>
      </c>
      <c r="L409" t="s">
        <v>26</v>
      </c>
      <c r="M409" t="s">
        <v>40</v>
      </c>
      <c r="O409" t="s">
        <v>353</v>
      </c>
      <c r="P409" s="2">
        <v>46087</v>
      </c>
      <c r="Q409" t="s">
        <v>88</v>
      </c>
    </row>
    <row r="410" spans="1:17" x14ac:dyDescent="0.3">
      <c r="A410" t="s">
        <v>1459</v>
      </c>
      <c r="B410" s="2">
        <v>46134</v>
      </c>
      <c r="C410" t="s">
        <v>73</v>
      </c>
      <c r="D410" t="s">
        <v>81</v>
      </c>
      <c r="E410" t="s">
        <v>419</v>
      </c>
      <c r="H410" t="s">
        <v>48</v>
      </c>
      <c r="I410" t="s">
        <v>1460</v>
      </c>
      <c r="J410" t="s">
        <v>168</v>
      </c>
      <c r="L410" t="s">
        <v>103</v>
      </c>
      <c r="M410" t="s">
        <v>114</v>
      </c>
      <c r="N410" t="s">
        <v>911</v>
      </c>
      <c r="O410" t="s">
        <v>251</v>
      </c>
      <c r="Q410" t="s">
        <v>437</v>
      </c>
    </row>
    <row r="411" spans="1:17" x14ac:dyDescent="0.3">
      <c r="A411" t="s">
        <v>1461</v>
      </c>
      <c r="B411" s="2">
        <v>45789</v>
      </c>
      <c r="C411" t="s">
        <v>172</v>
      </c>
      <c r="D411" t="s">
        <v>138</v>
      </c>
      <c r="E411" t="s">
        <v>1060</v>
      </c>
      <c r="F411" s="1">
        <v>5110000000000</v>
      </c>
      <c r="G411" s="2">
        <v>18984</v>
      </c>
      <c r="H411" t="s">
        <v>36</v>
      </c>
      <c r="I411" t="s">
        <v>1462</v>
      </c>
      <c r="J411" t="s">
        <v>58</v>
      </c>
      <c r="K411" t="s">
        <v>142</v>
      </c>
      <c r="L411" t="s">
        <v>134</v>
      </c>
      <c r="N411" t="s">
        <v>1400</v>
      </c>
      <c r="O411" t="s">
        <v>565</v>
      </c>
      <c r="Q411" t="s">
        <v>177</v>
      </c>
    </row>
    <row r="412" spans="1:17" x14ac:dyDescent="0.3">
      <c r="A412" t="s">
        <v>1463</v>
      </c>
      <c r="B412" t="s">
        <v>473</v>
      </c>
      <c r="C412" t="s">
        <v>19</v>
      </c>
      <c r="D412" t="s">
        <v>55</v>
      </c>
      <c r="E412" t="s">
        <v>899</v>
      </c>
      <c r="F412" s="1">
        <v>8400000000000</v>
      </c>
      <c r="G412" s="2">
        <v>30725</v>
      </c>
      <c r="I412">
        <v>605694626</v>
      </c>
      <c r="J412" t="s">
        <v>120</v>
      </c>
      <c r="K412" t="s">
        <v>25</v>
      </c>
      <c r="L412" t="s">
        <v>128</v>
      </c>
      <c r="M412" t="s">
        <v>114</v>
      </c>
      <c r="N412" t="s">
        <v>1464</v>
      </c>
      <c r="O412" t="s">
        <v>206</v>
      </c>
      <c r="Q412" t="s">
        <v>276</v>
      </c>
    </row>
    <row r="413" spans="1:17" x14ac:dyDescent="0.3">
      <c r="A413" t="s">
        <v>1465</v>
      </c>
      <c r="B413" s="2">
        <v>46147</v>
      </c>
      <c r="C413" t="s">
        <v>376</v>
      </c>
      <c r="D413" t="s">
        <v>90</v>
      </c>
      <c r="E413" t="s">
        <v>1466</v>
      </c>
      <c r="F413" s="1">
        <v>2510000000000</v>
      </c>
      <c r="G413" s="3">
        <v>45809</v>
      </c>
      <c r="H413" t="s">
        <v>22</v>
      </c>
      <c r="J413" t="s">
        <v>58</v>
      </c>
      <c r="L413" t="s">
        <v>26</v>
      </c>
      <c r="M413" t="s">
        <v>40</v>
      </c>
      <c r="N413" t="s">
        <v>728</v>
      </c>
      <c r="O413" t="s">
        <v>123</v>
      </c>
      <c r="P413" t="s">
        <v>1467</v>
      </c>
      <c r="Q413" t="s">
        <v>30</v>
      </c>
    </row>
    <row r="414" spans="1:17" x14ac:dyDescent="0.3">
      <c r="A414" t="s">
        <v>1468</v>
      </c>
      <c r="B414" s="2">
        <v>46146</v>
      </c>
      <c r="C414" t="s">
        <v>322</v>
      </c>
      <c r="D414" t="s">
        <v>34</v>
      </c>
      <c r="E414" t="s">
        <v>47</v>
      </c>
      <c r="F414" s="1">
        <v>1400000000000</v>
      </c>
      <c r="G414" s="2">
        <v>41671</v>
      </c>
      <c r="I414">
        <v>27752160629</v>
      </c>
      <c r="L414" t="s">
        <v>103</v>
      </c>
      <c r="N414" t="s">
        <v>1351</v>
      </c>
      <c r="O414" t="s">
        <v>157</v>
      </c>
      <c r="P414" t="s">
        <v>869</v>
      </c>
      <c r="Q414" t="s">
        <v>30</v>
      </c>
    </row>
    <row r="415" spans="1:17" x14ac:dyDescent="0.3">
      <c r="A415" t="s">
        <v>1469</v>
      </c>
      <c r="B415" t="s">
        <v>1470</v>
      </c>
      <c r="C415" t="s">
        <v>19</v>
      </c>
      <c r="D415" t="s">
        <v>81</v>
      </c>
      <c r="E415" t="s">
        <v>571</v>
      </c>
      <c r="F415" s="1">
        <v>2400000000000</v>
      </c>
      <c r="G415" s="2">
        <v>45507</v>
      </c>
      <c r="H415" t="s">
        <v>36</v>
      </c>
      <c r="I415" t="s">
        <v>1471</v>
      </c>
      <c r="J415" t="s">
        <v>257</v>
      </c>
      <c r="L415" t="s">
        <v>39</v>
      </c>
      <c r="M415" t="s">
        <v>174</v>
      </c>
      <c r="N415" t="s">
        <v>1472</v>
      </c>
      <c r="O415" t="s">
        <v>353</v>
      </c>
      <c r="Q415" t="s">
        <v>88</v>
      </c>
    </row>
    <row r="416" spans="1:17" x14ac:dyDescent="0.3">
      <c r="A416" t="s">
        <v>1473</v>
      </c>
      <c r="B416" s="2">
        <v>46196</v>
      </c>
      <c r="C416" t="s">
        <v>117</v>
      </c>
      <c r="D416" t="s">
        <v>165</v>
      </c>
      <c r="E416" t="s">
        <v>1474</v>
      </c>
      <c r="G416" s="2">
        <v>20676</v>
      </c>
      <c r="H416" t="s">
        <v>22</v>
      </c>
      <c r="J416" t="s">
        <v>224</v>
      </c>
      <c r="L416" t="s">
        <v>103</v>
      </c>
      <c r="M416" t="s">
        <v>68</v>
      </c>
      <c r="N416" t="s">
        <v>1231</v>
      </c>
      <c r="O416" t="s">
        <v>625</v>
      </c>
      <c r="Q416" t="s">
        <v>145</v>
      </c>
    </row>
    <row r="417" spans="1:17" x14ac:dyDescent="0.3">
      <c r="A417" t="s">
        <v>1475</v>
      </c>
      <c r="B417" t="s">
        <v>1476</v>
      </c>
      <c r="C417" t="s">
        <v>73</v>
      </c>
      <c r="D417" t="s">
        <v>138</v>
      </c>
      <c r="E417" t="s">
        <v>1477</v>
      </c>
      <c r="F417" s="1">
        <v>611000000000</v>
      </c>
      <c r="G417" s="2">
        <v>38879</v>
      </c>
      <c r="H417" t="s">
        <v>65</v>
      </c>
      <c r="I417">
        <v>844125026</v>
      </c>
      <c r="J417" t="s">
        <v>241</v>
      </c>
      <c r="L417" t="s">
        <v>59</v>
      </c>
      <c r="M417" t="s">
        <v>68</v>
      </c>
      <c r="N417" t="s">
        <v>129</v>
      </c>
      <c r="Q417" t="s">
        <v>145</v>
      </c>
    </row>
    <row r="418" spans="1:17" x14ac:dyDescent="0.3">
      <c r="A418" t="s">
        <v>1478</v>
      </c>
      <c r="B418" s="2">
        <v>46281</v>
      </c>
      <c r="C418" t="s">
        <v>80</v>
      </c>
      <c r="D418" t="s">
        <v>55</v>
      </c>
      <c r="E418" t="s">
        <v>1340</v>
      </c>
      <c r="F418" s="1">
        <v>7010000000000</v>
      </c>
      <c r="G418" s="2">
        <v>25932</v>
      </c>
      <c r="H418" t="s">
        <v>36</v>
      </c>
      <c r="I418" t="s">
        <v>173</v>
      </c>
      <c r="J418" t="s">
        <v>249</v>
      </c>
      <c r="L418" t="s">
        <v>134</v>
      </c>
      <c r="M418" t="s">
        <v>27</v>
      </c>
      <c r="N418" t="s">
        <v>1043</v>
      </c>
      <c r="O418" t="s">
        <v>408</v>
      </c>
      <c r="Q418" t="s">
        <v>145</v>
      </c>
    </row>
    <row r="419" spans="1:17" x14ac:dyDescent="0.3">
      <c r="A419" t="s">
        <v>1479</v>
      </c>
      <c r="B419" s="2">
        <v>46180</v>
      </c>
      <c r="C419" t="s">
        <v>322</v>
      </c>
      <c r="D419" t="s">
        <v>55</v>
      </c>
      <c r="E419" t="s">
        <v>1480</v>
      </c>
      <c r="F419" s="1">
        <v>8510000000000</v>
      </c>
      <c r="G419" s="2">
        <v>31086</v>
      </c>
      <c r="H419" t="s">
        <v>111</v>
      </c>
      <c r="I419">
        <v>705416778</v>
      </c>
      <c r="J419" t="s">
        <v>257</v>
      </c>
      <c r="K419" t="s">
        <v>211</v>
      </c>
      <c r="L419" t="s">
        <v>121</v>
      </c>
      <c r="M419" t="s">
        <v>27</v>
      </c>
      <c r="N419" t="s">
        <v>1464</v>
      </c>
      <c r="O419" t="s">
        <v>379</v>
      </c>
      <c r="P419" t="s">
        <v>1481</v>
      </c>
      <c r="Q419" t="s">
        <v>78</v>
      </c>
    </row>
    <row r="420" spans="1:17" x14ac:dyDescent="0.3">
      <c r="A420" t="s">
        <v>1482</v>
      </c>
      <c r="C420" t="s">
        <v>33</v>
      </c>
      <c r="D420" t="s">
        <v>90</v>
      </c>
      <c r="E420" t="s">
        <v>1483</v>
      </c>
      <c r="F420" s="1">
        <v>7400000000000</v>
      </c>
      <c r="G420" s="2">
        <v>27122</v>
      </c>
      <c r="H420" t="s">
        <v>65</v>
      </c>
      <c r="I420" t="s">
        <v>173</v>
      </c>
      <c r="J420" t="s">
        <v>181</v>
      </c>
      <c r="L420" t="s">
        <v>39</v>
      </c>
      <c r="M420" t="s">
        <v>174</v>
      </c>
      <c r="N420" t="s">
        <v>1283</v>
      </c>
      <c r="O420" t="s">
        <v>507</v>
      </c>
      <c r="Q420" t="s">
        <v>78</v>
      </c>
    </row>
    <row r="421" spans="1:17" x14ac:dyDescent="0.3">
      <c r="A421" t="s">
        <v>1484</v>
      </c>
      <c r="B421" t="s">
        <v>1485</v>
      </c>
      <c r="C421" t="s">
        <v>46</v>
      </c>
      <c r="D421" t="s">
        <v>55</v>
      </c>
      <c r="E421" t="s">
        <v>391</v>
      </c>
      <c r="F421" s="1">
        <v>7810000000000</v>
      </c>
      <c r="G421" s="2">
        <v>28723</v>
      </c>
      <c r="H421" t="s">
        <v>100</v>
      </c>
      <c r="I421" t="s">
        <v>1486</v>
      </c>
      <c r="J421" t="s">
        <v>249</v>
      </c>
      <c r="N421" t="s">
        <v>1487</v>
      </c>
      <c r="Q421" t="s">
        <v>437</v>
      </c>
    </row>
    <row r="422" spans="1:17" x14ac:dyDescent="0.3">
      <c r="A422" t="s">
        <v>1488</v>
      </c>
      <c r="B422" s="2">
        <v>46266</v>
      </c>
      <c r="C422" t="s">
        <v>19</v>
      </c>
      <c r="D422" t="s">
        <v>55</v>
      </c>
      <c r="E422" t="s">
        <v>1074</v>
      </c>
      <c r="F422" s="1">
        <v>5300000000000</v>
      </c>
      <c r="G422" t="s">
        <v>1489</v>
      </c>
      <c r="H422" t="s">
        <v>48</v>
      </c>
      <c r="I422" t="s">
        <v>1490</v>
      </c>
      <c r="J422" t="s">
        <v>141</v>
      </c>
      <c r="K422" t="s">
        <v>211</v>
      </c>
      <c r="L422" t="s">
        <v>39</v>
      </c>
      <c r="M422" t="s">
        <v>174</v>
      </c>
      <c r="N422" t="s">
        <v>242</v>
      </c>
      <c r="Q422" t="s">
        <v>437</v>
      </c>
    </row>
    <row r="423" spans="1:17" x14ac:dyDescent="0.3">
      <c r="A423" t="s">
        <v>1491</v>
      </c>
      <c r="B423" s="2">
        <v>46177</v>
      </c>
      <c r="C423" t="s">
        <v>172</v>
      </c>
      <c r="D423" t="s">
        <v>55</v>
      </c>
      <c r="E423" t="s">
        <v>1492</v>
      </c>
      <c r="F423" s="1">
        <v>6200000000000</v>
      </c>
      <c r="G423" s="2">
        <v>22653</v>
      </c>
      <c r="H423" t="s">
        <v>36</v>
      </c>
      <c r="J423" t="s">
        <v>466</v>
      </c>
      <c r="K423" t="s">
        <v>220</v>
      </c>
      <c r="L423" t="s">
        <v>26</v>
      </c>
      <c r="N423" t="s">
        <v>1493</v>
      </c>
      <c r="O423" t="s">
        <v>150</v>
      </c>
      <c r="P423" s="2">
        <v>46133</v>
      </c>
      <c r="Q423" t="s">
        <v>177</v>
      </c>
    </row>
    <row r="424" spans="1:17" x14ac:dyDescent="0.3">
      <c r="A424" t="s">
        <v>1494</v>
      </c>
      <c r="B424" s="3">
        <v>46264</v>
      </c>
      <c r="C424" t="s">
        <v>46</v>
      </c>
      <c r="D424" t="s">
        <v>165</v>
      </c>
      <c r="E424" t="s">
        <v>1114</v>
      </c>
      <c r="F424" s="1">
        <v>9900000000000</v>
      </c>
      <c r="G424" s="2">
        <v>36496</v>
      </c>
      <c r="H424" t="s">
        <v>48</v>
      </c>
      <c r="I424" t="s">
        <v>1495</v>
      </c>
      <c r="J424" t="s">
        <v>102</v>
      </c>
      <c r="L424" t="s">
        <v>26</v>
      </c>
      <c r="M424" t="s">
        <v>60</v>
      </c>
      <c r="N424" t="s">
        <v>1496</v>
      </c>
      <c r="O424" t="s">
        <v>480</v>
      </c>
      <c r="P424" t="s">
        <v>1497</v>
      </c>
      <c r="Q424" t="s">
        <v>131</v>
      </c>
    </row>
    <row r="425" spans="1:17" x14ac:dyDescent="0.3">
      <c r="A425" t="s">
        <v>1498</v>
      </c>
      <c r="B425" s="2">
        <v>46022</v>
      </c>
      <c r="C425" t="s">
        <v>376</v>
      </c>
      <c r="D425" t="s">
        <v>165</v>
      </c>
      <c r="G425" s="2">
        <v>46335</v>
      </c>
      <c r="H425" t="s">
        <v>22</v>
      </c>
      <c r="I425" t="s">
        <v>1499</v>
      </c>
      <c r="J425" t="s">
        <v>168</v>
      </c>
      <c r="L425" t="s">
        <v>39</v>
      </c>
      <c r="M425" t="s">
        <v>225</v>
      </c>
      <c r="N425" t="s">
        <v>1287</v>
      </c>
      <c r="O425" t="s">
        <v>298</v>
      </c>
      <c r="Q425" t="s">
        <v>88</v>
      </c>
    </row>
    <row r="426" spans="1:17" x14ac:dyDescent="0.3">
      <c r="A426" t="s">
        <v>1500</v>
      </c>
      <c r="B426" s="2">
        <v>46028</v>
      </c>
      <c r="C426" t="s">
        <v>109</v>
      </c>
      <c r="D426" t="s">
        <v>81</v>
      </c>
      <c r="F426" s="1">
        <v>4700000000000</v>
      </c>
      <c r="G426" s="3">
        <v>17240</v>
      </c>
      <c r="H426" t="s">
        <v>36</v>
      </c>
      <c r="I426" t="s">
        <v>1501</v>
      </c>
      <c r="J426" t="s">
        <v>197</v>
      </c>
      <c r="L426" t="s">
        <v>26</v>
      </c>
      <c r="M426" t="s">
        <v>40</v>
      </c>
      <c r="N426" t="s">
        <v>904</v>
      </c>
      <c r="O426" t="s">
        <v>391</v>
      </c>
      <c r="P426" s="2">
        <v>46053</v>
      </c>
      <c r="Q426" t="s">
        <v>43</v>
      </c>
    </row>
    <row r="427" spans="1:17" x14ac:dyDescent="0.3">
      <c r="A427" t="s">
        <v>1502</v>
      </c>
      <c r="B427" s="3">
        <v>46082</v>
      </c>
      <c r="C427" t="s">
        <v>322</v>
      </c>
      <c r="D427" t="s">
        <v>165</v>
      </c>
      <c r="E427" t="s">
        <v>989</v>
      </c>
      <c r="F427" s="1">
        <v>602000000000</v>
      </c>
      <c r="G427" s="2">
        <v>38776</v>
      </c>
      <c r="H427" t="s">
        <v>48</v>
      </c>
      <c r="J427" t="s">
        <v>224</v>
      </c>
      <c r="K427" t="s">
        <v>319</v>
      </c>
      <c r="L427" t="s">
        <v>39</v>
      </c>
      <c r="M427" t="s">
        <v>114</v>
      </c>
      <c r="N427" t="s">
        <v>242</v>
      </c>
      <c r="Q427" t="s">
        <v>385</v>
      </c>
    </row>
    <row r="428" spans="1:17" x14ac:dyDescent="0.3">
      <c r="A428" t="s">
        <v>1503</v>
      </c>
      <c r="B428" s="2">
        <v>46151</v>
      </c>
      <c r="C428" t="s">
        <v>172</v>
      </c>
      <c r="D428" t="s">
        <v>165</v>
      </c>
      <c r="E428" t="s">
        <v>336</v>
      </c>
      <c r="F428" s="1">
        <v>9100000000000</v>
      </c>
      <c r="G428" s="2">
        <v>33268</v>
      </c>
      <c r="H428" t="s">
        <v>48</v>
      </c>
      <c r="I428">
        <v>27832252842</v>
      </c>
      <c r="J428" t="s">
        <v>154</v>
      </c>
      <c r="L428" t="s">
        <v>59</v>
      </c>
      <c r="M428" t="s">
        <v>40</v>
      </c>
      <c r="N428" t="s">
        <v>479</v>
      </c>
      <c r="O428" t="s">
        <v>1040</v>
      </c>
      <c r="Q428" t="s">
        <v>125</v>
      </c>
    </row>
    <row r="429" spans="1:17" x14ac:dyDescent="0.3">
      <c r="A429" t="s">
        <v>1504</v>
      </c>
      <c r="B429" s="2">
        <v>46250</v>
      </c>
      <c r="C429" t="s">
        <v>46</v>
      </c>
      <c r="D429" t="s">
        <v>34</v>
      </c>
      <c r="F429" s="1">
        <v>7410000000000</v>
      </c>
      <c r="G429" s="2">
        <v>27387</v>
      </c>
      <c r="H429" t="s">
        <v>100</v>
      </c>
      <c r="I429" t="s">
        <v>1505</v>
      </c>
      <c r="J429" t="s">
        <v>197</v>
      </c>
      <c r="L429" t="s">
        <v>103</v>
      </c>
      <c r="N429" t="s">
        <v>290</v>
      </c>
      <c r="O429" t="s">
        <v>636</v>
      </c>
      <c r="P429" s="2">
        <v>46262</v>
      </c>
      <c r="Q429" t="s">
        <v>177</v>
      </c>
    </row>
    <row r="430" spans="1:17" x14ac:dyDescent="0.3">
      <c r="A430" t="s">
        <v>1506</v>
      </c>
      <c r="B430" t="s">
        <v>1507</v>
      </c>
      <c r="C430" t="s">
        <v>109</v>
      </c>
      <c r="D430" t="s">
        <v>55</v>
      </c>
      <c r="E430" t="s">
        <v>446</v>
      </c>
      <c r="F430" s="1">
        <v>7100000000000</v>
      </c>
      <c r="G430" t="s">
        <v>1508</v>
      </c>
      <c r="H430" t="s">
        <v>22</v>
      </c>
      <c r="J430" t="s">
        <v>186</v>
      </c>
      <c r="L430" t="s">
        <v>85</v>
      </c>
      <c r="N430" t="s">
        <v>945</v>
      </c>
      <c r="O430" t="s">
        <v>914</v>
      </c>
      <c r="Q430" t="s">
        <v>177</v>
      </c>
    </row>
    <row r="431" spans="1:17" x14ac:dyDescent="0.3">
      <c r="A431" t="s">
        <v>1509</v>
      </c>
      <c r="B431" s="2">
        <v>46300</v>
      </c>
      <c r="C431" t="s">
        <v>19</v>
      </c>
      <c r="D431" t="s">
        <v>34</v>
      </c>
      <c r="E431" t="s">
        <v>772</v>
      </c>
      <c r="F431" s="1">
        <v>704000000000</v>
      </c>
      <c r="G431" t="s">
        <v>1510</v>
      </c>
      <c r="H431" t="s">
        <v>36</v>
      </c>
      <c r="I431" t="s">
        <v>1511</v>
      </c>
      <c r="J431" t="s">
        <v>186</v>
      </c>
      <c r="K431" t="s">
        <v>325</v>
      </c>
      <c r="L431" t="s">
        <v>26</v>
      </c>
      <c r="M431" t="s">
        <v>155</v>
      </c>
      <c r="N431" t="s">
        <v>1199</v>
      </c>
      <c r="O431" t="s">
        <v>1040</v>
      </c>
      <c r="P431" s="2">
        <v>46171</v>
      </c>
      <c r="Q431" t="s">
        <v>253</v>
      </c>
    </row>
    <row r="432" spans="1:17" x14ac:dyDescent="0.3">
      <c r="A432" t="s">
        <v>1512</v>
      </c>
      <c r="B432" s="2">
        <v>46243</v>
      </c>
      <c r="C432" t="s">
        <v>117</v>
      </c>
      <c r="D432" t="s">
        <v>81</v>
      </c>
      <c r="E432" t="s">
        <v>1513</v>
      </c>
      <c r="F432" t="s">
        <v>447</v>
      </c>
      <c r="G432" s="3">
        <v>22338</v>
      </c>
      <c r="H432" t="s">
        <v>65</v>
      </c>
      <c r="I432" t="s">
        <v>1514</v>
      </c>
      <c r="J432" t="s">
        <v>141</v>
      </c>
      <c r="L432" t="s">
        <v>103</v>
      </c>
      <c r="M432" t="s">
        <v>50</v>
      </c>
      <c r="N432" t="s">
        <v>1515</v>
      </c>
      <c r="O432" t="s">
        <v>502</v>
      </c>
      <c r="P432" s="2">
        <v>46300</v>
      </c>
    </row>
    <row r="433" spans="1:17" x14ac:dyDescent="0.3">
      <c r="A433" t="s">
        <v>1516</v>
      </c>
      <c r="B433" s="3">
        <v>46190</v>
      </c>
      <c r="C433" t="s">
        <v>46</v>
      </c>
      <c r="D433" t="s">
        <v>55</v>
      </c>
      <c r="E433" t="s">
        <v>1517</v>
      </c>
      <c r="F433" s="1">
        <v>7010000000000</v>
      </c>
      <c r="G433" t="s">
        <v>1518</v>
      </c>
      <c r="H433" t="s">
        <v>36</v>
      </c>
      <c r="I433" t="s">
        <v>1519</v>
      </c>
      <c r="J433" t="s">
        <v>94</v>
      </c>
      <c r="L433" t="s">
        <v>149</v>
      </c>
      <c r="M433" t="s">
        <v>114</v>
      </c>
      <c r="N433" t="s">
        <v>383</v>
      </c>
      <c r="O433" t="s">
        <v>885</v>
      </c>
      <c r="Q433" t="s">
        <v>125</v>
      </c>
    </row>
    <row r="434" spans="1:17" x14ac:dyDescent="0.3">
      <c r="A434" t="s">
        <v>1520</v>
      </c>
      <c r="B434" s="2">
        <v>45994</v>
      </c>
      <c r="C434" t="s">
        <v>54</v>
      </c>
      <c r="D434" t="s">
        <v>209</v>
      </c>
      <c r="E434" t="s">
        <v>1521</v>
      </c>
      <c r="F434" s="1">
        <v>712000000000</v>
      </c>
      <c r="G434" t="s">
        <v>1522</v>
      </c>
      <c r="H434" t="s">
        <v>22</v>
      </c>
      <c r="I434">
        <v>744601125</v>
      </c>
      <c r="J434" t="s">
        <v>186</v>
      </c>
      <c r="L434" t="s">
        <v>121</v>
      </c>
      <c r="M434" t="s">
        <v>27</v>
      </c>
      <c r="N434" t="s">
        <v>1239</v>
      </c>
      <c r="O434" t="s">
        <v>565</v>
      </c>
      <c r="P434" s="2">
        <v>46023</v>
      </c>
      <c r="Q434" t="s">
        <v>145</v>
      </c>
    </row>
    <row r="435" spans="1:17" x14ac:dyDescent="0.3">
      <c r="A435" t="s">
        <v>1523</v>
      </c>
      <c r="B435" s="3">
        <v>46224</v>
      </c>
      <c r="C435" t="s">
        <v>33</v>
      </c>
      <c r="D435" t="s">
        <v>20</v>
      </c>
      <c r="F435" s="1">
        <v>610000000000</v>
      </c>
      <c r="G435" s="3">
        <v>39000</v>
      </c>
      <c r="I435" t="s">
        <v>1524</v>
      </c>
      <c r="J435" t="s">
        <v>84</v>
      </c>
      <c r="L435" t="s">
        <v>303</v>
      </c>
      <c r="M435" t="s">
        <v>155</v>
      </c>
      <c r="N435" t="s">
        <v>1525</v>
      </c>
      <c r="O435" t="s">
        <v>485</v>
      </c>
      <c r="P435" t="s">
        <v>1090</v>
      </c>
      <c r="Q435" t="s">
        <v>125</v>
      </c>
    </row>
    <row r="436" spans="1:17" x14ac:dyDescent="0.3">
      <c r="A436" t="s">
        <v>1526</v>
      </c>
      <c r="B436" s="2">
        <v>45942</v>
      </c>
      <c r="C436" t="s">
        <v>80</v>
      </c>
      <c r="D436" t="s">
        <v>209</v>
      </c>
      <c r="E436" t="s">
        <v>713</v>
      </c>
      <c r="F436" s="1">
        <v>4610000000000</v>
      </c>
      <c r="G436" s="2">
        <v>16998</v>
      </c>
      <c r="H436" t="s">
        <v>65</v>
      </c>
      <c r="I436">
        <v>27789225029</v>
      </c>
      <c r="J436" t="s">
        <v>49</v>
      </c>
      <c r="L436" t="s">
        <v>103</v>
      </c>
      <c r="M436" t="s">
        <v>174</v>
      </c>
      <c r="N436" t="s">
        <v>244</v>
      </c>
      <c r="O436" t="s">
        <v>333</v>
      </c>
      <c r="P436" s="3">
        <v>46019</v>
      </c>
      <c r="Q436" t="s">
        <v>145</v>
      </c>
    </row>
    <row r="437" spans="1:17" x14ac:dyDescent="0.3">
      <c r="A437" t="s">
        <v>1527</v>
      </c>
      <c r="B437" t="s">
        <v>1528</v>
      </c>
      <c r="C437" t="s">
        <v>172</v>
      </c>
      <c r="D437" t="s">
        <v>209</v>
      </c>
      <c r="F437" s="1">
        <v>5700000000000</v>
      </c>
      <c r="G437" t="s">
        <v>1529</v>
      </c>
      <c r="I437" t="s">
        <v>1530</v>
      </c>
      <c r="J437" t="s">
        <v>257</v>
      </c>
      <c r="L437" t="s">
        <v>134</v>
      </c>
      <c r="M437" t="s">
        <v>114</v>
      </c>
    </row>
    <row r="438" spans="1:17" x14ac:dyDescent="0.3">
      <c r="A438" t="s">
        <v>1531</v>
      </c>
      <c r="B438" s="2">
        <v>46039</v>
      </c>
      <c r="C438" t="s">
        <v>322</v>
      </c>
      <c r="D438" t="s">
        <v>81</v>
      </c>
      <c r="E438" t="s">
        <v>1532</v>
      </c>
      <c r="F438" s="1">
        <v>8110000000000</v>
      </c>
      <c r="G438" s="3">
        <v>29908</v>
      </c>
      <c r="H438" t="s">
        <v>22</v>
      </c>
      <c r="I438" t="s">
        <v>1533</v>
      </c>
      <c r="J438" t="s">
        <v>219</v>
      </c>
      <c r="K438" t="s">
        <v>142</v>
      </c>
      <c r="L438" t="s">
        <v>128</v>
      </c>
      <c r="M438" t="s">
        <v>27</v>
      </c>
      <c r="N438" t="s">
        <v>407</v>
      </c>
      <c r="O438" t="s">
        <v>561</v>
      </c>
      <c r="Q438" t="s">
        <v>131</v>
      </c>
    </row>
    <row r="439" spans="1:17" x14ac:dyDescent="0.3">
      <c r="A439" t="s">
        <v>1534</v>
      </c>
      <c r="B439" t="s">
        <v>1535</v>
      </c>
      <c r="C439" t="s">
        <v>117</v>
      </c>
      <c r="D439" t="s">
        <v>90</v>
      </c>
      <c r="E439" t="s">
        <v>294</v>
      </c>
      <c r="F439" s="1">
        <v>6910000000000</v>
      </c>
      <c r="G439" s="3">
        <v>25513</v>
      </c>
      <c r="H439" t="s">
        <v>65</v>
      </c>
      <c r="I439">
        <v>762367880</v>
      </c>
      <c r="J439" t="s">
        <v>49</v>
      </c>
      <c r="L439" t="s">
        <v>134</v>
      </c>
      <c r="M439" t="s">
        <v>174</v>
      </c>
      <c r="N439" t="s">
        <v>1536</v>
      </c>
      <c r="O439" t="s">
        <v>29</v>
      </c>
      <c r="Q439" t="s">
        <v>78</v>
      </c>
    </row>
    <row r="440" spans="1:17" x14ac:dyDescent="0.3">
      <c r="A440" t="s">
        <v>1537</v>
      </c>
      <c r="B440" s="2">
        <v>46114</v>
      </c>
      <c r="C440" t="s">
        <v>172</v>
      </c>
      <c r="D440" t="s">
        <v>90</v>
      </c>
      <c r="E440" t="s">
        <v>1226</v>
      </c>
      <c r="I440">
        <v>27655411694</v>
      </c>
      <c r="J440" t="s">
        <v>94</v>
      </c>
      <c r="L440" t="s">
        <v>26</v>
      </c>
      <c r="M440" t="s">
        <v>225</v>
      </c>
      <c r="N440" t="s">
        <v>1098</v>
      </c>
      <c r="O440" t="s">
        <v>391</v>
      </c>
      <c r="P440" s="3">
        <v>46134</v>
      </c>
      <c r="Q440" t="s">
        <v>30</v>
      </c>
    </row>
    <row r="441" spans="1:17" x14ac:dyDescent="0.3">
      <c r="A441" t="s">
        <v>1538</v>
      </c>
      <c r="B441" s="2">
        <v>46051</v>
      </c>
      <c r="C441" t="s">
        <v>54</v>
      </c>
      <c r="D441" t="s">
        <v>209</v>
      </c>
      <c r="E441" t="s">
        <v>74</v>
      </c>
      <c r="F441" s="1">
        <v>5600000000000</v>
      </c>
      <c r="G441" s="3">
        <v>20491</v>
      </c>
      <c r="H441" t="s">
        <v>111</v>
      </c>
      <c r="J441" t="s">
        <v>224</v>
      </c>
      <c r="L441" t="s">
        <v>85</v>
      </c>
      <c r="M441" t="s">
        <v>174</v>
      </c>
      <c r="N441" t="s">
        <v>1298</v>
      </c>
      <c r="O441" t="s">
        <v>770</v>
      </c>
    </row>
    <row r="442" spans="1:17" x14ac:dyDescent="0.3">
      <c r="A442" t="s">
        <v>1539</v>
      </c>
      <c r="B442" s="2">
        <v>46161</v>
      </c>
      <c r="C442" t="s">
        <v>172</v>
      </c>
      <c r="D442" t="s">
        <v>90</v>
      </c>
      <c r="E442" t="s">
        <v>1540</v>
      </c>
      <c r="F442" s="1">
        <v>5500000000000</v>
      </c>
      <c r="G442" s="2">
        <v>20176</v>
      </c>
      <c r="H442" t="s">
        <v>36</v>
      </c>
      <c r="I442" t="s">
        <v>173</v>
      </c>
      <c r="J442" t="s">
        <v>216</v>
      </c>
      <c r="M442" t="s">
        <v>114</v>
      </c>
      <c r="N442" t="s">
        <v>769</v>
      </c>
      <c r="O442" t="s">
        <v>259</v>
      </c>
      <c r="Q442" t="s">
        <v>200</v>
      </c>
    </row>
    <row r="443" spans="1:17" x14ac:dyDescent="0.3">
      <c r="A443" t="s">
        <v>1541</v>
      </c>
      <c r="B443" s="2">
        <v>46207</v>
      </c>
      <c r="C443" t="s">
        <v>80</v>
      </c>
      <c r="D443" t="s">
        <v>55</v>
      </c>
      <c r="E443" t="s">
        <v>527</v>
      </c>
      <c r="F443" s="1">
        <v>8910000000000</v>
      </c>
      <c r="G443" s="3">
        <v>32861</v>
      </c>
      <c r="H443" t="s">
        <v>48</v>
      </c>
      <c r="I443" t="s">
        <v>1542</v>
      </c>
      <c r="J443" t="s">
        <v>216</v>
      </c>
      <c r="L443" t="s">
        <v>26</v>
      </c>
      <c r="M443" t="s">
        <v>155</v>
      </c>
      <c r="N443" t="s">
        <v>1267</v>
      </c>
      <c r="O443" t="s">
        <v>298</v>
      </c>
      <c r="P443" s="2">
        <v>46027</v>
      </c>
      <c r="Q443" t="s">
        <v>71</v>
      </c>
    </row>
    <row r="444" spans="1:17" x14ac:dyDescent="0.3">
      <c r="A444" t="s">
        <v>1543</v>
      </c>
      <c r="B444" s="3">
        <v>46025</v>
      </c>
      <c r="C444" t="s">
        <v>46</v>
      </c>
      <c r="D444" t="s">
        <v>209</v>
      </c>
      <c r="E444" t="s">
        <v>599</v>
      </c>
      <c r="G444" s="2">
        <v>31328</v>
      </c>
      <c r="H444" t="s">
        <v>100</v>
      </c>
      <c r="I444">
        <v>27681835295</v>
      </c>
      <c r="J444" t="s">
        <v>466</v>
      </c>
      <c r="L444" t="s">
        <v>134</v>
      </c>
      <c r="M444" t="s">
        <v>114</v>
      </c>
      <c r="N444" t="s">
        <v>1394</v>
      </c>
      <c r="O444" t="s">
        <v>450</v>
      </c>
      <c r="Q444" t="s">
        <v>78</v>
      </c>
    </row>
    <row r="445" spans="1:17" x14ac:dyDescent="0.3">
      <c r="A445" t="s">
        <v>1544</v>
      </c>
      <c r="B445" s="2">
        <v>46064</v>
      </c>
      <c r="C445" t="s">
        <v>73</v>
      </c>
      <c r="D445" t="s">
        <v>20</v>
      </c>
      <c r="E445" t="s">
        <v>185</v>
      </c>
      <c r="F445" s="1">
        <v>205000000000</v>
      </c>
      <c r="G445" s="2">
        <v>37473</v>
      </c>
      <c r="H445" t="s">
        <v>111</v>
      </c>
      <c r="I445" t="s">
        <v>1545</v>
      </c>
      <c r="L445" t="s">
        <v>121</v>
      </c>
      <c r="M445" t="s">
        <v>27</v>
      </c>
      <c r="N445" t="s">
        <v>436</v>
      </c>
      <c r="O445" t="s">
        <v>259</v>
      </c>
      <c r="P445" s="2">
        <v>46079</v>
      </c>
    </row>
    <row r="446" spans="1:17" x14ac:dyDescent="0.3">
      <c r="A446" t="s">
        <v>1546</v>
      </c>
      <c r="B446" t="s">
        <v>955</v>
      </c>
      <c r="C446" t="s">
        <v>46</v>
      </c>
      <c r="D446" t="s">
        <v>165</v>
      </c>
      <c r="E446" t="s">
        <v>1547</v>
      </c>
      <c r="F446" s="1">
        <v>5010000000000</v>
      </c>
      <c r="G446" s="3">
        <v>18594</v>
      </c>
      <c r="H446" t="s">
        <v>100</v>
      </c>
      <c r="J446" t="s">
        <v>357</v>
      </c>
      <c r="L446" t="s">
        <v>121</v>
      </c>
      <c r="M446" t="s">
        <v>174</v>
      </c>
      <c r="N446" t="s">
        <v>1548</v>
      </c>
      <c r="O446" t="s">
        <v>625</v>
      </c>
      <c r="P446" t="s">
        <v>1549</v>
      </c>
    </row>
    <row r="447" spans="1:17" x14ac:dyDescent="0.3">
      <c r="A447" t="s">
        <v>1550</v>
      </c>
      <c r="B447" s="2">
        <v>46277</v>
      </c>
      <c r="C447" t="s">
        <v>19</v>
      </c>
      <c r="D447" t="s">
        <v>81</v>
      </c>
      <c r="E447" t="s">
        <v>1551</v>
      </c>
      <c r="F447" s="1">
        <v>4510000000000</v>
      </c>
      <c r="G447" s="2">
        <v>16599</v>
      </c>
      <c r="I447" t="s">
        <v>1552</v>
      </c>
      <c r="J447" t="s">
        <v>241</v>
      </c>
      <c r="K447" t="s">
        <v>211</v>
      </c>
      <c r="L447" t="s">
        <v>121</v>
      </c>
      <c r="M447" t="s">
        <v>225</v>
      </c>
      <c r="O447" t="s">
        <v>408</v>
      </c>
      <c r="P447" s="2">
        <v>46336</v>
      </c>
      <c r="Q447" t="s">
        <v>131</v>
      </c>
    </row>
    <row r="448" spans="1:17" x14ac:dyDescent="0.3">
      <c r="A448" t="s">
        <v>1553</v>
      </c>
      <c r="B448" s="3">
        <v>46274</v>
      </c>
      <c r="C448" t="s">
        <v>109</v>
      </c>
      <c r="D448" t="s">
        <v>55</v>
      </c>
      <c r="E448" t="s">
        <v>1272</v>
      </c>
      <c r="F448" s="1">
        <v>5610000000000</v>
      </c>
      <c r="H448" t="s">
        <v>111</v>
      </c>
      <c r="I448" t="s">
        <v>1554</v>
      </c>
      <c r="J448" t="s">
        <v>120</v>
      </c>
      <c r="L448" t="s">
        <v>85</v>
      </c>
      <c r="M448" t="s">
        <v>155</v>
      </c>
      <c r="N448" t="s">
        <v>853</v>
      </c>
      <c r="O448" t="s">
        <v>62</v>
      </c>
      <c r="Q448" t="s">
        <v>71</v>
      </c>
    </row>
    <row r="449" spans="1:17" x14ac:dyDescent="0.3">
      <c r="A449" t="s">
        <v>1555</v>
      </c>
      <c r="B449" t="s">
        <v>1556</v>
      </c>
      <c r="C449" t="s">
        <v>117</v>
      </c>
      <c r="D449" t="s">
        <v>209</v>
      </c>
      <c r="E449" t="s">
        <v>1557</v>
      </c>
      <c r="F449" s="1">
        <v>5200000000000</v>
      </c>
      <c r="G449" s="2">
        <v>19077</v>
      </c>
      <c r="H449" t="s">
        <v>22</v>
      </c>
      <c r="I449" t="s">
        <v>1558</v>
      </c>
      <c r="J449" t="s">
        <v>24</v>
      </c>
      <c r="L449" t="s">
        <v>26</v>
      </c>
      <c r="M449" t="s">
        <v>155</v>
      </c>
      <c r="N449" t="s">
        <v>680</v>
      </c>
      <c r="O449" t="s">
        <v>231</v>
      </c>
      <c r="P449" s="2">
        <v>46174</v>
      </c>
      <c r="Q449" t="s">
        <v>43</v>
      </c>
    </row>
    <row r="450" spans="1:17" x14ac:dyDescent="0.3">
      <c r="A450" t="s">
        <v>1559</v>
      </c>
      <c r="B450" s="2">
        <v>46224</v>
      </c>
      <c r="C450" t="s">
        <v>19</v>
      </c>
      <c r="D450" t="s">
        <v>34</v>
      </c>
      <c r="E450" t="s">
        <v>670</v>
      </c>
      <c r="F450" s="1">
        <v>6600000000000</v>
      </c>
      <c r="G450" s="2">
        <v>24202</v>
      </c>
      <c r="H450" t="s">
        <v>48</v>
      </c>
      <c r="I450" t="s">
        <v>1560</v>
      </c>
      <c r="J450" t="s">
        <v>75</v>
      </c>
      <c r="K450" t="s">
        <v>296</v>
      </c>
      <c r="L450" t="s">
        <v>39</v>
      </c>
      <c r="M450" t="s">
        <v>50</v>
      </c>
      <c r="O450" t="s">
        <v>395</v>
      </c>
      <c r="Q450" t="s">
        <v>385</v>
      </c>
    </row>
    <row r="451" spans="1:17" x14ac:dyDescent="0.3">
      <c r="A451" t="s">
        <v>1561</v>
      </c>
      <c r="B451" t="s">
        <v>1158</v>
      </c>
      <c r="C451" t="s">
        <v>322</v>
      </c>
      <c r="D451" t="s">
        <v>34</v>
      </c>
      <c r="E451" t="s">
        <v>210</v>
      </c>
      <c r="F451" s="1">
        <v>8610000000000</v>
      </c>
      <c r="G451" t="s">
        <v>1562</v>
      </c>
      <c r="H451" t="s">
        <v>22</v>
      </c>
      <c r="I451" t="s">
        <v>1563</v>
      </c>
      <c r="J451" t="s">
        <v>241</v>
      </c>
      <c r="K451" t="s">
        <v>325</v>
      </c>
      <c r="L451" t="s">
        <v>128</v>
      </c>
      <c r="N451" t="s">
        <v>774</v>
      </c>
      <c r="O451" t="s">
        <v>1009</v>
      </c>
      <c r="Q451" t="s">
        <v>88</v>
      </c>
    </row>
    <row r="452" spans="1:17" x14ac:dyDescent="0.3">
      <c r="A452" t="s">
        <v>1564</v>
      </c>
      <c r="B452" t="s">
        <v>1565</v>
      </c>
      <c r="C452" t="s">
        <v>172</v>
      </c>
      <c r="D452" t="s">
        <v>20</v>
      </c>
      <c r="E452" t="s">
        <v>1566</v>
      </c>
      <c r="F452" s="1">
        <v>6010000000000</v>
      </c>
      <c r="G452" s="2">
        <v>22230</v>
      </c>
      <c r="H452" t="s">
        <v>22</v>
      </c>
      <c r="I452">
        <v>27691628392</v>
      </c>
      <c r="J452" t="s">
        <v>24</v>
      </c>
      <c r="M452" t="s">
        <v>114</v>
      </c>
      <c r="N452" t="s">
        <v>579</v>
      </c>
      <c r="O452" t="s">
        <v>298</v>
      </c>
      <c r="Q452" t="s">
        <v>125</v>
      </c>
    </row>
    <row r="453" spans="1:17" x14ac:dyDescent="0.3">
      <c r="A453" t="s">
        <v>1567</v>
      </c>
      <c r="B453" s="2">
        <v>46113</v>
      </c>
      <c r="C453" t="s">
        <v>80</v>
      </c>
      <c r="D453" t="s">
        <v>81</v>
      </c>
      <c r="E453" t="s">
        <v>1568</v>
      </c>
      <c r="F453" s="1">
        <v>808000000000</v>
      </c>
      <c r="G453" s="2">
        <v>39699</v>
      </c>
      <c r="H453" t="s">
        <v>111</v>
      </c>
      <c r="I453" t="s">
        <v>1569</v>
      </c>
      <c r="J453" t="s">
        <v>141</v>
      </c>
      <c r="L453" t="s">
        <v>59</v>
      </c>
      <c r="M453" t="s">
        <v>27</v>
      </c>
      <c r="N453" t="s">
        <v>1570</v>
      </c>
      <c r="O453" t="s">
        <v>397</v>
      </c>
      <c r="Q453" t="s">
        <v>385</v>
      </c>
    </row>
    <row r="454" spans="1:17" x14ac:dyDescent="0.3">
      <c r="A454" t="s">
        <v>1571</v>
      </c>
      <c r="B454" s="3">
        <v>45983</v>
      </c>
      <c r="C454" t="s">
        <v>80</v>
      </c>
      <c r="D454" t="s">
        <v>147</v>
      </c>
      <c r="E454" t="s">
        <v>406</v>
      </c>
      <c r="F454" s="1">
        <v>6910000000000</v>
      </c>
      <c r="G454" s="2">
        <v>25393</v>
      </c>
      <c r="H454" t="s">
        <v>100</v>
      </c>
      <c r="J454" t="s">
        <v>75</v>
      </c>
      <c r="M454" t="s">
        <v>50</v>
      </c>
      <c r="N454" t="s">
        <v>1515</v>
      </c>
      <c r="O454" t="s">
        <v>231</v>
      </c>
      <c r="Q454" t="s">
        <v>78</v>
      </c>
    </row>
    <row r="455" spans="1:17" x14ac:dyDescent="0.3">
      <c r="A455" t="s">
        <v>1572</v>
      </c>
      <c r="B455" t="s">
        <v>1573</v>
      </c>
      <c r="C455" t="s">
        <v>46</v>
      </c>
      <c r="D455" t="s">
        <v>34</v>
      </c>
      <c r="E455" t="s">
        <v>670</v>
      </c>
      <c r="F455" s="1">
        <v>7610000000000</v>
      </c>
      <c r="G455" s="2">
        <v>27828</v>
      </c>
      <c r="H455" t="s">
        <v>111</v>
      </c>
      <c r="I455" t="s">
        <v>1574</v>
      </c>
      <c r="J455" t="s">
        <v>24</v>
      </c>
      <c r="L455" t="s">
        <v>121</v>
      </c>
      <c r="M455" t="s">
        <v>60</v>
      </c>
      <c r="N455" t="s">
        <v>135</v>
      </c>
      <c r="O455" t="s">
        <v>251</v>
      </c>
      <c r="Q455" t="s">
        <v>385</v>
      </c>
    </row>
    <row r="456" spans="1:17" x14ac:dyDescent="0.3">
      <c r="A456" t="s">
        <v>1575</v>
      </c>
      <c r="B456" s="3">
        <v>46134</v>
      </c>
      <c r="C456" t="s">
        <v>80</v>
      </c>
      <c r="D456" t="s">
        <v>34</v>
      </c>
      <c r="E456" t="s">
        <v>1576</v>
      </c>
      <c r="F456" s="1">
        <v>8400000000000</v>
      </c>
      <c r="G456" s="2">
        <v>30766</v>
      </c>
      <c r="H456" t="s">
        <v>36</v>
      </c>
      <c r="J456" t="s">
        <v>58</v>
      </c>
      <c r="L456" t="s">
        <v>128</v>
      </c>
      <c r="N456" t="s">
        <v>1577</v>
      </c>
      <c r="O456" t="s">
        <v>175</v>
      </c>
      <c r="Q456" t="s">
        <v>177</v>
      </c>
    </row>
    <row r="457" spans="1:17" x14ac:dyDescent="0.3">
      <c r="A457" t="s">
        <v>1578</v>
      </c>
      <c r="B457" s="2">
        <v>46030</v>
      </c>
      <c r="C457" t="s">
        <v>172</v>
      </c>
      <c r="D457" t="s">
        <v>90</v>
      </c>
      <c r="E457" t="s">
        <v>1579</v>
      </c>
      <c r="F457" s="1">
        <v>5710000000000</v>
      </c>
      <c r="G457" s="2">
        <v>21106</v>
      </c>
      <c r="H457" t="s">
        <v>111</v>
      </c>
      <c r="I457" t="s">
        <v>1580</v>
      </c>
      <c r="J457" t="s">
        <v>102</v>
      </c>
      <c r="K457" t="s">
        <v>325</v>
      </c>
      <c r="L457" t="s">
        <v>59</v>
      </c>
      <c r="M457" t="s">
        <v>40</v>
      </c>
      <c r="N457" t="s">
        <v>1581</v>
      </c>
      <c r="O457" t="s">
        <v>193</v>
      </c>
      <c r="Q457" t="s">
        <v>30</v>
      </c>
    </row>
    <row r="458" spans="1:17" x14ac:dyDescent="0.3">
      <c r="A458" t="s">
        <v>1582</v>
      </c>
      <c r="B458" s="3">
        <v>46190</v>
      </c>
      <c r="C458" t="s">
        <v>54</v>
      </c>
      <c r="D458" t="s">
        <v>81</v>
      </c>
      <c r="E458" t="s">
        <v>571</v>
      </c>
      <c r="F458" s="1">
        <v>8100000000000</v>
      </c>
      <c r="G458" s="2">
        <v>29701</v>
      </c>
      <c r="H458" t="s">
        <v>22</v>
      </c>
      <c r="I458" t="s">
        <v>1583</v>
      </c>
      <c r="J458" t="s">
        <v>113</v>
      </c>
      <c r="L458" t="s">
        <v>121</v>
      </c>
      <c r="M458" t="s">
        <v>40</v>
      </c>
      <c r="N458" t="s">
        <v>489</v>
      </c>
      <c r="O458" t="s">
        <v>245</v>
      </c>
      <c r="P458" t="s">
        <v>1299</v>
      </c>
      <c r="Q458" t="s">
        <v>30</v>
      </c>
    </row>
    <row r="459" spans="1:17" x14ac:dyDescent="0.3">
      <c r="A459" t="s">
        <v>1584</v>
      </c>
      <c r="B459" s="2">
        <v>46036</v>
      </c>
      <c r="C459" t="s">
        <v>80</v>
      </c>
      <c r="D459" t="s">
        <v>90</v>
      </c>
      <c r="E459" t="s">
        <v>845</v>
      </c>
      <c r="F459" s="1">
        <v>102000000000</v>
      </c>
      <c r="G459" s="2">
        <v>37105</v>
      </c>
      <c r="I459" t="s">
        <v>1585</v>
      </c>
      <c r="J459" t="s">
        <v>75</v>
      </c>
      <c r="L459" t="s">
        <v>103</v>
      </c>
      <c r="M459" t="s">
        <v>27</v>
      </c>
      <c r="O459" t="s">
        <v>550</v>
      </c>
      <c r="P459" s="2">
        <v>46058</v>
      </c>
    </row>
    <row r="460" spans="1:17" x14ac:dyDescent="0.3">
      <c r="A460" t="s">
        <v>1586</v>
      </c>
      <c r="B460" s="3">
        <v>46090</v>
      </c>
      <c r="C460" t="s">
        <v>73</v>
      </c>
      <c r="D460" t="s">
        <v>34</v>
      </c>
      <c r="E460" t="s">
        <v>697</v>
      </c>
      <c r="F460" s="1">
        <v>7010000000000</v>
      </c>
      <c r="G460" t="s">
        <v>390</v>
      </c>
      <c r="H460" t="s">
        <v>22</v>
      </c>
      <c r="J460" t="s">
        <v>257</v>
      </c>
      <c r="L460" t="s">
        <v>303</v>
      </c>
      <c r="N460" t="s">
        <v>1587</v>
      </c>
      <c r="O460" t="s">
        <v>603</v>
      </c>
      <c r="P460" s="3">
        <v>46104</v>
      </c>
      <c r="Q460" t="s">
        <v>385</v>
      </c>
    </row>
    <row r="461" spans="1:17" x14ac:dyDescent="0.3">
      <c r="A461" t="s">
        <v>1588</v>
      </c>
      <c r="B461" s="3">
        <v>46206</v>
      </c>
      <c r="C461" t="s">
        <v>322</v>
      </c>
      <c r="D461" t="s">
        <v>20</v>
      </c>
      <c r="E461" t="s">
        <v>1589</v>
      </c>
      <c r="F461" s="1">
        <v>7900000000000</v>
      </c>
      <c r="G461" t="s">
        <v>1590</v>
      </c>
      <c r="H461" t="s">
        <v>65</v>
      </c>
      <c r="I461" t="s">
        <v>1591</v>
      </c>
      <c r="J461" t="s">
        <v>168</v>
      </c>
      <c r="K461" t="s">
        <v>142</v>
      </c>
      <c r="L461" t="s">
        <v>59</v>
      </c>
      <c r="M461" t="s">
        <v>68</v>
      </c>
      <c r="N461" t="s">
        <v>579</v>
      </c>
      <c r="O461" t="s">
        <v>408</v>
      </c>
      <c r="Q461" t="s">
        <v>145</v>
      </c>
    </row>
    <row r="462" spans="1:17" x14ac:dyDescent="0.3">
      <c r="A462" t="s">
        <v>1592</v>
      </c>
      <c r="B462" s="3">
        <v>46118</v>
      </c>
      <c r="C462" t="s">
        <v>172</v>
      </c>
      <c r="D462" t="s">
        <v>209</v>
      </c>
      <c r="E462" t="s">
        <v>1593</v>
      </c>
      <c r="G462" t="s">
        <v>1594</v>
      </c>
      <c r="H462" t="s">
        <v>111</v>
      </c>
      <c r="I462">
        <v>27634994242</v>
      </c>
      <c r="J462" t="s">
        <v>186</v>
      </c>
      <c r="L462" t="s">
        <v>128</v>
      </c>
      <c r="M462" t="s">
        <v>68</v>
      </c>
      <c r="N462" t="s">
        <v>1595</v>
      </c>
      <c r="O462" t="s">
        <v>87</v>
      </c>
      <c r="Q462" t="s">
        <v>145</v>
      </c>
    </row>
    <row r="463" spans="1:17" x14ac:dyDescent="0.3">
      <c r="A463" t="s">
        <v>1596</v>
      </c>
      <c r="B463" s="2">
        <v>46054</v>
      </c>
      <c r="C463" t="s">
        <v>80</v>
      </c>
      <c r="D463" t="s">
        <v>90</v>
      </c>
      <c r="E463" t="s">
        <v>1513</v>
      </c>
      <c r="F463" s="1">
        <v>9910000000000</v>
      </c>
      <c r="G463" s="3">
        <v>36448</v>
      </c>
      <c r="H463" t="s">
        <v>100</v>
      </c>
      <c r="I463" t="s">
        <v>1597</v>
      </c>
      <c r="J463" t="s">
        <v>357</v>
      </c>
      <c r="L463" t="s">
        <v>121</v>
      </c>
      <c r="M463" t="s">
        <v>114</v>
      </c>
      <c r="N463" t="s">
        <v>471</v>
      </c>
      <c r="O463" t="s">
        <v>150</v>
      </c>
      <c r="P463" s="3">
        <v>46052</v>
      </c>
    </row>
    <row r="464" spans="1:17" x14ac:dyDescent="0.3">
      <c r="A464" t="s">
        <v>1598</v>
      </c>
      <c r="B464" s="2">
        <v>46049</v>
      </c>
      <c r="C464" t="s">
        <v>19</v>
      </c>
      <c r="D464" t="s">
        <v>55</v>
      </c>
      <c r="E464" t="s">
        <v>1599</v>
      </c>
      <c r="F464" t="s">
        <v>447</v>
      </c>
      <c r="G464" t="s">
        <v>1600</v>
      </c>
      <c r="H464" t="s">
        <v>111</v>
      </c>
      <c r="I464" t="s">
        <v>1601</v>
      </c>
      <c r="J464" t="s">
        <v>94</v>
      </c>
      <c r="K464" t="s">
        <v>319</v>
      </c>
      <c r="L464" t="s">
        <v>121</v>
      </c>
      <c r="M464" t="s">
        <v>27</v>
      </c>
      <c r="N464" t="s">
        <v>1602</v>
      </c>
      <c r="O464" t="s">
        <v>130</v>
      </c>
      <c r="P464" s="2">
        <v>46114</v>
      </c>
      <c r="Q464" t="s">
        <v>437</v>
      </c>
    </row>
    <row r="465" spans="1:17" x14ac:dyDescent="0.3">
      <c r="A465" t="s">
        <v>1603</v>
      </c>
      <c r="B465" s="2">
        <v>46196</v>
      </c>
      <c r="C465" t="s">
        <v>172</v>
      </c>
      <c r="D465" t="s">
        <v>138</v>
      </c>
      <c r="E465" t="s">
        <v>709</v>
      </c>
      <c r="F465" s="1">
        <v>6710000000000</v>
      </c>
      <c r="G465" t="s">
        <v>1604</v>
      </c>
      <c r="H465" t="s">
        <v>111</v>
      </c>
      <c r="I465" t="s">
        <v>1605</v>
      </c>
      <c r="J465" t="s">
        <v>102</v>
      </c>
      <c r="L465" t="s">
        <v>85</v>
      </c>
      <c r="M465" t="s">
        <v>68</v>
      </c>
      <c r="N465" t="s">
        <v>1033</v>
      </c>
      <c r="O465" t="s">
        <v>150</v>
      </c>
      <c r="Q465" t="s">
        <v>200</v>
      </c>
    </row>
    <row r="466" spans="1:17" x14ac:dyDescent="0.3">
      <c r="A466" t="s">
        <v>1606</v>
      </c>
      <c r="B466" t="s">
        <v>1163</v>
      </c>
      <c r="C466" t="s">
        <v>322</v>
      </c>
      <c r="D466" t="s">
        <v>81</v>
      </c>
      <c r="E466" t="s">
        <v>1311</v>
      </c>
      <c r="F466">
        <v>2262369084</v>
      </c>
      <c r="G466" t="s">
        <v>1607</v>
      </c>
      <c r="H466" t="s">
        <v>48</v>
      </c>
      <c r="I466">
        <v>727650580</v>
      </c>
      <c r="J466" t="s">
        <v>38</v>
      </c>
      <c r="K466" t="s">
        <v>319</v>
      </c>
      <c r="L466" t="s">
        <v>134</v>
      </c>
      <c r="N466" t="s">
        <v>1608</v>
      </c>
      <c r="O466" t="s">
        <v>391</v>
      </c>
      <c r="Q466" t="s">
        <v>437</v>
      </c>
    </row>
    <row r="467" spans="1:17" x14ac:dyDescent="0.3">
      <c r="A467" t="s">
        <v>1609</v>
      </c>
      <c r="B467" s="3">
        <v>46047</v>
      </c>
      <c r="C467" t="s">
        <v>19</v>
      </c>
      <c r="D467" t="s">
        <v>138</v>
      </c>
      <c r="E467" t="s">
        <v>1557</v>
      </c>
      <c r="G467" s="2">
        <v>16088</v>
      </c>
      <c r="H467" t="s">
        <v>111</v>
      </c>
      <c r="I467" t="s">
        <v>1610</v>
      </c>
      <c r="J467" t="s">
        <v>197</v>
      </c>
      <c r="K467" t="s">
        <v>25</v>
      </c>
      <c r="L467" t="s">
        <v>103</v>
      </c>
      <c r="M467" t="s">
        <v>40</v>
      </c>
      <c r="N467" t="s">
        <v>1611</v>
      </c>
      <c r="O467" t="s">
        <v>157</v>
      </c>
      <c r="P467" s="3">
        <v>46065</v>
      </c>
      <c r="Q467" t="s">
        <v>276</v>
      </c>
    </row>
    <row r="468" spans="1:17" x14ac:dyDescent="0.3">
      <c r="A468" t="s">
        <v>1612</v>
      </c>
      <c r="B468" t="s">
        <v>1613</v>
      </c>
      <c r="C468" t="s">
        <v>322</v>
      </c>
      <c r="D468" t="s">
        <v>147</v>
      </c>
      <c r="E468" t="s">
        <v>1614</v>
      </c>
      <c r="F468" s="1">
        <v>5010000000000</v>
      </c>
      <c r="H468" t="s">
        <v>111</v>
      </c>
      <c r="I468" t="s">
        <v>1615</v>
      </c>
      <c r="J468" t="s">
        <v>249</v>
      </c>
      <c r="K468" t="s">
        <v>211</v>
      </c>
      <c r="L468" t="s">
        <v>121</v>
      </c>
      <c r="M468" t="s">
        <v>114</v>
      </c>
      <c r="O468" t="s">
        <v>136</v>
      </c>
      <c r="P468" s="2">
        <v>46081</v>
      </c>
      <c r="Q468" t="s">
        <v>145</v>
      </c>
    </row>
    <row r="469" spans="1:17" x14ac:dyDescent="0.3">
      <c r="A469" t="s">
        <v>1616</v>
      </c>
      <c r="B469" s="2">
        <v>46273</v>
      </c>
      <c r="C469" t="s">
        <v>19</v>
      </c>
      <c r="D469" t="s">
        <v>55</v>
      </c>
      <c r="E469" t="s">
        <v>1617</v>
      </c>
      <c r="F469" s="1">
        <v>2400000000000</v>
      </c>
      <c r="G469" t="s">
        <v>1618</v>
      </c>
      <c r="H469" t="s">
        <v>48</v>
      </c>
      <c r="I469">
        <v>27694877932</v>
      </c>
      <c r="J469" t="s">
        <v>102</v>
      </c>
      <c r="K469" t="s">
        <v>211</v>
      </c>
      <c r="L469" t="s">
        <v>134</v>
      </c>
      <c r="M469" t="s">
        <v>40</v>
      </c>
      <c r="N469" t="s">
        <v>1619</v>
      </c>
      <c r="O469" t="s">
        <v>227</v>
      </c>
      <c r="Q469" t="s">
        <v>145</v>
      </c>
    </row>
    <row r="470" spans="1:17" x14ac:dyDescent="0.3">
      <c r="A470" t="s">
        <v>1620</v>
      </c>
      <c r="B470" s="3">
        <v>45997</v>
      </c>
      <c r="C470" t="s">
        <v>46</v>
      </c>
      <c r="D470" t="s">
        <v>34</v>
      </c>
      <c r="E470" t="s">
        <v>617</v>
      </c>
      <c r="F470" s="1">
        <v>6810000000000</v>
      </c>
      <c r="G470" s="3">
        <v>25175</v>
      </c>
      <c r="I470" t="s">
        <v>1621</v>
      </c>
      <c r="J470" t="s">
        <v>224</v>
      </c>
      <c r="L470" t="s">
        <v>128</v>
      </c>
      <c r="N470" t="s">
        <v>467</v>
      </c>
      <c r="O470" t="s">
        <v>636</v>
      </c>
      <c r="Q470" t="s">
        <v>177</v>
      </c>
    </row>
    <row r="471" spans="1:17" x14ac:dyDescent="0.3">
      <c r="A471" t="s">
        <v>1622</v>
      </c>
      <c r="B471" t="s">
        <v>973</v>
      </c>
      <c r="C471" t="s">
        <v>172</v>
      </c>
      <c r="D471" t="s">
        <v>34</v>
      </c>
      <c r="E471" t="s">
        <v>323</v>
      </c>
      <c r="F471" s="1">
        <v>6900000000000</v>
      </c>
      <c r="G471" s="3">
        <v>25313</v>
      </c>
      <c r="H471" t="s">
        <v>65</v>
      </c>
      <c r="I471" t="s">
        <v>1623</v>
      </c>
      <c r="J471" t="s">
        <v>113</v>
      </c>
      <c r="L471" t="s">
        <v>103</v>
      </c>
      <c r="M471" t="s">
        <v>225</v>
      </c>
      <c r="N471" t="s">
        <v>1445</v>
      </c>
      <c r="O471" t="s">
        <v>603</v>
      </c>
      <c r="P471" s="2">
        <v>46128</v>
      </c>
      <c r="Q471" t="s">
        <v>145</v>
      </c>
    </row>
    <row r="472" spans="1:17" x14ac:dyDescent="0.3">
      <c r="A472" t="s">
        <v>1624</v>
      </c>
      <c r="B472" s="2">
        <v>46263</v>
      </c>
      <c r="C472" t="s">
        <v>109</v>
      </c>
      <c r="D472" t="s">
        <v>55</v>
      </c>
      <c r="E472" t="s">
        <v>185</v>
      </c>
      <c r="G472" t="s">
        <v>1625</v>
      </c>
      <c r="I472" t="s">
        <v>173</v>
      </c>
      <c r="J472" t="s">
        <v>186</v>
      </c>
      <c r="L472" t="s">
        <v>103</v>
      </c>
      <c r="M472" t="s">
        <v>225</v>
      </c>
      <c r="N472" t="s">
        <v>1043</v>
      </c>
      <c r="P472" s="2">
        <v>46288</v>
      </c>
      <c r="Q472" t="s">
        <v>145</v>
      </c>
    </row>
    <row r="473" spans="1:17" x14ac:dyDescent="0.3">
      <c r="A473" t="s">
        <v>1626</v>
      </c>
      <c r="B473" s="2">
        <v>46277</v>
      </c>
      <c r="C473" t="s">
        <v>322</v>
      </c>
      <c r="D473" t="s">
        <v>147</v>
      </c>
      <c r="E473" t="s">
        <v>1627</v>
      </c>
      <c r="F473" s="1">
        <v>5410000000000</v>
      </c>
      <c r="G473" s="2">
        <v>19905</v>
      </c>
      <c r="H473" t="s">
        <v>22</v>
      </c>
      <c r="I473" t="s">
        <v>1628</v>
      </c>
      <c r="J473" t="s">
        <v>249</v>
      </c>
      <c r="K473" t="s">
        <v>25</v>
      </c>
      <c r="L473" t="s">
        <v>134</v>
      </c>
      <c r="M473" t="s">
        <v>50</v>
      </c>
      <c r="N473" t="s">
        <v>41</v>
      </c>
      <c r="O473" t="s">
        <v>619</v>
      </c>
      <c r="Q473" t="s">
        <v>385</v>
      </c>
    </row>
    <row r="474" spans="1:17" x14ac:dyDescent="0.3">
      <c r="A474" t="s">
        <v>1629</v>
      </c>
      <c r="B474" s="3">
        <v>46265</v>
      </c>
      <c r="C474" t="s">
        <v>54</v>
      </c>
      <c r="D474" t="s">
        <v>20</v>
      </c>
      <c r="E474" t="s">
        <v>758</v>
      </c>
      <c r="F474" s="1">
        <v>8510000000000</v>
      </c>
      <c r="G474" s="2">
        <v>31327</v>
      </c>
      <c r="H474" t="s">
        <v>111</v>
      </c>
      <c r="I474" t="s">
        <v>1630</v>
      </c>
      <c r="J474" t="s">
        <v>186</v>
      </c>
      <c r="L474" t="s">
        <v>39</v>
      </c>
      <c r="M474" t="s">
        <v>50</v>
      </c>
      <c r="N474" t="s">
        <v>489</v>
      </c>
      <c r="O474" t="s">
        <v>1157</v>
      </c>
    </row>
    <row r="475" spans="1:17" x14ac:dyDescent="0.3">
      <c r="A475" t="s">
        <v>1631</v>
      </c>
      <c r="B475" s="3">
        <v>46080</v>
      </c>
      <c r="C475" t="s">
        <v>73</v>
      </c>
      <c r="D475" t="s">
        <v>20</v>
      </c>
      <c r="E475" t="s">
        <v>1632</v>
      </c>
      <c r="F475" s="1">
        <v>8310000000000</v>
      </c>
      <c r="G475" t="s">
        <v>1633</v>
      </c>
      <c r="H475" t="s">
        <v>65</v>
      </c>
      <c r="I475" t="s">
        <v>1634</v>
      </c>
      <c r="J475" t="s">
        <v>412</v>
      </c>
      <c r="L475" t="s">
        <v>39</v>
      </c>
      <c r="M475" t="s">
        <v>225</v>
      </c>
      <c r="N475" t="s">
        <v>501</v>
      </c>
      <c r="O475" t="s">
        <v>96</v>
      </c>
      <c r="Q475" t="s">
        <v>253</v>
      </c>
    </row>
    <row r="476" spans="1:17" x14ac:dyDescent="0.3">
      <c r="A476" t="s">
        <v>1635</v>
      </c>
      <c r="B476" t="s">
        <v>1636</v>
      </c>
      <c r="C476" t="s">
        <v>80</v>
      </c>
      <c r="D476" t="s">
        <v>165</v>
      </c>
      <c r="E476" t="s">
        <v>355</v>
      </c>
      <c r="F476" s="1">
        <v>9810000000000</v>
      </c>
      <c r="G476" t="s">
        <v>1637</v>
      </c>
      <c r="H476" t="s">
        <v>100</v>
      </c>
      <c r="J476" t="s">
        <v>241</v>
      </c>
      <c r="L476" t="s">
        <v>39</v>
      </c>
      <c r="M476" t="s">
        <v>155</v>
      </c>
      <c r="N476" t="s">
        <v>182</v>
      </c>
      <c r="O476" t="s">
        <v>603</v>
      </c>
      <c r="Q476" t="s">
        <v>71</v>
      </c>
    </row>
    <row r="477" spans="1:17" x14ac:dyDescent="0.3">
      <c r="A477" t="s">
        <v>1638</v>
      </c>
      <c r="B477" s="2">
        <v>46131</v>
      </c>
      <c r="C477" t="s">
        <v>322</v>
      </c>
      <c r="D477" t="s">
        <v>90</v>
      </c>
      <c r="E477" t="s">
        <v>1639</v>
      </c>
      <c r="F477" s="1">
        <v>4400000000000</v>
      </c>
      <c r="G477" t="s">
        <v>1640</v>
      </c>
      <c r="I477" t="s">
        <v>1641</v>
      </c>
      <c r="J477" t="s">
        <v>113</v>
      </c>
      <c r="K477" t="s">
        <v>319</v>
      </c>
      <c r="L477" t="s">
        <v>103</v>
      </c>
      <c r="M477" t="s">
        <v>114</v>
      </c>
      <c r="N477" t="s">
        <v>212</v>
      </c>
      <c r="O477" t="s">
        <v>251</v>
      </c>
      <c r="P477" s="2">
        <v>46143</v>
      </c>
      <c r="Q477" t="s">
        <v>71</v>
      </c>
    </row>
    <row r="478" spans="1:17" x14ac:dyDescent="0.3">
      <c r="A478" t="s">
        <v>1642</v>
      </c>
      <c r="B478" s="2">
        <v>46079</v>
      </c>
      <c r="C478" t="s">
        <v>46</v>
      </c>
      <c r="D478" t="s">
        <v>34</v>
      </c>
      <c r="E478" t="s">
        <v>1643</v>
      </c>
      <c r="F478">
        <v>12199528186</v>
      </c>
      <c r="H478" t="s">
        <v>65</v>
      </c>
      <c r="J478" t="s">
        <v>84</v>
      </c>
      <c r="L478" t="s">
        <v>128</v>
      </c>
      <c r="N478" t="s">
        <v>1644</v>
      </c>
      <c r="O478" t="s">
        <v>770</v>
      </c>
      <c r="Q478" t="s">
        <v>276</v>
      </c>
    </row>
    <row r="479" spans="1:17" x14ac:dyDescent="0.3">
      <c r="A479" t="s">
        <v>1645</v>
      </c>
      <c r="B479" t="s">
        <v>1646</v>
      </c>
      <c r="C479" t="s">
        <v>109</v>
      </c>
      <c r="D479" t="s">
        <v>55</v>
      </c>
      <c r="E479" t="s">
        <v>588</v>
      </c>
      <c r="F479" s="1">
        <v>7210000000000</v>
      </c>
      <c r="G479" t="s">
        <v>1647</v>
      </c>
      <c r="I479" t="s">
        <v>173</v>
      </c>
      <c r="J479" t="s">
        <v>113</v>
      </c>
      <c r="L479" t="s">
        <v>149</v>
      </c>
      <c r="M479" t="s">
        <v>27</v>
      </c>
      <c r="N479" t="s">
        <v>404</v>
      </c>
      <c r="O479" t="s">
        <v>499</v>
      </c>
    </row>
    <row r="480" spans="1:17" x14ac:dyDescent="0.3">
      <c r="A480" t="s">
        <v>1648</v>
      </c>
      <c r="B480" s="2">
        <v>46047</v>
      </c>
      <c r="C480" t="s">
        <v>172</v>
      </c>
      <c r="D480" t="s">
        <v>34</v>
      </c>
      <c r="E480" t="s">
        <v>544</v>
      </c>
      <c r="F480" s="1">
        <v>8210000000000</v>
      </c>
      <c r="G480" s="2">
        <v>30208</v>
      </c>
      <c r="H480" t="s">
        <v>100</v>
      </c>
      <c r="I480" t="s">
        <v>1649</v>
      </c>
      <c r="J480" t="s">
        <v>102</v>
      </c>
      <c r="K480" t="s">
        <v>296</v>
      </c>
      <c r="M480" t="s">
        <v>225</v>
      </c>
      <c r="N480" t="s">
        <v>1650</v>
      </c>
      <c r="O480" t="s">
        <v>532</v>
      </c>
      <c r="Q480" t="s">
        <v>43</v>
      </c>
    </row>
    <row r="481" spans="1:17" x14ac:dyDescent="0.3">
      <c r="A481" t="s">
        <v>1651</v>
      </c>
      <c r="B481" s="3">
        <v>46052</v>
      </c>
      <c r="C481" t="s">
        <v>109</v>
      </c>
      <c r="D481" t="s">
        <v>138</v>
      </c>
      <c r="E481" t="s">
        <v>1627</v>
      </c>
      <c r="G481" s="3">
        <v>29370</v>
      </c>
      <c r="H481" t="s">
        <v>111</v>
      </c>
      <c r="J481" t="s">
        <v>466</v>
      </c>
      <c r="L481" t="s">
        <v>303</v>
      </c>
      <c r="M481" t="s">
        <v>68</v>
      </c>
      <c r="N481" t="s">
        <v>1652</v>
      </c>
      <c r="O481" t="s">
        <v>237</v>
      </c>
      <c r="P481" t="s">
        <v>1653</v>
      </c>
      <c r="Q481" t="s">
        <v>385</v>
      </c>
    </row>
    <row r="482" spans="1:17" x14ac:dyDescent="0.3">
      <c r="A482" t="s">
        <v>1654</v>
      </c>
      <c r="B482" s="2">
        <v>46112</v>
      </c>
      <c r="C482" t="s">
        <v>19</v>
      </c>
      <c r="D482" t="s">
        <v>55</v>
      </c>
      <c r="E482" t="s">
        <v>1655</v>
      </c>
      <c r="F482" s="1">
        <v>9910000000000</v>
      </c>
      <c r="H482" t="s">
        <v>111</v>
      </c>
      <c r="I482" t="s">
        <v>173</v>
      </c>
      <c r="J482" t="s">
        <v>94</v>
      </c>
      <c r="K482" t="s">
        <v>25</v>
      </c>
      <c r="L482" t="s">
        <v>59</v>
      </c>
      <c r="M482" t="s">
        <v>68</v>
      </c>
      <c r="N482" t="s">
        <v>501</v>
      </c>
      <c r="O482" t="s">
        <v>175</v>
      </c>
      <c r="Q482" t="s">
        <v>88</v>
      </c>
    </row>
    <row r="483" spans="1:17" x14ac:dyDescent="0.3">
      <c r="A483" t="s">
        <v>1656</v>
      </c>
      <c r="B483" s="2">
        <v>46150</v>
      </c>
      <c r="C483" t="s">
        <v>376</v>
      </c>
      <c r="D483" t="s">
        <v>55</v>
      </c>
      <c r="E483" t="s">
        <v>1018</v>
      </c>
      <c r="F483" s="1">
        <v>2100000000000</v>
      </c>
      <c r="G483" s="2">
        <v>44443</v>
      </c>
      <c r="I483" t="s">
        <v>1657</v>
      </c>
      <c r="J483" t="s">
        <v>186</v>
      </c>
      <c r="L483" t="s">
        <v>128</v>
      </c>
      <c r="M483" t="s">
        <v>50</v>
      </c>
      <c r="N483" t="s">
        <v>1515</v>
      </c>
      <c r="O483" t="s">
        <v>144</v>
      </c>
      <c r="Q483" t="s">
        <v>78</v>
      </c>
    </row>
    <row r="484" spans="1:17" x14ac:dyDescent="0.3">
      <c r="A484" t="s">
        <v>1658</v>
      </c>
      <c r="B484" t="s">
        <v>1659</v>
      </c>
      <c r="C484" t="s">
        <v>322</v>
      </c>
      <c r="D484" t="s">
        <v>55</v>
      </c>
      <c r="E484" t="s">
        <v>1660</v>
      </c>
      <c r="F484" s="1">
        <v>505000000000</v>
      </c>
      <c r="G484" s="2">
        <v>38481</v>
      </c>
      <c r="H484" t="s">
        <v>65</v>
      </c>
      <c r="I484">
        <v>769641680</v>
      </c>
      <c r="J484" t="s">
        <v>186</v>
      </c>
      <c r="K484" t="s">
        <v>220</v>
      </c>
      <c r="L484" t="s">
        <v>303</v>
      </c>
      <c r="M484" t="s">
        <v>27</v>
      </c>
      <c r="N484" t="s">
        <v>876</v>
      </c>
      <c r="O484" t="s">
        <v>231</v>
      </c>
      <c r="P484" s="2">
        <v>46302</v>
      </c>
      <c r="Q484" t="s">
        <v>125</v>
      </c>
    </row>
    <row r="485" spans="1:17" x14ac:dyDescent="0.3">
      <c r="A485" t="s">
        <v>1661</v>
      </c>
      <c r="B485" s="3">
        <v>46169</v>
      </c>
      <c r="C485" t="s">
        <v>54</v>
      </c>
      <c r="D485" t="s">
        <v>20</v>
      </c>
      <c r="E485" t="s">
        <v>527</v>
      </c>
      <c r="F485" s="1">
        <v>8700000000000</v>
      </c>
      <c r="G485" s="2">
        <v>31880</v>
      </c>
      <c r="H485" t="s">
        <v>100</v>
      </c>
      <c r="I485" t="s">
        <v>1662</v>
      </c>
      <c r="J485" t="s">
        <v>412</v>
      </c>
      <c r="L485" t="s">
        <v>39</v>
      </c>
      <c r="M485" t="s">
        <v>114</v>
      </c>
      <c r="N485" t="s">
        <v>1049</v>
      </c>
      <c r="O485" t="s">
        <v>490</v>
      </c>
      <c r="Q485" t="s">
        <v>30</v>
      </c>
    </row>
    <row r="486" spans="1:17" x14ac:dyDescent="0.3">
      <c r="A486" t="s">
        <v>1663</v>
      </c>
      <c r="B486" t="s">
        <v>1664</v>
      </c>
      <c r="C486" t="s">
        <v>322</v>
      </c>
      <c r="D486" t="s">
        <v>34</v>
      </c>
      <c r="E486" t="s">
        <v>74</v>
      </c>
      <c r="F486" s="1">
        <v>9910000000000</v>
      </c>
      <c r="G486" s="2">
        <v>36501</v>
      </c>
      <c r="H486" t="s">
        <v>65</v>
      </c>
      <c r="I486">
        <v>849001318</v>
      </c>
      <c r="K486" t="s">
        <v>220</v>
      </c>
      <c r="L486" t="s">
        <v>85</v>
      </c>
      <c r="M486" t="s">
        <v>27</v>
      </c>
      <c r="N486" t="s">
        <v>286</v>
      </c>
      <c r="O486" t="s">
        <v>298</v>
      </c>
      <c r="Q486" t="s">
        <v>253</v>
      </c>
    </row>
    <row r="487" spans="1:17" x14ac:dyDescent="0.3">
      <c r="A487" t="s">
        <v>1665</v>
      </c>
      <c r="B487" s="2">
        <v>46157</v>
      </c>
      <c r="C487" t="s">
        <v>33</v>
      </c>
      <c r="D487" t="s">
        <v>147</v>
      </c>
      <c r="E487" t="s">
        <v>574</v>
      </c>
      <c r="F487" s="1">
        <v>107000000000</v>
      </c>
      <c r="G487" s="2">
        <v>37073</v>
      </c>
      <c r="H487" t="s">
        <v>48</v>
      </c>
      <c r="J487" t="s">
        <v>181</v>
      </c>
      <c r="L487" t="s">
        <v>303</v>
      </c>
      <c r="M487" t="s">
        <v>27</v>
      </c>
      <c r="N487" t="s">
        <v>358</v>
      </c>
      <c r="O487" t="s">
        <v>291</v>
      </c>
    </row>
    <row r="488" spans="1:17" x14ac:dyDescent="0.3">
      <c r="A488" t="s">
        <v>1666</v>
      </c>
      <c r="B488" s="2">
        <v>46302</v>
      </c>
      <c r="C488" t="s">
        <v>46</v>
      </c>
      <c r="D488" t="s">
        <v>55</v>
      </c>
      <c r="E488" t="s">
        <v>725</v>
      </c>
      <c r="F488" s="1">
        <v>5310000000000</v>
      </c>
      <c r="G488" s="3">
        <v>19614</v>
      </c>
      <c r="H488" t="s">
        <v>111</v>
      </c>
      <c r="J488" t="s">
        <v>154</v>
      </c>
      <c r="L488" t="s">
        <v>85</v>
      </c>
      <c r="M488" t="s">
        <v>225</v>
      </c>
      <c r="N488" t="s">
        <v>1496</v>
      </c>
      <c r="O488" t="s">
        <v>271</v>
      </c>
      <c r="Q488" t="s">
        <v>385</v>
      </c>
    </row>
    <row r="489" spans="1:17" x14ac:dyDescent="0.3">
      <c r="A489" t="s">
        <v>1667</v>
      </c>
      <c r="B489" s="2">
        <v>46070</v>
      </c>
      <c r="C489" t="s">
        <v>33</v>
      </c>
      <c r="D489" t="s">
        <v>165</v>
      </c>
      <c r="E489" t="s">
        <v>492</v>
      </c>
      <c r="F489" s="1">
        <v>508000000000</v>
      </c>
      <c r="H489" t="s">
        <v>22</v>
      </c>
      <c r="I489">
        <v>818276792</v>
      </c>
      <c r="J489" t="s">
        <v>24</v>
      </c>
      <c r="M489" t="s">
        <v>225</v>
      </c>
      <c r="N489" t="s">
        <v>1595</v>
      </c>
      <c r="O489" t="s">
        <v>96</v>
      </c>
      <c r="Q489" t="s">
        <v>78</v>
      </c>
    </row>
    <row r="490" spans="1:17" x14ac:dyDescent="0.3">
      <c r="A490" t="s">
        <v>1668</v>
      </c>
      <c r="B490" s="2">
        <v>46083</v>
      </c>
      <c r="C490" t="s">
        <v>80</v>
      </c>
      <c r="D490" t="s">
        <v>55</v>
      </c>
      <c r="E490" t="s">
        <v>487</v>
      </c>
      <c r="F490" s="1">
        <v>8800000000000</v>
      </c>
      <c r="G490" s="2">
        <v>32174</v>
      </c>
      <c r="H490" t="s">
        <v>65</v>
      </c>
      <c r="I490" t="s">
        <v>1669</v>
      </c>
      <c r="J490" t="s">
        <v>197</v>
      </c>
      <c r="L490" t="s">
        <v>149</v>
      </c>
      <c r="M490" t="s">
        <v>174</v>
      </c>
      <c r="N490" t="s">
        <v>1326</v>
      </c>
      <c r="O490" t="s">
        <v>1040</v>
      </c>
      <c r="Q490" t="s">
        <v>253</v>
      </c>
    </row>
    <row r="491" spans="1:17" x14ac:dyDescent="0.3">
      <c r="A491" t="s">
        <v>1670</v>
      </c>
      <c r="C491" t="s">
        <v>172</v>
      </c>
      <c r="D491" t="s">
        <v>20</v>
      </c>
      <c r="E491" t="s">
        <v>584</v>
      </c>
      <c r="F491" s="1">
        <v>6510000000000</v>
      </c>
      <c r="G491" t="s">
        <v>1671</v>
      </c>
      <c r="H491" t="s">
        <v>36</v>
      </c>
      <c r="I491">
        <v>643066196</v>
      </c>
      <c r="J491" t="s">
        <v>154</v>
      </c>
      <c r="L491" t="s">
        <v>103</v>
      </c>
      <c r="N491" t="s">
        <v>400</v>
      </c>
      <c r="O491" t="s">
        <v>150</v>
      </c>
      <c r="Q491" t="s">
        <v>43</v>
      </c>
    </row>
    <row r="492" spans="1:17" x14ac:dyDescent="0.3">
      <c r="A492" t="s">
        <v>1672</v>
      </c>
      <c r="B492" t="s">
        <v>1673</v>
      </c>
      <c r="C492" t="s">
        <v>80</v>
      </c>
      <c r="D492" t="s">
        <v>165</v>
      </c>
      <c r="E492" t="s">
        <v>584</v>
      </c>
      <c r="G492" s="2">
        <v>34145</v>
      </c>
      <c r="H492" t="s">
        <v>111</v>
      </c>
      <c r="I492" t="s">
        <v>1674</v>
      </c>
      <c r="J492" t="s">
        <v>75</v>
      </c>
      <c r="L492" t="s">
        <v>128</v>
      </c>
      <c r="M492" t="s">
        <v>40</v>
      </c>
      <c r="N492" t="s">
        <v>1055</v>
      </c>
      <c r="O492" t="s">
        <v>353</v>
      </c>
      <c r="Q492" t="s">
        <v>30</v>
      </c>
    </row>
    <row r="493" spans="1:17" x14ac:dyDescent="0.3">
      <c r="A493" t="s">
        <v>1675</v>
      </c>
      <c r="B493" s="2">
        <v>46185</v>
      </c>
      <c r="C493" t="s">
        <v>172</v>
      </c>
      <c r="D493" t="s">
        <v>209</v>
      </c>
      <c r="E493" t="s">
        <v>1676</v>
      </c>
      <c r="F493" s="1">
        <v>5210000000000</v>
      </c>
      <c r="G493" s="3">
        <v>19270</v>
      </c>
      <c r="H493" t="s">
        <v>36</v>
      </c>
      <c r="I493" t="s">
        <v>1677</v>
      </c>
      <c r="J493" t="s">
        <v>141</v>
      </c>
      <c r="L493" t="s">
        <v>134</v>
      </c>
      <c r="N493" t="s">
        <v>867</v>
      </c>
      <c r="O493" t="s">
        <v>157</v>
      </c>
      <c r="Q493" t="s">
        <v>107</v>
      </c>
    </row>
    <row r="494" spans="1:17" x14ac:dyDescent="0.3">
      <c r="A494" t="s">
        <v>1678</v>
      </c>
      <c r="B494" s="3">
        <v>46112</v>
      </c>
      <c r="C494" t="s">
        <v>172</v>
      </c>
      <c r="D494" t="s">
        <v>209</v>
      </c>
      <c r="E494" t="s">
        <v>373</v>
      </c>
      <c r="F494" s="1">
        <v>8410000000000</v>
      </c>
      <c r="G494" s="3">
        <v>30980</v>
      </c>
      <c r="H494" t="s">
        <v>22</v>
      </c>
      <c r="J494" t="s">
        <v>249</v>
      </c>
      <c r="L494" t="s">
        <v>134</v>
      </c>
      <c r="M494" t="s">
        <v>114</v>
      </c>
      <c r="N494" t="s">
        <v>1679</v>
      </c>
      <c r="O494" t="s">
        <v>231</v>
      </c>
      <c r="Q494" t="s">
        <v>107</v>
      </c>
    </row>
    <row r="495" spans="1:17" x14ac:dyDescent="0.3">
      <c r="A495" t="s">
        <v>1680</v>
      </c>
      <c r="B495" s="2">
        <v>46028</v>
      </c>
      <c r="C495" t="s">
        <v>172</v>
      </c>
      <c r="D495" t="s">
        <v>90</v>
      </c>
      <c r="E495" t="s">
        <v>1681</v>
      </c>
      <c r="F495" s="1">
        <v>212000000000</v>
      </c>
      <c r="G495" s="2">
        <v>37613</v>
      </c>
      <c r="H495" t="s">
        <v>65</v>
      </c>
      <c r="I495">
        <v>842589061</v>
      </c>
      <c r="J495" t="s">
        <v>412</v>
      </c>
      <c r="L495" t="s">
        <v>128</v>
      </c>
      <c r="M495" t="s">
        <v>60</v>
      </c>
      <c r="N495" t="s">
        <v>1682</v>
      </c>
      <c r="O495" t="s">
        <v>770</v>
      </c>
      <c r="Q495" t="s">
        <v>125</v>
      </c>
    </row>
    <row r="496" spans="1:17" x14ac:dyDescent="0.3">
      <c r="A496" t="s">
        <v>1683</v>
      </c>
      <c r="B496" t="s">
        <v>1684</v>
      </c>
      <c r="C496" t="s">
        <v>109</v>
      </c>
      <c r="D496" t="s">
        <v>55</v>
      </c>
      <c r="F496" s="1">
        <v>7010000000000</v>
      </c>
      <c r="G496" s="2">
        <v>25898</v>
      </c>
      <c r="H496" t="s">
        <v>65</v>
      </c>
      <c r="J496" t="s">
        <v>224</v>
      </c>
      <c r="M496" t="s">
        <v>60</v>
      </c>
      <c r="N496" t="s">
        <v>417</v>
      </c>
      <c r="O496" t="s">
        <v>507</v>
      </c>
      <c r="Q496" t="s">
        <v>253</v>
      </c>
    </row>
    <row r="497" spans="1:17" x14ac:dyDescent="0.3">
      <c r="A497" t="s">
        <v>1685</v>
      </c>
      <c r="B497" t="s">
        <v>1686</v>
      </c>
      <c r="C497" t="s">
        <v>54</v>
      </c>
      <c r="D497" t="s">
        <v>20</v>
      </c>
      <c r="E497" t="s">
        <v>713</v>
      </c>
      <c r="F497">
        <v>54081285911</v>
      </c>
      <c r="G497" s="2">
        <v>19948</v>
      </c>
      <c r="H497" t="s">
        <v>36</v>
      </c>
      <c r="I497" t="s">
        <v>1687</v>
      </c>
      <c r="J497" t="s">
        <v>357</v>
      </c>
      <c r="L497" t="s">
        <v>134</v>
      </c>
      <c r="M497" t="s">
        <v>60</v>
      </c>
      <c r="N497" t="s">
        <v>338</v>
      </c>
      <c r="O497" t="s">
        <v>1009</v>
      </c>
      <c r="Q497" t="s">
        <v>43</v>
      </c>
    </row>
    <row r="498" spans="1:17" x14ac:dyDescent="0.3">
      <c r="A498" t="s">
        <v>1688</v>
      </c>
      <c r="B498" s="2">
        <v>46117</v>
      </c>
      <c r="C498" t="s">
        <v>80</v>
      </c>
      <c r="D498" t="s">
        <v>34</v>
      </c>
      <c r="E498" t="s">
        <v>1689</v>
      </c>
      <c r="F498" s="1">
        <v>5300000000000</v>
      </c>
      <c r="G498" s="3">
        <v>19385</v>
      </c>
      <c r="H498" t="s">
        <v>111</v>
      </c>
      <c r="I498">
        <v>27757088894</v>
      </c>
      <c r="J498" t="s">
        <v>219</v>
      </c>
      <c r="L498" t="s">
        <v>121</v>
      </c>
      <c r="O498" t="s">
        <v>499</v>
      </c>
      <c r="P498" s="2">
        <v>46239</v>
      </c>
      <c r="Q498" t="s">
        <v>88</v>
      </c>
    </row>
    <row r="499" spans="1:17" x14ac:dyDescent="0.3">
      <c r="A499" t="s">
        <v>1690</v>
      </c>
      <c r="B499" t="s">
        <v>1691</v>
      </c>
      <c r="C499" t="s">
        <v>19</v>
      </c>
      <c r="D499" t="s">
        <v>98</v>
      </c>
      <c r="E499" t="s">
        <v>1692</v>
      </c>
      <c r="F499" s="1">
        <v>2310000000000</v>
      </c>
      <c r="G499" s="2">
        <v>45132</v>
      </c>
      <c r="H499" t="s">
        <v>100</v>
      </c>
      <c r="I499" t="s">
        <v>1693</v>
      </c>
      <c r="J499" t="s">
        <v>241</v>
      </c>
      <c r="L499" t="s">
        <v>303</v>
      </c>
      <c r="M499" t="s">
        <v>68</v>
      </c>
      <c r="N499" t="s">
        <v>1119</v>
      </c>
      <c r="O499" t="s">
        <v>62</v>
      </c>
      <c r="P499" t="s">
        <v>1694</v>
      </c>
      <c r="Q499" t="s">
        <v>30</v>
      </c>
    </row>
    <row r="500" spans="1:17" x14ac:dyDescent="0.3">
      <c r="A500" t="s">
        <v>1695</v>
      </c>
      <c r="B500" s="2">
        <v>46044</v>
      </c>
      <c r="C500" t="s">
        <v>117</v>
      </c>
      <c r="D500" t="s">
        <v>165</v>
      </c>
      <c r="E500" t="s">
        <v>283</v>
      </c>
      <c r="F500" s="1">
        <v>7910000000000</v>
      </c>
      <c r="G500" t="s">
        <v>1696</v>
      </c>
      <c r="H500" t="s">
        <v>111</v>
      </c>
      <c r="I500">
        <v>836837266</v>
      </c>
      <c r="J500" t="s">
        <v>168</v>
      </c>
      <c r="L500" t="s">
        <v>26</v>
      </c>
      <c r="M500" t="s">
        <v>225</v>
      </c>
      <c r="N500" t="s">
        <v>1697</v>
      </c>
      <c r="O500" t="s">
        <v>379</v>
      </c>
      <c r="P500" s="3">
        <v>46074</v>
      </c>
    </row>
    <row r="501" spans="1:17" x14ac:dyDescent="0.3">
      <c r="A501" t="s">
        <v>1698</v>
      </c>
      <c r="B501" s="3">
        <v>46087</v>
      </c>
      <c r="C501" t="s">
        <v>73</v>
      </c>
      <c r="D501" t="s">
        <v>34</v>
      </c>
      <c r="E501" t="s">
        <v>1699</v>
      </c>
      <c r="F501" s="1">
        <v>4710000000000</v>
      </c>
      <c r="G501" t="s">
        <v>1700</v>
      </c>
      <c r="H501" t="s">
        <v>22</v>
      </c>
      <c r="J501" t="s">
        <v>216</v>
      </c>
      <c r="L501" t="s">
        <v>26</v>
      </c>
      <c r="M501" t="s">
        <v>155</v>
      </c>
      <c r="N501" t="s">
        <v>797</v>
      </c>
      <c r="O501" t="s">
        <v>430</v>
      </c>
      <c r="P501" s="2">
        <v>46095</v>
      </c>
      <c r="Q501" t="s">
        <v>78</v>
      </c>
    </row>
    <row r="502" spans="1:17" x14ac:dyDescent="0.3">
      <c r="A502" t="s">
        <v>1701</v>
      </c>
      <c r="B502" s="2">
        <v>46017</v>
      </c>
      <c r="C502" t="s">
        <v>73</v>
      </c>
      <c r="D502" t="s">
        <v>81</v>
      </c>
      <c r="E502" t="s">
        <v>1576</v>
      </c>
      <c r="F502" s="1">
        <v>5300000000000</v>
      </c>
      <c r="G502" s="3">
        <v>19430</v>
      </c>
      <c r="H502" t="s">
        <v>100</v>
      </c>
      <c r="I502">
        <v>763428992</v>
      </c>
      <c r="J502" t="s">
        <v>38</v>
      </c>
      <c r="L502" t="s">
        <v>26</v>
      </c>
      <c r="M502" t="s">
        <v>27</v>
      </c>
      <c r="O502" t="s">
        <v>362</v>
      </c>
      <c r="P502" t="s">
        <v>746</v>
      </c>
      <c r="Q502" t="s">
        <v>43</v>
      </c>
    </row>
    <row r="503" spans="1:17" x14ac:dyDescent="0.3">
      <c r="A503" t="s">
        <v>1702</v>
      </c>
      <c r="B503" s="2">
        <v>46096</v>
      </c>
      <c r="C503" t="s">
        <v>322</v>
      </c>
      <c r="D503" t="s">
        <v>98</v>
      </c>
      <c r="E503" t="s">
        <v>1226</v>
      </c>
      <c r="F503" s="1">
        <v>807000000000</v>
      </c>
      <c r="G503" t="s">
        <v>1703</v>
      </c>
      <c r="H503" t="s">
        <v>22</v>
      </c>
      <c r="I503" t="s">
        <v>1704</v>
      </c>
      <c r="J503" t="s">
        <v>241</v>
      </c>
      <c r="K503" t="s">
        <v>319</v>
      </c>
      <c r="L503" t="s">
        <v>103</v>
      </c>
      <c r="M503" t="s">
        <v>155</v>
      </c>
      <c r="N503" t="s">
        <v>1705</v>
      </c>
      <c r="O503" t="s">
        <v>144</v>
      </c>
      <c r="P503" t="s">
        <v>1706</v>
      </c>
      <c r="Q503" t="s">
        <v>200</v>
      </c>
    </row>
    <row r="504" spans="1:17" x14ac:dyDescent="0.3">
      <c r="A504" t="s">
        <v>1707</v>
      </c>
      <c r="B504" s="2">
        <v>46115</v>
      </c>
      <c r="C504" t="s">
        <v>80</v>
      </c>
      <c r="D504" t="s">
        <v>138</v>
      </c>
      <c r="E504" t="s">
        <v>1655</v>
      </c>
      <c r="F504" s="1">
        <v>7810000000000</v>
      </c>
      <c r="G504" s="2">
        <v>28771</v>
      </c>
      <c r="H504" t="s">
        <v>100</v>
      </c>
      <c r="I504" t="s">
        <v>1708</v>
      </c>
      <c r="J504" t="s">
        <v>186</v>
      </c>
      <c r="L504" t="s">
        <v>121</v>
      </c>
      <c r="M504" t="s">
        <v>40</v>
      </c>
      <c r="N504" t="s">
        <v>982</v>
      </c>
      <c r="O504" t="s">
        <v>183</v>
      </c>
      <c r="P504" s="2">
        <v>46120</v>
      </c>
      <c r="Q504" t="s">
        <v>30</v>
      </c>
    </row>
    <row r="505" spans="1:17" x14ac:dyDescent="0.3">
      <c r="A505" t="s">
        <v>1709</v>
      </c>
      <c r="B505" s="2">
        <v>46187</v>
      </c>
      <c r="C505" t="s">
        <v>54</v>
      </c>
      <c r="D505" t="s">
        <v>147</v>
      </c>
      <c r="E505" t="s">
        <v>1710</v>
      </c>
      <c r="F505" s="1">
        <v>5910000000000</v>
      </c>
      <c r="G505" s="2">
        <v>21786</v>
      </c>
      <c r="I505" t="s">
        <v>1711</v>
      </c>
      <c r="J505" t="s">
        <v>141</v>
      </c>
      <c r="L505" t="s">
        <v>128</v>
      </c>
      <c r="M505" t="s">
        <v>114</v>
      </c>
      <c r="N505" t="s">
        <v>242</v>
      </c>
      <c r="O505" t="s">
        <v>213</v>
      </c>
      <c r="Q505" t="s">
        <v>88</v>
      </c>
    </row>
    <row r="506" spans="1:17" x14ac:dyDescent="0.3">
      <c r="A506" t="s">
        <v>1712</v>
      </c>
      <c r="B506" s="3">
        <v>46021</v>
      </c>
      <c r="C506" t="s">
        <v>46</v>
      </c>
      <c r="D506" t="s">
        <v>90</v>
      </c>
      <c r="E506" t="s">
        <v>1038</v>
      </c>
      <c r="F506" s="1">
        <v>4810000000000</v>
      </c>
      <c r="G506" s="2">
        <v>17628</v>
      </c>
      <c r="H506" t="s">
        <v>111</v>
      </c>
      <c r="I506">
        <v>27685858686</v>
      </c>
      <c r="L506" t="s">
        <v>121</v>
      </c>
      <c r="M506" t="s">
        <v>50</v>
      </c>
      <c r="O506" t="s">
        <v>245</v>
      </c>
      <c r="P506" s="2">
        <v>46082</v>
      </c>
      <c r="Q506" t="s">
        <v>253</v>
      </c>
    </row>
    <row r="507" spans="1:17" x14ac:dyDescent="0.3">
      <c r="A507" t="s">
        <v>1713</v>
      </c>
      <c r="B507" s="3">
        <v>46165</v>
      </c>
      <c r="C507" t="s">
        <v>19</v>
      </c>
      <c r="D507" t="s">
        <v>138</v>
      </c>
      <c r="E507" t="s">
        <v>1714</v>
      </c>
      <c r="F507" s="1">
        <v>9910000000000</v>
      </c>
      <c r="G507" s="2">
        <v>36198</v>
      </c>
      <c r="H507" t="s">
        <v>48</v>
      </c>
      <c r="I507" t="s">
        <v>1715</v>
      </c>
      <c r="J507" t="s">
        <v>84</v>
      </c>
      <c r="K507" t="s">
        <v>67</v>
      </c>
      <c r="L507" t="s">
        <v>128</v>
      </c>
      <c r="M507" t="s">
        <v>225</v>
      </c>
      <c r="N507" t="s">
        <v>643</v>
      </c>
      <c r="O507" t="s">
        <v>251</v>
      </c>
      <c r="Q507" t="s">
        <v>71</v>
      </c>
    </row>
    <row r="508" spans="1:17" x14ac:dyDescent="0.3">
      <c r="A508" t="s">
        <v>1716</v>
      </c>
      <c r="B508" t="s">
        <v>1717</v>
      </c>
      <c r="C508" t="s">
        <v>322</v>
      </c>
      <c r="D508" t="s">
        <v>20</v>
      </c>
      <c r="E508" t="s">
        <v>1718</v>
      </c>
      <c r="F508" s="1">
        <v>7900000000000</v>
      </c>
      <c r="G508" t="s">
        <v>1719</v>
      </c>
      <c r="I508" t="s">
        <v>1720</v>
      </c>
      <c r="J508" t="s">
        <v>241</v>
      </c>
      <c r="K508" t="s">
        <v>296</v>
      </c>
      <c r="L508" t="s">
        <v>134</v>
      </c>
      <c r="M508" t="s">
        <v>68</v>
      </c>
      <c r="N508" t="s">
        <v>628</v>
      </c>
      <c r="O508" t="s">
        <v>397</v>
      </c>
      <c r="Q508" t="s">
        <v>253</v>
      </c>
    </row>
    <row r="509" spans="1:17" x14ac:dyDescent="0.3">
      <c r="A509" t="s">
        <v>1721</v>
      </c>
      <c r="B509" t="s">
        <v>1722</v>
      </c>
      <c r="C509" t="s">
        <v>80</v>
      </c>
      <c r="D509" t="s">
        <v>20</v>
      </c>
      <c r="E509" t="s">
        <v>1065</v>
      </c>
      <c r="F509" s="1">
        <v>7900000000000</v>
      </c>
      <c r="G509" s="3">
        <v>28867</v>
      </c>
      <c r="H509" t="s">
        <v>100</v>
      </c>
      <c r="I509" t="s">
        <v>1723</v>
      </c>
      <c r="J509" t="s">
        <v>197</v>
      </c>
      <c r="L509" t="s">
        <v>121</v>
      </c>
      <c r="M509" t="s">
        <v>174</v>
      </c>
      <c r="N509" t="s">
        <v>1724</v>
      </c>
      <c r="P509" s="3">
        <v>46280</v>
      </c>
      <c r="Q509" t="s">
        <v>43</v>
      </c>
    </row>
    <row r="511" spans="1:17" x14ac:dyDescent="0.3">
      <c r="A511" t="s">
        <v>1725</v>
      </c>
      <c r="B511" s="2">
        <v>46268</v>
      </c>
      <c r="C511" t="s">
        <v>73</v>
      </c>
      <c r="D511" t="s">
        <v>55</v>
      </c>
      <c r="E511" t="s">
        <v>1726</v>
      </c>
      <c r="F511" s="1">
        <v>4510000000000</v>
      </c>
      <c r="G511" s="2">
        <v>16747</v>
      </c>
      <c r="H511" t="s">
        <v>36</v>
      </c>
      <c r="I511" t="s">
        <v>1727</v>
      </c>
      <c r="J511" t="s">
        <v>181</v>
      </c>
      <c r="L511" t="s">
        <v>121</v>
      </c>
      <c r="M511" t="s">
        <v>50</v>
      </c>
      <c r="N511" t="s">
        <v>1728</v>
      </c>
      <c r="O511" t="s">
        <v>532</v>
      </c>
      <c r="P511" t="s">
        <v>711</v>
      </c>
    </row>
    <row r="512" spans="1:17" x14ac:dyDescent="0.3">
      <c r="A512" t="s">
        <v>1729</v>
      </c>
      <c r="B512" t="s">
        <v>1730</v>
      </c>
      <c r="C512" t="s">
        <v>109</v>
      </c>
      <c r="D512" t="s">
        <v>138</v>
      </c>
      <c r="E512" t="s">
        <v>1246</v>
      </c>
      <c r="F512" s="1">
        <v>605000000000</v>
      </c>
      <c r="G512" s="3">
        <v>38845</v>
      </c>
      <c r="H512" t="s">
        <v>65</v>
      </c>
      <c r="I512" t="s">
        <v>1731</v>
      </c>
      <c r="J512" t="s">
        <v>38</v>
      </c>
      <c r="M512" t="s">
        <v>174</v>
      </c>
      <c r="N512" t="s">
        <v>892</v>
      </c>
      <c r="O512" t="s">
        <v>353</v>
      </c>
      <c r="Q512" t="s">
        <v>107</v>
      </c>
    </row>
    <row r="513" spans="1:17" x14ac:dyDescent="0.3">
      <c r="A513" t="s">
        <v>1732</v>
      </c>
      <c r="B513" s="2">
        <v>46102</v>
      </c>
      <c r="C513" t="s">
        <v>19</v>
      </c>
      <c r="D513" t="s">
        <v>147</v>
      </c>
      <c r="E513" t="s">
        <v>308</v>
      </c>
      <c r="F513" s="1">
        <v>4810000000000</v>
      </c>
      <c r="G513" s="3">
        <v>17784</v>
      </c>
      <c r="I513" t="s">
        <v>173</v>
      </c>
      <c r="J513" t="s">
        <v>219</v>
      </c>
      <c r="L513" t="s">
        <v>303</v>
      </c>
      <c r="M513" t="s">
        <v>40</v>
      </c>
      <c r="N513" t="s">
        <v>1287</v>
      </c>
      <c r="O513" t="s">
        <v>150</v>
      </c>
      <c r="P513" t="s">
        <v>1733</v>
      </c>
      <c r="Q513" t="s">
        <v>276</v>
      </c>
    </row>
    <row r="514" spans="1:17" x14ac:dyDescent="0.3">
      <c r="A514" t="s">
        <v>1734</v>
      </c>
      <c r="B514" s="2">
        <v>46118</v>
      </c>
      <c r="C514" t="s">
        <v>54</v>
      </c>
      <c r="D514" t="s">
        <v>81</v>
      </c>
      <c r="E514" t="s">
        <v>1735</v>
      </c>
      <c r="F514" s="1">
        <v>9900000000000</v>
      </c>
      <c r="G514" s="2">
        <v>36277</v>
      </c>
      <c r="H514" t="s">
        <v>65</v>
      </c>
      <c r="I514">
        <v>27847808518</v>
      </c>
      <c r="J514" t="s">
        <v>84</v>
      </c>
      <c r="L514" t="s">
        <v>85</v>
      </c>
      <c r="M514" t="s">
        <v>174</v>
      </c>
      <c r="N514" t="s">
        <v>192</v>
      </c>
      <c r="O514" t="s">
        <v>188</v>
      </c>
      <c r="Q514" t="s">
        <v>107</v>
      </c>
    </row>
    <row r="515" spans="1:17" x14ac:dyDescent="0.3">
      <c r="A515" t="s">
        <v>1736</v>
      </c>
      <c r="B515" s="2">
        <v>46210</v>
      </c>
      <c r="C515" t="s">
        <v>172</v>
      </c>
      <c r="D515" t="s">
        <v>34</v>
      </c>
      <c r="E515" t="s">
        <v>806</v>
      </c>
      <c r="F515" s="1">
        <v>9610000000000</v>
      </c>
      <c r="G515" s="2">
        <v>35272</v>
      </c>
      <c r="H515" t="s">
        <v>36</v>
      </c>
      <c r="I515" t="s">
        <v>1737</v>
      </c>
      <c r="J515" t="s">
        <v>249</v>
      </c>
      <c r="L515" t="s">
        <v>303</v>
      </c>
      <c r="M515" t="s">
        <v>40</v>
      </c>
      <c r="N515" t="s">
        <v>1587</v>
      </c>
      <c r="O515" t="s">
        <v>162</v>
      </c>
      <c r="P515" s="3">
        <v>46240</v>
      </c>
      <c r="Q515" t="s">
        <v>385</v>
      </c>
    </row>
    <row r="516" spans="1:17" x14ac:dyDescent="0.3">
      <c r="A516" t="s">
        <v>1738</v>
      </c>
      <c r="B516" s="3">
        <v>46222</v>
      </c>
      <c r="C516" t="s">
        <v>19</v>
      </c>
      <c r="D516" t="s">
        <v>81</v>
      </c>
      <c r="E516" t="s">
        <v>403</v>
      </c>
      <c r="F516" s="1">
        <v>1600000000000</v>
      </c>
      <c r="G516" s="2">
        <v>42398</v>
      </c>
      <c r="H516" t="s">
        <v>111</v>
      </c>
      <c r="I516" t="s">
        <v>1739</v>
      </c>
      <c r="J516" t="s">
        <v>154</v>
      </c>
      <c r="L516" t="s">
        <v>59</v>
      </c>
      <c r="M516" t="s">
        <v>155</v>
      </c>
      <c r="N516" t="s">
        <v>847</v>
      </c>
      <c r="O516" t="s">
        <v>422</v>
      </c>
      <c r="Q516" t="s">
        <v>177</v>
      </c>
    </row>
    <row r="517" spans="1:17" x14ac:dyDescent="0.3">
      <c r="A517" t="s">
        <v>1740</v>
      </c>
      <c r="B517" s="3">
        <v>46148</v>
      </c>
      <c r="C517" t="s">
        <v>46</v>
      </c>
      <c r="D517" t="s">
        <v>165</v>
      </c>
      <c r="E517" t="s">
        <v>1741</v>
      </c>
      <c r="F517" s="1">
        <v>411000000000</v>
      </c>
      <c r="H517" t="s">
        <v>100</v>
      </c>
      <c r="I517" t="s">
        <v>1742</v>
      </c>
      <c r="J517" t="s">
        <v>357</v>
      </c>
      <c r="L517" t="s">
        <v>121</v>
      </c>
      <c r="N517" t="s">
        <v>192</v>
      </c>
      <c r="O517" t="s">
        <v>502</v>
      </c>
      <c r="P517" s="3">
        <v>46169</v>
      </c>
      <c r="Q517" t="s">
        <v>177</v>
      </c>
    </row>
    <row r="518" spans="1:17" x14ac:dyDescent="0.3">
      <c r="A518" t="s">
        <v>1743</v>
      </c>
      <c r="B518" t="s">
        <v>1744</v>
      </c>
      <c r="C518" t="s">
        <v>73</v>
      </c>
      <c r="D518" t="s">
        <v>34</v>
      </c>
      <c r="E518" t="s">
        <v>1660</v>
      </c>
      <c r="G518" s="2">
        <v>39044</v>
      </c>
      <c r="H518" t="s">
        <v>111</v>
      </c>
      <c r="I518">
        <v>27616868451</v>
      </c>
      <c r="J518" t="s">
        <v>84</v>
      </c>
      <c r="L518" t="s">
        <v>59</v>
      </c>
      <c r="M518" t="s">
        <v>50</v>
      </c>
      <c r="N518" t="s">
        <v>953</v>
      </c>
      <c r="O518" t="s">
        <v>885</v>
      </c>
      <c r="Q518" t="s">
        <v>437</v>
      </c>
    </row>
    <row r="519" spans="1:17" x14ac:dyDescent="0.3">
      <c r="A519" t="s">
        <v>1745</v>
      </c>
      <c r="B519" s="2">
        <v>46030</v>
      </c>
      <c r="C519" t="s">
        <v>33</v>
      </c>
      <c r="D519" t="s">
        <v>138</v>
      </c>
      <c r="E519" t="s">
        <v>1746</v>
      </c>
      <c r="F519" s="1">
        <v>611000000000</v>
      </c>
      <c r="G519" t="s">
        <v>1747</v>
      </c>
      <c r="H519" t="s">
        <v>65</v>
      </c>
      <c r="I519">
        <v>808461472</v>
      </c>
      <c r="J519" t="s">
        <v>241</v>
      </c>
      <c r="L519" t="s">
        <v>59</v>
      </c>
      <c r="M519" t="s">
        <v>225</v>
      </c>
      <c r="N519" t="s">
        <v>86</v>
      </c>
      <c r="O519" t="s">
        <v>770</v>
      </c>
      <c r="Q519" t="s">
        <v>200</v>
      </c>
    </row>
    <row r="520" spans="1:17" x14ac:dyDescent="0.3">
      <c r="A520" t="s">
        <v>1748</v>
      </c>
      <c r="B520" s="2">
        <v>46118</v>
      </c>
      <c r="C520" t="s">
        <v>46</v>
      </c>
      <c r="D520" t="s">
        <v>209</v>
      </c>
      <c r="F520" s="1">
        <v>7800000000000</v>
      </c>
      <c r="G520" s="2">
        <v>28504</v>
      </c>
      <c r="H520" t="s">
        <v>111</v>
      </c>
      <c r="I520" t="s">
        <v>1749</v>
      </c>
      <c r="J520" t="s">
        <v>49</v>
      </c>
      <c r="L520" t="s">
        <v>103</v>
      </c>
      <c r="M520" t="s">
        <v>225</v>
      </c>
      <c r="N520" t="s">
        <v>695</v>
      </c>
      <c r="O520" t="s">
        <v>507</v>
      </c>
      <c r="P520" s="2">
        <v>46147</v>
      </c>
      <c r="Q520" t="s">
        <v>78</v>
      </c>
    </row>
    <row r="521" spans="1:17" x14ac:dyDescent="0.3">
      <c r="A521" t="s">
        <v>1750</v>
      </c>
      <c r="B521" s="3">
        <v>46257</v>
      </c>
      <c r="C521" t="s">
        <v>54</v>
      </c>
      <c r="D521" t="s">
        <v>81</v>
      </c>
      <c r="E521" t="s">
        <v>1689</v>
      </c>
      <c r="F521" s="1">
        <v>6000000000000</v>
      </c>
      <c r="G521" s="2">
        <v>21946</v>
      </c>
      <c r="I521" t="s">
        <v>1751</v>
      </c>
      <c r="J521" t="s">
        <v>466</v>
      </c>
      <c r="L521" t="s">
        <v>103</v>
      </c>
      <c r="N521" t="s">
        <v>1752</v>
      </c>
      <c r="O521" t="s">
        <v>333</v>
      </c>
      <c r="Q521" t="s">
        <v>88</v>
      </c>
    </row>
    <row r="522" spans="1:17" x14ac:dyDescent="0.3">
      <c r="A522" t="s">
        <v>1753</v>
      </c>
      <c r="B522" t="s">
        <v>1754</v>
      </c>
      <c r="C522" t="s">
        <v>322</v>
      </c>
      <c r="D522" t="s">
        <v>34</v>
      </c>
      <c r="E522" t="s">
        <v>1755</v>
      </c>
      <c r="F522" s="1">
        <v>4610000000000</v>
      </c>
      <c r="G522" t="s">
        <v>1756</v>
      </c>
      <c r="H522" t="s">
        <v>22</v>
      </c>
      <c r="I522" t="s">
        <v>1757</v>
      </c>
      <c r="J522" t="s">
        <v>197</v>
      </c>
      <c r="K522" t="s">
        <v>220</v>
      </c>
      <c r="L522" t="s">
        <v>149</v>
      </c>
      <c r="M522" t="s">
        <v>155</v>
      </c>
      <c r="N522" t="s">
        <v>270</v>
      </c>
      <c r="O522" t="s">
        <v>519</v>
      </c>
      <c r="Q522" t="s">
        <v>145</v>
      </c>
    </row>
    <row r="523" spans="1:17" x14ac:dyDescent="0.3">
      <c r="A523" t="s">
        <v>1758</v>
      </c>
      <c r="B523" s="2">
        <v>46087</v>
      </c>
      <c r="C523" t="s">
        <v>172</v>
      </c>
      <c r="D523" t="s">
        <v>165</v>
      </c>
      <c r="E523" t="s">
        <v>1080</v>
      </c>
      <c r="G523" t="s">
        <v>1759</v>
      </c>
      <c r="H523" t="s">
        <v>100</v>
      </c>
      <c r="I523">
        <v>664389071</v>
      </c>
      <c r="J523" t="s">
        <v>154</v>
      </c>
      <c r="L523" t="s">
        <v>149</v>
      </c>
      <c r="M523" t="s">
        <v>60</v>
      </c>
      <c r="N523" t="s">
        <v>1760</v>
      </c>
      <c r="O523" t="s">
        <v>150</v>
      </c>
      <c r="Q523" t="s">
        <v>78</v>
      </c>
    </row>
    <row r="524" spans="1:17" x14ac:dyDescent="0.3">
      <c r="A524" t="s">
        <v>1761</v>
      </c>
      <c r="B524" s="3">
        <v>46007</v>
      </c>
      <c r="C524" t="s">
        <v>117</v>
      </c>
      <c r="D524" t="s">
        <v>81</v>
      </c>
      <c r="E524" t="s">
        <v>1762</v>
      </c>
      <c r="F524" s="1">
        <v>5110000000000</v>
      </c>
      <c r="G524" s="3">
        <v>18863</v>
      </c>
      <c r="H524" t="s">
        <v>36</v>
      </c>
      <c r="I524">
        <v>27838896679</v>
      </c>
      <c r="J524" t="s">
        <v>249</v>
      </c>
      <c r="L524" t="s">
        <v>303</v>
      </c>
      <c r="M524" t="s">
        <v>68</v>
      </c>
      <c r="N524" t="s">
        <v>1763</v>
      </c>
      <c r="O524" t="s">
        <v>183</v>
      </c>
      <c r="Q524" t="s">
        <v>78</v>
      </c>
    </row>
    <row r="525" spans="1:17" x14ac:dyDescent="0.3">
      <c r="A525" t="s">
        <v>1764</v>
      </c>
      <c r="B525" t="s">
        <v>1765</v>
      </c>
      <c r="C525" t="s">
        <v>19</v>
      </c>
      <c r="D525" t="s">
        <v>90</v>
      </c>
      <c r="E525" t="s">
        <v>1087</v>
      </c>
      <c r="F525" s="1">
        <v>8810000000000</v>
      </c>
      <c r="G525" s="3">
        <v>32480</v>
      </c>
      <c r="H525" t="s">
        <v>100</v>
      </c>
      <c r="I525">
        <v>784989256</v>
      </c>
      <c r="J525" t="s">
        <v>197</v>
      </c>
      <c r="K525" t="s">
        <v>211</v>
      </c>
      <c r="L525" t="s">
        <v>59</v>
      </c>
      <c r="N525" t="s">
        <v>345</v>
      </c>
      <c r="O525" t="s">
        <v>77</v>
      </c>
      <c r="Q525" t="s">
        <v>30</v>
      </c>
    </row>
    <row r="526" spans="1:17" x14ac:dyDescent="0.3">
      <c r="A526" t="s">
        <v>1766</v>
      </c>
      <c r="B526" s="2">
        <v>46120</v>
      </c>
      <c r="C526" t="s">
        <v>46</v>
      </c>
      <c r="D526" t="s">
        <v>165</v>
      </c>
      <c r="E526" t="s">
        <v>1767</v>
      </c>
      <c r="F526" s="1">
        <v>6910000000000</v>
      </c>
      <c r="G526" t="s">
        <v>1768</v>
      </c>
      <c r="H526" t="s">
        <v>36</v>
      </c>
      <c r="I526" t="s">
        <v>1769</v>
      </c>
      <c r="J526" t="s">
        <v>102</v>
      </c>
      <c r="L526" t="s">
        <v>59</v>
      </c>
      <c r="M526" t="s">
        <v>114</v>
      </c>
      <c r="N526" t="s">
        <v>1752</v>
      </c>
      <c r="O526" t="s">
        <v>298</v>
      </c>
      <c r="Q526" t="s">
        <v>30</v>
      </c>
    </row>
    <row r="527" spans="1:17" x14ac:dyDescent="0.3">
      <c r="A527" t="s">
        <v>1770</v>
      </c>
      <c r="B527" t="s">
        <v>1653</v>
      </c>
      <c r="C527" t="s">
        <v>80</v>
      </c>
      <c r="D527" t="s">
        <v>90</v>
      </c>
      <c r="E527" t="s">
        <v>74</v>
      </c>
      <c r="G527" s="3">
        <v>39227</v>
      </c>
      <c r="H527" t="s">
        <v>100</v>
      </c>
      <c r="I527">
        <v>708288424</v>
      </c>
      <c r="J527" t="s">
        <v>466</v>
      </c>
      <c r="L527" t="s">
        <v>39</v>
      </c>
      <c r="M527" t="s">
        <v>40</v>
      </c>
      <c r="N527" t="s">
        <v>1771</v>
      </c>
      <c r="O527" t="s">
        <v>62</v>
      </c>
      <c r="Q527" t="s">
        <v>385</v>
      </c>
    </row>
    <row r="528" spans="1:17" x14ac:dyDescent="0.3">
      <c r="A528" t="s">
        <v>1772</v>
      </c>
      <c r="B528" s="2">
        <v>46152</v>
      </c>
      <c r="C528" t="s">
        <v>33</v>
      </c>
      <c r="D528" t="s">
        <v>55</v>
      </c>
      <c r="E528" t="s">
        <v>1773</v>
      </c>
      <c r="F528" s="1">
        <v>8410000000000</v>
      </c>
      <c r="G528" s="2">
        <v>30816</v>
      </c>
      <c r="H528" t="s">
        <v>48</v>
      </c>
      <c r="I528" t="s">
        <v>1774</v>
      </c>
      <c r="J528" t="s">
        <v>141</v>
      </c>
      <c r="L528" t="s">
        <v>128</v>
      </c>
      <c r="M528" t="s">
        <v>68</v>
      </c>
      <c r="N528" t="s">
        <v>479</v>
      </c>
      <c r="O528" t="s">
        <v>908</v>
      </c>
      <c r="Q528" t="s">
        <v>125</v>
      </c>
    </row>
    <row r="529" spans="1:17" x14ac:dyDescent="0.3">
      <c r="A529" t="s">
        <v>1775</v>
      </c>
      <c r="B529" s="2">
        <v>46155</v>
      </c>
      <c r="C529" t="s">
        <v>172</v>
      </c>
      <c r="D529" t="s">
        <v>147</v>
      </c>
      <c r="E529" t="s">
        <v>1767</v>
      </c>
      <c r="F529" s="1">
        <v>8110000000000</v>
      </c>
      <c r="G529" s="2">
        <v>29789</v>
      </c>
      <c r="I529">
        <v>612538401</v>
      </c>
      <c r="J529" t="s">
        <v>113</v>
      </c>
      <c r="M529" t="s">
        <v>40</v>
      </c>
      <c r="N529" t="s">
        <v>442</v>
      </c>
      <c r="O529" t="s">
        <v>1157</v>
      </c>
      <c r="Q529" t="s">
        <v>88</v>
      </c>
    </row>
    <row r="530" spans="1:17" x14ac:dyDescent="0.3">
      <c r="A530" t="s">
        <v>1776</v>
      </c>
      <c r="B530" s="2">
        <v>46135</v>
      </c>
      <c r="C530" t="s">
        <v>46</v>
      </c>
      <c r="D530" t="s">
        <v>209</v>
      </c>
      <c r="E530" t="s">
        <v>1285</v>
      </c>
      <c r="F530" s="1">
        <v>9500000000000</v>
      </c>
      <c r="G530" s="3">
        <v>34809</v>
      </c>
      <c r="H530" t="s">
        <v>36</v>
      </c>
      <c r="I530" t="s">
        <v>1777</v>
      </c>
      <c r="J530" t="s">
        <v>38</v>
      </c>
      <c r="L530" t="s">
        <v>121</v>
      </c>
      <c r="M530" t="s">
        <v>27</v>
      </c>
      <c r="N530" t="s">
        <v>1778</v>
      </c>
      <c r="O530" t="s">
        <v>625</v>
      </c>
      <c r="P530" s="2">
        <v>46151</v>
      </c>
      <c r="Q530" t="s">
        <v>30</v>
      </c>
    </row>
    <row r="531" spans="1:17" x14ac:dyDescent="0.3">
      <c r="A531" t="s">
        <v>1779</v>
      </c>
      <c r="B531" t="s">
        <v>1780</v>
      </c>
      <c r="C531" t="s">
        <v>376</v>
      </c>
      <c r="D531" t="s">
        <v>209</v>
      </c>
      <c r="E531" t="s">
        <v>317</v>
      </c>
      <c r="F531" s="1">
        <v>2110000000000</v>
      </c>
      <c r="G531" s="3">
        <v>44394</v>
      </c>
      <c r="H531" t="s">
        <v>65</v>
      </c>
      <c r="I531" t="s">
        <v>173</v>
      </c>
      <c r="J531" t="s">
        <v>241</v>
      </c>
      <c r="L531" t="s">
        <v>134</v>
      </c>
      <c r="M531" t="s">
        <v>40</v>
      </c>
      <c r="N531" t="s">
        <v>400</v>
      </c>
      <c r="O531" t="s">
        <v>764</v>
      </c>
      <c r="Q531" t="s">
        <v>78</v>
      </c>
    </row>
    <row r="532" spans="1:17" x14ac:dyDescent="0.3">
      <c r="A532" t="s">
        <v>1781</v>
      </c>
      <c r="B532" s="3">
        <v>45985</v>
      </c>
      <c r="C532" t="s">
        <v>80</v>
      </c>
      <c r="D532" t="s">
        <v>90</v>
      </c>
      <c r="G532" t="s">
        <v>1782</v>
      </c>
      <c r="H532" t="s">
        <v>48</v>
      </c>
      <c r="I532">
        <v>757813220</v>
      </c>
      <c r="J532" t="s">
        <v>120</v>
      </c>
      <c r="L532" t="s">
        <v>128</v>
      </c>
      <c r="N532" t="s">
        <v>404</v>
      </c>
      <c r="O532" t="s">
        <v>305</v>
      </c>
      <c r="Q532" t="s">
        <v>200</v>
      </c>
    </row>
    <row r="533" spans="1:17" x14ac:dyDescent="0.3">
      <c r="A533" t="s">
        <v>1783</v>
      </c>
      <c r="B533" s="2">
        <v>46160</v>
      </c>
      <c r="C533" t="s">
        <v>109</v>
      </c>
      <c r="D533" t="s">
        <v>165</v>
      </c>
      <c r="E533" t="s">
        <v>968</v>
      </c>
      <c r="F533" s="1">
        <v>9610000000000</v>
      </c>
      <c r="G533" s="3">
        <v>35426</v>
      </c>
      <c r="H533" t="s">
        <v>36</v>
      </c>
      <c r="I533" t="s">
        <v>1784</v>
      </c>
      <c r="J533" t="s">
        <v>216</v>
      </c>
      <c r="L533" t="s">
        <v>26</v>
      </c>
      <c r="M533" t="s">
        <v>68</v>
      </c>
      <c r="O533" t="s">
        <v>502</v>
      </c>
      <c r="P533" s="3">
        <v>46164</v>
      </c>
      <c r="Q533" t="s">
        <v>107</v>
      </c>
    </row>
    <row r="534" spans="1:17" x14ac:dyDescent="0.3">
      <c r="A534" t="s">
        <v>1785</v>
      </c>
      <c r="B534" s="2">
        <v>46138</v>
      </c>
      <c r="C534" t="s">
        <v>19</v>
      </c>
      <c r="D534" t="s">
        <v>138</v>
      </c>
      <c r="E534" t="s">
        <v>1786</v>
      </c>
      <c r="F534" s="1">
        <v>8010000000000</v>
      </c>
      <c r="G534" t="s">
        <v>1787</v>
      </c>
      <c r="H534" t="s">
        <v>22</v>
      </c>
      <c r="I534">
        <v>804585733</v>
      </c>
      <c r="J534" t="s">
        <v>466</v>
      </c>
      <c r="L534" t="s">
        <v>26</v>
      </c>
      <c r="M534" t="s">
        <v>225</v>
      </c>
      <c r="O534" t="s">
        <v>459</v>
      </c>
      <c r="Q534" t="s">
        <v>43</v>
      </c>
    </row>
    <row r="535" spans="1:17" x14ac:dyDescent="0.3">
      <c r="A535" t="s">
        <v>1788</v>
      </c>
      <c r="B535" t="s">
        <v>1007</v>
      </c>
      <c r="C535" t="s">
        <v>322</v>
      </c>
      <c r="D535" t="s">
        <v>90</v>
      </c>
      <c r="F535" s="1">
        <v>6910000000000</v>
      </c>
      <c r="G535" s="2">
        <v>25390</v>
      </c>
      <c r="H535" t="s">
        <v>100</v>
      </c>
      <c r="J535" t="s">
        <v>181</v>
      </c>
      <c r="K535" t="s">
        <v>325</v>
      </c>
      <c r="L535" t="s">
        <v>303</v>
      </c>
      <c r="M535" t="s">
        <v>114</v>
      </c>
      <c r="N535" t="s">
        <v>1231</v>
      </c>
      <c r="O535" t="s">
        <v>62</v>
      </c>
      <c r="P535" s="2">
        <v>46052</v>
      </c>
      <c r="Q535" t="s">
        <v>30</v>
      </c>
    </row>
    <row r="536" spans="1:17" x14ac:dyDescent="0.3">
      <c r="A536" t="s">
        <v>1789</v>
      </c>
      <c r="B536" s="2">
        <v>45820</v>
      </c>
      <c r="C536" t="s">
        <v>19</v>
      </c>
      <c r="D536" t="s">
        <v>81</v>
      </c>
      <c r="E536" t="s">
        <v>684</v>
      </c>
      <c r="F536" s="1">
        <v>1910000000000</v>
      </c>
      <c r="G536" t="s">
        <v>1790</v>
      </c>
      <c r="H536" t="s">
        <v>36</v>
      </c>
      <c r="I536" t="s">
        <v>1791</v>
      </c>
      <c r="J536" t="s">
        <v>197</v>
      </c>
      <c r="K536" t="s">
        <v>142</v>
      </c>
      <c r="L536" t="s">
        <v>128</v>
      </c>
      <c r="M536" t="s">
        <v>50</v>
      </c>
      <c r="N536" t="s">
        <v>280</v>
      </c>
      <c r="O536" t="s">
        <v>1040</v>
      </c>
      <c r="Q536" t="s">
        <v>88</v>
      </c>
    </row>
    <row r="537" spans="1:17" x14ac:dyDescent="0.3">
      <c r="A537" t="s">
        <v>1792</v>
      </c>
      <c r="B537" s="2">
        <v>46182</v>
      </c>
      <c r="C537" t="s">
        <v>73</v>
      </c>
      <c r="D537" t="s">
        <v>90</v>
      </c>
      <c r="F537" s="1">
        <v>6410000000000</v>
      </c>
      <c r="G537" s="2">
        <v>23701</v>
      </c>
      <c r="H537" t="s">
        <v>22</v>
      </c>
      <c r="I537" t="s">
        <v>173</v>
      </c>
      <c r="J537" t="s">
        <v>49</v>
      </c>
      <c r="L537" t="s">
        <v>39</v>
      </c>
      <c r="M537" t="s">
        <v>174</v>
      </c>
      <c r="N537" t="s">
        <v>1116</v>
      </c>
      <c r="O537" t="s">
        <v>87</v>
      </c>
      <c r="Q537" t="s">
        <v>43</v>
      </c>
    </row>
    <row r="538" spans="1:17" x14ac:dyDescent="0.3">
      <c r="A538" t="s">
        <v>1793</v>
      </c>
      <c r="B538" s="2">
        <v>46150</v>
      </c>
      <c r="C538" t="s">
        <v>109</v>
      </c>
      <c r="D538" t="s">
        <v>81</v>
      </c>
      <c r="F538" s="1">
        <v>605000000000</v>
      </c>
      <c r="G538" t="s">
        <v>1794</v>
      </c>
      <c r="I538" t="s">
        <v>1795</v>
      </c>
      <c r="J538" t="s">
        <v>181</v>
      </c>
      <c r="L538" t="s">
        <v>149</v>
      </c>
      <c r="N538" t="s">
        <v>514</v>
      </c>
      <c r="Q538" t="s">
        <v>253</v>
      </c>
    </row>
    <row r="539" spans="1:17" x14ac:dyDescent="0.3">
      <c r="A539" t="s">
        <v>1796</v>
      </c>
      <c r="B539" s="3">
        <v>46013</v>
      </c>
      <c r="C539" t="s">
        <v>80</v>
      </c>
      <c r="D539" t="s">
        <v>165</v>
      </c>
      <c r="E539" t="s">
        <v>630</v>
      </c>
      <c r="G539" t="s">
        <v>1797</v>
      </c>
      <c r="H539" t="s">
        <v>48</v>
      </c>
      <c r="L539" t="s">
        <v>121</v>
      </c>
      <c r="M539" t="s">
        <v>225</v>
      </c>
      <c r="N539" t="s">
        <v>825</v>
      </c>
      <c r="O539" t="s">
        <v>305</v>
      </c>
      <c r="Q539" t="s">
        <v>125</v>
      </c>
    </row>
    <row r="540" spans="1:17" x14ac:dyDescent="0.3">
      <c r="A540" t="s">
        <v>1798</v>
      </c>
      <c r="B540" s="2">
        <v>46101</v>
      </c>
      <c r="C540" t="s">
        <v>73</v>
      </c>
      <c r="D540" t="s">
        <v>55</v>
      </c>
      <c r="E540" t="s">
        <v>1450</v>
      </c>
      <c r="F540" s="1">
        <v>6100000000000</v>
      </c>
      <c r="G540" s="3">
        <v>22351</v>
      </c>
      <c r="H540" t="s">
        <v>48</v>
      </c>
      <c r="I540" t="s">
        <v>1799</v>
      </c>
      <c r="J540" t="s">
        <v>186</v>
      </c>
      <c r="L540" t="s">
        <v>103</v>
      </c>
      <c r="M540" t="s">
        <v>155</v>
      </c>
      <c r="N540" t="s">
        <v>458</v>
      </c>
      <c r="O540" t="s">
        <v>96</v>
      </c>
      <c r="P540" s="2">
        <v>46120</v>
      </c>
      <c r="Q540" t="s">
        <v>30</v>
      </c>
    </row>
    <row r="541" spans="1:17" x14ac:dyDescent="0.3">
      <c r="A541" t="s">
        <v>1800</v>
      </c>
      <c r="B541" s="2">
        <v>46301</v>
      </c>
      <c r="C541" t="s">
        <v>117</v>
      </c>
      <c r="D541" t="s">
        <v>98</v>
      </c>
      <c r="F541" s="1">
        <v>9310000000000</v>
      </c>
      <c r="H541" t="s">
        <v>111</v>
      </c>
      <c r="I541" t="s">
        <v>1801</v>
      </c>
      <c r="J541" t="s">
        <v>216</v>
      </c>
      <c r="L541" t="s">
        <v>85</v>
      </c>
      <c r="M541" t="s">
        <v>68</v>
      </c>
      <c r="N541" t="s">
        <v>1697</v>
      </c>
      <c r="O541" t="s">
        <v>231</v>
      </c>
      <c r="Q541" t="s">
        <v>71</v>
      </c>
    </row>
    <row r="542" spans="1:17" x14ac:dyDescent="0.3">
      <c r="A542" t="s">
        <v>1802</v>
      </c>
      <c r="B542" s="2">
        <v>46103</v>
      </c>
      <c r="C542" t="s">
        <v>172</v>
      </c>
      <c r="D542" t="s">
        <v>55</v>
      </c>
      <c r="E542" t="s">
        <v>210</v>
      </c>
      <c r="F542" s="1">
        <v>5110000000000</v>
      </c>
      <c r="G542" s="2">
        <v>18724</v>
      </c>
      <c r="H542" t="s">
        <v>48</v>
      </c>
      <c r="I542" t="s">
        <v>1803</v>
      </c>
      <c r="J542" t="s">
        <v>58</v>
      </c>
      <c r="L542" t="s">
        <v>39</v>
      </c>
      <c r="M542" t="s">
        <v>68</v>
      </c>
      <c r="N542" t="s">
        <v>960</v>
      </c>
      <c r="O542" t="s">
        <v>136</v>
      </c>
      <c r="Q542" t="s">
        <v>125</v>
      </c>
    </row>
    <row r="543" spans="1:17" x14ac:dyDescent="0.3">
      <c r="A543" t="s">
        <v>1804</v>
      </c>
      <c r="B543" s="2">
        <v>46038</v>
      </c>
      <c r="C543" t="s">
        <v>322</v>
      </c>
      <c r="D543" t="s">
        <v>209</v>
      </c>
      <c r="E543" t="s">
        <v>496</v>
      </c>
      <c r="F543" t="s">
        <v>447</v>
      </c>
      <c r="G543" t="s">
        <v>1805</v>
      </c>
      <c r="H543" t="s">
        <v>111</v>
      </c>
      <c r="I543" t="s">
        <v>1806</v>
      </c>
      <c r="J543" t="s">
        <v>75</v>
      </c>
      <c r="K543" t="s">
        <v>319</v>
      </c>
      <c r="L543" t="s">
        <v>103</v>
      </c>
      <c r="M543" t="s">
        <v>225</v>
      </c>
      <c r="N543" t="s">
        <v>559</v>
      </c>
      <c r="P543" s="2">
        <v>46050</v>
      </c>
      <c r="Q543" t="s">
        <v>30</v>
      </c>
    </row>
    <row r="544" spans="1:17" x14ac:dyDescent="0.3">
      <c r="A544" t="s">
        <v>1807</v>
      </c>
      <c r="B544" s="2">
        <v>46004</v>
      </c>
      <c r="C544" t="s">
        <v>73</v>
      </c>
      <c r="D544" t="s">
        <v>20</v>
      </c>
      <c r="E544" t="s">
        <v>1551</v>
      </c>
      <c r="G544" t="s">
        <v>1808</v>
      </c>
      <c r="H544" t="s">
        <v>22</v>
      </c>
      <c r="I544" t="s">
        <v>1809</v>
      </c>
      <c r="J544" t="s">
        <v>181</v>
      </c>
      <c r="L544" t="s">
        <v>128</v>
      </c>
      <c r="M544" t="s">
        <v>60</v>
      </c>
      <c r="N544" t="s">
        <v>1141</v>
      </c>
      <c r="O544" t="s">
        <v>430</v>
      </c>
      <c r="Q544" t="s">
        <v>177</v>
      </c>
    </row>
    <row r="545" spans="1:17" x14ac:dyDescent="0.3">
      <c r="A545" t="s">
        <v>1810</v>
      </c>
      <c r="B545" s="2">
        <v>46274</v>
      </c>
      <c r="C545" t="s">
        <v>19</v>
      </c>
      <c r="D545" t="s">
        <v>209</v>
      </c>
      <c r="E545" t="s">
        <v>1811</v>
      </c>
      <c r="F545" s="1">
        <v>1910000000000</v>
      </c>
      <c r="G545" s="3">
        <v>43643</v>
      </c>
      <c r="H545" t="s">
        <v>36</v>
      </c>
      <c r="I545">
        <v>27776605419</v>
      </c>
      <c r="J545" t="s">
        <v>357</v>
      </c>
      <c r="L545" t="s">
        <v>39</v>
      </c>
      <c r="M545" t="s">
        <v>68</v>
      </c>
      <c r="N545" t="s">
        <v>212</v>
      </c>
      <c r="O545" t="s">
        <v>193</v>
      </c>
      <c r="Q545" t="s">
        <v>88</v>
      </c>
    </row>
    <row r="546" spans="1:17" x14ac:dyDescent="0.3">
      <c r="A546" t="s">
        <v>1812</v>
      </c>
      <c r="B546" s="3">
        <v>45993</v>
      </c>
      <c r="C546" t="s">
        <v>376</v>
      </c>
      <c r="D546" t="s">
        <v>165</v>
      </c>
      <c r="E546" t="s">
        <v>1234</v>
      </c>
      <c r="F546" s="1">
        <v>2410000000000</v>
      </c>
      <c r="G546" s="2">
        <v>45643</v>
      </c>
      <c r="H546" t="s">
        <v>65</v>
      </c>
      <c r="I546" t="s">
        <v>1813</v>
      </c>
      <c r="J546" t="s">
        <v>94</v>
      </c>
      <c r="L546" t="s">
        <v>39</v>
      </c>
      <c r="M546" t="s">
        <v>60</v>
      </c>
      <c r="N546" t="s">
        <v>1033</v>
      </c>
      <c r="Q546" t="s">
        <v>145</v>
      </c>
    </row>
    <row r="547" spans="1:17" x14ac:dyDescent="0.3">
      <c r="A547" t="s">
        <v>1814</v>
      </c>
      <c r="B547" s="2">
        <v>46098</v>
      </c>
      <c r="C547" t="s">
        <v>46</v>
      </c>
      <c r="D547" t="s">
        <v>90</v>
      </c>
      <c r="E547" t="s">
        <v>1078</v>
      </c>
      <c r="F547" s="1">
        <v>809000000000</v>
      </c>
      <c r="G547" s="2">
        <v>39700</v>
      </c>
      <c r="H547" t="s">
        <v>111</v>
      </c>
      <c r="I547" t="s">
        <v>1815</v>
      </c>
      <c r="L547" t="s">
        <v>103</v>
      </c>
      <c r="N547" t="s">
        <v>338</v>
      </c>
      <c r="O547" t="s">
        <v>480</v>
      </c>
    </row>
    <row r="548" spans="1:17" x14ac:dyDescent="0.3">
      <c r="A548" t="s">
        <v>1816</v>
      </c>
      <c r="B548" t="s">
        <v>1817</v>
      </c>
      <c r="C548" t="s">
        <v>73</v>
      </c>
      <c r="D548" t="s">
        <v>55</v>
      </c>
      <c r="E548" t="s">
        <v>985</v>
      </c>
      <c r="F548" s="1">
        <v>8800000000000</v>
      </c>
      <c r="H548" t="s">
        <v>36</v>
      </c>
      <c r="J548" t="s">
        <v>197</v>
      </c>
      <c r="L548" t="s">
        <v>128</v>
      </c>
      <c r="M548" t="s">
        <v>174</v>
      </c>
      <c r="N548" t="s">
        <v>832</v>
      </c>
      <c r="O548" t="s">
        <v>391</v>
      </c>
      <c r="Q548" t="s">
        <v>107</v>
      </c>
    </row>
    <row r="549" spans="1:17" x14ac:dyDescent="0.3">
      <c r="A549" t="s">
        <v>1818</v>
      </c>
      <c r="B549" s="2">
        <v>46186</v>
      </c>
      <c r="C549" t="s">
        <v>322</v>
      </c>
      <c r="D549" t="s">
        <v>20</v>
      </c>
      <c r="F549" s="1">
        <v>9410000000000</v>
      </c>
      <c r="G549" s="2">
        <v>34490</v>
      </c>
      <c r="H549" t="s">
        <v>48</v>
      </c>
      <c r="I549" t="s">
        <v>1819</v>
      </c>
      <c r="J549" t="s">
        <v>49</v>
      </c>
      <c r="K549" t="s">
        <v>296</v>
      </c>
      <c r="L549" t="s">
        <v>121</v>
      </c>
      <c r="M549" t="s">
        <v>60</v>
      </c>
      <c r="N549" t="s">
        <v>1763</v>
      </c>
      <c r="O549" t="s">
        <v>123</v>
      </c>
    </row>
    <row r="550" spans="1:17" x14ac:dyDescent="0.3">
      <c r="A550" t="s">
        <v>1820</v>
      </c>
      <c r="B550" t="s">
        <v>616</v>
      </c>
      <c r="C550" t="s">
        <v>109</v>
      </c>
      <c r="D550" t="s">
        <v>34</v>
      </c>
      <c r="E550" t="s">
        <v>387</v>
      </c>
      <c r="F550" s="1">
        <v>7710000000000</v>
      </c>
      <c r="G550" t="s">
        <v>1821</v>
      </c>
      <c r="H550" t="s">
        <v>48</v>
      </c>
      <c r="I550">
        <v>679348341</v>
      </c>
      <c r="J550" t="s">
        <v>186</v>
      </c>
      <c r="K550" t="s">
        <v>220</v>
      </c>
      <c r="N550" t="s">
        <v>1822</v>
      </c>
      <c r="O550" t="s">
        <v>422</v>
      </c>
      <c r="Q550" t="s">
        <v>385</v>
      </c>
    </row>
    <row r="551" spans="1:17" x14ac:dyDescent="0.3">
      <c r="A551" t="s">
        <v>1823</v>
      </c>
      <c r="B551" s="2">
        <v>46017</v>
      </c>
      <c r="C551" t="s">
        <v>376</v>
      </c>
      <c r="D551" t="s">
        <v>81</v>
      </c>
      <c r="E551" t="s">
        <v>1193</v>
      </c>
      <c r="F551" s="1">
        <v>2410000000000</v>
      </c>
      <c r="G551" s="2">
        <v>45464</v>
      </c>
      <c r="H551" t="s">
        <v>100</v>
      </c>
      <c r="I551" t="s">
        <v>1824</v>
      </c>
      <c r="J551" t="s">
        <v>257</v>
      </c>
      <c r="L551" t="s">
        <v>134</v>
      </c>
      <c r="M551" t="s">
        <v>155</v>
      </c>
      <c r="N551" t="s">
        <v>304</v>
      </c>
      <c r="O551" t="s">
        <v>251</v>
      </c>
      <c r="Q551" t="s">
        <v>145</v>
      </c>
    </row>
    <row r="552" spans="1:17" x14ac:dyDescent="0.3">
      <c r="A552" t="s">
        <v>1825</v>
      </c>
      <c r="B552" s="2">
        <v>46147</v>
      </c>
      <c r="C552" t="s">
        <v>54</v>
      </c>
      <c r="D552" t="s">
        <v>55</v>
      </c>
      <c r="E552" t="s">
        <v>1237</v>
      </c>
      <c r="F552" s="1">
        <v>4600000000000</v>
      </c>
      <c r="G552" s="2">
        <v>16901</v>
      </c>
      <c r="H552" t="s">
        <v>22</v>
      </c>
      <c r="I552" t="s">
        <v>1826</v>
      </c>
      <c r="J552" t="s">
        <v>120</v>
      </c>
      <c r="L552" t="s">
        <v>85</v>
      </c>
      <c r="M552" t="s">
        <v>225</v>
      </c>
      <c r="N552" t="s">
        <v>1619</v>
      </c>
      <c r="O552" t="s">
        <v>231</v>
      </c>
    </row>
    <row r="553" spans="1:17" x14ac:dyDescent="0.3">
      <c r="A553" t="s">
        <v>1827</v>
      </c>
      <c r="B553" s="3">
        <v>46086</v>
      </c>
      <c r="C553" t="s">
        <v>376</v>
      </c>
      <c r="D553" t="s">
        <v>138</v>
      </c>
      <c r="E553" t="s">
        <v>1828</v>
      </c>
      <c r="F553" s="1">
        <v>2200000000000</v>
      </c>
      <c r="G553" t="s">
        <v>1829</v>
      </c>
      <c r="H553" t="s">
        <v>36</v>
      </c>
      <c r="I553">
        <v>839540953</v>
      </c>
      <c r="J553" t="s">
        <v>94</v>
      </c>
      <c r="L553" t="s">
        <v>121</v>
      </c>
      <c r="M553" t="s">
        <v>225</v>
      </c>
      <c r="N553" t="s">
        <v>1276</v>
      </c>
      <c r="O553" t="s">
        <v>188</v>
      </c>
      <c r="P553" s="2">
        <v>46085</v>
      </c>
      <c r="Q553" t="s">
        <v>253</v>
      </c>
    </row>
    <row r="554" spans="1:17" x14ac:dyDescent="0.3">
      <c r="A554" t="s">
        <v>1830</v>
      </c>
      <c r="B554" s="3">
        <v>46281</v>
      </c>
      <c r="C554" t="s">
        <v>109</v>
      </c>
      <c r="D554" t="s">
        <v>98</v>
      </c>
      <c r="E554" t="s">
        <v>1831</v>
      </c>
      <c r="F554" s="1">
        <v>9400000000000</v>
      </c>
      <c r="G554" s="2">
        <v>34386</v>
      </c>
      <c r="H554" t="s">
        <v>48</v>
      </c>
      <c r="I554">
        <v>27698770929</v>
      </c>
      <c r="L554" t="s">
        <v>134</v>
      </c>
      <c r="M554" t="s">
        <v>50</v>
      </c>
      <c r="N554" t="s">
        <v>876</v>
      </c>
      <c r="O554" t="s">
        <v>52</v>
      </c>
      <c r="Q554" t="s">
        <v>71</v>
      </c>
    </row>
    <row r="555" spans="1:17" x14ac:dyDescent="0.3">
      <c r="A555" t="s">
        <v>1832</v>
      </c>
      <c r="B555" s="2">
        <v>46298</v>
      </c>
      <c r="C555" t="s">
        <v>46</v>
      </c>
      <c r="D555" t="s">
        <v>20</v>
      </c>
      <c r="E555" t="s">
        <v>1833</v>
      </c>
      <c r="F555" s="1">
        <v>6900000000000</v>
      </c>
      <c r="G555" s="2">
        <v>25244</v>
      </c>
      <c r="H555" t="s">
        <v>48</v>
      </c>
      <c r="I555">
        <v>656885988</v>
      </c>
      <c r="J555" t="s">
        <v>38</v>
      </c>
      <c r="L555" t="s">
        <v>103</v>
      </c>
      <c r="M555" t="s">
        <v>40</v>
      </c>
      <c r="O555" t="s">
        <v>532</v>
      </c>
      <c r="P555" s="2">
        <v>46118</v>
      </c>
      <c r="Q555" t="s">
        <v>200</v>
      </c>
    </row>
    <row r="556" spans="1:17" x14ac:dyDescent="0.3">
      <c r="A556" t="s">
        <v>1834</v>
      </c>
      <c r="B556" t="s">
        <v>1835</v>
      </c>
      <c r="C556" t="s">
        <v>19</v>
      </c>
      <c r="D556" t="s">
        <v>34</v>
      </c>
      <c r="E556" t="s">
        <v>831</v>
      </c>
      <c r="F556" s="1">
        <v>7010000000000</v>
      </c>
      <c r="G556" t="s">
        <v>1836</v>
      </c>
      <c r="H556" t="s">
        <v>22</v>
      </c>
      <c r="I556">
        <v>27838664058</v>
      </c>
      <c r="J556" t="s">
        <v>197</v>
      </c>
      <c r="K556" t="s">
        <v>325</v>
      </c>
      <c r="M556" t="s">
        <v>174</v>
      </c>
      <c r="N556" t="s">
        <v>1837</v>
      </c>
      <c r="O556" t="s">
        <v>908</v>
      </c>
      <c r="Q556" t="s">
        <v>131</v>
      </c>
    </row>
    <row r="557" spans="1:17" x14ac:dyDescent="0.3">
      <c r="A557" t="s">
        <v>1838</v>
      </c>
      <c r="B557" t="s">
        <v>1839</v>
      </c>
      <c r="C557" t="s">
        <v>19</v>
      </c>
      <c r="D557" t="s">
        <v>209</v>
      </c>
      <c r="E557" t="s">
        <v>1840</v>
      </c>
      <c r="F557" s="1">
        <v>8100000000000</v>
      </c>
      <c r="G557" s="2">
        <v>29646</v>
      </c>
      <c r="H557" t="s">
        <v>100</v>
      </c>
      <c r="I557">
        <v>757116305</v>
      </c>
      <c r="J557" t="s">
        <v>113</v>
      </c>
      <c r="L557" t="s">
        <v>303</v>
      </c>
      <c r="M557" t="s">
        <v>114</v>
      </c>
      <c r="N557" t="s">
        <v>1841</v>
      </c>
      <c r="O557" t="s">
        <v>188</v>
      </c>
      <c r="Q557" t="s">
        <v>177</v>
      </c>
    </row>
    <row r="558" spans="1:17" x14ac:dyDescent="0.3">
      <c r="A558" t="s">
        <v>1842</v>
      </c>
      <c r="B558" t="s">
        <v>1843</v>
      </c>
      <c r="C558" t="s">
        <v>109</v>
      </c>
      <c r="D558" t="s">
        <v>90</v>
      </c>
      <c r="E558" t="s">
        <v>1844</v>
      </c>
      <c r="F558" s="1">
        <v>9810000000000</v>
      </c>
      <c r="G558" s="3">
        <v>36102</v>
      </c>
      <c r="H558" t="s">
        <v>111</v>
      </c>
      <c r="J558" t="s">
        <v>241</v>
      </c>
      <c r="L558" t="s">
        <v>39</v>
      </c>
      <c r="M558" t="s">
        <v>114</v>
      </c>
      <c r="N558" t="s">
        <v>270</v>
      </c>
      <c r="O558" t="s">
        <v>62</v>
      </c>
      <c r="Q558" t="s">
        <v>107</v>
      </c>
    </row>
    <row r="559" spans="1:17" x14ac:dyDescent="0.3">
      <c r="A559" t="s">
        <v>1845</v>
      </c>
      <c r="B559" s="3">
        <v>46130</v>
      </c>
      <c r="C559" t="s">
        <v>73</v>
      </c>
      <c r="D559" t="s">
        <v>98</v>
      </c>
      <c r="F559" s="1">
        <v>5310000000000</v>
      </c>
      <c r="G559" s="2">
        <v>19597</v>
      </c>
      <c r="H559" t="s">
        <v>36</v>
      </c>
      <c r="J559" t="s">
        <v>154</v>
      </c>
      <c r="L559" t="s">
        <v>39</v>
      </c>
      <c r="M559" t="s">
        <v>60</v>
      </c>
      <c r="N559" t="s">
        <v>895</v>
      </c>
      <c r="O559" t="s">
        <v>1152</v>
      </c>
      <c r="Q559" t="s">
        <v>78</v>
      </c>
    </row>
    <row r="560" spans="1:17" x14ac:dyDescent="0.3">
      <c r="A560" t="s">
        <v>1846</v>
      </c>
      <c r="B560" s="2">
        <v>46152</v>
      </c>
      <c r="C560" t="s">
        <v>73</v>
      </c>
      <c r="D560" t="s">
        <v>34</v>
      </c>
      <c r="E560" t="s">
        <v>1847</v>
      </c>
      <c r="G560" s="2">
        <v>21856</v>
      </c>
      <c r="H560" t="s">
        <v>48</v>
      </c>
      <c r="J560" t="s">
        <v>216</v>
      </c>
      <c r="L560" t="s">
        <v>149</v>
      </c>
      <c r="N560" t="s">
        <v>1724</v>
      </c>
      <c r="O560" t="s">
        <v>130</v>
      </c>
      <c r="Q560" t="s">
        <v>107</v>
      </c>
    </row>
    <row r="561" spans="1:17" x14ac:dyDescent="0.3">
      <c r="A561" t="s">
        <v>1848</v>
      </c>
      <c r="B561" s="2">
        <v>46017</v>
      </c>
      <c r="C561" t="s">
        <v>33</v>
      </c>
      <c r="D561" t="s">
        <v>90</v>
      </c>
      <c r="E561" t="s">
        <v>1421</v>
      </c>
      <c r="G561" t="s">
        <v>1849</v>
      </c>
      <c r="H561" t="s">
        <v>36</v>
      </c>
      <c r="I561">
        <v>27827414684</v>
      </c>
      <c r="J561" t="s">
        <v>181</v>
      </c>
      <c r="L561" t="s">
        <v>59</v>
      </c>
      <c r="N561" t="s">
        <v>774</v>
      </c>
      <c r="O561" t="s">
        <v>245</v>
      </c>
      <c r="Q561" t="s">
        <v>276</v>
      </c>
    </row>
    <row r="562" spans="1:17" x14ac:dyDescent="0.3">
      <c r="A562" t="s">
        <v>1850</v>
      </c>
      <c r="B562" s="2">
        <v>46239</v>
      </c>
      <c r="C562" t="s">
        <v>33</v>
      </c>
      <c r="D562" t="s">
        <v>55</v>
      </c>
      <c r="E562" t="s">
        <v>1773</v>
      </c>
      <c r="F562" s="1">
        <v>7710000000000</v>
      </c>
      <c r="G562" t="s">
        <v>1851</v>
      </c>
      <c r="H562" t="s">
        <v>48</v>
      </c>
      <c r="I562" t="s">
        <v>1852</v>
      </c>
      <c r="J562" t="s">
        <v>197</v>
      </c>
      <c r="L562" t="s">
        <v>128</v>
      </c>
      <c r="M562" t="s">
        <v>50</v>
      </c>
      <c r="O562" t="s">
        <v>885</v>
      </c>
      <c r="Q562" t="s">
        <v>71</v>
      </c>
    </row>
    <row r="563" spans="1:17" x14ac:dyDescent="0.3">
      <c r="A563" t="s">
        <v>1853</v>
      </c>
      <c r="B563" s="3">
        <v>46170</v>
      </c>
      <c r="C563" t="s">
        <v>46</v>
      </c>
      <c r="D563" t="s">
        <v>55</v>
      </c>
      <c r="E563" t="s">
        <v>1614</v>
      </c>
      <c r="F563" s="1">
        <v>4900000000000</v>
      </c>
      <c r="G563" s="2">
        <v>17967</v>
      </c>
      <c r="H563" t="s">
        <v>36</v>
      </c>
      <c r="J563" t="s">
        <v>120</v>
      </c>
      <c r="N563" t="s">
        <v>192</v>
      </c>
      <c r="Q563" t="s">
        <v>276</v>
      </c>
    </row>
    <row r="564" spans="1:17" x14ac:dyDescent="0.3">
      <c r="A564" t="s">
        <v>1854</v>
      </c>
      <c r="B564" t="s">
        <v>1855</v>
      </c>
      <c r="C564" t="s">
        <v>19</v>
      </c>
      <c r="D564" t="s">
        <v>55</v>
      </c>
      <c r="E564" t="s">
        <v>1699</v>
      </c>
      <c r="F564" s="1">
        <v>4710000000000</v>
      </c>
      <c r="G564" s="2">
        <v>17444</v>
      </c>
      <c r="H564" t="s">
        <v>48</v>
      </c>
      <c r="I564" t="s">
        <v>1856</v>
      </c>
      <c r="J564" t="s">
        <v>357</v>
      </c>
      <c r="K564" t="s">
        <v>142</v>
      </c>
      <c r="M564" t="s">
        <v>50</v>
      </c>
      <c r="N564" t="s">
        <v>1857</v>
      </c>
      <c r="O564" t="s">
        <v>395</v>
      </c>
      <c r="Q564" t="s">
        <v>71</v>
      </c>
    </row>
    <row r="565" spans="1:17" x14ac:dyDescent="0.3">
      <c r="A565" t="s">
        <v>1858</v>
      </c>
      <c r="B565" s="3">
        <v>46005</v>
      </c>
      <c r="C565" t="s">
        <v>376</v>
      </c>
      <c r="D565" t="s">
        <v>20</v>
      </c>
      <c r="E565" t="s">
        <v>283</v>
      </c>
      <c r="F565" s="1">
        <v>2210000000000</v>
      </c>
      <c r="G565" s="2">
        <v>44752</v>
      </c>
      <c r="I565" t="s">
        <v>1859</v>
      </c>
      <c r="J565" t="s">
        <v>94</v>
      </c>
      <c r="L565" t="s">
        <v>149</v>
      </c>
      <c r="M565" t="s">
        <v>40</v>
      </c>
      <c r="N565" t="s">
        <v>978</v>
      </c>
      <c r="Q565" t="s">
        <v>276</v>
      </c>
    </row>
    <row r="566" spans="1:17" x14ac:dyDescent="0.3">
      <c r="A566" t="s">
        <v>1860</v>
      </c>
      <c r="B566" s="3">
        <v>46128</v>
      </c>
      <c r="C566" t="s">
        <v>19</v>
      </c>
      <c r="D566" t="s">
        <v>98</v>
      </c>
      <c r="E566" t="s">
        <v>899</v>
      </c>
      <c r="F566" s="1">
        <v>8810000000000</v>
      </c>
      <c r="G566" s="2">
        <v>32307</v>
      </c>
      <c r="H566" t="s">
        <v>100</v>
      </c>
      <c r="I566">
        <v>27822932983</v>
      </c>
      <c r="J566" t="s">
        <v>224</v>
      </c>
      <c r="K566" t="s">
        <v>319</v>
      </c>
      <c r="L566" t="s">
        <v>39</v>
      </c>
      <c r="M566" t="s">
        <v>155</v>
      </c>
      <c r="N566" t="s">
        <v>774</v>
      </c>
      <c r="O566" t="s">
        <v>401</v>
      </c>
      <c r="Q566" t="s">
        <v>88</v>
      </c>
    </row>
    <row r="567" spans="1:17" x14ac:dyDescent="0.3">
      <c r="A567" t="s">
        <v>1861</v>
      </c>
      <c r="B567" s="2">
        <v>46059</v>
      </c>
      <c r="C567" t="s">
        <v>54</v>
      </c>
      <c r="D567" t="s">
        <v>55</v>
      </c>
      <c r="E567" t="s">
        <v>255</v>
      </c>
      <c r="F567" s="1">
        <v>9810000000000</v>
      </c>
      <c r="G567" s="2">
        <v>35967</v>
      </c>
      <c r="H567" t="s">
        <v>65</v>
      </c>
      <c r="I567">
        <v>27695222050</v>
      </c>
      <c r="J567" t="s">
        <v>24</v>
      </c>
      <c r="K567" t="s">
        <v>142</v>
      </c>
      <c r="L567" t="s">
        <v>59</v>
      </c>
      <c r="M567" t="s">
        <v>114</v>
      </c>
      <c r="N567" t="s">
        <v>1249</v>
      </c>
      <c r="O567" t="s">
        <v>213</v>
      </c>
      <c r="Q567" t="s">
        <v>88</v>
      </c>
    </row>
    <row r="568" spans="1:17" x14ac:dyDescent="0.3">
      <c r="A568" t="s">
        <v>1862</v>
      </c>
      <c r="B568" s="2">
        <v>46211</v>
      </c>
      <c r="C568" t="s">
        <v>19</v>
      </c>
      <c r="D568" t="s">
        <v>138</v>
      </c>
      <c r="E568" t="s">
        <v>1389</v>
      </c>
      <c r="F568" s="1">
        <v>1010000000000</v>
      </c>
      <c r="G568" s="2">
        <v>40498</v>
      </c>
      <c r="H568" t="s">
        <v>36</v>
      </c>
      <c r="I568" t="s">
        <v>1863</v>
      </c>
      <c r="J568" t="s">
        <v>219</v>
      </c>
      <c r="K568" t="s">
        <v>25</v>
      </c>
      <c r="M568" t="s">
        <v>40</v>
      </c>
      <c r="N568" t="s">
        <v>1033</v>
      </c>
      <c r="O568" t="s">
        <v>353</v>
      </c>
      <c r="Q568" t="s">
        <v>71</v>
      </c>
    </row>
    <row r="569" spans="1:17" x14ac:dyDescent="0.3">
      <c r="A569" t="s">
        <v>1864</v>
      </c>
      <c r="B569" t="s">
        <v>1865</v>
      </c>
      <c r="C569" t="s">
        <v>19</v>
      </c>
      <c r="D569" t="s">
        <v>147</v>
      </c>
      <c r="E569" t="s">
        <v>1297</v>
      </c>
      <c r="F569" s="1">
        <v>5800000000000</v>
      </c>
      <c r="G569" s="2">
        <v>21271</v>
      </c>
      <c r="H569" t="s">
        <v>100</v>
      </c>
      <c r="I569" t="s">
        <v>1866</v>
      </c>
      <c r="K569" t="s">
        <v>296</v>
      </c>
      <c r="L569" t="s">
        <v>149</v>
      </c>
      <c r="M569" t="s">
        <v>40</v>
      </c>
      <c r="N569" t="s">
        <v>1094</v>
      </c>
      <c r="O569" t="s">
        <v>443</v>
      </c>
      <c r="Q569" t="s">
        <v>131</v>
      </c>
    </row>
    <row r="570" spans="1:17" x14ac:dyDescent="0.3">
      <c r="A570" t="s">
        <v>1867</v>
      </c>
      <c r="B570" t="s">
        <v>1868</v>
      </c>
      <c r="C570" t="s">
        <v>109</v>
      </c>
      <c r="D570" t="s">
        <v>90</v>
      </c>
      <c r="E570" t="s">
        <v>1869</v>
      </c>
      <c r="F570" s="1">
        <v>9300000000000</v>
      </c>
      <c r="H570" t="s">
        <v>111</v>
      </c>
      <c r="J570" t="s">
        <v>257</v>
      </c>
      <c r="K570" t="s">
        <v>296</v>
      </c>
      <c r="M570" t="s">
        <v>50</v>
      </c>
      <c r="N570" t="s">
        <v>329</v>
      </c>
      <c r="O570" t="s">
        <v>42</v>
      </c>
      <c r="Q570" t="s">
        <v>88</v>
      </c>
    </row>
    <row r="571" spans="1:17" x14ac:dyDescent="0.3">
      <c r="A571" t="s">
        <v>1870</v>
      </c>
      <c r="B571" s="2">
        <v>46235</v>
      </c>
      <c r="C571" t="s">
        <v>73</v>
      </c>
      <c r="D571" t="s">
        <v>138</v>
      </c>
      <c r="E571" t="s">
        <v>1871</v>
      </c>
      <c r="G571" s="2">
        <v>38355</v>
      </c>
      <c r="H571" t="s">
        <v>36</v>
      </c>
      <c r="I571" t="s">
        <v>1872</v>
      </c>
      <c r="J571" t="s">
        <v>181</v>
      </c>
      <c r="L571" t="s">
        <v>128</v>
      </c>
      <c r="N571" t="s">
        <v>904</v>
      </c>
      <c r="O571" t="s">
        <v>770</v>
      </c>
      <c r="Q571" t="s">
        <v>107</v>
      </c>
    </row>
    <row r="572" spans="1:17" x14ac:dyDescent="0.3">
      <c r="A572" t="s">
        <v>1873</v>
      </c>
      <c r="B572" t="s">
        <v>1874</v>
      </c>
      <c r="C572" t="s">
        <v>172</v>
      </c>
      <c r="D572" t="s">
        <v>138</v>
      </c>
      <c r="E572" t="s">
        <v>1875</v>
      </c>
      <c r="F572" s="1">
        <v>9100000000000</v>
      </c>
      <c r="G572" s="2">
        <v>33485</v>
      </c>
      <c r="H572" t="s">
        <v>100</v>
      </c>
      <c r="I572">
        <v>27719583378</v>
      </c>
      <c r="J572" t="s">
        <v>216</v>
      </c>
      <c r="L572" t="s">
        <v>134</v>
      </c>
      <c r="M572" t="s">
        <v>155</v>
      </c>
      <c r="N572" t="s">
        <v>1876</v>
      </c>
      <c r="O572" t="s">
        <v>636</v>
      </c>
      <c r="Q572" t="s">
        <v>88</v>
      </c>
    </row>
    <row r="573" spans="1:17" x14ac:dyDescent="0.3">
      <c r="A573" t="s">
        <v>1877</v>
      </c>
      <c r="B573" s="2">
        <v>46143</v>
      </c>
      <c r="C573" t="s">
        <v>33</v>
      </c>
      <c r="D573" t="s">
        <v>90</v>
      </c>
      <c r="E573" t="s">
        <v>544</v>
      </c>
      <c r="F573" s="1">
        <v>6300000000000</v>
      </c>
      <c r="G573" s="2">
        <v>23127</v>
      </c>
      <c r="H573" t="s">
        <v>111</v>
      </c>
      <c r="I573" t="s">
        <v>1878</v>
      </c>
      <c r="J573" t="s">
        <v>120</v>
      </c>
      <c r="L573" t="s">
        <v>59</v>
      </c>
      <c r="N573" t="s">
        <v>1652</v>
      </c>
      <c r="O573" t="s">
        <v>885</v>
      </c>
      <c r="Q573" t="s">
        <v>437</v>
      </c>
    </row>
    <row r="574" spans="1:17" x14ac:dyDescent="0.3">
      <c r="A574" t="s">
        <v>1879</v>
      </c>
      <c r="B574" s="2">
        <v>46217</v>
      </c>
      <c r="C574" t="s">
        <v>117</v>
      </c>
      <c r="D574" t="s">
        <v>55</v>
      </c>
      <c r="E574" t="s">
        <v>803</v>
      </c>
      <c r="F574" s="1">
        <v>9900000000000</v>
      </c>
      <c r="G574" s="3">
        <v>36222</v>
      </c>
      <c r="H574" t="s">
        <v>36</v>
      </c>
      <c r="I574">
        <v>27604840603</v>
      </c>
      <c r="J574" t="s">
        <v>412</v>
      </c>
      <c r="L574" t="s">
        <v>134</v>
      </c>
      <c r="M574" t="s">
        <v>68</v>
      </c>
      <c r="N574" t="s">
        <v>1880</v>
      </c>
      <c r="O574" t="s">
        <v>315</v>
      </c>
      <c r="Q574" t="s">
        <v>177</v>
      </c>
    </row>
    <row r="575" spans="1:17" x14ac:dyDescent="0.3">
      <c r="A575" t="s">
        <v>1881</v>
      </c>
      <c r="B575" t="s">
        <v>1882</v>
      </c>
      <c r="C575" t="s">
        <v>322</v>
      </c>
      <c r="D575" t="s">
        <v>55</v>
      </c>
      <c r="E575" t="s">
        <v>215</v>
      </c>
      <c r="F575" s="1">
        <v>8210000000000</v>
      </c>
      <c r="G575" t="s">
        <v>1883</v>
      </c>
      <c r="H575" t="s">
        <v>65</v>
      </c>
      <c r="K575" t="s">
        <v>142</v>
      </c>
      <c r="L575" t="s">
        <v>149</v>
      </c>
      <c r="M575" t="s">
        <v>68</v>
      </c>
      <c r="N575" t="s">
        <v>506</v>
      </c>
      <c r="O575" t="s">
        <v>162</v>
      </c>
      <c r="Q575" t="s">
        <v>43</v>
      </c>
    </row>
    <row r="576" spans="1:17" x14ac:dyDescent="0.3">
      <c r="A576" t="s">
        <v>1884</v>
      </c>
      <c r="B576" t="s">
        <v>1885</v>
      </c>
      <c r="C576" t="s">
        <v>19</v>
      </c>
      <c r="D576" t="s">
        <v>138</v>
      </c>
      <c r="E576" t="s">
        <v>531</v>
      </c>
      <c r="F576" s="1">
        <v>902000000000</v>
      </c>
      <c r="G576" s="3">
        <v>39853</v>
      </c>
      <c r="I576">
        <v>27725410684</v>
      </c>
      <c r="J576" t="s">
        <v>249</v>
      </c>
      <c r="K576" t="s">
        <v>220</v>
      </c>
      <c r="L576" t="s">
        <v>85</v>
      </c>
      <c r="N576" t="s">
        <v>676</v>
      </c>
      <c r="O576" t="s">
        <v>291</v>
      </c>
    </row>
    <row r="577" spans="1:17" x14ac:dyDescent="0.3">
      <c r="A577" t="s">
        <v>1886</v>
      </c>
      <c r="B577" s="2">
        <v>46236</v>
      </c>
      <c r="C577" t="s">
        <v>172</v>
      </c>
      <c r="D577" t="s">
        <v>55</v>
      </c>
      <c r="E577" t="s">
        <v>315</v>
      </c>
      <c r="F577" s="1">
        <v>8610000000000</v>
      </c>
      <c r="G577" s="2">
        <v>31685</v>
      </c>
      <c r="H577" t="s">
        <v>65</v>
      </c>
      <c r="I577" t="s">
        <v>1887</v>
      </c>
      <c r="J577" t="s">
        <v>94</v>
      </c>
      <c r="L577" t="s">
        <v>134</v>
      </c>
      <c r="M577" t="s">
        <v>174</v>
      </c>
      <c r="N577" t="s">
        <v>514</v>
      </c>
      <c r="O577" t="s">
        <v>237</v>
      </c>
      <c r="Q577" t="s">
        <v>30</v>
      </c>
    </row>
    <row r="578" spans="1:17" x14ac:dyDescent="0.3">
      <c r="A578" t="s">
        <v>1888</v>
      </c>
      <c r="B578" s="2">
        <v>46023</v>
      </c>
      <c r="C578" t="s">
        <v>33</v>
      </c>
      <c r="D578" t="s">
        <v>34</v>
      </c>
      <c r="E578" t="s">
        <v>1027</v>
      </c>
      <c r="F578" s="1">
        <v>7010000000000</v>
      </c>
      <c r="G578" s="2">
        <v>25927</v>
      </c>
      <c r="H578" t="s">
        <v>100</v>
      </c>
      <c r="I578" t="s">
        <v>1889</v>
      </c>
      <c r="J578" t="s">
        <v>357</v>
      </c>
      <c r="L578" t="s">
        <v>85</v>
      </c>
      <c r="M578" t="s">
        <v>40</v>
      </c>
      <c r="N578" t="s">
        <v>1608</v>
      </c>
      <c r="O578" t="s">
        <v>339</v>
      </c>
      <c r="Q578" t="s">
        <v>78</v>
      </c>
    </row>
    <row r="579" spans="1:17" x14ac:dyDescent="0.3">
      <c r="A579" t="s">
        <v>1890</v>
      </c>
      <c r="B579" s="2">
        <v>46184</v>
      </c>
      <c r="C579" t="s">
        <v>172</v>
      </c>
      <c r="D579" t="s">
        <v>34</v>
      </c>
      <c r="E579" t="s">
        <v>1891</v>
      </c>
      <c r="F579">
        <v>90110493541</v>
      </c>
      <c r="H579" t="s">
        <v>22</v>
      </c>
      <c r="I579" t="s">
        <v>1892</v>
      </c>
      <c r="J579" t="s">
        <v>257</v>
      </c>
      <c r="L579" t="s">
        <v>134</v>
      </c>
      <c r="N579" t="s">
        <v>270</v>
      </c>
      <c r="O579" t="s">
        <v>298</v>
      </c>
      <c r="Q579" t="s">
        <v>30</v>
      </c>
    </row>
    <row r="580" spans="1:17" x14ac:dyDescent="0.3">
      <c r="A580" t="s">
        <v>1893</v>
      </c>
      <c r="C580" t="s">
        <v>33</v>
      </c>
      <c r="D580" t="s">
        <v>81</v>
      </c>
      <c r="E580" t="s">
        <v>1894</v>
      </c>
      <c r="F580" s="1">
        <v>8300000000000</v>
      </c>
      <c r="G580" t="s">
        <v>1895</v>
      </c>
      <c r="J580" t="s">
        <v>224</v>
      </c>
      <c r="L580" t="s">
        <v>26</v>
      </c>
      <c r="M580" t="s">
        <v>50</v>
      </c>
      <c r="N580" t="s">
        <v>1619</v>
      </c>
      <c r="O580" t="s">
        <v>29</v>
      </c>
      <c r="P580" t="s">
        <v>1896</v>
      </c>
      <c r="Q580" t="s">
        <v>71</v>
      </c>
    </row>
    <row r="581" spans="1:17" x14ac:dyDescent="0.3">
      <c r="A581" t="s">
        <v>1897</v>
      </c>
      <c r="B581" s="2">
        <v>46046</v>
      </c>
      <c r="C581" t="s">
        <v>376</v>
      </c>
      <c r="D581" t="s">
        <v>98</v>
      </c>
      <c r="E581" t="s">
        <v>247</v>
      </c>
      <c r="F581" s="1">
        <v>2310000000000</v>
      </c>
      <c r="G581" s="2">
        <v>45274</v>
      </c>
      <c r="H581" t="s">
        <v>111</v>
      </c>
      <c r="I581" t="s">
        <v>1898</v>
      </c>
      <c r="J581" t="s">
        <v>38</v>
      </c>
      <c r="L581" t="s">
        <v>85</v>
      </c>
      <c r="N581" t="s">
        <v>744</v>
      </c>
      <c r="O581" t="s">
        <v>397</v>
      </c>
      <c r="Q581" t="s">
        <v>177</v>
      </c>
    </row>
    <row r="582" spans="1:17" x14ac:dyDescent="0.3">
      <c r="A582" t="s">
        <v>1899</v>
      </c>
      <c r="B582" s="3">
        <v>46136</v>
      </c>
      <c r="C582" t="s">
        <v>80</v>
      </c>
      <c r="D582" t="s">
        <v>209</v>
      </c>
      <c r="E582" t="s">
        <v>118</v>
      </c>
      <c r="F582">
        <v>55013192241</v>
      </c>
      <c r="G582" t="s">
        <v>1900</v>
      </c>
      <c r="I582" t="s">
        <v>1901</v>
      </c>
      <c r="J582" t="s">
        <v>120</v>
      </c>
      <c r="L582" t="s">
        <v>134</v>
      </c>
      <c r="M582" t="s">
        <v>50</v>
      </c>
      <c r="N582" t="s">
        <v>1697</v>
      </c>
      <c r="O582" t="s">
        <v>1152</v>
      </c>
      <c r="Q582" t="s">
        <v>107</v>
      </c>
    </row>
    <row r="583" spans="1:17" x14ac:dyDescent="0.3">
      <c r="A583" t="s">
        <v>1902</v>
      </c>
      <c r="B583" t="s">
        <v>1903</v>
      </c>
      <c r="C583" t="s">
        <v>19</v>
      </c>
      <c r="D583" t="s">
        <v>165</v>
      </c>
      <c r="E583" t="s">
        <v>571</v>
      </c>
      <c r="F583" s="1">
        <v>1000000000000</v>
      </c>
      <c r="G583" t="s">
        <v>1904</v>
      </c>
      <c r="H583" t="s">
        <v>36</v>
      </c>
      <c r="I583" t="s">
        <v>1905</v>
      </c>
      <c r="J583" t="s">
        <v>113</v>
      </c>
      <c r="K583" t="s">
        <v>296</v>
      </c>
      <c r="L583" t="s">
        <v>121</v>
      </c>
      <c r="M583" t="s">
        <v>50</v>
      </c>
      <c r="N583" t="s">
        <v>1906</v>
      </c>
      <c r="O583" t="s">
        <v>625</v>
      </c>
    </row>
    <row r="584" spans="1:17" x14ac:dyDescent="0.3">
      <c r="A584" t="s">
        <v>1907</v>
      </c>
      <c r="B584" s="2">
        <v>46121</v>
      </c>
      <c r="C584" t="s">
        <v>46</v>
      </c>
      <c r="D584" t="s">
        <v>138</v>
      </c>
      <c r="E584" t="s">
        <v>697</v>
      </c>
      <c r="G584" t="s">
        <v>1908</v>
      </c>
      <c r="H584" t="s">
        <v>22</v>
      </c>
      <c r="I584" t="s">
        <v>1909</v>
      </c>
      <c r="J584" t="s">
        <v>154</v>
      </c>
      <c r="M584" t="s">
        <v>27</v>
      </c>
      <c r="N584" t="s">
        <v>41</v>
      </c>
      <c r="O584" t="s">
        <v>150</v>
      </c>
      <c r="Q584" t="s">
        <v>78</v>
      </c>
    </row>
    <row r="585" spans="1:17" x14ac:dyDescent="0.3">
      <c r="A585" t="s">
        <v>1910</v>
      </c>
      <c r="B585" s="2">
        <v>46074</v>
      </c>
      <c r="C585" t="s">
        <v>33</v>
      </c>
      <c r="D585" t="s">
        <v>90</v>
      </c>
      <c r="E585" t="s">
        <v>1911</v>
      </c>
      <c r="F585" s="1">
        <v>5000000000000</v>
      </c>
      <c r="G585" s="2">
        <v>18288</v>
      </c>
      <c r="H585" t="s">
        <v>36</v>
      </c>
      <c r="I585" t="s">
        <v>1912</v>
      </c>
      <c r="J585" t="s">
        <v>141</v>
      </c>
      <c r="L585" t="s">
        <v>134</v>
      </c>
      <c r="M585" t="s">
        <v>40</v>
      </c>
      <c r="N585" t="s">
        <v>635</v>
      </c>
      <c r="O585" t="s">
        <v>561</v>
      </c>
    </row>
    <row r="586" spans="1:17" x14ac:dyDescent="0.3">
      <c r="A586" t="s">
        <v>1913</v>
      </c>
      <c r="B586" s="2">
        <v>46134</v>
      </c>
      <c r="C586" t="s">
        <v>19</v>
      </c>
      <c r="D586" t="s">
        <v>81</v>
      </c>
      <c r="E586" t="s">
        <v>1096</v>
      </c>
      <c r="F586" s="1">
        <v>5610000000000</v>
      </c>
      <c r="G586" s="2">
        <v>20578</v>
      </c>
      <c r="H586" t="s">
        <v>22</v>
      </c>
      <c r="I586" t="s">
        <v>1914</v>
      </c>
      <c r="J586" t="s">
        <v>113</v>
      </c>
      <c r="L586" t="s">
        <v>149</v>
      </c>
      <c r="M586" t="s">
        <v>114</v>
      </c>
      <c r="N586" t="s">
        <v>901</v>
      </c>
      <c r="O586" t="s">
        <v>499</v>
      </c>
      <c r="Q586" t="s">
        <v>88</v>
      </c>
    </row>
    <row r="587" spans="1:17" x14ac:dyDescent="0.3">
      <c r="A587" t="s">
        <v>1915</v>
      </c>
      <c r="B587" s="2">
        <v>46328</v>
      </c>
      <c r="C587" t="s">
        <v>46</v>
      </c>
      <c r="D587" t="s">
        <v>20</v>
      </c>
      <c r="E587" t="s">
        <v>1767</v>
      </c>
      <c r="G587" s="2">
        <v>36864</v>
      </c>
      <c r="H587" t="s">
        <v>48</v>
      </c>
      <c r="J587" t="s">
        <v>197</v>
      </c>
      <c r="L587" t="s">
        <v>26</v>
      </c>
      <c r="M587" t="s">
        <v>60</v>
      </c>
      <c r="N587" t="s">
        <v>1906</v>
      </c>
      <c r="Q587" t="s">
        <v>385</v>
      </c>
    </row>
    <row r="588" spans="1:17" x14ac:dyDescent="0.3">
      <c r="A588" t="s">
        <v>1916</v>
      </c>
      <c r="B588" s="2">
        <v>46079</v>
      </c>
      <c r="C588" t="s">
        <v>322</v>
      </c>
      <c r="D588" t="s">
        <v>81</v>
      </c>
      <c r="E588" t="s">
        <v>776</v>
      </c>
      <c r="F588" s="1">
        <v>2210000000000</v>
      </c>
      <c r="G588" s="2">
        <v>44889</v>
      </c>
      <c r="H588" t="s">
        <v>48</v>
      </c>
      <c r="J588" t="s">
        <v>241</v>
      </c>
      <c r="K588" t="s">
        <v>220</v>
      </c>
      <c r="L588" t="s">
        <v>303</v>
      </c>
      <c r="M588" t="s">
        <v>155</v>
      </c>
      <c r="N588" t="s">
        <v>345</v>
      </c>
      <c r="O588" t="s">
        <v>720</v>
      </c>
      <c r="P588" s="2">
        <v>46268</v>
      </c>
      <c r="Q588" t="s">
        <v>253</v>
      </c>
    </row>
    <row r="589" spans="1:17" x14ac:dyDescent="0.3">
      <c r="A589" t="s">
        <v>1917</v>
      </c>
      <c r="B589" s="2">
        <v>46003</v>
      </c>
      <c r="C589" t="s">
        <v>19</v>
      </c>
      <c r="D589" t="s">
        <v>34</v>
      </c>
      <c r="E589" t="s">
        <v>1918</v>
      </c>
      <c r="F589" t="s">
        <v>447</v>
      </c>
      <c r="G589" s="2">
        <v>45051</v>
      </c>
      <c r="H589" t="s">
        <v>22</v>
      </c>
      <c r="I589" t="s">
        <v>1919</v>
      </c>
      <c r="J589" t="s">
        <v>49</v>
      </c>
      <c r="K589" t="s">
        <v>220</v>
      </c>
      <c r="M589" t="s">
        <v>174</v>
      </c>
      <c r="N589" t="s">
        <v>436</v>
      </c>
      <c r="O589" t="s">
        <v>397</v>
      </c>
      <c r="Q589" t="s">
        <v>276</v>
      </c>
    </row>
    <row r="590" spans="1:17" x14ac:dyDescent="0.3">
      <c r="A590" t="s">
        <v>951</v>
      </c>
      <c r="B590" s="2">
        <v>46034</v>
      </c>
      <c r="C590" t="s">
        <v>109</v>
      </c>
      <c r="D590" t="s">
        <v>147</v>
      </c>
      <c r="E590" t="s">
        <v>446</v>
      </c>
      <c r="F590" s="1">
        <v>4710000000000</v>
      </c>
      <c r="G590" s="2">
        <v>17356</v>
      </c>
      <c r="H590" t="s">
        <v>65</v>
      </c>
      <c r="I590" t="s">
        <v>952</v>
      </c>
      <c r="J590" t="s">
        <v>186</v>
      </c>
      <c r="L590" t="s">
        <v>59</v>
      </c>
      <c r="M590" t="s">
        <v>114</v>
      </c>
      <c r="N590" t="s">
        <v>953</v>
      </c>
      <c r="O590" t="s">
        <v>150</v>
      </c>
      <c r="Q590" t="s">
        <v>30</v>
      </c>
    </row>
    <row r="591" spans="1:17" x14ac:dyDescent="0.3">
      <c r="A591" t="s">
        <v>1920</v>
      </c>
      <c r="B591" s="2">
        <v>46048</v>
      </c>
      <c r="C591" t="s">
        <v>19</v>
      </c>
      <c r="D591" t="s">
        <v>138</v>
      </c>
      <c r="E591" t="s">
        <v>1340</v>
      </c>
      <c r="G591" s="2">
        <v>37541</v>
      </c>
      <c r="H591" t="s">
        <v>111</v>
      </c>
      <c r="I591">
        <v>692321958</v>
      </c>
      <c r="J591" t="s">
        <v>141</v>
      </c>
      <c r="K591" t="s">
        <v>319</v>
      </c>
      <c r="L591" t="s">
        <v>134</v>
      </c>
      <c r="N591" t="s">
        <v>1650</v>
      </c>
      <c r="O591" t="s">
        <v>130</v>
      </c>
      <c r="Q591" t="s">
        <v>437</v>
      </c>
    </row>
    <row r="593" spans="1:17" x14ac:dyDescent="0.3">
      <c r="A593" t="s">
        <v>1921</v>
      </c>
      <c r="B593" s="2">
        <v>46238</v>
      </c>
      <c r="C593" t="s">
        <v>33</v>
      </c>
      <c r="D593" t="s">
        <v>138</v>
      </c>
      <c r="E593" t="s">
        <v>56</v>
      </c>
      <c r="F593" s="1">
        <v>7810000000000</v>
      </c>
      <c r="G593" t="s">
        <v>1922</v>
      </c>
      <c r="H593" t="s">
        <v>22</v>
      </c>
      <c r="I593" t="s">
        <v>1923</v>
      </c>
      <c r="J593" t="s">
        <v>197</v>
      </c>
      <c r="M593" t="s">
        <v>60</v>
      </c>
      <c r="N593" t="s">
        <v>1924</v>
      </c>
      <c r="O593" t="s">
        <v>96</v>
      </c>
      <c r="Q593" t="s">
        <v>78</v>
      </c>
    </row>
    <row r="594" spans="1:17" x14ac:dyDescent="0.3">
      <c r="A594" t="s">
        <v>1925</v>
      </c>
      <c r="B594" s="2">
        <v>46299</v>
      </c>
      <c r="C594" t="s">
        <v>19</v>
      </c>
      <c r="D594" t="s">
        <v>138</v>
      </c>
      <c r="E594" t="s">
        <v>1926</v>
      </c>
      <c r="F594" s="1">
        <v>6510000000000</v>
      </c>
      <c r="G594" s="2">
        <v>23937</v>
      </c>
      <c r="H594" t="s">
        <v>48</v>
      </c>
      <c r="I594" t="s">
        <v>1927</v>
      </c>
      <c r="J594" t="s">
        <v>113</v>
      </c>
      <c r="K594" t="s">
        <v>220</v>
      </c>
      <c r="M594" t="s">
        <v>174</v>
      </c>
      <c r="N594" t="s">
        <v>1496</v>
      </c>
      <c r="O594" t="s">
        <v>353</v>
      </c>
      <c r="Q594" t="s">
        <v>43</v>
      </c>
    </row>
    <row r="595" spans="1:17" x14ac:dyDescent="0.3">
      <c r="A595" t="s">
        <v>1928</v>
      </c>
      <c r="B595" s="2">
        <v>46211</v>
      </c>
      <c r="C595" t="s">
        <v>109</v>
      </c>
      <c r="D595" t="s">
        <v>55</v>
      </c>
      <c r="E595" t="s">
        <v>1929</v>
      </c>
      <c r="F595" s="1">
        <v>5300000000000</v>
      </c>
      <c r="G595" s="2">
        <v>19392</v>
      </c>
      <c r="I595">
        <v>27688466166</v>
      </c>
      <c r="J595" t="s">
        <v>38</v>
      </c>
      <c r="M595" t="s">
        <v>50</v>
      </c>
      <c r="N595" t="s">
        <v>1930</v>
      </c>
      <c r="O595" t="s">
        <v>450</v>
      </c>
      <c r="Q595" t="s">
        <v>131</v>
      </c>
    </row>
    <row r="596" spans="1:17" x14ac:dyDescent="0.3">
      <c r="A596" t="s">
        <v>1931</v>
      </c>
      <c r="B596" s="3">
        <v>46059</v>
      </c>
      <c r="C596" t="s">
        <v>109</v>
      </c>
      <c r="D596" t="s">
        <v>138</v>
      </c>
      <c r="E596" t="s">
        <v>541</v>
      </c>
      <c r="F596" s="1">
        <v>9510000000000</v>
      </c>
      <c r="G596" s="2">
        <v>34857</v>
      </c>
      <c r="J596" t="s">
        <v>49</v>
      </c>
      <c r="M596" t="s">
        <v>68</v>
      </c>
      <c r="N596" t="s">
        <v>1728</v>
      </c>
      <c r="O596" t="s">
        <v>422</v>
      </c>
      <c r="Q596" t="s">
        <v>385</v>
      </c>
    </row>
    <row r="597" spans="1:17" x14ac:dyDescent="0.3">
      <c r="A597" t="s">
        <v>1932</v>
      </c>
      <c r="B597" s="2">
        <v>46030</v>
      </c>
      <c r="C597" t="s">
        <v>19</v>
      </c>
      <c r="D597" t="s">
        <v>209</v>
      </c>
      <c r="E597" t="s">
        <v>1272</v>
      </c>
      <c r="F597" s="1">
        <v>1710000000000</v>
      </c>
      <c r="G597" s="2">
        <v>42950</v>
      </c>
      <c r="H597" t="s">
        <v>65</v>
      </c>
      <c r="I597" t="s">
        <v>1933</v>
      </c>
      <c r="J597" t="s">
        <v>154</v>
      </c>
      <c r="K597" t="s">
        <v>67</v>
      </c>
      <c r="L597" t="s">
        <v>26</v>
      </c>
      <c r="M597" t="s">
        <v>114</v>
      </c>
      <c r="N597" t="s">
        <v>471</v>
      </c>
      <c r="O597" t="s">
        <v>430</v>
      </c>
      <c r="P597" s="2">
        <v>46246</v>
      </c>
      <c r="Q597" t="s">
        <v>253</v>
      </c>
    </row>
    <row r="598" spans="1:17" x14ac:dyDescent="0.3">
      <c r="A598" t="s">
        <v>1934</v>
      </c>
      <c r="B598" s="2">
        <v>46182</v>
      </c>
      <c r="C598" t="s">
        <v>322</v>
      </c>
      <c r="D598" t="s">
        <v>34</v>
      </c>
      <c r="E598" t="s">
        <v>492</v>
      </c>
      <c r="F598" s="1">
        <v>6810000000000</v>
      </c>
      <c r="G598" t="s">
        <v>1935</v>
      </c>
      <c r="H598" t="s">
        <v>36</v>
      </c>
      <c r="I598" t="s">
        <v>1936</v>
      </c>
      <c r="J598" t="s">
        <v>24</v>
      </c>
      <c r="K598" t="s">
        <v>325</v>
      </c>
      <c r="L598" t="s">
        <v>26</v>
      </c>
      <c r="M598" t="s">
        <v>50</v>
      </c>
      <c r="N598" t="s">
        <v>1316</v>
      </c>
      <c r="O598" t="s">
        <v>1040</v>
      </c>
      <c r="P598" s="3">
        <v>46278</v>
      </c>
      <c r="Q598" t="s">
        <v>200</v>
      </c>
    </row>
    <row r="599" spans="1:17" x14ac:dyDescent="0.3">
      <c r="A599" t="s">
        <v>1937</v>
      </c>
      <c r="B599" s="3">
        <v>46082</v>
      </c>
      <c r="C599" t="s">
        <v>172</v>
      </c>
      <c r="D599" t="s">
        <v>165</v>
      </c>
      <c r="E599" t="s">
        <v>845</v>
      </c>
      <c r="F599" s="1">
        <v>6610000000000</v>
      </c>
      <c r="G599" s="2">
        <v>24144</v>
      </c>
      <c r="H599" t="s">
        <v>22</v>
      </c>
      <c r="I599" t="s">
        <v>1938</v>
      </c>
      <c r="J599" t="s">
        <v>412</v>
      </c>
      <c r="L599" t="s">
        <v>128</v>
      </c>
      <c r="M599" t="s">
        <v>114</v>
      </c>
      <c r="N599" t="s">
        <v>590</v>
      </c>
      <c r="O599" t="s">
        <v>379</v>
      </c>
      <c r="Q599" t="s">
        <v>385</v>
      </c>
    </row>
    <row r="600" spans="1:17" x14ac:dyDescent="0.3">
      <c r="A600" t="s">
        <v>1939</v>
      </c>
      <c r="B600" s="2">
        <v>46269</v>
      </c>
      <c r="C600" t="s">
        <v>46</v>
      </c>
      <c r="D600" t="s">
        <v>34</v>
      </c>
      <c r="E600" t="s">
        <v>452</v>
      </c>
      <c r="F600" s="1">
        <v>8810000000000</v>
      </c>
      <c r="L600" t="s">
        <v>121</v>
      </c>
      <c r="M600" t="s">
        <v>40</v>
      </c>
      <c r="N600" t="s">
        <v>104</v>
      </c>
      <c r="O600" t="s">
        <v>251</v>
      </c>
      <c r="Q600" t="s">
        <v>88</v>
      </c>
    </row>
    <row r="601" spans="1:17" x14ac:dyDescent="0.3">
      <c r="A601" t="s">
        <v>1940</v>
      </c>
      <c r="B601" t="s">
        <v>1941</v>
      </c>
      <c r="C601" t="s">
        <v>172</v>
      </c>
      <c r="D601" t="s">
        <v>147</v>
      </c>
      <c r="E601" t="s">
        <v>487</v>
      </c>
      <c r="F601" s="1">
        <v>7600000000000</v>
      </c>
      <c r="G601" s="2">
        <v>28035</v>
      </c>
      <c r="H601" t="s">
        <v>100</v>
      </c>
      <c r="J601" t="s">
        <v>24</v>
      </c>
      <c r="L601" t="s">
        <v>39</v>
      </c>
      <c r="M601" t="s">
        <v>225</v>
      </c>
      <c r="N601" t="s">
        <v>286</v>
      </c>
      <c r="O601" t="s">
        <v>401</v>
      </c>
      <c r="Q601" t="s">
        <v>78</v>
      </c>
    </row>
    <row r="602" spans="1:17" x14ac:dyDescent="0.3">
      <c r="A602" t="s">
        <v>1942</v>
      </c>
      <c r="B602" s="3">
        <v>46143</v>
      </c>
      <c r="C602" t="s">
        <v>172</v>
      </c>
      <c r="D602" t="s">
        <v>138</v>
      </c>
      <c r="E602" t="s">
        <v>772</v>
      </c>
      <c r="F602" s="1">
        <v>7410000000000</v>
      </c>
      <c r="G602" s="2">
        <v>27100</v>
      </c>
      <c r="H602" t="s">
        <v>36</v>
      </c>
      <c r="I602">
        <v>27698406078</v>
      </c>
      <c r="J602" t="s">
        <v>102</v>
      </c>
      <c r="K602" t="s">
        <v>325</v>
      </c>
      <c r="M602" t="s">
        <v>155</v>
      </c>
      <c r="O602" t="s">
        <v>157</v>
      </c>
      <c r="Q602" t="s">
        <v>30</v>
      </c>
    </row>
    <row r="603" spans="1:17" x14ac:dyDescent="0.3">
      <c r="A603" t="s">
        <v>1943</v>
      </c>
      <c r="B603" t="s">
        <v>1944</v>
      </c>
      <c r="C603" t="s">
        <v>19</v>
      </c>
      <c r="D603" t="s">
        <v>165</v>
      </c>
      <c r="E603" t="s">
        <v>1945</v>
      </c>
      <c r="F603" s="1">
        <v>5100000000000</v>
      </c>
      <c r="H603" t="s">
        <v>111</v>
      </c>
      <c r="I603">
        <v>27775880679</v>
      </c>
      <c r="J603" t="s">
        <v>75</v>
      </c>
      <c r="K603" t="s">
        <v>142</v>
      </c>
      <c r="L603" t="s">
        <v>134</v>
      </c>
      <c r="M603" t="s">
        <v>60</v>
      </c>
      <c r="N603" t="s">
        <v>1946</v>
      </c>
      <c r="Q603" t="s">
        <v>30</v>
      </c>
    </row>
    <row r="604" spans="1:17" x14ac:dyDescent="0.3">
      <c r="A604" t="s">
        <v>1947</v>
      </c>
      <c r="B604" t="s">
        <v>1261</v>
      </c>
      <c r="C604" t="s">
        <v>19</v>
      </c>
      <c r="D604" t="s">
        <v>81</v>
      </c>
      <c r="F604" s="1">
        <v>408000000000</v>
      </c>
      <c r="G604" s="3">
        <v>38210</v>
      </c>
      <c r="H604" t="s">
        <v>22</v>
      </c>
      <c r="I604" t="s">
        <v>1948</v>
      </c>
      <c r="J604" t="s">
        <v>102</v>
      </c>
      <c r="K604" t="s">
        <v>142</v>
      </c>
      <c r="L604" t="s">
        <v>128</v>
      </c>
      <c r="M604" t="s">
        <v>50</v>
      </c>
      <c r="N604" t="s">
        <v>1287</v>
      </c>
      <c r="O604" t="s">
        <v>183</v>
      </c>
      <c r="Q604" t="s">
        <v>253</v>
      </c>
    </row>
    <row r="605" spans="1:17" x14ac:dyDescent="0.3">
      <c r="A605" t="s">
        <v>1949</v>
      </c>
      <c r="C605" t="s">
        <v>117</v>
      </c>
      <c r="D605" t="s">
        <v>20</v>
      </c>
      <c r="E605" t="s">
        <v>1918</v>
      </c>
      <c r="F605" s="1">
        <v>8100000000000</v>
      </c>
      <c r="G605" s="2">
        <v>29631</v>
      </c>
      <c r="H605" t="s">
        <v>48</v>
      </c>
      <c r="I605" t="s">
        <v>1950</v>
      </c>
      <c r="J605" t="s">
        <v>181</v>
      </c>
      <c r="L605" t="s">
        <v>26</v>
      </c>
      <c r="M605" t="s">
        <v>225</v>
      </c>
      <c r="N605" t="s">
        <v>1924</v>
      </c>
      <c r="O605" t="s">
        <v>144</v>
      </c>
      <c r="P605" s="2">
        <v>46305</v>
      </c>
      <c r="Q605" t="s">
        <v>88</v>
      </c>
    </row>
    <row r="606" spans="1:17" x14ac:dyDescent="0.3">
      <c r="A606" t="s">
        <v>1951</v>
      </c>
      <c r="C606" t="s">
        <v>80</v>
      </c>
      <c r="D606" t="s">
        <v>55</v>
      </c>
      <c r="E606" t="s">
        <v>1952</v>
      </c>
      <c r="F606" s="1">
        <v>9110000000000</v>
      </c>
      <c r="G606" s="2">
        <v>33528</v>
      </c>
      <c r="H606" t="s">
        <v>65</v>
      </c>
      <c r="J606" t="s">
        <v>24</v>
      </c>
      <c r="L606" t="s">
        <v>121</v>
      </c>
      <c r="M606" t="s">
        <v>174</v>
      </c>
      <c r="N606" t="s">
        <v>270</v>
      </c>
      <c r="O606" t="s">
        <v>175</v>
      </c>
      <c r="P606" s="2">
        <v>46291</v>
      </c>
      <c r="Q606" t="s">
        <v>177</v>
      </c>
    </row>
    <row r="607" spans="1:17" x14ac:dyDescent="0.3">
      <c r="A607" t="s">
        <v>1953</v>
      </c>
      <c r="B607" s="3">
        <v>46161</v>
      </c>
      <c r="C607" t="s">
        <v>109</v>
      </c>
      <c r="D607" t="s">
        <v>34</v>
      </c>
      <c r="E607" t="s">
        <v>1954</v>
      </c>
      <c r="F607" s="1">
        <v>6710000000000</v>
      </c>
      <c r="G607" s="2">
        <v>24607</v>
      </c>
      <c r="H607" t="s">
        <v>36</v>
      </c>
      <c r="I607">
        <v>783222001</v>
      </c>
      <c r="J607" t="s">
        <v>84</v>
      </c>
      <c r="L607" t="s">
        <v>149</v>
      </c>
      <c r="M607" t="s">
        <v>114</v>
      </c>
      <c r="N607" t="s">
        <v>892</v>
      </c>
      <c r="O607" t="s">
        <v>213</v>
      </c>
      <c r="Q607" t="s">
        <v>200</v>
      </c>
    </row>
    <row r="608" spans="1:17" x14ac:dyDescent="0.3">
      <c r="A608" t="s">
        <v>1955</v>
      </c>
      <c r="B608" s="2">
        <v>46184</v>
      </c>
      <c r="C608" t="s">
        <v>73</v>
      </c>
      <c r="D608" t="s">
        <v>34</v>
      </c>
      <c r="E608" t="s">
        <v>1065</v>
      </c>
      <c r="F608" s="1">
        <v>7210000000000</v>
      </c>
      <c r="G608" t="s">
        <v>1956</v>
      </c>
      <c r="H608" t="s">
        <v>22</v>
      </c>
      <c r="I608" t="s">
        <v>1957</v>
      </c>
      <c r="J608" t="s">
        <v>113</v>
      </c>
      <c r="L608" t="s">
        <v>59</v>
      </c>
      <c r="M608" t="s">
        <v>60</v>
      </c>
      <c r="N608" t="s">
        <v>378</v>
      </c>
      <c r="O608" t="s">
        <v>291</v>
      </c>
      <c r="Q608" t="s">
        <v>253</v>
      </c>
    </row>
    <row r="609" spans="1:17" x14ac:dyDescent="0.3">
      <c r="A609" t="s">
        <v>1958</v>
      </c>
      <c r="B609" t="s">
        <v>1007</v>
      </c>
      <c r="C609" t="s">
        <v>80</v>
      </c>
      <c r="D609" t="s">
        <v>98</v>
      </c>
      <c r="E609" t="s">
        <v>937</v>
      </c>
      <c r="G609" s="2">
        <v>36959</v>
      </c>
      <c r="H609" t="s">
        <v>48</v>
      </c>
      <c r="I609" t="s">
        <v>1959</v>
      </c>
      <c r="J609" t="s">
        <v>84</v>
      </c>
      <c r="L609" t="s">
        <v>39</v>
      </c>
      <c r="N609" t="s">
        <v>1243</v>
      </c>
      <c r="O609" t="s">
        <v>395</v>
      </c>
      <c r="Q609" t="s">
        <v>43</v>
      </c>
    </row>
    <row r="610" spans="1:17" x14ac:dyDescent="0.3">
      <c r="A610" t="s">
        <v>1960</v>
      </c>
      <c r="B610" s="2">
        <v>46096</v>
      </c>
      <c r="C610" t="s">
        <v>46</v>
      </c>
      <c r="D610" t="s">
        <v>165</v>
      </c>
      <c r="E610" t="s">
        <v>1961</v>
      </c>
      <c r="F610" s="1">
        <v>6000000000000</v>
      </c>
      <c r="G610" s="2">
        <v>22071</v>
      </c>
      <c r="H610" t="s">
        <v>111</v>
      </c>
      <c r="I610" t="s">
        <v>1962</v>
      </c>
      <c r="J610" t="s">
        <v>181</v>
      </c>
      <c r="L610" t="s">
        <v>128</v>
      </c>
      <c r="M610" t="s">
        <v>174</v>
      </c>
      <c r="N610" t="s">
        <v>564</v>
      </c>
      <c r="O610" t="s">
        <v>271</v>
      </c>
      <c r="Q610" t="s">
        <v>276</v>
      </c>
    </row>
    <row r="611" spans="1:17" x14ac:dyDescent="0.3">
      <c r="A611" t="s">
        <v>1963</v>
      </c>
      <c r="B611" s="2">
        <v>46273</v>
      </c>
      <c r="C611" t="s">
        <v>46</v>
      </c>
      <c r="D611" t="s">
        <v>55</v>
      </c>
      <c r="E611" t="s">
        <v>133</v>
      </c>
      <c r="F611" s="1">
        <v>6800000000000</v>
      </c>
      <c r="G611" s="2">
        <v>25021</v>
      </c>
      <c r="H611" t="s">
        <v>36</v>
      </c>
      <c r="I611" t="s">
        <v>1964</v>
      </c>
      <c r="J611" t="s">
        <v>75</v>
      </c>
      <c r="L611" t="s">
        <v>128</v>
      </c>
      <c r="M611" t="s">
        <v>225</v>
      </c>
      <c r="N611" t="s">
        <v>479</v>
      </c>
      <c r="O611" t="s">
        <v>227</v>
      </c>
      <c r="Q611" t="s">
        <v>107</v>
      </c>
    </row>
    <row r="612" spans="1:17" x14ac:dyDescent="0.3">
      <c r="A612" t="s">
        <v>1965</v>
      </c>
      <c r="B612" s="3">
        <v>46131</v>
      </c>
      <c r="C612" t="s">
        <v>80</v>
      </c>
      <c r="D612" t="s">
        <v>81</v>
      </c>
      <c r="E612" t="s">
        <v>1966</v>
      </c>
      <c r="F612" s="1">
        <v>7210000000000</v>
      </c>
      <c r="G612" t="s">
        <v>1967</v>
      </c>
      <c r="H612" t="s">
        <v>36</v>
      </c>
      <c r="I612">
        <v>701524866</v>
      </c>
      <c r="J612" t="s">
        <v>168</v>
      </c>
      <c r="L612" t="s">
        <v>39</v>
      </c>
      <c r="M612" t="s">
        <v>27</v>
      </c>
      <c r="N612" t="s">
        <v>960</v>
      </c>
      <c r="O612" t="s">
        <v>188</v>
      </c>
      <c r="Q612" t="s">
        <v>276</v>
      </c>
    </row>
    <row r="613" spans="1:17" x14ac:dyDescent="0.3">
      <c r="A613" t="s">
        <v>1968</v>
      </c>
      <c r="B613" s="2">
        <v>46271</v>
      </c>
      <c r="C613" t="s">
        <v>109</v>
      </c>
      <c r="D613" t="s">
        <v>55</v>
      </c>
      <c r="E613" t="s">
        <v>1969</v>
      </c>
      <c r="F613" s="1">
        <v>5410000000000</v>
      </c>
      <c r="G613" s="2">
        <v>19822</v>
      </c>
      <c r="H613" t="s">
        <v>36</v>
      </c>
      <c r="I613" t="s">
        <v>1970</v>
      </c>
      <c r="J613" t="s">
        <v>75</v>
      </c>
      <c r="L613" t="s">
        <v>128</v>
      </c>
      <c r="M613" t="s">
        <v>60</v>
      </c>
      <c r="N613" t="s">
        <v>290</v>
      </c>
      <c r="O613" t="s">
        <v>162</v>
      </c>
      <c r="Q613" t="s">
        <v>177</v>
      </c>
    </row>
    <row r="614" spans="1:17" x14ac:dyDescent="0.3">
      <c r="A614" t="s">
        <v>1971</v>
      </c>
      <c r="B614" s="3">
        <v>46193</v>
      </c>
      <c r="C614" t="s">
        <v>19</v>
      </c>
      <c r="D614" t="s">
        <v>55</v>
      </c>
      <c r="E614" t="s">
        <v>1532</v>
      </c>
      <c r="F614" s="1">
        <v>6500000000000</v>
      </c>
      <c r="G614" t="s">
        <v>1972</v>
      </c>
      <c r="H614" t="s">
        <v>65</v>
      </c>
      <c r="I614" t="s">
        <v>1973</v>
      </c>
      <c r="J614" t="s">
        <v>357</v>
      </c>
      <c r="K614" t="s">
        <v>67</v>
      </c>
      <c r="L614" t="s">
        <v>39</v>
      </c>
      <c r="M614" t="s">
        <v>174</v>
      </c>
      <c r="N614" t="s">
        <v>258</v>
      </c>
      <c r="O614" t="s">
        <v>206</v>
      </c>
      <c r="Q614" t="s">
        <v>107</v>
      </c>
    </row>
    <row r="615" spans="1:17" x14ac:dyDescent="0.3">
      <c r="A615" t="s">
        <v>1974</v>
      </c>
      <c r="B615" s="2">
        <v>46251</v>
      </c>
      <c r="C615" t="s">
        <v>322</v>
      </c>
      <c r="D615" t="s">
        <v>165</v>
      </c>
      <c r="E615" t="s">
        <v>1975</v>
      </c>
      <c r="F615" s="1">
        <v>6410000000000</v>
      </c>
      <c r="G615" s="3">
        <v>23538</v>
      </c>
      <c r="H615" t="s">
        <v>65</v>
      </c>
      <c r="I615" t="s">
        <v>1976</v>
      </c>
      <c r="J615" t="s">
        <v>466</v>
      </c>
      <c r="K615" t="s">
        <v>142</v>
      </c>
      <c r="M615" t="s">
        <v>114</v>
      </c>
      <c r="N615" t="s">
        <v>413</v>
      </c>
      <c r="O615" t="s">
        <v>62</v>
      </c>
      <c r="Q615" t="s">
        <v>107</v>
      </c>
    </row>
    <row r="616" spans="1:17" x14ac:dyDescent="0.3">
      <c r="A616" t="s">
        <v>1977</v>
      </c>
      <c r="B616" s="2">
        <v>46129</v>
      </c>
      <c r="C616" t="s">
        <v>172</v>
      </c>
      <c r="D616" t="s">
        <v>98</v>
      </c>
      <c r="E616" t="s">
        <v>1978</v>
      </c>
      <c r="F616" s="1">
        <v>9300000000000</v>
      </c>
      <c r="G616" s="2">
        <v>34048</v>
      </c>
      <c r="H616" t="s">
        <v>100</v>
      </c>
      <c r="I616" t="s">
        <v>1979</v>
      </c>
      <c r="J616" t="s">
        <v>257</v>
      </c>
      <c r="L616" t="s">
        <v>39</v>
      </c>
      <c r="M616" t="s">
        <v>40</v>
      </c>
      <c r="N616" t="s">
        <v>1326</v>
      </c>
      <c r="O616" t="s">
        <v>502</v>
      </c>
      <c r="Q616" t="s">
        <v>30</v>
      </c>
    </row>
    <row r="617" spans="1:17" x14ac:dyDescent="0.3">
      <c r="A617" t="s">
        <v>1980</v>
      </c>
      <c r="B617" s="2">
        <v>46172</v>
      </c>
      <c r="C617" t="s">
        <v>19</v>
      </c>
      <c r="D617" t="s">
        <v>55</v>
      </c>
      <c r="F617" s="1">
        <v>8710000000000</v>
      </c>
      <c r="G617" s="2">
        <v>31996</v>
      </c>
      <c r="H617" t="s">
        <v>36</v>
      </c>
      <c r="I617" t="s">
        <v>1981</v>
      </c>
      <c r="J617" t="s">
        <v>257</v>
      </c>
      <c r="K617" t="s">
        <v>211</v>
      </c>
      <c r="L617" t="s">
        <v>59</v>
      </c>
      <c r="M617" t="s">
        <v>60</v>
      </c>
      <c r="N617" t="s">
        <v>484</v>
      </c>
      <c r="O617" t="s">
        <v>105</v>
      </c>
      <c r="Q617" t="s">
        <v>125</v>
      </c>
    </row>
    <row r="618" spans="1:17" x14ac:dyDescent="0.3">
      <c r="A618" t="s">
        <v>1982</v>
      </c>
      <c r="B618" t="s">
        <v>1983</v>
      </c>
      <c r="C618" t="s">
        <v>54</v>
      </c>
      <c r="D618" t="s">
        <v>209</v>
      </c>
      <c r="E618" t="s">
        <v>35</v>
      </c>
      <c r="F618" s="1">
        <v>7310000000000</v>
      </c>
      <c r="G618" t="s">
        <v>1984</v>
      </c>
      <c r="H618" t="s">
        <v>111</v>
      </c>
      <c r="I618">
        <v>664344682</v>
      </c>
      <c r="J618" t="s">
        <v>94</v>
      </c>
      <c r="L618" t="s">
        <v>128</v>
      </c>
      <c r="M618" t="s">
        <v>68</v>
      </c>
      <c r="N618" t="s">
        <v>1985</v>
      </c>
      <c r="Q618" t="s">
        <v>78</v>
      </c>
    </row>
    <row r="619" spans="1:17" x14ac:dyDescent="0.3">
      <c r="A619" t="s">
        <v>1986</v>
      </c>
      <c r="B619" s="2">
        <v>46204</v>
      </c>
      <c r="C619" t="s">
        <v>46</v>
      </c>
      <c r="D619" t="s">
        <v>81</v>
      </c>
      <c r="E619" t="s">
        <v>1945</v>
      </c>
      <c r="F619" s="1">
        <v>7110000000000</v>
      </c>
      <c r="G619" s="2">
        <v>26135</v>
      </c>
      <c r="H619" t="s">
        <v>48</v>
      </c>
      <c r="J619" t="s">
        <v>154</v>
      </c>
      <c r="L619" t="s">
        <v>39</v>
      </c>
      <c r="M619" t="s">
        <v>174</v>
      </c>
      <c r="N619" t="s">
        <v>1493</v>
      </c>
      <c r="O619" t="s">
        <v>625</v>
      </c>
      <c r="Q619" t="s">
        <v>200</v>
      </c>
    </row>
    <row r="620" spans="1:17" x14ac:dyDescent="0.3">
      <c r="A620" t="s">
        <v>1987</v>
      </c>
      <c r="B620" s="3">
        <v>46003</v>
      </c>
      <c r="C620" t="s">
        <v>19</v>
      </c>
      <c r="D620" t="s">
        <v>81</v>
      </c>
      <c r="E620" t="s">
        <v>758</v>
      </c>
      <c r="F620" s="1">
        <v>6710000000000</v>
      </c>
      <c r="G620" s="2">
        <v>24774</v>
      </c>
      <c r="H620" t="s">
        <v>111</v>
      </c>
      <c r="I620">
        <v>27652288897</v>
      </c>
      <c r="J620" t="s">
        <v>216</v>
      </c>
      <c r="K620" t="s">
        <v>211</v>
      </c>
      <c r="L620" t="s">
        <v>59</v>
      </c>
      <c r="M620" t="s">
        <v>114</v>
      </c>
      <c r="N620" t="s">
        <v>135</v>
      </c>
      <c r="O620" t="s">
        <v>87</v>
      </c>
      <c r="Q620" t="s">
        <v>131</v>
      </c>
    </row>
    <row r="621" spans="1:17" x14ac:dyDescent="0.3">
      <c r="A621" t="s">
        <v>1988</v>
      </c>
      <c r="B621" s="2">
        <v>46098</v>
      </c>
      <c r="C621" t="s">
        <v>376</v>
      </c>
      <c r="D621" t="s">
        <v>209</v>
      </c>
      <c r="E621" t="s">
        <v>381</v>
      </c>
      <c r="F621" s="1">
        <v>2410000000000</v>
      </c>
      <c r="G621" s="3">
        <v>45562</v>
      </c>
      <c r="H621" t="s">
        <v>100</v>
      </c>
      <c r="J621" t="s">
        <v>75</v>
      </c>
      <c r="L621" t="s">
        <v>303</v>
      </c>
      <c r="M621" t="s">
        <v>60</v>
      </c>
      <c r="N621" t="s">
        <v>290</v>
      </c>
      <c r="O621" t="s">
        <v>395</v>
      </c>
      <c r="Q621" t="s">
        <v>131</v>
      </c>
    </row>
    <row r="622" spans="1:17" x14ac:dyDescent="0.3">
      <c r="A622" t="s">
        <v>1989</v>
      </c>
      <c r="B622" s="3">
        <v>46281</v>
      </c>
      <c r="C622" t="s">
        <v>109</v>
      </c>
      <c r="D622" t="s">
        <v>209</v>
      </c>
      <c r="E622" t="s">
        <v>693</v>
      </c>
      <c r="F622" s="1">
        <v>8710000000000</v>
      </c>
      <c r="G622" s="2">
        <v>31974</v>
      </c>
      <c r="H622" t="s">
        <v>36</v>
      </c>
      <c r="I622" t="s">
        <v>173</v>
      </c>
      <c r="J622" t="s">
        <v>84</v>
      </c>
      <c r="L622" t="s">
        <v>26</v>
      </c>
      <c r="M622" t="s">
        <v>27</v>
      </c>
      <c r="N622" t="s">
        <v>1496</v>
      </c>
      <c r="O622" t="s">
        <v>353</v>
      </c>
      <c r="P622" s="2">
        <v>46310</v>
      </c>
      <c r="Q622" t="s">
        <v>43</v>
      </c>
    </row>
    <row r="623" spans="1:17" x14ac:dyDescent="0.3">
      <c r="A623" t="s">
        <v>1990</v>
      </c>
      <c r="B623" s="2">
        <v>45998</v>
      </c>
      <c r="C623" t="s">
        <v>172</v>
      </c>
      <c r="D623" t="s">
        <v>55</v>
      </c>
      <c r="F623" s="1">
        <v>8610000000000</v>
      </c>
      <c r="G623" s="2">
        <v>31742</v>
      </c>
      <c r="H623" t="s">
        <v>48</v>
      </c>
      <c r="J623" t="s">
        <v>197</v>
      </c>
      <c r="L623" t="s">
        <v>103</v>
      </c>
      <c r="M623" t="s">
        <v>114</v>
      </c>
      <c r="N623" t="s">
        <v>1025</v>
      </c>
      <c r="O623" t="s">
        <v>251</v>
      </c>
      <c r="Q623" t="s">
        <v>177</v>
      </c>
    </row>
    <row r="624" spans="1:17" x14ac:dyDescent="0.3">
      <c r="A624" t="s">
        <v>1991</v>
      </c>
      <c r="B624" s="3">
        <v>46217</v>
      </c>
      <c r="C624" t="s">
        <v>73</v>
      </c>
      <c r="D624" t="s">
        <v>55</v>
      </c>
      <c r="E624" t="s">
        <v>1992</v>
      </c>
      <c r="F624" t="s">
        <v>447</v>
      </c>
      <c r="G624" s="2">
        <v>27256</v>
      </c>
      <c r="H624" t="s">
        <v>36</v>
      </c>
      <c r="I624" t="s">
        <v>1993</v>
      </c>
      <c r="J624" t="s">
        <v>186</v>
      </c>
      <c r="L624" t="s">
        <v>121</v>
      </c>
      <c r="M624" t="s">
        <v>68</v>
      </c>
      <c r="N624" t="s">
        <v>695</v>
      </c>
      <c r="O624" t="s">
        <v>914</v>
      </c>
      <c r="P624" s="2">
        <v>46334</v>
      </c>
      <c r="Q624" t="s">
        <v>131</v>
      </c>
    </row>
    <row r="625" spans="1:17" x14ac:dyDescent="0.3">
      <c r="A625" t="s">
        <v>1994</v>
      </c>
      <c r="B625" s="2">
        <v>46022</v>
      </c>
      <c r="C625" t="s">
        <v>80</v>
      </c>
      <c r="D625" t="s">
        <v>55</v>
      </c>
      <c r="E625" t="s">
        <v>1995</v>
      </c>
      <c r="F625" s="1">
        <v>7010000000000</v>
      </c>
      <c r="G625" s="2">
        <v>25812</v>
      </c>
      <c r="H625" t="s">
        <v>36</v>
      </c>
      <c r="I625" t="s">
        <v>1996</v>
      </c>
      <c r="M625" t="s">
        <v>225</v>
      </c>
      <c r="N625" t="s">
        <v>1985</v>
      </c>
      <c r="O625" t="s">
        <v>183</v>
      </c>
      <c r="Q625" t="s">
        <v>385</v>
      </c>
    </row>
    <row r="626" spans="1:17" x14ac:dyDescent="0.3">
      <c r="A626" t="s">
        <v>1997</v>
      </c>
      <c r="B626" t="s">
        <v>1998</v>
      </c>
      <c r="C626" t="s">
        <v>322</v>
      </c>
      <c r="D626" t="s">
        <v>34</v>
      </c>
      <c r="E626" t="s">
        <v>1831</v>
      </c>
      <c r="F626" t="s">
        <v>447</v>
      </c>
      <c r="H626" t="s">
        <v>36</v>
      </c>
      <c r="J626" t="s">
        <v>249</v>
      </c>
      <c r="K626" t="s">
        <v>67</v>
      </c>
      <c r="L626" t="s">
        <v>128</v>
      </c>
      <c r="M626" t="s">
        <v>50</v>
      </c>
      <c r="N626" t="s">
        <v>1999</v>
      </c>
      <c r="O626" t="s">
        <v>96</v>
      </c>
    </row>
    <row r="627" spans="1:17" x14ac:dyDescent="0.3">
      <c r="A627" t="s">
        <v>2000</v>
      </c>
      <c r="B627" s="2">
        <v>46076</v>
      </c>
      <c r="C627" t="s">
        <v>19</v>
      </c>
      <c r="D627" t="s">
        <v>209</v>
      </c>
      <c r="E627" t="s">
        <v>342</v>
      </c>
      <c r="F627">
        <v>84080235670</v>
      </c>
      <c r="H627" t="s">
        <v>100</v>
      </c>
      <c r="I627" t="s">
        <v>2001</v>
      </c>
      <c r="J627" t="s">
        <v>466</v>
      </c>
      <c r="K627" t="s">
        <v>25</v>
      </c>
      <c r="M627" t="s">
        <v>50</v>
      </c>
      <c r="N627" t="s">
        <v>264</v>
      </c>
      <c r="O627" t="s">
        <v>908</v>
      </c>
      <c r="Q627" t="s">
        <v>253</v>
      </c>
    </row>
    <row r="628" spans="1:17" x14ac:dyDescent="0.3">
      <c r="A628" t="s">
        <v>2002</v>
      </c>
      <c r="B628" s="2">
        <v>46086</v>
      </c>
      <c r="C628" t="s">
        <v>172</v>
      </c>
      <c r="D628" t="s">
        <v>209</v>
      </c>
      <c r="E628" t="s">
        <v>776</v>
      </c>
      <c r="G628" t="s">
        <v>2003</v>
      </c>
      <c r="H628" t="s">
        <v>48</v>
      </c>
      <c r="I628" t="s">
        <v>173</v>
      </c>
      <c r="J628" t="s">
        <v>186</v>
      </c>
      <c r="L628" t="s">
        <v>121</v>
      </c>
      <c r="M628" t="s">
        <v>40</v>
      </c>
      <c r="N628" t="s">
        <v>161</v>
      </c>
      <c r="O628" t="s">
        <v>123</v>
      </c>
      <c r="P628" s="2">
        <v>46085</v>
      </c>
      <c r="Q628" t="s">
        <v>107</v>
      </c>
    </row>
    <row r="629" spans="1:17" x14ac:dyDescent="0.3">
      <c r="A629" t="s">
        <v>2004</v>
      </c>
      <c r="B629" s="2">
        <v>46112</v>
      </c>
      <c r="C629" t="s">
        <v>19</v>
      </c>
      <c r="D629" t="s">
        <v>165</v>
      </c>
      <c r="E629" t="s">
        <v>596</v>
      </c>
      <c r="F629" s="1">
        <v>5010000000000</v>
      </c>
      <c r="H629" t="s">
        <v>100</v>
      </c>
      <c r="I629" t="s">
        <v>2005</v>
      </c>
      <c r="J629" t="s">
        <v>357</v>
      </c>
      <c r="K629" t="s">
        <v>325</v>
      </c>
      <c r="L629" t="s">
        <v>134</v>
      </c>
      <c r="M629" t="s">
        <v>50</v>
      </c>
      <c r="N629" t="s">
        <v>945</v>
      </c>
      <c r="O629" t="s">
        <v>603</v>
      </c>
      <c r="Q629" t="s">
        <v>437</v>
      </c>
    </row>
    <row r="630" spans="1:17" x14ac:dyDescent="0.3">
      <c r="A630" t="s">
        <v>2006</v>
      </c>
      <c r="B630" s="2">
        <v>46216</v>
      </c>
      <c r="C630" t="s">
        <v>54</v>
      </c>
      <c r="D630" t="s">
        <v>34</v>
      </c>
      <c r="E630" t="s">
        <v>803</v>
      </c>
      <c r="F630" s="1">
        <v>8600000000000</v>
      </c>
      <c r="G630" s="2">
        <v>31510</v>
      </c>
      <c r="H630" t="s">
        <v>36</v>
      </c>
      <c r="J630" t="s">
        <v>113</v>
      </c>
      <c r="L630" t="s">
        <v>134</v>
      </c>
      <c r="N630" t="s">
        <v>564</v>
      </c>
      <c r="O630" t="s">
        <v>298</v>
      </c>
      <c r="Q630" t="s">
        <v>125</v>
      </c>
    </row>
    <row r="631" spans="1:17" x14ac:dyDescent="0.3">
      <c r="A631" t="s">
        <v>2007</v>
      </c>
      <c r="B631" s="2">
        <v>46138</v>
      </c>
      <c r="C631" t="s">
        <v>376</v>
      </c>
      <c r="D631" t="s">
        <v>55</v>
      </c>
      <c r="E631" t="s">
        <v>2008</v>
      </c>
      <c r="F631" s="1">
        <v>2310000000000</v>
      </c>
      <c r="G631" s="2">
        <v>45193</v>
      </c>
      <c r="J631" t="s">
        <v>24</v>
      </c>
      <c r="L631" t="s">
        <v>149</v>
      </c>
      <c r="N631" t="s">
        <v>1033</v>
      </c>
      <c r="O631" t="s">
        <v>401</v>
      </c>
      <c r="Q631" t="s">
        <v>30</v>
      </c>
    </row>
    <row r="632" spans="1:17" x14ac:dyDescent="0.3">
      <c r="A632" t="s">
        <v>2009</v>
      </c>
      <c r="B632" s="2">
        <v>46115</v>
      </c>
      <c r="C632" t="s">
        <v>33</v>
      </c>
      <c r="D632" t="s">
        <v>20</v>
      </c>
      <c r="E632" t="s">
        <v>355</v>
      </c>
      <c r="G632" s="2">
        <v>17571</v>
      </c>
      <c r="H632" t="s">
        <v>48</v>
      </c>
      <c r="I632" t="s">
        <v>2010</v>
      </c>
      <c r="J632" t="s">
        <v>224</v>
      </c>
      <c r="L632" t="s">
        <v>85</v>
      </c>
      <c r="N632" t="s">
        <v>660</v>
      </c>
      <c r="O632" t="s">
        <v>603</v>
      </c>
      <c r="Q632" t="s">
        <v>88</v>
      </c>
    </row>
    <row r="633" spans="1:17" x14ac:dyDescent="0.3">
      <c r="A633" t="s">
        <v>2011</v>
      </c>
      <c r="B633" s="2">
        <v>46013</v>
      </c>
      <c r="C633" t="s">
        <v>322</v>
      </c>
      <c r="D633" t="s">
        <v>165</v>
      </c>
      <c r="E633" t="s">
        <v>233</v>
      </c>
      <c r="F633" s="1">
        <v>5010000000000</v>
      </c>
      <c r="G633" s="3">
        <v>18553</v>
      </c>
      <c r="H633" t="s">
        <v>48</v>
      </c>
      <c r="I633">
        <v>615444097</v>
      </c>
      <c r="J633" t="s">
        <v>241</v>
      </c>
      <c r="K633" t="s">
        <v>142</v>
      </c>
      <c r="L633" t="s">
        <v>26</v>
      </c>
      <c r="M633" t="s">
        <v>225</v>
      </c>
      <c r="N633" t="s">
        <v>514</v>
      </c>
      <c r="O633" t="s">
        <v>395</v>
      </c>
    </row>
    <row r="634" spans="1:17" x14ac:dyDescent="0.3">
      <c r="A634" t="s">
        <v>2012</v>
      </c>
      <c r="B634" s="2">
        <v>46207</v>
      </c>
      <c r="C634" t="s">
        <v>80</v>
      </c>
      <c r="D634" t="s">
        <v>98</v>
      </c>
      <c r="E634" t="s">
        <v>381</v>
      </c>
      <c r="F634" s="1">
        <v>602000000000</v>
      </c>
      <c r="G634" s="2">
        <v>38809</v>
      </c>
      <c r="H634" t="s">
        <v>36</v>
      </c>
      <c r="I634" t="s">
        <v>2013</v>
      </c>
      <c r="J634" t="s">
        <v>357</v>
      </c>
      <c r="M634" t="s">
        <v>60</v>
      </c>
      <c r="N634" t="s">
        <v>953</v>
      </c>
      <c r="O634" t="s">
        <v>87</v>
      </c>
      <c r="Q634" t="s">
        <v>253</v>
      </c>
    </row>
    <row r="635" spans="1:17" x14ac:dyDescent="0.3">
      <c r="A635" t="s">
        <v>2014</v>
      </c>
      <c r="B635" s="2">
        <v>46014</v>
      </c>
      <c r="C635" t="s">
        <v>73</v>
      </c>
      <c r="D635" t="s">
        <v>81</v>
      </c>
      <c r="E635" t="s">
        <v>1599</v>
      </c>
      <c r="F635" s="1">
        <v>8200000000000</v>
      </c>
      <c r="G635" s="3">
        <v>29954</v>
      </c>
      <c r="H635" t="s">
        <v>100</v>
      </c>
      <c r="I635" t="s">
        <v>2015</v>
      </c>
      <c r="J635" t="s">
        <v>38</v>
      </c>
      <c r="L635" t="s">
        <v>134</v>
      </c>
      <c r="M635" t="s">
        <v>114</v>
      </c>
      <c r="N635" t="s">
        <v>358</v>
      </c>
      <c r="O635" t="s">
        <v>123</v>
      </c>
      <c r="Q635" t="s">
        <v>253</v>
      </c>
    </row>
    <row r="636" spans="1:17" x14ac:dyDescent="0.3">
      <c r="A636" t="s">
        <v>2016</v>
      </c>
      <c r="B636" t="s">
        <v>1573</v>
      </c>
      <c r="C636" t="s">
        <v>46</v>
      </c>
      <c r="D636" t="s">
        <v>98</v>
      </c>
      <c r="E636" t="s">
        <v>2017</v>
      </c>
      <c r="F636" s="1">
        <v>6910000000000</v>
      </c>
      <c r="G636" t="s">
        <v>2018</v>
      </c>
      <c r="H636" t="s">
        <v>22</v>
      </c>
      <c r="I636" t="s">
        <v>2019</v>
      </c>
      <c r="J636" t="s">
        <v>102</v>
      </c>
      <c r="L636" t="s">
        <v>128</v>
      </c>
      <c r="M636" t="s">
        <v>27</v>
      </c>
      <c r="N636" t="s">
        <v>1355</v>
      </c>
      <c r="O636" t="s">
        <v>231</v>
      </c>
    </row>
    <row r="637" spans="1:17" x14ac:dyDescent="0.3">
      <c r="A637" t="s">
        <v>2020</v>
      </c>
      <c r="B637" s="2">
        <v>46202</v>
      </c>
      <c r="C637" t="s">
        <v>109</v>
      </c>
      <c r="D637" t="s">
        <v>55</v>
      </c>
      <c r="E637" t="s">
        <v>1918</v>
      </c>
      <c r="F637" s="1">
        <v>308000000000</v>
      </c>
      <c r="G637" s="2">
        <v>37837</v>
      </c>
      <c r="H637" t="s">
        <v>48</v>
      </c>
      <c r="I637" t="s">
        <v>2021</v>
      </c>
      <c r="J637" t="s">
        <v>120</v>
      </c>
      <c r="L637" t="s">
        <v>39</v>
      </c>
      <c r="M637" t="s">
        <v>27</v>
      </c>
      <c r="N637" t="s">
        <v>1014</v>
      </c>
      <c r="O637" t="s">
        <v>395</v>
      </c>
      <c r="Q637" t="s">
        <v>437</v>
      </c>
    </row>
    <row r="638" spans="1:17" x14ac:dyDescent="0.3">
      <c r="A638" t="s">
        <v>2022</v>
      </c>
      <c r="B638" s="3">
        <v>46186</v>
      </c>
      <c r="C638" t="s">
        <v>19</v>
      </c>
      <c r="D638" t="s">
        <v>55</v>
      </c>
      <c r="E638" t="s">
        <v>1521</v>
      </c>
      <c r="F638" s="1">
        <v>5710000000000</v>
      </c>
      <c r="G638" s="2">
        <v>21036</v>
      </c>
      <c r="H638" t="s">
        <v>36</v>
      </c>
      <c r="I638">
        <v>27665966589</v>
      </c>
      <c r="J638" t="s">
        <v>24</v>
      </c>
      <c r="K638" t="s">
        <v>319</v>
      </c>
      <c r="L638" t="s">
        <v>26</v>
      </c>
      <c r="M638" t="s">
        <v>27</v>
      </c>
      <c r="N638" t="s">
        <v>2023</v>
      </c>
      <c r="O638" t="s">
        <v>1040</v>
      </c>
      <c r="P638" s="2">
        <v>46202</v>
      </c>
      <c r="Q638" t="s">
        <v>30</v>
      </c>
    </row>
    <row r="639" spans="1:17" x14ac:dyDescent="0.3">
      <c r="A639" t="s">
        <v>2024</v>
      </c>
      <c r="B639" t="s">
        <v>2025</v>
      </c>
      <c r="C639" t="s">
        <v>46</v>
      </c>
      <c r="D639" t="s">
        <v>81</v>
      </c>
      <c r="E639" t="s">
        <v>2026</v>
      </c>
      <c r="F639" s="1">
        <v>8410000000000</v>
      </c>
      <c r="G639" s="2">
        <v>30977</v>
      </c>
      <c r="H639" t="s">
        <v>100</v>
      </c>
      <c r="I639" t="s">
        <v>2027</v>
      </c>
      <c r="J639" t="s">
        <v>113</v>
      </c>
      <c r="L639" t="s">
        <v>121</v>
      </c>
      <c r="M639" t="s">
        <v>225</v>
      </c>
      <c r="N639" t="s">
        <v>695</v>
      </c>
      <c r="O639" t="s">
        <v>625</v>
      </c>
      <c r="P639" s="2">
        <v>46277</v>
      </c>
      <c r="Q639" t="s">
        <v>200</v>
      </c>
    </row>
    <row r="640" spans="1:17" x14ac:dyDescent="0.3">
      <c r="A640" t="s">
        <v>2028</v>
      </c>
      <c r="B640" s="2">
        <v>46335</v>
      </c>
      <c r="C640" t="s">
        <v>109</v>
      </c>
      <c r="D640" t="s">
        <v>55</v>
      </c>
      <c r="E640" t="s">
        <v>1655</v>
      </c>
      <c r="F640" s="1">
        <v>8500000000000</v>
      </c>
      <c r="G640" s="2">
        <v>31112</v>
      </c>
      <c r="I640">
        <v>823068330</v>
      </c>
      <c r="J640" t="s">
        <v>154</v>
      </c>
      <c r="K640" t="s">
        <v>319</v>
      </c>
      <c r="L640" t="s">
        <v>303</v>
      </c>
      <c r="M640" t="s">
        <v>60</v>
      </c>
      <c r="N640" t="s">
        <v>782</v>
      </c>
      <c r="O640" t="s">
        <v>275</v>
      </c>
      <c r="P640" s="2">
        <v>46302</v>
      </c>
      <c r="Q640" t="s">
        <v>107</v>
      </c>
    </row>
    <row r="641" spans="1:17" x14ac:dyDescent="0.3">
      <c r="A641" t="s">
        <v>2029</v>
      </c>
      <c r="B641" t="s">
        <v>171</v>
      </c>
      <c r="C641" t="s">
        <v>172</v>
      </c>
      <c r="D641" t="s">
        <v>20</v>
      </c>
      <c r="E641" t="s">
        <v>1197</v>
      </c>
      <c r="G641" s="3">
        <v>25423</v>
      </c>
      <c r="H641" t="s">
        <v>36</v>
      </c>
      <c r="L641" t="s">
        <v>85</v>
      </c>
      <c r="M641" t="s">
        <v>114</v>
      </c>
      <c r="N641" t="s">
        <v>454</v>
      </c>
      <c r="O641" t="s">
        <v>914</v>
      </c>
      <c r="Q641" t="s">
        <v>177</v>
      </c>
    </row>
    <row r="642" spans="1:17" x14ac:dyDescent="0.3">
      <c r="A642" t="s">
        <v>2030</v>
      </c>
      <c r="B642" t="s">
        <v>1296</v>
      </c>
      <c r="C642" t="s">
        <v>322</v>
      </c>
      <c r="D642" t="s">
        <v>147</v>
      </c>
      <c r="E642" t="s">
        <v>713</v>
      </c>
      <c r="F642" s="1">
        <v>8910000000000</v>
      </c>
      <c r="G642" s="2">
        <v>32719</v>
      </c>
      <c r="H642" t="s">
        <v>111</v>
      </c>
      <c r="I642">
        <v>725393854</v>
      </c>
      <c r="J642" t="s">
        <v>224</v>
      </c>
      <c r="K642" t="s">
        <v>325</v>
      </c>
      <c r="L642" t="s">
        <v>121</v>
      </c>
      <c r="N642" t="s">
        <v>1104</v>
      </c>
      <c r="O642" t="s">
        <v>480</v>
      </c>
      <c r="P642" s="3">
        <v>46215</v>
      </c>
      <c r="Q642" t="s">
        <v>276</v>
      </c>
    </row>
    <row r="643" spans="1:17" x14ac:dyDescent="0.3">
      <c r="A643" t="s">
        <v>2031</v>
      </c>
      <c r="B643" s="3">
        <v>46064</v>
      </c>
      <c r="C643" t="s">
        <v>322</v>
      </c>
      <c r="D643" t="s">
        <v>81</v>
      </c>
      <c r="E643" t="s">
        <v>1568</v>
      </c>
      <c r="F643" s="1">
        <v>704000000000</v>
      </c>
      <c r="G643" s="2">
        <v>39145</v>
      </c>
      <c r="H643" t="s">
        <v>36</v>
      </c>
      <c r="J643" t="s">
        <v>120</v>
      </c>
      <c r="K643" t="s">
        <v>319</v>
      </c>
      <c r="L643" t="s">
        <v>149</v>
      </c>
      <c r="N643" t="s">
        <v>2032</v>
      </c>
      <c r="O643" t="s">
        <v>251</v>
      </c>
      <c r="Q643" t="s">
        <v>437</v>
      </c>
    </row>
    <row r="644" spans="1:17" x14ac:dyDescent="0.3">
      <c r="A644" t="s">
        <v>2033</v>
      </c>
      <c r="B644" s="3">
        <v>46018</v>
      </c>
      <c r="C644" t="s">
        <v>172</v>
      </c>
      <c r="D644" t="s">
        <v>55</v>
      </c>
      <c r="E644" t="s">
        <v>2034</v>
      </c>
      <c r="F644" s="1">
        <v>6610000000000</v>
      </c>
      <c r="G644" s="2">
        <v>24209</v>
      </c>
      <c r="H644" t="s">
        <v>111</v>
      </c>
      <c r="I644" t="s">
        <v>2035</v>
      </c>
      <c r="J644" t="s">
        <v>49</v>
      </c>
      <c r="L644" t="s">
        <v>85</v>
      </c>
      <c r="M644" t="s">
        <v>60</v>
      </c>
      <c r="N644" t="s">
        <v>524</v>
      </c>
      <c r="O644" t="s">
        <v>42</v>
      </c>
      <c r="Q644" t="s">
        <v>30</v>
      </c>
    </row>
    <row r="645" spans="1:17" x14ac:dyDescent="0.3">
      <c r="A645" t="s">
        <v>2036</v>
      </c>
      <c r="B645" s="2">
        <v>46071</v>
      </c>
      <c r="C645" t="s">
        <v>19</v>
      </c>
      <c r="D645" t="s">
        <v>90</v>
      </c>
      <c r="E645" t="s">
        <v>2026</v>
      </c>
      <c r="F645" s="1">
        <v>5010000000000</v>
      </c>
      <c r="H645" t="s">
        <v>22</v>
      </c>
      <c r="I645" t="s">
        <v>2037</v>
      </c>
      <c r="J645" t="s">
        <v>24</v>
      </c>
      <c r="K645" t="s">
        <v>25</v>
      </c>
      <c r="L645" t="s">
        <v>39</v>
      </c>
      <c r="M645" t="s">
        <v>27</v>
      </c>
      <c r="N645" t="s">
        <v>653</v>
      </c>
      <c r="O645" t="s">
        <v>450</v>
      </c>
      <c r="Q645" t="s">
        <v>276</v>
      </c>
    </row>
    <row r="646" spans="1:17" x14ac:dyDescent="0.3">
      <c r="A646" t="s">
        <v>2038</v>
      </c>
      <c r="B646" s="3">
        <v>46127</v>
      </c>
      <c r="C646" t="s">
        <v>376</v>
      </c>
      <c r="D646" t="s">
        <v>147</v>
      </c>
      <c r="E646" t="s">
        <v>2039</v>
      </c>
      <c r="F646" s="1">
        <v>2410000000000</v>
      </c>
      <c r="G646" s="2">
        <v>45595</v>
      </c>
      <c r="H646" t="s">
        <v>22</v>
      </c>
      <c r="I646" t="s">
        <v>2040</v>
      </c>
      <c r="J646" t="s">
        <v>58</v>
      </c>
      <c r="L646" t="s">
        <v>39</v>
      </c>
      <c r="M646" t="s">
        <v>225</v>
      </c>
      <c r="N646" t="s">
        <v>1946</v>
      </c>
      <c r="Q646" t="s">
        <v>276</v>
      </c>
    </row>
    <row r="647" spans="1:17" x14ac:dyDescent="0.3">
      <c r="A647" t="s">
        <v>2041</v>
      </c>
      <c r="B647" s="2">
        <v>46227</v>
      </c>
      <c r="C647" t="s">
        <v>109</v>
      </c>
      <c r="D647" t="s">
        <v>165</v>
      </c>
      <c r="E647" t="s">
        <v>1439</v>
      </c>
      <c r="F647" s="1">
        <v>6910000000000</v>
      </c>
      <c r="G647" t="s">
        <v>2042</v>
      </c>
      <c r="H647" t="s">
        <v>65</v>
      </c>
      <c r="J647" t="s">
        <v>219</v>
      </c>
      <c r="L647" t="s">
        <v>39</v>
      </c>
      <c r="M647" t="s">
        <v>27</v>
      </c>
      <c r="Q647" t="s">
        <v>78</v>
      </c>
    </row>
    <row r="648" spans="1:17" x14ac:dyDescent="0.3">
      <c r="A648" t="s">
        <v>2043</v>
      </c>
      <c r="B648" s="2">
        <v>46040</v>
      </c>
      <c r="C648" t="s">
        <v>19</v>
      </c>
      <c r="D648" t="s">
        <v>81</v>
      </c>
      <c r="E648" t="s">
        <v>1193</v>
      </c>
      <c r="F648" s="1">
        <v>1300000000000</v>
      </c>
      <c r="G648" s="2">
        <v>41319</v>
      </c>
      <c r="H648" t="s">
        <v>36</v>
      </c>
      <c r="I648" t="s">
        <v>2044</v>
      </c>
      <c r="J648" t="s">
        <v>181</v>
      </c>
      <c r="L648" t="s">
        <v>134</v>
      </c>
      <c r="M648" t="s">
        <v>114</v>
      </c>
      <c r="N648" t="s">
        <v>2045</v>
      </c>
      <c r="O648" t="s">
        <v>391</v>
      </c>
      <c r="Q648" t="s">
        <v>437</v>
      </c>
    </row>
    <row r="649" spans="1:17" x14ac:dyDescent="0.3">
      <c r="A649" t="s">
        <v>2046</v>
      </c>
      <c r="B649" s="2">
        <v>46068</v>
      </c>
      <c r="C649" t="s">
        <v>80</v>
      </c>
      <c r="D649" t="s">
        <v>55</v>
      </c>
      <c r="E649" t="s">
        <v>1080</v>
      </c>
      <c r="F649" s="1">
        <v>7910000000000</v>
      </c>
      <c r="G649" s="2">
        <v>29048</v>
      </c>
      <c r="H649" t="s">
        <v>65</v>
      </c>
      <c r="I649">
        <v>27663492992</v>
      </c>
      <c r="J649" t="s">
        <v>113</v>
      </c>
      <c r="L649" t="s">
        <v>103</v>
      </c>
      <c r="M649" t="s">
        <v>114</v>
      </c>
      <c r="N649" t="s">
        <v>1267</v>
      </c>
      <c r="O649" t="s">
        <v>764</v>
      </c>
      <c r="P649" s="2">
        <v>46115</v>
      </c>
      <c r="Q649" t="s">
        <v>437</v>
      </c>
    </row>
    <row r="650" spans="1:17" x14ac:dyDescent="0.3">
      <c r="A650" t="s">
        <v>2047</v>
      </c>
      <c r="B650" s="2">
        <v>46174</v>
      </c>
      <c r="C650" t="s">
        <v>73</v>
      </c>
      <c r="D650" t="s">
        <v>55</v>
      </c>
      <c r="E650" t="s">
        <v>355</v>
      </c>
      <c r="F650" s="1">
        <v>9510000000000</v>
      </c>
      <c r="G650" t="s">
        <v>2048</v>
      </c>
      <c r="J650" t="s">
        <v>249</v>
      </c>
      <c r="L650" t="s">
        <v>149</v>
      </c>
      <c r="M650" t="s">
        <v>114</v>
      </c>
      <c r="N650" t="s">
        <v>1243</v>
      </c>
      <c r="O650" t="s">
        <v>490</v>
      </c>
      <c r="Q650" t="s">
        <v>131</v>
      </c>
    </row>
    <row r="651" spans="1:17" x14ac:dyDescent="0.3">
      <c r="A651" t="s">
        <v>2049</v>
      </c>
      <c r="B651" s="2">
        <v>46238</v>
      </c>
      <c r="C651" t="s">
        <v>109</v>
      </c>
      <c r="D651" t="s">
        <v>209</v>
      </c>
      <c r="E651" t="s">
        <v>1226</v>
      </c>
      <c r="F651" s="1">
        <v>8310000000000</v>
      </c>
      <c r="G651" s="2">
        <v>30387</v>
      </c>
      <c r="H651" t="s">
        <v>22</v>
      </c>
      <c r="I651">
        <v>27689057086</v>
      </c>
      <c r="J651" t="s">
        <v>120</v>
      </c>
      <c r="L651" t="s">
        <v>26</v>
      </c>
      <c r="M651" t="s">
        <v>40</v>
      </c>
      <c r="N651" t="s">
        <v>61</v>
      </c>
      <c r="O651" t="s">
        <v>87</v>
      </c>
      <c r="Q651" t="s">
        <v>145</v>
      </c>
    </row>
    <row r="652" spans="1:17" x14ac:dyDescent="0.3">
      <c r="A652" t="s">
        <v>2050</v>
      </c>
      <c r="B652" t="s">
        <v>1817</v>
      </c>
      <c r="C652" t="s">
        <v>54</v>
      </c>
      <c r="D652" t="s">
        <v>209</v>
      </c>
      <c r="E652" t="s">
        <v>2051</v>
      </c>
      <c r="F652" s="1">
        <v>7100000000000</v>
      </c>
      <c r="G652" s="3">
        <v>26006</v>
      </c>
      <c r="H652" t="s">
        <v>100</v>
      </c>
      <c r="I652">
        <v>655270111</v>
      </c>
      <c r="J652" t="s">
        <v>219</v>
      </c>
      <c r="L652" t="s">
        <v>134</v>
      </c>
      <c r="M652" t="s">
        <v>27</v>
      </c>
      <c r="N652" t="s">
        <v>549</v>
      </c>
      <c r="O652" t="s">
        <v>251</v>
      </c>
      <c r="Q652" t="s">
        <v>253</v>
      </c>
    </row>
    <row r="653" spans="1:17" x14ac:dyDescent="0.3">
      <c r="A653" t="s">
        <v>2052</v>
      </c>
      <c r="B653" s="2">
        <v>46032</v>
      </c>
      <c r="C653" t="s">
        <v>19</v>
      </c>
      <c r="D653" t="s">
        <v>90</v>
      </c>
      <c r="E653" t="s">
        <v>1246</v>
      </c>
      <c r="F653" s="1">
        <v>9600000000000</v>
      </c>
      <c r="G653" s="2">
        <v>35372</v>
      </c>
      <c r="H653" t="s">
        <v>100</v>
      </c>
      <c r="I653" t="s">
        <v>2053</v>
      </c>
      <c r="J653" t="s">
        <v>141</v>
      </c>
      <c r="K653" t="s">
        <v>325</v>
      </c>
      <c r="L653" t="s">
        <v>121</v>
      </c>
      <c r="M653" t="s">
        <v>40</v>
      </c>
      <c r="N653" t="s">
        <v>1287</v>
      </c>
      <c r="O653" t="s">
        <v>499</v>
      </c>
      <c r="P653" t="s">
        <v>2054</v>
      </c>
      <c r="Q653" t="s">
        <v>88</v>
      </c>
    </row>
    <row r="654" spans="1:17" x14ac:dyDescent="0.3">
      <c r="A654" t="s">
        <v>2055</v>
      </c>
      <c r="B654" s="2">
        <v>46138</v>
      </c>
      <c r="C654" t="s">
        <v>172</v>
      </c>
      <c r="D654" t="s">
        <v>81</v>
      </c>
      <c r="E654" t="s">
        <v>949</v>
      </c>
      <c r="F654" s="1">
        <v>8800000000000</v>
      </c>
      <c r="G654" s="2">
        <v>32214</v>
      </c>
      <c r="H654" t="s">
        <v>48</v>
      </c>
      <c r="I654" t="s">
        <v>2056</v>
      </c>
      <c r="J654" t="s">
        <v>84</v>
      </c>
      <c r="M654" t="s">
        <v>155</v>
      </c>
      <c r="N654" t="s">
        <v>860</v>
      </c>
      <c r="O654" t="s">
        <v>29</v>
      </c>
    </row>
    <row r="655" spans="1:17" x14ac:dyDescent="0.3">
      <c r="A655" t="s">
        <v>2057</v>
      </c>
      <c r="B655" s="2">
        <v>46265</v>
      </c>
      <c r="C655" t="s">
        <v>54</v>
      </c>
      <c r="D655" t="s">
        <v>81</v>
      </c>
      <c r="E655" t="s">
        <v>2058</v>
      </c>
      <c r="F655" s="1">
        <v>4600000000000</v>
      </c>
      <c r="G655" s="2">
        <v>16898</v>
      </c>
      <c r="I655">
        <v>27719891558</v>
      </c>
      <c r="J655" t="s">
        <v>94</v>
      </c>
      <c r="L655" t="s">
        <v>39</v>
      </c>
      <c r="N655" t="s">
        <v>733</v>
      </c>
      <c r="O655" t="s">
        <v>130</v>
      </c>
      <c r="Q655" t="s">
        <v>145</v>
      </c>
    </row>
    <row r="656" spans="1:17" x14ac:dyDescent="0.3">
      <c r="A656" t="s">
        <v>2059</v>
      </c>
      <c r="B656" t="s">
        <v>2060</v>
      </c>
      <c r="C656" t="s">
        <v>19</v>
      </c>
      <c r="D656" t="s">
        <v>138</v>
      </c>
      <c r="E656" t="s">
        <v>2061</v>
      </c>
      <c r="F656" s="1">
        <v>1310000000000</v>
      </c>
      <c r="G656" s="2">
        <v>41561</v>
      </c>
      <c r="H656" t="s">
        <v>65</v>
      </c>
      <c r="I656" t="s">
        <v>2062</v>
      </c>
      <c r="J656" t="s">
        <v>197</v>
      </c>
      <c r="K656" t="s">
        <v>220</v>
      </c>
      <c r="L656" t="s">
        <v>59</v>
      </c>
      <c r="M656" t="s">
        <v>68</v>
      </c>
      <c r="N656" t="s">
        <v>813</v>
      </c>
      <c r="O656" t="s">
        <v>199</v>
      </c>
      <c r="Q656" t="s">
        <v>437</v>
      </c>
    </row>
    <row r="657" spans="1:17" x14ac:dyDescent="0.3">
      <c r="A657" t="s">
        <v>2063</v>
      </c>
      <c r="B657" s="2">
        <v>46207</v>
      </c>
      <c r="C657" t="s">
        <v>54</v>
      </c>
      <c r="D657" t="s">
        <v>138</v>
      </c>
      <c r="E657" t="s">
        <v>2064</v>
      </c>
      <c r="F657">
        <v>9041872081</v>
      </c>
      <c r="G657" s="3">
        <v>36773</v>
      </c>
      <c r="H657" t="s">
        <v>100</v>
      </c>
      <c r="I657" t="s">
        <v>2065</v>
      </c>
      <c r="J657" t="s">
        <v>120</v>
      </c>
      <c r="L657" t="s">
        <v>303</v>
      </c>
      <c r="M657" t="s">
        <v>50</v>
      </c>
      <c r="N657" t="s">
        <v>484</v>
      </c>
      <c r="O657" t="s">
        <v>532</v>
      </c>
      <c r="Q657" t="s">
        <v>385</v>
      </c>
    </row>
    <row r="658" spans="1:17" x14ac:dyDescent="0.3">
      <c r="A658" t="s">
        <v>2066</v>
      </c>
      <c r="B658" s="2">
        <v>46178</v>
      </c>
      <c r="C658" t="s">
        <v>322</v>
      </c>
      <c r="D658" t="s">
        <v>34</v>
      </c>
      <c r="E658" t="s">
        <v>2067</v>
      </c>
      <c r="F658" s="1">
        <v>8710000000000</v>
      </c>
      <c r="G658" s="3">
        <v>32141</v>
      </c>
      <c r="I658" t="s">
        <v>2068</v>
      </c>
      <c r="J658" t="s">
        <v>257</v>
      </c>
      <c r="L658" t="s">
        <v>149</v>
      </c>
      <c r="M658" t="s">
        <v>50</v>
      </c>
      <c r="N658" t="s">
        <v>658</v>
      </c>
      <c r="O658" t="s">
        <v>150</v>
      </c>
      <c r="Q658" t="s">
        <v>71</v>
      </c>
    </row>
    <row r="659" spans="1:17" x14ac:dyDescent="0.3">
      <c r="A659" t="s">
        <v>2069</v>
      </c>
      <c r="B659" s="3">
        <v>46165</v>
      </c>
      <c r="C659" t="s">
        <v>19</v>
      </c>
      <c r="D659" t="s">
        <v>90</v>
      </c>
      <c r="E659" t="s">
        <v>1302</v>
      </c>
      <c r="F659" t="s">
        <v>447</v>
      </c>
      <c r="G659" s="2">
        <v>36986</v>
      </c>
      <c r="H659" t="s">
        <v>36</v>
      </c>
      <c r="I659" t="s">
        <v>2070</v>
      </c>
      <c r="J659" t="s">
        <v>257</v>
      </c>
      <c r="K659" t="s">
        <v>142</v>
      </c>
      <c r="L659" t="s">
        <v>59</v>
      </c>
      <c r="N659" t="s">
        <v>945</v>
      </c>
      <c r="O659" t="s">
        <v>333</v>
      </c>
      <c r="Q659" t="s">
        <v>125</v>
      </c>
    </row>
    <row r="660" spans="1:17" x14ac:dyDescent="0.3">
      <c r="A660" t="s">
        <v>2071</v>
      </c>
      <c r="B660" s="3">
        <v>46205</v>
      </c>
      <c r="C660" t="s">
        <v>73</v>
      </c>
      <c r="D660" t="s">
        <v>55</v>
      </c>
      <c r="E660" t="s">
        <v>255</v>
      </c>
      <c r="F660" s="1">
        <v>7110000000000</v>
      </c>
      <c r="G660" s="2">
        <v>26181</v>
      </c>
      <c r="H660" t="s">
        <v>65</v>
      </c>
      <c r="I660">
        <v>743724381</v>
      </c>
      <c r="J660" t="s">
        <v>249</v>
      </c>
      <c r="L660" t="s">
        <v>103</v>
      </c>
      <c r="M660" t="s">
        <v>60</v>
      </c>
      <c r="N660" t="s">
        <v>205</v>
      </c>
      <c r="O660" t="s">
        <v>1009</v>
      </c>
      <c r="P660" s="3">
        <v>46216</v>
      </c>
      <c r="Q660" t="s">
        <v>78</v>
      </c>
    </row>
    <row r="661" spans="1:17" x14ac:dyDescent="0.3">
      <c r="A661" t="s">
        <v>2072</v>
      </c>
      <c r="B661" t="s">
        <v>818</v>
      </c>
      <c r="C661" t="s">
        <v>322</v>
      </c>
      <c r="D661" t="s">
        <v>81</v>
      </c>
      <c r="E661" t="s">
        <v>118</v>
      </c>
      <c r="F661" s="1">
        <v>2300000000000</v>
      </c>
      <c r="G661" s="2">
        <v>44943</v>
      </c>
      <c r="I661" t="s">
        <v>2073</v>
      </c>
      <c r="J661" t="s">
        <v>168</v>
      </c>
      <c r="K661" t="s">
        <v>67</v>
      </c>
      <c r="L661" t="s">
        <v>149</v>
      </c>
      <c r="M661" t="s">
        <v>50</v>
      </c>
      <c r="N661" t="s">
        <v>1267</v>
      </c>
      <c r="O661" t="s">
        <v>87</v>
      </c>
    </row>
    <row r="662" spans="1:17" x14ac:dyDescent="0.3">
      <c r="A662" t="s">
        <v>2074</v>
      </c>
      <c r="B662" s="2">
        <v>46358</v>
      </c>
      <c r="C662" t="s">
        <v>109</v>
      </c>
      <c r="D662" t="s">
        <v>20</v>
      </c>
      <c r="E662" t="s">
        <v>110</v>
      </c>
      <c r="F662" s="1">
        <v>5410000000000</v>
      </c>
      <c r="G662" s="2">
        <v>20076</v>
      </c>
      <c r="H662" t="s">
        <v>65</v>
      </c>
      <c r="I662" t="s">
        <v>2075</v>
      </c>
      <c r="J662" t="s">
        <v>94</v>
      </c>
      <c r="L662" t="s">
        <v>134</v>
      </c>
      <c r="M662" t="s">
        <v>50</v>
      </c>
      <c r="N662" t="s">
        <v>873</v>
      </c>
      <c r="O662" t="s">
        <v>1040</v>
      </c>
      <c r="Q662" t="s">
        <v>145</v>
      </c>
    </row>
    <row r="663" spans="1:17" x14ac:dyDescent="0.3">
      <c r="A663" t="s">
        <v>2076</v>
      </c>
      <c r="B663" s="2">
        <v>46151</v>
      </c>
      <c r="C663" t="s">
        <v>46</v>
      </c>
      <c r="D663" t="s">
        <v>138</v>
      </c>
      <c r="E663" t="s">
        <v>2077</v>
      </c>
      <c r="F663" s="1">
        <v>5300000000000</v>
      </c>
      <c r="G663" s="3">
        <v>19397</v>
      </c>
      <c r="H663" t="s">
        <v>36</v>
      </c>
      <c r="I663" t="s">
        <v>2078</v>
      </c>
      <c r="J663" t="s">
        <v>24</v>
      </c>
      <c r="L663" t="s">
        <v>59</v>
      </c>
      <c r="N663" t="s">
        <v>928</v>
      </c>
      <c r="O663" t="s">
        <v>245</v>
      </c>
      <c r="Q663" t="s">
        <v>385</v>
      </c>
    </row>
    <row r="664" spans="1:17" x14ac:dyDescent="0.3">
      <c r="A664" t="s">
        <v>2079</v>
      </c>
      <c r="B664" s="3">
        <v>46070</v>
      </c>
      <c r="C664" t="s">
        <v>54</v>
      </c>
      <c r="D664" t="s">
        <v>209</v>
      </c>
      <c r="E664" t="s">
        <v>218</v>
      </c>
      <c r="F664" s="1">
        <v>6100000000000</v>
      </c>
      <c r="G664" t="s">
        <v>2080</v>
      </c>
      <c r="H664" t="s">
        <v>100</v>
      </c>
      <c r="I664" t="s">
        <v>2081</v>
      </c>
      <c r="J664" t="s">
        <v>75</v>
      </c>
      <c r="L664" t="s">
        <v>303</v>
      </c>
      <c r="M664" t="s">
        <v>68</v>
      </c>
      <c r="N664" t="s">
        <v>1608</v>
      </c>
      <c r="O664" t="s">
        <v>291</v>
      </c>
      <c r="Q664" t="s">
        <v>78</v>
      </c>
    </row>
    <row r="665" spans="1:17" x14ac:dyDescent="0.3">
      <c r="A665" t="s">
        <v>2082</v>
      </c>
      <c r="B665" t="s">
        <v>1428</v>
      </c>
      <c r="C665" t="s">
        <v>19</v>
      </c>
      <c r="D665" t="s">
        <v>81</v>
      </c>
      <c r="E665" t="s">
        <v>2083</v>
      </c>
      <c r="G665" s="2">
        <v>17417</v>
      </c>
      <c r="H665" t="s">
        <v>48</v>
      </c>
      <c r="I665" t="s">
        <v>2084</v>
      </c>
      <c r="J665" t="s">
        <v>113</v>
      </c>
      <c r="K665" t="s">
        <v>67</v>
      </c>
      <c r="L665" t="s">
        <v>85</v>
      </c>
      <c r="M665" t="s">
        <v>174</v>
      </c>
      <c r="N665" t="s">
        <v>1033</v>
      </c>
      <c r="O665" t="s">
        <v>52</v>
      </c>
      <c r="Q665" t="s">
        <v>71</v>
      </c>
    </row>
    <row r="666" spans="1:17" x14ac:dyDescent="0.3">
      <c r="A666" t="s">
        <v>2085</v>
      </c>
      <c r="B666" s="2">
        <v>46200</v>
      </c>
      <c r="C666" t="s">
        <v>80</v>
      </c>
      <c r="D666" t="s">
        <v>90</v>
      </c>
      <c r="E666" t="s">
        <v>2086</v>
      </c>
      <c r="F666" s="1">
        <v>7600000000000</v>
      </c>
      <c r="G666" s="2">
        <v>27847</v>
      </c>
      <c r="H666" t="s">
        <v>111</v>
      </c>
      <c r="I666">
        <v>629277376</v>
      </c>
      <c r="L666" t="s">
        <v>121</v>
      </c>
      <c r="M666" t="s">
        <v>114</v>
      </c>
      <c r="O666" t="s">
        <v>353</v>
      </c>
      <c r="P666" s="3">
        <v>46210</v>
      </c>
      <c r="Q666" t="s">
        <v>78</v>
      </c>
    </row>
    <row r="667" spans="1:17" x14ac:dyDescent="0.3">
      <c r="A667" t="s">
        <v>2087</v>
      </c>
      <c r="B667" s="3">
        <v>46107</v>
      </c>
      <c r="C667" t="s">
        <v>19</v>
      </c>
      <c r="D667" t="s">
        <v>209</v>
      </c>
      <c r="E667" t="s">
        <v>427</v>
      </c>
      <c r="F667" t="s">
        <v>447</v>
      </c>
      <c r="G667" s="2">
        <v>29117</v>
      </c>
      <c r="H667" t="s">
        <v>65</v>
      </c>
      <c r="I667" t="s">
        <v>2088</v>
      </c>
      <c r="J667" t="s">
        <v>168</v>
      </c>
      <c r="K667" t="s">
        <v>296</v>
      </c>
      <c r="N667" t="s">
        <v>672</v>
      </c>
      <c r="O667" t="s">
        <v>1009</v>
      </c>
      <c r="Q667" t="s">
        <v>145</v>
      </c>
    </row>
    <row r="668" spans="1:17" x14ac:dyDescent="0.3">
      <c r="A668" t="s">
        <v>2089</v>
      </c>
      <c r="B668" t="s">
        <v>2090</v>
      </c>
      <c r="C668" t="s">
        <v>46</v>
      </c>
      <c r="D668" t="s">
        <v>34</v>
      </c>
      <c r="E668" t="s">
        <v>758</v>
      </c>
      <c r="F668" s="1">
        <v>5610000000000</v>
      </c>
      <c r="G668" t="s">
        <v>2091</v>
      </c>
      <c r="H668" t="s">
        <v>48</v>
      </c>
      <c r="I668">
        <v>27742394110</v>
      </c>
      <c r="J668" t="s">
        <v>58</v>
      </c>
      <c r="L668" t="s">
        <v>149</v>
      </c>
      <c r="M668" t="s">
        <v>68</v>
      </c>
      <c r="N668" t="s">
        <v>270</v>
      </c>
      <c r="O668" t="s">
        <v>450</v>
      </c>
      <c r="Q668" t="s">
        <v>200</v>
      </c>
    </row>
    <row r="669" spans="1:17" x14ac:dyDescent="0.3">
      <c r="A669" t="s">
        <v>2092</v>
      </c>
      <c r="B669" s="2">
        <v>45728</v>
      </c>
      <c r="C669" t="s">
        <v>172</v>
      </c>
      <c r="D669" t="s">
        <v>209</v>
      </c>
      <c r="F669" s="1">
        <v>5800000000000</v>
      </c>
      <c r="G669" t="s">
        <v>2093</v>
      </c>
      <c r="H669" t="s">
        <v>22</v>
      </c>
      <c r="I669" t="s">
        <v>2094</v>
      </c>
      <c r="J669" t="s">
        <v>466</v>
      </c>
      <c r="L669" t="s">
        <v>134</v>
      </c>
      <c r="M669" t="s">
        <v>155</v>
      </c>
      <c r="O669" t="s">
        <v>291</v>
      </c>
      <c r="Q669" t="s">
        <v>125</v>
      </c>
    </row>
    <row r="670" spans="1:17" x14ac:dyDescent="0.3">
      <c r="A670" t="s">
        <v>2095</v>
      </c>
      <c r="B670" s="2">
        <v>46036</v>
      </c>
      <c r="C670" t="s">
        <v>109</v>
      </c>
      <c r="D670" t="s">
        <v>90</v>
      </c>
      <c r="E670" t="s">
        <v>1410</v>
      </c>
      <c r="F670" s="1">
        <v>6310000000000</v>
      </c>
      <c r="G670" s="2">
        <v>23238</v>
      </c>
      <c r="H670" t="s">
        <v>65</v>
      </c>
      <c r="I670" t="s">
        <v>2096</v>
      </c>
      <c r="J670" t="s">
        <v>168</v>
      </c>
      <c r="L670" t="s">
        <v>121</v>
      </c>
      <c r="N670" t="s">
        <v>1391</v>
      </c>
      <c r="O670" t="s">
        <v>507</v>
      </c>
      <c r="P670" s="2">
        <v>46059</v>
      </c>
      <c r="Q670" t="s">
        <v>71</v>
      </c>
    </row>
    <row r="671" spans="1:17" x14ac:dyDescent="0.3">
      <c r="A671" t="s">
        <v>2097</v>
      </c>
      <c r="B671" s="2">
        <v>46080</v>
      </c>
      <c r="C671" t="s">
        <v>46</v>
      </c>
      <c r="D671" t="s">
        <v>98</v>
      </c>
      <c r="E671" t="s">
        <v>2098</v>
      </c>
      <c r="G671" s="2">
        <v>28895</v>
      </c>
      <c r="H671" t="s">
        <v>36</v>
      </c>
      <c r="I671" t="s">
        <v>2099</v>
      </c>
      <c r="J671" t="s">
        <v>38</v>
      </c>
      <c r="L671" t="s">
        <v>85</v>
      </c>
      <c r="M671" t="s">
        <v>27</v>
      </c>
      <c r="O671" t="s">
        <v>384</v>
      </c>
      <c r="Q671" t="s">
        <v>131</v>
      </c>
    </row>
    <row r="672" spans="1:17" x14ac:dyDescent="0.3">
      <c r="A672" t="s">
        <v>2100</v>
      </c>
      <c r="B672" s="2">
        <v>46081</v>
      </c>
      <c r="C672" t="s">
        <v>376</v>
      </c>
      <c r="D672" t="s">
        <v>90</v>
      </c>
      <c r="F672" s="1">
        <v>2400000000000</v>
      </c>
      <c r="G672" s="2">
        <v>45313</v>
      </c>
      <c r="H672" t="s">
        <v>100</v>
      </c>
      <c r="I672">
        <v>27659229822</v>
      </c>
      <c r="J672" t="s">
        <v>197</v>
      </c>
      <c r="L672" t="s">
        <v>103</v>
      </c>
      <c r="N672" t="s">
        <v>1355</v>
      </c>
      <c r="O672" t="s">
        <v>29</v>
      </c>
      <c r="P672" s="2">
        <v>46268</v>
      </c>
    </row>
    <row r="673" spans="1:17" x14ac:dyDescent="0.3">
      <c r="A673" t="s">
        <v>2101</v>
      </c>
      <c r="B673" t="s">
        <v>1730</v>
      </c>
      <c r="C673" t="s">
        <v>376</v>
      </c>
      <c r="D673" t="s">
        <v>55</v>
      </c>
      <c r="E673" t="s">
        <v>725</v>
      </c>
      <c r="F673" s="1">
        <v>2300000000000</v>
      </c>
      <c r="G673" s="2">
        <v>45080</v>
      </c>
      <c r="H673" t="s">
        <v>36</v>
      </c>
      <c r="I673">
        <v>703249945</v>
      </c>
      <c r="J673" t="s">
        <v>197</v>
      </c>
      <c r="L673" t="s">
        <v>134</v>
      </c>
      <c r="M673" t="s">
        <v>40</v>
      </c>
      <c r="N673" t="s">
        <v>2102</v>
      </c>
      <c r="O673" t="s">
        <v>315</v>
      </c>
      <c r="Q673" t="s">
        <v>43</v>
      </c>
    </row>
    <row r="674" spans="1:17" x14ac:dyDescent="0.3">
      <c r="A674" t="s">
        <v>2103</v>
      </c>
      <c r="B674" t="s">
        <v>2104</v>
      </c>
      <c r="C674" t="s">
        <v>73</v>
      </c>
      <c r="D674" t="s">
        <v>55</v>
      </c>
      <c r="E674" t="s">
        <v>899</v>
      </c>
      <c r="F674" s="1">
        <v>6410000000000</v>
      </c>
      <c r="G674" s="2">
        <v>23627</v>
      </c>
      <c r="H674" t="s">
        <v>100</v>
      </c>
      <c r="I674" t="s">
        <v>2105</v>
      </c>
      <c r="J674" t="s">
        <v>197</v>
      </c>
      <c r="L674" t="s">
        <v>39</v>
      </c>
      <c r="M674" t="s">
        <v>68</v>
      </c>
      <c r="N674" t="s">
        <v>404</v>
      </c>
      <c r="O674" t="s">
        <v>507</v>
      </c>
      <c r="Q674" t="s">
        <v>385</v>
      </c>
    </row>
    <row r="675" spans="1:17" x14ac:dyDescent="0.3">
      <c r="A675" t="s">
        <v>2106</v>
      </c>
      <c r="B675" t="s">
        <v>2107</v>
      </c>
      <c r="C675" t="s">
        <v>376</v>
      </c>
      <c r="D675" t="s">
        <v>165</v>
      </c>
      <c r="E675" t="s">
        <v>584</v>
      </c>
      <c r="F675" s="1">
        <v>2210000000000</v>
      </c>
      <c r="G675" s="2">
        <v>44900</v>
      </c>
      <c r="H675" t="s">
        <v>48</v>
      </c>
      <c r="I675">
        <v>618165482</v>
      </c>
      <c r="J675" t="s">
        <v>84</v>
      </c>
      <c r="L675" t="s">
        <v>59</v>
      </c>
      <c r="N675" t="s">
        <v>2045</v>
      </c>
      <c r="O675" t="s">
        <v>70</v>
      </c>
      <c r="Q675" t="s">
        <v>43</v>
      </c>
    </row>
    <row r="676" spans="1:17" x14ac:dyDescent="0.3">
      <c r="A676" t="s">
        <v>2108</v>
      </c>
      <c r="B676" s="2">
        <v>46273</v>
      </c>
      <c r="C676" t="s">
        <v>33</v>
      </c>
      <c r="D676" t="s">
        <v>20</v>
      </c>
      <c r="E676" t="s">
        <v>544</v>
      </c>
      <c r="F676" s="1">
        <v>7010000000000</v>
      </c>
      <c r="G676" s="2">
        <v>25577</v>
      </c>
      <c r="H676" t="s">
        <v>111</v>
      </c>
      <c r="I676" t="s">
        <v>2109</v>
      </c>
      <c r="J676" t="s">
        <v>75</v>
      </c>
      <c r="L676" t="s">
        <v>59</v>
      </c>
      <c r="M676" t="s">
        <v>155</v>
      </c>
      <c r="N676" t="s">
        <v>2110</v>
      </c>
      <c r="O676" t="s">
        <v>647</v>
      </c>
    </row>
    <row r="677" spans="1:17" x14ac:dyDescent="0.3">
      <c r="A677" t="s">
        <v>2111</v>
      </c>
      <c r="B677" s="3">
        <v>46126</v>
      </c>
      <c r="C677" t="s">
        <v>19</v>
      </c>
      <c r="D677" t="s">
        <v>20</v>
      </c>
      <c r="E677" t="s">
        <v>664</v>
      </c>
      <c r="F677" s="1">
        <v>1010000000000</v>
      </c>
      <c r="G677" s="2">
        <v>40368</v>
      </c>
      <c r="H677" t="s">
        <v>100</v>
      </c>
      <c r="I677">
        <v>798842518</v>
      </c>
      <c r="J677" t="s">
        <v>49</v>
      </c>
      <c r="K677" t="s">
        <v>296</v>
      </c>
      <c r="L677" t="s">
        <v>134</v>
      </c>
      <c r="M677" t="s">
        <v>174</v>
      </c>
      <c r="N677" t="s">
        <v>2112</v>
      </c>
      <c r="O677" t="s">
        <v>362</v>
      </c>
      <c r="Q677" t="s">
        <v>177</v>
      </c>
    </row>
    <row r="678" spans="1:17" x14ac:dyDescent="0.3">
      <c r="A678" t="s">
        <v>2113</v>
      </c>
      <c r="B678" s="2">
        <v>46218</v>
      </c>
      <c r="C678" t="s">
        <v>172</v>
      </c>
      <c r="D678" t="s">
        <v>147</v>
      </c>
      <c r="E678" t="s">
        <v>2114</v>
      </c>
      <c r="F678" s="1">
        <v>9110000000000</v>
      </c>
      <c r="G678" s="2">
        <v>33523</v>
      </c>
      <c r="H678" t="s">
        <v>48</v>
      </c>
      <c r="I678" t="s">
        <v>2115</v>
      </c>
      <c r="J678" t="s">
        <v>219</v>
      </c>
      <c r="L678" t="s">
        <v>39</v>
      </c>
      <c r="N678" t="s">
        <v>86</v>
      </c>
      <c r="O678" t="s">
        <v>480</v>
      </c>
      <c r="Q678" t="s">
        <v>43</v>
      </c>
    </row>
    <row r="679" spans="1:17" x14ac:dyDescent="0.3">
      <c r="A679" t="s">
        <v>2116</v>
      </c>
      <c r="B679" t="s">
        <v>2117</v>
      </c>
      <c r="C679" t="s">
        <v>19</v>
      </c>
      <c r="D679" t="s">
        <v>34</v>
      </c>
      <c r="E679" t="s">
        <v>713</v>
      </c>
      <c r="F679" s="1">
        <v>1310000000000</v>
      </c>
      <c r="G679" s="2">
        <v>41457</v>
      </c>
      <c r="H679" t="s">
        <v>36</v>
      </c>
      <c r="I679">
        <v>27647219617</v>
      </c>
      <c r="J679" t="s">
        <v>94</v>
      </c>
      <c r="K679" t="s">
        <v>220</v>
      </c>
      <c r="L679" t="s">
        <v>134</v>
      </c>
      <c r="M679" t="s">
        <v>40</v>
      </c>
      <c r="N679" t="s">
        <v>582</v>
      </c>
      <c r="O679" t="s">
        <v>123</v>
      </c>
      <c r="Q679" t="s">
        <v>276</v>
      </c>
    </row>
    <row r="680" spans="1:17" x14ac:dyDescent="0.3">
      <c r="A680" t="s">
        <v>2118</v>
      </c>
      <c r="B680" s="2">
        <v>46008</v>
      </c>
      <c r="C680" t="s">
        <v>19</v>
      </c>
      <c r="D680" t="s">
        <v>55</v>
      </c>
      <c r="E680" t="s">
        <v>1254</v>
      </c>
      <c r="F680" s="1">
        <v>4700000000000</v>
      </c>
      <c r="G680" s="3">
        <v>17284</v>
      </c>
      <c r="H680" t="s">
        <v>36</v>
      </c>
      <c r="I680" t="s">
        <v>2119</v>
      </c>
      <c r="J680" t="s">
        <v>141</v>
      </c>
      <c r="L680" t="s">
        <v>149</v>
      </c>
      <c r="M680" t="s">
        <v>225</v>
      </c>
      <c r="N680" t="s">
        <v>1116</v>
      </c>
      <c r="O680" t="s">
        <v>193</v>
      </c>
      <c r="Q680" t="s">
        <v>88</v>
      </c>
    </row>
    <row r="681" spans="1:17" x14ac:dyDescent="0.3">
      <c r="A681" t="s">
        <v>2120</v>
      </c>
      <c r="B681" s="2">
        <v>46163</v>
      </c>
      <c r="C681" t="s">
        <v>172</v>
      </c>
      <c r="D681" t="s">
        <v>55</v>
      </c>
      <c r="E681" t="s">
        <v>2067</v>
      </c>
      <c r="F681" s="1">
        <v>5400000000000</v>
      </c>
      <c r="G681" s="2">
        <v>19756</v>
      </c>
      <c r="H681" t="s">
        <v>36</v>
      </c>
      <c r="I681">
        <v>27675227367</v>
      </c>
      <c r="J681" t="s">
        <v>197</v>
      </c>
      <c r="L681" t="s">
        <v>26</v>
      </c>
      <c r="M681" t="s">
        <v>40</v>
      </c>
      <c r="N681" t="s">
        <v>280</v>
      </c>
      <c r="O681" t="s">
        <v>397</v>
      </c>
      <c r="P681" s="3">
        <v>46186</v>
      </c>
      <c r="Q681" t="s">
        <v>177</v>
      </c>
    </row>
    <row r="682" spans="1:17" x14ac:dyDescent="0.3">
      <c r="A682" t="s">
        <v>2121</v>
      </c>
      <c r="B682" s="2">
        <v>45881</v>
      </c>
      <c r="C682" t="s">
        <v>33</v>
      </c>
      <c r="D682" t="s">
        <v>209</v>
      </c>
      <c r="E682" t="s">
        <v>1107</v>
      </c>
      <c r="F682" s="1">
        <v>7000000000000</v>
      </c>
      <c r="G682" s="2">
        <v>25599</v>
      </c>
      <c r="H682" t="s">
        <v>36</v>
      </c>
      <c r="I682" t="s">
        <v>2122</v>
      </c>
      <c r="J682" t="s">
        <v>412</v>
      </c>
      <c r="M682" t="s">
        <v>50</v>
      </c>
      <c r="N682" t="s">
        <v>1822</v>
      </c>
      <c r="O682" t="s">
        <v>339</v>
      </c>
      <c r="Q682" t="s">
        <v>125</v>
      </c>
    </row>
    <row r="683" spans="1:17" x14ac:dyDescent="0.3">
      <c r="A683" t="s">
        <v>2123</v>
      </c>
      <c r="C683" t="s">
        <v>172</v>
      </c>
      <c r="D683" t="s">
        <v>81</v>
      </c>
      <c r="E683" t="s">
        <v>364</v>
      </c>
      <c r="F683" s="1">
        <v>8800000000000</v>
      </c>
      <c r="G683" t="s">
        <v>2124</v>
      </c>
      <c r="H683" t="s">
        <v>36</v>
      </c>
      <c r="I683">
        <v>727306104</v>
      </c>
      <c r="J683" t="s">
        <v>120</v>
      </c>
      <c r="L683" t="s">
        <v>59</v>
      </c>
      <c r="N683" t="s">
        <v>676</v>
      </c>
      <c r="O683" t="s">
        <v>450</v>
      </c>
      <c r="Q683" t="s">
        <v>276</v>
      </c>
    </row>
    <row r="684" spans="1:17" x14ac:dyDescent="0.3">
      <c r="A684" t="s">
        <v>2125</v>
      </c>
      <c r="B684" s="2">
        <v>46060</v>
      </c>
      <c r="C684" t="s">
        <v>19</v>
      </c>
      <c r="D684" t="s">
        <v>147</v>
      </c>
      <c r="E684" t="s">
        <v>1450</v>
      </c>
      <c r="F684" s="1">
        <v>5610000000000</v>
      </c>
      <c r="G684" t="s">
        <v>2126</v>
      </c>
      <c r="H684" t="s">
        <v>65</v>
      </c>
      <c r="I684">
        <v>27785893060</v>
      </c>
      <c r="J684" t="s">
        <v>412</v>
      </c>
      <c r="L684" t="s">
        <v>303</v>
      </c>
      <c r="M684" t="s">
        <v>27</v>
      </c>
      <c r="N684" t="s">
        <v>413</v>
      </c>
      <c r="O684" t="s">
        <v>519</v>
      </c>
      <c r="P684" s="2">
        <v>46221</v>
      </c>
      <c r="Q684" t="s">
        <v>131</v>
      </c>
    </row>
    <row r="685" spans="1:17" x14ac:dyDescent="0.3">
      <c r="A685" t="s">
        <v>2127</v>
      </c>
      <c r="B685" t="s">
        <v>2090</v>
      </c>
      <c r="C685" t="s">
        <v>117</v>
      </c>
      <c r="D685" t="s">
        <v>55</v>
      </c>
      <c r="E685" t="s">
        <v>645</v>
      </c>
      <c r="F685" s="1">
        <v>8210000000000</v>
      </c>
      <c r="G685" s="2">
        <v>30315</v>
      </c>
      <c r="H685" t="s">
        <v>111</v>
      </c>
      <c r="I685">
        <v>603279429</v>
      </c>
      <c r="J685" t="s">
        <v>49</v>
      </c>
      <c r="N685" t="s">
        <v>1906</v>
      </c>
      <c r="O685" t="s">
        <v>720</v>
      </c>
      <c r="Q685" t="s">
        <v>177</v>
      </c>
    </row>
    <row r="686" spans="1:17" x14ac:dyDescent="0.3">
      <c r="A686" t="s">
        <v>2128</v>
      </c>
      <c r="B686" s="3">
        <v>46006</v>
      </c>
      <c r="C686" t="s">
        <v>19</v>
      </c>
      <c r="D686" t="s">
        <v>98</v>
      </c>
      <c r="E686" t="s">
        <v>347</v>
      </c>
      <c r="F686" s="1">
        <v>801000000000</v>
      </c>
      <c r="G686" s="2">
        <v>39464</v>
      </c>
      <c r="I686" t="s">
        <v>2129</v>
      </c>
      <c r="J686" t="s">
        <v>113</v>
      </c>
      <c r="K686" t="s">
        <v>220</v>
      </c>
      <c r="L686" t="s">
        <v>26</v>
      </c>
      <c r="M686" t="s">
        <v>174</v>
      </c>
      <c r="N686" t="s">
        <v>2130</v>
      </c>
      <c r="O686" t="s">
        <v>720</v>
      </c>
      <c r="P686" s="3">
        <v>46018</v>
      </c>
      <c r="Q686" t="s">
        <v>253</v>
      </c>
    </row>
    <row r="687" spans="1:17" x14ac:dyDescent="0.3">
      <c r="A687" t="s">
        <v>2131</v>
      </c>
      <c r="B687" s="3">
        <v>46254</v>
      </c>
      <c r="C687" t="s">
        <v>322</v>
      </c>
      <c r="D687" t="s">
        <v>20</v>
      </c>
      <c r="E687" t="s">
        <v>894</v>
      </c>
      <c r="F687" s="1">
        <v>9410000000000</v>
      </c>
      <c r="G687" t="s">
        <v>2132</v>
      </c>
      <c r="H687" t="s">
        <v>111</v>
      </c>
      <c r="I687" t="s">
        <v>2133</v>
      </c>
      <c r="J687" t="s">
        <v>102</v>
      </c>
      <c r="K687" t="s">
        <v>25</v>
      </c>
      <c r="L687" t="s">
        <v>149</v>
      </c>
      <c r="M687" t="s">
        <v>174</v>
      </c>
      <c r="N687" t="s">
        <v>658</v>
      </c>
      <c r="O687" t="s">
        <v>183</v>
      </c>
      <c r="Q687" t="s">
        <v>177</v>
      </c>
    </row>
    <row r="688" spans="1:17" x14ac:dyDescent="0.3">
      <c r="A688" t="s">
        <v>2134</v>
      </c>
      <c r="B688" s="2">
        <v>46023</v>
      </c>
      <c r="C688" t="s">
        <v>33</v>
      </c>
      <c r="D688" t="s">
        <v>147</v>
      </c>
      <c r="E688" t="s">
        <v>424</v>
      </c>
      <c r="F688" s="1">
        <v>8210000000000</v>
      </c>
      <c r="G688" s="2">
        <v>30234</v>
      </c>
      <c r="H688" t="s">
        <v>22</v>
      </c>
      <c r="J688" t="s">
        <v>181</v>
      </c>
      <c r="L688" t="s">
        <v>303</v>
      </c>
      <c r="M688" t="s">
        <v>50</v>
      </c>
      <c r="N688" t="s">
        <v>242</v>
      </c>
      <c r="O688" t="s">
        <v>105</v>
      </c>
      <c r="Q688" t="s">
        <v>145</v>
      </c>
    </row>
    <row r="689" spans="1:17" x14ac:dyDescent="0.3">
      <c r="A689" t="s">
        <v>1516</v>
      </c>
      <c r="B689" s="3">
        <v>46190</v>
      </c>
      <c r="C689" t="s">
        <v>46</v>
      </c>
      <c r="D689" t="s">
        <v>55</v>
      </c>
      <c r="E689" t="s">
        <v>1517</v>
      </c>
      <c r="F689" s="1">
        <v>7010000000000</v>
      </c>
      <c r="G689" t="s">
        <v>1518</v>
      </c>
      <c r="H689" t="s">
        <v>36</v>
      </c>
      <c r="I689" t="s">
        <v>1519</v>
      </c>
      <c r="J689" t="s">
        <v>94</v>
      </c>
      <c r="L689" t="s">
        <v>149</v>
      </c>
      <c r="M689" t="s">
        <v>114</v>
      </c>
      <c r="N689" t="s">
        <v>383</v>
      </c>
      <c r="O689" t="s">
        <v>885</v>
      </c>
      <c r="Q689" t="s">
        <v>125</v>
      </c>
    </row>
    <row r="690" spans="1:17" x14ac:dyDescent="0.3">
      <c r="A690" t="s">
        <v>2135</v>
      </c>
      <c r="B690" s="3">
        <v>46093</v>
      </c>
      <c r="C690" t="s">
        <v>322</v>
      </c>
      <c r="D690" t="s">
        <v>55</v>
      </c>
      <c r="E690" t="s">
        <v>758</v>
      </c>
      <c r="F690" s="1">
        <v>5610000000000</v>
      </c>
      <c r="G690" s="2">
        <v>20699</v>
      </c>
      <c r="H690" t="s">
        <v>22</v>
      </c>
      <c r="I690" t="s">
        <v>2136</v>
      </c>
      <c r="J690" t="s">
        <v>38</v>
      </c>
      <c r="L690" t="s">
        <v>39</v>
      </c>
      <c r="M690" t="s">
        <v>225</v>
      </c>
      <c r="N690" t="s">
        <v>1267</v>
      </c>
      <c r="O690" t="s">
        <v>625</v>
      </c>
      <c r="Q690" t="s">
        <v>177</v>
      </c>
    </row>
    <row r="691" spans="1:17" x14ac:dyDescent="0.3">
      <c r="A691" t="s">
        <v>2137</v>
      </c>
      <c r="B691" t="s">
        <v>159</v>
      </c>
      <c r="C691" t="s">
        <v>117</v>
      </c>
      <c r="D691" t="s">
        <v>20</v>
      </c>
      <c r="E691" t="s">
        <v>1762</v>
      </c>
      <c r="F691" s="1">
        <v>6710000000000</v>
      </c>
      <c r="G691" t="s">
        <v>2138</v>
      </c>
      <c r="H691" t="s">
        <v>65</v>
      </c>
      <c r="I691" t="s">
        <v>2139</v>
      </c>
      <c r="J691" t="s">
        <v>219</v>
      </c>
      <c r="L691" t="s">
        <v>303</v>
      </c>
      <c r="M691" t="s">
        <v>40</v>
      </c>
      <c r="N691" t="s">
        <v>2140</v>
      </c>
      <c r="O691" t="s">
        <v>144</v>
      </c>
      <c r="P691" t="s">
        <v>663</v>
      </c>
      <c r="Q691" t="s">
        <v>145</v>
      </c>
    </row>
    <row r="692" spans="1:17" x14ac:dyDescent="0.3">
      <c r="A692" t="s">
        <v>2141</v>
      </c>
      <c r="B692" s="2">
        <v>46189</v>
      </c>
      <c r="C692" t="s">
        <v>73</v>
      </c>
      <c r="D692" t="s">
        <v>209</v>
      </c>
      <c r="E692" t="s">
        <v>255</v>
      </c>
      <c r="F692" s="1">
        <v>9400000000000</v>
      </c>
      <c r="G692" s="2">
        <v>34385</v>
      </c>
      <c r="H692" t="s">
        <v>65</v>
      </c>
      <c r="I692" t="s">
        <v>2142</v>
      </c>
      <c r="J692" t="s">
        <v>75</v>
      </c>
      <c r="L692" t="s">
        <v>85</v>
      </c>
      <c r="M692" t="s">
        <v>225</v>
      </c>
      <c r="N692" t="s">
        <v>143</v>
      </c>
      <c r="O692" t="s">
        <v>259</v>
      </c>
      <c r="Q692" t="s">
        <v>276</v>
      </c>
    </row>
    <row r="693" spans="1:17" x14ac:dyDescent="0.3">
      <c r="A693" t="s">
        <v>2143</v>
      </c>
      <c r="B693" s="2">
        <v>46283</v>
      </c>
      <c r="C693" t="s">
        <v>19</v>
      </c>
      <c r="D693" t="s">
        <v>138</v>
      </c>
      <c r="E693" t="s">
        <v>317</v>
      </c>
      <c r="F693" s="1">
        <v>6110000000000</v>
      </c>
      <c r="G693" s="2">
        <v>22558</v>
      </c>
      <c r="H693" t="s">
        <v>48</v>
      </c>
      <c r="I693">
        <v>27692342207</v>
      </c>
      <c r="J693" t="s">
        <v>357</v>
      </c>
      <c r="K693" t="s">
        <v>296</v>
      </c>
      <c r="L693" t="s">
        <v>303</v>
      </c>
      <c r="M693" t="s">
        <v>68</v>
      </c>
      <c r="N693" t="s">
        <v>2144</v>
      </c>
      <c r="O693" t="s">
        <v>42</v>
      </c>
      <c r="P693" s="2">
        <v>46307</v>
      </c>
      <c r="Q693" t="s">
        <v>145</v>
      </c>
    </row>
    <row r="694" spans="1:17" x14ac:dyDescent="0.3">
      <c r="A694" t="s">
        <v>2145</v>
      </c>
      <c r="B694" t="s">
        <v>2146</v>
      </c>
      <c r="C694" t="s">
        <v>19</v>
      </c>
      <c r="D694" t="s">
        <v>81</v>
      </c>
      <c r="E694" t="s">
        <v>1237</v>
      </c>
      <c r="G694" s="2">
        <v>41960</v>
      </c>
      <c r="H694" t="s">
        <v>65</v>
      </c>
      <c r="I694">
        <v>714171833</v>
      </c>
      <c r="J694" t="s">
        <v>84</v>
      </c>
      <c r="K694" t="s">
        <v>25</v>
      </c>
      <c r="L694" t="s">
        <v>85</v>
      </c>
      <c r="N694" t="s">
        <v>860</v>
      </c>
      <c r="O694" t="s">
        <v>490</v>
      </c>
      <c r="Q694" t="s">
        <v>177</v>
      </c>
    </row>
    <row r="695" spans="1:17" x14ac:dyDescent="0.3">
      <c r="A695" t="s">
        <v>2147</v>
      </c>
      <c r="B695" s="2">
        <v>46172</v>
      </c>
      <c r="C695" t="s">
        <v>80</v>
      </c>
      <c r="D695" t="s">
        <v>147</v>
      </c>
      <c r="E695" t="s">
        <v>35</v>
      </c>
      <c r="F695" s="1">
        <v>5610000000000</v>
      </c>
      <c r="G695" s="2">
        <v>20715</v>
      </c>
      <c r="H695" t="s">
        <v>22</v>
      </c>
      <c r="I695" t="s">
        <v>2148</v>
      </c>
      <c r="J695" t="s">
        <v>113</v>
      </c>
      <c r="L695" t="s">
        <v>134</v>
      </c>
      <c r="M695" t="s">
        <v>50</v>
      </c>
      <c r="N695" t="s">
        <v>297</v>
      </c>
      <c r="Q695" t="s">
        <v>437</v>
      </c>
    </row>
    <row r="696" spans="1:17" x14ac:dyDescent="0.3">
      <c r="A696" t="s">
        <v>2149</v>
      </c>
      <c r="B696" s="3">
        <v>46199</v>
      </c>
      <c r="C696" t="s">
        <v>19</v>
      </c>
      <c r="D696" t="s">
        <v>98</v>
      </c>
      <c r="E696" t="s">
        <v>308</v>
      </c>
      <c r="F696" s="1">
        <v>1310000000000</v>
      </c>
      <c r="G696" s="2">
        <v>41626</v>
      </c>
      <c r="H696" t="s">
        <v>65</v>
      </c>
      <c r="I696" t="s">
        <v>2150</v>
      </c>
      <c r="J696" t="s">
        <v>466</v>
      </c>
      <c r="K696" t="s">
        <v>67</v>
      </c>
      <c r="M696" t="s">
        <v>40</v>
      </c>
      <c r="N696" t="s">
        <v>1355</v>
      </c>
      <c r="O696" t="s">
        <v>136</v>
      </c>
      <c r="Q696" t="s">
        <v>276</v>
      </c>
    </row>
    <row r="697" spans="1:17" x14ac:dyDescent="0.3">
      <c r="A697" t="s">
        <v>2151</v>
      </c>
      <c r="B697" s="2">
        <v>46116</v>
      </c>
      <c r="C697" t="s">
        <v>172</v>
      </c>
      <c r="D697" t="s">
        <v>55</v>
      </c>
      <c r="E697" t="s">
        <v>2152</v>
      </c>
      <c r="F697" s="1">
        <v>5700000000000</v>
      </c>
      <c r="G697" s="2">
        <v>21002</v>
      </c>
      <c r="H697" t="s">
        <v>111</v>
      </c>
      <c r="I697" t="s">
        <v>2153</v>
      </c>
      <c r="J697" t="s">
        <v>49</v>
      </c>
      <c r="L697" t="s">
        <v>121</v>
      </c>
      <c r="M697" t="s">
        <v>60</v>
      </c>
      <c r="N697" t="s">
        <v>1608</v>
      </c>
      <c r="O697" t="s">
        <v>391</v>
      </c>
      <c r="P697" s="2">
        <v>46142</v>
      </c>
      <c r="Q697" t="s">
        <v>43</v>
      </c>
    </row>
    <row r="698" spans="1:17" x14ac:dyDescent="0.3">
      <c r="A698" t="s">
        <v>2154</v>
      </c>
      <c r="B698" t="s">
        <v>622</v>
      </c>
      <c r="C698" t="s">
        <v>109</v>
      </c>
      <c r="D698" t="s">
        <v>81</v>
      </c>
      <c r="E698" t="s">
        <v>2155</v>
      </c>
      <c r="F698" s="1">
        <v>604000000000</v>
      </c>
      <c r="G698" s="3">
        <v>38817</v>
      </c>
      <c r="H698" t="s">
        <v>48</v>
      </c>
      <c r="I698" t="s">
        <v>2156</v>
      </c>
      <c r="L698" t="s">
        <v>149</v>
      </c>
      <c r="N698" t="s">
        <v>884</v>
      </c>
      <c r="O698" t="s">
        <v>430</v>
      </c>
      <c r="Q698" t="s">
        <v>30</v>
      </c>
    </row>
    <row r="699" spans="1:17" x14ac:dyDescent="0.3">
      <c r="A699" t="s">
        <v>2157</v>
      </c>
      <c r="B699" s="2">
        <v>46121</v>
      </c>
      <c r="C699" t="s">
        <v>46</v>
      </c>
      <c r="D699" t="s">
        <v>81</v>
      </c>
      <c r="E699" t="s">
        <v>670</v>
      </c>
      <c r="F699" s="1">
        <v>7000000000000</v>
      </c>
      <c r="G699" t="s">
        <v>2158</v>
      </c>
      <c r="H699" t="s">
        <v>22</v>
      </c>
      <c r="I699">
        <v>798435536</v>
      </c>
      <c r="J699" t="s">
        <v>181</v>
      </c>
      <c r="M699" t="s">
        <v>60</v>
      </c>
      <c r="N699" t="s">
        <v>2159</v>
      </c>
      <c r="O699" t="s">
        <v>175</v>
      </c>
      <c r="Q699" t="s">
        <v>200</v>
      </c>
    </row>
    <row r="700" spans="1:17" x14ac:dyDescent="0.3">
      <c r="A700" t="s">
        <v>2160</v>
      </c>
      <c r="B700" t="s">
        <v>2161</v>
      </c>
      <c r="C700" t="s">
        <v>19</v>
      </c>
      <c r="D700" t="s">
        <v>81</v>
      </c>
      <c r="E700" t="s">
        <v>623</v>
      </c>
      <c r="F700" s="1">
        <v>1710000000000</v>
      </c>
      <c r="H700" t="s">
        <v>65</v>
      </c>
      <c r="I700">
        <v>733384423</v>
      </c>
      <c r="J700" t="s">
        <v>186</v>
      </c>
      <c r="K700" t="s">
        <v>319</v>
      </c>
      <c r="L700" t="s">
        <v>85</v>
      </c>
      <c r="N700" t="s">
        <v>1316</v>
      </c>
      <c r="O700" t="s">
        <v>397</v>
      </c>
      <c r="Q700" t="s">
        <v>145</v>
      </c>
    </row>
    <row r="701" spans="1:17" x14ac:dyDescent="0.3">
      <c r="A701" t="s">
        <v>2162</v>
      </c>
      <c r="B701" t="s">
        <v>2163</v>
      </c>
      <c r="C701" t="s">
        <v>19</v>
      </c>
      <c r="D701" t="s">
        <v>20</v>
      </c>
      <c r="E701" t="s">
        <v>588</v>
      </c>
      <c r="F701" s="1">
        <v>812000000000</v>
      </c>
      <c r="G701" s="2">
        <v>39793</v>
      </c>
      <c r="I701">
        <v>848021926</v>
      </c>
      <c r="J701" t="s">
        <v>38</v>
      </c>
      <c r="K701" t="s">
        <v>319</v>
      </c>
      <c r="L701" t="s">
        <v>134</v>
      </c>
      <c r="M701" t="s">
        <v>27</v>
      </c>
      <c r="N701" t="s">
        <v>226</v>
      </c>
      <c r="O701" t="s">
        <v>519</v>
      </c>
      <c r="Q701" t="s">
        <v>276</v>
      </c>
    </row>
    <row r="702" spans="1:17" x14ac:dyDescent="0.3">
      <c r="A702" t="s">
        <v>2164</v>
      </c>
      <c r="B702" s="3">
        <v>46239</v>
      </c>
      <c r="C702" t="s">
        <v>54</v>
      </c>
      <c r="D702" t="s">
        <v>138</v>
      </c>
      <c r="E702" t="s">
        <v>1871</v>
      </c>
      <c r="F702" s="1">
        <v>404000000000</v>
      </c>
      <c r="G702" s="3">
        <v>38083</v>
      </c>
      <c r="H702" t="s">
        <v>36</v>
      </c>
      <c r="I702" t="s">
        <v>2165</v>
      </c>
      <c r="J702" t="s">
        <v>186</v>
      </c>
      <c r="L702" t="s">
        <v>59</v>
      </c>
      <c r="M702" t="s">
        <v>68</v>
      </c>
      <c r="N702" t="s">
        <v>769</v>
      </c>
      <c r="O702" t="s">
        <v>561</v>
      </c>
      <c r="Q702" t="s">
        <v>88</v>
      </c>
    </row>
    <row r="703" spans="1:17" x14ac:dyDescent="0.3">
      <c r="A703" t="s">
        <v>2166</v>
      </c>
      <c r="B703" s="2">
        <v>46026</v>
      </c>
      <c r="C703" t="s">
        <v>172</v>
      </c>
      <c r="D703" t="s">
        <v>138</v>
      </c>
      <c r="E703" t="s">
        <v>21</v>
      </c>
      <c r="F703" s="1">
        <v>8200000000000</v>
      </c>
      <c r="G703" t="s">
        <v>2167</v>
      </c>
      <c r="H703" t="s">
        <v>48</v>
      </c>
      <c r="I703" t="s">
        <v>2168</v>
      </c>
      <c r="L703" t="s">
        <v>103</v>
      </c>
      <c r="M703" t="s">
        <v>68</v>
      </c>
      <c r="N703" t="s">
        <v>1724</v>
      </c>
      <c r="O703" t="s">
        <v>231</v>
      </c>
      <c r="P703" s="3">
        <v>46056</v>
      </c>
      <c r="Q703" t="s">
        <v>145</v>
      </c>
    </row>
    <row r="704" spans="1:17" x14ac:dyDescent="0.3">
      <c r="A704" t="s">
        <v>2169</v>
      </c>
      <c r="B704" s="3">
        <v>46164</v>
      </c>
      <c r="C704" t="s">
        <v>322</v>
      </c>
      <c r="D704" t="s">
        <v>98</v>
      </c>
      <c r="E704" t="s">
        <v>2170</v>
      </c>
      <c r="F704" s="1">
        <v>6310000000000</v>
      </c>
      <c r="G704" t="s">
        <v>2171</v>
      </c>
      <c r="H704" t="s">
        <v>22</v>
      </c>
      <c r="I704" t="s">
        <v>2172</v>
      </c>
      <c r="J704" t="s">
        <v>466</v>
      </c>
      <c r="L704" t="s">
        <v>59</v>
      </c>
      <c r="M704" t="s">
        <v>27</v>
      </c>
      <c r="N704" t="s">
        <v>226</v>
      </c>
      <c r="O704" t="s">
        <v>603</v>
      </c>
    </row>
    <row r="705" spans="1:17" x14ac:dyDescent="0.3">
      <c r="A705" t="s">
        <v>2173</v>
      </c>
      <c r="B705" t="s">
        <v>2174</v>
      </c>
      <c r="C705" t="s">
        <v>19</v>
      </c>
      <c r="D705" t="s">
        <v>81</v>
      </c>
      <c r="E705" t="s">
        <v>772</v>
      </c>
      <c r="F705" s="1">
        <v>8110000000000</v>
      </c>
      <c r="G705" t="s">
        <v>2175</v>
      </c>
      <c r="H705" t="s">
        <v>111</v>
      </c>
      <c r="I705">
        <v>27664967428</v>
      </c>
      <c r="J705" t="s">
        <v>49</v>
      </c>
      <c r="K705" t="s">
        <v>67</v>
      </c>
      <c r="L705" t="s">
        <v>39</v>
      </c>
      <c r="M705" t="s">
        <v>174</v>
      </c>
      <c r="N705" t="s">
        <v>733</v>
      </c>
      <c r="O705" t="s">
        <v>430</v>
      </c>
    </row>
    <row r="706" spans="1:17" x14ac:dyDescent="0.3">
      <c r="A706" t="s">
        <v>2176</v>
      </c>
      <c r="B706" s="2">
        <v>45973</v>
      </c>
      <c r="C706" t="s">
        <v>109</v>
      </c>
      <c r="D706" t="s">
        <v>165</v>
      </c>
      <c r="E706" t="s">
        <v>110</v>
      </c>
      <c r="F706" s="1">
        <v>8010000000000</v>
      </c>
      <c r="G706" s="2">
        <v>29459</v>
      </c>
      <c r="I706">
        <v>27644791017</v>
      </c>
      <c r="L706" t="s">
        <v>128</v>
      </c>
      <c r="M706" t="s">
        <v>50</v>
      </c>
      <c r="N706" t="s">
        <v>2177</v>
      </c>
      <c r="O706" t="s">
        <v>362</v>
      </c>
      <c r="Q706" t="s">
        <v>276</v>
      </c>
    </row>
    <row r="707" spans="1:17" x14ac:dyDescent="0.3">
      <c r="A707" t="s">
        <v>2178</v>
      </c>
      <c r="B707" s="3">
        <v>46172</v>
      </c>
      <c r="C707" t="s">
        <v>19</v>
      </c>
      <c r="D707" t="s">
        <v>20</v>
      </c>
      <c r="E707" t="s">
        <v>327</v>
      </c>
      <c r="F707" s="1">
        <v>6300000000000</v>
      </c>
      <c r="G707" t="s">
        <v>2179</v>
      </c>
      <c r="H707" t="s">
        <v>22</v>
      </c>
      <c r="I707" t="s">
        <v>2180</v>
      </c>
      <c r="J707" t="s">
        <v>168</v>
      </c>
      <c r="K707" t="s">
        <v>25</v>
      </c>
      <c r="M707" t="s">
        <v>155</v>
      </c>
      <c r="N707" t="s">
        <v>1999</v>
      </c>
      <c r="O707" t="s">
        <v>914</v>
      </c>
      <c r="Q707" t="s">
        <v>107</v>
      </c>
    </row>
    <row r="708" spans="1:17" x14ac:dyDescent="0.3">
      <c r="A708" t="s">
        <v>2181</v>
      </c>
      <c r="B708" s="2">
        <v>46092</v>
      </c>
      <c r="C708" t="s">
        <v>33</v>
      </c>
      <c r="D708" t="s">
        <v>138</v>
      </c>
      <c r="E708" t="s">
        <v>1096</v>
      </c>
      <c r="F708" s="1">
        <v>7210000000000</v>
      </c>
      <c r="G708" t="s">
        <v>2182</v>
      </c>
      <c r="I708">
        <v>791298845</v>
      </c>
      <c r="J708" t="s">
        <v>84</v>
      </c>
      <c r="L708" t="s">
        <v>85</v>
      </c>
      <c r="M708" t="s">
        <v>68</v>
      </c>
      <c r="N708" t="s">
        <v>2183</v>
      </c>
      <c r="O708" t="s">
        <v>105</v>
      </c>
      <c r="Q708" t="s">
        <v>30</v>
      </c>
    </row>
    <row r="709" spans="1:17" x14ac:dyDescent="0.3">
      <c r="A709" t="s">
        <v>2184</v>
      </c>
      <c r="B709" s="2">
        <v>46034</v>
      </c>
      <c r="C709" t="s">
        <v>172</v>
      </c>
      <c r="D709" t="s">
        <v>98</v>
      </c>
      <c r="E709" t="s">
        <v>2077</v>
      </c>
      <c r="F709" s="1">
        <v>8010000000000</v>
      </c>
      <c r="G709" s="2">
        <v>29500</v>
      </c>
      <c r="H709" t="s">
        <v>36</v>
      </c>
      <c r="I709" t="s">
        <v>2185</v>
      </c>
      <c r="J709" t="s">
        <v>257</v>
      </c>
      <c r="L709" t="s">
        <v>134</v>
      </c>
      <c r="M709" t="s">
        <v>60</v>
      </c>
      <c r="N709" t="s">
        <v>1999</v>
      </c>
      <c r="O709" t="s">
        <v>391</v>
      </c>
      <c r="Q709" t="s">
        <v>107</v>
      </c>
    </row>
    <row r="710" spans="1:17" x14ac:dyDescent="0.3">
      <c r="A710" t="s">
        <v>2186</v>
      </c>
      <c r="B710" t="s">
        <v>1362</v>
      </c>
      <c r="C710" t="s">
        <v>33</v>
      </c>
      <c r="D710" t="s">
        <v>138</v>
      </c>
      <c r="E710" t="s">
        <v>2187</v>
      </c>
      <c r="F710" s="1">
        <v>6710000000000</v>
      </c>
      <c r="G710" s="2">
        <v>24766</v>
      </c>
      <c r="H710" t="s">
        <v>111</v>
      </c>
      <c r="I710" t="s">
        <v>2188</v>
      </c>
      <c r="J710" t="s">
        <v>58</v>
      </c>
      <c r="L710" t="s">
        <v>85</v>
      </c>
      <c r="M710" t="s">
        <v>68</v>
      </c>
      <c r="N710" t="s">
        <v>143</v>
      </c>
      <c r="Q710" t="s">
        <v>200</v>
      </c>
    </row>
    <row r="711" spans="1:17" x14ac:dyDescent="0.3">
      <c r="A711" t="s">
        <v>687</v>
      </c>
      <c r="B711" s="2">
        <v>46109</v>
      </c>
      <c r="C711" t="s">
        <v>46</v>
      </c>
      <c r="D711" t="s">
        <v>81</v>
      </c>
      <c r="E711" t="s">
        <v>127</v>
      </c>
      <c r="F711" s="1">
        <v>501000000000</v>
      </c>
      <c r="G711" s="2">
        <v>38373</v>
      </c>
      <c r="H711" t="s">
        <v>36</v>
      </c>
      <c r="I711" t="s">
        <v>688</v>
      </c>
      <c r="J711" t="s">
        <v>181</v>
      </c>
      <c r="L711" t="s">
        <v>26</v>
      </c>
      <c r="M711" t="s">
        <v>114</v>
      </c>
      <c r="N711" t="s">
        <v>689</v>
      </c>
      <c r="O711" t="s">
        <v>87</v>
      </c>
      <c r="P711" t="s">
        <v>690</v>
      </c>
      <c r="Q711" t="s">
        <v>131</v>
      </c>
    </row>
    <row r="712" spans="1:17" x14ac:dyDescent="0.3">
      <c r="A712" t="s">
        <v>2189</v>
      </c>
      <c r="B712" s="2">
        <v>46058</v>
      </c>
      <c r="C712" t="s">
        <v>322</v>
      </c>
      <c r="D712" t="s">
        <v>138</v>
      </c>
      <c r="E712" t="s">
        <v>555</v>
      </c>
      <c r="F712" s="1">
        <v>7100000000000</v>
      </c>
      <c r="G712" s="3">
        <v>26039</v>
      </c>
      <c r="H712" t="s">
        <v>65</v>
      </c>
      <c r="I712" t="s">
        <v>2190</v>
      </c>
      <c r="J712" t="s">
        <v>466</v>
      </c>
      <c r="L712" t="s">
        <v>303</v>
      </c>
      <c r="M712" t="s">
        <v>114</v>
      </c>
      <c r="N712" t="s">
        <v>2191</v>
      </c>
      <c r="O712" t="s">
        <v>245</v>
      </c>
      <c r="P712" s="2">
        <v>46147</v>
      </c>
    </row>
    <row r="713" spans="1:17" x14ac:dyDescent="0.3">
      <c r="A713" t="s">
        <v>2192</v>
      </c>
      <c r="B713" s="2">
        <v>45987</v>
      </c>
      <c r="C713" t="s">
        <v>376</v>
      </c>
      <c r="D713" t="s">
        <v>34</v>
      </c>
      <c r="E713" t="s">
        <v>229</v>
      </c>
      <c r="F713" s="1">
        <v>2610000000000</v>
      </c>
      <c r="G713" t="s">
        <v>2193</v>
      </c>
      <c r="H713" t="s">
        <v>48</v>
      </c>
      <c r="I713" t="s">
        <v>2194</v>
      </c>
      <c r="J713" t="s">
        <v>75</v>
      </c>
      <c r="L713" t="s">
        <v>59</v>
      </c>
      <c r="M713" t="s">
        <v>225</v>
      </c>
      <c r="N713" t="s">
        <v>1595</v>
      </c>
      <c r="O713" t="s">
        <v>480</v>
      </c>
      <c r="Q713" t="s">
        <v>43</v>
      </c>
    </row>
    <row r="714" spans="1:17" x14ac:dyDescent="0.3">
      <c r="A714" t="s">
        <v>2195</v>
      </c>
      <c r="B714" s="2">
        <v>46243</v>
      </c>
      <c r="C714" t="s">
        <v>73</v>
      </c>
      <c r="D714" t="s">
        <v>209</v>
      </c>
      <c r="E714" t="s">
        <v>410</v>
      </c>
      <c r="F714" s="1">
        <v>7110000000000</v>
      </c>
      <c r="G714" t="s">
        <v>2196</v>
      </c>
      <c r="H714" t="s">
        <v>48</v>
      </c>
      <c r="I714" t="s">
        <v>2197</v>
      </c>
      <c r="J714" t="s">
        <v>49</v>
      </c>
      <c r="M714" t="s">
        <v>50</v>
      </c>
      <c r="N714" t="s">
        <v>2198</v>
      </c>
      <c r="O714" t="s">
        <v>183</v>
      </c>
    </row>
    <row r="715" spans="1:17" x14ac:dyDescent="0.3">
      <c r="A715" t="s">
        <v>2199</v>
      </c>
      <c r="B715" s="2">
        <v>46117</v>
      </c>
      <c r="C715" t="s">
        <v>19</v>
      </c>
      <c r="D715" t="s">
        <v>138</v>
      </c>
      <c r="E715" t="s">
        <v>496</v>
      </c>
      <c r="F715" s="1">
        <v>7910000000000</v>
      </c>
      <c r="G715" t="s">
        <v>2200</v>
      </c>
      <c r="H715" t="s">
        <v>100</v>
      </c>
      <c r="J715" t="s">
        <v>224</v>
      </c>
      <c r="K715" t="s">
        <v>25</v>
      </c>
      <c r="L715" t="s">
        <v>128</v>
      </c>
      <c r="M715" t="s">
        <v>50</v>
      </c>
      <c r="N715" t="s">
        <v>1355</v>
      </c>
      <c r="O715" t="s">
        <v>636</v>
      </c>
      <c r="Q715" t="s">
        <v>30</v>
      </c>
    </row>
    <row r="716" spans="1:17" x14ac:dyDescent="0.3">
      <c r="A716" t="s">
        <v>2201</v>
      </c>
      <c r="B716" s="2">
        <v>46142</v>
      </c>
      <c r="C716" t="s">
        <v>322</v>
      </c>
      <c r="D716" t="s">
        <v>55</v>
      </c>
      <c r="E716" t="s">
        <v>713</v>
      </c>
      <c r="F716" s="1">
        <v>4700000000000</v>
      </c>
      <c r="G716" s="3">
        <v>17191</v>
      </c>
      <c r="H716" t="s">
        <v>36</v>
      </c>
      <c r="I716" t="s">
        <v>2202</v>
      </c>
      <c r="J716" t="s">
        <v>412</v>
      </c>
      <c r="K716" t="s">
        <v>67</v>
      </c>
      <c r="L716" t="s">
        <v>103</v>
      </c>
      <c r="M716" t="s">
        <v>27</v>
      </c>
      <c r="N716" t="s">
        <v>609</v>
      </c>
      <c r="O716" t="s">
        <v>96</v>
      </c>
      <c r="P716" s="2">
        <v>46154</v>
      </c>
      <c r="Q716" t="s">
        <v>43</v>
      </c>
    </row>
    <row r="717" spans="1:17" x14ac:dyDescent="0.3">
      <c r="A717" t="s">
        <v>2203</v>
      </c>
      <c r="B717" s="2">
        <v>46192</v>
      </c>
      <c r="C717" t="s">
        <v>19</v>
      </c>
      <c r="D717" t="s">
        <v>20</v>
      </c>
      <c r="E717" t="s">
        <v>1389</v>
      </c>
      <c r="F717" s="1">
        <v>9310000000000</v>
      </c>
      <c r="H717" t="s">
        <v>100</v>
      </c>
      <c r="I717" t="s">
        <v>2204</v>
      </c>
      <c r="J717" t="s">
        <v>154</v>
      </c>
      <c r="K717" t="s">
        <v>142</v>
      </c>
      <c r="L717" t="s">
        <v>134</v>
      </c>
      <c r="M717" t="s">
        <v>68</v>
      </c>
      <c r="O717" t="s">
        <v>1157</v>
      </c>
      <c r="Q717" t="s">
        <v>437</v>
      </c>
    </row>
    <row r="718" spans="1:17" x14ac:dyDescent="0.3">
      <c r="A718" t="s">
        <v>2205</v>
      </c>
      <c r="B718" s="2">
        <v>46237</v>
      </c>
      <c r="C718" t="s">
        <v>54</v>
      </c>
      <c r="D718" t="s">
        <v>20</v>
      </c>
      <c r="E718" t="s">
        <v>2206</v>
      </c>
      <c r="F718" s="1">
        <v>6610000000000</v>
      </c>
      <c r="G718" s="2">
        <v>24203</v>
      </c>
      <c r="H718" t="s">
        <v>111</v>
      </c>
      <c r="I718" t="s">
        <v>2207</v>
      </c>
      <c r="J718" t="s">
        <v>181</v>
      </c>
      <c r="L718" t="s">
        <v>121</v>
      </c>
      <c r="M718" t="s">
        <v>155</v>
      </c>
      <c r="N718" t="s">
        <v>61</v>
      </c>
      <c r="P718" s="3">
        <v>46261</v>
      </c>
      <c r="Q718" t="s">
        <v>437</v>
      </c>
    </row>
    <row r="719" spans="1:17" x14ac:dyDescent="0.3">
      <c r="A719" t="s">
        <v>2208</v>
      </c>
      <c r="B719" t="s">
        <v>690</v>
      </c>
      <c r="C719" t="s">
        <v>54</v>
      </c>
      <c r="D719" t="s">
        <v>55</v>
      </c>
      <c r="E719" t="s">
        <v>1197</v>
      </c>
      <c r="G719" t="s">
        <v>2209</v>
      </c>
      <c r="H719" t="s">
        <v>48</v>
      </c>
      <c r="I719" t="s">
        <v>2210</v>
      </c>
      <c r="J719" t="s">
        <v>249</v>
      </c>
      <c r="L719" t="s">
        <v>134</v>
      </c>
      <c r="M719" t="s">
        <v>60</v>
      </c>
      <c r="N719" t="s">
        <v>1608</v>
      </c>
      <c r="O719" t="s">
        <v>315</v>
      </c>
      <c r="Q719" t="s">
        <v>107</v>
      </c>
    </row>
    <row r="720" spans="1:17" x14ac:dyDescent="0.3">
      <c r="A720" t="s">
        <v>2211</v>
      </c>
      <c r="B720" s="2">
        <v>46067</v>
      </c>
      <c r="C720" t="s">
        <v>54</v>
      </c>
      <c r="D720" t="s">
        <v>34</v>
      </c>
      <c r="E720" t="s">
        <v>674</v>
      </c>
      <c r="F720" s="1">
        <v>4900000000000</v>
      </c>
      <c r="G720" s="2">
        <v>17938</v>
      </c>
      <c r="H720" t="s">
        <v>36</v>
      </c>
      <c r="I720" t="s">
        <v>2212</v>
      </c>
      <c r="J720" t="s">
        <v>249</v>
      </c>
      <c r="L720" t="s">
        <v>121</v>
      </c>
      <c r="M720" t="s">
        <v>27</v>
      </c>
      <c r="N720" t="s">
        <v>1025</v>
      </c>
      <c r="O720" t="s">
        <v>333</v>
      </c>
      <c r="P720" s="3">
        <v>46090</v>
      </c>
      <c r="Q720" t="s">
        <v>88</v>
      </c>
    </row>
    <row r="721" spans="1:17" x14ac:dyDescent="0.3">
      <c r="A721" t="s">
        <v>2213</v>
      </c>
      <c r="C721" t="s">
        <v>33</v>
      </c>
      <c r="D721" t="s">
        <v>81</v>
      </c>
      <c r="E721" t="s">
        <v>674</v>
      </c>
      <c r="F721" s="1">
        <v>7710000000000</v>
      </c>
      <c r="G721" s="2">
        <v>28384</v>
      </c>
      <c r="H721" t="s">
        <v>22</v>
      </c>
      <c r="I721">
        <v>632868174</v>
      </c>
      <c r="J721" t="s">
        <v>219</v>
      </c>
      <c r="L721" t="s">
        <v>103</v>
      </c>
      <c r="M721" t="s">
        <v>114</v>
      </c>
      <c r="N721" t="s">
        <v>2214</v>
      </c>
      <c r="O721" t="s">
        <v>720</v>
      </c>
      <c r="P721" s="2">
        <v>46307</v>
      </c>
      <c r="Q721" t="s">
        <v>125</v>
      </c>
    </row>
    <row r="722" spans="1:17" x14ac:dyDescent="0.3">
      <c r="A722" t="s">
        <v>2215</v>
      </c>
      <c r="B722" s="2">
        <v>46082</v>
      </c>
      <c r="C722" t="s">
        <v>54</v>
      </c>
      <c r="D722" t="s">
        <v>55</v>
      </c>
      <c r="E722" t="s">
        <v>1926</v>
      </c>
      <c r="F722" s="1">
        <v>6310000000000</v>
      </c>
      <c r="G722" s="3">
        <v>23225</v>
      </c>
      <c r="H722" t="s">
        <v>111</v>
      </c>
      <c r="I722">
        <v>27707791602</v>
      </c>
      <c r="J722" t="s">
        <v>38</v>
      </c>
      <c r="L722" t="s">
        <v>303</v>
      </c>
      <c r="N722" t="s">
        <v>2216</v>
      </c>
      <c r="O722" t="s">
        <v>77</v>
      </c>
      <c r="Q722" t="s">
        <v>177</v>
      </c>
    </row>
    <row r="723" spans="1:17" x14ac:dyDescent="0.3">
      <c r="A723" t="s">
        <v>2217</v>
      </c>
      <c r="B723" t="s">
        <v>727</v>
      </c>
      <c r="C723" t="s">
        <v>117</v>
      </c>
      <c r="D723" t="s">
        <v>81</v>
      </c>
      <c r="E723" t="s">
        <v>1557</v>
      </c>
      <c r="G723" s="2">
        <v>19799</v>
      </c>
      <c r="H723" t="s">
        <v>65</v>
      </c>
      <c r="I723" t="s">
        <v>2218</v>
      </c>
      <c r="L723" t="s">
        <v>103</v>
      </c>
      <c r="M723" t="s">
        <v>60</v>
      </c>
      <c r="N723" t="s">
        <v>801</v>
      </c>
      <c r="O723" t="s">
        <v>1157</v>
      </c>
      <c r="P723" s="2">
        <v>46262</v>
      </c>
      <c r="Q723" t="s">
        <v>30</v>
      </c>
    </row>
    <row r="724" spans="1:17" x14ac:dyDescent="0.3">
      <c r="A724" t="s">
        <v>1582</v>
      </c>
      <c r="B724" s="3">
        <v>46190</v>
      </c>
      <c r="C724" t="s">
        <v>54</v>
      </c>
      <c r="D724" t="s">
        <v>81</v>
      </c>
      <c r="E724" t="s">
        <v>571</v>
      </c>
      <c r="F724" s="1">
        <v>8100000000000</v>
      </c>
      <c r="G724" s="2">
        <v>29701</v>
      </c>
      <c r="H724" t="s">
        <v>22</v>
      </c>
      <c r="I724" t="s">
        <v>1583</v>
      </c>
      <c r="J724" t="s">
        <v>113</v>
      </c>
      <c r="L724" t="s">
        <v>121</v>
      </c>
      <c r="M724" t="s">
        <v>40</v>
      </c>
      <c r="N724" t="s">
        <v>489</v>
      </c>
      <c r="O724" t="s">
        <v>245</v>
      </c>
      <c r="P724" t="s">
        <v>1299</v>
      </c>
      <c r="Q724" t="s">
        <v>30</v>
      </c>
    </row>
    <row r="725" spans="1:17" x14ac:dyDescent="0.3">
      <c r="A725" t="s">
        <v>2219</v>
      </c>
      <c r="B725" s="2">
        <v>46100</v>
      </c>
      <c r="C725" t="s">
        <v>80</v>
      </c>
      <c r="D725" t="s">
        <v>20</v>
      </c>
      <c r="E725" t="s">
        <v>1726</v>
      </c>
      <c r="F725" s="1">
        <v>8510000000000</v>
      </c>
      <c r="G725" s="2">
        <v>31362</v>
      </c>
      <c r="H725" t="s">
        <v>36</v>
      </c>
      <c r="I725" t="s">
        <v>2220</v>
      </c>
      <c r="J725" t="s">
        <v>84</v>
      </c>
      <c r="L725" t="s">
        <v>85</v>
      </c>
      <c r="M725" t="s">
        <v>68</v>
      </c>
      <c r="N725" t="s">
        <v>1608</v>
      </c>
      <c r="O725" t="s">
        <v>502</v>
      </c>
      <c r="Q725" t="s">
        <v>437</v>
      </c>
    </row>
    <row r="726" spans="1:17" x14ac:dyDescent="0.3">
      <c r="A726" t="s">
        <v>2221</v>
      </c>
      <c r="B726" s="2">
        <v>46184</v>
      </c>
      <c r="C726" t="s">
        <v>73</v>
      </c>
      <c r="D726" t="s">
        <v>20</v>
      </c>
      <c r="E726" t="s">
        <v>599</v>
      </c>
      <c r="F726" s="1">
        <v>6300000000000</v>
      </c>
      <c r="G726" s="2">
        <v>23258</v>
      </c>
      <c r="H726" t="s">
        <v>100</v>
      </c>
      <c r="I726" t="s">
        <v>173</v>
      </c>
      <c r="J726" t="s">
        <v>113</v>
      </c>
      <c r="L726" t="s">
        <v>128</v>
      </c>
      <c r="M726" t="s">
        <v>68</v>
      </c>
      <c r="O726" t="s">
        <v>1009</v>
      </c>
      <c r="Q726" t="s">
        <v>107</v>
      </c>
    </row>
    <row r="727" spans="1:17" x14ac:dyDescent="0.3">
      <c r="A727" t="s">
        <v>2222</v>
      </c>
      <c r="B727" t="s">
        <v>1636</v>
      </c>
      <c r="C727" t="s">
        <v>109</v>
      </c>
      <c r="D727" t="s">
        <v>20</v>
      </c>
      <c r="E727" t="s">
        <v>166</v>
      </c>
      <c r="G727" s="2">
        <v>31506</v>
      </c>
      <c r="H727" t="s">
        <v>36</v>
      </c>
      <c r="I727">
        <v>804377933</v>
      </c>
      <c r="J727" t="s">
        <v>113</v>
      </c>
      <c r="L727" t="s">
        <v>121</v>
      </c>
      <c r="M727" t="s">
        <v>174</v>
      </c>
      <c r="N727" t="s">
        <v>837</v>
      </c>
      <c r="O727" t="s">
        <v>625</v>
      </c>
      <c r="P727" s="2">
        <v>46086</v>
      </c>
      <c r="Q727" t="s">
        <v>276</v>
      </c>
    </row>
    <row r="728" spans="1:17" x14ac:dyDescent="0.3">
      <c r="A728" t="s">
        <v>2223</v>
      </c>
      <c r="B728" s="2">
        <v>46111</v>
      </c>
      <c r="C728" t="s">
        <v>172</v>
      </c>
      <c r="D728" t="s">
        <v>34</v>
      </c>
      <c r="E728" t="s">
        <v>2224</v>
      </c>
      <c r="F728" s="1">
        <v>5010000000000</v>
      </c>
      <c r="G728" s="2">
        <v>18513</v>
      </c>
      <c r="H728" t="s">
        <v>22</v>
      </c>
      <c r="I728" t="s">
        <v>2225</v>
      </c>
      <c r="J728" t="s">
        <v>181</v>
      </c>
      <c r="L728" t="s">
        <v>149</v>
      </c>
      <c r="M728" t="s">
        <v>27</v>
      </c>
      <c r="N728" t="s">
        <v>332</v>
      </c>
      <c r="Q728" t="s">
        <v>145</v>
      </c>
    </row>
    <row r="729" spans="1:17" x14ac:dyDescent="0.3">
      <c r="A729" t="s">
        <v>2226</v>
      </c>
      <c r="B729" s="2">
        <v>46164</v>
      </c>
      <c r="C729" t="s">
        <v>54</v>
      </c>
      <c r="D729" t="s">
        <v>34</v>
      </c>
      <c r="F729" s="1">
        <v>4710000000000</v>
      </c>
      <c r="G729" s="2">
        <v>17415</v>
      </c>
      <c r="H729" t="s">
        <v>36</v>
      </c>
      <c r="I729" t="s">
        <v>2227</v>
      </c>
      <c r="J729" t="s">
        <v>197</v>
      </c>
      <c r="L729" t="s">
        <v>303</v>
      </c>
      <c r="M729" t="s">
        <v>155</v>
      </c>
      <c r="N729" t="s">
        <v>568</v>
      </c>
      <c r="O729" t="s">
        <v>636</v>
      </c>
      <c r="P729" s="2">
        <v>46185</v>
      </c>
      <c r="Q729" t="s">
        <v>88</v>
      </c>
    </row>
    <row r="730" spans="1:17" x14ac:dyDescent="0.3">
      <c r="A730" t="s">
        <v>2228</v>
      </c>
      <c r="B730" t="s">
        <v>2229</v>
      </c>
      <c r="C730" t="s">
        <v>19</v>
      </c>
      <c r="D730" t="s">
        <v>138</v>
      </c>
      <c r="E730" t="s">
        <v>2230</v>
      </c>
      <c r="F730" s="1">
        <v>5910000000000</v>
      </c>
      <c r="G730" s="2">
        <v>21801</v>
      </c>
      <c r="H730" t="s">
        <v>22</v>
      </c>
      <c r="I730" t="s">
        <v>2231</v>
      </c>
      <c r="J730" t="s">
        <v>257</v>
      </c>
      <c r="K730" t="s">
        <v>67</v>
      </c>
      <c r="L730" t="s">
        <v>303</v>
      </c>
      <c r="M730" t="s">
        <v>40</v>
      </c>
      <c r="N730" t="s">
        <v>2232</v>
      </c>
      <c r="O730" t="s">
        <v>480</v>
      </c>
      <c r="Q730" t="s">
        <v>71</v>
      </c>
    </row>
    <row r="731" spans="1:17" x14ac:dyDescent="0.3">
      <c r="A731" t="s">
        <v>2233</v>
      </c>
      <c r="B731" s="3">
        <v>46222</v>
      </c>
      <c r="C731" t="s">
        <v>19</v>
      </c>
      <c r="D731" t="s">
        <v>81</v>
      </c>
      <c r="E731" t="s">
        <v>751</v>
      </c>
      <c r="F731" t="s">
        <v>447</v>
      </c>
      <c r="G731" s="3">
        <v>40363</v>
      </c>
      <c r="H731" t="s">
        <v>65</v>
      </c>
      <c r="I731" t="s">
        <v>2234</v>
      </c>
      <c r="J731" t="s">
        <v>84</v>
      </c>
      <c r="K731" t="s">
        <v>220</v>
      </c>
      <c r="L731" t="s">
        <v>149</v>
      </c>
      <c r="M731" t="s">
        <v>225</v>
      </c>
      <c r="N731" t="s">
        <v>1239</v>
      </c>
      <c r="O731" t="s">
        <v>188</v>
      </c>
      <c r="Q731" t="s">
        <v>88</v>
      </c>
    </row>
    <row r="732" spans="1:17" x14ac:dyDescent="0.3">
      <c r="A732" t="s">
        <v>2235</v>
      </c>
      <c r="B732" t="s">
        <v>2236</v>
      </c>
      <c r="C732" t="s">
        <v>172</v>
      </c>
      <c r="D732" t="s">
        <v>55</v>
      </c>
      <c r="E732" t="s">
        <v>2237</v>
      </c>
      <c r="F732" t="s">
        <v>447</v>
      </c>
      <c r="G732" s="2">
        <v>31261</v>
      </c>
      <c r="H732" t="s">
        <v>48</v>
      </c>
      <c r="J732" t="s">
        <v>154</v>
      </c>
      <c r="L732" t="s">
        <v>128</v>
      </c>
      <c r="M732" t="s">
        <v>40</v>
      </c>
      <c r="N732" t="s">
        <v>1292</v>
      </c>
      <c r="Q732" t="s">
        <v>107</v>
      </c>
    </row>
    <row r="733" spans="1:17" x14ac:dyDescent="0.3">
      <c r="A733" t="s">
        <v>2238</v>
      </c>
      <c r="B733" s="2">
        <v>46047</v>
      </c>
      <c r="C733" t="s">
        <v>73</v>
      </c>
      <c r="D733" t="s">
        <v>147</v>
      </c>
      <c r="E733" t="s">
        <v>985</v>
      </c>
      <c r="F733" s="1">
        <v>6100000000000</v>
      </c>
      <c r="G733" s="3">
        <v>22362</v>
      </c>
      <c r="H733" t="s">
        <v>111</v>
      </c>
      <c r="I733" t="s">
        <v>2239</v>
      </c>
      <c r="J733" t="s">
        <v>241</v>
      </c>
      <c r="K733" t="s">
        <v>67</v>
      </c>
      <c r="L733" t="s">
        <v>26</v>
      </c>
      <c r="M733" t="s">
        <v>68</v>
      </c>
      <c r="N733" t="s">
        <v>1184</v>
      </c>
      <c r="O733" t="s">
        <v>29</v>
      </c>
      <c r="P733" s="2">
        <v>46067</v>
      </c>
      <c r="Q733" t="s">
        <v>88</v>
      </c>
    </row>
    <row r="734" spans="1:17" x14ac:dyDescent="0.3">
      <c r="A734" t="s">
        <v>2240</v>
      </c>
      <c r="B734" s="2">
        <v>46222</v>
      </c>
      <c r="C734" t="s">
        <v>80</v>
      </c>
      <c r="D734" t="s">
        <v>81</v>
      </c>
      <c r="E734" t="s">
        <v>2051</v>
      </c>
      <c r="F734" s="1">
        <v>8910000000000</v>
      </c>
      <c r="G734" s="2">
        <v>32669</v>
      </c>
      <c r="H734" t="s">
        <v>48</v>
      </c>
      <c r="I734" t="s">
        <v>173</v>
      </c>
      <c r="J734" t="s">
        <v>197</v>
      </c>
      <c r="L734" t="s">
        <v>103</v>
      </c>
      <c r="M734" t="s">
        <v>27</v>
      </c>
      <c r="N734" t="s">
        <v>564</v>
      </c>
      <c r="P734" s="2">
        <v>46247</v>
      </c>
      <c r="Q734" t="s">
        <v>78</v>
      </c>
    </row>
    <row r="735" spans="1:17" x14ac:dyDescent="0.3">
      <c r="A735" t="s">
        <v>2241</v>
      </c>
      <c r="B735" s="2">
        <v>46028</v>
      </c>
      <c r="C735" t="s">
        <v>172</v>
      </c>
      <c r="D735" t="s">
        <v>81</v>
      </c>
      <c r="E735" t="s">
        <v>166</v>
      </c>
      <c r="F735">
        <v>50091682021</v>
      </c>
      <c r="G735" s="2">
        <v>18522</v>
      </c>
      <c r="H735" t="s">
        <v>36</v>
      </c>
      <c r="I735">
        <v>698459006</v>
      </c>
      <c r="J735" t="s">
        <v>197</v>
      </c>
      <c r="L735" t="s">
        <v>128</v>
      </c>
      <c r="N735" t="s">
        <v>1033</v>
      </c>
      <c r="O735" t="s">
        <v>275</v>
      </c>
      <c r="Q735" t="s">
        <v>125</v>
      </c>
    </row>
    <row r="736" spans="1:17" x14ac:dyDescent="0.3">
      <c r="A736" t="s">
        <v>2242</v>
      </c>
      <c r="B736" s="3">
        <v>46274</v>
      </c>
      <c r="C736" t="s">
        <v>73</v>
      </c>
      <c r="D736" t="s">
        <v>90</v>
      </c>
      <c r="E736" t="s">
        <v>2039</v>
      </c>
      <c r="F736" s="1">
        <v>411000000000</v>
      </c>
      <c r="G736" s="2">
        <v>38293</v>
      </c>
      <c r="H736" t="s">
        <v>22</v>
      </c>
      <c r="J736" t="s">
        <v>120</v>
      </c>
      <c r="L736" t="s">
        <v>26</v>
      </c>
      <c r="M736" t="s">
        <v>155</v>
      </c>
      <c r="N736" t="s">
        <v>945</v>
      </c>
      <c r="O736" t="s">
        <v>237</v>
      </c>
      <c r="P736" s="2">
        <v>46288</v>
      </c>
      <c r="Q736" t="s">
        <v>177</v>
      </c>
    </row>
    <row r="737" spans="1:17" x14ac:dyDescent="0.3">
      <c r="A737" t="s">
        <v>2243</v>
      </c>
      <c r="B737" s="3">
        <v>46102</v>
      </c>
      <c r="C737" t="s">
        <v>19</v>
      </c>
      <c r="D737" t="s">
        <v>209</v>
      </c>
      <c r="E737" t="s">
        <v>2034</v>
      </c>
      <c r="F737" s="1">
        <v>604000000000</v>
      </c>
      <c r="G737" s="2">
        <v>38811</v>
      </c>
      <c r="H737" t="s">
        <v>36</v>
      </c>
      <c r="I737" t="s">
        <v>2244</v>
      </c>
      <c r="J737" t="s">
        <v>168</v>
      </c>
      <c r="L737" t="s">
        <v>26</v>
      </c>
      <c r="M737" t="s">
        <v>174</v>
      </c>
      <c r="N737" t="s">
        <v>2110</v>
      </c>
      <c r="O737" t="s">
        <v>339</v>
      </c>
      <c r="P737" s="3">
        <v>46114</v>
      </c>
      <c r="Q737" t="s">
        <v>30</v>
      </c>
    </row>
    <row r="738" spans="1:17" x14ac:dyDescent="0.3">
      <c r="A738" t="s">
        <v>2245</v>
      </c>
      <c r="B738" t="s">
        <v>2246</v>
      </c>
      <c r="C738" t="s">
        <v>109</v>
      </c>
      <c r="D738" t="s">
        <v>209</v>
      </c>
      <c r="E738" t="s">
        <v>1021</v>
      </c>
      <c r="F738" s="1">
        <v>7110000000000</v>
      </c>
      <c r="G738" s="2">
        <v>26089</v>
      </c>
      <c r="H738" t="s">
        <v>65</v>
      </c>
      <c r="I738" t="s">
        <v>2247</v>
      </c>
      <c r="J738" t="s">
        <v>249</v>
      </c>
      <c r="L738" t="s">
        <v>26</v>
      </c>
      <c r="N738" t="s">
        <v>797</v>
      </c>
      <c r="O738" t="s">
        <v>550</v>
      </c>
      <c r="P738" s="3">
        <v>46142</v>
      </c>
      <c r="Q738" t="s">
        <v>177</v>
      </c>
    </row>
    <row r="739" spans="1:17" x14ac:dyDescent="0.3">
      <c r="A739" t="s">
        <v>2248</v>
      </c>
      <c r="B739" s="3">
        <v>46226</v>
      </c>
      <c r="C739" t="s">
        <v>172</v>
      </c>
      <c r="D739" t="s">
        <v>165</v>
      </c>
      <c r="E739" t="s">
        <v>1027</v>
      </c>
      <c r="G739" s="2">
        <v>31870</v>
      </c>
      <c r="H739" t="s">
        <v>65</v>
      </c>
      <c r="I739" t="s">
        <v>2249</v>
      </c>
      <c r="J739" t="s">
        <v>224</v>
      </c>
      <c r="L739" t="s">
        <v>85</v>
      </c>
      <c r="M739" t="s">
        <v>174</v>
      </c>
      <c r="N739" t="s">
        <v>856</v>
      </c>
      <c r="O739" t="s">
        <v>384</v>
      </c>
      <c r="Q739" t="s">
        <v>276</v>
      </c>
    </row>
    <row r="740" spans="1:17" x14ac:dyDescent="0.3">
      <c r="A740" t="s">
        <v>2250</v>
      </c>
      <c r="B740" s="2">
        <v>46241</v>
      </c>
      <c r="C740" t="s">
        <v>109</v>
      </c>
      <c r="D740" t="s">
        <v>209</v>
      </c>
      <c r="E740" t="s">
        <v>2251</v>
      </c>
      <c r="F740" s="1">
        <v>8600000000000</v>
      </c>
      <c r="G740" s="3">
        <v>31503</v>
      </c>
      <c r="H740" t="s">
        <v>100</v>
      </c>
      <c r="I740">
        <v>27801577884</v>
      </c>
      <c r="J740" t="s">
        <v>168</v>
      </c>
      <c r="M740" t="s">
        <v>225</v>
      </c>
      <c r="N740" t="s">
        <v>1857</v>
      </c>
      <c r="O740" t="s">
        <v>231</v>
      </c>
      <c r="Q740" t="s">
        <v>107</v>
      </c>
    </row>
    <row r="741" spans="1:17" x14ac:dyDescent="0.3">
      <c r="A741" t="s">
        <v>2252</v>
      </c>
      <c r="B741" s="3">
        <v>46177</v>
      </c>
      <c r="C741" t="s">
        <v>19</v>
      </c>
      <c r="D741" t="s">
        <v>90</v>
      </c>
      <c r="E741" t="s">
        <v>278</v>
      </c>
      <c r="F741" s="1">
        <v>2110000000000</v>
      </c>
      <c r="G741" s="2">
        <v>44382</v>
      </c>
      <c r="H741" t="s">
        <v>36</v>
      </c>
      <c r="J741" t="s">
        <v>197</v>
      </c>
      <c r="K741" t="s">
        <v>220</v>
      </c>
      <c r="L741" t="s">
        <v>59</v>
      </c>
      <c r="M741" t="s">
        <v>225</v>
      </c>
      <c r="N741" t="s">
        <v>1608</v>
      </c>
      <c r="O741" t="s">
        <v>532</v>
      </c>
      <c r="Q741" t="s">
        <v>200</v>
      </c>
    </row>
    <row r="742" spans="1:17" x14ac:dyDescent="0.3">
      <c r="A742" t="s">
        <v>2253</v>
      </c>
      <c r="B742" t="s">
        <v>2254</v>
      </c>
      <c r="C742" t="s">
        <v>109</v>
      </c>
      <c r="D742" t="s">
        <v>81</v>
      </c>
      <c r="E742" t="s">
        <v>2255</v>
      </c>
      <c r="F742" s="1">
        <v>207000000000</v>
      </c>
      <c r="G742" s="2">
        <v>37453</v>
      </c>
      <c r="H742" t="s">
        <v>22</v>
      </c>
      <c r="J742" t="s">
        <v>412</v>
      </c>
      <c r="L742" t="s">
        <v>303</v>
      </c>
      <c r="M742" t="s">
        <v>27</v>
      </c>
      <c r="N742" t="s">
        <v>1608</v>
      </c>
      <c r="O742" t="s">
        <v>490</v>
      </c>
      <c r="P742" t="s">
        <v>2256</v>
      </c>
      <c r="Q742" t="s">
        <v>253</v>
      </c>
    </row>
    <row r="743" spans="1:17" x14ac:dyDescent="0.3">
      <c r="A743" t="s">
        <v>2257</v>
      </c>
      <c r="B743" s="2">
        <v>46278</v>
      </c>
      <c r="C743" t="s">
        <v>376</v>
      </c>
      <c r="D743" t="s">
        <v>81</v>
      </c>
      <c r="E743" t="s">
        <v>2258</v>
      </c>
      <c r="F743" s="1">
        <v>2210000000000</v>
      </c>
      <c r="G743" s="3">
        <v>44767</v>
      </c>
      <c r="I743" t="s">
        <v>2259</v>
      </c>
      <c r="J743" t="s">
        <v>58</v>
      </c>
      <c r="L743" t="s">
        <v>128</v>
      </c>
      <c r="M743" t="s">
        <v>68</v>
      </c>
      <c r="N743" t="s">
        <v>1387</v>
      </c>
      <c r="O743" t="s">
        <v>144</v>
      </c>
      <c r="Q743" t="s">
        <v>253</v>
      </c>
    </row>
    <row r="744" spans="1:17" x14ac:dyDescent="0.3">
      <c r="A744" t="s">
        <v>2260</v>
      </c>
      <c r="B744" s="2">
        <v>46264</v>
      </c>
      <c r="C744" t="s">
        <v>19</v>
      </c>
      <c r="D744" t="s">
        <v>138</v>
      </c>
      <c r="E744" t="s">
        <v>1234</v>
      </c>
      <c r="F744" s="1">
        <v>5410000000000</v>
      </c>
      <c r="G744" s="2">
        <v>19915</v>
      </c>
      <c r="H744" t="s">
        <v>48</v>
      </c>
      <c r="I744" t="s">
        <v>2261</v>
      </c>
      <c r="J744" t="s">
        <v>75</v>
      </c>
      <c r="K744" t="s">
        <v>25</v>
      </c>
      <c r="L744" t="s">
        <v>59</v>
      </c>
      <c r="M744" t="s">
        <v>174</v>
      </c>
      <c r="N744" t="s">
        <v>518</v>
      </c>
      <c r="O744" t="s">
        <v>661</v>
      </c>
      <c r="Q744" t="s">
        <v>107</v>
      </c>
    </row>
    <row r="745" spans="1:17" x14ac:dyDescent="0.3">
      <c r="A745" t="s">
        <v>1086</v>
      </c>
      <c r="B745" s="3">
        <v>46036</v>
      </c>
      <c r="C745" t="s">
        <v>322</v>
      </c>
      <c r="D745" t="s">
        <v>90</v>
      </c>
      <c r="E745" t="s">
        <v>1087</v>
      </c>
      <c r="G745" t="s">
        <v>1088</v>
      </c>
      <c r="H745" t="s">
        <v>65</v>
      </c>
      <c r="J745" t="s">
        <v>94</v>
      </c>
      <c r="L745" t="s">
        <v>26</v>
      </c>
      <c r="M745" t="s">
        <v>40</v>
      </c>
      <c r="N745" t="s">
        <v>332</v>
      </c>
      <c r="O745" t="s">
        <v>395</v>
      </c>
      <c r="Q745" t="s">
        <v>177</v>
      </c>
    </row>
    <row r="746" spans="1:17" x14ac:dyDescent="0.3">
      <c r="A746" t="s">
        <v>2262</v>
      </c>
      <c r="B746" t="s">
        <v>1396</v>
      </c>
      <c r="C746" t="s">
        <v>322</v>
      </c>
      <c r="D746" t="s">
        <v>55</v>
      </c>
      <c r="E746" t="s">
        <v>709</v>
      </c>
      <c r="F746" s="1">
        <v>7110000000000</v>
      </c>
      <c r="G746" s="3">
        <v>26220</v>
      </c>
      <c r="H746" t="s">
        <v>100</v>
      </c>
      <c r="I746" t="s">
        <v>2263</v>
      </c>
      <c r="J746" t="s">
        <v>75</v>
      </c>
      <c r="K746" t="s">
        <v>325</v>
      </c>
      <c r="L746" t="s">
        <v>26</v>
      </c>
      <c r="M746" t="s">
        <v>155</v>
      </c>
      <c r="N746" t="s">
        <v>686</v>
      </c>
      <c r="O746" t="s">
        <v>29</v>
      </c>
      <c r="P746" t="s">
        <v>222</v>
      </c>
      <c r="Q746" t="s">
        <v>437</v>
      </c>
    </row>
    <row r="747" spans="1:17" x14ac:dyDescent="0.3">
      <c r="A747" t="s">
        <v>2264</v>
      </c>
      <c r="B747" s="2">
        <v>46105</v>
      </c>
      <c r="C747" t="s">
        <v>172</v>
      </c>
      <c r="D747" t="s">
        <v>90</v>
      </c>
      <c r="E747" t="s">
        <v>218</v>
      </c>
      <c r="F747" s="1">
        <v>610000000000</v>
      </c>
      <c r="G747" t="s">
        <v>2265</v>
      </c>
      <c r="H747" t="s">
        <v>111</v>
      </c>
      <c r="I747" t="s">
        <v>2266</v>
      </c>
      <c r="J747" t="s">
        <v>216</v>
      </c>
      <c r="L747" t="s">
        <v>121</v>
      </c>
      <c r="M747" t="s">
        <v>27</v>
      </c>
      <c r="N747" t="s">
        <v>429</v>
      </c>
      <c r="O747" t="s">
        <v>188</v>
      </c>
      <c r="P747" s="3">
        <v>46124</v>
      </c>
      <c r="Q747" t="s">
        <v>385</v>
      </c>
    </row>
    <row r="748" spans="1:17" x14ac:dyDescent="0.3">
      <c r="A748" t="s">
        <v>2267</v>
      </c>
      <c r="B748" s="3">
        <v>46120</v>
      </c>
      <c r="C748" t="s">
        <v>80</v>
      </c>
      <c r="D748" t="s">
        <v>55</v>
      </c>
      <c r="E748" t="s">
        <v>965</v>
      </c>
      <c r="F748" s="1">
        <v>7500000000000</v>
      </c>
      <c r="H748" t="s">
        <v>22</v>
      </c>
      <c r="I748">
        <v>27613616134</v>
      </c>
      <c r="J748" t="s">
        <v>466</v>
      </c>
      <c r="L748" t="s">
        <v>303</v>
      </c>
      <c r="M748" t="s">
        <v>40</v>
      </c>
      <c r="O748" t="s">
        <v>397</v>
      </c>
      <c r="P748" s="2">
        <v>46124</v>
      </c>
      <c r="Q748" t="s">
        <v>131</v>
      </c>
    </row>
    <row r="749" spans="1:17" x14ac:dyDescent="0.3">
      <c r="A749" t="s">
        <v>2268</v>
      </c>
      <c r="B749" t="s">
        <v>2269</v>
      </c>
      <c r="C749" t="s">
        <v>172</v>
      </c>
      <c r="D749" t="s">
        <v>138</v>
      </c>
      <c r="E749" t="s">
        <v>588</v>
      </c>
      <c r="F749" s="1">
        <v>206000000000</v>
      </c>
      <c r="G749" s="2">
        <v>37416</v>
      </c>
      <c r="H749" t="s">
        <v>111</v>
      </c>
      <c r="I749">
        <v>725306895</v>
      </c>
      <c r="J749" t="s">
        <v>181</v>
      </c>
      <c r="L749" t="s">
        <v>128</v>
      </c>
      <c r="M749" t="s">
        <v>40</v>
      </c>
      <c r="N749" t="s">
        <v>928</v>
      </c>
      <c r="O749" t="s">
        <v>443</v>
      </c>
      <c r="Q749" t="s">
        <v>131</v>
      </c>
    </row>
    <row r="750" spans="1:17" x14ac:dyDescent="0.3">
      <c r="A750" t="s">
        <v>2270</v>
      </c>
      <c r="B750" t="s">
        <v>2271</v>
      </c>
      <c r="C750" t="s">
        <v>322</v>
      </c>
      <c r="D750" t="s">
        <v>138</v>
      </c>
      <c r="E750" t="s">
        <v>2272</v>
      </c>
      <c r="G750" s="3">
        <v>19433</v>
      </c>
      <c r="H750" t="s">
        <v>111</v>
      </c>
      <c r="I750">
        <v>811258228</v>
      </c>
      <c r="J750" t="s">
        <v>219</v>
      </c>
      <c r="K750" t="s">
        <v>25</v>
      </c>
      <c r="N750" t="s">
        <v>1249</v>
      </c>
      <c r="O750" t="s">
        <v>550</v>
      </c>
      <c r="Q750" t="s">
        <v>43</v>
      </c>
    </row>
    <row r="751" spans="1:17" x14ac:dyDescent="0.3">
      <c r="A751" t="s">
        <v>2273</v>
      </c>
      <c r="B751" s="2">
        <v>46263</v>
      </c>
      <c r="C751" t="s">
        <v>80</v>
      </c>
      <c r="D751" t="s">
        <v>55</v>
      </c>
      <c r="E751" t="s">
        <v>1741</v>
      </c>
      <c r="F751" s="1">
        <v>8700000000000</v>
      </c>
      <c r="G751" s="3">
        <v>31830</v>
      </c>
      <c r="H751" t="s">
        <v>100</v>
      </c>
      <c r="I751" t="s">
        <v>2274</v>
      </c>
      <c r="J751" t="s">
        <v>357</v>
      </c>
      <c r="L751" t="s">
        <v>303</v>
      </c>
      <c r="M751" t="s">
        <v>155</v>
      </c>
      <c r="O751" t="s">
        <v>422</v>
      </c>
      <c r="P751" s="2">
        <v>46270</v>
      </c>
      <c r="Q751" t="s">
        <v>71</v>
      </c>
    </row>
    <row r="752" spans="1:17" x14ac:dyDescent="0.3">
      <c r="A752" t="s">
        <v>2275</v>
      </c>
      <c r="C752" t="s">
        <v>376</v>
      </c>
      <c r="D752" t="s">
        <v>81</v>
      </c>
      <c r="E752" t="s">
        <v>725</v>
      </c>
      <c r="F752" s="1">
        <v>2300000000000</v>
      </c>
      <c r="G752" s="3">
        <v>45042</v>
      </c>
      <c r="H752" t="s">
        <v>111</v>
      </c>
      <c r="I752" t="s">
        <v>2276</v>
      </c>
      <c r="J752" t="s">
        <v>120</v>
      </c>
      <c r="L752" t="s">
        <v>26</v>
      </c>
      <c r="M752" t="s">
        <v>225</v>
      </c>
      <c r="N752" t="s">
        <v>553</v>
      </c>
      <c r="O752" t="s">
        <v>339</v>
      </c>
      <c r="P752" s="2">
        <v>46303</v>
      </c>
      <c r="Q752" t="s">
        <v>437</v>
      </c>
    </row>
    <row r="753" spans="1:17" x14ac:dyDescent="0.3">
      <c r="A753" t="s">
        <v>2277</v>
      </c>
      <c r="C753" t="s">
        <v>80</v>
      </c>
      <c r="D753" t="s">
        <v>20</v>
      </c>
      <c r="E753" t="s">
        <v>1992</v>
      </c>
      <c r="F753" t="s">
        <v>447</v>
      </c>
      <c r="G753" t="s">
        <v>2278</v>
      </c>
      <c r="H753" t="s">
        <v>48</v>
      </c>
      <c r="I753" t="s">
        <v>2279</v>
      </c>
      <c r="J753" t="s">
        <v>94</v>
      </c>
      <c r="L753" t="s">
        <v>128</v>
      </c>
      <c r="M753" t="s">
        <v>155</v>
      </c>
      <c r="N753" t="s">
        <v>680</v>
      </c>
      <c r="O753" t="s">
        <v>1152</v>
      </c>
      <c r="Q753" t="s">
        <v>43</v>
      </c>
    </row>
    <row r="754" spans="1:17" x14ac:dyDescent="0.3">
      <c r="A754" t="s">
        <v>2280</v>
      </c>
      <c r="B754" t="s">
        <v>2193</v>
      </c>
      <c r="C754" t="s">
        <v>19</v>
      </c>
      <c r="D754" t="s">
        <v>147</v>
      </c>
      <c r="E754" t="s">
        <v>2152</v>
      </c>
      <c r="F754" s="1">
        <v>6010000000000</v>
      </c>
      <c r="G754" s="2">
        <v>22075</v>
      </c>
      <c r="H754" t="s">
        <v>100</v>
      </c>
      <c r="J754" t="s">
        <v>168</v>
      </c>
      <c r="K754" t="s">
        <v>319</v>
      </c>
      <c r="M754" t="s">
        <v>40</v>
      </c>
      <c r="O754" t="s">
        <v>87</v>
      </c>
      <c r="Q754" t="s">
        <v>78</v>
      </c>
    </row>
    <row r="755" spans="1:17" x14ac:dyDescent="0.3">
      <c r="A755" t="s">
        <v>2281</v>
      </c>
      <c r="B755" s="2">
        <v>46025</v>
      </c>
      <c r="C755" t="s">
        <v>109</v>
      </c>
      <c r="D755" t="s">
        <v>138</v>
      </c>
      <c r="E755" t="s">
        <v>2282</v>
      </c>
      <c r="F755" s="1">
        <v>4710000000000</v>
      </c>
      <c r="G755" s="3">
        <v>17415</v>
      </c>
      <c r="I755" t="s">
        <v>2283</v>
      </c>
      <c r="J755" t="s">
        <v>186</v>
      </c>
      <c r="L755" t="s">
        <v>134</v>
      </c>
      <c r="M755" t="s">
        <v>114</v>
      </c>
      <c r="N755" t="s">
        <v>2284</v>
      </c>
      <c r="O755" t="s">
        <v>183</v>
      </c>
      <c r="Q755" t="s">
        <v>107</v>
      </c>
    </row>
    <row r="756" spans="1:17" x14ac:dyDescent="0.3">
      <c r="A756" t="s">
        <v>2285</v>
      </c>
      <c r="B756" s="2">
        <v>46054</v>
      </c>
      <c r="C756" t="s">
        <v>109</v>
      </c>
      <c r="D756" t="s">
        <v>20</v>
      </c>
      <c r="E756" t="s">
        <v>2026</v>
      </c>
      <c r="F756" s="1">
        <v>309000000000</v>
      </c>
      <c r="G756" t="s">
        <v>2286</v>
      </c>
      <c r="H756" t="s">
        <v>111</v>
      </c>
      <c r="I756">
        <v>27808754057</v>
      </c>
      <c r="J756" t="s">
        <v>197</v>
      </c>
      <c r="M756" t="s">
        <v>68</v>
      </c>
      <c r="N756" t="s">
        <v>270</v>
      </c>
      <c r="O756" t="s">
        <v>485</v>
      </c>
      <c r="Q756" t="s">
        <v>125</v>
      </c>
    </row>
    <row r="757" spans="1:17" x14ac:dyDescent="0.3">
      <c r="A757" t="s">
        <v>2287</v>
      </c>
      <c r="B757" s="2">
        <v>46236</v>
      </c>
      <c r="C757" t="s">
        <v>33</v>
      </c>
      <c r="D757" t="s">
        <v>81</v>
      </c>
      <c r="E757" t="s">
        <v>2288</v>
      </c>
      <c r="F757" s="1">
        <v>8210000000000</v>
      </c>
      <c r="G757" t="s">
        <v>2289</v>
      </c>
      <c r="H757" t="s">
        <v>36</v>
      </c>
      <c r="I757" t="s">
        <v>2290</v>
      </c>
      <c r="J757" t="s">
        <v>58</v>
      </c>
      <c r="L757" t="s">
        <v>128</v>
      </c>
      <c r="M757" t="s">
        <v>60</v>
      </c>
      <c r="N757" t="s">
        <v>28</v>
      </c>
      <c r="O757" t="s">
        <v>391</v>
      </c>
      <c r="Q757" t="s">
        <v>71</v>
      </c>
    </row>
    <row r="758" spans="1:17" x14ac:dyDescent="0.3">
      <c r="A758" t="s">
        <v>2291</v>
      </c>
      <c r="B758" s="2">
        <v>46143</v>
      </c>
      <c r="C758" t="s">
        <v>172</v>
      </c>
      <c r="D758" t="s">
        <v>81</v>
      </c>
      <c r="E758" t="s">
        <v>261</v>
      </c>
      <c r="F758" s="1">
        <v>4510000000000</v>
      </c>
      <c r="G758" t="s">
        <v>2292</v>
      </c>
      <c r="H758" t="s">
        <v>100</v>
      </c>
      <c r="I758" t="s">
        <v>2293</v>
      </c>
      <c r="J758" t="s">
        <v>186</v>
      </c>
      <c r="L758" t="s">
        <v>128</v>
      </c>
      <c r="M758" t="s">
        <v>40</v>
      </c>
      <c r="N758" t="s">
        <v>1046</v>
      </c>
      <c r="O758" t="s">
        <v>333</v>
      </c>
      <c r="Q758" t="s">
        <v>253</v>
      </c>
    </row>
    <row r="759" spans="1:17" x14ac:dyDescent="0.3">
      <c r="A759" t="s">
        <v>2294</v>
      </c>
      <c r="B759" s="2">
        <v>46274</v>
      </c>
      <c r="C759" t="s">
        <v>54</v>
      </c>
      <c r="D759" t="s">
        <v>138</v>
      </c>
      <c r="E759" t="s">
        <v>247</v>
      </c>
      <c r="F759" s="1">
        <v>5410000000000</v>
      </c>
      <c r="G759" s="2">
        <v>19985</v>
      </c>
      <c r="I759" t="s">
        <v>2295</v>
      </c>
      <c r="J759" t="s">
        <v>186</v>
      </c>
      <c r="L759" t="s">
        <v>134</v>
      </c>
      <c r="M759" t="s">
        <v>68</v>
      </c>
      <c r="N759" t="s">
        <v>1292</v>
      </c>
      <c r="O759" t="s">
        <v>353</v>
      </c>
      <c r="Q759" t="s">
        <v>125</v>
      </c>
    </row>
    <row r="760" spans="1:17" x14ac:dyDescent="0.3">
      <c r="A760" t="s">
        <v>2296</v>
      </c>
      <c r="B760" s="3">
        <v>46079</v>
      </c>
      <c r="C760" t="s">
        <v>172</v>
      </c>
      <c r="D760" t="s">
        <v>81</v>
      </c>
      <c r="E760" t="s">
        <v>118</v>
      </c>
      <c r="F760" s="1">
        <v>9800000000000</v>
      </c>
      <c r="G760" t="s">
        <v>2297</v>
      </c>
      <c r="H760" t="s">
        <v>22</v>
      </c>
      <c r="I760" t="s">
        <v>2298</v>
      </c>
      <c r="J760" t="s">
        <v>241</v>
      </c>
      <c r="L760" t="s">
        <v>303</v>
      </c>
      <c r="M760" t="s">
        <v>225</v>
      </c>
      <c r="N760" t="s">
        <v>506</v>
      </c>
      <c r="O760" t="s">
        <v>636</v>
      </c>
      <c r="P760" s="2">
        <v>46092</v>
      </c>
      <c r="Q760" t="s">
        <v>71</v>
      </c>
    </row>
    <row r="761" spans="1:17" x14ac:dyDescent="0.3">
      <c r="A761" t="s">
        <v>2299</v>
      </c>
      <c r="B761" s="2">
        <v>46141</v>
      </c>
      <c r="C761" t="s">
        <v>19</v>
      </c>
      <c r="D761" t="s">
        <v>138</v>
      </c>
      <c r="E761" t="s">
        <v>2300</v>
      </c>
      <c r="G761" s="3">
        <v>34555</v>
      </c>
      <c r="H761" t="s">
        <v>65</v>
      </c>
      <c r="I761" t="s">
        <v>2301</v>
      </c>
      <c r="J761" t="s">
        <v>94</v>
      </c>
      <c r="K761" t="s">
        <v>142</v>
      </c>
      <c r="L761" t="s">
        <v>303</v>
      </c>
      <c r="M761" t="s">
        <v>155</v>
      </c>
      <c r="N761" t="s">
        <v>782</v>
      </c>
      <c r="O761" t="s">
        <v>62</v>
      </c>
      <c r="Q761" t="s">
        <v>200</v>
      </c>
    </row>
    <row r="762" spans="1:17" x14ac:dyDescent="0.3">
      <c r="A762" t="s">
        <v>2302</v>
      </c>
      <c r="B762" t="s">
        <v>1409</v>
      </c>
      <c r="C762" t="s">
        <v>117</v>
      </c>
      <c r="D762" t="s">
        <v>81</v>
      </c>
      <c r="E762" t="s">
        <v>1389</v>
      </c>
      <c r="F762" s="1">
        <v>7100000000000</v>
      </c>
      <c r="G762" t="s">
        <v>2303</v>
      </c>
      <c r="H762" t="s">
        <v>111</v>
      </c>
      <c r="I762">
        <v>27635079741</v>
      </c>
      <c r="J762" t="s">
        <v>186</v>
      </c>
      <c r="L762" t="s">
        <v>39</v>
      </c>
      <c r="M762" t="s">
        <v>27</v>
      </c>
      <c r="N762" t="s">
        <v>86</v>
      </c>
      <c r="O762" t="s">
        <v>507</v>
      </c>
    </row>
    <row r="763" spans="1:17" x14ac:dyDescent="0.3">
      <c r="A763" t="s">
        <v>2304</v>
      </c>
      <c r="B763" s="2">
        <v>46163</v>
      </c>
      <c r="C763" t="s">
        <v>54</v>
      </c>
      <c r="D763" t="s">
        <v>98</v>
      </c>
      <c r="E763" t="s">
        <v>419</v>
      </c>
      <c r="F763" s="1">
        <v>7010000000000</v>
      </c>
      <c r="H763" t="s">
        <v>22</v>
      </c>
      <c r="I763" t="s">
        <v>2305</v>
      </c>
      <c r="J763" t="s">
        <v>357</v>
      </c>
      <c r="L763" t="s">
        <v>121</v>
      </c>
      <c r="M763" t="s">
        <v>114</v>
      </c>
      <c r="N763" t="s">
        <v>2306</v>
      </c>
      <c r="O763" t="s">
        <v>213</v>
      </c>
      <c r="Q763" t="s">
        <v>437</v>
      </c>
    </row>
    <row r="764" spans="1:17" x14ac:dyDescent="0.3">
      <c r="A764" t="s">
        <v>2307</v>
      </c>
      <c r="B764" s="2">
        <v>46060</v>
      </c>
      <c r="C764" t="s">
        <v>109</v>
      </c>
      <c r="D764" t="s">
        <v>147</v>
      </c>
      <c r="E764" t="s">
        <v>1746</v>
      </c>
      <c r="F764" s="1">
        <v>6310000000000</v>
      </c>
      <c r="G764" t="s">
        <v>2308</v>
      </c>
      <c r="H764" t="s">
        <v>22</v>
      </c>
      <c r="J764" t="s">
        <v>120</v>
      </c>
      <c r="L764" t="s">
        <v>39</v>
      </c>
      <c r="M764" t="s">
        <v>40</v>
      </c>
      <c r="N764" t="s">
        <v>205</v>
      </c>
      <c r="O764" t="s">
        <v>603</v>
      </c>
    </row>
    <row r="765" spans="1:17" x14ac:dyDescent="0.3">
      <c r="A765" t="s">
        <v>2309</v>
      </c>
      <c r="B765" s="3">
        <v>46088</v>
      </c>
      <c r="C765" t="s">
        <v>322</v>
      </c>
      <c r="D765" t="s">
        <v>81</v>
      </c>
      <c r="E765" t="s">
        <v>2230</v>
      </c>
      <c r="F765" s="1">
        <v>5910000000000</v>
      </c>
      <c r="G765" t="s">
        <v>2310</v>
      </c>
      <c r="H765" t="s">
        <v>48</v>
      </c>
      <c r="J765" t="s">
        <v>219</v>
      </c>
      <c r="K765" t="s">
        <v>142</v>
      </c>
      <c r="L765" t="s">
        <v>121</v>
      </c>
      <c r="M765" t="s">
        <v>114</v>
      </c>
      <c r="N765" t="s">
        <v>839</v>
      </c>
      <c r="Q765" t="s">
        <v>88</v>
      </c>
    </row>
    <row r="766" spans="1:17" x14ac:dyDescent="0.3">
      <c r="A766" t="s">
        <v>2311</v>
      </c>
      <c r="B766" s="2">
        <v>46303</v>
      </c>
      <c r="C766" t="s">
        <v>54</v>
      </c>
      <c r="D766" t="s">
        <v>138</v>
      </c>
      <c r="E766" t="s">
        <v>845</v>
      </c>
      <c r="F766" s="1">
        <v>806000000000</v>
      </c>
      <c r="G766" s="2">
        <v>39619</v>
      </c>
      <c r="H766" t="s">
        <v>111</v>
      </c>
      <c r="I766" t="s">
        <v>2312</v>
      </c>
      <c r="J766" t="s">
        <v>257</v>
      </c>
      <c r="L766" t="s">
        <v>59</v>
      </c>
      <c r="M766" t="s">
        <v>50</v>
      </c>
      <c r="N766" t="s">
        <v>242</v>
      </c>
      <c r="Q766" t="s">
        <v>30</v>
      </c>
    </row>
    <row r="767" spans="1:17" x14ac:dyDescent="0.3">
      <c r="A767" t="s">
        <v>2313</v>
      </c>
      <c r="B767" t="s">
        <v>2314</v>
      </c>
      <c r="C767" t="s">
        <v>172</v>
      </c>
      <c r="D767" t="s">
        <v>138</v>
      </c>
      <c r="E767" t="s">
        <v>424</v>
      </c>
      <c r="F767" s="1">
        <v>7200000000000</v>
      </c>
      <c r="G767" s="2">
        <v>26300</v>
      </c>
      <c r="H767" t="s">
        <v>65</v>
      </c>
      <c r="I767">
        <v>27658389232</v>
      </c>
      <c r="J767" t="s">
        <v>38</v>
      </c>
      <c r="L767" t="s">
        <v>39</v>
      </c>
      <c r="N767" t="s">
        <v>876</v>
      </c>
      <c r="O767" t="s">
        <v>330</v>
      </c>
      <c r="Q767" t="s">
        <v>78</v>
      </c>
    </row>
    <row r="768" spans="1:17" x14ac:dyDescent="0.3">
      <c r="A768" t="s">
        <v>2315</v>
      </c>
      <c r="B768" s="2">
        <v>46157</v>
      </c>
      <c r="C768" t="s">
        <v>109</v>
      </c>
      <c r="D768" t="s">
        <v>165</v>
      </c>
      <c r="E768" t="s">
        <v>1660</v>
      </c>
      <c r="G768" t="s">
        <v>2316</v>
      </c>
      <c r="H768" t="s">
        <v>65</v>
      </c>
      <c r="I768" t="s">
        <v>2317</v>
      </c>
      <c r="L768" t="s">
        <v>59</v>
      </c>
      <c r="M768" t="s">
        <v>68</v>
      </c>
      <c r="N768" t="s">
        <v>1924</v>
      </c>
      <c r="Q768" t="s">
        <v>385</v>
      </c>
    </row>
    <row r="769" spans="1:17" x14ac:dyDescent="0.3">
      <c r="A769" t="s">
        <v>2318</v>
      </c>
      <c r="C769" t="s">
        <v>80</v>
      </c>
      <c r="D769" t="s">
        <v>81</v>
      </c>
      <c r="E769" t="s">
        <v>1018</v>
      </c>
      <c r="G769" s="3">
        <v>30674</v>
      </c>
      <c r="H769" t="s">
        <v>111</v>
      </c>
      <c r="J769" t="s">
        <v>58</v>
      </c>
      <c r="L769" t="s">
        <v>103</v>
      </c>
      <c r="M769" t="s">
        <v>225</v>
      </c>
      <c r="N769" t="s">
        <v>280</v>
      </c>
      <c r="O769" t="s">
        <v>105</v>
      </c>
      <c r="Q769" t="s">
        <v>107</v>
      </c>
    </row>
    <row r="770" spans="1:17" x14ac:dyDescent="0.3">
      <c r="A770" t="s">
        <v>2319</v>
      </c>
      <c r="B770" t="s">
        <v>1780</v>
      </c>
      <c r="C770" t="s">
        <v>19</v>
      </c>
      <c r="D770" t="s">
        <v>90</v>
      </c>
      <c r="E770" t="s">
        <v>2320</v>
      </c>
      <c r="F770" s="1">
        <v>7110000000000</v>
      </c>
      <c r="G770" t="s">
        <v>2321</v>
      </c>
      <c r="H770" t="s">
        <v>65</v>
      </c>
      <c r="I770" t="s">
        <v>2322</v>
      </c>
      <c r="J770" t="s">
        <v>102</v>
      </c>
      <c r="L770" t="s">
        <v>26</v>
      </c>
      <c r="M770" t="s">
        <v>225</v>
      </c>
      <c r="N770" t="s">
        <v>2323</v>
      </c>
      <c r="O770" t="s">
        <v>330</v>
      </c>
      <c r="P770" s="2">
        <v>46295</v>
      </c>
      <c r="Q770" t="s">
        <v>200</v>
      </c>
    </row>
    <row r="771" spans="1:17" x14ac:dyDescent="0.3">
      <c r="A771" t="s">
        <v>2324</v>
      </c>
      <c r="B771" s="2">
        <v>46280</v>
      </c>
      <c r="C771" t="s">
        <v>109</v>
      </c>
      <c r="D771" t="s">
        <v>34</v>
      </c>
      <c r="G771" s="2">
        <v>25007</v>
      </c>
      <c r="H771" t="s">
        <v>65</v>
      </c>
      <c r="I771" t="s">
        <v>2325</v>
      </c>
      <c r="J771" t="s">
        <v>102</v>
      </c>
      <c r="L771" t="s">
        <v>26</v>
      </c>
      <c r="M771" t="s">
        <v>27</v>
      </c>
      <c r="O771" t="s">
        <v>619</v>
      </c>
      <c r="P771" s="2">
        <v>46301</v>
      </c>
      <c r="Q771" t="s">
        <v>276</v>
      </c>
    </row>
    <row r="772" spans="1:17" x14ac:dyDescent="0.3">
      <c r="A772" t="s">
        <v>2326</v>
      </c>
      <c r="B772" s="2">
        <v>45990</v>
      </c>
      <c r="C772" t="s">
        <v>54</v>
      </c>
      <c r="D772" t="s">
        <v>90</v>
      </c>
      <c r="E772" t="s">
        <v>1699</v>
      </c>
      <c r="F772" s="1">
        <v>7410000000000</v>
      </c>
      <c r="G772" t="s">
        <v>2327</v>
      </c>
      <c r="H772" t="s">
        <v>48</v>
      </c>
      <c r="I772">
        <v>694445791</v>
      </c>
      <c r="J772" t="s">
        <v>181</v>
      </c>
      <c r="L772" t="s">
        <v>85</v>
      </c>
      <c r="M772" t="s">
        <v>68</v>
      </c>
      <c r="O772" t="s">
        <v>298</v>
      </c>
    </row>
    <row r="773" spans="1:17" x14ac:dyDescent="0.3">
      <c r="A773" t="s">
        <v>2143</v>
      </c>
      <c r="B773" s="2">
        <v>46283</v>
      </c>
      <c r="C773" t="s">
        <v>19</v>
      </c>
      <c r="D773" t="s">
        <v>138</v>
      </c>
      <c r="E773" t="s">
        <v>317</v>
      </c>
      <c r="F773" s="1">
        <v>6110000000000</v>
      </c>
      <c r="G773" s="2">
        <v>22558</v>
      </c>
      <c r="H773" t="s">
        <v>48</v>
      </c>
      <c r="I773">
        <v>27692342207</v>
      </c>
      <c r="J773" t="s">
        <v>357</v>
      </c>
      <c r="K773" t="s">
        <v>296</v>
      </c>
      <c r="L773" t="s">
        <v>303</v>
      </c>
      <c r="M773" t="s">
        <v>68</v>
      </c>
      <c r="N773" t="s">
        <v>2144</v>
      </c>
      <c r="O773" t="s">
        <v>42</v>
      </c>
      <c r="P773" s="2">
        <v>46307</v>
      </c>
      <c r="Q773" t="s">
        <v>145</v>
      </c>
    </row>
    <row r="774" spans="1:17" x14ac:dyDescent="0.3">
      <c r="A774" t="s">
        <v>2328</v>
      </c>
      <c r="B774" s="2">
        <v>46148</v>
      </c>
      <c r="C774" t="s">
        <v>80</v>
      </c>
      <c r="D774" t="s">
        <v>209</v>
      </c>
      <c r="E774" t="s">
        <v>229</v>
      </c>
      <c r="F774" t="s">
        <v>447</v>
      </c>
      <c r="G774" s="3">
        <v>33425</v>
      </c>
      <c r="H774" t="s">
        <v>22</v>
      </c>
      <c r="I774" t="s">
        <v>2329</v>
      </c>
      <c r="J774" t="s">
        <v>197</v>
      </c>
      <c r="M774" t="s">
        <v>68</v>
      </c>
      <c r="O774" t="s">
        <v>499</v>
      </c>
      <c r="Q774" t="s">
        <v>131</v>
      </c>
    </row>
    <row r="775" spans="1:17" x14ac:dyDescent="0.3">
      <c r="A775" t="s">
        <v>2330</v>
      </c>
      <c r="B775" t="s">
        <v>1090</v>
      </c>
      <c r="C775" t="s">
        <v>172</v>
      </c>
      <c r="D775" t="s">
        <v>98</v>
      </c>
      <c r="E775" t="s">
        <v>2331</v>
      </c>
      <c r="F775" s="1">
        <v>7110000000000</v>
      </c>
      <c r="G775" s="2">
        <v>26107</v>
      </c>
      <c r="I775" t="s">
        <v>2332</v>
      </c>
      <c r="J775" t="s">
        <v>412</v>
      </c>
      <c r="L775" t="s">
        <v>39</v>
      </c>
      <c r="M775" t="s">
        <v>60</v>
      </c>
      <c r="N775" t="s">
        <v>1464</v>
      </c>
      <c r="O775" t="s">
        <v>237</v>
      </c>
      <c r="Q775" t="s">
        <v>71</v>
      </c>
    </row>
    <row r="776" spans="1:17" x14ac:dyDescent="0.3">
      <c r="A776" t="s">
        <v>2333</v>
      </c>
      <c r="B776" s="2">
        <v>46122</v>
      </c>
      <c r="C776" t="s">
        <v>172</v>
      </c>
      <c r="D776" t="s">
        <v>34</v>
      </c>
      <c r="E776" t="s">
        <v>2170</v>
      </c>
      <c r="F776" s="1">
        <v>5510000000000</v>
      </c>
      <c r="G776" s="3">
        <v>20265</v>
      </c>
      <c r="H776" t="s">
        <v>48</v>
      </c>
      <c r="I776" t="s">
        <v>2334</v>
      </c>
      <c r="J776" t="s">
        <v>24</v>
      </c>
      <c r="L776" t="s">
        <v>59</v>
      </c>
      <c r="M776" t="s">
        <v>225</v>
      </c>
      <c r="O776" t="s">
        <v>52</v>
      </c>
      <c r="Q776" t="s">
        <v>107</v>
      </c>
    </row>
    <row r="777" spans="1:17" x14ac:dyDescent="0.3">
      <c r="A777" t="s">
        <v>2335</v>
      </c>
      <c r="B777" s="3">
        <v>46103</v>
      </c>
      <c r="C777" t="s">
        <v>80</v>
      </c>
      <c r="D777" t="s">
        <v>147</v>
      </c>
      <c r="E777" t="s">
        <v>531</v>
      </c>
      <c r="F777" s="1">
        <v>205000000000</v>
      </c>
      <c r="G777" t="s">
        <v>2336</v>
      </c>
      <c r="I777" t="s">
        <v>2337</v>
      </c>
      <c r="J777" t="s">
        <v>412</v>
      </c>
      <c r="L777" t="s">
        <v>149</v>
      </c>
      <c r="M777" t="s">
        <v>155</v>
      </c>
      <c r="N777" t="s">
        <v>1841</v>
      </c>
      <c r="Q777" t="s">
        <v>276</v>
      </c>
    </row>
    <row r="778" spans="1:17" x14ac:dyDescent="0.3">
      <c r="A778" t="s">
        <v>2338</v>
      </c>
      <c r="B778" s="2">
        <v>46334</v>
      </c>
      <c r="C778" t="s">
        <v>80</v>
      </c>
      <c r="D778" t="s">
        <v>81</v>
      </c>
      <c r="E778" t="s">
        <v>1566</v>
      </c>
      <c r="F778" s="1">
        <v>9010000000000</v>
      </c>
      <c r="G778" s="2">
        <v>33085</v>
      </c>
      <c r="H778" t="s">
        <v>100</v>
      </c>
      <c r="I778" t="s">
        <v>2339</v>
      </c>
      <c r="L778" t="s">
        <v>128</v>
      </c>
      <c r="M778" t="s">
        <v>27</v>
      </c>
      <c r="N778" t="s">
        <v>129</v>
      </c>
      <c r="O778" t="s">
        <v>183</v>
      </c>
      <c r="Q778" t="s">
        <v>125</v>
      </c>
    </row>
    <row r="779" spans="1:17" x14ac:dyDescent="0.3">
      <c r="A779" t="s">
        <v>2340</v>
      </c>
      <c r="B779" s="2">
        <v>46217</v>
      </c>
      <c r="C779" t="s">
        <v>33</v>
      </c>
      <c r="D779" t="s">
        <v>55</v>
      </c>
      <c r="E779" t="s">
        <v>2341</v>
      </c>
      <c r="F779" s="1">
        <v>4710000000000</v>
      </c>
      <c r="G779" s="3">
        <v>17334</v>
      </c>
      <c r="H779" t="s">
        <v>65</v>
      </c>
      <c r="J779" t="s">
        <v>102</v>
      </c>
      <c r="L779" t="s">
        <v>121</v>
      </c>
      <c r="M779" t="s">
        <v>155</v>
      </c>
      <c r="N779" t="s">
        <v>564</v>
      </c>
      <c r="O779" t="s">
        <v>271</v>
      </c>
      <c r="P779" s="2">
        <v>46232</v>
      </c>
      <c r="Q779" t="s">
        <v>200</v>
      </c>
    </row>
    <row r="780" spans="1:17" x14ac:dyDescent="0.3">
      <c r="A780" t="s">
        <v>2342</v>
      </c>
      <c r="B780" t="s">
        <v>2343</v>
      </c>
      <c r="C780" t="s">
        <v>54</v>
      </c>
      <c r="D780" t="s">
        <v>34</v>
      </c>
      <c r="E780" t="s">
        <v>1945</v>
      </c>
      <c r="F780" s="1">
        <v>609000000000</v>
      </c>
      <c r="G780" t="s">
        <v>2344</v>
      </c>
      <c r="H780" t="s">
        <v>100</v>
      </c>
      <c r="I780">
        <v>27654084903</v>
      </c>
      <c r="J780" t="s">
        <v>197</v>
      </c>
      <c r="L780" t="s">
        <v>303</v>
      </c>
      <c r="M780" t="s">
        <v>27</v>
      </c>
      <c r="N780" t="s">
        <v>676</v>
      </c>
      <c r="O780" t="s">
        <v>42</v>
      </c>
      <c r="P780" t="s">
        <v>2345</v>
      </c>
      <c r="Q780" t="s">
        <v>88</v>
      </c>
    </row>
    <row r="781" spans="1:17" x14ac:dyDescent="0.3">
      <c r="A781" t="s">
        <v>2346</v>
      </c>
      <c r="B781" s="2">
        <v>46038</v>
      </c>
      <c r="C781" t="s">
        <v>322</v>
      </c>
      <c r="D781" t="s">
        <v>165</v>
      </c>
      <c r="E781" t="s">
        <v>2347</v>
      </c>
      <c r="F781" s="1">
        <v>8810000000000</v>
      </c>
      <c r="G781" s="2">
        <v>32292</v>
      </c>
      <c r="H781" t="s">
        <v>100</v>
      </c>
      <c r="I781" t="s">
        <v>2348</v>
      </c>
      <c r="J781" t="s">
        <v>219</v>
      </c>
      <c r="K781" t="s">
        <v>142</v>
      </c>
      <c r="L781" t="s">
        <v>103</v>
      </c>
      <c r="M781" t="s">
        <v>27</v>
      </c>
      <c r="N781" t="s">
        <v>586</v>
      </c>
      <c r="O781" t="s">
        <v>507</v>
      </c>
      <c r="P781" s="2">
        <v>46024</v>
      </c>
      <c r="Q781" t="s">
        <v>30</v>
      </c>
    </row>
    <row r="782" spans="1:17" x14ac:dyDescent="0.3">
      <c r="A782" t="s">
        <v>2349</v>
      </c>
      <c r="B782" s="2">
        <v>46300</v>
      </c>
      <c r="C782" t="s">
        <v>172</v>
      </c>
      <c r="D782" t="s">
        <v>90</v>
      </c>
      <c r="E782" t="s">
        <v>1831</v>
      </c>
      <c r="F782" s="1">
        <v>706000000000</v>
      </c>
      <c r="G782" s="2">
        <v>39244</v>
      </c>
      <c r="I782" t="s">
        <v>2350</v>
      </c>
      <c r="J782" t="s">
        <v>84</v>
      </c>
      <c r="K782" t="s">
        <v>319</v>
      </c>
      <c r="L782" t="s">
        <v>134</v>
      </c>
      <c r="N782" t="s">
        <v>1515</v>
      </c>
      <c r="O782" t="s">
        <v>199</v>
      </c>
      <c r="Q782" t="s">
        <v>71</v>
      </c>
    </row>
    <row r="783" spans="1:17" x14ac:dyDescent="0.3">
      <c r="A783" t="s">
        <v>2351</v>
      </c>
      <c r="B783" t="s">
        <v>2352</v>
      </c>
      <c r="C783" t="s">
        <v>172</v>
      </c>
      <c r="D783" t="s">
        <v>81</v>
      </c>
      <c r="E783" t="s">
        <v>47</v>
      </c>
      <c r="F783" s="1">
        <v>409000000000</v>
      </c>
      <c r="G783" s="2">
        <v>38234</v>
      </c>
      <c r="H783" t="s">
        <v>48</v>
      </c>
      <c r="I783">
        <v>753090071</v>
      </c>
      <c r="J783" t="s">
        <v>58</v>
      </c>
      <c r="L783" t="s">
        <v>303</v>
      </c>
      <c r="M783" t="s">
        <v>60</v>
      </c>
      <c r="N783" t="s">
        <v>666</v>
      </c>
      <c r="O783" t="s">
        <v>395</v>
      </c>
      <c r="P783" s="2">
        <v>46189</v>
      </c>
      <c r="Q783" t="s">
        <v>71</v>
      </c>
    </row>
    <row r="784" spans="1:17" x14ac:dyDescent="0.3">
      <c r="A784" t="s">
        <v>2353</v>
      </c>
      <c r="B784" s="2">
        <v>46051</v>
      </c>
      <c r="C784" t="s">
        <v>54</v>
      </c>
      <c r="D784" t="s">
        <v>138</v>
      </c>
      <c r="E784" t="s">
        <v>1146</v>
      </c>
      <c r="F784" s="1">
        <v>6210000000000</v>
      </c>
      <c r="G784" s="2">
        <v>22918</v>
      </c>
      <c r="H784" t="s">
        <v>22</v>
      </c>
      <c r="I784">
        <v>767137762</v>
      </c>
      <c r="J784" t="s">
        <v>186</v>
      </c>
      <c r="L784" t="s">
        <v>121</v>
      </c>
      <c r="M784" t="s">
        <v>114</v>
      </c>
      <c r="N784" t="s">
        <v>921</v>
      </c>
      <c r="O784" t="s">
        <v>362</v>
      </c>
      <c r="P784" s="2">
        <v>46328</v>
      </c>
      <c r="Q784" t="s">
        <v>125</v>
      </c>
    </row>
    <row r="785" spans="1:17" x14ac:dyDescent="0.3">
      <c r="A785" t="s">
        <v>2354</v>
      </c>
      <c r="B785" s="2">
        <v>46178</v>
      </c>
      <c r="C785" t="s">
        <v>172</v>
      </c>
      <c r="D785" t="s">
        <v>55</v>
      </c>
      <c r="E785" t="s">
        <v>64</v>
      </c>
      <c r="F785" s="1">
        <v>7710000000000</v>
      </c>
      <c r="G785" t="s">
        <v>2355</v>
      </c>
      <c r="H785" t="s">
        <v>36</v>
      </c>
      <c r="J785" t="s">
        <v>94</v>
      </c>
      <c r="L785" t="s">
        <v>121</v>
      </c>
      <c r="M785" t="s">
        <v>40</v>
      </c>
      <c r="N785" t="s">
        <v>1219</v>
      </c>
      <c r="O785" t="s">
        <v>130</v>
      </c>
      <c r="P785" s="2">
        <v>46185</v>
      </c>
      <c r="Q785" t="s">
        <v>107</v>
      </c>
    </row>
    <row r="786" spans="1:17" x14ac:dyDescent="0.3">
      <c r="A786" t="s">
        <v>2356</v>
      </c>
      <c r="B786" s="2">
        <v>46169</v>
      </c>
      <c r="C786" t="s">
        <v>109</v>
      </c>
      <c r="D786" t="s">
        <v>20</v>
      </c>
      <c r="E786" t="s">
        <v>391</v>
      </c>
      <c r="F786" s="1">
        <v>7810000000000</v>
      </c>
      <c r="G786" t="s">
        <v>2357</v>
      </c>
      <c r="H786" t="s">
        <v>111</v>
      </c>
      <c r="I786" t="s">
        <v>2358</v>
      </c>
      <c r="J786" t="s">
        <v>241</v>
      </c>
      <c r="L786" t="s">
        <v>303</v>
      </c>
      <c r="M786" t="s">
        <v>174</v>
      </c>
      <c r="O786" t="s">
        <v>485</v>
      </c>
      <c r="P786" s="3">
        <v>46182</v>
      </c>
      <c r="Q786" t="s">
        <v>437</v>
      </c>
    </row>
    <row r="787" spans="1:17" x14ac:dyDescent="0.3">
      <c r="A787" t="s">
        <v>2359</v>
      </c>
      <c r="B787" s="3">
        <v>46176</v>
      </c>
      <c r="C787" t="s">
        <v>109</v>
      </c>
      <c r="D787" t="s">
        <v>98</v>
      </c>
      <c r="E787" t="s">
        <v>831</v>
      </c>
      <c r="F787" s="1">
        <v>6710000000000</v>
      </c>
      <c r="G787" s="2">
        <v>24722</v>
      </c>
      <c r="H787" t="s">
        <v>100</v>
      </c>
      <c r="I787">
        <v>742038895</v>
      </c>
      <c r="J787" t="s">
        <v>58</v>
      </c>
      <c r="M787" t="s">
        <v>155</v>
      </c>
      <c r="N787" t="s">
        <v>1092</v>
      </c>
      <c r="O787" t="s">
        <v>561</v>
      </c>
      <c r="Q787" t="s">
        <v>107</v>
      </c>
    </row>
    <row r="788" spans="1:17" x14ac:dyDescent="0.3">
      <c r="A788" t="s">
        <v>2360</v>
      </c>
      <c r="C788" t="s">
        <v>376</v>
      </c>
      <c r="D788" t="s">
        <v>165</v>
      </c>
      <c r="E788" t="s">
        <v>1410</v>
      </c>
      <c r="F788" s="1">
        <v>2300000000000</v>
      </c>
      <c r="G788" s="2">
        <v>44989</v>
      </c>
      <c r="H788" t="s">
        <v>111</v>
      </c>
      <c r="I788" t="s">
        <v>2361</v>
      </c>
      <c r="J788" t="s">
        <v>181</v>
      </c>
      <c r="L788" t="s">
        <v>39</v>
      </c>
      <c r="M788" t="s">
        <v>27</v>
      </c>
      <c r="N788" t="s">
        <v>672</v>
      </c>
      <c r="O788" t="s">
        <v>908</v>
      </c>
      <c r="Q788" t="s">
        <v>177</v>
      </c>
    </row>
    <row r="789" spans="1:17" x14ac:dyDescent="0.3">
      <c r="A789" t="s">
        <v>2362</v>
      </c>
      <c r="B789" s="2">
        <v>46163</v>
      </c>
      <c r="C789" t="s">
        <v>46</v>
      </c>
      <c r="D789" t="s">
        <v>34</v>
      </c>
      <c r="E789" t="s">
        <v>2341</v>
      </c>
      <c r="F789" s="1">
        <v>412000000000</v>
      </c>
      <c r="G789" s="2">
        <v>38119</v>
      </c>
      <c r="H789" t="s">
        <v>36</v>
      </c>
      <c r="J789" t="s">
        <v>181</v>
      </c>
      <c r="M789" t="s">
        <v>27</v>
      </c>
      <c r="N789" t="s">
        <v>2363</v>
      </c>
      <c r="O789" t="s">
        <v>62</v>
      </c>
      <c r="Q789" t="s">
        <v>145</v>
      </c>
    </row>
    <row r="790" spans="1:17" x14ac:dyDescent="0.3">
      <c r="A790" t="s">
        <v>2364</v>
      </c>
      <c r="B790" s="3">
        <v>46144</v>
      </c>
      <c r="C790" t="s">
        <v>19</v>
      </c>
      <c r="D790" t="s">
        <v>209</v>
      </c>
      <c r="F790" s="1">
        <v>4210000000000</v>
      </c>
      <c r="G790" s="3">
        <v>15546</v>
      </c>
      <c r="H790" t="s">
        <v>36</v>
      </c>
      <c r="I790" t="s">
        <v>2365</v>
      </c>
      <c r="J790" t="s">
        <v>257</v>
      </c>
      <c r="K790" t="s">
        <v>296</v>
      </c>
      <c r="L790" t="s">
        <v>85</v>
      </c>
      <c r="M790" t="s">
        <v>40</v>
      </c>
      <c r="N790" t="s">
        <v>1279</v>
      </c>
      <c r="O790" t="s">
        <v>136</v>
      </c>
    </row>
    <row r="791" spans="1:17" x14ac:dyDescent="0.3">
      <c r="A791" t="s">
        <v>2366</v>
      </c>
      <c r="B791" t="s">
        <v>2367</v>
      </c>
      <c r="C791" t="s">
        <v>109</v>
      </c>
      <c r="D791" t="s">
        <v>55</v>
      </c>
      <c r="E791" t="s">
        <v>2368</v>
      </c>
      <c r="F791" s="1">
        <v>5500000000000</v>
      </c>
      <c r="G791" t="s">
        <v>2369</v>
      </c>
      <c r="I791" t="s">
        <v>2370</v>
      </c>
      <c r="J791" t="s">
        <v>84</v>
      </c>
      <c r="L791" t="s">
        <v>103</v>
      </c>
      <c r="M791" t="s">
        <v>174</v>
      </c>
      <c r="N791" t="s">
        <v>801</v>
      </c>
      <c r="O791" t="s">
        <v>422</v>
      </c>
      <c r="P791" s="2">
        <v>46006</v>
      </c>
    </row>
    <row r="792" spans="1:17" x14ac:dyDescent="0.3">
      <c r="A792" t="s">
        <v>2371</v>
      </c>
      <c r="B792" s="2">
        <v>46210</v>
      </c>
      <c r="C792" t="s">
        <v>172</v>
      </c>
      <c r="D792" t="s">
        <v>55</v>
      </c>
      <c r="E792" t="s">
        <v>247</v>
      </c>
      <c r="F792" s="1">
        <v>6810000000000</v>
      </c>
      <c r="G792" s="2">
        <v>25055</v>
      </c>
      <c r="H792" t="s">
        <v>65</v>
      </c>
      <c r="I792" t="s">
        <v>2372</v>
      </c>
      <c r="J792" t="s">
        <v>412</v>
      </c>
      <c r="K792" t="s">
        <v>220</v>
      </c>
      <c r="L792" t="s">
        <v>134</v>
      </c>
      <c r="M792" t="s">
        <v>27</v>
      </c>
      <c r="N792" t="s">
        <v>338</v>
      </c>
      <c r="O792" t="s">
        <v>123</v>
      </c>
      <c r="Q792" t="s">
        <v>30</v>
      </c>
    </row>
    <row r="793" spans="1:17" x14ac:dyDescent="0.3">
      <c r="A793" t="s">
        <v>2373</v>
      </c>
      <c r="B793" s="2">
        <v>46196</v>
      </c>
      <c r="C793" t="s">
        <v>19</v>
      </c>
      <c r="D793" t="s">
        <v>98</v>
      </c>
      <c r="E793" t="s">
        <v>2374</v>
      </c>
      <c r="F793" s="1">
        <v>9410000000000</v>
      </c>
      <c r="G793" s="2">
        <v>34599</v>
      </c>
      <c r="H793" t="s">
        <v>22</v>
      </c>
      <c r="I793" t="s">
        <v>2375</v>
      </c>
      <c r="J793" t="s">
        <v>181</v>
      </c>
      <c r="K793" t="s">
        <v>319</v>
      </c>
      <c r="L793" t="s">
        <v>149</v>
      </c>
      <c r="M793" t="s">
        <v>27</v>
      </c>
      <c r="N793" t="s">
        <v>1760</v>
      </c>
      <c r="O793" t="s">
        <v>227</v>
      </c>
      <c r="Q793" t="s">
        <v>107</v>
      </c>
    </row>
    <row r="794" spans="1:17" x14ac:dyDescent="0.3">
      <c r="A794" t="s">
        <v>2376</v>
      </c>
      <c r="B794" t="s">
        <v>2377</v>
      </c>
      <c r="C794" t="s">
        <v>322</v>
      </c>
      <c r="D794" t="s">
        <v>55</v>
      </c>
      <c r="E794" t="s">
        <v>2288</v>
      </c>
      <c r="F794" s="1">
        <v>8300000000000</v>
      </c>
      <c r="G794" s="3">
        <v>30322</v>
      </c>
      <c r="I794">
        <v>779660710</v>
      </c>
      <c r="J794" t="s">
        <v>75</v>
      </c>
      <c r="K794" t="s">
        <v>25</v>
      </c>
      <c r="L794" t="s">
        <v>128</v>
      </c>
      <c r="M794" t="s">
        <v>68</v>
      </c>
      <c r="O794" t="s">
        <v>70</v>
      </c>
      <c r="Q794" t="s">
        <v>30</v>
      </c>
    </row>
    <row r="795" spans="1:17" x14ac:dyDescent="0.3">
      <c r="A795" t="s">
        <v>2378</v>
      </c>
      <c r="B795" s="2">
        <v>46069</v>
      </c>
      <c r="C795" t="s">
        <v>172</v>
      </c>
      <c r="D795" t="s">
        <v>55</v>
      </c>
      <c r="E795" t="s">
        <v>2379</v>
      </c>
      <c r="G795" t="s">
        <v>2380</v>
      </c>
      <c r="H795" t="s">
        <v>65</v>
      </c>
      <c r="I795" t="s">
        <v>2381</v>
      </c>
      <c r="J795" t="s">
        <v>241</v>
      </c>
      <c r="L795" t="s">
        <v>303</v>
      </c>
      <c r="M795" t="s">
        <v>40</v>
      </c>
      <c r="N795" t="s">
        <v>749</v>
      </c>
      <c r="O795" t="s">
        <v>625</v>
      </c>
    </row>
    <row r="796" spans="1:17" x14ac:dyDescent="0.3">
      <c r="A796" t="s">
        <v>2382</v>
      </c>
      <c r="B796" s="3">
        <v>46175</v>
      </c>
      <c r="C796" t="s">
        <v>19</v>
      </c>
      <c r="D796" t="s">
        <v>90</v>
      </c>
      <c r="E796" t="s">
        <v>2061</v>
      </c>
      <c r="F796" s="1">
        <v>504000000000</v>
      </c>
      <c r="G796" s="3">
        <v>38454</v>
      </c>
      <c r="H796" t="s">
        <v>22</v>
      </c>
      <c r="I796">
        <v>27837593845</v>
      </c>
      <c r="J796" t="s">
        <v>466</v>
      </c>
      <c r="K796" t="s">
        <v>211</v>
      </c>
      <c r="L796" t="s">
        <v>128</v>
      </c>
      <c r="N796" t="s">
        <v>813</v>
      </c>
      <c r="O796" t="s">
        <v>561</v>
      </c>
      <c r="Q796" t="s">
        <v>131</v>
      </c>
    </row>
    <row r="797" spans="1:17" x14ac:dyDescent="0.3">
      <c r="A797" t="s">
        <v>2383</v>
      </c>
      <c r="B797" s="3">
        <v>46038</v>
      </c>
      <c r="C797" t="s">
        <v>46</v>
      </c>
      <c r="D797" t="s">
        <v>81</v>
      </c>
      <c r="E797" t="s">
        <v>567</v>
      </c>
      <c r="F797" s="1">
        <v>404000000000</v>
      </c>
      <c r="G797" s="2">
        <v>38097</v>
      </c>
      <c r="H797" t="s">
        <v>22</v>
      </c>
      <c r="I797">
        <v>786567127</v>
      </c>
      <c r="J797" t="s">
        <v>94</v>
      </c>
      <c r="L797" t="s">
        <v>26</v>
      </c>
      <c r="M797" t="s">
        <v>50</v>
      </c>
      <c r="N797" t="s">
        <v>2384</v>
      </c>
      <c r="O797" t="s">
        <v>333</v>
      </c>
      <c r="P797" s="2">
        <v>46056</v>
      </c>
      <c r="Q797" t="s">
        <v>145</v>
      </c>
    </row>
    <row r="798" spans="1:17" x14ac:dyDescent="0.3">
      <c r="A798" t="s">
        <v>2385</v>
      </c>
      <c r="B798" s="3">
        <v>46057</v>
      </c>
      <c r="C798" t="s">
        <v>54</v>
      </c>
      <c r="D798" t="s">
        <v>138</v>
      </c>
      <c r="E798" t="s">
        <v>592</v>
      </c>
      <c r="F798" t="s">
        <v>447</v>
      </c>
      <c r="G798" s="3">
        <v>33495</v>
      </c>
      <c r="H798" t="s">
        <v>111</v>
      </c>
      <c r="I798" t="s">
        <v>173</v>
      </c>
      <c r="J798" t="s">
        <v>257</v>
      </c>
      <c r="K798" t="s">
        <v>67</v>
      </c>
      <c r="L798" t="s">
        <v>59</v>
      </c>
      <c r="M798" t="s">
        <v>40</v>
      </c>
      <c r="N798" t="s">
        <v>169</v>
      </c>
      <c r="O798" t="s">
        <v>305</v>
      </c>
      <c r="Q798" t="s">
        <v>200</v>
      </c>
    </row>
    <row r="799" spans="1:17" x14ac:dyDescent="0.3">
      <c r="A799" t="s">
        <v>2386</v>
      </c>
      <c r="B799" t="s">
        <v>822</v>
      </c>
      <c r="C799" t="s">
        <v>172</v>
      </c>
      <c r="D799" t="s">
        <v>165</v>
      </c>
      <c r="E799" t="s">
        <v>1699</v>
      </c>
      <c r="F799" s="1">
        <v>7500000000000</v>
      </c>
      <c r="G799" s="2">
        <v>27547</v>
      </c>
      <c r="I799" t="s">
        <v>173</v>
      </c>
      <c r="J799" t="s">
        <v>186</v>
      </c>
      <c r="L799" t="s">
        <v>121</v>
      </c>
      <c r="M799" t="s">
        <v>155</v>
      </c>
      <c r="N799" t="s">
        <v>635</v>
      </c>
      <c r="O799" t="s">
        <v>62</v>
      </c>
      <c r="P799" s="3">
        <v>46257</v>
      </c>
      <c r="Q799" t="s">
        <v>131</v>
      </c>
    </row>
    <row r="800" spans="1:17" x14ac:dyDescent="0.3">
      <c r="A800" t="s">
        <v>2387</v>
      </c>
      <c r="B800" s="3">
        <v>46254</v>
      </c>
      <c r="C800" t="s">
        <v>73</v>
      </c>
      <c r="D800" t="s">
        <v>81</v>
      </c>
      <c r="E800" t="s">
        <v>317</v>
      </c>
      <c r="F800" s="1">
        <v>5810000000000</v>
      </c>
      <c r="G800" t="s">
        <v>2388</v>
      </c>
      <c r="H800" t="s">
        <v>22</v>
      </c>
      <c r="I800">
        <v>613345774</v>
      </c>
      <c r="J800" t="s">
        <v>466</v>
      </c>
      <c r="K800" t="s">
        <v>325</v>
      </c>
      <c r="L800" t="s">
        <v>103</v>
      </c>
      <c r="M800" t="s">
        <v>40</v>
      </c>
      <c r="N800" t="s">
        <v>501</v>
      </c>
      <c r="O800" t="s">
        <v>330</v>
      </c>
      <c r="P800" t="s">
        <v>2025</v>
      </c>
      <c r="Q800" t="s">
        <v>78</v>
      </c>
    </row>
    <row r="801" spans="1:17" x14ac:dyDescent="0.3">
      <c r="A801" t="s">
        <v>2389</v>
      </c>
      <c r="B801" t="s">
        <v>526</v>
      </c>
      <c r="C801" t="s">
        <v>376</v>
      </c>
      <c r="D801" t="s">
        <v>55</v>
      </c>
      <c r="E801" t="s">
        <v>2320</v>
      </c>
      <c r="F801" s="1">
        <v>2110000000000</v>
      </c>
      <c r="G801" s="3">
        <v>44424</v>
      </c>
      <c r="H801" t="s">
        <v>22</v>
      </c>
      <c r="I801">
        <v>27707134184</v>
      </c>
      <c r="J801" t="s">
        <v>141</v>
      </c>
      <c r="L801" t="s">
        <v>149</v>
      </c>
      <c r="M801" t="s">
        <v>27</v>
      </c>
      <c r="N801" t="s">
        <v>1652</v>
      </c>
      <c r="Q801" t="s">
        <v>253</v>
      </c>
    </row>
    <row r="802" spans="1:17" x14ac:dyDescent="0.3">
      <c r="A802" t="s">
        <v>2390</v>
      </c>
      <c r="B802" s="2">
        <v>46152</v>
      </c>
      <c r="C802" t="s">
        <v>33</v>
      </c>
      <c r="D802" t="s">
        <v>138</v>
      </c>
      <c r="E802" t="s">
        <v>678</v>
      </c>
      <c r="F802" s="1">
        <v>603000000000</v>
      </c>
      <c r="G802" s="2">
        <v>38783</v>
      </c>
      <c r="I802" t="s">
        <v>2391</v>
      </c>
      <c r="J802" t="s">
        <v>257</v>
      </c>
      <c r="L802" t="s">
        <v>149</v>
      </c>
      <c r="M802" t="s">
        <v>174</v>
      </c>
      <c r="N802" t="s">
        <v>501</v>
      </c>
      <c r="O802" t="s">
        <v>443</v>
      </c>
      <c r="Q802" t="s">
        <v>131</v>
      </c>
    </row>
    <row r="803" spans="1:17" x14ac:dyDescent="0.3">
      <c r="A803" t="s">
        <v>2392</v>
      </c>
      <c r="B803" s="3">
        <v>46006</v>
      </c>
      <c r="C803" t="s">
        <v>172</v>
      </c>
      <c r="D803" t="s">
        <v>81</v>
      </c>
      <c r="E803" t="s">
        <v>1773</v>
      </c>
      <c r="F803" s="1">
        <v>9210000000000</v>
      </c>
      <c r="G803" t="s">
        <v>2393</v>
      </c>
      <c r="H803" t="s">
        <v>22</v>
      </c>
      <c r="I803" t="s">
        <v>2394</v>
      </c>
      <c r="J803" t="s">
        <v>181</v>
      </c>
      <c r="L803" t="s">
        <v>303</v>
      </c>
      <c r="M803" t="s">
        <v>155</v>
      </c>
      <c r="N803" t="s">
        <v>1239</v>
      </c>
      <c r="O803" t="s">
        <v>507</v>
      </c>
      <c r="P803" s="2">
        <v>46024</v>
      </c>
      <c r="Q803" t="s">
        <v>107</v>
      </c>
    </row>
    <row r="804" spans="1:17" x14ac:dyDescent="0.3">
      <c r="A804" t="s">
        <v>2395</v>
      </c>
      <c r="B804" s="2">
        <v>46254</v>
      </c>
      <c r="C804" t="s">
        <v>73</v>
      </c>
      <c r="D804" t="s">
        <v>34</v>
      </c>
      <c r="E804" t="s">
        <v>2152</v>
      </c>
      <c r="F804" s="1">
        <v>5700000000000</v>
      </c>
      <c r="G804" s="2">
        <v>20973</v>
      </c>
      <c r="H804" t="s">
        <v>65</v>
      </c>
      <c r="J804" t="s">
        <v>219</v>
      </c>
      <c r="L804" t="s">
        <v>134</v>
      </c>
      <c r="M804" t="s">
        <v>60</v>
      </c>
      <c r="N804" t="s">
        <v>1771</v>
      </c>
      <c r="O804" t="s">
        <v>661</v>
      </c>
      <c r="Q804" t="s">
        <v>385</v>
      </c>
    </row>
    <row r="805" spans="1:17" x14ac:dyDescent="0.3">
      <c r="A805" t="s">
        <v>2396</v>
      </c>
      <c r="B805" t="s">
        <v>2397</v>
      </c>
      <c r="C805" t="s">
        <v>19</v>
      </c>
      <c r="D805" t="s">
        <v>20</v>
      </c>
      <c r="E805" t="s">
        <v>1767</v>
      </c>
      <c r="F805">
        <v>6098931180</v>
      </c>
      <c r="H805" t="s">
        <v>36</v>
      </c>
      <c r="I805">
        <v>606336053</v>
      </c>
      <c r="J805" t="s">
        <v>58</v>
      </c>
      <c r="K805" t="s">
        <v>319</v>
      </c>
      <c r="L805" t="s">
        <v>121</v>
      </c>
      <c r="M805" t="s">
        <v>60</v>
      </c>
      <c r="N805" t="s">
        <v>314</v>
      </c>
      <c r="O805" t="s">
        <v>231</v>
      </c>
      <c r="Q805" t="s">
        <v>437</v>
      </c>
    </row>
    <row r="806" spans="1:17" x14ac:dyDescent="0.3">
      <c r="A806" t="s">
        <v>2398</v>
      </c>
      <c r="B806" s="2">
        <v>46202</v>
      </c>
      <c r="C806" t="s">
        <v>376</v>
      </c>
      <c r="D806" t="s">
        <v>34</v>
      </c>
      <c r="E806" t="s">
        <v>2399</v>
      </c>
      <c r="F806" s="1">
        <v>2610000000000</v>
      </c>
      <c r="G806" s="2">
        <v>46181</v>
      </c>
      <c r="H806" t="s">
        <v>100</v>
      </c>
      <c r="I806">
        <v>27693951845</v>
      </c>
      <c r="J806" t="s">
        <v>466</v>
      </c>
      <c r="M806" t="s">
        <v>40</v>
      </c>
      <c r="N806" t="s">
        <v>297</v>
      </c>
      <c r="O806" t="s">
        <v>70</v>
      </c>
      <c r="Q806" t="s">
        <v>71</v>
      </c>
    </row>
    <row r="807" spans="1:17" x14ac:dyDescent="0.3">
      <c r="A807" t="s">
        <v>2400</v>
      </c>
      <c r="B807" s="3">
        <v>46126</v>
      </c>
      <c r="C807" t="s">
        <v>322</v>
      </c>
      <c r="D807" t="s">
        <v>165</v>
      </c>
      <c r="E807" t="s">
        <v>1557</v>
      </c>
      <c r="F807" s="1">
        <v>5810000000000</v>
      </c>
      <c r="H807" t="s">
        <v>22</v>
      </c>
      <c r="I807" t="s">
        <v>2401</v>
      </c>
      <c r="J807" t="s">
        <v>241</v>
      </c>
      <c r="K807" t="s">
        <v>67</v>
      </c>
      <c r="L807" t="s">
        <v>134</v>
      </c>
      <c r="M807" t="s">
        <v>225</v>
      </c>
      <c r="N807" t="s">
        <v>787</v>
      </c>
      <c r="O807" t="s">
        <v>1157</v>
      </c>
      <c r="Q807" t="s">
        <v>177</v>
      </c>
    </row>
    <row r="808" spans="1:17" x14ac:dyDescent="0.3">
      <c r="A808" t="s">
        <v>2402</v>
      </c>
      <c r="B808" s="2">
        <v>46186</v>
      </c>
      <c r="C808" t="s">
        <v>172</v>
      </c>
      <c r="D808" t="s">
        <v>90</v>
      </c>
      <c r="E808" t="s">
        <v>1389</v>
      </c>
      <c r="F808" s="1">
        <v>9500000000000</v>
      </c>
      <c r="G808" s="3">
        <v>34738</v>
      </c>
      <c r="H808" t="s">
        <v>22</v>
      </c>
      <c r="I808">
        <v>27776579974</v>
      </c>
      <c r="J808" t="s">
        <v>257</v>
      </c>
      <c r="L808" t="s">
        <v>128</v>
      </c>
      <c r="N808" t="s">
        <v>258</v>
      </c>
      <c r="O808" t="s">
        <v>764</v>
      </c>
      <c r="Q808" t="s">
        <v>177</v>
      </c>
    </row>
    <row r="809" spans="1:17" x14ac:dyDescent="0.3">
      <c r="A809" t="s">
        <v>2403</v>
      </c>
      <c r="B809" s="3">
        <v>46181</v>
      </c>
      <c r="C809" t="s">
        <v>19</v>
      </c>
      <c r="D809" t="s">
        <v>147</v>
      </c>
      <c r="E809" t="s">
        <v>2404</v>
      </c>
      <c r="F809" s="1">
        <v>9600000000000</v>
      </c>
      <c r="G809" s="2">
        <v>35164</v>
      </c>
      <c r="H809" t="s">
        <v>65</v>
      </c>
      <c r="I809" t="s">
        <v>2405</v>
      </c>
      <c r="J809" t="s">
        <v>216</v>
      </c>
      <c r="K809" t="s">
        <v>319</v>
      </c>
      <c r="L809" t="s">
        <v>121</v>
      </c>
      <c r="M809" t="s">
        <v>50</v>
      </c>
      <c r="N809" t="s">
        <v>832</v>
      </c>
      <c r="O809" t="s">
        <v>485</v>
      </c>
      <c r="P809" s="2">
        <v>46060</v>
      </c>
      <c r="Q809" t="s">
        <v>88</v>
      </c>
    </row>
    <row r="810" spans="1:17" x14ac:dyDescent="0.3">
      <c r="A810" t="s">
        <v>2406</v>
      </c>
      <c r="B810" s="2">
        <v>45997</v>
      </c>
      <c r="C810" t="s">
        <v>54</v>
      </c>
      <c r="D810" t="s">
        <v>138</v>
      </c>
      <c r="E810" t="s">
        <v>1833</v>
      </c>
      <c r="F810" s="1">
        <v>6010000000000</v>
      </c>
      <c r="G810" s="2">
        <v>22042</v>
      </c>
      <c r="H810" t="s">
        <v>111</v>
      </c>
      <c r="I810" t="s">
        <v>2407</v>
      </c>
      <c r="J810" t="s">
        <v>154</v>
      </c>
      <c r="L810" t="s">
        <v>103</v>
      </c>
      <c r="M810" t="s">
        <v>40</v>
      </c>
      <c r="N810" t="s">
        <v>963</v>
      </c>
      <c r="O810" t="s">
        <v>430</v>
      </c>
      <c r="P810" s="3">
        <v>46004</v>
      </c>
      <c r="Q810" t="s">
        <v>30</v>
      </c>
    </row>
    <row r="811" spans="1:17" x14ac:dyDescent="0.3">
      <c r="A811" t="s">
        <v>2408</v>
      </c>
      <c r="B811" s="2">
        <v>46270</v>
      </c>
      <c r="C811" t="s">
        <v>19</v>
      </c>
      <c r="D811" t="s">
        <v>34</v>
      </c>
      <c r="E811" t="s">
        <v>1627</v>
      </c>
      <c r="F811" s="1">
        <v>1010000000000</v>
      </c>
      <c r="G811" s="3">
        <v>40466</v>
      </c>
      <c r="H811" t="s">
        <v>100</v>
      </c>
      <c r="I811" t="s">
        <v>2409</v>
      </c>
      <c r="J811" t="s">
        <v>249</v>
      </c>
      <c r="K811" t="s">
        <v>220</v>
      </c>
      <c r="L811" t="s">
        <v>39</v>
      </c>
      <c r="M811" t="s">
        <v>50</v>
      </c>
      <c r="N811" t="s">
        <v>1841</v>
      </c>
      <c r="O811" t="s">
        <v>720</v>
      </c>
      <c r="Q811" t="s">
        <v>200</v>
      </c>
    </row>
    <row r="812" spans="1:17" x14ac:dyDescent="0.3">
      <c r="A812" t="s">
        <v>2410</v>
      </c>
      <c r="B812" t="s">
        <v>2411</v>
      </c>
      <c r="C812" t="s">
        <v>172</v>
      </c>
      <c r="D812" t="s">
        <v>81</v>
      </c>
      <c r="E812" t="s">
        <v>1074</v>
      </c>
      <c r="F812" t="s">
        <v>447</v>
      </c>
      <c r="G812" s="3">
        <v>27920</v>
      </c>
      <c r="H812" t="s">
        <v>100</v>
      </c>
      <c r="I812">
        <v>27659662815</v>
      </c>
      <c r="J812" t="s">
        <v>219</v>
      </c>
      <c r="L812" t="s">
        <v>103</v>
      </c>
      <c r="N812" t="s">
        <v>813</v>
      </c>
      <c r="O812" t="s">
        <v>333</v>
      </c>
      <c r="P812" s="2">
        <v>46210</v>
      </c>
      <c r="Q812" t="s">
        <v>253</v>
      </c>
    </row>
    <row r="813" spans="1:17" x14ac:dyDescent="0.3">
      <c r="A813" t="s">
        <v>2412</v>
      </c>
      <c r="B813" t="s">
        <v>171</v>
      </c>
      <c r="C813" t="s">
        <v>46</v>
      </c>
      <c r="D813" t="s">
        <v>20</v>
      </c>
      <c r="E813" t="s">
        <v>464</v>
      </c>
      <c r="F813" s="1">
        <v>9110000000000</v>
      </c>
      <c r="G813" s="2">
        <v>33279</v>
      </c>
      <c r="I813" t="s">
        <v>2413</v>
      </c>
      <c r="J813" t="s">
        <v>186</v>
      </c>
      <c r="L813" t="s">
        <v>103</v>
      </c>
      <c r="O813" t="s">
        <v>157</v>
      </c>
      <c r="P813" s="3">
        <v>46161</v>
      </c>
      <c r="Q813" t="s">
        <v>131</v>
      </c>
    </row>
    <row r="814" spans="1:17" x14ac:dyDescent="0.3">
      <c r="A814" t="s">
        <v>2414</v>
      </c>
      <c r="B814" s="2">
        <v>46062</v>
      </c>
      <c r="C814" t="s">
        <v>322</v>
      </c>
      <c r="D814" t="s">
        <v>20</v>
      </c>
      <c r="E814" t="s">
        <v>531</v>
      </c>
      <c r="F814" s="1">
        <v>8400000000000</v>
      </c>
      <c r="H814" t="s">
        <v>111</v>
      </c>
      <c r="I814">
        <v>687132225</v>
      </c>
      <c r="J814" t="s">
        <v>75</v>
      </c>
      <c r="K814" t="s">
        <v>319</v>
      </c>
      <c r="L814" t="s">
        <v>59</v>
      </c>
      <c r="M814" t="s">
        <v>114</v>
      </c>
      <c r="N814" t="s">
        <v>338</v>
      </c>
      <c r="O814" t="s">
        <v>175</v>
      </c>
      <c r="Q814" t="s">
        <v>200</v>
      </c>
    </row>
    <row r="815" spans="1:17" x14ac:dyDescent="0.3">
      <c r="A815" t="s">
        <v>2415</v>
      </c>
      <c r="B815" s="3">
        <v>46109</v>
      </c>
      <c r="C815" t="s">
        <v>172</v>
      </c>
      <c r="D815" t="s">
        <v>147</v>
      </c>
      <c r="E815" t="s">
        <v>567</v>
      </c>
      <c r="F815" s="1">
        <v>8610000000000</v>
      </c>
      <c r="G815" t="s">
        <v>2416</v>
      </c>
      <c r="H815" t="s">
        <v>100</v>
      </c>
      <c r="J815" t="s">
        <v>84</v>
      </c>
      <c r="L815" t="s">
        <v>128</v>
      </c>
      <c r="N815" t="s">
        <v>1924</v>
      </c>
      <c r="O815" t="s">
        <v>87</v>
      </c>
    </row>
    <row r="816" spans="1:17" x14ac:dyDescent="0.3">
      <c r="A816" t="s">
        <v>2417</v>
      </c>
      <c r="B816" s="2">
        <v>46004</v>
      </c>
      <c r="C816" t="s">
        <v>109</v>
      </c>
      <c r="D816" t="s">
        <v>81</v>
      </c>
      <c r="E816" t="s">
        <v>2418</v>
      </c>
      <c r="G816" s="2">
        <v>25145</v>
      </c>
      <c r="H816" t="s">
        <v>65</v>
      </c>
      <c r="I816">
        <v>27695866129</v>
      </c>
      <c r="J816" t="s">
        <v>113</v>
      </c>
      <c r="L816" t="s">
        <v>303</v>
      </c>
      <c r="M816" t="s">
        <v>27</v>
      </c>
      <c r="N816" t="s">
        <v>635</v>
      </c>
      <c r="O816" t="s">
        <v>561</v>
      </c>
      <c r="P816" s="3">
        <v>46010</v>
      </c>
    </row>
    <row r="817" spans="1:17" x14ac:dyDescent="0.3">
      <c r="A817" t="s">
        <v>2419</v>
      </c>
      <c r="B817" s="2">
        <v>46079</v>
      </c>
      <c r="C817" t="s">
        <v>109</v>
      </c>
      <c r="D817" t="s">
        <v>209</v>
      </c>
      <c r="E817" t="s">
        <v>278</v>
      </c>
      <c r="F817" s="1">
        <v>5210000000000</v>
      </c>
      <c r="G817" s="2">
        <v>19295</v>
      </c>
      <c r="H817" t="s">
        <v>65</v>
      </c>
      <c r="I817" t="s">
        <v>2420</v>
      </c>
      <c r="J817" t="s">
        <v>94</v>
      </c>
      <c r="L817" t="s">
        <v>121</v>
      </c>
      <c r="M817" t="s">
        <v>50</v>
      </c>
      <c r="N817" t="s">
        <v>2421</v>
      </c>
      <c r="O817" t="s">
        <v>619</v>
      </c>
      <c r="P817" s="2">
        <v>46109</v>
      </c>
    </row>
    <row r="818" spans="1:17" x14ac:dyDescent="0.3">
      <c r="A818" t="s">
        <v>2422</v>
      </c>
      <c r="B818" t="s">
        <v>2423</v>
      </c>
      <c r="C818" t="s">
        <v>172</v>
      </c>
      <c r="D818" t="s">
        <v>55</v>
      </c>
      <c r="E818" t="s">
        <v>670</v>
      </c>
      <c r="G818" s="3">
        <v>27273</v>
      </c>
      <c r="H818" t="s">
        <v>36</v>
      </c>
      <c r="I818" t="s">
        <v>2424</v>
      </c>
      <c r="J818" t="s">
        <v>186</v>
      </c>
      <c r="L818" t="s">
        <v>85</v>
      </c>
      <c r="M818" t="s">
        <v>40</v>
      </c>
      <c r="N818" t="s">
        <v>115</v>
      </c>
      <c r="O818" t="s">
        <v>647</v>
      </c>
      <c r="Q818" t="s">
        <v>78</v>
      </c>
    </row>
    <row r="819" spans="1:17" x14ac:dyDescent="0.3">
      <c r="A819" t="s">
        <v>2425</v>
      </c>
      <c r="B819" s="2">
        <v>46328</v>
      </c>
      <c r="C819" t="s">
        <v>117</v>
      </c>
      <c r="D819" t="s">
        <v>55</v>
      </c>
      <c r="E819" t="s">
        <v>1532</v>
      </c>
      <c r="F819" s="1">
        <v>8810000000000</v>
      </c>
      <c r="G819" s="2">
        <v>32346</v>
      </c>
      <c r="H819" t="s">
        <v>48</v>
      </c>
      <c r="I819" t="s">
        <v>2426</v>
      </c>
      <c r="J819" t="s">
        <v>154</v>
      </c>
      <c r="L819" t="s">
        <v>128</v>
      </c>
      <c r="M819" t="s">
        <v>68</v>
      </c>
      <c r="N819" t="s">
        <v>2130</v>
      </c>
      <c r="O819" t="s">
        <v>459</v>
      </c>
      <c r="Q819" t="s">
        <v>88</v>
      </c>
    </row>
    <row r="820" spans="1:17" x14ac:dyDescent="0.3">
      <c r="A820" t="s">
        <v>2427</v>
      </c>
      <c r="B820" t="s">
        <v>996</v>
      </c>
      <c r="C820" t="s">
        <v>19</v>
      </c>
      <c r="D820" t="s">
        <v>81</v>
      </c>
      <c r="E820" t="s">
        <v>2428</v>
      </c>
      <c r="F820" s="1">
        <v>1510000000000</v>
      </c>
      <c r="G820" s="3">
        <v>42369</v>
      </c>
      <c r="I820" t="s">
        <v>2429</v>
      </c>
      <c r="J820" t="s">
        <v>224</v>
      </c>
      <c r="K820" t="s">
        <v>319</v>
      </c>
      <c r="L820" t="s">
        <v>26</v>
      </c>
      <c r="M820" t="s">
        <v>225</v>
      </c>
      <c r="N820" t="s">
        <v>2430</v>
      </c>
      <c r="O820" t="s">
        <v>720</v>
      </c>
      <c r="P820" s="3">
        <v>46148</v>
      </c>
      <c r="Q820" t="s">
        <v>177</v>
      </c>
    </row>
    <row r="821" spans="1:17" x14ac:dyDescent="0.3">
      <c r="A821" t="s">
        <v>2431</v>
      </c>
      <c r="B821" s="3">
        <v>46156</v>
      </c>
      <c r="C821" t="s">
        <v>109</v>
      </c>
      <c r="D821" t="s">
        <v>55</v>
      </c>
      <c r="E821" t="s">
        <v>2432</v>
      </c>
      <c r="F821" s="1">
        <v>8200000000000</v>
      </c>
      <c r="G821" s="3">
        <v>29989</v>
      </c>
      <c r="H821" t="s">
        <v>22</v>
      </c>
      <c r="I821" t="s">
        <v>2433</v>
      </c>
      <c r="J821" t="s">
        <v>75</v>
      </c>
      <c r="L821" t="s">
        <v>85</v>
      </c>
      <c r="M821" t="s">
        <v>225</v>
      </c>
      <c r="N821" t="s">
        <v>1752</v>
      </c>
      <c r="O821" t="s">
        <v>914</v>
      </c>
      <c r="Q821" t="s">
        <v>43</v>
      </c>
    </row>
    <row r="822" spans="1:17" x14ac:dyDescent="0.3">
      <c r="A822" t="s">
        <v>2434</v>
      </c>
      <c r="B822" s="2">
        <v>46063</v>
      </c>
      <c r="C822" t="s">
        <v>19</v>
      </c>
      <c r="D822" t="s">
        <v>34</v>
      </c>
      <c r="F822" s="1">
        <v>7300000000000</v>
      </c>
      <c r="H822" t="s">
        <v>111</v>
      </c>
      <c r="I822" t="s">
        <v>2435</v>
      </c>
      <c r="J822" t="s">
        <v>58</v>
      </c>
      <c r="K822" t="s">
        <v>319</v>
      </c>
      <c r="L822" t="s">
        <v>128</v>
      </c>
      <c r="M822" t="s">
        <v>114</v>
      </c>
      <c r="N822" t="s">
        <v>2159</v>
      </c>
      <c r="O822" t="s">
        <v>29</v>
      </c>
      <c r="Q822" t="s">
        <v>385</v>
      </c>
    </row>
    <row r="823" spans="1:17" x14ac:dyDescent="0.3">
      <c r="A823" t="s">
        <v>2436</v>
      </c>
      <c r="B823" s="2">
        <v>46273</v>
      </c>
      <c r="C823" t="s">
        <v>33</v>
      </c>
      <c r="D823" t="s">
        <v>209</v>
      </c>
      <c r="E823" t="s">
        <v>655</v>
      </c>
      <c r="F823" s="1">
        <v>9800000000000</v>
      </c>
      <c r="G823" s="2">
        <v>35799</v>
      </c>
      <c r="I823">
        <v>826515293</v>
      </c>
      <c r="J823" t="s">
        <v>168</v>
      </c>
      <c r="L823" t="s">
        <v>85</v>
      </c>
      <c r="M823" t="s">
        <v>27</v>
      </c>
      <c r="Q823" t="s">
        <v>253</v>
      </c>
    </row>
    <row r="824" spans="1:17" x14ac:dyDescent="0.3">
      <c r="A824" t="s">
        <v>2437</v>
      </c>
      <c r="B824" t="s">
        <v>2438</v>
      </c>
      <c r="C824" t="s">
        <v>54</v>
      </c>
      <c r="D824" t="s">
        <v>138</v>
      </c>
      <c r="E824" t="s">
        <v>1083</v>
      </c>
      <c r="F824" s="1">
        <v>8710000000000</v>
      </c>
      <c r="G824" s="2">
        <v>32054</v>
      </c>
      <c r="I824">
        <v>754292652</v>
      </c>
      <c r="J824" t="s">
        <v>412</v>
      </c>
      <c r="K824" t="s">
        <v>211</v>
      </c>
      <c r="L824" t="s">
        <v>134</v>
      </c>
      <c r="M824" t="s">
        <v>50</v>
      </c>
      <c r="O824" t="s">
        <v>561</v>
      </c>
      <c r="Q824" t="s">
        <v>276</v>
      </c>
    </row>
    <row r="825" spans="1:17" x14ac:dyDescent="0.3">
      <c r="A825" t="s">
        <v>2439</v>
      </c>
      <c r="B825" s="2">
        <v>46160</v>
      </c>
      <c r="C825" t="s">
        <v>54</v>
      </c>
      <c r="D825" t="s">
        <v>90</v>
      </c>
      <c r="E825" t="s">
        <v>2440</v>
      </c>
      <c r="F825">
        <v>47050580690</v>
      </c>
      <c r="G825" s="2">
        <v>17292</v>
      </c>
      <c r="H825" t="s">
        <v>36</v>
      </c>
      <c r="I825" t="s">
        <v>173</v>
      </c>
      <c r="J825" t="s">
        <v>94</v>
      </c>
      <c r="L825" t="s">
        <v>39</v>
      </c>
      <c r="N825" t="s">
        <v>2421</v>
      </c>
      <c r="O825" t="s">
        <v>333</v>
      </c>
      <c r="Q825" t="s">
        <v>253</v>
      </c>
    </row>
    <row r="826" spans="1:17" x14ac:dyDescent="0.3">
      <c r="A826" t="s">
        <v>2441</v>
      </c>
      <c r="B826" s="2">
        <v>46043</v>
      </c>
      <c r="C826" t="s">
        <v>80</v>
      </c>
      <c r="D826" t="s">
        <v>34</v>
      </c>
      <c r="E826" t="s">
        <v>2442</v>
      </c>
      <c r="F826" s="1">
        <v>5510000000000</v>
      </c>
      <c r="G826" s="2">
        <v>20449</v>
      </c>
      <c r="H826" t="s">
        <v>36</v>
      </c>
      <c r="I826" t="s">
        <v>173</v>
      </c>
      <c r="J826" t="s">
        <v>181</v>
      </c>
      <c r="L826" t="s">
        <v>121</v>
      </c>
      <c r="M826" t="s">
        <v>225</v>
      </c>
      <c r="N826" t="s">
        <v>801</v>
      </c>
      <c r="O826" t="s">
        <v>70</v>
      </c>
      <c r="P826" s="3">
        <v>46072</v>
      </c>
    </row>
    <row r="827" spans="1:17" x14ac:dyDescent="0.3">
      <c r="A827" t="s">
        <v>2443</v>
      </c>
      <c r="B827" t="s">
        <v>2444</v>
      </c>
      <c r="C827" t="s">
        <v>322</v>
      </c>
      <c r="D827" t="s">
        <v>34</v>
      </c>
      <c r="E827" t="s">
        <v>315</v>
      </c>
      <c r="F827" s="1">
        <v>7600000000000</v>
      </c>
      <c r="G827" s="2">
        <v>27822</v>
      </c>
      <c r="H827" t="s">
        <v>100</v>
      </c>
      <c r="I827" t="s">
        <v>2445</v>
      </c>
      <c r="J827" t="s">
        <v>257</v>
      </c>
      <c r="K827" t="s">
        <v>325</v>
      </c>
      <c r="L827" t="s">
        <v>85</v>
      </c>
      <c r="M827" t="s">
        <v>60</v>
      </c>
      <c r="N827" t="s">
        <v>1760</v>
      </c>
      <c r="O827" t="s">
        <v>550</v>
      </c>
      <c r="Q827" t="s">
        <v>125</v>
      </c>
    </row>
    <row r="828" spans="1:17" x14ac:dyDescent="0.3">
      <c r="A828" t="s">
        <v>2446</v>
      </c>
      <c r="B828" s="2">
        <v>46087</v>
      </c>
      <c r="C828" t="s">
        <v>322</v>
      </c>
      <c r="D828" t="s">
        <v>147</v>
      </c>
      <c r="E828" t="s">
        <v>2152</v>
      </c>
      <c r="F828" s="1">
        <v>1010000000000</v>
      </c>
      <c r="G828" s="3">
        <v>40438</v>
      </c>
      <c r="H828" t="s">
        <v>111</v>
      </c>
      <c r="I828">
        <v>619576483</v>
      </c>
      <c r="J828" t="s">
        <v>412</v>
      </c>
      <c r="K828" t="s">
        <v>325</v>
      </c>
      <c r="L828" t="s">
        <v>134</v>
      </c>
      <c r="M828" t="s">
        <v>50</v>
      </c>
      <c r="N828" t="s">
        <v>873</v>
      </c>
      <c r="O828" t="s">
        <v>213</v>
      </c>
      <c r="Q828" t="s">
        <v>125</v>
      </c>
    </row>
    <row r="829" spans="1:17" x14ac:dyDescent="0.3">
      <c r="A829" t="s">
        <v>2447</v>
      </c>
      <c r="B829" t="s">
        <v>1733</v>
      </c>
      <c r="C829" t="s">
        <v>33</v>
      </c>
      <c r="D829" t="s">
        <v>209</v>
      </c>
      <c r="E829" t="s">
        <v>1234</v>
      </c>
      <c r="F829" s="1">
        <v>5110000000000</v>
      </c>
      <c r="G829" s="2">
        <v>18818</v>
      </c>
      <c r="H829" t="s">
        <v>22</v>
      </c>
      <c r="I829">
        <v>768956698</v>
      </c>
      <c r="J829" t="s">
        <v>154</v>
      </c>
      <c r="L829" t="s">
        <v>59</v>
      </c>
      <c r="M829" t="s">
        <v>68</v>
      </c>
      <c r="N829" t="s">
        <v>169</v>
      </c>
      <c r="O829" t="s">
        <v>259</v>
      </c>
      <c r="Q829" t="s">
        <v>88</v>
      </c>
    </row>
    <row r="830" spans="1:17" x14ac:dyDescent="0.3">
      <c r="A830" t="s">
        <v>2448</v>
      </c>
      <c r="B830" s="2">
        <v>46247</v>
      </c>
      <c r="C830" t="s">
        <v>19</v>
      </c>
      <c r="D830" t="s">
        <v>34</v>
      </c>
      <c r="E830" t="s">
        <v>1831</v>
      </c>
      <c r="F830" s="1">
        <v>4310000000000</v>
      </c>
      <c r="G830" s="2">
        <v>15843</v>
      </c>
      <c r="H830" t="s">
        <v>111</v>
      </c>
      <c r="I830" t="s">
        <v>2449</v>
      </c>
      <c r="J830" t="s">
        <v>241</v>
      </c>
      <c r="K830" t="s">
        <v>211</v>
      </c>
      <c r="L830" t="s">
        <v>121</v>
      </c>
      <c r="M830" t="s">
        <v>40</v>
      </c>
      <c r="N830" t="s">
        <v>653</v>
      </c>
      <c r="O830" t="s">
        <v>408</v>
      </c>
      <c r="P830" s="2">
        <v>46272</v>
      </c>
      <c r="Q830" t="s">
        <v>145</v>
      </c>
    </row>
    <row r="831" spans="1:17" x14ac:dyDescent="0.3">
      <c r="A831" t="s">
        <v>2450</v>
      </c>
      <c r="B831" s="2">
        <v>46086</v>
      </c>
      <c r="C831" t="s">
        <v>109</v>
      </c>
      <c r="D831" t="s">
        <v>55</v>
      </c>
      <c r="E831" t="s">
        <v>1234</v>
      </c>
      <c r="F831" s="1">
        <v>9510000000000</v>
      </c>
      <c r="H831" t="s">
        <v>111</v>
      </c>
      <c r="I831" t="s">
        <v>2451</v>
      </c>
      <c r="J831" t="s">
        <v>197</v>
      </c>
      <c r="L831" t="s">
        <v>149</v>
      </c>
      <c r="M831" t="s">
        <v>174</v>
      </c>
      <c r="O831" t="s">
        <v>281</v>
      </c>
      <c r="Q831" t="s">
        <v>177</v>
      </c>
    </row>
    <row r="832" spans="1:17" x14ac:dyDescent="0.3">
      <c r="A832" t="s">
        <v>2452</v>
      </c>
      <c r="B832" s="3">
        <v>46005</v>
      </c>
      <c r="C832" t="s">
        <v>19</v>
      </c>
      <c r="D832" t="s">
        <v>55</v>
      </c>
      <c r="E832" t="s">
        <v>415</v>
      </c>
      <c r="G832" t="s">
        <v>2453</v>
      </c>
      <c r="H832" t="s">
        <v>48</v>
      </c>
      <c r="I832" t="s">
        <v>2454</v>
      </c>
      <c r="J832" t="s">
        <v>357</v>
      </c>
      <c r="K832" t="s">
        <v>25</v>
      </c>
      <c r="L832" t="s">
        <v>85</v>
      </c>
      <c r="M832" t="s">
        <v>114</v>
      </c>
      <c r="O832" t="s">
        <v>77</v>
      </c>
      <c r="Q832" t="s">
        <v>177</v>
      </c>
    </row>
    <row r="833" spans="1:17" x14ac:dyDescent="0.3">
      <c r="A833" t="s">
        <v>2455</v>
      </c>
      <c r="B833" s="2">
        <v>46143</v>
      </c>
      <c r="C833" t="s">
        <v>46</v>
      </c>
      <c r="D833" t="s">
        <v>165</v>
      </c>
      <c r="E833" t="s">
        <v>1978</v>
      </c>
      <c r="F833" s="1">
        <v>8510000000000</v>
      </c>
      <c r="G833" t="s">
        <v>2456</v>
      </c>
      <c r="H833" t="s">
        <v>48</v>
      </c>
      <c r="J833" t="s">
        <v>49</v>
      </c>
      <c r="L833" t="s">
        <v>103</v>
      </c>
      <c r="M833" t="s">
        <v>40</v>
      </c>
      <c r="O833" t="s">
        <v>625</v>
      </c>
      <c r="P833" s="3">
        <v>46162</v>
      </c>
      <c r="Q833" t="s">
        <v>145</v>
      </c>
    </row>
    <row r="834" spans="1:17" x14ac:dyDescent="0.3">
      <c r="A834" t="s">
        <v>2457</v>
      </c>
      <c r="B834" t="s">
        <v>2458</v>
      </c>
      <c r="C834" t="s">
        <v>376</v>
      </c>
      <c r="D834" t="s">
        <v>81</v>
      </c>
      <c r="E834" t="s">
        <v>574</v>
      </c>
      <c r="G834" s="2">
        <v>45517</v>
      </c>
      <c r="H834" t="s">
        <v>65</v>
      </c>
      <c r="I834" t="s">
        <v>2459</v>
      </c>
      <c r="J834" t="s">
        <v>357</v>
      </c>
      <c r="M834" t="s">
        <v>114</v>
      </c>
      <c r="N834" t="s">
        <v>582</v>
      </c>
      <c r="O834" t="s">
        <v>123</v>
      </c>
      <c r="Q834" t="s">
        <v>385</v>
      </c>
    </row>
    <row r="835" spans="1:17" x14ac:dyDescent="0.3">
      <c r="A835" t="s">
        <v>2460</v>
      </c>
      <c r="B835" s="2">
        <v>46181</v>
      </c>
      <c r="C835" t="s">
        <v>73</v>
      </c>
      <c r="D835" t="s">
        <v>34</v>
      </c>
      <c r="E835" t="s">
        <v>803</v>
      </c>
      <c r="F835" s="1">
        <v>6100000000000</v>
      </c>
      <c r="G835" t="s">
        <v>2461</v>
      </c>
      <c r="H835" t="s">
        <v>48</v>
      </c>
      <c r="I835" t="s">
        <v>2462</v>
      </c>
      <c r="J835" t="s">
        <v>219</v>
      </c>
      <c r="L835" t="s">
        <v>85</v>
      </c>
      <c r="N835" t="s">
        <v>825</v>
      </c>
      <c r="O835" t="s">
        <v>619</v>
      </c>
      <c r="Q835" t="s">
        <v>88</v>
      </c>
    </row>
    <row r="836" spans="1:17" x14ac:dyDescent="0.3">
      <c r="A836" t="s">
        <v>2463</v>
      </c>
      <c r="B836" s="2">
        <v>45990</v>
      </c>
      <c r="C836" t="s">
        <v>19</v>
      </c>
      <c r="D836" t="s">
        <v>81</v>
      </c>
      <c r="E836" t="s">
        <v>2464</v>
      </c>
      <c r="G836" t="s">
        <v>2465</v>
      </c>
      <c r="H836" t="s">
        <v>22</v>
      </c>
      <c r="J836" t="s">
        <v>58</v>
      </c>
      <c r="K836" t="s">
        <v>67</v>
      </c>
      <c r="L836" t="s">
        <v>39</v>
      </c>
      <c r="M836" t="s">
        <v>225</v>
      </c>
      <c r="N836" t="s">
        <v>1581</v>
      </c>
      <c r="O836" t="s">
        <v>231</v>
      </c>
      <c r="Q836" t="s">
        <v>276</v>
      </c>
    </row>
    <row r="837" spans="1:17" x14ac:dyDescent="0.3">
      <c r="A837" t="s">
        <v>2466</v>
      </c>
      <c r="B837" s="2">
        <v>46164</v>
      </c>
      <c r="C837" t="s">
        <v>19</v>
      </c>
      <c r="D837" t="s">
        <v>34</v>
      </c>
      <c r="E837" t="s">
        <v>887</v>
      </c>
      <c r="F837" s="1">
        <v>811000000000</v>
      </c>
      <c r="G837" s="2">
        <v>39758</v>
      </c>
      <c r="H837" t="s">
        <v>48</v>
      </c>
      <c r="I837" t="s">
        <v>2467</v>
      </c>
      <c r="J837" t="s">
        <v>197</v>
      </c>
      <c r="K837" t="s">
        <v>296</v>
      </c>
      <c r="L837" t="s">
        <v>128</v>
      </c>
      <c r="M837" t="s">
        <v>225</v>
      </c>
      <c r="N837" t="s">
        <v>1184</v>
      </c>
      <c r="O837" t="s">
        <v>561</v>
      </c>
      <c r="Q837" t="s">
        <v>200</v>
      </c>
    </row>
    <row r="838" spans="1:17" x14ac:dyDescent="0.3">
      <c r="A838" t="s">
        <v>2468</v>
      </c>
      <c r="B838" s="2">
        <v>46041</v>
      </c>
      <c r="C838" t="s">
        <v>172</v>
      </c>
      <c r="D838" t="s">
        <v>147</v>
      </c>
      <c r="E838" t="s">
        <v>1643</v>
      </c>
      <c r="F838" s="1">
        <v>9010000000000</v>
      </c>
      <c r="G838" t="s">
        <v>2469</v>
      </c>
      <c r="H838" t="s">
        <v>100</v>
      </c>
      <c r="J838" t="s">
        <v>120</v>
      </c>
      <c r="L838" t="s">
        <v>39</v>
      </c>
      <c r="M838" t="s">
        <v>60</v>
      </c>
      <c r="N838" t="s">
        <v>2363</v>
      </c>
      <c r="O838" t="s">
        <v>619</v>
      </c>
      <c r="Q838" t="s">
        <v>200</v>
      </c>
    </row>
    <row r="839" spans="1:17" x14ac:dyDescent="0.3">
      <c r="A839" t="s">
        <v>2470</v>
      </c>
      <c r="B839" s="3">
        <v>46159</v>
      </c>
      <c r="C839" t="s">
        <v>172</v>
      </c>
      <c r="D839" t="s">
        <v>20</v>
      </c>
      <c r="F839" s="1">
        <v>7410000000000</v>
      </c>
      <c r="G839" s="2">
        <v>27331</v>
      </c>
      <c r="H839" t="s">
        <v>36</v>
      </c>
      <c r="I839" t="s">
        <v>2471</v>
      </c>
      <c r="J839" t="s">
        <v>224</v>
      </c>
      <c r="L839" t="s">
        <v>26</v>
      </c>
      <c r="M839" t="s">
        <v>225</v>
      </c>
      <c r="N839" t="s">
        <v>978</v>
      </c>
      <c r="O839" t="s">
        <v>275</v>
      </c>
      <c r="P839" s="2">
        <v>46183</v>
      </c>
      <c r="Q839" t="s">
        <v>78</v>
      </c>
    </row>
    <row r="840" spans="1:17" x14ac:dyDescent="0.3">
      <c r="A840" t="s">
        <v>2472</v>
      </c>
      <c r="B840" s="2">
        <v>46180</v>
      </c>
      <c r="C840" t="s">
        <v>54</v>
      </c>
      <c r="D840" t="s">
        <v>55</v>
      </c>
      <c r="E840" t="s">
        <v>2331</v>
      </c>
      <c r="F840" s="1">
        <v>5100000000000</v>
      </c>
      <c r="G840" s="3">
        <v>18676</v>
      </c>
      <c r="H840" t="s">
        <v>22</v>
      </c>
      <c r="I840" t="s">
        <v>2473</v>
      </c>
      <c r="J840" t="s">
        <v>216</v>
      </c>
      <c r="L840" t="s">
        <v>59</v>
      </c>
      <c r="M840" t="s">
        <v>225</v>
      </c>
      <c r="N840" t="s">
        <v>361</v>
      </c>
      <c r="Q840" t="s">
        <v>71</v>
      </c>
    </row>
    <row r="841" spans="1:17" x14ac:dyDescent="0.3">
      <c r="A841" t="s">
        <v>2474</v>
      </c>
      <c r="B841" s="2">
        <v>46070</v>
      </c>
      <c r="C841" t="s">
        <v>54</v>
      </c>
      <c r="D841" t="s">
        <v>209</v>
      </c>
      <c r="E841" t="s">
        <v>1692</v>
      </c>
      <c r="H841" t="s">
        <v>111</v>
      </c>
      <c r="I841" t="s">
        <v>2475</v>
      </c>
      <c r="J841" t="s">
        <v>168</v>
      </c>
      <c r="L841" t="s">
        <v>303</v>
      </c>
      <c r="M841" t="s">
        <v>40</v>
      </c>
      <c r="N841" t="s">
        <v>1186</v>
      </c>
      <c r="O841" t="s">
        <v>330</v>
      </c>
      <c r="P841" s="3">
        <v>46074</v>
      </c>
      <c r="Q841" t="s">
        <v>43</v>
      </c>
    </row>
    <row r="842" spans="1:17" x14ac:dyDescent="0.3">
      <c r="A842" t="s">
        <v>2476</v>
      </c>
      <c r="B842" s="2">
        <v>45996</v>
      </c>
      <c r="C842" t="s">
        <v>19</v>
      </c>
      <c r="D842" t="s">
        <v>55</v>
      </c>
      <c r="E842" t="s">
        <v>1332</v>
      </c>
      <c r="F842" s="1">
        <v>5900000000000</v>
      </c>
      <c r="G842" s="3">
        <v>21628</v>
      </c>
      <c r="I842" t="s">
        <v>2477</v>
      </c>
      <c r="J842" t="s">
        <v>24</v>
      </c>
      <c r="K842" t="s">
        <v>25</v>
      </c>
      <c r="L842" t="s">
        <v>149</v>
      </c>
      <c r="M842" t="s">
        <v>40</v>
      </c>
      <c r="N842" t="s">
        <v>1822</v>
      </c>
      <c r="O842" t="s">
        <v>87</v>
      </c>
      <c r="Q842" t="s">
        <v>71</v>
      </c>
    </row>
    <row r="843" spans="1:17" x14ac:dyDescent="0.3">
      <c r="A843" t="s">
        <v>2478</v>
      </c>
      <c r="B843" s="3">
        <v>45990</v>
      </c>
      <c r="C843" t="s">
        <v>46</v>
      </c>
      <c r="D843" t="s">
        <v>147</v>
      </c>
      <c r="E843" t="s">
        <v>133</v>
      </c>
      <c r="F843" s="1">
        <v>9110000000000</v>
      </c>
      <c r="G843" s="2">
        <v>33601</v>
      </c>
      <c r="H843" t="s">
        <v>100</v>
      </c>
      <c r="I843" t="s">
        <v>2479</v>
      </c>
      <c r="J843" t="s">
        <v>257</v>
      </c>
      <c r="L843" t="s">
        <v>303</v>
      </c>
      <c r="M843" t="s">
        <v>174</v>
      </c>
      <c r="O843" t="s">
        <v>144</v>
      </c>
      <c r="P843" t="s">
        <v>1301</v>
      </c>
      <c r="Q843" t="s">
        <v>78</v>
      </c>
    </row>
    <row r="844" spans="1:17" x14ac:dyDescent="0.3">
      <c r="A844" t="s">
        <v>2480</v>
      </c>
      <c r="B844" t="s">
        <v>2481</v>
      </c>
      <c r="C844" t="s">
        <v>172</v>
      </c>
      <c r="D844" t="s">
        <v>55</v>
      </c>
      <c r="E844" t="s">
        <v>940</v>
      </c>
      <c r="F844" s="1">
        <v>9610000000000</v>
      </c>
      <c r="H844" t="s">
        <v>36</v>
      </c>
      <c r="J844" t="s">
        <v>102</v>
      </c>
      <c r="L844" t="s">
        <v>303</v>
      </c>
      <c r="M844" t="s">
        <v>40</v>
      </c>
      <c r="N844" t="s">
        <v>270</v>
      </c>
      <c r="O844" t="s">
        <v>96</v>
      </c>
      <c r="P844" s="2">
        <v>46363</v>
      </c>
      <c r="Q844" t="s">
        <v>437</v>
      </c>
    </row>
    <row r="845" spans="1:17" x14ac:dyDescent="0.3">
      <c r="A845" t="s">
        <v>2482</v>
      </c>
      <c r="B845" s="2">
        <v>45669</v>
      </c>
      <c r="C845" t="s">
        <v>322</v>
      </c>
      <c r="D845" t="s">
        <v>34</v>
      </c>
      <c r="E845" t="s">
        <v>887</v>
      </c>
      <c r="F845" s="1">
        <v>9700000000000</v>
      </c>
      <c r="I845" t="s">
        <v>2483</v>
      </c>
      <c r="J845" t="s">
        <v>84</v>
      </c>
      <c r="K845" t="s">
        <v>25</v>
      </c>
      <c r="L845" t="s">
        <v>59</v>
      </c>
      <c r="N845" t="s">
        <v>797</v>
      </c>
      <c r="Q845" t="s">
        <v>437</v>
      </c>
    </row>
    <row r="846" spans="1:17" x14ac:dyDescent="0.3">
      <c r="A846" t="s">
        <v>2484</v>
      </c>
      <c r="B846" t="s">
        <v>1874</v>
      </c>
      <c r="C846" t="s">
        <v>19</v>
      </c>
      <c r="D846" t="s">
        <v>81</v>
      </c>
      <c r="E846" t="s">
        <v>2485</v>
      </c>
      <c r="F846" s="1">
        <v>8510000000000</v>
      </c>
      <c r="G846" s="3">
        <v>31333</v>
      </c>
      <c r="I846">
        <v>708557273</v>
      </c>
      <c r="J846" t="s">
        <v>241</v>
      </c>
      <c r="K846" t="s">
        <v>211</v>
      </c>
      <c r="L846" t="s">
        <v>121</v>
      </c>
      <c r="M846" t="s">
        <v>225</v>
      </c>
      <c r="N846" t="s">
        <v>413</v>
      </c>
      <c r="O846" t="s">
        <v>206</v>
      </c>
      <c r="P846" s="2">
        <v>46262</v>
      </c>
      <c r="Q846" t="s">
        <v>437</v>
      </c>
    </row>
    <row r="847" spans="1:17" x14ac:dyDescent="0.3">
      <c r="A847" t="s">
        <v>2486</v>
      </c>
      <c r="B847" t="s">
        <v>1245</v>
      </c>
      <c r="C847" t="s">
        <v>172</v>
      </c>
      <c r="D847" t="s">
        <v>34</v>
      </c>
      <c r="E847" t="s">
        <v>1443</v>
      </c>
      <c r="G847" s="2">
        <v>34589</v>
      </c>
      <c r="H847" t="s">
        <v>22</v>
      </c>
      <c r="J847" t="s">
        <v>181</v>
      </c>
      <c r="L847" t="s">
        <v>85</v>
      </c>
      <c r="M847" t="s">
        <v>50</v>
      </c>
      <c r="N847" t="s">
        <v>429</v>
      </c>
      <c r="O847" t="s">
        <v>193</v>
      </c>
      <c r="Q847" t="s">
        <v>276</v>
      </c>
    </row>
    <row r="848" spans="1:17" x14ac:dyDescent="0.3">
      <c r="A848" t="s">
        <v>2487</v>
      </c>
      <c r="B848" t="s">
        <v>445</v>
      </c>
      <c r="C848" t="s">
        <v>109</v>
      </c>
      <c r="D848" t="s">
        <v>138</v>
      </c>
      <c r="F848" s="1">
        <v>8400000000000</v>
      </c>
      <c r="G848" s="2">
        <v>30759</v>
      </c>
      <c r="I848" t="s">
        <v>2488</v>
      </c>
      <c r="J848" t="s">
        <v>75</v>
      </c>
      <c r="L848" t="s">
        <v>134</v>
      </c>
      <c r="N848" t="s">
        <v>521</v>
      </c>
      <c r="O848" t="s">
        <v>485</v>
      </c>
      <c r="Q848" t="s">
        <v>71</v>
      </c>
    </row>
    <row r="849" spans="1:17" x14ac:dyDescent="0.3">
      <c r="A849" t="s">
        <v>2489</v>
      </c>
      <c r="B849" s="2">
        <v>46250</v>
      </c>
      <c r="C849" t="s">
        <v>19</v>
      </c>
      <c r="D849" t="s">
        <v>147</v>
      </c>
      <c r="F849" s="1">
        <v>6800000000000</v>
      </c>
      <c r="G849" s="2">
        <v>24872</v>
      </c>
      <c r="H849" t="s">
        <v>100</v>
      </c>
      <c r="I849">
        <v>605487482</v>
      </c>
      <c r="J849" t="s">
        <v>186</v>
      </c>
      <c r="K849" t="s">
        <v>25</v>
      </c>
      <c r="L849" t="s">
        <v>128</v>
      </c>
      <c r="M849" t="s">
        <v>225</v>
      </c>
      <c r="N849" t="s">
        <v>911</v>
      </c>
      <c r="O849" t="s">
        <v>914</v>
      </c>
      <c r="Q849" t="s">
        <v>145</v>
      </c>
    </row>
    <row r="850" spans="1:17" x14ac:dyDescent="0.3">
      <c r="A850" t="s">
        <v>2490</v>
      </c>
      <c r="B850" s="3">
        <v>46114</v>
      </c>
      <c r="C850" t="s">
        <v>19</v>
      </c>
      <c r="D850" t="s">
        <v>138</v>
      </c>
      <c r="E850" t="s">
        <v>919</v>
      </c>
      <c r="F850" s="1">
        <v>6900000000000</v>
      </c>
      <c r="G850" s="2">
        <v>25416</v>
      </c>
      <c r="H850" t="s">
        <v>65</v>
      </c>
      <c r="I850" t="s">
        <v>2491</v>
      </c>
      <c r="J850" t="s">
        <v>224</v>
      </c>
      <c r="K850" t="s">
        <v>220</v>
      </c>
      <c r="L850" t="s">
        <v>121</v>
      </c>
      <c r="M850" t="s">
        <v>50</v>
      </c>
      <c r="N850" t="s">
        <v>559</v>
      </c>
      <c r="O850" t="s">
        <v>162</v>
      </c>
      <c r="P850" s="3">
        <v>46125</v>
      </c>
      <c r="Q850" t="s">
        <v>30</v>
      </c>
    </row>
    <row r="851" spans="1:17" x14ac:dyDescent="0.3">
      <c r="A851" t="s">
        <v>2492</v>
      </c>
      <c r="B851" s="2">
        <v>46018</v>
      </c>
      <c r="C851" t="s">
        <v>109</v>
      </c>
      <c r="D851" t="s">
        <v>81</v>
      </c>
      <c r="E851" t="s">
        <v>899</v>
      </c>
      <c r="F851" s="1">
        <v>8510000000000</v>
      </c>
      <c r="G851" s="2">
        <v>31404</v>
      </c>
      <c r="H851" t="s">
        <v>111</v>
      </c>
      <c r="J851" t="s">
        <v>49</v>
      </c>
      <c r="L851" t="s">
        <v>59</v>
      </c>
      <c r="M851" t="s">
        <v>114</v>
      </c>
      <c r="N851" t="s">
        <v>1644</v>
      </c>
      <c r="O851" t="s">
        <v>408</v>
      </c>
      <c r="Q851" t="s">
        <v>131</v>
      </c>
    </row>
    <row r="852" spans="1:17" x14ac:dyDescent="0.3">
      <c r="A852" t="s">
        <v>2493</v>
      </c>
      <c r="C852" t="s">
        <v>80</v>
      </c>
      <c r="D852" t="s">
        <v>209</v>
      </c>
      <c r="E852" t="s">
        <v>452</v>
      </c>
      <c r="F852" s="1">
        <v>6810000000000</v>
      </c>
      <c r="H852" t="s">
        <v>36</v>
      </c>
      <c r="I852" t="s">
        <v>2494</v>
      </c>
      <c r="J852" t="s">
        <v>141</v>
      </c>
      <c r="L852" t="s">
        <v>26</v>
      </c>
      <c r="M852" t="s">
        <v>60</v>
      </c>
      <c r="N852" t="s">
        <v>1536</v>
      </c>
      <c r="O852" t="s">
        <v>764</v>
      </c>
      <c r="P852" t="s">
        <v>2495</v>
      </c>
      <c r="Q852" t="s">
        <v>125</v>
      </c>
    </row>
    <row r="853" spans="1:17" x14ac:dyDescent="0.3">
      <c r="A853" t="s">
        <v>2496</v>
      </c>
      <c r="B853" s="3">
        <v>46115</v>
      </c>
      <c r="C853" t="s">
        <v>46</v>
      </c>
      <c r="D853" t="s">
        <v>147</v>
      </c>
      <c r="F853" s="1">
        <v>7510000000000</v>
      </c>
      <c r="G853" s="2">
        <v>27555</v>
      </c>
      <c r="H853" t="s">
        <v>111</v>
      </c>
      <c r="I853" t="s">
        <v>2497</v>
      </c>
      <c r="J853" t="s">
        <v>94</v>
      </c>
      <c r="L853" t="s">
        <v>303</v>
      </c>
      <c r="O853" t="s">
        <v>213</v>
      </c>
    </row>
    <row r="854" spans="1:17" x14ac:dyDescent="0.3">
      <c r="A854" t="s">
        <v>2498</v>
      </c>
      <c r="B854" t="s">
        <v>2499</v>
      </c>
      <c r="C854" t="s">
        <v>117</v>
      </c>
      <c r="D854" t="s">
        <v>34</v>
      </c>
      <c r="E854" t="s">
        <v>968</v>
      </c>
      <c r="F854" s="1">
        <v>7710000000000</v>
      </c>
      <c r="G854" s="2">
        <v>28448</v>
      </c>
      <c r="H854" t="s">
        <v>22</v>
      </c>
      <c r="I854" t="s">
        <v>2500</v>
      </c>
      <c r="J854" t="s">
        <v>154</v>
      </c>
      <c r="L854" t="s">
        <v>128</v>
      </c>
      <c r="M854" t="s">
        <v>27</v>
      </c>
      <c r="N854" t="s">
        <v>371</v>
      </c>
      <c r="O854" t="s">
        <v>245</v>
      </c>
      <c r="Q854" t="s">
        <v>276</v>
      </c>
    </row>
    <row r="855" spans="1:17" x14ac:dyDescent="0.3">
      <c r="A855" t="s">
        <v>2501</v>
      </c>
      <c r="B855" s="2">
        <v>46012</v>
      </c>
      <c r="C855" t="s">
        <v>376</v>
      </c>
      <c r="D855" t="s">
        <v>20</v>
      </c>
      <c r="E855" t="s">
        <v>2502</v>
      </c>
      <c r="F855" s="1">
        <v>2610000000000</v>
      </c>
      <c r="G855" s="2">
        <v>46243</v>
      </c>
      <c r="H855" t="s">
        <v>36</v>
      </c>
      <c r="I855">
        <v>826647447</v>
      </c>
      <c r="J855" t="s">
        <v>241</v>
      </c>
      <c r="M855" t="s">
        <v>225</v>
      </c>
      <c r="N855" t="s">
        <v>2102</v>
      </c>
      <c r="O855" t="s">
        <v>150</v>
      </c>
      <c r="Q855" t="s">
        <v>145</v>
      </c>
    </row>
    <row r="856" spans="1:17" x14ac:dyDescent="0.3">
      <c r="A856" t="s">
        <v>2503</v>
      </c>
      <c r="B856" s="2">
        <v>46270</v>
      </c>
      <c r="C856" t="s">
        <v>80</v>
      </c>
      <c r="D856" t="s">
        <v>147</v>
      </c>
      <c r="E856" t="s">
        <v>1918</v>
      </c>
      <c r="F856" s="1">
        <v>6000000000000</v>
      </c>
      <c r="G856" s="3">
        <v>21940</v>
      </c>
      <c r="H856" t="s">
        <v>48</v>
      </c>
      <c r="I856">
        <v>27689821111</v>
      </c>
      <c r="J856" t="s">
        <v>224</v>
      </c>
      <c r="K856" t="s">
        <v>220</v>
      </c>
      <c r="L856" t="s">
        <v>128</v>
      </c>
      <c r="M856" t="s">
        <v>174</v>
      </c>
      <c r="N856" t="s">
        <v>686</v>
      </c>
      <c r="O856" t="s">
        <v>183</v>
      </c>
      <c r="Q856" t="s">
        <v>71</v>
      </c>
    </row>
    <row r="857" spans="1:17" x14ac:dyDescent="0.3">
      <c r="A857" t="s">
        <v>2504</v>
      </c>
      <c r="B857" t="s">
        <v>581</v>
      </c>
      <c r="C857" t="s">
        <v>46</v>
      </c>
      <c r="D857" t="s">
        <v>98</v>
      </c>
      <c r="E857" t="s">
        <v>2505</v>
      </c>
      <c r="F857" s="1">
        <v>5010000000000</v>
      </c>
      <c r="G857" t="s">
        <v>2506</v>
      </c>
      <c r="H857" t="s">
        <v>111</v>
      </c>
      <c r="I857" t="s">
        <v>2507</v>
      </c>
      <c r="J857" t="s">
        <v>141</v>
      </c>
      <c r="L857" t="s">
        <v>149</v>
      </c>
      <c r="M857" t="s">
        <v>27</v>
      </c>
      <c r="N857" t="s">
        <v>1763</v>
      </c>
      <c r="O857" t="s">
        <v>305</v>
      </c>
      <c r="Q857" t="s">
        <v>385</v>
      </c>
    </row>
    <row r="858" spans="1:17" x14ac:dyDescent="0.3">
      <c r="A858" t="s">
        <v>2508</v>
      </c>
      <c r="B858" s="3">
        <v>46279</v>
      </c>
      <c r="C858" t="s">
        <v>54</v>
      </c>
      <c r="D858" t="s">
        <v>209</v>
      </c>
      <c r="E858" t="s">
        <v>2509</v>
      </c>
      <c r="F858" s="1">
        <v>6010000000000</v>
      </c>
      <c r="G858" s="3">
        <v>22200</v>
      </c>
      <c r="H858" t="s">
        <v>36</v>
      </c>
      <c r="I858" t="s">
        <v>2510</v>
      </c>
      <c r="J858" t="s">
        <v>38</v>
      </c>
      <c r="L858" t="s">
        <v>149</v>
      </c>
      <c r="M858" t="s">
        <v>114</v>
      </c>
      <c r="N858" t="s">
        <v>892</v>
      </c>
      <c r="O858" t="s">
        <v>175</v>
      </c>
      <c r="Q858" t="s">
        <v>107</v>
      </c>
    </row>
    <row r="859" spans="1:17" x14ac:dyDescent="0.3">
      <c r="A859" t="s">
        <v>2511</v>
      </c>
      <c r="B859" s="2">
        <v>46211</v>
      </c>
      <c r="C859" t="s">
        <v>109</v>
      </c>
      <c r="D859" t="s">
        <v>34</v>
      </c>
      <c r="E859" t="s">
        <v>1366</v>
      </c>
      <c r="F859" s="1">
        <v>7110000000000</v>
      </c>
      <c r="G859" t="s">
        <v>2512</v>
      </c>
      <c r="H859" t="s">
        <v>22</v>
      </c>
      <c r="J859" t="s">
        <v>84</v>
      </c>
      <c r="L859" t="s">
        <v>128</v>
      </c>
      <c r="M859" t="s">
        <v>114</v>
      </c>
      <c r="N859" t="s">
        <v>793</v>
      </c>
      <c r="O859" t="s">
        <v>193</v>
      </c>
    </row>
    <row r="860" spans="1:17" x14ac:dyDescent="0.3">
      <c r="A860" t="s">
        <v>2513</v>
      </c>
      <c r="B860" t="s">
        <v>843</v>
      </c>
      <c r="C860" t="s">
        <v>33</v>
      </c>
      <c r="D860" t="s">
        <v>138</v>
      </c>
      <c r="E860" t="s">
        <v>940</v>
      </c>
      <c r="F860" s="1">
        <v>503000000000</v>
      </c>
      <c r="G860" s="2">
        <v>38423</v>
      </c>
      <c r="H860" t="s">
        <v>36</v>
      </c>
      <c r="J860" t="s">
        <v>141</v>
      </c>
      <c r="L860" t="s">
        <v>303</v>
      </c>
      <c r="M860" t="s">
        <v>114</v>
      </c>
      <c r="O860" t="s">
        <v>459</v>
      </c>
      <c r="P860" s="2">
        <v>46266</v>
      </c>
      <c r="Q860" t="s">
        <v>71</v>
      </c>
    </row>
    <row r="861" spans="1:17" x14ac:dyDescent="0.3">
      <c r="A861" t="s">
        <v>2514</v>
      </c>
      <c r="B861" s="2">
        <v>45991</v>
      </c>
      <c r="C861" t="s">
        <v>19</v>
      </c>
      <c r="D861" t="s">
        <v>81</v>
      </c>
      <c r="E861" t="s">
        <v>239</v>
      </c>
      <c r="F861" s="1">
        <v>1010000000000</v>
      </c>
      <c r="G861" t="s">
        <v>2515</v>
      </c>
      <c r="H861" t="s">
        <v>100</v>
      </c>
      <c r="J861" t="s">
        <v>249</v>
      </c>
      <c r="K861" t="s">
        <v>325</v>
      </c>
      <c r="L861" t="s">
        <v>103</v>
      </c>
      <c r="M861" t="s">
        <v>60</v>
      </c>
      <c r="N861" t="s">
        <v>2363</v>
      </c>
      <c r="O861" t="s">
        <v>162</v>
      </c>
      <c r="P861" s="2">
        <v>46007</v>
      </c>
      <c r="Q861" t="s">
        <v>43</v>
      </c>
    </row>
    <row r="862" spans="1:17" x14ac:dyDescent="0.3">
      <c r="A862" t="s">
        <v>2516</v>
      </c>
      <c r="B862" s="2">
        <v>45973</v>
      </c>
      <c r="C862" t="s">
        <v>80</v>
      </c>
      <c r="D862" t="s">
        <v>55</v>
      </c>
      <c r="E862" t="s">
        <v>1517</v>
      </c>
      <c r="F862" s="1">
        <v>7100000000000</v>
      </c>
      <c r="G862" s="2">
        <v>25957</v>
      </c>
      <c r="H862" t="s">
        <v>65</v>
      </c>
      <c r="I862">
        <v>27776520803</v>
      </c>
      <c r="J862" t="s">
        <v>224</v>
      </c>
      <c r="L862" t="s">
        <v>103</v>
      </c>
      <c r="M862" t="s">
        <v>68</v>
      </c>
      <c r="N862" t="s">
        <v>2517</v>
      </c>
      <c r="O862" t="s">
        <v>237</v>
      </c>
      <c r="P862" t="s">
        <v>2518</v>
      </c>
      <c r="Q862" t="s">
        <v>253</v>
      </c>
    </row>
    <row r="863" spans="1:17" x14ac:dyDescent="0.3">
      <c r="A863" t="s">
        <v>2519</v>
      </c>
      <c r="B863" s="2">
        <v>46066</v>
      </c>
      <c r="C863" t="s">
        <v>73</v>
      </c>
      <c r="D863" t="s">
        <v>98</v>
      </c>
      <c r="E863" t="s">
        <v>1492</v>
      </c>
      <c r="F863" s="1">
        <v>6110000000000</v>
      </c>
      <c r="G863" s="3">
        <v>22542</v>
      </c>
      <c r="I863" t="s">
        <v>2520</v>
      </c>
      <c r="J863" t="s">
        <v>216</v>
      </c>
      <c r="L863" t="s">
        <v>26</v>
      </c>
      <c r="M863" t="s">
        <v>155</v>
      </c>
      <c r="O863" t="s">
        <v>339</v>
      </c>
      <c r="P863" t="s">
        <v>620</v>
      </c>
    </row>
    <row r="864" spans="1:17" x14ac:dyDescent="0.3">
      <c r="A864" t="s">
        <v>2521</v>
      </c>
      <c r="B864" s="2">
        <v>46175</v>
      </c>
      <c r="C864" t="s">
        <v>46</v>
      </c>
      <c r="D864" t="s">
        <v>34</v>
      </c>
      <c r="E864" t="s">
        <v>1450</v>
      </c>
      <c r="F864" s="1">
        <v>6510000000000</v>
      </c>
      <c r="G864" s="2">
        <v>23878</v>
      </c>
      <c r="H864" t="s">
        <v>36</v>
      </c>
      <c r="I864">
        <v>27679133668</v>
      </c>
      <c r="J864" t="s">
        <v>84</v>
      </c>
      <c r="L864" t="s">
        <v>121</v>
      </c>
      <c r="M864" t="s">
        <v>225</v>
      </c>
      <c r="N864" t="s">
        <v>1256</v>
      </c>
      <c r="O864" t="s">
        <v>42</v>
      </c>
      <c r="P864" s="3">
        <v>46085</v>
      </c>
      <c r="Q864" t="s">
        <v>437</v>
      </c>
    </row>
    <row r="865" spans="1:17" x14ac:dyDescent="0.3">
      <c r="A865" t="s">
        <v>2522</v>
      </c>
      <c r="B865" t="s">
        <v>2523</v>
      </c>
      <c r="C865" t="s">
        <v>80</v>
      </c>
      <c r="D865" t="s">
        <v>20</v>
      </c>
      <c r="E865" t="s">
        <v>1593</v>
      </c>
      <c r="F865" s="1">
        <v>4610000000000</v>
      </c>
      <c r="G865" t="s">
        <v>2524</v>
      </c>
      <c r="H865" t="s">
        <v>65</v>
      </c>
      <c r="I865">
        <v>27805015793</v>
      </c>
      <c r="J865" t="s">
        <v>120</v>
      </c>
      <c r="L865" t="s">
        <v>128</v>
      </c>
      <c r="M865" t="s">
        <v>40</v>
      </c>
      <c r="N865" t="s">
        <v>1906</v>
      </c>
      <c r="O865" t="s">
        <v>105</v>
      </c>
      <c r="Q865" t="s">
        <v>145</v>
      </c>
    </row>
    <row r="866" spans="1:17" x14ac:dyDescent="0.3">
      <c r="A866" t="s">
        <v>2525</v>
      </c>
      <c r="B866" s="2">
        <v>46092</v>
      </c>
      <c r="C866" t="s">
        <v>54</v>
      </c>
      <c r="D866" t="s">
        <v>34</v>
      </c>
      <c r="E866" t="s">
        <v>148</v>
      </c>
      <c r="F866" s="1">
        <v>6310000000000</v>
      </c>
      <c r="G866" t="s">
        <v>2526</v>
      </c>
      <c r="H866" t="s">
        <v>111</v>
      </c>
      <c r="I866" t="s">
        <v>2527</v>
      </c>
      <c r="J866" t="s">
        <v>49</v>
      </c>
      <c r="L866" t="s">
        <v>303</v>
      </c>
      <c r="M866" t="s">
        <v>50</v>
      </c>
      <c r="N866" t="s">
        <v>2528</v>
      </c>
      <c r="O866" t="s">
        <v>175</v>
      </c>
      <c r="P866" t="s">
        <v>2529</v>
      </c>
      <c r="Q866" t="s">
        <v>107</v>
      </c>
    </row>
    <row r="867" spans="1:17" x14ac:dyDescent="0.3">
      <c r="A867" t="s">
        <v>2530</v>
      </c>
      <c r="B867" s="2">
        <v>46056</v>
      </c>
      <c r="C867" t="s">
        <v>19</v>
      </c>
      <c r="D867" t="s">
        <v>55</v>
      </c>
      <c r="F867" s="1">
        <v>7710000000000</v>
      </c>
      <c r="G867" s="3">
        <v>28301</v>
      </c>
      <c r="H867" t="s">
        <v>22</v>
      </c>
      <c r="I867" t="s">
        <v>2531</v>
      </c>
      <c r="J867" t="s">
        <v>197</v>
      </c>
      <c r="K867" t="s">
        <v>325</v>
      </c>
      <c r="L867" t="s">
        <v>85</v>
      </c>
      <c r="M867" t="s">
        <v>50</v>
      </c>
      <c r="O867" t="s">
        <v>720</v>
      </c>
      <c r="Q867" t="s">
        <v>107</v>
      </c>
    </row>
    <row r="868" spans="1:17" x14ac:dyDescent="0.3">
      <c r="A868" t="s">
        <v>2532</v>
      </c>
      <c r="B868" s="2">
        <v>46269</v>
      </c>
      <c r="C868" t="s">
        <v>54</v>
      </c>
      <c r="D868" t="s">
        <v>20</v>
      </c>
      <c r="E868" t="s">
        <v>674</v>
      </c>
      <c r="F868" s="1">
        <v>9010000000000</v>
      </c>
      <c r="G868" s="2">
        <v>33151</v>
      </c>
      <c r="I868" t="s">
        <v>2533</v>
      </c>
      <c r="J868" t="s">
        <v>113</v>
      </c>
      <c r="L868" t="s">
        <v>121</v>
      </c>
      <c r="M868" t="s">
        <v>114</v>
      </c>
      <c r="N868" t="s">
        <v>643</v>
      </c>
      <c r="O868" t="s">
        <v>379</v>
      </c>
      <c r="P868" s="2">
        <v>46287</v>
      </c>
      <c r="Q868" t="s">
        <v>437</v>
      </c>
    </row>
    <row r="869" spans="1:17" x14ac:dyDescent="0.3">
      <c r="A869" t="s">
        <v>2534</v>
      </c>
      <c r="B869" s="3">
        <v>46133</v>
      </c>
      <c r="C869" t="s">
        <v>54</v>
      </c>
      <c r="D869" t="s">
        <v>209</v>
      </c>
      <c r="E869" t="s">
        <v>923</v>
      </c>
      <c r="F869" s="1">
        <v>5210000000000</v>
      </c>
      <c r="G869" s="2">
        <v>19207</v>
      </c>
      <c r="H869" t="s">
        <v>22</v>
      </c>
      <c r="I869" t="s">
        <v>2535</v>
      </c>
      <c r="J869" t="s">
        <v>84</v>
      </c>
      <c r="L869" t="s">
        <v>121</v>
      </c>
      <c r="M869" t="s">
        <v>40</v>
      </c>
      <c r="N869" t="s">
        <v>514</v>
      </c>
      <c r="O869" t="s">
        <v>353</v>
      </c>
      <c r="P869" s="3">
        <v>46152</v>
      </c>
      <c r="Q869" t="s">
        <v>437</v>
      </c>
    </row>
    <row r="870" spans="1:17" x14ac:dyDescent="0.3">
      <c r="A870" t="s">
        <v>2536</v>
      </c>
      <c r="B870" s="2">
        <v>46150</v>
      </c>
      <c r="C870" t="s">
        <v>33</v>
      </c>
      <c r="D870" t="s">
        <v>34</v>
      </c>
      <c r="E870" t="s">
        <v>1078</v>
      </c>
      <c r="F870" s="1">
        <v>7710000000000</v>
      </c>
      <c r="G870" s="3">
        <v>28333</v>
      </c>
      <c r="I870">
        <v>805282183</v>
      </c>
      <c r="J870" t="s">
        <v>257</v>
      </c>
      <c r="L870" t="s">
        <v>121</v>
      </c>
      <c r="M870" t="s">
        <v>114</v>
      </c>
      <c r="N870" t="s">
        <v>400</v>
      </c>
      <c r="O870" t="s">
        <v>271</v>
      </c>
      <c r="P870" s="2">
        <v>46062</v>
      </c>
      <c r="Q870" t="s">
        <v>88</v>
      </c>
    </row>
    <row r="871" spans="1:17" x14ac:dyDescent="0.3">
      <c r="A871" t="s">
        <v>2537</v>
      </c>
      <c r="B871" s="2">
        <v>46002</v>
      </c>
      <c r="C871" t="s">
        <v>73</v>
      </c>
      <c r="D871" t="s">
        <v>81</v>
      </c>
      <c r="E871" t="s">
        <v>2485</v>
      </c>
      <c r="F871" s="1">
        <v>6210000000000</v>
      </c>
      <c r="G871" t="s">
        <v>2538</v>
      </c>
      <c r="H871" t="s">
        <v>36</v>
      </c>
      <c r="J871" t="s">
        <v>249</v>
      </c>
      <c r="L871" t="s">
        <v>128</v>
      </c>
      <c r="M871" t="s">
        <v>174</v>
      </c>
      <c r="N871" t="s">
        <v>345</v>
      </c>
      <c r="O871" t="s">
        <v>144</v>
      </c>
      <c r="Q871" t="s">
        <v>145</v>
      </c>
    </row>
    <row r="872" spans="1:17" x14ac:dyDescent="0.3">
      <c r="A872" t="s">
        <v>2539</v>
      </c>
      <c r="B872" s="2">
        <v>46267</v>
      </c>
      <c r="C872" t="s">
        <v>46</v>
      </c>
      <c r="D872" t="s">
        <v>165</v>
      </c>
      <c r="E872" t="s">
        <v>1366</v>
      </c>
      <c r="F872" s="1">
        <v>110000000000</v>
      </c>
      <c r="G872" s="2">
        <v>37188</v>
      </c>
      <c r="H872" t="s">
        <v>111</v>
      </c>
      <c r="I872" t="s">
        <v>2540</v>
      </c>
      <c r="J872" t="s">
        <v>113</v>
      </c>
      <c r="M872" t="s">
        <v>114</v>
      </c>
      <c r="N872" t="s">
        <v>813</v>
      </c>
      <c r="O872" t="s">
        <v>450</v>
      </c>
      <c r="Q872" t="s">
        <v>253</v>
      </c>
    </row>
    <row r="873" spans="1:17" x14ac:dyDescent="0.3">
      <c r="A873" t="s">
        <v>2541</v>
      </c>
      <c r="B873" s="3">
        <v>46008</v>
      </c>
      <c r="C873" t="s">
        <v>322</v>
      </c>
      <c r="D873" t="s">
        <v>34</v>
      </c>
      <c r="E873" t="s">
        <v>2542</v>
      </c>
      <c r="F873" s="1">
        <v>7600000000000</v>
      </c>
      <c r="G873" s="3">
        <v>27852</v>
      </c>
      <c r="H873" t="s">
        <v>100</v>
      </c>
      <c r="I873" t="s">
        <v>2543</v>
      </c>
      <c r="J873" t="s">
        <v>357</v>
      </c>
      <c r="K873" t="s">
        <v>296</v>
      </c>
      <c r="L873" t="s">
        <v>121</v>
      </c>
      <c r="M873" t="s">
        <v>60</v>
      </c>
      <c r="N873" t="s">
        <v>400</v>
      </c>
      <c r="O873" t="s">
        <v>315</v>
      </c>
      <c r="P873" s="2">
        <v>46029</v>
      </c>
      <c r="Q873" t="s">
        <v>107</v>
      </c>
    </row>
    <row r="874" spans="1:17" x14ac:dyDescent="0.3">
      <c r="A874" t="s">
        <v>2544</v>
      </c>
      <c r="B874" s="2">
        <v>46057</v>
      </c>
      <c r="C874" t="s">
        <v>19</v>
      </c>
      <c r="D874" t="s">
        <v>209</v>
      </c>
      <c r="E874" t="s">
        <v>2418</v>
      </c>
      <c r="F874" s="1">
        <v>9610000000000</v>
      </c>
      <c r="G874" s="2">
        <v>35344</v>
      </c>
      <c r="I874" t="s">
        <v>2545</v>
      </c>
      <c r="J874" t="s">
        <v>412</v>
      </c>
      <c r="K874" t="s">
        <v>319</v>
      </c>
      <c r="L874" t="s">
        <v>59</v>
      </c>
      <c r="M874" t="s">
        <v>27</v>
      </c>
      <c r="O874" t="s">
        <v>362</v>
      </c>
      <c r="Q874" t="s">
        <v>177</v>
      </c>
    </row>
    <row r="875" spans="1:17" x14ac:dyDescent="0.3">
      <c r="A875" t="s">
        <v>2546</v>
      </c>
      <c r="B875" s="3">
        <v>46101</v>
      </c>
      <c r="C875" t="s">
        <v>322</v>
      </c>
      <c r="D875" t="s">
        <v>34</v>
      </c>
      <c r="E875" t="s">
        <v>2114</v>
      </c>
      <c r="F875" s="1">
        <v>709000000000</v>
      </c>
      <c r="G875" s="2">
        <v>39327</v>
      </c>
      <c r="H875" t="s">
        <v>48</v>
      </c>
      <c r="I875">
        <v>27608867583</v>
      </c>
      <c r="J875" t="s">
        <v>241</v>
      </c>
      <c r="L875" t="s">
        <v>121</v>
      </c>
      <c r="M875" t="s">
        <v>174</v>
      </c>
      <c r="N875" t="s">
        <v>911</v>
      </c>
      <c r="O875" t="s">
        <v>315</v>
      </c>
      <c r="P875" s="2">
        <v>46118</v>
      </c>
      <c r="Q875" t="s">
        <v>88</v>
      </c>
    </row>
    <row r="876" spans="1:17" x14ac:dyDescent="0.3">
      <c r="A876" t="s">
        <v>2547</v>
      </c>
      <c r="B876" s="2">
        <v>46082</v>
      </c>
      <c r="C876" t="s">
        <v>172</v>
      </c>
      <c r="D876" t="s">
        <v>34</v>
      </c>
      <c r="E876" t="s">
        <v>899</v>
      </c>
      <c r="F876" s="1">
        <v>6810000000000</v>
      </c>
      <c r="G876" t="s">
        <v>2548</v>
      </c>
      <c r="H876" t="s">
        <v>111</v>
      </c>
      <c r="I876" t="s">
        <v>2549</v>
      </c>
      <c r="J876" t="s">
        <v>181</v>
      </c>
      <c r="L876" t="s">
        <v>134</v>
      </c>
      <c r="M876" t="s">
        <v>114</v>
      </c>
      <c r="N876" t="s">
        <v>579</v>
      </c>
      <c r="O876" t="s">
        <v>339</v>
      </c>
      <c r="Q876" t="s">
        <v>131</v>
      </c>
    </row>
    <row r="877" spans="1:17" x14ac:dyDescent="0.3">
      <c r="A877" t="s">
        <v>2550</v>
      </c>
      <c r="B877" s="2">
        <v>46109</v>
      </c>
      <c r="C877" t="s">
        <v>172</v>
      </c>
      <c r="D877" t="s">
        <v>81</v>
      </c>
      <c r="E877" t="s">
        <v>1458</v>
      </c>
      <c r="F877" s="1">
        <v>112000000000</v>
      </c>
      <c r="G877" s="3">
        <v>37244</v>
      </c>
      <c r="I877">
        <v>841974754</v>
      </c>
      <c r="J877" t="s">
        <v>75</v>
      </c>
      <c r="L877" t="s">
        <v>59</v>
      </c>
      <c r="M877" t="s">
        <v>155</v>
      </c>
      <c r="N877" t="s">
        <v>760</v>
      </c>
      <c r="O877" t="s">
        <v>430</v>
      </c>
      <c r="Q877" t="s">
        <v>437</v>
      </c>
    </row>
    <row r="878" spans="1:17" x14ac:dyDescent="0.3">
      <c r="A878" t="s">
        <v>2551</v>
      </c>
      <c r="B878" s="2">
        <v>46000</v>
      </c>
      <c r="C878" t="s">
        <v>80</v>
      </c>
      <c r="D878" t="s">
        <v>165</v>
      </c>
      <c r="E878" t="s">
        <v>2552</v>
      </c>
      <c r="G878" t="s">
        <v>2553</v>
      </c>
      <c r="H878" t="s">
        <v>22</v>
      </c>
      <c r="J878" t="s">
        <v>94</v>
      </c>
      <c r="M878" t="s">
        <v>155</v>
      </c>
      <c r="N878" t="s">
        <v>1355</v>
      </c>
      <c r="O878" t="s">
        <v>395</v>
      </c>
      <c r="Q878" t="s">
        <v>200</v>
      </c>
    </row>
    <row r="879" spans="1:17" x14ac:dyDescent="0.3">
      <c r="A879" t="s">
        <v>2554</v>
      </c>
      <c r="B879" s="2">
        <v>46135</v>
      </c>
      <c r="C879" t="s">
        <v>109</v>
      </c>
      <c r="D879" t="s">
        <v>81</v>
      </c>
      <c r="E879" t="s">
        <v>2230</v>
      </c>
      <c r="F879" s="1">
        <v>8300000000000</v>
      </c>
      <c r="G879" s="3">
        <v>30426</v>
      </c>
      <c r="H879" t="s">
        <v>65</v>
      </c>
      <c r="I879" t="s">
        <v>2555</v>
      </c>
      <c r="L879" t="s">
        <v>134</v>
      </c>
      <c r="M879" t="s">
        <v>114</v>
      </c>
      <c r="N879" t="s">
        <v>135</v>
      </c>
      <c r="O879" t="s">
        <v>62</v>
      </c>
      <c r="Q879" t="s">
        <v>131</v>
      </c>
    </row>
    <row r="880" spans="1:17" x14ac:dyDescent="0.3">
      <c r="A880" t="s">
        <v>2556</v>
      </c>
      <c r="B880" s="3">
        <v>45985</v>
      </c>
      <c r="C880" t="s">
        <v>322</v>
      </c>
      <c r="D880" t="s">
        <v>81</v>
      </c>
      <c r="E880" t="s">
        <v>166</v>
      </c>
      <c r="F880" s="1">
        <v>1410000000000</v>
      </c>
      <c r="G880" t="s">
        <v>2557</v>
      </c>
      <c r="H880" t="s">
        <v>100</v>
      </c>
      <c r="I880" t="s">
        <v>2558</v>
      </c>
      <c r="J880" t="s">
        <v>219</v>
      </c>
      <c r="K880" t="s">
        <v>142</v>
      </c>
      <c r="L880" t="s">
        <v>103</v>
      </c>
      <c r="N880" t="s">
        <v>1400</v>
      </c>
      <c r="O880" t="s">
        <v>130</v>
      </c>
      <c r="Q880" t="s">
        <v>200</v>
      </c>
    </row>
    <row r="881" spans="1:17" x14ac:dyDescent="0.3">
      <c r="A881" t="s">
        <v>2559</v>
      </c>
      <c r="B881" s="2">
        <v>46143</v>
      </c>
      <c r="C881" t="s">
        <v>109</v>
      </c>
      <c r="D881" t="s">
        <v>209</v>
      </c>
      <c r="E881" t="s">
        <v>2399</v>
      </c>
      <c r="F881" s="1">
        <v>803000000000</v>
      </c>
      <c r="G881" t="s">
        <v>2560</v>
      </c>
      <c r="H881" t="s">
        <v>36</v>
      </c>
      <c r="I881" t="s">
        <v>2561</v>
      </c>
      <c r="J881" t="s">
        <v>216</v>
      </c>
      <c r="L881" t="s">
        <v>149</v>
      </c>
      <c r="N881" t="s">
        <v>394</v>
      </c>
      <c r="O881" t="s">
        <v>603</v>
      </c>
      <c r="Q881" t="s">
        <v>71</v>
      </c>
    </row>
    <row r="882" spans="1:17" x14ac:dyDescent="0.3">
      <c r="A882" t="s">
        <v>2562</v>
      </c>
      <c r="B882" s="2">
        <v>46214</v>
      </c>
      <c r="C882" t="s">
        <v>172</v>
      </c>
      <c r="D882" t="s">
        <v>81</v>
      </c>
      <c r="E882" t="s">
        <v>464</v>
      </c>
      <c r="F882" s="1">
        <v>5010000000000</v>
      </c>
      <c r="G882" t="s">
        <v>2563</v>
      </c>
      <c r="H882" t="s">
        <v>100</v>
      </c>
      <c r="I882" t="s">
        <v>2564</v>
      </c>
      <c r="J882" t="s">
        <v>120</v>
      </c>
      <c r="L882" t="s">
        <v>149</v>
      </c>
      <c r="M882" t="s">
        <v>60</v>
      </c>
      <c r="N882" t="s">
        <v>1771</v>
      </c>
      <c r="O882" t="s">
        <v>259</v>
      </c>
      <c r="Q882" t="s">
        <v>276</v>
      </c>
    </row>
    <row r="883" spans="1:17" x14ac:dyDescent="0.3">
      <c r="A883" t="s">
        <v>2565</v>
      </c>
      <c r="B883" s="2">
        <v>46273</v>
      </c>
      <c r="C883" t="s">
        <v>109</v>
      </c>
      <c r="D883" t="s">
        <v>138</v>
      </c>
      <c r="E883" t="s">
        <v>364</v>
      </c>
      <c r="G883" t="s">
        <v>2566</v>
      </c>
      <c r="J883" t="s">
        <v>49</v>
      </c>
      <c r="L883" t="s">
        <v>128</v>
      </c>
      <c r="M883" t="s">
        <v>60</v>
      </c>
      <c r="N883" t="s">
        <v>749</v>
      </c>
      <c r="O883" t="s">
        <v>561</v>
      </c>
    </row>
    <row r="885" spans="1:17" x14ac:dyDescent="0.3">
      <c r="A885" t="s">
        <v>2567</v>
      </c>
      <c r="B885" s="2">
        <v>46220</v>
      </c>
      <c r="C885" t="s">
        <v>73</v>
      </c>
      <c r="D885" t="s">
        <v>165</v>
      </c>
      <c r="E885" t="s">
        <v>1617</v>
      </c>
      <c r="F885" s="1">
        <v>5100000000000</v>
      </c>
      <c r="G885" s="2">
        <v>18659</v>
      </c>
      <c r="H885" t="s">
        <v>36</v>
      </c>
      <c r="J885" t="s">
        <v>75</v>
      </c>
      <c r="L885" t="s">
        <v>59</v>
      </c>
      <c r="M885" t="s">
        <v>40</v>
      </c>
      <c r="O885" t="s">
        <v>162</v>
      </c>
      <c r="Q885" t="s">
        <v>200</v>
      </c>
    </row>
    <row r="886" spans="1:17" x14ac:dyDescent="0.3">
      <c r="A886" t="s">
        <v>2568</v>
      </c>
      <c r="B886" s="3">
        <v>46210</v>
      </c>
      <c r="C886" t="s">
        <v>73</v>
      </c>
      <c r="D886" t="s">
        <v>165</v>
      </c>
      <c r="E886" t="s">
        <v>1767</v>
      </c>
      <c r="F886" s="1">
        <v>404000000000</v>
      </c>
      <c r="G886" s="2">
        <v>38080</v>
      </c>
      <c r="H886" t="s">
        <v>100</v>
      </c>
      <c r="I886" t="s">
        <v>2569</v>
      </c>
      <c r="J886" t="s">
        <v>154</v>
      </c>
      <c r="L886" t="s">
        <v>103</v>
      </c>
      <c r="M886" t="s">
        <v>225</v>
      </c>
      <c r="N886" t="s">
        <v>1985</v>
      </c>
      <c r="O886" t="s">
        <v>237</v>
      </c>
      <c r="P886" s="2">
        <v>46233</v>
      </c>
      <c r="Q886" t="s">
        <v>177</v>
      </c>
    </row>
    <row r="887" spans="1:17" x14ac:dyDescent="0.3">
      <c r="A887" t="s">
        <v>2570</v>
      </c>
      <c r="B887" s="2">
        <v>46113</v>
      </c>
      <c r="C887" t="s">
        <v>19</v>
      </c>
      <c r="D887" t="s">
        <v>138</v>
      </c>
      <c r="E887" t="s">
        <v>758</v>
      </c>
      <c r="F887">
        <v>10208544084</v>
      </c>
      <c r="G887" s="2">
        <v>36819</v>
      </c>
      <c r="H887" t="s">
        <v>65</v>
      </c>
      <c r="I887" t="s">
        <v>2571</v>
      </c>
      <c r="J887" t="s">
        <v>357</v>
      </c>
      <c r="K887" t="s">
        <v>220</v>
      </c>
      <c r="L887" t="s">
        <v>103</v>
      </c>
      <c r="M887" t="s">
        <v>60</v>
      </c>
      <c r="N887" t="s">
        <v>733</v>
      </c>
      <c r="O887" t="s">
        <v>330</v>
      </c>
      <c r="P887" s="2">
        <v>46141</v>
      </c>
      <c r="Q887" t="s">
        <v>43</v>
      </c>
    </row>
    <row r="888" spans="1:17" x14ac:dyDescent="0.3">
      <c r="A888" t="s">
        <v>2572</v>
      </c>
      <c r="B888" s="3">
        <v>46197</v>
      </c>
      <c r="C888" t="s">
        <v>172</v>
      </c>
      <c r="D888" t="s">
        <v>20</v>
      </c>
      <c r="E888" t="s">
        <v>1308</v>
      </c>
      <c r="F888" s="1">
        <v>7910000000000</v>
      </c>
      <c r="G888" s="3">
        <v>29046</v>
      </c>
      <c r="I888">
        <v>832192626</v>
      </c>
      <c r="J888" t="s">
        <v>168</v>
      </c>
      <c r="M888" t="s">
        <v>155</v>
      </c>
      <c r="N888" t="s">
        <v>2045</v>
      </c>
      <c r="O888" t="s">
        <v>339</v>
      </c>
      <c r="Q888" t="s">
        <v>145</v>
      </c>
    </row>
    <row r="889" spans="1:17" x14ac:dyDescent="0.3">
      <c r="A889" t="s">
        <v>2573</v>
      </c>
      <c r="B889" s="2">
        <v>46207</v>
      </c>
      <c r="C889" t="s">
        <v>19</v>
      </c>
      <c r="D889" t="s">
        <v>138</v>
      </c>
      <c r="E889" t="s">
        <v>899</v>
      </c>
      <c r="F889" s="1">
        <v>7100000000000</v>
      </c>
      <c r="G889" s="2">
        <v>25984</v>
      </c>
      <c r="H889" t="s">
        <v>100</v>
      </c>
      <c r="J889" t="s">
        <v>241</v>
      </c>
      <c r="K889" t="s">
        <v>319</v>
      </c>
      <c r="L889" t="s">
        <v>59</v>
      </c>
      <c r="M889" t="s">
        <v>155</v>
      </c>
      <c r="N889" t="s">
        <v>892</v>
      </c>
      <c r="O889" t="s">
        <v>339</v>
      </c>
      <c r="Q889" t="s">
        <v>177</v>
      </c>
    </row>
    <row r="890" spans="1:17" x14ac:dyDescent="0.3">
      <c r="A890" t="s">
        <v>2574</v>
      </c>
      <c r="B890" s="2">
        <v>45881</v>
      </c>
      <c r="C890" t="s">
        <v>33</v>
      </c>
      <c r="D890" t="s">
        <v>165</v>
      </c>
      <c r="E890" t="s">
        <v>2418</v>
      </c>
      <c r="F890" s="1">
        <v>6900000000000</v>
      </c>
      <c r="G890" s="2">
        <v>25358</v>
      </c>
      <c r="H890" t="s">
        <v>111</v>
      </c>
      <c r="I890" t="s">
        <v>2575</v>
      </c>
      <c r="J890" t="s">
        <v>219</v>
      </c>
      <c r="M890" t="s">
        <v>50</v>
      </c>
      <c r="O890" t="s">
        <v>150</v>
      </c>
      <c r="Q890" t="s">
        <v>107</v>
      </c>
    </row>
    <row r="891" spans="1:17" x14ac:dyDescent="0.3">
      <c r="A891" t="s">
        <v>2576</v>
      </c>
      <c r="B891" t="s">
        <v>754</v>
      </c>
      <c r="C891" t="s">
        <v>172</v>
      </c>
      <c r="D891" t="s">
        <v>20</v>
      </c>
      <c r="E891" t="s">
        <v>2577</v>
      </c>
      <c r="F891" s="1">
        <v>408000000000</v>
      </c>
      <c r="G891" s="2">
        <v>38208</v>
      </c>
      <c r="H891" t="s">
        <v>22</v>
      </c>
      <c r="I891" t="s">
        <v>2578</v>
      </c>
      <c r="J891" t="s">
        <v>412</v>
      </c>
      <c r="L891" t="s">
        <v>134</v>
      </c>
      <c r="M891" t="s">
        <v>50</v>
      </c>
      <c r="N891" t="s">
        <v>205</v>
      </c>
      <c r="O891" t="s">
        <v>42</v>
      </c>
      <c r="Q891" t="s">
        <v>385</v>
      </c>
    </row>
    <row r="892" spans="1:17" x14ac:dyDescent="0.3">
      <c r="A892" t="s">
        <v>2579</v>
      </c>
      <c r="B892" s="3">
        <v>46162</v>
      </c>
      <c r="C892" t="s">
        <v>54</v>
      </c>
      <c r="D892" t="s">
        <v>147</v>
      </c>
      <c r="E892" t="s">
        <v>1517</v>
      </c>
      <c r="F892" s="1">
        <v>701000000000</v>
      </c>
      <c r="G892" s="3">
        <v>39083</v>
      </c>
      <c r="H892" t="s">
        <v>48</v>
      </c>
      <c r="I892">
        <v>715792091</v>
      </c>
      <c r="J892" t="s">
        <v>466</v>
      </c>
      <c r="L892" t="s">
        <v>134</v>
      </c>
      <c r="M892" t="s">
        <v>225</v>
      </c>
      <c r="N892" t="s">
        <v>1049</v>
      </c>
      <c r="O892" t="s">
        <v>1040</v>
      </c>
      <c r="Q892" t="s">
        <v>125</v>
      </c>
    </row>
    <row r="893" spans="1:17" x14ac:dyDescent="0.3">
      <c r="A893" t="s">
        <v>2580</v>
      </c>
      <c r="B893" t="s">
        <v>1396</v>
      </c>
      <c r="C893" t="s">
        <v>54</v>
      </c>
      <c r="D893" t="s">
        <v>209</v>
      </c>
      <c r="E893" t="s">
        <v>1374</v>
      </c>
      <c r="F893" s="1">
        <v>7310000000000</v>
      </c>
      <c r="H893" t="s">
        <v>36</v>
      </c>
      <c r="I893" t="s">
        <v>2581</v>
      </c>
      <c r="J893" t="s">
        <v>197</v>
      </c>
      <c r="L893" t="s">
        <v>128</v>
      </c>
      <c r="M893" t="s">
        <v>174</v>
      </c>
      <c r="N893" t="s">
        <v>1577</v>
      </c>
      <c r="O893" t="s">
        <v>507</v>
      </c>
      <c r="Q893" t="s">
        <v>145</v>
      </c>
    </row>
    <row r="894" spans="1:17" x14ac:dyDescent="0.3">
      <c r="A894" t="s">
        <v>2582</v>
      </c>
      <c r="B894" s="3">
        <v>46019</v>
      </c>
      <c r="C894" t="s">
        <v>172</v>
      </c>
      <c r="D894" t="s">
        <v>165</v>
      </c>
      <c r="E894" t="s">
        <v>2583</v>
      </c>
      <c r="F894" s="1">
        <v>6700000000000</v>
      </c>
      <c r="G894" t="s">
        <v>2584</v>
      </c>
      <c r="H894" t="s">
        <v>22</v>
      </c>
      <c r="I894" t="s">
        <v>2585</v>
      </c>
      <c r="J894" t="s">
        <v>102</v>
      </c>
      <c r="L894" t="s">
        <v>303</v>
      </c>
      <c r="M894" t="s">
        <v>27</v>
      </c>
      <c r="N894" t="s">
        <v>2421</v>
      </c>
      <c r="O894" t="s">
        <v>271</v>
      </c>
      <c r="P894" s="2">
        <v>46039</v>
      </c>
      <c r="Q894" t="s">
        <v>30</v>
      </c>
    </row>
    <row r="895" spans="1:17" x14ac:dyDescent="0.3">
      <c r="A895" t="s">
        <v>2586</v>
      </c>
      <c r="B895" s="2">
        <v>46151</v>
      </c>
      <c r="C895" t="s">
        <v>322</v>
      </c>
      <c r="D895" t="s">
        <v>34</v>
      </c>
      <c r="E895" t="s">
        <v>2587</v>
      </c>
      <c r="F895" s="1">
        <v>9510000000000</v>
      </c>
      <c r="G895" s="2">
        <v>34899</v>
      </c>
      <c r="H895" t="s">
        <v>22</v>
      </c>
      <c r="I895" t="s">
        <v>2588</v>
      </c>
      <c r="J895" t="s">
        <v>357</v>
      </c>
      <c r="K895" t="s">
        <v>25</v>
      </c>
      <c r="L895" t="s">
        <v>39</v>
      </c>
      <c r="M895" t="s">
        <v>50</v>
      </c>
      <c r="N895" t="s">
        <v>938</v>
      </c>
      <c r="O895" t="s">
        <v>565</v>
      </c>
      <c r="Q895" t="s">
        <v>437</v>
      </c>
    </row>
    <row r="896" spans="1:17" x14ac:dyDescent="0.3">
      <c r="A896" t="s">
        <v>2589</v>
      </c>
      <c r="B896" s="2">
        <v>46128</v>
      </c>
      <c r="C896" t="s">
        <v>46</v>
      </c>
      <c r="D896" t="s">
        <v>55</v>
      </c>
      <c r="E896" t="s">
        <v>630</v>
      </c>
      <c r="G896" t="s">
        <v>2590</v>
      </c>
      <c r="H896" t="s">
        <v>111</v>
      </c>
      <c r="I896" t="s">
        <v>2591</v>
      </c>
      <c r="J896" t="s">
        <v>75</v>
      </c>
      <c r="L896" t="s">
        <v>149</v>
      </c>
      <c r="M896" t="s">
        <v>225</v>
      </c>
      <c r="O896" t="s">
        <v>519</v>
      </c>
    </row>
    <row r="897" spans="1:17" x14ac:dyDescent="0.3">
      <c r="A897" t="s">
        <v>2592</v>
      </c>
      <c r="B897" s="2">
        <v>46002</v>
      </c>
      <c r="C897" t="s">
        <v>80</v>
      </c>
      <c r="D897" t="s">
        <v>165</v>
      </c>
      <c r="E897" t="s">
        <v>684</v>
      </c>
      <c r="G897" s="2">
        <v>26393</v>
      </c>
      <c r="H897" t="s">
        <v>22</v>
      </c>
      <c r="I897">
        <v>27752800966</v>
      </c>
      <c r="J897" t="s">
        <v>186</v>
      </c>
      <c r="L897" t="s">
        <v>85</v>
      </c>
      <c r="N897" t="s">
        <v>839</v>
      </c>
      <c r="O897" t="s">
        <v>362</v>
      </c>
      <c r="Q897" t="s">
        <v>43</v>
      </c>
    </row>
    <row r="898" spans="1:17" x14ac:dyDescent="0.3">
      <c r="A898" t="s">
        <v>2593</v>
      </c>
      <c r="B898" t="s">
        <v>1673</v>
      </c>
      <c r="C898" t="s">
        <v>322</v>
      </c>
      <c r="D898" t="s">
        <v>90</v>
      </c>
      <c r="E898" t="s">
        <v>2594</v>
      </c>
      <c r="F898" s="1">
        <v>1410000000000</v>
      </c>
      <c r="G898" s="2">
        <v>41901</v>
      </c>
      <c r="H898" t="s">
        <v>111</v>
      </c>
      <c r="I898" t="s">
        <v>2595</v>
      </c>
      <c r="J898" t="s">
        <v>120</v>
      </c>
      <c r="K898" t="s">
        <v>67</v>
      </c>
      <c r="L898" t="s">
        <v>121</v>
      </c>
      <c r="M898" t="s">
        <v>174</v>
      </c>
      <c r="N898" t="s">
        <v>366</v>
      </c>
      <c r="O898" t="s">
        <v>52</v>
      </c>
      <c r="P898" s="2">
        <v>46143</v>
      </c>
      <c r="Q898" t="s">
        <v>43</v>
      </c>
    </row>
    <row r="899" spans="1:17" x14ac:dyDescent="0.3">
      <c r="A899" t="s">
        <v>2596</v>
      </c>
      <c r="B899" s="3">
        <v>45983</v>
      </c>
      <c r="C899" t="s">
        <v>33</v>
      </c>
      <c r="D899" t="s">
        <v>20</v>
      </c>
      <c r="E899" t="s">
        <v>2597</v>
      </c>
      <c r="F899" s="1">
        <v>6210000000000</v>
      </c>
      <c r="G899" t="s">
        <v>2598</v>
      </c>
      <c r="J899" t="s">
        <v>186</v>
      </c>
      <c r="L899" t="s">
        <v>85</v>
      </c>
      <c r="M899" t="s">
        <v>68</v>
      </c>
      <c r="N899" t="s">
        <v>1570</v>
      </c>
      <c r="O899" t="s">
        <v>291</v>
      </c>
      <c r="Q899" t="s">
        <v>253</v>
      </c>
    </row>
    <row r="900" spans="1:17" x14ac:dyDescent="0.3">
      <c r="A900" t="s">
        <v>2599</v>
      </c>
      <c r="B900" s="2">
        <v>46010</v>
      </c>
      <c r="C900" t="s">
        <v>172</v>
      </c>
      <c r="D900" t="s">
        <v>55</v>
      </c>
      <c r="E900" t="s">
        <v>1302</v>
      </c>
      <c r="F900" s="1">
        <v>104000000000</v>
      </c>
      <c r="G900" s="3">
        <v>36998</v>
      </c>
      <c r="H900" t="s">
        <v>48</v>
      </c>
      <c r="I900" t="s">
        <v>2600</v>
      </c>
      <c r="J900" t="s">
        <v>197</v>
      </c>
      <c r="L900" t="s">
        <v>121</v>
      </c>
      <c r="M900" t="s">
        <v>40</v>
      </c>
      <c r="N900" t="s">
        <v>2159</v>
      </c>
      <c r="O900" t="s">
        <v>77</v>
      </c>
      <c r="Q900" t="s">
        <v>125</v>
      </c>
    </row>
    <row r="901" spans="1:17" x14ac:dyDescent="0.3">
      <c r="A901" t="s">
        <v>2601</v>
      </c>
      <c r="B901" t="s">
        <v>2602</v>
      </c>
      <c r="C901" t="s">
        <v>33</v>
      </c>
      <c r="D901" t="s">
        <v>55</v>
      </c>
      <c r="E901" t="s">
        <v>1302</v>
      </c>
      <c r="F901" t="s">
        <v>447</v>
      </c>
      <c r="G901" t="s">
        <v>2603</v>
      </c>
      <c r="H901" t="s">
        <v>36</v>
      </c>
      <c r="I901">
        <v>692239750</v>
      </c>
      <c r="J901" t="s">
        <v>120</v>
      </c>
      <c r="L901" t="s">
        <v>303</v>
      </c>
      <c r="M901" t="s">
        <v>155</v>
      </c>
      <c r="N901" t="s">
        <v>1876</v>
      </c>
      <c r="O901" t="s">
        <v>422</v>
      </c>
      <c r="P901" s="2">
        <v>46139</v>
      </c>
      <c r="Q901" t="s">
        <v>131</v>
      </c>
    </row>
    <row r="902" spans="1:17" x14ac:dyDescent="0.3">
      <c r="A902" t="s">
        <v>1484</v>
      </c>
      <c r="B902" t="s">
        <v>1485</v>
      </c>
      <c r="C902" t="s">
        <v>46</v>
      </c>
      <c r="D902" t="s">
        <v>55</v>
      </c>
      <c r="E902" t="s">
        <v>391</v>
      </c>
      <c r="F902" s="1">
        <v>7810000000000</v>
      </c>
      <c r="G902" s="2">
        <v>28723</v>
      </c>
      <c r="H902" t="s">
        <v>100</v>
      </c>
      <c r="I902" t="s">
        <v>1486</v>
      </c>
      <c r="J902" t="s">
        <v>249</v>
      </c>
      <c r="N902" t="s">
        <v>1487</v>
      </c>
      <c r="Q902" t="s">
        <v>437</v>
      </c>
    </row>
    <row r="903" spans="1:17" x14ac:dyDescent="0.3">
      <c r="A903" t="s">
        <v>2604</v>
      </c>
      <c r="B903" s="2">
        <v>45973</v>
      </c>
      <c r="C903" t="s">
        <v>19</v>
      </c>
      <c r="D903" t="s">
        <v>55</v>
      </c>
      <c r="E903" t="s">
        <v>1811</v>
      </c>
      <c r="F903" s="1">
        <v>610000000000</v>
      </c>
      <c r="G903" s="3">
        <v>39008</v>
      </c>
      <c r="H903" t="s">
        <v>100</v>
      </c>
      <c r="I903" t="s">
        <v>2605</v>
      </c>
      <c r="J903" t="s">
        <v>357</v>
      </c>
      <c r="K903" t="s">
        <v>25</v>
      </c>
      <c r="L903" t="s">
        <v>303</v>
      </c>
      <c r="M903" t="s">
        <v>50</v>
      </c>
      <c r="O903" t="s">
        <v>532</v>
      </c>
      <c r="Q903" t="s">
        <v>43</v>
      </c>
    </row>
    <row r="904" spans="1:17" x14ac:dyDescent="0.3">
      <c r="A904" t="s">
        <v>2606</v>
      </c>
      <c r="B904" t="s">
        <v>2607</v>
      </c>
      <c r="C904" t="s">
        <v>172</v>
      </c>
      <c r="D904" t="s">
        <v>55</v>
      </c>
      <c r="E904" t="s">
        <v>780</v>
      </c>
      <c r="F904" t="s">
        <v>447</v>
      </c>
      <c r="G904" s="3">
        <v>27364</v>
      </c>
      <c r="H904" t="s">
        <v>111</v>
      </c>
      <c r="I904">
        <v>709835937</v>
      </c>
      <c r="J904" t="s">
        <v>466</v>
      </c>
      <c r="L904" t="s">
        <v>149</v>
      </c>
      <c r="M904" t="s">
        <v>60</v>
      </c>
      <c r="N904" t="s">
        <v>1098</v>
      </c>
      <c r="O904" t="s">
        <v>561</v>
      </c>
      <c r="Q904" t="s">
        <v>107</v>
      </c>
    </row>
    <row r="905" spans="1:17" x14ac:dyDescent="0.3">
      <c r="A905" t="s">
        <v>2608</v>
      </c>
      <c r="B905" s="3">
        <v>46185</v>
      </c>
      <c r="C905" t="s">
        <v>172</v>
      </c>
      <c r="D905" t="s">
        <v>147</v>
      </c>
      <c r="E905" t="s">
        <v>2597</v>
      </c>
      <c r="F905" s="1">
        <v>6900000000000</v>
      </c>
      <c r="G905" s="3">
        <v>25300</v>
      </c>
      <c r="H905" t="s">
        <v>100</v>
      </c>
      <c r="I905">
        <v>27783418823</v>
      </c>
      <c r="J905" t="s">
        <v>75</v>
      </c>
      <c r="L905" t="s">
        <v>39</v>
      </c>
      <c r="M905" t="s">
        <v>50</v>
      </c>
      <c r="N905" t="s">
        <v>2216</v>
      </c>
      <c r="O905" t="s">
        <v>507</v>
      </c>
      <c r="Q905" t="s">
        <v>200</v>
      </c>
    </row>
    <row r="906" spans="1:17" x14ac:dyDescent="0.3">
      <c r="A906" t="s">
        <v>2609</v>
      </c>
      <c r="B906" s="2">
        <v>46119</v>
      </c>
      <c r="C906" t="s">
        <v>46</v>
      </c>
      <c r="D906" t="s">
        <v>55</v>
      </c>
      <c r="E906" t="s">
        <v>1975</v>
      </c>
      <c r="F906" s="1">
        <v>7300000000000</v>
      </c>
      <c r="G906" s="2">
        <v>26737</v>
      </c>
      <c r="H906" t="s">
        <v>22</v>
      </c>
      <c r="I906" t="s">
        <v>173</v>
      </c>
      <c r="J906" t="s">
        <v>219</v>
      </c>
      <c r="L906" t="s">
        <v>149</v>
      </c>
      <c r="M906" t="s">
        <v>114</v>
      </c>
      <c r="O906" t="s">
        <v>136</v>
      </c>
      <c r="Q906" t="s">
        <v>78</v>
      </c>
    </row>
    <row r="907" spans="1:17" x14ac:dyDescent="0.3">
      <c r="A907" t="s">
        <v>2610</v>
      </c>
      <c r="B907" t="s">
        <v>2146</v>
      </c>
      <c r="C907" t="s">
        <v>54</v>
      </c>
      <c r="D907" t="s">
        <v>98</v>
      </c>
      <c r="E907" t="s">
        <v>1308</v>
      </c>
      <c r="F907">
        <v>74050775740</v>
      </c>
      <c r="G907" s="2">
        <v>27156</v>
      </c>
      <c r="H907" t="s">
        <v>65</v>
      </c>
      <c r="J907" t="s">
        <v>186</v>
      </c>
      <c r="L907" t="s">
        <v>103</v>
      </c>
      <c r="M907" t="s">
        <v>155</v>
      </c>
      <c r="O907" t="s">
        <v>532</v>
      </c>
      <c r="P907" t="s">
        <v>208</v>
      </c>
      <c r="Q907" t="s">
        <v>385</v>
      </c>
    </row>
    <row r="908" spans="1:17" x14ac:dyDescent="0.3">
      <c r="A908" t="s">
        <v>2611</v>
      </c>
      <c r="B908" s="2">
        <v>46282</v>
      </c>
      <c r="C908" t="s">
        <v>376</v>
      </c>
      <c r="D908" t="s">
        <v>20</v>
      </c>
      <c r="E908" t="s">
        <v>1840</v>
      </c>
      <c r="F908" s="1">
        <v>2310000000000</v>
      </c>
      <c r="G908" s="3">
        <v>45068</v>
      </c>
      <c r="H908" t="s">
        <v>111</v>
      </c>
      <c r="I908">
        <v>27615871188</v>
      </c>
      <c r="J908" t="s">
        <v>75</v>
      </c>
      <c r="L908" t="s">
        <v>59</v>
      </c>
      <c r="M908" t="s">
        <v>50</v>
      </c>
      <c r="N908" t="s">
        <v>760</v>
      </c>
      <c r="O908" t="s">
        <v>519</v>
      </c>
      <c r="Q908" t="s">
        <v>437</v>
      </c>
    </row>
    <row r="909" spans="1:17" x14ac:dyDescent="0.3">
      <c r="A909" t="s">
        <v>2612</v>
      </c>
      <c r="B909" s="2">
        <v>46246</v>
      </c>
      <c r="C909" t="s">
        <v>19</v>
      </c>
      <c r="D909" t="s">
        <v>138</v>
      </c>
      <c r="E909" t="s">
        <v>1450</v>
      </c>
      <c r="F909" s="1">
        <v>6510000000000</v>
      </c>
      <c r="G909" s="2">
        <v>23945</v>
      </c>
      <c r="H909" t="s">
        <v>36</v>
      </c>
      <c r="I909" t="s">
        <v>2613</v>
      </c>
      <c r="J909" t="s">
        <v>224</v>
      </c>
      <c r="K909" t="s">
        <v>211</v>
      </c>
      <c r="L909" t="s">
        <v>85</v>
      </c>
      <c r="M909" t="s">
        <v>40</v>
      </c>
      <c r="N909" t="s">
        <v>407</v>
      </c>
      <c r="O909" t="s">
        <v>1157</v>
      </c>
      <c r="Q909" t="s">
        <v>78</v>
      </c>
    </row>
    <row r="910" spans="1:17" x14ac:dyDescent="0.3">
      <c r="A910" t="s">
        <v>2614</v>
      </c>
      <c r="B910" s="3">
        <v>46161</v>
      </c>
      <c r="C910" t="s">
        <v>19</v>
      </c>
      <c r="D910" t="s">
        <v>138</v>
      </c>
      <c r="E910" t="s">
        <v>980</v>
      </c>
      <c r="F910" s="1">
        <v>6400000000000</v>
      </c>
      <c r="G910" s="2">
        <v>23382</v>
      </c>
      <c r="H910" t="s">
        <v>22</v>
      </c>
      <c r="I910" t="s">
        <v>2615</v>
      </c>
      <c r="J910" t="s">
        <v>49</v>
      </c>
      <c r="K910" t="s">
        <v>220</v>
      </c>
      <c r="M910" t="s">
        <v>60</v>
      </c>
      <c r="N910" t="s">
        <v>1650</v>
      </c>
      <c r="O910" t="s">
        <v>1040</v>
      </c>
      <c r="Q910" t="s">
        <v>276</v>
      </c>
    </row>
    <row r="911" spans="1:17" x14ac:dyDescent="0.3">
      <c r="A911" t="s">
        <v>2616</v>
      </c>
      <c r="B911" s="2">
        <v>46059</v>
      </c>
      <c r="C911" t="s">
        <v>46</v>
      </c>
      <c r="D911" t="s">
        <v>20</v>
      </c>
      <c r="E911" t="s">
        <v>427</v>
      </c>
      <c r="F911" s="1">
        <v>5210000000000</v>
      </c>
      <c r="G911" s="3">
        <v>19333</v>
      </c>
      <c r="H911" t="s">
        <v>65</v>
      </c>
      <c r="I911" t="s">
        <v>173</v>
      </c>
      <c r="L911" t="s">
        <v>39</v>
      </c>
      <c r="M911" t="s">
        <v>60</v>
      </c>
      <c r="N911" t="s">
        <v>501</v>
      </c>
      <c r="O911" t="s">
        <v>188</v>
      </c>
      <c r="Q911" t="s">
        <v>276</v>
      </c>
    </row>
    <row r="912" spans="1:17" x14ac:dyDescent="0.3">
      <c r="A912" t="s">
        <v>2617</v>
      </c>
      <c r="B912" s="2">
        <v>46238</v>
      </c>
      <c r="C912" t="s">
        <v>19</v>
      </c>
      <c r="D912" t="s">
        <v>34</v>
      </c>
      <c r="E912" t="s">
        <v>1001</v>
      </c>
      <c r="F912" s="1">
        <v>5310000000000</v>
      </c>
      <c r="G912" s="3">
        <v>19508</v>
      </c>
      <c r="H912" t="s">
        <v>22</v>
      </c>
      <c r="I912">
        <v>27806462323</v>
      </c>
      <c r="K912" t="s">
        <v>25</v>
      </c>
      <c r="L912" t="s">
        <v>128</v>
      </c>
      <c r="M912" t="s">
        <v>50</v>
      </c>
      <c r="N912" t="s">
        <v>95</v>
      </c>
      <c r="O912" t="s">
        <v>507</v>
      </c>
      <c r="Q912" t="s">
        <v>131</v>
      </c>
    </row>
    <row r="913" spans="1:17" x14ac:dyDescent="0.3">
      <c r="A913" t="s">
        <v>1740</v>
      </c>
      <c r="B913" s="3">
        <v>46148</v>
      </c>
      <c r="C913" t="s">
        <v>46</v>
      </c>
      <c r="D913" t="s">
        <v>165</v>
      </c>
      <c r="E913" t="s">
        <v>1741</v>
      </c>
      <c r="F913" s="1">
        <v>411000000000</v>
      </c>
      <c r="H913" t="s">
        <v>100</v>
      </c>
      <c r="I913" t="s">
        <v>1742</v>
      </c>
      <c r="J913" t="s">
        <v>357</v>
      </c>
      <c r="L913" t="s">
        <v>121</v>
      </c>
      <c r="N913" t="s">
        <v>192</v>
      </c>
      <c r="O913" t="s">
        <v>502</v>
      </c>
      <c r="P913" s="3">
        <v>46169</v>
      </c>
      <c r="Q913" t="s">
        <v>177</v>
      </c>
    </row>
    <row r="914" spans="1:17" x14ac:dyDescent="0.3">
      <c r="A914" t="s">
        <v>2618</v>
      </c>
      <c r="B914" t="s">
        <v>843</v>
      </c>
      <c r="C914" t="s">
        <v>117</v>
      </c>
      <c r="D914" t="s">
        <v>34</v>
      </c>
      <c r="E914" t="s">
        <v>2224</v>
      </c>
      <c r="F914" s="1">
        <v>5610000000000</v>
      </c>
      <c r="G914" s="2">
        <v>20798</v>
      </c>
      <c r="H914" t="s">
        <v>100</v>
      </c>
      <c r="I914" t="s">
        <v>2619</v>
      </c>
      <c r="J914" t="s">
        <v>216</v>
      </c>
      <c r="L914" t="s">
        <v>59</v>
      </c>
      <c r="N914" t="s">
        <v>1407</v>
      </c>
      <c r="O914" t="s">
        <v>144</v>
      </c>
      <c r="Q914" t="s">
        <v>253</v>
      </c>
    </row>
    <row r="915" spans="1:17" x14ac:dyDescent="0.3">
      <c r="A915" t="s">
        <v>2620</v>
      </c>
      <c r="B915" s="2">
        <v>46219</v>
      </c>
      <c r="C915" t="s">
        <v>322</v>
      </c>
      <c r="D915" t="s">
        <v>34</v>
      </c>
      <c r="E915" t="s">
        <v>547</v>
      </c>
      <c r="F915" s="1">
        <v>9900000000000</v>
      </c>
      <c r="H915" t="s">
        <v>48</v>
      </c>
      <c r="I915" t="s">
        <v>2621</v>
      </c>
      <c r="J915" t="s">
        <v>58</v>
      </c>
      <c r="K915" t="s">
        <v>211</v>
      </c>
      <c r="L915" t="s">
        <v>59</v>
      </c>
      <c r="M915" t="s">
        <v>50</v>
      </c>
      <c r="N915" t="s">
        <v>2622</v>
      </c>
      <c r="O915" t="s">
        <v>29</v>
      </c>
      <c r="Q915" t="s">
        <v>71</v>
      </c>
    </row>
    <row r="916" spans="1:17" x14ac:dyDescent="0.3">
      <c r="A916" t="s">
        <v>2623</v>
      </c>
      <c r="B916" s="2">
        <v>46139</v>
      </c>
      <c r="C916" t="s">
        <v>109</v>
      </c>
      <c r="D916" t="s">
        <v>34</v>
      </c>
      <c r="E916" t="s">
        <v>185</v>
      </c>
      <c r="F916" s="1">
        <v>109000000000</v>
      </c>
      <c r="G916" s="2">
        <v>36990</v>
      </c>
      <c r="H916" t="s">
        <v>48</v>
      </c>
      <c r="I916" t="s">
        <v>2624</v>
      </c>
      <c r="L916" t="s">
        <v>303</v>
      </c>
      <c r="M916" t="s">
        <v>155</v>
      </c>
      <c r="N916" t="s">
        <v>767</v>
      </c>
      <c r="O916" t="s">
        <v>291</v>
      </c>
      <c r="P916" s="2">
        <v>46165</v>
      </c>
      <c r="Q916" t="s">
        <v>145</v>
      </c>
    </row>
    <row r="917" spans="1:17" x14ac:dyDescent="0.3">
      <c r="A917" t="s">
        <v>2625</v>
      </c>
      <c r="B917" s="2">
        <v>46270</v>
      </c>
      <c r="C917" t="s">
        <v>172</v>
      </c>
      <c r="D917" t="s">
        <v>138</v>
      </c>
      <c r="E917" t="s">
        <v>2626</v>
      </c>
      <c r="F917" s="1">
        <v>6410000000000</v>
      </c>
      <c r="G917" t="s">
        <v>2627</v>
      </c>
      <c r="H917" t="s">
        <v>48</v>
      </c>
      <c r="I917">
        <v>27797267234</v>
      </c>
      <c r="J917" t="s">
        <v>412</v>
      </c>
      <c r="L917" t="s">
        <v>26</v>
      </c>
      <c r="M917" t="s">
        <v>40</v>
      </c>
      <c r="N917" t="s">
        <v>797</v>
      </c>
      <c r="P917" t="s">
        <v>1885</v>
      </c>
    </row>
    <row r="918" spans="1:17" x14ac:dyDescent="0.3">
      <c r="A918" t="s">
        <v>2628</v>
      </c>
      <c r="B918" s="2">
        <v>46052</v>
      </c>
      <c r="C918" t="s">
        <v>73</v>
      </c>
      <c r="D918" t="s">
        <v>138</v>
      </c>
      <c r="E918" t="s">
        <v>255</v>
      </c>
      <c r="F918" s="1">
        <v>9710000000000</v>
      </c>
      <c r="G918" s="2">
        <v>35469</v>
      </c>
      <c r="H918" t="s">
        <v>36</v>
      </c>
      <c r="I918" t="s">
        <v>173</v>
      </c>
      <c r="J918" t="s">
        <v>49</v>
      </c>
      <c r="L918" t="s">
        <v>85</v>
      </c>
      <c r="M918" t="s">
        <v>155</v>
      </c>
      <c r="N918" t="s">
        <v>338</v>
      </c>
      <c r="O918" t="s">
        <v>29</v>
      </c>
      <c r="Q918" t="s">
        <v>71</v>
      </c>
    </row>
    <row r="919" spans="1:17" x14ac:dyDescent="0.3">
      <c r="A919" t="s">
        <v>2629</v>
      </c>
      <c r="B919" s="3">
        <v>46117</v>
      </c>
      <c r="C919" t="s">
        <v>19</v>
      </c>
      <c r="D919" t="s">
        <v>34</v>
      </c>
      <c r="E919" t="s">
        <v>496</v>
      </c>
      <c r="F919" s="1">
        <v>911000000000</v>
      </c>
      <c r="G919" t="s">
        <v>2630</v>
      </c>
      <c r="H919" t="s">
        <v>100</v>
      </c>
      <c r="I919" t="s">
        <v>2631</v>
      </c>
      <c r="J919" t="s">
        <v>181</v>
      </c>
      <c r="K919" t="s">
        <v>211</v>
      </c>
      <c r="L919" t="s">
        <v>39</v>
      </c>
      <c r="M919" t="s">
        <v>225</v>
      </c>
      <c r="N919" t="s">
        <v>442</v>
      </c>
      <c r="Q919" t="s">
        <v>145</v>
      </c>
    </row>
    <row r="920" spans="1:17" x14ac:dyDescent="0.3">
      <c r="A920" t="s">
        <v>2632</v>
      </c>
      <c r="B920" s="2">
        <v>46149</v>
      </c>
      <c r="C920" t="s">
        <v>54</v>
      </c>
      <c r="D920" t="s">
        <v>20</v>
      </c>
      <c r="E920" t="s">
        <v>2051</v>
      </c>
      <c r="F920" s="1">
        <v>5310000000000</v>
      </c>
      <c r="G920" s="3">
        <v>19594</v>
      </c>
      <c r="H920" t="s">
        <v>111</v>
      </c>
      <c r="I920" t="s">
        <v>2633</v>
      </c>
      <c r="J920" t="s">
        <v>216</v>
      </c>
      <c r="L920" t="s">
        <v>149</v>
      </c>
      <c r="M920" t="s">
        <v>27</v>
      </c>
      <c r="O920" t="s">
        <v>213</v>
      </c>
      <c r="Q920" t="s">
        <v>43</v>
      </c>
    </row>
    <row r="921" spans="1:17" x14ac:dyDescent="0.3">
      <c r="A921" t="s">
        <v>2634</v>
      </c>
      <c r="B921" s="2">
        <v>46119</v>
      </c>
      <c r="C921" t="s">
        <v>172</v>
      </c>
      <c r="D921" t="s">
        <v>209</v>
      </c>
      <c r="E921" t="s">
        <v>315</v>
      </c>
      <c r="F921" s="1">
        <v>5000000000000</v>
      </c>
      <c r="G921" s="2">
        <v>18284</v>
      </c>
      <c r="J921" t="s">
        <v>168</v>
      </c>
      <c r="L921" t="s">
        <v>149</v>
      </c>
      <c r="M921" t="s">
        <v>27</v>
      </c>
      <c r="N921" t="s">
        <v>856</v>
      </c>
      <c r="O921" t="s">
        <v>391</v>
      </c>
      <c r="Q921" t="s">
        <v>78</v>
      </c>
    </row>
    <row r="922" spans="1:17" x14ac:dyDescent="0.3">
      <c r="A922" t="s">
        <v>2635</v>
      </c>
      <c r="B922" s="3">
        <v>46040</v>
      </c>
      <c r="C922" t="s">
        <v>46</v>
      </c>
      <c r="D922" t="s">
        <v>165</v>
      </c>
      <c r="E922" t="s">
        <v>614</v>
      </c>
      <c r="F922" s="1">
        <v>402000000000</v>
      </c>
      <c r="G922" s="2">
        <v>38026</v>
      </c>
      <c r="I922" t="s">
        <v>2636</v>
      </c>
      <c r="J922" t="s">
        <v>120</v>
      </c>
      <c r="L922" t="s">
        <v>128</v>
      </c>
      <c r="M922" t="s">
        <v>225</v>
      </c>
      <c r="O922" t="s">
        <v>395</v>
      </c>
      <c r="Q922" t="s">
        <v>30</v>
      </c>
    </row>
    <row r="923" spans="1:17" x14ac:dyDescent="0.3">
      <c r="A923" t="s">
        <v>2637</v>
      </c>
      <c r="B923" s="2">
        <v>46278</v>
      </c>
      <c r="C923" t="s">
        <v>172</v>
      </c>
      <c r="D923" t="s">
        <v>81</v>
      </c>
      <c r="E923" t="s">
        <v>937</v>
      </c>
      <c r="F923" s="1">
        <v>8910000000000</v>
      </c>
      <c r="G923" s="2">
        <v>32822</v>
      </c>
      <c r="H923" t="s">
        <v>100</v>
      </c>
      <c r="I923" t="s">
        <v>2638</v>
      </c>
      <c r="J923" t="s">
        <v>168</v>
      </c>
      <c r="L923" t="s">
        <v>26</v>
      </c>
      <c r="N923" t="s">
        <v>1055</v>
      </c>
      <c r="O923" t="s">
        <v>237</v>
      </c>
      <c r="P923" s="3">
        <v>46287</v>
      </c>
      <c r="Q923" t="s">
        <v>78</v>
      </c>
    </row>
    <row r="924" spans="1:17" x14ac:dyDescent="0.3">
      <c r="A924" t="s">
        <v>2639</v>
      </c>
      <c r="C924" t="s">
        <v>172</v>
      </c>
      <c r="D924" t="s">
        <v>138</v>
      </c>
      <c r="E924" t="s">
        <v>1952</v>
      </c>
      <c r="F924" s="1">
        <v>711000000000</v>
      </c>
      <c r="G924" t="s">
        <v>2640</v>
      </c>
      <c r="I924">
        <v>741423614</v>
      </c>
      <c r="J924" t="s">
        <v>24</v>
      </c>
      <c r="L924" t="s">
        <v>26</v>
      </c>
      <c r="M924" t="s">
        <v>155</v>
      </c>
      <c r="N924" t="s">
        <v>383</v>
      </c>
      <c r="O924" t="s">
        <v>251</v>
      </c>
      <c r="P924" s="2">
        <v>46289</v>
      </c>
      <c r="Q924" t="s">
        <v>125</v>
      </c>
    </row>
    <row r="925" spans="1:17" x14ac:dyDescent="0.3">
      <c r="A925" t="s">
        <v>2641</v>
      </c>
      <c r="B925" s="2">
        <v>46056</v>
      </c>
      <c r="C925" t="s">
        <v>19</v>
      </c>
      <c r="D925" t="s">
        <v>20</v>
      </c>
      <c r="E925" t="s">
        <v>2288</v>
      </c>
      <c r="F925" s="1">
        <v>6510000000000</v>
      </c>
      <c r="G925" s="2">
        <v>23912</v>
      </c>
      <c r="H925" t="s">
        <v>22</v>
      </c>
      <c r="I925" t="s">
        <v>2642</v>
      </c>
      <c r="J925" t="s">
        <v>257</v>
      </c>
      <c r="K925" t="s">
        <v>220</v>
      </c>
      <c r="L925" t="s">
        <v>59</v>
      </c>
      <c r="M925" t="s">
        <v>155</v>
      </c>
      <c r="N925" t="s">
        <v>458</v>
      </c>
      <c r="O925" t="s">
        <v>720</v>
      </c>
      <c r="Q925" t="s">
        <v>437</v>
      </c>
    </row>
    <row r="926" spans="1:17" x14ac:dyDescent="0.3">
      <c r="A926" t="s">
        <v>2643</v>
      </c>
      <c r="B926" t="s">
        <v>2644</v>
      </c>
      <c r="C926" t="s">
        <v>19</v>
      </c>
      <c r="D926" t="s">
        <v>34</v>
      </c>
      <c r="E926" t="s">
        <v>2645</v>
      </c>
      <c r="F926" s="1">
        <v>707000000000</v>
      </c>
      <c r="G926" s="2">
        <v>39282</v>
      </c>
      <c r="J926" t="s">
        <v>241</v>
      </c>
      <c r="K926" t="s">
        <v>325</v>
      </c>
      <c r="L926" t="s">
        <v>303</v>
      </c>
      <c r="M926" t="s">
        <v>155</v>
      </c>
      <c r="N926" t="s">
        <v>1644</v>
      </c>
      <c r="O926" t="s">
        <v>213</v>
      </c>
      <c r="Q926" t="s">
        <v>385</v>
      </c>
    </row>
    <row r="927" spans="1:17" x14ac:dyDescent="0.3">
      <c r="A927" t="s">
        <v>2646</v>
      </c>
      <c r="B927" s="2">
        <v>46221</v>
      </c>
      <c r="C927" t="s">
        <v>19</v>
      </c>
      <c r="D927" t="s">
        <v>20</v>
      </c>
      <c r="E927" t="s">
        <v>1127</v>
      </c>
      <c r="F927" s="1">
        <v>8310000000000</v>
      </c>
      <c r="G927" t="s">
        <v>2647</v>
      </c>
      <c r="H927" t="s">
        <v>100</v>
      </c>
      <c r="I927" t="s">
        <v>2648</v>
      </c>
      <c r="J927" t="s">
        <v>38</v>
      </c>
      <c r="K927" t="s">
        <v>220</v>
      </c>
      <c r="L927" t="s">
        <v>121</v>
      </c>
      <c r="M927" t="s">
        <v>174</v>
      </c>
      <c r="N927" t="s">
        <v>553</v>
      </c>
      <c r="O927" t="s">
        <v>408</v>
      </c>
      <c r="P927" s="3">
        <v>46237</v>
      </c>
    </row>
    <row r="928" spans="1:17" x14ac:dyDescent="0.3">
      <c r="A928" t="s">
        <v>2649</v>
      </c>
      <c r="B928" s="2">
        <v>46006</v>
      </c>
      <c r="C928" t="s">
        <v>54</v>
      </c>
      <c r="D928" t="s">
        <v>209</v>
      </c>
      <c r="E928" t="s">
        <v>52</v>
      </c>
      <c r="F928" s="1">
        <v>6700000000000</v>
      </c>
      <c r="G928" s="2">
        <v>24533</v>
      </c>
      <c r="H928" t="s">
        <v>48</v>
      </c>
      <c r="J928" t="s">
        <v>197</v>
      </c>
      <c r="L928" t="s">
        <v>134</v>
      </c>
      <c r="M928" t="s">
        <v>155</v>
      </c>
      <c r="N928" t="s">
        <v>122</v>
      </c>
      <c r="O928" t="s">
        <v>162</v>
      </c>
      <c r="Q928" t="s">
        <v>385</v>
      </c>
    </row>
    <row r="929" spans="1:17" x14ac:dyDescent="0.3">
      <c r="A929" t="s">
        <v>2650</v>
      </c>
      <c r="B929" s="3">
        <v>46254</v>
      </c>
      <c r="C929" t="s">
        <v>80</v>
      </c>
      <c r="D929" t="s">
        <v>147</v>
      </c>
      <c r="E929" t="s">
        <v>527</v>
      </c>
      <c r="F929" s="1">
        <v>9410000000000</v>
      </c>
      <c r="I929" t="s">
        <v>2651</v>
      </c>
      <c r="J929" t="s">
        <v>24</v>
      </c>
      <c r="M929" t="s">
        <v>68</v>
      </c>
      <c r="N929" t="s">
        <v>2652</v>
      </c>
      <c r="O929" t="s">
        <v>384</v>
      </c>
      <c r="Q929" t="s">
        <v>107</v>
      </c>
    </row>
    <row r="930" spans="1:17" x14ac:dyDescent="0.3">
      <c r="A930" t="s">
        <v>2653</v>
      </c>
      <c r="B930" s="3">
        <v>46112</v>
      </c>
      <c r="C930" t="s">
        <v>19</v>
      </c>
      <c r="D930" t="s">
        <v>34</v>
      </c>
      <c r="E930" t="s">
        <v>327</v>
      </c>
      <c r="F930" s="1">
        <v>7400000000000</v>
      </c>
      <c r="G930" s="2">
        <v>27113</v>
      </c>
      <c r="I930" t="s">
        <v>2654</v>
      </c>
      <c r="J930" t="s">
        <v>84</v>
      </c>
      <c r="L930" t="s">
        <v>303</v>
      </c>
      <c r="M930" t="s">
        <v>68</v>
      </c>
      <c r="N930" t="s">
        <v>2216</v>
      </c>
      <c r="O930" t="s">
        <v>507</v>
      </c>
      <c r="P930" s="2">
        <v>46121</v>
      </c>
      <c r="Q930" t="s">
        <v>43</v>
      </c>
    </row>
    <row r="931" spans="1:17" x14ac:dyDescent="0.3">
      <c r="A931" t="s">
        <v>2655</v>
      </c>
      <c r="B931" s="2">
        <v>46097</v>
      </c>
      <c r="C931" t="s">
        <v>19</v>
      </c>
      <c r="D931" t="s">
        <v>81</v>
      </c>
      <c r="E931" t="s">
        <v>2187</v>
      </c>
      <c r="F931" s="1">
        <v>1210000000000</v>
      </c>
      <c r="G931" s="2">
        <v>41248</v>
      </c>
      <c r="J931" t="s">
        <v>168</v>
      </c>
      <c r="K931" t="s">
        <v>211</v>
      </c>
      <c r="L931" t="s">
        <v>128</v>
      </c>
      <c r="M931" t="s">
        <v>174</v>
      </c>
      <c r="N931" t="s">
        <v>297</v>
      </c>
      <c r="O931" t="s">
        <v>291</v>
      </c>
      <c r="Q931" t="s">
        <v>177</v>
      </c>
    </row>
    <row r="932" spans="1:17" x14ac:dyDescent="0.3">
      <c r="A932" t="s">
        <v>2656</v>
      </c>
      <c r="B932" t="s">
        <v>2657</v>
      </c>
      <c r="C932" t="s">
        <v>73</v>
      </c>
      <c r="D932" t="s">
        <v>34</v>
      </c>
      <c r="E932" t="s">
        <v>1458</v>
      </c>
      <c r="F932" s="1">
        <v>8710000000000</v>
      </c>
      <c r="G932" s="2">
        <v>31964</v>
      </c>
      <c r="H932" t="s">
        <v>22</v>
      </c>
      <c r="J932" t="s">
        <v>154</v>
      </c>
      <c r="L932" t="s">
        <v>26</v>
      </c>
      <c r="M932" t="s">
        <v>27</v>
      </c>
      <c r="N932" t="s">
        <v>660</v>
      </c>
      <c r="O932" t="s">
        <v>1040</v>
      </c>
      <c r="P932" s="2">
        <v>46000</v>
      </c>
      <c r="Q932" t="s">
        <v>71</v>
      </c>
    </row>
    <row r="933" spans="1:17" x14ac:dyDescent="0.3">
      <c r="A933" t="s">
        <v>2658</v>
      </c>
      <c r="B933" s="2">
        <v>46056</v>
      </c>
      <c r="C933" t="s">
        <v>54</v>
      </c>
      <c r="D933" t="s">
        <v>34</v>
      </c>
      <c r="E933" t="s">
        <v>2659</v>
      </c>
      <c r="F933" t="s">
        <v>447</v>
      </c>
      <c r="G933" s="3">
        <v>36892</v>
      </c>
      <c r="I933" t="s">
        <v>2660</v>
      </c>
      <c r="J933" t="s">
        <v>181</v>
      </c>
      <c r="L933" t="s">
        <v>39</v>
      </c>
      <c r="M933" t="s">
        <v>40</v>
      </c>
      <c r="O933" t="s">
        <v>550</v>
      </c>
    </row>
    <row r="934" spans="1:17" x14ac:dyDescent="0.3">
      <c r="A934" t="s">
        <v>2661</v>
      </c>
      <c r="B934" t="s">
        <v>2662</v>
      </c>
      <c r="C934" t="s">
        <v>117</v>
      </c>
      <c r="D934" t="s">
        <v>90</v>
      </c>
      <c r="E934" t="s">
        <v>2663</v>
      </c>
      <c r="F934" s="1">
        <v>6810000000000</v>
      </c>
      <c r="G934" s="2">
        <v>25112</v>
      </c>
      <c r="H934" t="s">
        <v>100</v>
      </c>
      <c r="I934" t="s">
        <v>2664</v>
      </c>
      <c r="L934" t="s">
        <v>149</v>
      </c>
      <c r="N934" t="s">
        <v>41</v>
      </c>
      <c r="O934" t="s">
        <v>175</v>
      </c>
      <c r="Q934" t="s">
        <v>177</v>
      </c>
    </row>
    <row r="935" spans="1:17" x14ac:dyDescent="0.3">
      <c r="A935" t="s">
        <v>2665</v>
      </c>
      <c r="B935" s="3">
        <v>46070</v>
      </c>
      <c r="C935" t="s">
        <v>117</v>
      </c>
      <c r="D935" t="s">
        <v>138</v>
      </c>
      <c r="E935" t="s">
        <v>1945</v>
      </c>
      <c r="F935" s="1">
        <v>5510000000000</v>
      </c>
      <c r="G935" s="3">
        <v>20217</v>
      </c>
      <c r="H935" t="s">
        <v>100</v>
      </c>
      <c r="I935">
        <v>27658927023</v>
      </c>
      <c r="J935" t="s">
        <v>94</v>
      </c>
      <c r="L935" t="s">
        <v>149</v>
      </c>
      <c r="N935" t="s">
        <v>1679</v>
      </c>
      <c r="O935" t="s">
        <v>29</v>
      </c>
      <c r="Q935" t="s">
        <v>30</v>
      </c>
    </row>
    <row r="936" spans="1:17" x14ac:dyDescent="0.3">
      <c r="A936" t="s">
        <v>2666</v>
      </c>
      <c r="B936" s="3">
        <v>46041</v>
      </c>
      <c r="C936" t="s">
        <v>54</v>
      </c>
      <c r="D936" t="s">
        <v>55</v>
      </c>
      <c r="E936" t="s">
        <v>1065</v>
      </c>
      <c r="F936" s="1">
        <v>5300000000000</v>
      </c>
      <c r="G936" s="3">
        <v>19374</v>
      </c>
      <c r="I936" t="s">
        <v>2667</v>
      </c>
      <c r="M936" t="s">
        <v>50</v>
      </c>
      <c r="N936" t="s">
        <v>1705</v>
      </c>
      <c r="O936" t="s">
        <v>231</v>
      </c>
      <c r="Q936" t="s">
        <v>71</v>
      </c>
    </row>
    <row r="937" spans="1:17" x14ac:dyDescent="0.3">
      <c r="A937" t="s">
        <v>2668</v>
      </c>
      <c r="C937" t="s">
        <v>80</v>
      </c>
      <c r="D937" t="s">
        <v>55</v>
      </c>
      <c r="E937" t="s">
        <v>2230</v>
      </c>
      <c r="F937" s="1">
        <v>5600000000000</v>
      </c>
      <c r="H937" t="s">
        <v>36</v>
      </c>
      <c r="I937" t="s">
        <v>2669</v>
      </c>
      <c r="J937" t="s">
        <v>75</v>
      </c>
      <c r="L937" t="s">
        <v>103</v>
      </c>
      <c r="M937" t="s">
        <v>155</v>
      </c>
      <c r="N937" t="s">
        <v>2670</v>
      </c>
      <c r="O937" t="s">
        <v>281</v>
      </c>
      <c r="P937" t="s">
        <v>2671</v>
      </c>
      <c r="Q937" t="s">
        <v>43</v>
      </c>
    </row>
    <row r="938" spans="1:17" x14ac:dyDescent="0.3">
      <c r="A938" t="s">
        <v>2672</v>
      </c>
      <c r="B938" s="3">
        <v>46143</v>
      </c>
      <c r="C938" t="s">
        <v>109</v>
      </c>
      <c r="D938" t="s">
        <v>81</v>
      </c>
      <c r="E938" t="s">
        <v>139</v>
      </c>
      <c r="F938" s="1">
        <v>6910000000000</v>
      </c>
      <c r="G938" t="s">
        <v>2673</v>
      </c>
      <c r="H938" t="s">
        <v>65</v>
      </c>
      <c r="I938">
        <v>27779199319</v>
      </c>
      <c r="L938" t="s">
        <v>149</v>
      </c>
      <c r="M938" t="s">
        <v>114</v>
      </c>
      <c r="N938" t="s">
        <v>250</v>
      </c>
      <c r="O938" t="s">
        <v>231</v>
      </c>
      <c r="Q938" t="s">
        <v>200</v>
      </c>
    </row>
    <row r="939" spans="1:17" x14ac:dyDescent="0.3">
      <c r="A939" t="s">
        <v>2674</v>
      </c>
      <c r="B939" s="2">
        <v>46125</v>
      </c>
      <c r="C939" t="s">
        <v>109</v>
      </c>
      <c r="D939" t="s">
        <v>55</v>
      </c>
      <c r="E939" t="s">
        <v>2086</v>
      </c>
      <c r="F939" s="1">
        <v>8810000000000</v>
      </c>
      <c r="G939" t="s">
        <v>2675</v>
      </c>
      <c r="J939" t="s">
        <v>257</v>
      </c>
      <c r="L939" t="s">
        <v>149</v>
      </c>
      <c r="M939" t="s">
        <v>27</v>
      </c>
      <c r="N939" t="s">
        <v>242</v>
      </c>
      <c r="O939" t="s">
        <v>70</v>
      </c>
      <c r="Q939" t="s">
        <v>385</v>
      </c>
    </row>
    <row r="940" spans="1:17" x14ac:dyDescent="0.3">
      <c r="A940" t="s">
        <v>2676</v>
      </c>
      <c r="B940" t="s">
        <v>534</v>
      </c>
      <c r="C940" t="s">
        <v>54</v>
      </c>
      <c r="D940" t="s">
        <v>34</v>
      </c>
      <c r="E940" t="s">
        <v>52</v>
      </c>
      <c r="F940" s="1">
        <v>7310000000000</v>
      </c>
      <c r="G940" t="s">
        <v>2677</v>
      </c>
      <c r="H940" t="s">
        <v>111</v>
      </c>
      <c r="I940" t="s">
        <v>2678</v>
      </c>
      <c r="J940" t="s">
        <v>38</v>
      </c>
      <c r="L940" t="s">
        <v>134</v>
      </c>
      <c r="M940" t="s">
        <v>50</v>
      </c>
      <c r="N940" t="s">
        <v>467</v>
      </c>
      <c r="O940" t="s">
        <v>162</v>
      </c>
      <c r="Q940" t="s">
        <v>30</v>
      </c>
    </row>
    <row r="941" spans="1:17" x14ac:dyDescent="0.3">
      <c r="A941" t="s">
        <v>2679</v>
      </c>
      <c r="B941" t="s">
        <v>955</v>
      </c>
      <c r="C941" t="s">
        <v>46</v>
      </c>
      <c r="D941" t="s">
        <v>138</v>
      </c>
      <c r="E941" t="s">
        <v>1246</v>
      </c>
      <c r="F941" s="1">
        <v>9400000000000</v>
      </c>
      <c r="G941" t="s">
        <v>2680</v>
      </c>
      <c r="H941" t="s">
        <v>111</v>
      </c>
      <c r="J941" t="s">
        <v>168</v>
      </c>
      <c r="L941" t="s">
        <v>128</v>
      </c>
      <c r="N941" t="s">
        <v>86</v>
      </c>
      <c r="O941" t="s">
        <v>480</v>
      </c>
    </row>
    <row r="942" spans="1:17" x14ac:dyDescent="0.3">
      <c r="A942" t="s">
        <v>2681</v>
      </c>
      <c r="B942" s="3">
        <v>46055</v>
      </c>
      <c r="C942" t="s">
        <v>54</v>
      </c>
      <c r="D942" t="s">
        <v>98</v>
      </c>
      <c r="E942" t="s">
        <v>342</v>
      </c>
      <c r="F942" s="1">
        <v>504000000000</v>
      </c>
      <c r="G942" s="3">
        <v>38451</v>
      </c>
      <c r="H942" t="s">
        <v>65</v>
      </c>
      <c r="I942" t="s">
        <v>2682</v>
      </c>
      <c r="J942" t="s">
        <v>154</v>
      </c>
      <c r="L942" t="s">
        <v>128</v>
      </c>
      <c r="M942" t="s">
        <v>68</v>
      </c>
      <c r="N942" t="s">
        <v>2177</v>
      </c>
      <c r="O942" t="s">
        <v>647</v>
      </c>
      <c r="Q942" t="s">
        <v>177</v>
      </c>
    </row>
    <row r="943" spans="1:17" x14ac:dyDescent="0.3">
      <c r="A943" t="s">
        <v>2683</v>
      </c>
      <c r="B943" s="2">
        <v>46113</v>
      </c>
      <c r="C943" t="s">
        <v>19</v>
      </c>
      <c r="D943" t="s">
        <v>34</v>
      </c>
      <c r="E943" t="s">
        <v>91</v>
      </c>
      <c r="F943" s="1">
        <v>5710000000000</v>
      </c>
      <c r="G943" s="2">
        <v>21037</v>
      </c>
      <c r="H943" t="s">
        <v>100</v>
      </c>
      <c r="I943">
        <v>808056169</v>
      </c>
      <c r="J943" t="s">
        <v>257</v>
      </c>
      <c r="L943" t="s">
        <v>85</v>
      </c>
      <c r="M943" t="s">
        <v>60</v>
      </c>
      <c r="N943" t="s">
        <v>1924</v>
      </c>
      <c r="O943" t="s">
        <v>42</v>
      </c>
      <c r="Q943" t="s">
        <v>43</v>
      </c>
    </row>
    <row r="944" spans="1:17" x14ac:dyDescent="0.3">
      <c r="A944" t="s">
        <v>2684</v>
      </c>
      <c r="B944" s="2">
        <v>46273</v>
      </c>
      <c r="C944" t="s">
        <v>322</v>
      </c>
      <c r="D944" t="s">
        <v>20</v>
      </c>
      <c r="E944" t="s">
        <v>943</v>
      </c>
      <c r="F944" s="1">
        <v>606000000000</v>
      </c>
      <c r="H944" t="s">
        <v>65</v>
      </c>
      <c r="I944" t="s">
        <v>2685</v>
      </c>
      <c r="J944" t="s">
        <v>141</v>
      </c>
      <c r="K944" t="s">
        <v>67</v>
      </c>
      <c r="L944" t="s">
        <v>149</v>
      </c>
      <c r="M944" t="s">
        <v>60</v>
      </c>
      <c r="N944" t="s">
        <v>978</v>
      </c>
      <c r="O944" t="s">
        <v>532</v>
      </c>
      <c r="Q944" t="s">
        <v>71</v>
      </c>
    </row>
    <row r="945" spans="1:17" x14ac:dyDescent="0.3">
      <c r="A945" t="s">
        <v>2686</v>
      </c>
      <c r="B945" s="2">
        <v>46061</v>
      </c>
      <c r="C945" t="s">
        <v>19</v>
      </c>
      <c r="D945" t="s">
        <v>138</v>
      </c>
      <c r="E945" t="s">
        <v>2687</v>
      </c>
      <c r="F945" s="1">
        <v>7310000000000</v>
      </c>
      <c r="G945" s="2">
        <v>26912</v>
      </c>
      <c r="H945" t="s">
        <v>36</v>
      </c>
      <c r="I945">
        <v>735763448</v>
      </c>
      <c r="J945" t="s">
        <v>113</v>
      </c>
      <c r="K945" t="s">
        <v>220</v>
      </c>
      <c r="L945" t="s">
        <v>149</v>
      </c>
      <c r="N945" t="s">
        <v>895</v>
      </c>
      <c r="O945" t="s">
        <v>485</v>
      </c>
      <c r="Q945" t="s">
        <v>43</v>
      </c>
    </row>
    <row r="946" spans="1:17" x14ac:dyDescent="0.3">
      <c r="A946" t="s">
        <v>2688</v>
      </c>
      <c r="B946" s="2">
        <v>45759</v>
      </c>
      <c r="C946" t="s">
        <v>80</v>
      </c>
      <c r="D946" t="s">
        <v>20</v>
      </c>
      <c r="E946" t="s">
        <v>596</v>
      </c>
      <c r="F946">
        <v>78021674171</v>
      </c>
      <c r="G946" s="3">
        <v>28537</v>
      </c>
      <c r="H946" t="s">
        <v>22</v>
      </c>
      <c r="I946" t="s">
        <v>2689</v>
      </c>
      <c r="J946" t="s">
        <v>168</v>
      </c>
      <c r="L946" t="s">
        <v>149</v>
      </c>
      <c r="N946" t="s">
        <v>1400</v>
      </c>
      <c r="O946" t="s">
        <v>245</v>
      </c>
      <c r="Q946" t="s">
        <v>107</v>
      </c>
    </row>
    <row r="947" spans="1:17" x14ac:dyDescent="0.3">
      <c r="A947" t="s">
        <v>2690</v>
      </c>
      <c r="B947" t="s">
        <v>2691</v>
      </c>
      <c r="C947" t="s">
        <v>73</v>
      </c>
      <c r="D947" t="s">
        <v>81</v>
      </c>
      <c r="E947" t="s">
        <v>261</v>
      </c>
      <c r="F947" s="1">
        <v>304000000000</v>
      </c>
      <c r="G947" s="2">
        <v>37712</v>
      </c>
      <c r="H947" t="s">
        <v>100</v>
      </c>
      <c r="I947">
        <v>27772247791</v>
      </c>
      <c r="J947" t="s">
        <v>94</v>
      </c>
      <c r="L947" t="s">
        <v>26</v>
      </c>
      <c r="M947" t="s">
        <v>155</v>
      </c>
      <c r="N947" t="s">
        <v>1515</v>
      </c>
      <c r="O947" t="s">
        <v>251</v>
      </c>
      <c r="Q947" t="s">
        <v>437</v>
      </c>
    </row>
    <row r="948" spans="1:17" x14ac:dyDescent="0.3">
      <c r="A948" t="s">
        <v>2692</v>
      </c>
      <c r="B948" s="3">
        <v>46012</v>
      </c>
      <c r="C948" t="s">
        <v>73</v>
      </c>
      <c r="D948" t="s">
        <v>90</v>
      </c>
      <c r="E948" t="s">
        <v>555</v>
      </c>
      <c r="F948" s="1">
        <v>4910000000000</v>
      </c>
      <c r="G948" s="2">
        <v>18117</v>
      </c>
      <c r="H948" t="s">
        <v>22</v>
      </c>
      <c r="I948" t="s">
        <v>2693</v>
      </c>
      <c r="J948" t="s">
        <v>120</v>
      </c>
      <c r="L948" t="s">
        <v>103</v>
      </c>
      <c r="M948" t="s">
        <v>225</v>
      </c>
      <c r="N948" t="s">
        <v>1999</v>
      </c>
      <c r="O948" t="s">
        <v>259</v>
      </c>
      <c r="Q948" t="s">
        <v>177</v>
      </c>
    </row>
    <row r="949" spans="1:17" x14ac:dyDescent="0.3">
      <c r="A949" t="s">
        <v>2694</v>
      </c>
      <c r="B949" s="2">
        <v>46171</v>
      </c>
      <c r="C949" t="s">
        <v>54</v>
      </c>
      <c r="D949" t="s">
        <v>147</v>
      </c>
      <c r="E949" t="s">
        <v>617</v>
      </c>
      <c r="F949" s="1">
        <v>9810000000000</v>
      </c>
      <c r="G949" s="2">
        <v>36133</v>
      </c>
      <c r="H949" t="s">
        <v>22</v>
      </c>
      <c r="I949" t="s">
        <v>2695</v>
      </c>
      <c r="J949" t="s">
        <v>197</v>
      </c>
      <c r="L949" t="s">
        <v>134</v>
      </c>
      <c r="M949" t="s">
        <v>68</v>
      </c>
      <c r="N949" t="s">
        <v>1946</v>
      </c>
      <c r="O949" t="s">
        <v>397</v>
      </c>
      <c r="Q949" t="s">
        <v>107</v>
      </c>
    </row>
    <row r="950" spans="1:17" x14ac:dyDescent="0.3">
      <c r="A950" t="s">
        <v>2696</v>
      </c>
      <c r="B950" s="2">
        <v>46233</v>
      </c>
      <c r="C950" t="s">
        <v>322</v>
      </c>
      <c r="D950" t="s">
        <v>20</v>
      </c>
      <c r="E950" t="s">
        <v>1410</v>
      </c>
      <c r="F950" s="1">
        <v>111000000000</v>
      </c>
      <c r="G950" s="2">
        <v>37204</v>
      </c>
      <c r="H950" t="s">
        <v>65</v>
      </c>
      <c r="I950">
        <v>27726252328</v>
      </c>
      <c r="J950" t="s">
        <v>168</v>
      </c>
      <c r="K950" t="s">
        <v>220</v>
      </c>
      <c r="L950" t="s">
        <v>128</v>
      </c>
      <c r="M950" t="s">
        <v>225</v>
      </c>
      <c r="N950" t="s">
        <v>639</v>
      </c>
      <c r="O950" t="s">
        <v>450</v>
      </c>
      <c r="Q950" t="s">
        <v>78</v>
      </c>
    </row>
    <row r="951" spans="1:17" x14ac:dyDescent="0.3">
      <c r="A951" t="s">
        <v>2697</v>
      </c>
      <c r="B951" s="2">
        <v>46359</v>
      </c>
      <c r="C951" t="s">
        <v>80</v>
      </c>
      <c r="D951" t="s">
        <v>165</v>
      </c>
      <c r="E951" t="s">
        <v>364</v>
      </c>
      <c r="F951" s="1">
        <v>8410000000000</v>
      </c>
      <c r="G951" s="2">
        <v>30941</v>
      </c>
      <c r="H951" t="s">
        <v>48</v>
      </c>
      <c r="I951" t="s">
        <v>2698</v>
      </c>
      <c r="J951" t="s">
        <v>181</v>
      </c>
      <c r="L951" t="s">
        <v>26</v>
      </c>
      <c r="M951" t="s">
        <v>225</v>
      </c>
      <c r="N951" t="s">
        <v>1098</v>
      </c>
      <c r="O951" t="s">
        <v>52</v>
      </c>
      <c r="P951" s="2">
        <v>46096</v>
      </c>
      <c r="Q951" t="s">
        <v>437</v>
      </c>
    </row>
    <row r="952" spans="1:17" x14ac:dyDescent="0.3">
      <c r="A952" t="s">
        <v>2699</v>
      </c>
      <c r="B952" s="2">
        <v>46201</v>
      </c>
      <c r="C952" t="s">
        <v>33</v>
      </c>
      <c r="D952" t="s">
        <v>138</v>
      </c>
      <c r="E952" t="s">
        <v>427</v>
      </c>
      <c r="F952" s="1">
        <v>6800000000000</v>
      </c>
      <c r="G952" s="2">
        <v>24929</v>
      </c>
      <c r="I952">
        <v>824125583</v>
      </c>
      <c r="J952" t="s">
        <v>257</v>
      </c>
      <c r="L952" t="s">
        <v>128</v>
      </c>
      <c r="M952" t="s">
        <v>40</v>
      </c>
      <c r="N952" t="s">
        <v>813</v>
      </c>
      <c r="O952" t="s">
        <v>1040</v>
      </c>
      <c r="Q952" t="s">
        <v>177</v>
      </c>
    </row>
    <row r="953" spans="1:17" x14ac:dyDescent="0.3">
      <c r="A953" t="s">
        <v>2700</v>
      </c>
      <c r="B953" s="2">
        <v>46052</v>
      </c>
      <c r="C953" t="s">
        <v>172</v>
      </c>
      <c r="D953" t="s">
        <v>138</v>
      </c>
      <c r="E953" t="s">
        <v>1439</v>
      </c>
      <c r="F953" s="1">
        <v>8810000000000</v>
      </c>
      <c r="G953" t="s">
        <v>2701</v>
      </c>
      <c r="H953" t="s">
        <v>65</v>
      </c>
      <c r="I953" t="s">
        <v>2702</v>
      </c>
      <c r="J953" t="s">
        <v>181</v>
      </c>
      <c r="L953" t="s">
        <v>85</v>
      </c>
      <c r="M953" t="s">
        <v>155</v>
      </c>
      <c r="N953" t="s">
        <v>1728</v>
      </c>
      <c r="O953" t="s">
        <v>603</v>
      </c>
      <c r="Q953" t="s">
        <v>200</v>
      </c>
    </row>
    <row r="954" spans="1:17" x14ac:dyDescent="0.3">
      <c r="A954" t="s">
        <v>2703</v>
      </c>
      <c r="B954" t="s">
        <v>1073</v>
      </c>
      <c r="C954" t="s">
        <v>322</v>
      </c>
      <c r="D954" t="s">
        <v>81</v>
      </c>
      <c r="E954" t="s">
        <v>592</v>
      </c>
      <c r="F954" s="1">
        <v>7010000000000</v>
      </c>
      <c r="G954" t="s">
        <v>2704</v>
      </c>
      <c r="H954" t="s">
        <v>36</v>
      </c>
      <c r="I954" t="s">
        <v>2705</v>
      </c>
      <c r="J954" t="s">
        <v>412</v>
      </c>
      <c r="M954" t="s">
        <v>174</v>
      </c>
      <c r="N954" t="s">
        <v>1132</v>
      </c>
      <c r="O954" t="s">
        <v>408</v>
      </c>
      <c r="Q954" t="s">
        <v>88</v>
      </c>
    </row>
    <row r="955" spans="1:17" x14ac:dyDescent="0.3">
      <c r="A955" t="s">
        <v>2706</v>
      </c>
      <c r="B955" s="3">
        <v>46247</v>
      </c>
      <c r="C955" t="s">
        <v>172</v>
      </c>
      <c r="D955" t="s">
        <v>81</v>
      </c>
      <c r="E955" t="s">
        <v>2039</v>
      </c>
      <c r="F955" t="s">
        <v>447</v>
      </c>
      <c r="G955" s="3">
        <v>29843</v>
      </c>
      <c r="H955" t="s">
        <v>111</v>
      </c>
      <c r="J955" t="s">
        <v>257</v>
      </c>
      <c r="L955" t="s">
        <v>26</v>
      </c>
      <c r="M955" t="s">
        <v>68</v>
      </c>
      <c r="N955" t="s">
        <v>1880</v>
      </c>
      <c r="O955" t="s">
        <v>162</v>
      </c>
      <c r="P955" s="3">
        <v>46277</v>
      </c>
      <c r="Q955" t="s">
        <v>200</v>
      </c>
    </row>
    <row r="956" spans="1:17" x14ac:dyDescent="0.3">
      <c r="A956" t="s">
        <v>2707</v>
      </c>
      <c r="B956" s="2">
        <v>46005</v>
      </c>
      <c r="C956" t="s">
        <v>73</v>
      </c>
      <c r="D956" t="s">
        <v>209</v>
      </c>
      <c r="E956" t="s">
        <v>2708</v>
      </c>
      <c r="G956" s="2">
        <v>19059</v>
      </c>
      <c r="H956" t="s">
        <v>100</v>
      </c>
      <c r="I956">
        <v>27644592303</v>
      </c>
      <c r="J956" t="s">
        <v>102</v>
      </c>
      <c r="L956" t="s">
        <v>39</v>
      </c>
      <c r="M956" t="s">
        <v>50</v>
      </c>
      <c r="N956" t="s">
        <v>653</v>
      </c>
      <c r="O956" t="s">
        <v>62</v>
      </c>
      <c r="Q956" t="s">
        <v>43</v>
      </c>
    </row>
    <row r="957" spans="1:17" x14ac:dyDescent="0.3">
      <c r="A957" t="s">
        <v>2709</v>
      </c>
      <c r="B957" t="s">
        <v>2444</v>
      </c>
      <c r="C957" t="s">
        <v>80</v>
      </c>
      <c r="D957" t="s">
        <v>55</v>
      </c>
      <c r="E957" t="s">
        <v>1566</v>
      </c>
      <c r="F957" s="1">
        <v>307000000000</v>
      </c>
      <c r="G957" s="2">
        <v>37811</v>
      </c>
      <c r="H957" t="s">
        <v>65</v>
      </c>
      <c r="I957">
        <v>715620157</v>
      </c>
      <c r="J957" t="s">
        <v>94</v>
      </c>
      <c r="L957" t="s">
        <v>59</v>
      </c>
      <c r="M957" t="s">
        <v>114</v>
      </c>
      <c r="O957" t="s">
        <v>123</v>
      </c>
      <c r="Q957" t="s">
        <v>437</v>
      </c>
    </row>
    <row r="958" spans="1:17" x14ac:dyDescent="0.3">
      <c r="A958" t="s">
        <v>2710</v>
      </c>
      <c r="B958" t="s">
        <v>2711</v>
      </c>
      <c r="C958" t="s">
        <v>376</v>
      </c>
      <c r="D958" t="s">
        <v>138</v>
      </c>
      <c r="E958" t="s">
        <v>2432</v>
      </c>
      <c r="F958">
        <v>22062362070</v>
      </c>
      <c r="H958" t="s">
        <v>22</v>
      </c>
      <c r="J958" t="s">
        <v>412</v>
      </c>
      <c r="M958" t="s">
        <v>68</v>
      </c>
      <c r="N958" t="s">
        <v>825</v>
      </c>
      <c r="O958" t="s">
        <v>485</v>
      </c>
    </row>
    <row r="959" spans="1:17" x14ac:dyDescent="0.3">
      <c r="A959" t="s">
        <v>2712</v>
      </c>
      <c r="B959" s="2">
        <v>46149</v>
      </c>
      <c r="C959" t="s">
        <v>54</v>
      </c>
      <c r="D959" t="s">
        <v>55</v>
      </c>
      <c r="E959" t="s">
        <v>1234</v>
      </c>
      <c r="F959" s="1">
        <v>8810000000000</v>
      </c>
      <c r="H959" t="s">
        <v>100</v>
      </c>
      <c r="I959" t="s">
        <v>2713</v>
      </c>
      <c r="J959" t="s">
        <v>24</v>
      </c>
      <c r="L959" t="s">
        <v>134</v>
      </c>
      <c r="M959" t="s">
        <v>225</v>
      </c>
      <c r="N959" t="s">
        <v>2421</v>
      </c>
      <c r="O959" t="s">
        <v>408</v>
      </c>
      <c r="Q959" t="s">
        <v>125</v>
      </c>
    </row>
    <row r="960" spans="1:17" x14ac:dyDescent="0.3">
      <c r="A960" t="s">
        <v>2714</v>
      </c>
      <c r="B960" s="2">
        <v>45728</v>
      </c>
      <c r="C960" t="s">
        <v>376</v>
      </c>
      <c r="D960" t="s">
        <v>165</v>
      </c>
      <c r="E960" t="s">
        <v>47</v>
      </c>
      <c r="F960" s="1">
        <v>2210000000000</v>
      </c>
      <c r="G960" s="2">
        <v>44890</v>
      </c>
      <c r="H960" t="s">
        <v>111</v>
      </c>
      <c r="J960" t="s">
        <v>141</v>
      </c>
      <c r="N960" t="s">
        <v>579</v>
      </c>
      <c r="O960" t="s">
        <v>908</v>
      </c>
      <c r="Q960" t="s">
        <v>177</v>
      </c>
    </row>
    <row r="961" spans="1:17" x14ac:dyDescent="0.3">
      <c r="A961" t="s">
        <v>2715</v>
      </c>
      <c r="B961" s="3">
        <v>46265</v>
      </c>
      <c r="C961" t="s">
        <v>376</v>
      </c>
      <c r="D961" t="s">
        <v>55</v>
      </c>
      <c r="E961" t="s">
        <v>2485</v>
      </c>
      <c r="F961" s="1">
        <v>2510000000000</v>
      </c>
      <c r="G961" s="2">
        <v>45821</v>
      </c>
      <c r="H961" t="s">
        <v>111</v>
      </c>
      <c r="I961" t="s">
        <v>2716</v>
      </c>
      <c r="J961" t="s">
        <v>75</v>
      </c>
      <c r="L961" t="s">
        <v>39</v>
      </c>
      <c r="M961" t="s">
        <v>225</v>
      </c>
      <c r="N961" t="s">
        <v>1273</v>
      </c>
      <c r="O961" t="s">
        <v>1040</v>
      </c>
      <c r="Q961" t="s">
        <v>145</v>
      </c>
    </row>
    <row r="962" spans="1:17" x14ac:dyDescent="0.3">
      <c r="A962" t="s">
        <v>2717</v>
      </c>
      <c r="B962" s="3">
        <v>46154</v>
      </c>
      <c r="C962" t="s">
        <v>117</v>
      </c>
      <c r="D962" t="s">
        <v>138</v>
      </c>
      <c r="E962" t="s">
        <v>1389</v>
      </c>
      <c r="F962" s="1">
        <v>7400000000000</v>
      </c>
      <c r="G962" s="3">
        <v>27109</v>
      </c>
      <c r="H962" t="s">
        <v>111</v>
      </c>
      <c r="I962" t="s">
        <v>2718</v>
      </c>
      <c r="J962" t="s">
        <v>75</v>
      </c>
      <c r="M962" t="s">
        <v>68</v>
      </c>
      <c r="N962" t="s">
        <v>458</v>
      </c>
      <c r="O962" t="s">
        <v>450</v>
      </c>
      <c r="Q962" t="s">
        <v>30</v>
      </c>
    </row>
    <row r="963" spans="1:17" x14ac:dyDescent="0.3">
      <c r="A963" t="s">
        <v>2719</v>
      </c>
      <c r="B963" t="s">
        <v>2720</v>
      </c>
      <c r="C963" t="s">
        <v>19</v>
      </c>
      <c r="D963" t="s">
        <v>98</v>
      </c>
      <c r="E963" t="s">
        <v>2659</v>
      </c>
      <c r="F963" s="1">
        <v>4810000000000</v>
      </c>
      <c r="G963" s="2">
        <v>17674</v>
      </c>
      <c r="H963" t="s">
        <v>36</v>
      </c>
      <c r="J963" t="s">
        <v>49</v>
      </c>
      <c r="K963" t="s">
        <v>25</v>
      </c>
      <c r="L963" t="s">
        <v>303</v>
      </c>
      <c r="M963" t="s">
        <v>174</v>
      </c>
      <c r="N963" t="s">
        <v>586</v>
      </c>
      <c r="O963" t="s">
        <v>213</v>
      </c>
      <c r="Q963" t="s">
        <v>385</v>
      </c>
    </row>
    <row r="964" spans="1:17" x14ac:dyDescent="0.3">
      <c r="A964" t="s">
        <v>2721</v>
      </c>
      <c r="B964" s="3">
        <v>46037</v>
      </c>
      <c r="C964" t="s">
        <v>46</v>
      </c>
      <c r="D964" t="s">
        <v>165</v>
      </c>
      <c r="E964" t="s">
        <v>2722</v>
      </c>
      <c r="F964" s="1">
        <v>8810000000000</v>
      </c>
      <c r="G964" s="2">
        <v>32367</v>
      </c>
      <c r="H964" t="s">
        <v>48</v>
      </c>
      <c r="I964" t="s">
        <v>2723</v>
      </c>
      <c r="J964" t="s">
        <v>219</v>
      </c>
      <c r="L964" t="s">
        <v>103</v>
      </c>
      <c r="M964" t="s">
        <v>40</v>
      </c>
      <c r="N964" t="s">
        <v>454</v>
      </c>
      <c r="O964" t="s">
        <v>1009</v>
      </c>
      <c r="P964" s="3">
        <v>46056</v>
      </c>
      <c r="Q964" t="s">
        <v>177</v>
      </c>
    </row>
    <row r="965" spans="1:17" x14ac:dyDescent="0.3">
      <c r="A965" t="s">
        <v>2724</v>
      </c>
      <c r="B965" s="2">
        <v>45998</v>
      </c>
      <c r="C965" t="s">
        <v>54</v>
      </c>
      <c r="D965" t="s">
        <v>209</v>
      </c>
      <c r="E965" t="s">
        <v>1458</v>
      </c>
      <c r="F965" s="1">
        <v>9600000000000</v>
      </c>
      <c r="G965" s="2">
        <v>35115</v>
      </c>
      <c r="H965" t="s">
        <v>100</v>
      </c>
      <c r="J965" t="s">
        <v>154</v>
      </c>
      <c r="L965" t="s">
        <v>121</v>
      </c>
      <c r="M965" t="s">
        <v>40</v>
      </c>
      <c r="N965" t="s">
        <v>1771</v>
      </c>
      <c r="O965" t="s">
        <v>259</v>
      </c>
      <c r="P965" s="2">
        <v>46113</v>
      </c>
      <c r="Q965" t="s">
        <v>30</v>
      </c>
    </row>
    <row r="966" spans="1:17" x14ac:dyDescent="0.3">
      <c r="A966" t="s">
        <v>2725</v>
      </c>
      <c r="B966" t="s">
        <v>124</v>
      </c>
      <c r="C966" t="s">
        <v>322</v>
      </c>
      <c r="D966" t="s">
        <v>81</v>
      </c>
      <c r="E966" t="s">
        <v>557</v>
      </c>
      <c r="F966" s="1">
        <v>9510000000000</v>
      </c>
      <c r="G966" s="2">
        <v>34742</v>
      </c>
      <c r="I966" t="s">
        <v>2726</v>
      </c>
      <c r="J966" t="s">
        <v>186</v>
      </c>
      <c r="K966" t="s">
        <v>67</v>
      </c>
      <c r="L966" t="s">
        <v>39</v>
      </c>
      <c r="M966" t="s">
        <v>225</v>
      </c>
      <c r="N966" t="s">
        <v>467</v>
      </c>
      <c r="O966" t="s">
        <v>353</v>
      </c>
      <c r="Q966" t="s">
        <v>200</v>
      </c>
    </row>
    <row r="967" spans="1:17" x14ac:dyDescent="0.3">
      <c r="A967" t="s">
        <v>2727</v>
      </c>
      <c r="B967" s="3">
        <v>45993</v>
      </c>
      <c r="C967" t="s">
        <v>172</v>
      </c>
      <c r="D967" t="s">
        <v>55</v>
      </c>
      <c r="F967" s="1">
        <v>4610000000000</v>
      </c>
      <c r="G967" t="s">
        <v>2728</v>
      </c>
      <c r="H967" t="s">
        <v>65</v>
      </c>
      <c r="I967">
        <v>27615218217</v>
      </c>
      <c r="J967" t="s">
        <v>181</v>
      </c>
      <c r="L967" t="s">
        <v>59</v>
      </c>
      <c r="M967" t="s">
        <v>174</v>
      </c>
      <c r="N967" t="s">
        <v>938</v>
      </c>
      <c r="O967" t="s">
        <v>408</v>
      </c>
      <c r="Q967" t="s">
        <v>78</v>
      </c>
    </row>
    <row r="968" spans="1:17" x14ac:dyDescent="0.3">
      <c r="A968" t="s">
        <v>2729</v>
      </c>
      <c r="B968" t="s">
        <v>570</v>
      </c>
      <c r="C968" t="s">
        <v>73</v>
      </c>
      <c r="D968" t="s">
        <v>98</v>
      </c>
      <c r="E968" t="s">
        <v>323</v>
      </c>
      <c r="F968" s="1">
        <v>203000000000</v>
      </c>
      <c r="H968" t="s">
        <v>100</v>
      </c>
      <c r="J968" t="s">
        <v>168</v>
      </c>
      <c r="M968" t="s">
        <v>114</v>
      </c>
      <c r="O968" t="s">
        <v>885</v>
      </c>
      <c r="Q968" t="s">
        <v>145</v>
      </c>
    </row>
    <row r="969" spans="1:17" x14ac:dyDescent="0.3">
      <c r="A969" t="s">
        <v>2730</v>
      </c>
      <c r="B969" t="s">
        <v>2731</v>
      </c>
      <c r="C969" t="s">
        <v>80</v>
      </c>
      <c r="D969" t="s">
        <v>34</v>
      </c>
      <c r="E969" t="s">
        <v>1891</v>
      </c>
      <c r="F969" s="1">
        <v>8900000000000</v>
      </c>
      <c r="G969" s="2">
        <v>32629</v>
      </c>
      <c r="H969" t="s">
        <v>65</v>
      </c>
      <c r="I969" t="s">
        <v>173</v>
      </c>
      <c r="J969" t="s">
        <v>224</v>
      </c>
      <c r="L969" t="s">
        <v>134</v>
      </c>
      <c r="M969" t="s">
        <v>155</v>
      </c>
      <c r="N969" t="s">
        <v>628</v>
      </c>
      <c r="Q969" t="s">
        <v>253</v>
      </c>
    </row>
    <row r="970" spans="1:17" x14ac:dyDescent="0.3">
      <c r="A970" t="s">
        <v>2732</v>
      </c>
      <c r="B970" t="s">
        <v>1236</v>
      </c>
      <c r="C970" t="s">
        <v>33</v>
      </c>
      <c r="D970" t="s">
        <v>90</v>
      </c>
      <c r="E970" t="s">
        <v>2733</v>
      </c>
      <c r="F970" s="1">
        <v>8000000000000</v>
      </c>
      <c r="G970" s="3">
        <v>29241</v>
      </c>
      <c r="H970" t="s">
        <v>22</v>
      </c>
      <c r="I970">
        <v>27752603987</v>
      </c>
      <c r="J970" t="s">
        <v>24</v>
      </c>
      <c r="L970" t="s">
        <v>128</v>
      </c>
      <c r="M970" t="s">
        <v>114</v>
      </c>
      <c r="N970" t="s">
        <v>1611</v>
      </c>
      <c r="O970" t="s">
        <v>379</v>
      </c>
      <c r="Q970" t="s">
        <v>43</v>
      </c>
    </row>
    <row r="971" spans="1:17" x14ac:dyDescent="0.3">
      <c r="A971" t="s">
        <v>2734</v>
      </c>
      <c r="B971" s="2">
        <v>46151</v>
      </c>
      <c r="C971" t="s">
        <v>322</v>
      </c>
      <c r="D971" t="s">
        <v>209</v>
      </c>
      <c r="E971" t="s">
        <v>350</v>
      </c>
      <c r="F971" s="1">
        <v>9010000000000</v>
      </c>
      <c r="G971" t="s">
        <v>2735</v>
      </c>
      <c r="I971" t="s">
        <v>2736</v>
      </c>
      <c r="J971" t="s">
        <v>357</v>
      </c>
      <c r="K971" t="s">
        <v>220</v>
      </c>
      <c r="L971" t="s">
        <v>128</v>
      </c>
      <c r="M971" t="s">
        <v>155</v>
      </c>
      <c r="N971" t="s">
        <v>2216</v>
      </c>
      <c r="O971" t="s">
        <v>291</v>
      </c>
      <c r="Q971" t="s">
        <v>71</v>
      </c>
    </row>
    <row r="972" spans="1:17" x14ac:dyDescent="0.3">
      <c r="A972" t="s">
        <v>2737</v>
      </c>
      <c r="B972" s="3">
        <v>46248</v>
      </c>
      <c r="C972" t="s">
        <v>54</v>
      </c>
      <c r="D972" t="s">
        <v>165</v>
      </c>
      <c r="E972" t="s">
        <v>2738</v>
      </c>
      <c r="F972" s="1">
        <v>9200000000000</v>
      </c>
      <c r="G972" s="2">
        <v>33646</v>
      </c>
      <c r="H972" t="s">
        <v>48</v>
      </c>
      <c r="I972" t="s">
        <v>2739</v>
      </c>
      <c r="J972" t="s">
        <v>58</v>
      </c>
      <c r="L972" t="s">
        <v>59</v>
      </c>
      <c r="M972" t="s">
        <v>174</v>
      </c>
      <c r="N972" t="s">
        <v>2740</v>
      </c>
      <c r="O972" t="s">
        <v>384</v>
      </c>
      <c r="Q972" t="s">
        <v>200</v>
      </c>
    </row>
    <row r="973" spans="1:17" x14ac:dyDescent="0.3">
      <c r="A973" t="s">
        <v>2741</v>
      </c>
      <c r="B973" s="2">
        <v>46089</v>
      </c>
      <c r="C973" t="s">
        <v>172</v>
      </c>
      <c r="D973" t="s">
        <v>138</v>
      </c>
      <c r="E973" t="s">
        <v>2587</v>
      </c>
      <c r="F973" s="1">
        <v>9010000000000</v>
      </c>
      <c r="H973" t="s">
        <v>36</v>
      </c>
      <c r="I973" t="s">
        <v>2742</v>
      </c>
      <c r="J973" t="s">
        <v>181</v>
      </c>
      <c r="L973" t="s">
        <v>85</v>
      </c>
      <c r="M973" t="s">
        <v>60</v>
      </c>
      <c r="N973" t="s">
        <v>135</v>
      </c>
      <c r="O973" t="s">
        <v>315</v>
      </c>
      <c r="Q973" t="s">
        <v>43</v>
      </c>
    </row>
    <row r="974" spans="1:17" x14ac:dyDescent="0.3">
      <c r="A974" t="s">
        <v>2743</v>
      </c>
      <c r="B974" s="2">
        <v>46179</v>
      </c>
      <c r="C974" t="s">
        <v>172</v>
      </c>
      <c r="D974" t="s">
        <v>138</v>
      </c>
      <c r="E974" t="s">
        <v>547</v>
      </c>
      <c r="F974" s="1">
        <v>8010000000000</v>
      </c>
      <c r="G974" s="2">
        <v>29474</v>
      </c>
      <c r="H974" t="s">
        <v>100</v>
      </c>
      <c r="I974" t="s">
        <v>2744</v>
      </c>
      <c r="J974" t="s">
        <v>168</v>
      </c>
      <c r="L974" t="s">
        <v>26</v>
      </c>
      <c r="M974" t="s">
        <v>155</v>
      </c>
      <c r="N974" t="s">
        <v>549</v>
      </c>
      <c r="O974" t="s">
        <v>391</v>
      </c>
      <c r="P974" t="s">
        <v>1296</v>
      </c>
      <c r="Q974" t="s">
        <v>43</v>
      </c>
    </row>
    <row r="975" spans="1:17" x14ac:dyDescent="0.3">
      <c r="A975" t="s">
        <v>2745</v>
      </c>
      <c r="B975" s="2">
        <v>46048</v>
      </c>
      <c r="C975" t="s">
        <v>80</v>
      </c>
      <c r="D975" t="s">
        <v>34</v>
      </c>
      <c r="E975" t="s">
        <v>434</v>
      </c>
      <c r="F975" s="1">
        <v>6300000000000</v>
      </c>
      <c r="G975" s="2">
        <v>23123</v>
      </c>
      <c r="H975" t="s">
        <v>65</v>
      </c>
      <c r="I975" t="s">
        <v>2746</v>
      </c>
      <c r="J975" t="s">
        <v>113</v>
      </c>
      <c r="L975" t="s">
        <v>59</v>
      </c>
      <c r="M975" t="s">
        <v>114</v>
      </c>
      <c r="O975" t="s">
        <v>625</v>
      </c>
    </row>
    <row r="976" spans="1:17" x14ac:dyDescent="0.3">
      <c r="A976" t="s">
        <v>2747</v>
      </c>
      <c r="B976" t="s">
        <v>335</v>
      </c>
      <c r="C976" t="s">
        <v>54</v>
      </c>
      <c r="D976" t="s">
        <v>147</v>
      </c>
      <c r="E976" t="s">
        <v>229</v>
      </c>
      <c r="F976" s="1">
        <v>5310000000000</v>
      </c>
      <c r="G976" s="2">
        <v>19580</v>
      </c>
      <c r="H976" t="s">
        <v>36</v>
      </c>
      <c r="J976" t="s">
        <v>113</v>
      </c>
      <c r="L976" t="s">
        <v>134</v>
      </c>
      <c r="M976" t="s">
        <v>174</v>
      </c>
      <c r="N976" t="s">
        <v>873</v>
      </c>
      <c r="Q976" t="s">
        <v>125</v>
      </c>
    </row>
    <row r="977" spans="1:17" x14ac:dyDescent="0.3">
      <c r="A977" t="s">
        <v>2748</v>
      </c>
      <c r="B977" s="2">
        <v>46125</v>
      </c>
      <c r="C977" t="s">
        <v>19</v>
      </c>
      <c r="D977" t="s">
        <v>55</v>
      </c>
      <c r="E977" t="s">
        <v>1952</v>
      </c>
      <c r="F977" s="1">
        <v>5810000000000</v>
      </c>
      <c r="G977" s="2">
        <v>21436</v>
      </c>
      <c r="H977" t="s">
        <v>48</v>
      </c>
      <c r="I977" t="s">
        <v>2749</v>
      </c>
      <c r="L977" t="s">
        <v>39</v>
      </c>
      <c r="M977" t="s">
        <v>40</v>
      </c>
      <c r="N977" t="s">
        <v>1326</v>
      </c>
      <c r="O977" t="s">
        <v>379</v>
      </c>
      <c r="Q977" t="s">
        <v>200</v>
      </c>
    </row>
    <row r="978" spans="1:17" x14ac:dyDescent="0.3">
      <c r="A978" t="s">
        <v>2750</v>
      </c>
      <c r="B978" s="2">
        <v>46238</v>
      </c>
      <c r="C978" t="s">
        <v>322</v>
      </c>
      <c r="D978" t="s">
        <v>55</v>
      </c>
      <c r="E978" t="s">
        <v>64</v>
      </c>
      <c r="F978" s="1">
        <v>1210000000000</v>
      </c>
      <c r="G978" s="2">
        <v>41165</v>
      </c>
      <c r="H978" t="s">
        <v>48</v>
      </c>
      <c r="J978" t="s">
        <v>38</v>
      </c>
      <c r="K978" t="s">
        <v>67</v>
      </c>
      <c r="L978" t="s">
        <v>149</v>
      </c>
      <c r="M978" t="s">
        <v>225</v>
      </c>
      <c r="N978" t="s">
        <v>471</v>
      </c>
      <c r="O978" t="s">
        <v>397</v>
      </c>
      <c r="Q978" t="s">
        <v>78</v>
      </c>
    </row>
    <row r="979" spans="1:17" x14ac:dyDescent="0.3">
      <c r="A979" t="s">
        <v>1965</v>
      </c>
      <c r="B979" s="3">
        <v>46131</v>
      </c>
      <c r="C979" t="s">
        <v>80</v>
      </c>
      <c r="D979" t="s">
        <v>81</v>
      </c>
      <c r="E979" t="s">
        <v>1966</v>
      </c>
      <c r="F979" s="1">
        <v>7210000000000</v>
      </c>
      <c r="G979" t="s">
        <v>1967</v>
      </c>
      <c r="H979" t="s">
        <v>36</v>
      </c>
      <c r="I979">
        <v>701524866</v>
      </c>
      <c r="J979" t="s">
        <v>168</v>
      </c>
      <c r="L979" t="s">
        <v>39</v>
      </c>
      <c r="M979" t="s">
        <v>27</v>
      </c>
      <c r="N979" t="s">
        <v>960</v>
      </c>
      <c r="O979" t="s">
        <v>188</v>
      </c>
      <c r="Q979" t="s">
        <v>276</v>
      </c>
    </row>
    <row r="980" spans="1:17" x14ac:dyDescent="0.3">
      <c r="A980" t="s">
        <v>2751</v>
      </c>
      <c r="B980" t="s">
        <v>871</v>
      </c>
      <c r="C980" t="s">
        <v>19</v>
      </c>
      <c r="D980" t="s">
        <v>81</v>
      </c>
      <c r="E980" t="s">
        <v>1234</v>
      </c>
      <c r="G980" s="3">
        <v>43816</v>
      </c>
      <c r="H980" t="s">
        <v>65</v>
      </c>
      <c r="I980" t="s">
        <v>2752</v>
      </c>
      <c r="J980" t="s">
        <v>466</v>
      </c>
      <c r="K980" t="s">
        <v>67</v>
      </c>
      <c r="L980" t="s">
        <v>149</v>
      </c>
      <c r="M980" t="s">
        <v>40</v>
      </c>
      <c r="N980" t="s">
        <v>1292</v>
      </c>
      <c r="O980" t="s">
        <v>87</v>
      </c>
      <c r="Q980" t="s">
        <v>200</v>
      </c>
    </row>
    <row r="981" spans="1:17" x14ac:dyDescent="0.3">
      <c r="A981" t="s">
        <v>2753</v>
      </c>
      <c r="B981" s="3">
        <v>46054</v>
      </c>
      <c r="C981" t="s">
        <v>54</v>
      </c>
      <c r="D981" t="s">
        <v>138</v>
      </c>
      <c r="E981" t="s">
        <v>2754</v>
      </c>
      <c r="G981" s="2">
        <v>38906</v>
      </c>
      <c r="H981" t="s">
        <v>65</v>
      </c>
      <c r="I981" t="s">
        <v>2755</v>
      </c>
      <c r="J981" t="s">
        <v>466</v>
      </c>
      <c r="L981" t="s">
        <v>103</v>
      </c>
      <c r="M981" t="s">
        <v>50</v>
      </c>
      <c r="N981" t="s">
        <v>518</v>
      </c>
      <c r="O981" t="s">
        <v>162</v>
      </c>
      <c r="P981" s="2">
        <v>46083</v>
      </c>
    </row>
    <row r="982" spans="1:17" x14ac:dyDescent="0.3">
      <c r="A982" t="s">
        <v>2756</v>
      </c>
      <c r="B982" t="s">
        <v>1817</v>
      </c>
      <c r="C982" t="s">
        <v>54</v>
      </c>
      <c r="D982" t="s">
        <v>81</v>
      </c>
      <c r="E982" t="s">
        <v>1289</v>
      </c>
      <c r="F982" s="1">
        <v>9210000000000</v>
      </c>
      <c r="G982" s="2">
        <v>33612</v>
      </c>
      <c r="I982" t="s">
        <v>2757</v>
      </c>
      <c r="J982" t="s">
        <v>168</v>
      </c>
      <c r="L982" t="s">
        <v>85</v>
      </c>
      <c r="N982" t="s">
        <v>2144</v>
      </c>
      <c r="O982" t="s">
        <v>480</v>
      </c>
    </row>
    <row r="983" spans="1:17" x14ac:dyDescent="0.3">
      <c r="A983" t="s">
        <v>2758</v>
      </c>
      <c r="B983" t="s">
        <v>1998</v>
      </c>
      <c r="C983" t="s">
        <v>73</v>
      </c>
      <c r="D983" t="s">
        <v>81</v>
      </c>
      <c r="E983" t="s">
        <v>578</v>
      </c>
      <c r="F983">
        <v>10284855186</v>
      </c>
      <c r="G983" s="2">
        <v>36827</v>
      </c>
      <c r="H983" t="s">
        <v>48</v>
      </c>
      <c r="J983" t="s">
        <v>38</v>
      </c>
      <c r="L983" t="s">
        <v>134</v>
      </c>
      <c r="M983" t="s">
        <v>40</v>
      </c>
      <c r="N983" t="s">
        <v>749</v>
      </c>
      <c r="O983" t="s">
        <v>157</v>
      </c>
      <c r="Q983" t="s">
        <v>177</v>
      </c>
    </row>
    <row r="984" spans="1:17" x14ac:dyDescent="0.3">
      <c r="A984" t="s">
        <v>2759</v>
      </c>
      <c r="B984" s="2">
        <v>46139</v>
      </c>
      <c r="C984" t="s">
        <v>19</v>
      </c>
      <c r="D984" t="s">
        <v>20</v>
      </c>
      <c r="E984" t="s">
        <v>370</v>
      </c>
      <c r="F984" s="1">
        <v>8300000000000</v>
      </c>
      <c r="G984" s="3">
        <v>30417</v>
      </c>
      <c r="H984" t="s">
        <v>48</v>
      </c>
      <c r="J984" t="s">
        <v>24</v>
      </c>
      <c r="K984" t="s">
        <v>325</v>
      </c>
      <c r="L984" t="s">
        <v>303</v>
      </c>
      <c r="M984" t="s">
        <v>155</v>
      </c>
      <c r="N984" t="s">
        <v>413</v>
      </c>
      <c r="O984" t="s">
        <v>251</v>
      </c>
      <c r="P984" t="s">
        <v>2161</v>
      </c>
      <c r="Q984" t="s">
        <v>200</v>
      </c>
    </row>
    <row r="985" spans="1:17" x14ac:dyDescent="0.3">
      <c r="A985" t="s">
        <v>2760</v>
      </c>
      <c r="B985" s="3">
        <v>45992</v>
      </c>
      <c r="C985" t="s">
        <v>172</v>
      </c>
      <c r="D985" t="s">
        <v>55</v>
      </c>
      <c r="E985" t="s">
        <v>419</v>
      </c>
      <c r="F985" s="1">
        <v>6300000000000</v>
      </c>
      <c r="G985" s="3">
        <v>23014</v>
      </c>
      <c r="H985" t="s">
        <v>111</v>
      </c>
      <c r="J985" t="s">
        <v>224</v>
      </c>
      <c r="L985" t="s">
        <v>103</v>
      </c>
      <c r="N985" t="s">
        <v>1276</v>
      </c>
      <c r="O985" t="s">
        <v>408</v>
      </c>
      <c r="P985" s="3">
        <v>46001</v>
      </c>
      <c r="Q985" t="s">
        <v>253</v>
      </c>
    </row>
    <row r="986" spans="1:17" x14ac:dyDescent="0.3">
      <c r="A986" t="s">
        <v>2761</v>
      </c>
      <c r="B986" s="2">
        <v>46132</v>
      </c>
      <c r="C986" t="s">
        <v>19</v>
      </c>
      <c r="D986" t="s">
        <v>34</v>
      </c>
      <c r="E986" t="s">
        <v>678</v>
      </c>
      <c r="F986" s="1">
        <v>7010000000000</v>
      </c>
      <c r="H986" t="s">
        <v>111</v>
      </c>
      <c r="I986" t="s">
        <v>173</v>
      </c>
      <c r="J986" t="s">
        <v>216</v>
      </c>
      <c r="K986" t="s">
        <v>25</v>
      </c>
      <c r="M986" t="s">
        <v>60</v>
      </c>
      <c r="N986" t="s">
        <v>733</v>
      </c>
      <c r="O986" t="s">
        <v>1009</v>
      </c>
      <c r="Q986" t="s">
        <v>71</v>
      </c>
    </row>
    <row r="987" spans="1:17" x14ac:dyDescent="0.3">
      <c r="A987" t="s">
        <v>2762</v>
      </c>
      <c r="B987" s="3">
        <v>46062</v>
      </c>
      <c r="C987" t="s">
        <v>172</v>
      </c>
      <c r="D987" t="s">
        <v>165</v>
      </c>
      <c r="E987" t="s">
        <v>1083</v>
      </c>
      <c r="F987" s="1">
        <v>9510000000000</v>
      </c>
      <c r="G987" t="s">
        <v>2763</v>
      </c>
      <c r="J987" t="s">
        <v>49</v>
      </c>
      <c r="L987" t="s">
        <v>303</v>
      </c>
      <c r="N987" t="s">
        <v>1548</v>
      </c>
      <c r="O987" t="s">
        <v>52</v>
      </c>
      <c r="Q987" t="s">
        <v>71</v>
      </c>
    </row>
    <row r="988" spans="1:17" x14ac:dyDescent="0.3">
      <c r="A988" t="s">
        <v>2764</v>
      </c>
      <c r="B988" s="2">
        <v>46188</v>
      </c>
      <c r="C988" t="s">
        <v>54</v>
      </c>
      <c r="D988" t="s">
        <v>147</v>
      </c>
      <c r="E988" t="s">
        <v>1060</v>
      </c>
      <c r="F988" s="1">
        <v>4600000000000</v>
      </c>
      <c r="G988" s="3">
        <v>16914</v>
      </c>
      <c r="I988" t="s">
        <v>2765</v>
      </c>
      <c r="J988" t="s">
        <v>75</v>
      </c>
      <c r="M988" t="s">
        <v>174</v>
      </c>
      <c r="N988" t="s">
        <v>400</v>
      </c>
      <c r="O988" t="s">
        <v>507</v>
      </c>
      <c r="Q988" t="s">
        <v>253</v>
      </c>
    </row>
    <row r="989" spans="1:17" x14ac:dyDescent="0.3">
      <c r="A989" t="s">
        <v>2766</v>
      </c>
      <c r="B989" s="2">
        <v>46297</v>
      </c>
      <c r="C989" t="s">
        <v>19</v>
      </c>
      <c r="D989" t="s">
        <v>209</v>
      </c>
      <c r="E989" t="s">
        <v>725</v>
      </c>
      <c r="F989" s="1">
        <v>410000000000</v>
      </c>
      <c r="G989" s="2">
        <v>38272</v>
      </c>
      <c r="H989" t="s">
        <v>100</v>
      </c>
      <c r="I989">
        <v>694068156</v>
      </c>
      <c r="J989" t="s">
        <v>412</v>
      </c>
      <c r="K989" t="s">
        <v>25</v>
      </c>
      <c r="L989" t="s">
        <v>121</v>
      </c>
      <c r="M989" t="s">
        <v>50</v>
      </c>
      <c r="N989" t="s">
        <v>1906</v>
      </c>
      <c r="O989" t="s">
        <v>157</v>
      </c>
      <c r="P989" s="3">
        <v>46083</v>
      </c>
      <c r="Q989" t="s">
        <v>437</v>
      </c>
    </row>
    <row r="990" spans="1:17" x14ac:dyDescent="0.3">
      <c r="A990" t="s">
        <v>2767</v>
      </c>
      <c r="B990" s="3">
        <v>46232</v>
      </c>
      <c r="C990" t="s">
        <v>109</v>
      </c>
      <c r="D990" t="s">
        <v>55</v>
      </c>
      <c r="E990" t="s">
        <v>1474</v>
      </c>
      <c r="F990" s="1">
        <v>6810000000000</v>
      </c>
      <c r="G990" s="2">
        <v>25002</v>
      </c>
      <c r="I990" t="s">
        <v>2768</v>
      </c>
      <c r="J990" t="s">
        <v>249</v>
      </c>
      <c r="L990" t="s">
        <v>59</v>
      </c>
      <c r="M990" t="s">
        <v>50</v>
      </c>
      <c r="N990" t="s">
        <v>895</v>
      </c>
      <c r="O990" t="s">
        <v>291</v>
      </c>
      <c r="Q990" t="s">
        <v>131</v>
      </c>
    </row>
    <row r="991" spans="1:17" x14ac:dyDescent="0.3">
      <c r="A991" t="s">
        <v>2769</v>
      </c>
      <c r="B991" t="s">
        <v>2770</v>
      </c>
      <c r="C991" t="s">
        <v>80</v>
      </c>
      <c r="D991" t="s">
        <v>90</v>
      </c>
      <c r="E991" t="s">
        <v>655</v>
      </c>
      <c r="G991" t="s">
        <v>2771</v>
      </c>
      <c r="H991" t="s">
        <v>22</v>
      </c>
      <c r="I991" t="s">
        <v>2772</v>
      </c>
      <c r="J991" t="s">
        <v>181</v>
      </c>
      <c r="L991" t="s">
        <v>26</v>
      </c>
      <c r="M991" t="s">
        <v>174</v>
      </c>
      <c r="N991" t="s">
        <v>187</v>
      </c>
      <c r="O991" t="s">
        <v>914</v>
      </c>
      <c r="Q991" t="s">
        <v>385</v>
      </c>
    </row>
    <row r="992" spans="1:17" x14ac:dyDescent="0.3">
      <c r="A992" t="s">
        <v>2773</v>
      </c>
      <c r="B992" t="s">
        <v>2774</v>
      </c>
      <c r="C992" t="s">
        <v>109</v>
      </c>
      <c r="D992" t="s">
        <v>147</v>
      </c>
      <c r="E992" t="s">
        <v>1492</v>
      </c>
      <c r="F992" s="1">
        <v>5610000000000</v>
      </c>
      <c r="G992" s="3">
        <v>20656</v>
      </c>
      <c r="J992" t="s">
        <v>113</v>
      </c>
      <c r="L992" t="s">
        <v>103</v>
      </c>
      <c r="M992" t="s">
        <v>40</v>
      </c>
      <c r="N992" t="s">
        <v>782</v>
      </c>
      <c r="O992" t="s">
        <v>384</v>
      </c>
      <c r="P992" t="s">
        <v>2775</v>
      </c>
      <c r="Q992" t="s">
        <v>107</v>
      </c>
    </row>
    <row r="993" spans="1:17" x14ac:dyDescent="0.3">
      <c r="A993" t="s">
        <v>2776</v>
      </c>
      <c r="B993" s="2">
        <v>46129</v>
      </c>
      <c r="C993" t="s">
        <v>109</v>
      </c>
      <c r="D993" t="s">
        <v>90</v>
      </c>
      <c r="E993" t="s">
        <v>2777</v>
      </c>
      <c r="F993" s="1">
        <v>6010000000000</v>
      </c>
      <c r="G993" s="3">
        <v>22162</v>
      </c>
      <c r="H993" t="s">
        <v>22</v>
      </c>
      <c r="J993" t="s">
        <v>168</v>
      </c>
      <c r="M993" t="s">
        <v>155</v>
      </c>
      <c r="N993" t="s">
        <v>2183</v>
      </c>
      <c r="O993" t="s">
        <v>227</v>
      </c>
      <c r="Q993" t="s">
        <v>125</v>
      </c>
    </row>
    <row r="994" spans="1:17" x14ac:dyDescent="0.3">
      <c r="A994" t="s">
        <v>444</v>
      </c>
      <c r="B994" t="s">
        <v>445</v>
      </c>
      <c r="C994" t="s">
        <v>19</v>
      </c>
      <c r="D994" t="s">
        <v>98</v>
      </c>
      <c r="E994" t="s">
        <v>446</v>
      </c>
      <c r="F994" t="s">
        <v>447</v>
      </c>
      <c r="H994" t="s">
        <v>100</v>
      </c>
      <c r="J994" t="s">
        <v>168</v>
      </c>
      <c r="K994" t="s">
        <v>211</v>
      </c>
      <c r="L994" t="s">
        <v>134</v>
      </c>
      <c r="M994" t="s">
        <v>225</v>
      </c>
      <c r="O994" t="s">
        <v>183</v>
      </c>
      <c r="Q994" t="s">
        <v>200</v>
      </c>
    </row>
    <row r="995" spans="1:17" x14ac:dyDescent="0.3">
      <c r="A995" t="s">
        <v>2778</v>
      </c>
      <c r="C995" t="s">
        <v>46</v>
      </c>
      <c r="D995" t="s">
        <v>90</v>
      </c>
      <c r="E995" t="s">
        <v>1961</v>
      </c>
      <c r="G995" s="2">
        <v>23507</v>
      </c>
      <c r="H995" t="s">
        <v>22</v>
      </c>
      <c r="J995" t="s">
        <v>120</v>
      </c>
      <c r="L995" t="s">
        <v>85</v>
      </c>
      <c r="M995" t="s">
        <v>50</v>
      </c>
      <c r="N995" t="s">
        <v>1199</v>
      </c>
      <c r="O995" t="s">
        <v>485</v>
      </c>
      <c r="Q995" t="s">
        <v>437</v>
      </c>
    </row>
    <row r="996" spans="1:17" x14ac:dyDescent="0.3">
      <c r="A996" t="s">
        <v>2779</v>
      </c>
      <c r="B996" s="2">
        <v>46162</v>
      </c>
      <c r="C996" t="s">
        <v>172</v>
      </c>
      <c r="D996" t="s">
        <v>90</v>
      </c>
      <c r="E996" t="s">
        <v>2780</v>
      </c>
      <c r="F996" s="1">
        <v>8410000000000</v>
      </c>
      <c r="G996" s="2">
        <v>30902</v>
      </c>
      <c r="H996" t="s">
        <v>48</v>
      </c>
      <c r="I996">
        <v>27629783661</v>
      </c>
      <c r="J996" t="s">
        <v>75</v>
      </c>
      <c r="L996" t="s">
        <v>39</v>
      </c>
      <c r="M996" t="s">
        <v>114</v>
      </c>
      <c r="N996" t="s">
        <v>947</v>
      </c>
      <c r="O996" t="s">
        <v>908</v>
      </c>
      <c r="Q996" t="s">
        <v>276</v>
      </c>
    </row>
    <row r="997" spans="1:17" x14ac:dyDescent="0.3">
      <c r="A997" t="s">
        <v>2781</v>
      </c>
      <c r="B997" s="2">
        <v>46231</v>
      </c>
      <c r="C997" t="s">
        <v>109</v>
      </c>
      <c r="D997" t="s">
        <v>90</v>
      </c>
      <c r="E997" t="s">
        <v>2086</v>
      </c>
      <c r="F997" s="1">
        <v>5110000000000</v>
      </c>
      <c r="G997" s="2">
        <v>18750</v>
      </c>
      <c r="H997" t="s">
        <v>100</v>
      </c>
      <c r="I997">
        <v>27633243300</v>
      </c>
      <c r="J997" t="s">
        <v>38</v>
      </c>
      <c r="L997" t="s">
        <v>59</v>
      </c>
      <c r="M997" t="s">
        <v>68</v>
      </c>
      <c r="N997" t="s">
        <v>917</v>
      </c>
      <c r="O997" t="s">
        <v>144</v>
      </c>
      <c r="Q997" t="s">
        <v>200</v>
      </c>
    </row>
    <row r="998" spans="1:17" x14ac:dyDescent="0.3">
      <c r="A998" t="s">
        <v>2782</v>
      </c>
      <c r="B998" t="s">
        <v>779</v>
      </c>
      <c r="C998" t="s">
        <v>54</v>
      </c>
      <c r="D998" t="s">
        <v>81</v>
      </c>
      <c r="E998" t="s">
        <v>2374</v>
      </c>
      <c r="F998" s="1">
        <v>5800000000000</v>
      </c>
      <c r="G998" s="3">
        <v>21208</v>
      </c>
      <c r="I998" t="s">
        <v>2783</v>
      </c>
      <c r="J998" t="s">
        <v>257</v>
      </c>
      <c r="L998" t="s">
        <v>128</v>
      </c>
      <c r="M998" t="s">
        <v>68</v>
      </c>
      <c r="N998" t="s">
        <v>366</v>
      </c>
      <c r="O998" t="s">
        <v>157</v>
      </c>
      <c r="Q998" t="s">
        <v>88</v>
      </c>
    </row>
    <row r="999" spans="1:17" x14ac:dyDescent="0.3">
      <c r="A999" t="s">
        <v>2784</v>
      </c>
      <c r="B999" t="s">
        <v>2785</v>
      </c>
      <c r="C999" t="s">
        <v>117</v>
      </c>
      <c r="D999" t="s">
        <v>147</v>
      </c>
      <c r="E999" t="s">
        <v>2786</v>
      </c>
      <c r="F999" s="1">
        <v>9610000000000</v>
      </c>
      <c r="G999" s="2">
        <v>35348</v>
      </c>
      <c r="H999" t="s">
        <v>36</v>
      </c>
      <c r="I999" t="s">
        <v>2787</v>
      </c>
      <c r="J999" t="s">
        <v>94</v>
      </c>
      <c r="L999" t="s">
        <v>149</v>
      </c>
      <c r="M999" t="s">
        <v>225</v>
      </c>
      <c r="N999" t="s">
        <v>628</v>
      </c>
      <c r="O999" t="s">
        <v>885</v>
      </c>
      <c r="Q999" t="s">
        <v>43</v>
      </c>
    </row>
    <row r="1000" spans="1:17" x14ac:dyDescent="0.3">
      <c r="A1000" t="s">
        <v>2788</v>
      </c>
      <c r="B1000" s="3">
        <v>46239</v>
      </c>
      <c r="C1000" t="s">
        <v>19</v>
      </c>
      <c r="D1000" t="s">
        <v>81</v>
      </c>
      <c r="E1000" t="s">
        <v>758</v>
      </c>
      <c r="F1000" s="1">
        <v>1410000000000</v>
      </c>
      <c r="G1000" s="2">
        <v>41763</v>
      </c>
      <c r="H1000" t="s">
        <v>111</v>
      </c>
      <c r="I1000">
        <v>27833627904</v>
      </c>
      <c r="J1000" t="s">
        <v>197</v>
      </c>
      <c r="K1000" t="s">
        <v>25</v>
      </c>
      <c r="L1000" t="s">
        <v>149</v>
      </c>
      <c r="N1000" t="s">
        <v>609</v>
      </c>
      <c r="Q1000" t="s">
        <v>385</v>
      </c>
    </row>
    <row r="1001" spans="1:17" x14ac:dyDescent="0.3">
      <c r="A1001" t="s">
        <v>2789</v>
      </c>
      <c r="B1001" s="3">
        <v>46271</v>
      </c>
      <c r="C1001" t="s">
        <v>19</v>
      </c>
      <c r="D1001" t="s">
        <v>55</v>
      </c>
      <c r="E1001" t="s">
        <v>452</v>
      </c>
      <c r="F1001">
        <v>86031249301</v>
      </c>
      <c r="G1001" s="3">
        <v>31483</v>
      </c>
      <c r="H1001" t="s">
        <v>100</v>
      </c>
      <c r="I1001">
        <v>702712682</v>
      </c>
      <c r="J1001" t="s">
        <v>75</v>
      </c>
      <c r="K1001" t="s">
        <v>67</v>
      </c>
      <c r="L1001" t="s">
        <v>103</v>
      </c>
      <c r="M1001" t="s">
        <v>27</v>
      </c>
      <c r="N1001" t="s">
        <v>1351</v>
      </c>
      <c r="O1001" t="s">
        <v>770</v>
      </c>
      <c r="P1001" s="3">
        <v>46295</v>
      </c>
      <c r="Q1001" t="s">
        <v>276</v>
      </c>
    </row>
    <row r="1002" spans="1:17" x14ac:dyDescent="0.3">
      <c r="A1002" t="s">
        <v>2790</v>
      </c>
      <c r="B1002" s="2">
        <v>46062</v>
      </c>
      <c r="C1002" t="s">
        <v>117</v>
      </c>
      <c r="D1002" t="s">
        <v>209</v>
      </c>
      <c r="E1002" t="s">
        <v>2791</v>
      </c>
      <c r="F1002" s="1">
        <v>503000000000</v>
      </c>
      <c r="G1002" s="2">
        <v>38414</v>
      </c>
      <c r="H1002" t="s">
        <v>36</v>
      </c>
      <c r="I1002">
        <v>27783593023</v>
      </c>
      <c r="J1002" t="s">
        <v>49</v>
      </c>
      <c r="L1002" t="s">
        <v>103</v>
      </c>
      <c r="M1002" t="s">
        <v>27</v>
      </c>
      <c r="P1002" s="3">
        <v>46077</v>
      </c>
      <c r="Q1002" t="s">
        <v>276</v>
      </c>
    </row>
    <row r="1003" spans="1:17" x14ac:dyDescent="0.3">
      <c r="A1003" t="s">
        <v>2792</v>
      </c>
      <c r="B1003" t="s">
        <v>1535</v>
      </c>
      <c r="C1003" t="s">
        <v>322</v>
      </c>
      <c r="D1003" t="s">
        <v>20</v>
      </c>
      <c r="F1003" s="1">
        <v>4900000000000</v>
      </c>
      <c r="G1003" s="2">
        <v>17943</v>
      </c>
      <c r="I1003" t="s">
        <v>2793</v>
      </c>
      <c r="J1003" t="s">
        <v>216</v>
      </c>
      <c r="K1003" t="s">
        <v>325</v>
      </c>
      <c r="L1003" t="s">
        <v>26</v>
      </c>
      <c r="M1003" t="s">
        <v>40</v>
      </c>
      <c r="N1003" t="s">
        <v>666</v>
      </c>
      <c r="O1003" t="s">
        <v>105</v>
      </c>
      <c r="P1003" s="2">
        <v>46108</v>
      </c>
      <c r="Q1003" t="s">
        <v>276</v>
      </c>
    </row>
    <row r="1004" spans="1:17" x14ac:dyDescent="0.3">
      <c r="A1004" t="s">
        <v>2794</v>
      </c>
      <c r="B1004" t="s">
        <v>1730</v>
      </c>
      <c r="C1004" t="s">
        <v>33</v>
      </c>
      <c r="D1004" t="s">
        <v>34</v>
      </c>
      <c r="F1004" s="1">
        <v>809000000000</v>
      </c>
      <c r="G1004" s="3">
        <v>39700</v>
      </c>
      <c r="H1004" t="s">
        <v>22</v>
      </c>
      <c r="I1004">
        <v>655616731</v>
      </c>
      <c r="J1004" t="s">
        <v>224</v>
      </c>
      <c r="L1004" t="s">
        <v>121</v>
      </c>
      <c r="M1004" t="s">
        <v>68</v>
      </c>
      <c r="N1004" t="s">
        <v>226</v>
      </c>
      <c r="O1004" t="s">
        <v>70</v>
      </c>
      <c r="P1004" s="2">
        <v>46197</v>
      </c>
      <c r="Q1004" t="s">
        <v>125</v>
      </c>
    </row>
    <row r="1005" spans="1:17" x14ac:dyDescent="0.3">
      <c r="A1005" t="s">
        <v>2795</v>
      </c>
      <c r="B1005" t="s">
        <v>2796</v>
      </c>
      <c r="C1005" t="s">
        <v>322</v>
      </c>
      <c r="D1005" t="s">
        <v>81</v>
      </c>
      <c r="E1005" t="s">
        <v>2155</v>
      </c>
      <c r="F1005" s="1">
        <v>4100000000000</v>
      </c>
      <c r="G1005" s="2">
        <v>15037</v>
      </c>
      <c r="H1005" t="s">
        <v>65</v>
      </c>
      <c r="I1005" t="s">
        <v>2797</v>
      </c>
      <c r="J1005" t="s">
        <v>38</v>
      </c>
      <c r="K1005" t="s">
        <v>142</v>
      </c>
      <c r="M1005" t="s">
        <v>114</v>
      </c>
      <c r="N1005" t="s">
        <v>2183</v>
      </c>
      <c r="O1005" t="s">
        <v>251</v>
      </c>
      <c r="Q1005" t="s">
        <v>385</v>
      </c>
    </row>
    <row r="1006" spans="1:17" x14ac:dyDescent="0.3">
      <c r="A1006" t="s">
        <v>2798</v>
      </c>
      <c r="B1006" s="3">
        <v>46226</v>
      </c>
      <c r="C1006" t="s">
        <v>80</v>
      </c>
      <c r="D1006" t="s">
        <v>138</v>
      </c>
      <c r="F1006" s="1">
        <v>4610000000000</v>
      </c>
      <c r="G1006" s="2">
        <v>16988</v>
      </c>
      <c r="H1006" t="s">
        <v>65</v>
      </c>
      <c r="I1006" t="s">
        <v>2799</v>
      </c>
      <c r="J1006" t="s">
        <v>466</v>
      </c>
      <c r="L1006" t="s">
        <v>121</v>
      </c>
      <c r="M1006" t="s">
        <v>114</v>
      </c>
      <c r="N1006" t="s">
        <v>847</v>
      </c>
      <c r="O1006" t="s">
        <v>150</v>
      </c>
      <c r="P1006" s="3">
        <v>46254</v>
      </c>
      <c r="Q1006" t="s">
        <v>437</v>
      </c>
    </row>
    <row r="1007" spans="1:17" x14ac:dyDescent="0.3">
      <c r="A1007" t="s">
        <v>2800</v>
      </c>
      <c r="B1007" t="s">
        <v>1362</v>
      </c>
      <c r="C1007" t="s">
        <v>376</v>
      </c>
      <c r="D1007" t="s">
        <v>90</v>
      </c>
      <c r="E1007" t="s">
        <v>377</v>
      </c>
      <c r="F1007" s="1">
        <v>2410000000000</v>
      </c>
      <c r="G1007" s="2">
        <v>45538</v>
      </c>
      <c r="H1007" t="s">
        <v>111</v>
      </c>
      <c r="I1007">
        <v>752567817</v>
      </c>
      <c r="J1007" t="s">
        <v>357</v>
      </c>
      <c r="L1007" t="s">
        <v>134</v>
      </c>
      <c r="M1007" t="s">
        <v>40</v>
      </c>
      <c r="N1007" t="s">
        <v>2177</v>
      </c>
      <c r="O1007" t="s">
        <v>162</v>
      </c>
      <c r="Q1007" t="s">
        <v>437</v>
      </c>
    </row>
    <row r="1008" spans="1:17" x14ac:dyDescent="0.3">
      <c r="A1008" t="s">
        <v>2801</v>
      </c>
      <c r="B1008" s="2">
        <v>46271</v>
      </c>
      <c r="C1008" t="s">
        <v>19</v>
      </c>
      <c r="D1008" t="s">
        <v>81</v>
      </c>
      <c r="E1008" t="s">
        <v>937</v>
      </c>
      <c r="F1008" s="1">
        <v>1810000000000</v>
      </c>
      <c r="G1008" s="2">
        <v>43413</v>
      </c>
      <c r="H1008" t="s">
        <v>65</v>
      </c>
      <c r="I1008">
        <v>767844212</v>
      </c>
      <c r="J1008" t="s">
        <v>154</v>
      </c>
      <c r="L1008" t="s">
        <v>134</v>
      </c>
      <c r="M1008" t="s">
        <v>27</v>
      </c>
      <c r="N1008" t="s">
        <v>143</v>
      </c>
      <c r="O1008" t="s">
        <v>603</v>
      </c>
      <c r="Q1008" t="s">
        <v>437</v>
      </c>
    </row>
    <row r="1009" spans="1:17" x14ac:dyDescent="0.3">
      <c r="A1009" t="s">
        <v>2802</v>
      </c>
      <c r="B1009" t="s">
        <v>293</v>
      </c>
      <c r="C1009" t="s">
        <v>54</v>
      </c>
      <c r="D1009" t="s">
        <v>138</v>
      </c>
      <c r="E1009" t="s">
        <v>697</v>
      </c>
      <c r="F1009" s="1">
        <v>5000000000000</v>
      </c>
      <c r="G1009" s="2">
        <v>18316</v>
      </c>
      <c r="H1009" t="s">
        <v>65</v>
      </c>
      <c r="I1009">
        <v>27836614153</v>
      </c>
      <c r="L1009" t="s">
        <v>39</v>
      </c>
      <c r="M1009" t="s">
        <v>174</v>
      </c>
      <c r="N1009" t="s">
        <v>2517</v>
      </c>
      <c r="O1009" t="s">
        <v>193</v>
      </c>
      <c r="Q1009" t="s">
        <v>88</v>
      </c>
    </row>
    <row r="1010" spans="1:17" x14ac:dyDescent="0.3">
      <c r="A1010" t="s">
        <v>2803</v>
      </c>
      <c r="B1010" s="3">
        <v>46072</v>
      </c>
      <c r="C1010" t="s">
        <v>109</v>
      </c>
      <c r="D1010" t="s">
        <v>81</v>
      </c>
      <c r="E1010" t="s">
        <v>968</v>
      </c>
      <c r="F1010" s="1">
        <v>4900000000000</v>
      </c>
      <c r="G1010" s="2">
        <v>17942</v>
      </c>
      <c r="H1010" t="s">
        <v>48</v>
      </c>
      <c r="I1010" t="s">
        <v>2804</v>
      </c>
      <c r="J1010" t="s">
        <v>216</v>
      </c>
      <c r="L1010" t="s">
        <v>134</v>
      </c>
      <c r="M1010" t="s">
        <v>60</v>
      </c>
      <c r="N1010" t="s">
        <v>999</v>
      </c>
      <c r="O1010" t="s">
        <v>298</v>
      </c>
      <c r="Q1010" t="s">
        <v>107</v>
      </c>
    </row>
    <row r="1011" spans="1:17" x14ac:dyDescent="0.3">
      <c r="A1011" t="s">
        <v>2805</v>
      </c>
      <c r="B1011" t="s">
        <v>2806</v>
      </c>
      <c r="C1011" t="s">
        <v>376</v>
      </c>
      <c r="D1011" t="s">
        <v>34</v>
      </c>
      <c r="E1011" t="s">
        <v>2034</v>
      </c>
      <c r="F1011" s="1">
        <v>2110000000000</v>
      </c>
      <c r="G1011" s="3">
        <v>44448</v>
      </c>
      <c r="H1011" t="s">
        <v>48</v>
      </c>
      <c r="J1011" t="s">
        <v>113</v>
      </c>
      <c r="L1011" t="s">
        <v>121</v>
      </c>
      <c r="M1011" t="s">
        <v>155</v>
      </c>
      <c r="N1011" t="s">
        <v>407</v>
      </c>
      <c r="O1011" t="s">
        <v>298</v>
      </c>
      <c r="P1011" s="2">
        <v>46275</v>
      </c>
      <c r="Q1011" t="s">
        <v>43</v>
      </c>
    </row>
    <row r="1012" spans="1:17" x14ac:dyDescent="0.3">
      <c r="A1012" t="s">
        <v>2807</v>
      </c>
      <c r="B1012" s="2">
        <v>45990</v>
      </c>
      <c r="C1012" t="s">
        <v>172</v>
      </c>
      <c r="D1012" t="s">
        <v>138</v>
      </c>
      <c r="E1012" t="s">
        <v>2808</v>
      </c>
      <c r="F1012" s="1">
        <v>9010000000000</v>
      </c>
      <c r="G1012" s="2">
        <v>33153</v>
      </c>
      <c r="H1012" t="s">
        <v>65</v>
      </c>
      <c r="I1012" t="s">
        <v>173</v>
      </c>
      <c r="J1012" t="s">
        <v>224</v>
      </c>
      <c r="L1012" t="s">
        <v>121</v>
      </c>
      <c r="M1012" t="s">
        <v>50</v>
      </c>
      <c r="N1012" t="s">
        <v>1464</v>
      </c>
      <c r="O1012" t="s">
        <v>315</v>
      </c>
      <c r="P1012" s="2">
        <v>46006</v>
      </c>
      <c r="Q1012" t="s">
        <v>88</v>
      </c>
    </row>
    <row r="1013" spans="1:17" x14ac:dyDescent="0.3">
      <c r="A1013" t="s">
        <v>2809</v>
      </c>
      <c r="B1013" t="s">
        <v>2810</v>
      </c>
      <c r="C1013" t="s">
        <v>322</v>
      </c>
      <c r="D1013" t="s">
        <v>147</v>
      </c>
      <c r="E1013" t="s">
        <v>747</v>
      </c>
      <c r="F1013" s="1">
        <v>9610000000000</v>
      </c>
      <c r="G1013" s="2">
        <v>35101</v>
      </c>
      <c r="H1013" t="s">
        <v>36</v>
      </c>
      <c r="I1013" t="s">
        <v>2811</v>
      </c>
      <c r="J1013" t="s">
        <v>94</v>
      </c>
      <c r="K1013" t="s">
        <v>220</v>
      </c>
      <c r="L1013" t="s">
        <v>39</v>
      </c>
      <c r="M1013" t="s">
        <v>60</v>
      </c>
      <c r="N1013" t="s">
        <v>1005</v>
      </c>
      <c r="O1013" t="s">
        <v>395</v>
      </c>
      <c r="Q1013" t="s">
        <v>385</v>
      </c>
    </row>
    <row r="1014" spans="1:17" x14ac:dyDescent="0.3">
      <c r="A1014" t="s">
        <v>2812</v>
      </c>
      <c r="B1014" s="3">
        <v>46138</v>
      </c>
      <c r="C1014" t="s">
        <v>19</v>
      </c>
      <c r="D1014" t="s">
        <v>209</v>
      </c>
      <c r="E1014" t="s">
        <v>2034</v>
      </c>
      <c r="F1014" s="1">
        <v>8810000000000</v>
      </c>
      <c r="G1014" t="s">
        <v>2813</v>
      </c>
      <c r="H1014" t="s">
        <v>65</v>
      </c>
      <c r="I1014" t="s">
        <v>2814</v>
      </c>
      <c r="J1014" t="s">
        <v>49</v>
      </c>
      <c r="K1014" t="s">
        <v>211</v>
      </c>
      <c r="L1014" t="s">
        <v>128</v>
      </c>
      <c r="M1014" t="s">
        <v>27</v>
      </c>
      <c r="N1014" t="s">
        <v>310</v>
      </c>
      <c r="O1014" t="s">
        <v>1157</v>
      </c>
      <c r="Q1014" t="s">
        <v>78</v>
      </c>
    </row>
    <row r="1015" spans="1:17" x14ac:dyDescent="0.3">
      <c r="A1015" t="s">
        <v>2815</v>
      </c>
      <c r="B1015" s="3">
        <v>46122</v>
      </c>
      <c r="C1015" t="s">
        <v>19</v>
      </c>
      <c r="D1015" t="s">
        <v>55</v>
      </c>
      <c r="E1015" t="s">
        <v>99</v>
      </c>
      <c r="F1015" s="1">
        <v>9810000000000</v>
      </c>
      <c r="G1015" s="2">
        <v>35864</v>
      </c>
      <c r="I1015">
        <v>27659815952</v>
      </c>
      <c r="J1015" t="s">
        <v>216</v>
      </c>
      <c r="K1015" t="s">
        <v>319</v>
      </c>
      <c r="L1015" t="s">
        <v>85</v>
      </c>
      <c r="N1015" t="s">
        <v>1724</v>
      </c>
      <c r="O1015" t="s">
        <v>1152</v>
      </c>
      <c r="Q1015" t="s">
        <v>107</v>
      </c>
    </row>
    <row r="1016" spans="1:17" x14ac:dyDescent="0.3">
      <c r="A1016" t="s">
        <v>2816</v>
      </c>
      <c r="B1016" s="2">
        <v>46300</v>
      </c>
      <c r="C1016" t="s">
        <v>73</v>
      </c>
      <c r="D1016" t="s">
        <v>209</v>
      </c>
      <c r="E1016" t="s">
        <v>630</v>
      </c>
      <c r="F1016" s="1">
        <v>201000000000</v>
      </c>
      <c r="G1016" s="2">
        <v>37278</v>
      </c>
      <c r="H1016" t="s">
        <v>111</v>
      </c>
      <c r="I1016" t="s">
        <v>173</v>
      </c>
      <c r="J1016" t="s">
        <v>102</v>
      </c>
      <c r="L1016" t="s">
        <v>26</v>
      </c>
      <c r="M1016" t="s">
        <v>225</v>
      </c>
      <c r="N1016" t="s">
        <v>1857</v>
      </c>
      <c r="P1016" s="2">
        <v>46177</v>
      </c>
      <c r="Q1016" t="s">
        <v>437</v>
      </c>
    </row>
    <row r="1017" spans="1:17" x14ac:dyDescent="0.3">
      <c r="A1017" t="s">
        <v>2817</v>
      </c>
      <c r="B1017" s="2">
        <v>46037</v>
      </c>
      <c r="C1017" t="s">
        <v>80</v>
      </c>
      <c r="D1017" t="s">
        <v>90</v>
      </c>
      <c r="E1017" t="s">
        <v>1741</v>
      </c>
      <c r="F1017" s="1">
        <v>4700000000000</v>
      </c>
      <c r="G1017" s="2">
        <v>17225</v>
      </c>
      <c r="H1017" t="s">
        <v>48</v>
      </c>
      <c r="I1017">
        <v>27829970643</v>
      </c>
      <c r="J1017" t="s">
        <v>154</v>
      </c>
      <c r="L1017" t="s">
        <v>85</v>
      </c>
      <c r="M1017" t="s">
        <v>50</v>
      </c>
      <c r="N1017" t="s">
        <v>860</v>
      </c>
      <c r="O1017" t="s">
        <v>1040</v>
      </c>
    </row>
    <row r="1018" spans="1:17" x14ac:dyDescent="0.3">
      <c r="A1018" t="s">
        <v>2818</v>
      </c>
      <c r="B1018" s="2">
        <v>46128</v>
      </c>
      <c r="C1018" t="s">
        <v>322</v>
      </c>
      <c r="D1018" t="s">
        <v>81</v>
      </c>
      <c r="F1018" s="1">
        <v>4710000000000</v>
      </c>
      <c r="G1018" s="2">
        <v>17465</v>
      </c>
      <c r="H1018" t="s">
        <v>100</v>
      </c>
      <c r="J1018" t="s">
        <v>24</v>
      </c>
      <c r="K1018" t="s">
        <v>296</v>
      </c>
      <c r="L1018" t="s">
        <v>128</v>
      </c>
      <c r="M1018" t="s">
        <v>114</v>
      </c>
      <c r="N1018" t="s">
        <v>2430</v>
      </c>
      <c r="O1018" t="s">
        <v>52</v>
      </c>
    </row>
    <row r="1019" spans="1:17" x14ac:dyDescent="0.3">
      <c r="A1019" t="s">
        <v>2819</v>
      </c>
      <c r="B1019" t="s">
        <v>955</v>
      </c>
      <c r="C1019" t="s">
        <v>54</v>
      </c>
      <c r="D1019" t="s">
        <v>34</v>
      </c>
      <c r="E1019" t="s">
        <v>496</v>
      </c>
      <c r="F1019">
        <v>85053133981</v>
      </c>
      <c r="G1019" s="2">
        <v>31198</v>
      </c>
      <c r="H1019" t="s">
        <v>111</v>
      </c>
      <c r="I1019">
        <v>816934061</v>
      </c>
      <c r="J1019" t="s">
        <v>197</v>
      </c>
      <c r="L1019" t="s">
        <v>59</v>
      </c>
      <c r="N1019" t="s">
        <v>1276</v>
      </c>
      <c r="O1019" t="s">
        <v>490</v>
      </c>
      <c r="Q1019" t="s">
        <v>71</v>
      </c>
    </row>
    <row r="1020" spans="1:17" x14ac:dyDescent="0.3">
      <c r="A1020" t="s">
        <v>2820</v>
      </c>
      <c r="B1020" t="s">
        <v>1573</v>
      </c>
      <c r="C1020" t="s">
        <v>172</v>
      </c>
      <c r="D1020" t="s">
        <v>209</v>
      </c>
      <c r="E1020" t="s">
        <v>664</v>
      </c>
      <c r="F1020" s="1">
        <v>7000000000000</v>
      </c>
      <c r="G1020" t="s">
        <v>2821</v>
      </c>
      <c r="H1020" t="s">
        <v>111</v>
      </c>
      <c r="I1020" t="s">
        <v>2822</v>
      </c>
      <c r="J1020" t="s">
        <v>94</v>
      </c>
      <c r="L1020" t="s">
        <v>26</v>
      </c>
      <c r="M1020" t="s">
        <v>40</v>
      </c>
      <c r="N1020" t="s">
        <v>832</v>
      </c>
      <c r="O1020" t="s">
        <v>1009</v>
      </c>
      <c r="P1020" t="s">
        <v>1409</v>
      </c>
    </row>
    <row r="1021" spans="1:17" x14ac:dyDescent="0.3">
      <c r="A1021" t="s">
        <v>2823</v>
      </c>
      <c r="B1021" s="2">
        <v>46084</v>
      </c>
      <c r="C1021" t="s">
        <v>322</v>
      </c>
      <c r="D1021" t="s">
        <v>81</v>
      </c>
      <c r="E1021" t="s">
        <v>2780</v>
      </c>
      <c r="F1021" s="1">
        <v>6400000000000</v>
      </c>
      <c r="G1021" t="s">
        <v>2824</v>
      </c>
      <c r="H1021" t="s">
        <v>100</v>
      </c>
      <c r="I1021">
        <v>847992255</v>
      </c>
      <c r="J1021" t="s">
        <v>466</v>
      </c>
      <c r="L1021" t="s">
        <v>149</v>
      </c>
      <c r="M1021" t="s">
        <v>68</v>
      </c>
      <c r="N1021" t="s">
        <v>1412</v>
      </c>
      <c r="O1021" t="s">
        <v>298</v>
      </c>
      <c r="Q1021" t="s">
        <v>253</v>
      </c>
    </row>
    <row r="1022" spans="1:17" x14ac:dyDescent="0.3">
      <c r="A1022" t="s">
        <v>2825</v>
      </c>
      <c r="B1022" s="2">
        <v>45995</v>
      </c>
      <c r="C1022" t="s">
        <v>376</v>
      </c>
      <c r="D1022" t="s">
        <v>209</v>
      </c>
      <c r="E1022" t="s">
        <v>2826</v>
      </c>
      <c r="F1022" s="1">
        <v>2510000000000</v>
      </c>
      <c r="G1022" s="3">
        <v>45959</v>
      </c>
      <c r="H1022" t="s">
        <v>111</v>
      </c>
      <c r="I1022" t="s">
        <v>173</v>
      </c>
      <c r="J1022" t="s">
        <v>84</v>
      </c>
      <c r="L1022" t="s">
        <v>149</v>
      </c>
      <c r="M1022" t="s">
        <v>225</v>
      </c>
      <c r="N1022" t="s">
        <v>51</v>
      </c>
      <c r="Q1022" t="s">
        <v>71</v>
      </c>
    </row>
    <row r="1023" spans="1:17" x14ac:dyDescent="0.3">
      <c r="A1023" t="s">
        <v>2827</v>
      </c>
      <c r="B1023" s="2">
        <v>46261</v>
      </c>
      <c r="C1023" t="s">
        <v>19</v>
      </c>
      <c r="D1023" t="s">
        <v>147</v>
      </c>
      <c r="E1023" t="s">
        <v>1660</v>
      </c>
      <c r="F1023" s="1">
        <v>6810000000000</v>
      </c>
      <c r="G1023" s="3">
        <v>25165</v>
      </c>
      <c r="H1023" t="s">
        <v>65</v>
      </c>
      <c r="I1023" t="s">
        <v>2828</v>
      </c>
      <c r="J1023" t="s">
        <v>241</v>
      </c>
      <c r="K1023" t="s">
        <v>319</v>
      </c>
      <c r="L1023" t="s">
        <v>134</v>
      </c>
      <c r="M1023" t="s">
        <v>174</v>
      </c>
      <c r="N1023" t="s">
        <v>867</v>
      </c>
      <c r="O1023" t="s">
        <v>227</v>
      </c>
      <c r="Q1023" t="s">
        <v>253</v>
      </c>
    </row>
    <row r="1024" spans="1:17" x14ac:dyDescent="0.3">
      <c r="A1024" t="s">
        <v>2829</v>
      </c>
      <c r="B1024" s="2">
        <v>46149</v>
      </c>
      <c r="C1024" t="s">
        <v>73</v>
      </c>
      <c r="D1024" t="s">
        <v>55</v>
      </c>
      <c r="E1024" t="s">
        <v>317</v>
      </c>
      <c r="F1024" s="1">
        <v>7900000000000</v>
      </c>
      <c r="G1024" s="2">
        <v>28884</v>
      </c>
      <c r="H1024" t="s">
        <v>22</v>
      </c>
      <c r="I1024" t="s">
        <v>2830</v>
      </c>
      <c r="J1024" t="s">
        <v>224</v>
      </c>
      <c r="L1024" t="s">
        <v>121</v>
      </c>
      <c r="M1024" t="s">
        <v>68</v>
      </c>
      <c r="N1024" t="s">
        <v>2023</v>
      </c>
      <c r="O1024" t="s">
        <v>507</v>
      </c>
      <c r="P1024" s="2">
        <v>46333</v>
      </c>
      <c r="Q1024" t="s">
        <v>200</v>
      </c>
    </row>
    <row r="1025" spans="1:17" x14ac:dyDescent="0.3">
      <c r="A1025" t="s">
        <v>2831</v>
      </c>
      <c r="B1025" t="s">
        <v>2832</v>
      </c>
      <c r="C1025" t="s">
        <v>73</v>
      </c>
      <c r="D1025" t="s">
        <v>20</v>
      </c>
      <c r="E1025" t="s">
        <v>2833</v>
      </c>
      <c r="F1025" s="1">
        <v>5810000000000</v>
      </c>
      <c r="H1025" t="s">
        <v>111</v>
      </c>
      <c r="I1025" t="s">
        <v>173</v>
      </c>
      <c r="J1025" t="s">
        <v>49</v>
      </c>
      <c r="L1025" t="s">
        <v>134</v>
      </c>
      <c r="N1025" t="s">
        <v>1256</v>
      </c>
      <c r="O1025" t="s">
        <v>502</v>
      </c>
      <c r="Q1025" t="s">
        <v>107</v>
      </c>
    </row>
    <row r="1026" spans="1:17" x14ac:dyDescent="0.3">
      <c r="A1026" t="s">
        <v>2834</v>
      </c>
      <c r="B1026" t="s">
        <v>1865</v>
      </c>
      <c r="C1026" t="s">
        <v>46</v>
      </c>
      <c r="D1026" t="s">
        <v>209</v>
      </c>
      <c r="E1026" t="s">
        <v>261</v>
      </c>
      <c r="F1026" s="1">
        <v>6100000000000</v>
      </c>
      <c r="G1026" s="3">
        <v>22395</v>
      </c>
      <c r="H1026" t="s">
        <v>48</v>
      </c>
      <c r="J1026" t="s">
        <v>249</v>
      </c>
      <c r="L1026" t="s">
        <v>128</v>
      </c>
      <c r="M1026" t="s">
        <v>155</v>
      </c>
      <c r="N1026" t="s">
        <v>169</v>
      </c>
      <c r="O1026" t="s">
        <v>213</v>
      </c>
      <c r="Q1026" t="s">
        <v>88</v>
      </c>
    </row>
    <row r="1027" spans="1:17" x14ac:dyDescent="0.3">
      <c r="A1027" t="s">
        <v>2835</v>
      </c>
      <c r="B1027" t="s">
        <v>1307</v>
      </c>
      <c r="C1027" t="s">
        <v>172</v>
      </c>
      <c r="D1027" t="s">
        <v>55</v>
      </c>
      <c r="E1027" t="s">
        <v>239</v>
      </c>
      <c r="F1027" s="1">
        <v>7200000000000</v>
      </c>
      <c r="G1027" s="2">
        <v>26607</v>
      </c>
      <c r="H1027" t="s">
        <v>65</v>
      </c>
      <c r="I1027">
        <v>27798622160</v>
      </c>
      <c r="J1027" t="s">
        <v>24</v>
      </c>
      <c r="L1027" t="s">
        <v>303</v>
      </c>
      <c r="M1027" t="s">
        <v>27</v>
      </c>
      <c r="O1027" t="s">
        <v>485</v>
      </c>
      <c r="P1027" s="2">
        <v>46028</v>
      </c>
      <c r="Q1027" t="s">
        <v>253</v>
      </c>
    </row>
    <row r="1028" spans="1:17" x14ac:dyDescent="0.3">
      <c r="A1028" t="s">
        <v>2836</v>
      </c>
      <c r="C1028" t="s">
        <v>46</v>
      </c>
      <c r="D1028" t="s">
        <v>81</v>
      </c>
      <c r="G1028" t="s">
        <v>2837</v>
      </c>
      <c r="H1028" t="s">
        <v>22</v>
      </c>
      <c r="I1028">
        <v>27816072372</v>
      </c>
      <c r="J1028" t="s">
        <v>241</v>
      </c>
      <c r="L1028" t="s">
        <v>128</v>
      </c>
      <c r="M1028" t="s">
        <v>114</v>
      </c>
      <c r="N1028" t="s">
        <v>2622</v>
      </c>
      <c r="Q1028" t="s">
        <v>107</v>
      </c>
    </row>
    <row r="1029" spans="1:17" x14ac:dyDescent="0.3">
      <c r="A1029" t="s">
        <v>2838</v>
      </c>
      <c r="B1029" s="2">
        <v>46209</v>
      </c>
      <c r="C1029" t="s">
        <v>117</v>
      </c>
      <c r="D1029" t="s">
        <v>209</v>
      </c>
      <c r="E1029" t="s">
        <v>148</v>
      </c>
      <c r="F1029" s="1">
        <v>9110000000000</v>
      </c>
      <c r="H1029" t="s">
        <v>65</v>
      </c>
      <c r="I1029">
        <v>27734038283</v>
      </c>
      <c r="J1029" t="s">
        <v>219</v>
      </c>
      <c r="L1029" t="s">
        <v>59</v>
      </c>
      <c r="N1029" t="s">
        <v>653</v>
      </c>
      <c r="O1029" t="s">
        <v>237</v>
      </c>
      <c r="Q1029" t="s">
        <v>88</v>
      </c>
    </row>
    <row r="1030" spans="1:17" x14ac:dyDescent="0.3">
      <c r="A1030" t="s">
        <v>2839</v>
      </c>
      <c r="B1030" s="2">
        <v>46174</v>
      </c>
      <c r="C1030" t="s">
        <v>80</v>
      </c>
      <c r="D1030" t="s">
        <v>81</v>
      </c>
      <c r="E1030" t="s">
        <v>537</v>
      </c>
      <c r="F1030" s="1">
        <v>9300000000000</v>
      </c>
      <c r="G1030" s="2">
        <v>33970</v>
      </c>
      <c r="H1030" t="s">
        <v>100</v>
      </c>
      <c r="I1030" t="s">
        <v>2840</v>
      </c>
      <c r="J1030" t="s">
        <v>141</v>
      </c>
      <c r="L1030" t="s">
        <v>303</v>
      </c>
      <c r="M1030" t="s">
        <v>174</v>
      </c>
      <c r="N1030" t="s">
        <v>212</v>
      </c>
      <c r="P1030" s="2">
        <v>46200</v>
      </c>
      <c r="Q1030" t="s">
        <v>145</v>
      </c>
    </row>
    <row r="1031" spans="1:17" x14ac:dyDescent="0.3">
      <c r="A1031" t="s">
        <v>2841</v>
      </c>
      <c r="B1031" s="2">
        <v>45989</v>
      </c>
      <c r="C1031" t="s">
        <v>109</v>
      </c>
      <c r="D1031" t="s">
        <v>20</v>
      </c>
      <c r="E1031" t="s">
        <v>1655</v>
      </c>
      <c r="F1031" s="1">
        <v>8610000000000</v>
      </c>
      <c r="G1031" s="3">
        <v>31584</v>
      </c>
      <c r="I1031" t="s">
        <v>2842</v>
      </c>
      <c r="J1031" t="s">
        <v>113</v>
      </c>
      <c r="L1031" t="s">
        <v>128</v>
      </c>
      <c r="M1031" t="s">
        <v>225</v>
      </c>
      <c r="N1031" t="s">
        <v>1098</v>
      </c>
      <c r="O1031" t="s">
        <v>397</v>
      </c>
      <c r="Q1031" t="s">
        <v>145</v>
      </c>
    </row>
    <row r="1032" spans="1:17" x14ac:dyDescent="0.3">
      <c r="A1032" t="s">
        <v>2843</v>
      </c>
      <c r="B1032" t="s">
        <v>2844</v>
      </c>
      <c r="C1032" t="s">
        <v>172</v>
      </c>
      <c r="D1032" t="s">
        <v>147</v>
      </c>
      <c r="E1032" t="s">
        <v>1074</v>
      </c>
      <c r="F1032">
        <v>5275697183</v>
      </c>
      <c r="G1032" s="2">
        <v>36673</v>
      </c>
      <c r="H1032" t="s">
        <v>22</v>
      </c>
      <c r="I1032" t="s">
        <v>2845</v>
      </c>
      <c r="J1032" t="s">
        <v>141</v>
      </c>
      <c r="K1032" t="s">
        <v>142</v>
      </c>
      <c r="N1032" t="s">
        <v>797</v>
      </c>
    </row>
    <row r="1033" spans="1:17" x14ac:dyDescent="0.3">
      <c r="A1033" t="s">
        <v>2846</v>
      </c>
      <c r="B1033" s="3">
        <v>46100</v>
      </c>
      <c r="C1033" t="s">
        <v>19</v>
      </c>
      <c r="D1033" t="s">
        <v>138</v>
      </c>
      <c r="E1033" t="s">
        <v>415</v>
      </c>
      <c r="F1033" s="1">
        <v>7910000000000</v>
      </c>
      <c r="G1033" s="2">
        <v>29056</v>
      </c>
      <c r="H1033" t="s">
        <v>111</v>
      </c>
      <c r="I1033">
        <v>739841905</v>
      </c>
      <c r="J1033" t="s">
        <v>412</v>
      </c>
      <c r="K1033" t="s">
        <v>67</v>
      </c>
      <c r="L1033" t="s">
        <v>39</v>
      </c>
      <c r="M1033" t="s">
        <v>40</v>
      </c>
      <c r="N1033" t="s">
        <v>2140</v>
      </c>
      <c r="O1033" t="s">
        <v>532</v>
      </c>
      <c r="Q1033" t="s">
        <v>71</v>
      </c>
    </row>
    <row r="1034" spans="1:17" x14ac:dyDescent="0.3">
      <c r="A1034" t="s">
        <v>2847</v>
      </c>
      <c r="B1034" s="2">
        <v>46067</v>
      </c>
      <c r="C1034" t="s">
        <v>376</v>
      </c>
      <c r="D1034" t="s">
        <v>34</v>
      </c>
      <c r="E1034" t="s">
        <v>2848</v>
      </c>
      <c r="F1034" s="1">
        <v>2410000000000</v>
      </c>
      <c r="G1034" t="s">
        <v>2849</v>
      </c>
      <c r="H1034" t="s">
        <v>100</v>
      </c>
      <c r="I1034">
        <v>677840894</v>
      </c>
      <c r="J1034" t="s">
        <v>357</v>
      </c>
      <c r="M1034" t="s">
        <v>40</v>
      </c>
      <c r="N1034" t="s">
        <v>226</v>
      </c>
      <c r="O1034" t="s">
        <v>764</v>
      </c>
      <c r="Q1034" t="s">
        <v>125</v>
      </c>
    </row>
    <row r="1035" spans="1:17" x14ac:dyDescent="0.3">
      <c r="A1035" t="s">
        <v>2850</v>
      </c>
      <c r="B1035" s="2">
        <v>46266</v>
      </c>
      <c r="C1035" t="s">
        <v>109</v>
      </c>
      <c r="D1035" t="s">
        <v>34</v>
      </c>
      <c r="E1035" t="s">
        <v>1568</v>
      </c>
      <c r="G1035" s="3">
        <v>23262</v>
      </c>
      <c r="H1035" t="s">
        <v>111</v>
      </c>
      <c r="I1035" t="s">
        <v>2851</v>
      </c>
      <c r="J1035" t="s">
        <v>141</v>
      </c>
      <c r="L1035" t="s">
        <v>128</v>
      </c>
      <c r="M1035" t="s">
        <v>155</v>
      </c>
      <c r="N1035" t="s">
        <v>413</v>
      </c>
      <c r="O1035" t="s">
        <v>459</v>
      </c>
      <c r="Q1035" t="s">
        <v>437</v>
      </c>
    </row>
    <row r="1036" spans="1:17" x14ac:dyDescent="0.3">
      <c r="A1036" t="s">
        <v>2852</v>
      </c>
      <c r="B1036" s="3">
        <v>46176</v>
      </c>
      <c r="C1036" t="s">
        <v>33</v>
      </c>
      <c r="D1036" t="s">
        <v>147</v>
      </c>
      <c r="E1036" t="s">
        <v>2017</v>
      </c>
      <c r="F1036" s="1">
        <v>9510000000000</v>
      </c>
      <c r="G1036" t="s">
        <v>2853</v>
      </c>
      <c r="H1036" t="s">
        <v>36</v>
      </c>
      <c r="I1036">
        <v>777682678</v>
      </c>
      <c r="J1036" t="s">
        <v>94</v>
      </c>
      <c r="L1036" t="s">
        <v>121</v>
      </c>
      <c r="M1036" t="s">
        <v>27</v>
      </c>
      <c r="O1036" t="s">
        <v>764</v>
      </c>
      <c r="P1036" s="2">
        <v>46060</v>
      </c>
      <c r="Q1036" t="s">
        <v>145</v>
      </c>
    </row>
    <row r="1037" spans="1:17" x14ac:dyDescent="0.3">
      <c r="A1037" t="s">
        <v>2854</v>
      </c>
      <c r="B1037" t="s">
        <v>2855</v>
      </c>
      <c r="C1037" t="s">
        <v>73</v>
      </c>
      <c r="D1037" t="s">
        <v>81</v>
      </c>
      <c r="E1037" t="s">
        <v>2152</v>
      </c>
      <c r="F1037" s="1">
        <v>7610000000000</v>
      </c>
      <c r="G1037" t="s">
        <v>2856</v>
      </c>
      <c r="H1037" t="s">
        <v>36</v>
      </c>
      <c r="I1037" t="s">
        <v>2857</v>
      </c>
      <c r="J1037" t="s">
        <v>58</v>
      </c>
      <c r="M1037" t="s">
        <v>225</v>
      </c>
      <c r="N1037" t="s">
        <v>442</v>
      </c>
      <c r="O1037" t="s">
        <v>105</v>
      </c>
      <c r="Q1037" t="s">
        <v>30</v>
      </c>
    </row>
    <row r="1038" spans="1:17" x14ac:dyDescent="0.3">
      <c r="A1038" t="s">
        <v>2858</v>
      </c>
      <c r="B1038" s="2">
        <v>46203</v>
      </c>
      <c r="C1038" t="s">
        <v>172</v>
      </c>
      <c r="D1038" t="s">
        <v>55</v>
      </c>
      <c r="E1038" t="s">
        <v>2399</v>
      </c>
      <c r="F1038" t="s">
        <v>447</v>
      </c>
      <c r="G1038" t="s">
        <v>2859</v>
      </c>
      <c r="H1038" t="s">
        <v>36</v>
      </c>
      <c r="I1038">
        <v>27644458793</v>
      </c>
      <c r="J1038" t="s">
        <v>249</v>
      </c>
      <c r="L1038" t="s">
        <v>134</v>
      </c>
      <c r="M1038" t="s">
        <v>27</v>
      </c>
      <c r="N1038" t="s">
        <v>366</v>
      </c>
      <c r="O1038" t="s">
        <v>397</v>
      </c>
      <c r="Q1038" t="s">
        <v>88</v>
      </c>
    </row>
    <row r="1039" spans="1:17" x14ac:dyDescent="0.3">
      <c r="A1039" t="s">
        <v>2860</v>
      </c>
      <c r="B1039" s="2">
        <v>46189</v>
      </c>
      <c r="C1039" t="s">
        <v>322</v>
      </c>
      <c r="D1039" t="s">
        <v>138</v>
      </c>
      <c r="E1039" t="s">
        <v>2485</v>
      </c>
      <c r="F1039" s="1">
        <v>6810000000000</v>
      </c>
      <c r="G1039" s="2">
        <v>24971</v>
      </c>
      <c r="H1039" t="s">
        <v>22</v>
      </c>
      <c r="I1039">
        <v>763239021</v>
      </c>
      <c r="J1039" t="s">
        <v>49</v>
      </c>
      <c r="K1039" t="s">
        <v>220</v>
      </c>
      <c r="L1039" t="s">
        <v>303</v>
      </c>
      <c r="M1039" t="s">
        <v>50</v>
      </c>
      <c r="N1039" t="s">
        <v>28</v>
      </c>
      <c r="O1039" t="s">
        <v>362</v>
      </c>
      <c r="P1039" s="3">
        <v>46195</v>
      </c>
      <c r="Q1039" t="s">
        <v>88</v>
      </c>
    </row>
    <row r="1040" spans="1:17" x14ac:dyDescent="0.3">
      <c r="A1040" t="s">
        <v>2861</v>
      </c>
      <c r="C1040" t="s">
        <v>54</v>
      </c>
      <c r="D1040" t="s">
        <v>55</v>
      </c>
      <c r="E1040" t="s">
        <v>2862</v>
      </c>
      <c r="F1040" s="1">
        <v>5710000000000</v>
      </c>
      <c r="G1040" s="2">
        <v>20988</v>
      </c>
      <c r="H1040" t="s">
        <v>65</v>
      </c>
      <c r="I1040" t="s">
        <v>2863</v>
      </c>
      <c r="J1040" t="s">
        <v>197</v>
      </c>
      <c r="L1040" t="s">
        <v>121</v>
      </c>
      <c r="M1040" t="s">
        <v>114</v>
      </c>
      <c r="N1040" t="s">
        <v>86</v>
      </c>
      <c r="O1040" t="s">
        <v>275</v>
      </c>
      <c r="P1040" s="2">
        <v>46312</v>
      </c>
      <c r="Q1040" t="s">
        <v>437</v>
      </c>
    </row>
    <row r="1041" spans="1:17" x14ac:dyDescent="0.3">
      <c r="A1041" t="s">
        <v>2864</v>
      </c>
      <c r="B1041" s="3">
        <v>46273</v>
      </c>
      <c r="C1041" t="s">
        <v>322</v>
      </c>
      <c r="D1041" t="s">
        <v>34</v>
      </c>
      <c r="E1041" t="s">
        <v>1617</v>
      </c>
      <c r="F1041" s="1">
        <v>5000000000000</v>
      </c>
      <c r="G1041" s="2">
        <v>18380</v>
      </c>
      <c r="H1041" t="s">
        <v>100</v>
      </c>
      <c r="I1041" t="s">
        <v>2865</v>
      </c>
      <c r="J1041" t="s">
        <v>94</v>
      </c>
      <c r="K1041" t="s">
        <v>220</v>
      </c>
      <c r="L1041" t="s">
        <v>128</v>
      </c>
      <c r="M1041" t="s">
        <v>40</v>
      </c>
      <c r="N1041" t="s">
        <v>1109</v>
      </c>
      <c r="O1041" t="s">
        <v>379</v>
      </c>
      <c r="Q1041" t="s">
        <v>253</v>
      </c>
    </row>
    <row r="1042" spans="1:17" x14ac:dyDescent="0.3">
      <c r="A1042" t="s">
        <v>2866</v>
      </c>
      <c r="B1042" t="s">
        <v>1843</v>
      </c>
      <c r="C1042" t="s">
        <v>46</v>
      </c>
      <c r="D1042" t="s">
        <v>90</v>
      </c>
      <c r="E1042" t="s">
        <v>1278</v>
      </c>
      <c r="F1042" s="1">
        <v>4610000000000</v>
      </c>
      <c r="G1042" s="2">
        <v>17113</v>
      </c>
      <c r="H1042" t="s">
        <v>100</v>
      </c>
      <c r="I1042">
        <v>27732816026</v>
      </c>
      <c r="J1042" t="s">
        <v>168</v>
      </c>
      <c r="M1042" t="s">
        <v>40</v>
      </c>
      <c r="N1042" t="s">
        <v>1570</v>
      </c>
      <c r="O1042" t="s">
        <v>291</v>
      </c>
      <c r="Q1042" t="s">
        <v>276</v>
      </c>
    </row>
    <row r="1043" spans="1:17" x14ac:dyDescent="0.3">
      <c r="A1043" t="s">
        <v>1361</v>
      </c>
      <c r="B1043" t="s">
        <v>1362</v>
      </c>
      <c r="C1043" t="s">
        <v>109</v>
      </c>
      <c r="D1043" t="s">
        <v>90</v>
      </c>
      <c r="E1043" t="s">
        <v>717</v>
      </c>
      <c r="F1043">
        <v>91031195201</v>
      </c>
      <c r="G1043" s="2">
        <v>33308</v>
      </c>
      <c r="H1043" t="s">
        <v>22</v>
      </c>
      <c r="I1043" t="s">
        <v>1363</v>
      </c>
      <c r="J1043" t="s">
        <v>181</v>
      </c>
      <c r="L1043" t="s">
        <v>149</v>
      </c>
      <c r="M1043" t="s">
        <v>68</v>
      </c>
      <c r="N1043" t="s">
        <v>888</v>
      </c>
      <c r="O1043" t="s">
        <v>362</v>
      </c>
      <c r="Q1043" t="s">
        <v>88</v>
      </c>
    </row>
    <row r="1044" spans="1:17" x14ac:dyDescent="0.3">
      <c r="A1044" t="s">
        <v>2867</v>
      </c>
      <c r="B1044" t="s">
        <v>2868</v>
      </c>
      <c r="C1044" t="s">
        <v>172</v>
      </c>
      <c r="D1044" t="s">
        <v>34</v>
      </c>
      <c r="E1044" t="s">
        <v>2187</v>
      </c>
      <c r="F1044" s="1">
        <v>8410000000000</v>
      </c>
      <c r="G1044" t="s">
        <v>2869</v>
      </c>
      <c r="H1044" t="s">
        <v>36</v>
      </c>
      <c r="I1044">
        <v>27677710019</v>
      </c>
      <c r="J1044" t="s">
        <v>113</v>
      </c>
      <c r="L1044" t="s">
        <v>39</v>
      </c>
      <c r="M1044" t="s">
        <v>27</v>
      </c>
      <c r="N1044" t="s">
        <v>290</v>
      </c>
      <c r="O1044" t="s">
        <v>62</v>
      </c>
      <c r="Q1044" t="s">
        <v>145</v>
      </c>
    </row>
    <row r="1045" spans="1:17" x14ac:dyDescent="0.3">
      <c r="A1045" t="s">
        <v>2870</v>
      </c>
      <c r="B1045" s="3">
        <v>46183</v>
      </c>
      <c r="C1045" t="s">
        <v>46</v>
      </c>
      <c r="D1045" t="s">
        <v>90</v>
      </c>
      <c r="E1045" t="s">
        <v>1074</v>
      </c>
      <c r="F1045" s="1">
        <v>5010000000000</v>
      </c>
      <c r="G1045" s="2">
        <v>18622</v>
      </c>
      <c r="I1045">
        <v>666389278</v>
      </c>
      <c r="J1045" t="s">
        <v>49</v>
      </c>
      <c r="L1045" t="s">
        <v>149</v>
      </c>
      <c r="M1045" t="s">
        <v>50</v>
      </c>
      <c r="N1045" t="s">
        <v>793</v>
      </c>
      <c r="O1045" t="s">
        <v>237</v>
      </c>
      <c r="Q1045" t="s">
        <v>276</v>
      </c>
    </row>
    <row r="1046" spans="1:17" x14ac:dyDescent="0.3">
      <c r="A1046" t="s">
        <v>2871</v>
      </c>
      <c r="B1046" s="3">
        <v>46003</v>
      </c>
      <c r="C1046" t="s">
        <v>172</v>
      </c>
      <c r="D1046" t="s">
        <v>81</v>
      </c>
      <c r="E1046" t="s">
        <v>139</v>
      </c>
      <c r="F1046" s="1">
        <v>6910000000000</v>
      </c>
      <c r="G1046" s="2">
        <v>25452</v>
      </c>
      <c r="H1046" t="s">
        <v>111</v>
      </c>
      <c r="I1046" t="s">
        <v>2872</v>
      </c>
      <c r="J1046" t="s">
        <v>241</v>
      </c>
      <c r="L1046" t="s">
        <v>39</v>
      </c>
      <c r="M1046" t="s">
        <v>60</v>
      </c>
      <c r="N1046" t="s">
        <v>1906</v>
      </c>
      <c r="O1046" t="s">
        <v>661</v>
      </c>
    </row>
    <row r="1047" spans="1:17" x14ac:dyDescent="0.3">
      <c r="A1047" t="s">
        <v>2873</v>
      </c>
      <c r="B1047" s="2">
        <v>46177</v>
      </c>
      <c r="C1047" t="s">
        <v>109</v>
      </c>
      <c r="D1047" t="s">
        <v>55</v>
      </c>
      <c r="E1047" t="s">
        <v>387</v>
      </c>
      <c r="F1047" s="1">
        <v>5410000000000</v>
      </c>
      <c r="G1047" t="s">
        <v>2874</v>
      </c>
      <c r="H1047" t="s">
        <v>36</v>
      </c>
      <c r="I1047" t="s">
        <v>2875</v>
      </c>
      <c r="J1047" t="s">
        <v>75</v>
      </c>
      <c r="L1047" t="s">
        <v>26</v>
      </c>
      <c r="M1047" t="s">
        <v>174</v>
      </c>
      <c r="N1047" t="s">
        <v>2384</v>
      </c>
      <c r="O1047" t="s">
        <v>395</v>
      </c>
      <c r="Q1047" t="s">
        <v>437</v>
      </c>
    </row>
    <row r="1048" spans="1:17" x14ac:dyDescent="0.3">
      <c r="A1048" t="s">
        <v>2876</v>
      </c>
      <c r="B1048" s="3">
        <v>46280</v>
      </c>
      <c r="C1048" t="s">
        <v>117</v>
      </c>
      <c r="D1048" t="s">
        <v>55</v>
      </c>
      <c r="E1048" t="s">
        <v>758</v>
      </c>
      <c r="F1048" s="1">
        <v>5410000000000</v>
      </c>
      <c r="G1048" s="2">
        <v>19869</v>
      </c>
      <c r="J1048" t="s">
        <v>241</v>
      </c>
      <c r="L1048" t="s">
        <v>134</v>
      </c>
      <c r="M1048" t="s">
        <v>114</v>
      </c>
      <c r="N1048" t="s">
        <v>1043</v>
      </c>
      <c r="O1048" t="s">
        <v>397</v>
      </c>
      <c r="Q1048" t="s">
        <v>145</v>
      </c>
    </row>
    <row r="1049" spans="1:17" x14ac:dyDescent="0.3">
      <c r="A1049" t="s">
        <v>2877</v>
      </c>
      <c r="B1049" s="3">
        <v>46135</v>
      </c>
      <c r="C1049" t="s">
        <v>46</v>
      </c>
      <c r="D1049" t="s">
        <v>138</v>
      </c>
      <c r="E1049" t="s">
        <v>1992</v>
      </c>
      <c r="F1049" s="1">
        <v>4810000000000</v>
      </c>
      <c r="G1049" t="s">
        <v>2878</v>
      </c>
      <c r="H1049" t="s">
        <v>100</v>
      </c>
      <c r="J1049" t="s">
        <v>241</v>
      </c>
      <c r="L1049" t="s">
        <v>128</v>
      </c>
      <c r="M1049" t="s">
        <v>225</v>
      </c>
      <c r="N1049" t="s">
        <v>1219</v>
      </c>
      <c r="O1049" t="s">
        <v>1157</v>
      </c>
    </row>
    <row r="1050" spans="1:17" x14ac:dyDescent="0.3">
      <c r="A1050" t="s">
        <v>2879</v>
      </c>
      <c r="B1050" s="2">
        <v>46120</v>
      </c>
      <c r="C1050" t="s">
        <v>33</v>
      </c>
      <c r="D1050" t="s">
        <v>147</v>
      </c>
      <c r="E1050" t="s">
        <v>578</v>
      </c>
      <c r="F1050" s="1">
        <v>8410000000000</v>
      </c>
      <c r="G1050" s="2">
        <v>31000</v>
      </c>
      <c r="H1050" t="s">
        <v>48</v>
      </c>
      <c r="I1050">
        <v>27666902241</v>
      </c>
      <c r="J1050" t="s">
        <v>120</v>
      </c>
      <c r="L1050" t="s">
        <v>149</v>
      </c>
      <c r="M1050" t="s">
        <v>114</v>
      </c>
      <c r="O1050" t="s">
        <v>123</v>
      </c>
      <c r="Q1050" t="s">
        <v>78</v>
      </c>
    </row>
    <row r="1051" spans="1:17" x14ac:dyDescent="0.3">
      <c r="A1051" t="s">
        <v>2880</v>
      </c>
      <c r="B1051" s="2">
        <v>45881</v>
      </c>
      <c r="C1051" t="s">
        <v>33</v>
      </c>
      <c r="D1051" t="s">
        <v>20</v>
      </c>
      <c r="E1051" t="s">
        <v>766</v>
      </c>
      <c r="F1051" t="s">
        <v>447</v>
      </c>
      <c r="G1051" s="2">
        <v>29006</v>
      </c>
      <c r="H1051" t="s">
        <v>48</v>
      </c>
      <c r="I1051" t="s">
        <v>2881</v>
      </c>
      <c r="J1051" t="s">
        <v>58</v>
      </c>
      <c r="L1051" t="s">
        <v>39</v>
      </c>
      <c r="N1051" t="s">
        <v>95</v>
      </c>
      <c r="O1051" t="s">
        <v>330</v>
      </c>
      <c r="Q1051" t="s">
        <v>437</v>
      </c>
    </row>
    <row r="1052" spans="1:17" x14ac:dyDescent="0.3">
      <c r="A1052" t="s">
        <v>2882</v>
      </c>
      <c r="B1052" s="3">
        <v>46213</v>
      </c>
      <c r="C1052" t="s">
        <v>19</v>
      </c>
      <c r="D1052" t="s">
        <v>138</v>
      </c>
      <c r="E1052" t="s">
        <v>1246</v>
      </c>
      <c r="F1052" s="1">
        <v>407000000000</v>
      </c>
      <c r="G1052" s="2">
        <v>38053</v>
      </c>
      <c r="H1052" t="s">
        <v>36</v>
      </c>
      <c r="I1052" t="s">
        <v>2883</v>
      </c>
      <c r="J1052" t="s">
        <v>216</v>
      </c>
      <c r="K1052" t="s">
        <v>325</v>
      </c>
      <c r="L1052" t="s">
        <v>26</v>
      </c>
      <c r="M1052" t="s">
        <v>114</v>
      </c>
      <c r="O1052" t="s">
        <v>259</v>
      </c>
      <c r="P1052" s="2">
        <v>46220</v>
      </c>
      <c r="Q1052" t="s">
        <v>177</v>
      </c>
    </row>
    <row r="1053" spans="1:17" x14ac:dyDescent="0.3">
      <c r="A1053" t="s">
        <v>2884</v>
      </c>
      <c r="B1053" t="s">
        <v>2885</v>
      </c>
      <c r="C1053" t="s">
        <v>73</v>
      </c>
      <c r="D1053" t="s">
        <v>34</v>
      </c>
      <c r="E1053" t="s">
        <v>1123</v>
      </c>
      <c r="F1053" s="1">
        <v>6310000000000</v>
      </c>
      <c r="G1053" s="2">
        <v>23019</v>
      </c>
      <c r="I1053" t="s">
        <v>2886</v>
      </c>
      <c r="J1053" t="s">
        <v>84</v>
      </c>
      <c r="L1053" t="s">
        <v>128</v>
      </c>
      <c r="M1053" t="s">
        <v>27</v>
      </c>
      <c r="N1053" t="s">
        <v>2159</v>
      </c>
      <c r="O1053" t="s">
        <v>459</v>
      </c>
      <c r="Q1053" t="s">
        <v>385</v>
      </c>
    </row>
    <row r="1054" spans="1:17" x14ac:dyDescent="0.3">
      <c r="A1054" t="s">
        <v>2887</v>
      </c>
      <c r="B1054" t="s">
        <v>830</v>
      </c>
      <c r="C1054" t="s">
        <v>109</v>
      </c>
      <c r="D1054" t="s">
        <v>209</v>
      </c>
      <c r="E1054" t="s">
        <v>2888</v>
      </c>
      <c r="F1054" s="1">
        <v>9410000000000</v>
      </c>
      <c r="G1054" t="s">
        <v>2889</v>
      </c>
      <c r="H1054" t="s">
        <v>48</v>
      </c>
      <c r="I1054" t="s">
        <v>2890</v>
      </c>
      <c r="J1054" t="s">
        <v>241</v>
      </c>
      <c r="L1054" t="s">
        <v>128</v>
      </c>
      <c r="M1054" t="s">
        <v>50</v>
      </c>
      <c r="N1054" t="s">
        <v>1985</v>
      </c>
      <c r="O1054" t="s">
        <v>770</v>
      </c>
      <c r="Q1054" t="s">
        <v>131</v>
      </c>
    </row>
    <row r="1055" spans="1:17" x14ac:dyDescent="0.3">
      <c r="A1055" t="s">
        <v>2891</v>
      </c>
      <c r="B1055" s="2">
        <v>46361</v>
      </c>
      <c r="C1055" t="s">
        <v>73</v>
      </c>
      <c r="D1055" t="s">
        <v>81</v>
      </c>
      <c r="E1055" t="s">
        <v>1074</v>
      </c>
      <c r="F1055" s="1">
        <v>5900000000000</v>
      </c>
      <c r="G1055" t="s">
        <v>2892</v>
      </c>
      <c r="H1055" t="s">
        <v>65</v>
      </c>
      <c r="J1055" t="s">
        <v>24</v>
      </c>
      <c r="L1055" t="s">
        <v>39</v>
      </c>
      <c r="M1055" t="s">
        <v>60</v>
      </c>
      <c r="N1055" t="s">
        <v>258</v>
      </c>
      <c r="O1055" t="s">
        <v>636</v>
      </c>
      <c r="Q1055" t="s">
        <v>78</v>
      </c>
    </row>
    <row r="1056" spans="1:17" x14ac:dyDescent="0.3">
      <c r="A1056" t="s">
        <v>2893</v>
      </c>
      <c r="B1056" s="2">
        <v>46058</v>
      </c>
      <c r="C1056" t="s">
        <v>80</v>
      </c>
      <c r="D1056" t="s">
        <v>209</v>
      </c>
      <c r="E1056" t="s">
        <v>574</v>
      </c>
      <c r="F1056" s="1">
        <v>6610000000000</v>
      </c>
      <c r="G1056" t="s">
        <v>2894</v>
      </c>
      <c r="H1056" t="s">
        <v>48</v>
      </c>
      <c r="J1056" t="s">
        <v>219</v>
      </c>
      <c r="L1056" t="s">
        <v>39</v>
      </c>
      <c r="M1056" t="s">
        <v>155</v>
      </c>
      <c r="O1056" t="s">
        <v>561</v>
      </c>
      <c r="Q1056" t="s">
        <v>71</v>
      </c>
    </row>
    <row r="1057" spans="1:17" x14ac:dyDescent="0.3">
      <c r="A1057" t="s">
        <v>2895</v>
      </c>
      <c r="B1057" s="2">
        <v>46132</v>
      </c>
      <c r="C1057" t="s">
        <v>19</v>
      </c>
      <c r="D1057" t="s">
        <v>34</v>
      </c>
      <c r="E1057" t="s">
        <v>937</v>
      </c>
      <c r="F1057" s="1">
        <v>4400000000000</v>
      </c>
      <c r="G1057" s="3">
        <v>16080</v>
      </c>
      <c r="H1057" t="s">
        <v>36</v>
      </c>
      <c r="I1057" t="s">
        <v>2896</v>
      </c>
      <c r="J1057" t="s">
        <v>168</v>
      </c>
      <c r="K1057" t="s">
        <v>67</v>
      </c>
      <c r="L1057" t="s">
        <v>128</v>
      </c>
      <c r="M1057" t="s">
        <v>174</v>
      </c>
      <c r="N1057" t="s">
        <v>1464</v>
      </c>
      <c r="O1057" t="s">
        <v>339</v>
      </c>
      <c r="Q1057" t="s">
        <v>43</v>
      </c>
    </row>
    <row r="1058" spans="1:17" x14ac:dyDescent="0.3">
      <c r="A1058" t="s">
        <v>2897</v>
      </c>
      <c r="B1058" t="s">
        <v>2898</v>
      </c>
      <c r="C1058" t="s">
        <v>73</v>
      </c>
      <c r="D1058" t="s">
        <v>20</v>
      </c>
      <c r="E1058" t="s">
        <v>596</v>
      </c>
      <c r="F1058">
        <v>3041559640</v>
      </c>
      <c r="G1058" t="s">
        <v>2899</v>
      </c>
      <c r="I1058">
        <v>814546945</v>
      </c>
      <c r="L1058" t="s">
        <v>303</v>
      </c>
      <c r="M1058" t="s">
        <v>68</v>
      </c>
      <c r="N1058" t="s">
        <v>1349</v>
      </c>
      <c r="O1058" t="s">
        <v>619</v>
      </c>
      <c r="P1058" s="2">
        <v>46160</v>
      </c>
      <c r="Q1058" t="s">
        <v>88</v>
      </c>
    </row>
    <row r="1059" spans="1:17" x14ac:dyDescent="0.3">
      <c r="A1059" t="s">
        <v>2900</v>
      </c>
      <c r="B1059" s="2">
        <v>46108</v>
      </c>
      <c r="C1059" t="s">
        <v>73</v>
      </c>
      <c r="D1059" t="s">
        <v>81</v>
      </c>
      <c r="E1059" t="s">
        <v>195</v>
      </c>
      <c r="F1059" s="1">
        <v>8400000000000</v>
      </c>
      <c r="G1059" s="2">
        <v>30688</v>
      </c>
      <c r="H1059" t="s">
        <v>100</v>
      </c>
      <c r="I1059">
        <v>809154350</v>
      </c>
      <c r="J1059" t="s">
        <v>466</v>
      </c>
      <c r="N1059" t="s">
        <v>680</v>
      </c>
      <c r="O1059" t="s">
        <v>636</v>
      </c>
    </row>
    <row r="1060" spans="1:17" x14ac:dyDescent="0.3">
      <c r="A1060" t="s">
        <v>2759</v>
      </c>
      <c r="B1060" s="2">
        <v>46139</v>
      </c>
      <c r="C1060" t="s">
        <v>19</v>
      </c>
      <c r="D1060" t="s">
        <v>20</v>
      </c>
      <c r="E1060" t="s">
        <v>370</v>
      </c>
      <c r="F1060" s="1">
        <v>8300000000000</v>
      </c>
      <c r="G1060" s="3">
        <v>30417</v>
      </c>
      <c r="H1060" t="s">
        <v>48</v>
      </c>
      <c r="J1060" t="s">
        <v>24</v>
      </c>
      <c r="K1060" t="s">
        <v>325</v>
      </c>
      <c r="L1060" t="s">
        <v>303</v>
      </c>
      <c r="M1060" t="s">
        <v>155</v>
      </c>
      <c r="N1060" t="s">
        <v>413</v>
      </c>
      <c r="O1060" t="s">
        <v>251</v>
      </c>
      <c r="P1060" t="s">
        <v>2161</v>
      </c>
      <c r="Q1060" t="s">
        <v>200</v>
      </c>
    </row>
    <row r="1061" spans="1:17" x14ac:dyDescent="0.3">
      <c r="A1061" t="s">
        <v>2901</v>
      </c>
      <c r="B1061" t="s">
        <v>2657</v>
      </c>
      <c r="C1061" t="s">
        <v>172</v>
      </c>
      <c r="D1061" t="s">
        <v>147</v>
      </c>
      <c r="E1061" t="s">
        <v>419</v>
      </c>
      <c r="F1061" s="1">
        <v>9000000000000</v>
      </c>
      <c r="G1061" t="s">
        <v>2902</v>
      </c>
      <c r="H1061" t="s">
        <v>48</v>
      </c>
      <c r="I1061" t="s">
        <v>2903</v>
      </c>
      <c r="J1061" t="s">
        <v>224</v>
      </c>
      <c r="K1061" t="s">
        <v>296</v>
      </c>
      <c r="L1061" t="s">
        <v>149</v>
      </c>
      <c r="M1061" t="s">
        <v>155</v>
      </c>
      <c r="N1061" t="s">
        <v>394</v>
      </c>
      <c r="O1061" t="s">
        <v>29</v>
      </c>
      <c r="Q1061" t="s">
        <v>78</v>
      </c>
    </row>
    <row r="1062" spans="1:17" x14ac:dyDescent="0.3">
      <c r="A1062" t="s">
        <v>2904</v>
      </c>
      <c r="B1062" s="3">
        <v>46135</v>
      </c>
      <c r="C1062" t="s">
        <v>376</v>
      </c>
      <c r="D1062" t="s">
        <v>55</v>
      </c>
      <c r="E1062" t="s">
        <v>537</v>
      </c>
      <c r="F1062" s="1">
        <v>2100000000000</v>
      </c>
      <c r="G1062" s="2">
        <v>44288</v>
      </c>
      <c r="H1062" t="s">
        <v>22</v>
      </c>
      <c r="I1062" t="s">
        <v>2905</v>
      </c>
      <c r="J1062" t="s">
        <v>154</v>
      </c>
      <c r="L1062" t="s">
        <v>85</v>
      </c>
      <c r="M1062" t="s">
        <v>114</v>
      </c>
      <c r="N1062" t="s">
        <v>744</v>
      </c>
      <c r="O1062" t="s">
        <v>1157</v>
      </c>
      <c r="Q1062" t="s">
        <v>200</v>
      </c>
    </row>
    <row r="1063" spans="1:17" x14ac:dyDescent="0.3">
      <c r="A1063" t="s">
        <v>2906</v>
      </c>
      <c r="B1063" s="2">
        <v>46121</v>
      </c>
      <c r="C1063" t="s">
        <v>322</v>
      </c>
      <c r="D1063" t="s">
        <v>165</v>
      </c>
      <c r="E1063" t="s">
        <v>1483</v>
      </c>
      <c r="F1063" s="1">
        <v>9110000000000</v>
      </c>
      <c r="G1063" s="2">
        <v>33442</v>
      </c>
      <c r="I1063" t="s">
        <v>2907</v>
      </c>
      <c r="J1063" t="s">
        <v>412</v>
      </c>
      <c r="L1063" t="s">
        <v>303</v>
      </c>
      <c r="M1063" t="s">
        <v>40</v>
      </c>
      <c r="N1063" t="s">
        <v>2177</v>
      </c>
      <c r="O1063" t="s">
        <v>188</v>
      </c>
      <c r="P1063" t="s">
        <v>1646</v>
      </c>
      <c r="Q1063" t="s">
        <v>30</v>
      </c>
    </row>
    <row r="1064" spans="1:17" x14ac:dyDescent="0.3">
      <c r="A1064" t="s">
        <v>2908</v>
      </c>
      <c r="B1064" s="3">
        <v>46167</v>
      </c>
      <c r="C1064" t="s">
        <v>172</v>
      </c>
      <c r="D1064" t="s">
        <v>165</v>
      </c>
      <c r="E1064" t="s">
        <v>2909</v>
      </c>
      <c r="F1064" s="1">
        <v>8000000000000</v>
      </c>
      <c r="G1064" s="2">
        <v>29557</v>
      </c>
      <c r="I1064" t="s">
        <v>2910</v>
      </c>
      <c r="J1064" t="s">
        <v>412</v>
      </c>
      <c r="K1064" t="s">
        <v>325</v>
      </c>
      <c r="L1064" t="s">
        <v>149</v>
      </c>
      <c r="M1064" t="s">
        <v>114</v>
      </c>
      <c r="N1064" t="s">
        <v>358</v>
      </c>
      <c r="O1064" t="s">
        <v>123</v>
      </c>
      <c r="Q1064" t="s">
        <v>125</v>
      </c>
    </row>
    <row r="1065" spans="1:17" x14ac:dyDescent="0.3">
      <c r="A1065" t="s">
        <v>2911</v>
      </c>
      <c r="B1065" s="2">
        <v>46122</v>
      </c>
      <c r="C1065" t="s">
        <v>80</v>
      </c>
      <c r="D1065" t="s">
        <v>20</v>
      </c>
      <c r="E1065" t="s">
        <v>199</v>
      </c>
      <c r="F1065" s="1">
        <v>4610000000000</v>
      </c>
      <c r="G1065" s="2">
        <v>17087</v>
      </c>
      <c r="H1065" t="s">
        <v>100</v>
      </c>
      <c r="I1065" t="s">
        <v>2912</v>
      </c>
      <c r="J1065" t="s">
        <v>154</v>
      </c>
      <c r="L1065" t="s">
        <v>59</v>
      </c>
      <c r="M1065" t="s">
        <v>60</v>
      </c>
      <c r="N1065" t="s">
        <v>1412</v>
      </c>
      <c r="O1065" t="s">
        <v>291</v>
      </c>
      <c r="Q1065" t="s">
        <v>43</v>
      </c>
    </row>
    <row r="1066" spans="1:17" x14ac:dyDescent="0.3">
      <c r="A1066" t="s">
        <v>2913</v>
      </c>
      <c r="B1066" t="s">
        <v>1706</v>
      </c>
      <c r="C1066" t="s">
        <v>54</v>
      </c>
      <c r="D1066" t="s">
        <v>165</v>
      </c>
      <c r="E1066" t="s">
        <v>2914</v>
      </c>
      <c r="F1066" s="1">
        <v>7810000000000</v>
      </c>
      <c r="G1066" t="s">
        <v>2915</v>
      </c>
      <c r="H1066" t="s">
        <v>22</v>
      </c>
      <c r="J1066" t="s">
        <v>24</v>
      </c>
      <c r="K1066" t="s">
        <v>296</v>
      </c>
      <c r="L1066" t="s">
        <v>103</v>
      </c>
      <c r="M1066" t="s">
        <v>60</v>
      </c>
      <c r="N1066" t="s">
        <v>348</v>
      </c>
      <c r="O1066" t="s">
        <v>130</v>
      </c>
      <c r="P1066" s="3">
        <v>46138</v>
      </c>
      <c r="Q1066" t="s">
        <v>71</v>
      </c>
    </row>
    <row r="1067" spans="1:17" x14ac:dyDescent="0.3">
      <c r="A1067" t="s">
        <v>2916</v>
      </c>
      <c r="B1067" s="2">
        <v>46212</v>
      </c>
      <c r="C1067" t="s">
        <v>54</v>
      </c>
      <c r="D1067" t="s">
        <v>165</v>
      </c>
      <c r="E1067" t="s">
        <v>2833</v>
      </c>
      <c r="F1067" s="1">
        <v>6710000000000</v>
      </c>
      <c r="G1067" s="2">
        <v>24790</v>
      </c>
      <c r="H1067" t="s">
        <v>22</v>
      </c>
      <c r="I1067" t="s">
        <v>2917</v>
      </c>
      <c r="J1067" t="s">
        <v>102</v>
      </c>
      <c r="L1067" t="s">
        <v>134</v>
      </c>
      <c r="M1067" t="s">
        <v>155</v>
      </c>
      <c r="N1067" t="s">
        <v>436</v>
      </c>
      <c r="O1067" t="s">
        <v>251</v>
      </c>
      <c r="Q1067" t="s">
        <v>43</v>
      </c>
    </row>
    <row r="1068" spans="1:17" x14ac:dyDescent="0.3">
      <c r="A1068" t="s">
        <v>2918</v>
      </c>
      <c r="B1068" s="2">
        <v>46252</v>
      </c>
      <c r="C1068" t="s">
        <v>19</v>
      </c>
      <c r="D1068" t="s">
        <v>34</v>
      </c>
      <c r="E1068" t="s">
        <v>1371</v>
      </c>
      <c r="F1068" s="1">
        <v>5810000000000</v>
      </c>
      <c r="G1068" s="2">
        <v>21427</v>
      </c>
      <c r="H1068" t="s">
        <v>65</v>
      </c>
      <c r="I1068" t="s">
        <v>2919</v>
      </c>
      <c r="J1068" t="s">
        <v>94</v>
      </c>
      <c r="K1068" t="s">
        <v>296</v>
      </c>
      <c r="L1068" t="s">
        <v>103</v>
      </c>
      <c r="M1068" t="s">
        <v>50</v>
      </c>
      <c r="N1068" t="s">
        <v>1372</v>
      </c>
      <c r="O1068" t="s">
        <v>123</v>
      </c>
      <c r="P1068" s="2">
        <v>46304</v>
      </c>
      <c r="Q1068" t="s">
        <v>71</v>
      </c>
    </row>
    <row r="1069" spans="1:17" x14ac:dyDescent="0.3">
      <c r="A1069" t="s">
        <v>2920</v>
      </c>
      <c r="B1069" s="2">
        <v>46125</v>
      </c>
      <c r="C1069" t="s">
        <v>46</v>
      </c>
      <c r="D1069" t="s">
        <v>34</v>
      </c>
      <c r="F1069" t="s">
        <v>447</v>
      </c>
      <c r="G1069" s="2">
        <v>30791</v>
      </c>
      <c r="H1069" t="s">
        <v>111</v>
      </c>
      <c r="I1069">
        <v>27706909045</v>
      </c>
      <c r="J1069" t="s">
        <v>94</v>
      </c>
      <c r="K1069" t="s">
        <v>25</v>
      </c>
      <c r="L1069" t="s">
        <v>59</v>
      </c>
      <c r="M1069" t="s">
        <v>225</v>
      </c>
      <c r="N1069" t="s">
        <v>1930</v>
      </c>
      <c r="O1069" t="s">
        <v>619</v>
      </c>
      <c r="Q1069" t="s">
        <v>30</v>
      </c>
    </row>
    <row r="1070" spans="1:17" x14ac:dyDescent="0.3">
      <c r="A1070" t="s">
        <v>2921</v>
      </c>
      <c r="B1070" t="s">
        <v>1865</v>
      </c>
      <c r="C1070" t="s">
        <v>19</v>
      </c>
      <c r="D1070" t="s">
        <v>55</v>
      </c>
      <c r="E1070" t="s">
        <v>776</v>
      </c>
      <c r="F1070" s="1">
        <v>8600000000000</v>
      </c>
      <c r="G1070" s="2">
        <v>31687</v>
      </c>
      <c r="H1070" t="s">
        <v>22</v>
      </c>
      <c r="I1070" t="s">
        <v>2922</v>
      </c>
      <c r="J1070" t="s">
        <v>186</v>
      </c>
      <c r="K1070" t="s">
        <v>325</v>
      </c>
      <c r="L1070" t="s">
        <v>85</v>
      </c>
      <c r="M1070" t="s">
        <v>155</v>
      </c>
      <c r="O1070" t="s">
        <v>150</v>
      </c>
      <c r="Q1070" t="s">
        <v>71</v>
      </c>
    </row>
    <row r="1071" spans="1:17" x14ac:dyDescent="0.3">
      <c r="A1071" t="s">
        <v>2923</v>
      </c>
      <c r="B1071" s="2">
        <v>46086</v>
      </c>
      <c r="C1071" t="s">
        <v>46</v>
      </c>
      <c r="D1071" t="s">
        <v>55</v>
      </c>
      <c r="E1071" t="s">
        <v>21</v>
      </c>
      <c r="F1071" s="1">
        <v>512000000000</v>
      </c>
      <c r="G1071" s="2">
        <v>38703</v>
      </c>
      <c r="H1071" t="s">
        <v>65</v>
      </c>
      <c r="I1071" t="s">
        <v>2924</v>
      </c>
      <c r="J1071" t="s">
        <v>249</v>
      </c>
      <c r="L1071" t="s">
        <v>39</v>
      </c>
      <c r="M1071" t="s">
        <v>27</v>
      </c>
      <c r="N1071" t="s">
        <v>198</v>
      </c>
      <c r="O1071" t="s">
        <v>362</v>
      </c>
      <c r="Q1071" t="s">
        <v>200</v>
      </c>
    </row>
    <row r="1072" spans="1:17" x14ac:dyDescent="0.3">
      <c r="A1072" t="s">
        <v>2925</v>
      </c>
      <c r="B1072" s="2">
        <v>45983</v>
      </c>
      <c r="C1072" t="s">
        <v>19</v>
      </c>
      <c r="D1072" t="s">
        <v>81</v>
      </c>
      <c r="E1072" t="s">
        <v>743</v>
      </c>
      <c r="F1072" s="1">
        <v>9410000000000</v>
      </c>
      <c r="G1072" s="2">
        <v>34651</v>
      </c>
      <c r="H1072" t="s">
        <v>22</v>
      </c>
      <c r="I1072" t="s">
        <v>2926</v>
      </c>
      <c r="J1072" t="s">
        <v>257</v>
      </c>
      <c r="K1072" t="s">
        <v>67</v>
      </c>
      <c r="M1072" t="s">
        <v>155</v>
      </c>
      <c r="N1072" t="s">
        <v>1391</v>
      </c>
      <c r="O1072" t="s">
        <v>764</v>
      </c>
      <c r="Q1072" t="s">
        <v>43</v>
      </c>
    </row>
    <row r="1073" spans="1:17" x14ac:dyDescent="0.3">
      <c r="A1073" t="s">
        <v>2927</v>
      </c>
      <c r="B1073" s="2">
        <v>46204</v>
      </c>
      <c r="C1073" t="s">
        <v>19</v>
      </c>
      <c r="D1073" t="s">
        <v>55</v>
      </c>
      <c r="E1073" t="s">
        <v>377</v>
      </c>
      <c r="F1073" s="1">
        <v>8000000000000</v>
      </c>
      <c r="G1073" s="2">
        <v>29404</v>
      </c>
      <c r="H1073" t="s">
        <v>65</v>
      </c>
      <c r="I1073">
        <v>759336472</v>
      </c>
      <c r="J1073" t="s">
        <v>94</v>
      </c>
      <c r="K1073" t="s">
        <v>220</v>
      </c>
      <c r="L1073" t="s">
        <v>85</v>
      </c>
      <c r="N1073" t="s">
        <v>1496</v>
      </c>
      <c r="Q1073" t="s">
        <v>88</v>
      </c>
    </row>
    <row r="1074" spans="1:17" x14ac:dyDescent="0.3">
      <c r="A1074" t="s">
        <v>2928</v>
      </c>
      <c r="B1074" s="2">
        <v>46260</v>
      </c>
      <c r="C1074" t="s">
        <v>46</v>
      </c>
      <c r="D1074" t="s">
        <v>147</v>
      </c>
      <c r="E1074" t="s">
        <v>2230</v>
      </c>
      <c r="F1074">
        <v>6194624085</v>
      </c>
      <c r="G1074" t="s">
        <v>2929</v>
      </c>
      <c r="H1074" t="s">
        <v>111</v>
      </c>
      <c r="I1074" t="s">
        <v>2930</v>
      </c>
      <c r="J1074" t="s">
        <v>113</v>
      </c>
      <c r="L1074" t="s">
        <v>128</v>
      </c>
      <c r="M1074" t="s">
        <v>50</v>
      </c>
      <c r="N1074" t="s">
        <v>489</v>
      </c>
      <c r="O1074" t="s">
        <v>499</v>
      </c>
      <c r="Q1074" t="s">
        <v>385</v>
      </c>
    </row>
    <row r="1075" spans="1:17" x14ac:dyDescent="0.3">
      <c r="A1075" t="s">
        <v>2931</v>
      </c>
      <c r="B1075" t="s">
        <v>2932</v>
      </c>
      <c r="C1075" t="s">
        <v>172</v>
      </c>
      <c r="D1075" t="s">
        <v>165</v>
      </c>
      <c r="E1075" t="s">
        <v>99</v>
      </c>
      <c r="F1075" s="1">
        <v>5610000000000</v>
      </c>
      <c r="G1075" s="2">
        <v>20767</v>
      </c>
      <c r="H1075" t="s">
        <v>36</v>
      </c>
      <c r="I1075" t="s">
        <v>2933</v>
      </c>
      <c r="J1075" t="s">
        <v>58</v>
      </c>
      <c r="L1075" t="s">
        <v>103</v>
      </c>
      <c r="M1075" t="s">
        <v>68</v>
      </c>
      <c r="O1075" t="s">
        <v>353</v>
      </c>
      <c r="P1075" t="s">
        <v>2934</v>
      </c>
      <c r="Q1075" t="s">
        <v>177</v>
      </c>
    </row>
    <row r="1076" spans="1:17" x14ac:dyDescent="0.3">
      <c r="A1076" t="s">
        <v>2935</v>
      </c>
      <c r="B1076" t="s">
        <v>2936</v>
      </c>
      <c r="C1076" t="s">
        <v>109</v>
      </c>
      <c r="D1076" t="s">
        <v>90</v>
      </c>
      <c r="E1076" t="s">
        <v>940</v>
      </c>
      <c r="F1076" s="1">
        <v>409000000000</v>
      </c>
      <c r="G1076" s="2">
        <v>38257</v>
      </c>
      <c r="H1076" t="s">
        <v>36</v>
      </c>
      <c r="I1076" t="s">
        <v>173</v>
      </c>
      <c r="J1076" t="s">
        <v>257</v>
      </c>
      <c r="L1076" t="s">
        <v>26</v>
      </c>
      <c r="M1076" t="s">
        <v>68</v>
      </c>
      <c r="N1076" t="s">
        <v>2216</v>
      </c>
      <c r="O1076" t="s">
        <v>1157</v>
      </c>
      <c r="P1076" s="2">
        <v>46243</v>
      </c>
      <c r="Q1076" t="s">
        <v>78</v>
      </c>
    </row>
    <row r="1077" spans="1:17" x14ac:dyDescent="0.3">
      <c r="A1077" t="s">
        <v>2937</v>
      </c>
      <c r="B1077" s="3">
        <v>46023</v>
      </c>
      <c r="C1077" t="s">
        <v>19</v>
      </c>
      <c r="D1077" t="s">
        <v>81</v>
      </c>
      <c r="E1077" t="s">
        <v>806</v>
      </c>
      <c r="F1077" s="1">
        <v>5800000000000</v>
      </c>
      <c r="G1077" s="2">
        <v>21298</v>
      </c>
      <c r="H1077" t="s">
        <v>22</v>
      </c>
      <c r="I1077">
        <v>821824424</v>
      </c>
      <c r="J1077" t="s">
        <v>181</v>
      </c>
      <c r="K1077" t="s">
        <v>296</v>
      </c>
      <c r="L1077" t="s">
        <v>149</v>
      </c>
      <c r="N1077" t="s">
        <v>782</v>
      </c>
      <c r="O1077" t="s">
        <v>619</v>
      </c>
      <c r="Q1077" t="s">
        <v>145</v>
      </c>
    </row>
    <row r="1078" spans="1:17" x14ac:dyDescent="0.3">
      <c r="A1078" t="s">
        <v>2938</v>
      </c>
      <c r="B1078" t="s">
        <v>2438</v>
      </c>
      <c r="C1078" t="s">
        <v>19</v>
      </c>
      <c r="D1078" t="s">
        <v>81</v>
      </c>
      <c r="E1078" t="s">
        <v>1083</v>
      </c>
      <c r="F1078" s="1">
        <v>7700000000000</v>
      </c>
      <c r="G1078" s="2">
        <v>28231</v>
      </c>
      <c r="H1078" t="s">
        <v>111</v>
      </c>
      <c r="I1078">
        <v>746836823</v>
      </c>
      <c r="J1078" t="s">
        <v>38</v>
      </c>
      <c r="K1078" t="s">
        <v>211</v>
      </c>
      <c r="L1078" t="s">
        <v>121</v>
      </c>
      <c r="M1078" t="s">
        <v>114</v>
      </c>
      <c r="O1078" t="s">
        <v>408</v>
      </c>
      <c r="P1078" s="3">
        <v>46019</v>
      </c>
      <c r="Q1078" t="s">
        <v>253</v>
      </c>
    </row>
    <row r="1079" spans="1:17" x14ac:dyDescent="0.3">
      <c r="A1079" t="s">
        <v>2939</v>
      </c>
      <c r="B1079" s="2">
        <v>46274</v>
      </c>
      <c r="C1079" t="s">
        <v>33</v>
      </c>
      <c r="D1079" t="s">
        <v>209</v>
      </c>
      <c r="E1079" t="s">
        <v>697</v>
      </c>
      <c r="F1079" s="1">
        <v>9710000000000</v>
      </c>
      <c r="G1079" t="s">
        <v>2940</v>
      </c>
      <c r="H1079" t="s">
        <v>65</v>
      </c>
      <c r="I1079">
        <v>659007266</v>
      </c>
      <c r="J1079" t="s">
        <v>75</v>
      </c>
      <c r="L1079" t="s">
        <v>149</v>
      </c>
      <c r="M1079" t="s">
        <v>50</v>
      </c>
      <c r="O1079" t="s">
        <v>450</v>
      </c>
    </row>
    <row r="1080" spans="1:17" x14ac:dyDescent="0.3">
      <c r="A1080" t="s">
        <v>2941</v>
      </c>
      <c r="B1080" t="s">
        <v>1565</v>
      </c>
      <c r="C1080" t="s">
        <v>54</v>
      </c>
      <c r="D1080" t="s">
        <v>81</v>
      </c>
      <c r="F1080" s="1">
        <v>9210000000000</v>
      </c>
      <c r="G1080" s="2">
        <v>33770</v>
      </c>
      <c r="H1080" t="s">
        <v>22</v>
      </c>
      <c r="J1080" t="s">
        <v>224</v>
      </c>
      <c r="L1080" t="s">
        <v>128</v>
      </c>
      <c r="N1080" t="s">
        <v>236</v>
      </c>
      <c r="O1080" t="s">
        <v>661</v>
      </c>
      <c r="Q1080" t="s">
        <v>385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99530-E593-42DA-97EF-A7E59E2C4791}">
  <dimension ref="A1:Q1080"/>
  <sheetViews>
    <sheetView zoomScale="103" workbookViewId="0">
      <selection activeCell="F1083" sqref="F1083"/>
    </sheetView>
  </sheetViews>
  <sheetFormatPr defaultRowHeight="14.4" x14ac:dyDescent="0.3"/>
  <cols>
    <col min="1" max="1" width="13.88671875" bestFit="1" customWidth="1"/>
    <col min="2" max="2" width="13.109375" bestFit="1" customWidth="1"/>
    <col min="3" max="3" width="33" bestFit="1" customWidth="1"/>
    <col min="4" max="4" width="24.21875" bestFit="1" customWidth="1"/>
    <col min="5" max="5" width="22.6640625" bestFit="1" customWidth="1"/>
    <col min="6" max="6" width="16.33203125" bestFit="1" customWidth="1"/>
    <col min="7" max="7" width="11.33203125" bestFit="1" customWidth="1"/>
    <col min="8" max="8" width="7" bestFit="1" customWidth="1"/>
    <col min="9" max="9" width="14.88671875" bestFit="1" customWidth="1"/>
    <col min="10" max="10" width="25.44140625" bestFit="1" customWidth="1"/>
    <col min="11" max="11" width="25.77734375" bestFit="1" customWidth="1"/>
    <col min="12" max="12" width="34.88671875" bestFit="1" customWidth="1"/>
    <col min="13" max="13" width="18" bestFit="1" customWidth="1"/>
    <col min="14" max="14" width="19.33203125" bestFit="1" customWidth="1"/>
    <col min="15" max="15" width="16.77734375" bestFit="1" customWidth="1"/>
    <col min="16" max="16" width="13.77734375" bestFit="1" customWidth="1"/>
    <col min="17" max="17" width="48.6640625" bestFit="1" customWidth="1"/>
    <col min="18" max="18" width="28.109375" customWidth="1"/>
    <col min="21" max="21" width="10.33203125" bestFit="1" customWidth="1"/>
    <col min="24" max="24" width="19.5546875" customWidth="1"/>
  </cols>
  <sheetData>
    <row r="1" spans="1:17" x14ac:dyDescent="0.3">
      <c r="A1" s="10" t="str">
        <f>citizen_services_records_log!A1</f>
        <v>Case Reference</v>
      </c>
      <c r="B1" s="10" t="str">
        <f>citizen_services_records_log!B1</f>
        <v>Date Captured</v>
      </c>
      <c r="C1" s="10" t="str">
        <f>citizen_services_records_log!C1</f>
        <v>Service Type</v>
      </c>
      <c r="D1" s="10" t="str">
        <f>citizen_services_records_log!D1</f>
        <v>Branch/Office</v>
      </c>
      <c r="E1" s="10" t="str">
        <f>citizen_services_records_log!E1</f>
        <v>Applicant Full Name</v>
      </c>
      <c r="F1" s="10" t="str">
        <f>citizen_services_records_log!F1</f>
        <v>ID Number</v>
      </c>
      <c r="G1" s="10" t="str">
        <f>citizen_services_records_log!G1</f>
        <v>Date of Birth</v>
      </c>
      <c r="H1" s="10" t="str">
        <f>citizen_services_records_log!H1</f>
        <v>Gender</v>
      </c>
      <c r="I1" s="10" t="str">
        <f>citizen_services_records_log!I1</f>
        <v>Contact Number</v>
      </c>
      <c r="J1" s="10" t="str">
        <f>citizen_services_records_log!J1</f>
        <v>Ward/Area</v>
      </c>
      <c r="K1" s="10" t="str">
        <f>citizen_services_records_log!K1</f>
        <v>Grant Type</v>
      </c>
      <c r="L1" s="10" t="str">
        <f>citizen_services_records_log!L1</f>
        <v>Document Status</v>
      </c>
      <c r="M1" s="10" t="str">
        <f>citizen_services_records_log!M1</f>
        <v>Processing Status</v>
      </c>
      <c r="N1" s="10" t="str">
        <f>citizen_services_records_log!N1</f>
        <v>Queue/Ticket Number</v>
      </c>
      <c r="O1" s="10" t="str">
        <f>citizen_services_records_log!O1</f>
        <v>Capturing Official</v>
      </c>
      <c r="P1" s="10" t="str">
        <f>citizen_services_records_log!P1</f>
        <v>Follow-Up Date</v>
      </c>
      <c r="Q1" s="10" t="str">
        <f>citizen_services_records_log!Q1</f>
        <v>Notes</v>
      </c>
    </row>
    <row r="2" spans="1:17" x14ac:dyDescent="0.3">
      <c r="A2" s="5" t="str">
        <f>IF(ISBLANK(citizen_services_records_log!A2),"None",(CONCATENATE(UPPER(_xlfn.TEXTBEFORE(SUBSTITUTE(citizen_services_records_log!A2, "-", ""), {"0","1","2","3","4","5","6","7","8","9"}, 1)),"-",RIGHT(citizen_services_records_log!A2,6))))</f>
        <v>SASSA-000796</v>
      </c>
      <c r="B2" s="2">
        <f>IF(ISBLANK(citizen_services_records_log!B2),"None",IF(ISNUMBER(citizen_services_records_log!B2),citizen_services_records_log!B2,DATE(RIGHT(citizen_services_records_log!B2,4),MID(citizen_services_records_log!B2,4,2),LEFT(citizen_services_records_log!B2,2))))</f>
        <v>46156</v>
      </c>
      <c r="C2" s="5" t="str">
        <f>IF(citizen_services_records_log!C2 = "SASSA Grant Status Enquiry","SASSA - Grant Status Enquiry",IF(citizen_services_records_log!C2 = "SASSA Grant Application",  "SASSA - Grant Application", IF(citizen_services_records_log!C2=0,"None", citizen_services_records_log!C2)))</f>
        <v>SASSA - Grant Application</v>
      </c>
      <c r="D2" s="5" t="str" cm="1">
        <f t="array" ref="D2">_xlfn.IFS(ISTEXT(citizen_services_records_log!D2),PROPER(citizen_services_records_log!D2),ISBLANK(citizen_services_records_log!D2),"None")</f>
        <v>Sharpeville Clinic</v>
      </c>
      <c r="E2" s="5" t="str" cm="1">
        <f t="array" ref="E2">_xlfn.IFS(ISTEXT(citizen_services_records_log!E2),PROPER(citizen_services_records_log!E2),ISBLANK(citizen_services_records_log!E2),"None")</f>
        <v>Nomvula Fourie</v>
      </c>
      <c r="F2" s="6" cm="1">
        <f t="array" ref="F2">_xlfn.IFS(ISBLANK(citizen_services_records_log!F2),"None", TYPE(citizen_services_records_log!F2)=1,citizen_services_records_log!F2,citizen_services_records_log!F2="ID NOT PROVIDED","ID not provided" )</f>
        <v>8500000000000</v>
      </c>
      <c r="G2" s="4">
        <f>IF(ISBLANK(citizen_services_records_log!G2),"None",IF(ISNUMBER(citizen_services_records_log!G2),citizen_services_records_log!G2,DATE(RIGHT(citizen_services_records_log!G2,4),MID(citizen_services_records_log!G2,4,2),LEFT(citizen_services_records_log!G2,2))))</f>
        <v>31160</v>
      </c>
      <c r="H2" s="5" t="str" cm="1">
        <f t="array" ref="H2">_xlfn.IFS(citizen_services_records_log!H2="M", "Male", citizen_services_records_log!H2 = "F", "Female", citizen_services_records_log!H2="male", "Male", citizen_services_records_log!H2="female","Female", ISBLANK(citizen_services_records_log!H2),"None", citizen_services_records_log!H2 = "Female", "Female", citizen_services_records_log!H2="Male","Male")</f>
        <v>Male</v>
      </c>
      <c r="I2" s="6" t="str">
        <f>IF(OR(ISBLANK(citizen_services_records_log!I2),UPPER(TRIM(citizen_services_records_log!I2))="N/A"),"None",_xlfn.LET(_xlpm.d,RIGHT(SUBSTITUTE(SUBSTITUTE(SUBSTITUTE(SUBSTITUTE(citizen_services_records_log!I2," ",""),"-",""),"(",""),")",""),9),"0"&amp;LEFT(_xlpm.d,2)&amp;" "&amp;MID(_xlpm.d,3,3)&amp;" "&amp;RIGHT(_xlpm.d,4)))</f>
        <v>072 291 3562</v>
      </c>
      <c r="J2" s="5" t="str" cm="1">
        <f t="array" ref="J2">_xlfn.IFS(ISTEXT(citizen_services_records_log!J2),citizen_services_records_log!J2,ISBLANK(citizen_services_records_log!J2),"None")</f>
        <v>Ward 20</v>
      </c>
      <c r="K2" s="5" t="str" cm="1">
        <f t="array" ref="K2">_xlfn.IFS(ISTEXT(citizen_services_records_log!K2),citizen_services_records_log!K2, ISBLANK(citizen_services_records_log!K2),"None")</f>
        <v>Older Person's Grant</v>
      </c>
      <c r="L2" s="5" t="str" cm="1">
        <f t="array" ref="L2">SUBSTITUTE(PROPER(_xlfn.IFS(ISTEXT(citizen_services_records_log!L2),citizen_services_records_log!L2, ISBLANK(citizen_services_records_log!L2),"None")),"Id","ID",1)</f>
        <v>Pending Verification</v>
      </c>
      <c r="M2" s="5" t="str" cm="1">
        <f t="array" ref="M2">IF(citizen_services_records_log!M2 = "Re-opened","Re-opened",PROPER(_xlfn.IFS(ISTEXT(citizen_services_records_log!M2),citizen_services_records_log!M2, ISBLANK(citizen_services_records_log!M2),"None")))</f>
        <v>Resolved</v>
      </c>
      <c r="N2" s="5" t="str" cm="1">
        <f t="array" ref="N2">(_xlfn.IFS(ISTEXT(citizen_services_records_log!N2),citizen_services_records_log!N2,ISBLANK(citizen_services_records_log!N2),"None"))</f>
        <v>Q137</v>
      </c>
      <c r="O2" s="5" t="str" cm="1">
        <f t="array" ref="O2">_xlfn.IFS(ISTEXT(citizen_services_records_log!O2),PROPER(citizen_services_records_log!O2),ISBLANK(citizen_services_records_log!O2),"None")</f>
        <v>Werner Meyer</v>
      </c>
      <c r="P2" s="4">
        <f>IF(ISBLANK(citizen_services_records_log!P2),"None",IF(ISNUMBER(citizen_services_records_log!P2),citizen_services_records_log!P2,DATE(RIGHT(citizen_services_records_log!P2,4),MID(citizen_services_records_log!P2,4,2),LEFT(citizen_services_records_log!P2,2))))</f>
        <v>46175</v>
      </c>
      <c r="Q2" s="5" t="str" cm="1">
        <f t="array" ref="Q2">SUBSTITUTE(_xlfn.IFS(ISTEXT(citizen_services_records_log!Q2),PROPER(citizen_services_records_log!Q2),ISBLANK(citizen_services_records_log!Q2),"None"),"Id","ID",1)</f>
        <v>System Offline - Captured Manually, Will Upload Later</v>
      </c>
    </row>
    <row r="3" spans="1:17" x14ac:dyDescent="0.3">
      <c r="A3" s="5" t="str">
        <f>IF(ISBLANK(citizen_services_records_log!A3),"None",(CONCATENATE(UPPER(_xlfn.TEXTBEFORE(SUBSTITUTE(citizen_services_records_log!A3, "-", ""), {"0","1","2","3","4","5","6","7","8","9"}, 1)),"-",RIGHT(citizen_services_records_log!A3,6))))</f>
        <v>DHA-001034</v>
      </c>
      <c r="B3" s="2">
        <f>IF(ISBLANK(citizen_services_records_log!B3),"None",IF(ISNUMBER(citizen_services_records_log!B3),citizen_services_records_log!B3,DATE(RIGHT(citizen_services_records_log!B3,4),MID(citizen_services_records_log!B3,4,2),LEFT(citizen_services_records_log!B3,2))))</f>
        <v>46127</v>
      </c>
      <c r="C3" s="5" t="str">
        <f>IF(citizen_services_records_log!C3 = "SASSA Grant Status Enquiry","SASSA - Grant Status Enquiry",IF(citizen_services_records_log!C3 = "SASSA Grant Application",  "SASSA - Grant Application", IF(citizen_services_records_log!C3=0,"None", citizen_services_records_log!C3)))</f>
        <v>Home Affairs - Passport Application</v>
      </c>
      <c r="D3" s="5" t="str" cm="1">
        <f t="array" ref="D3">_xlfn.IFS(ISTEXT(citizen_services_records_log!D3),PROPER(citizen_services_records_log!D3),ISBLANK(citizen_services_records_log!D3),"None")</f>
        <v>Vanderbijlpark Home Affairs</v>
      </c>
      <c r="E3" s="5" t="str" cm="1">
        <f t="array" ref="E3">_xlfn.IFS(ISTEXT(citizen_services_records_log!E3),PROPER(citizen_services_records_log!E3),ISBLANK(citizen_services_records_log!E3),"None")</f>
        <v>Marie Van Der Merwe</v>
      </c>
      <c r="F3" s="6" cm="1">
        <f t="array" ref="F3">_xlfn.IFS(ISBLANK(citizen_services_records_log!F3),"None", TYPE(citizen_services_records_log!F3)=1,citizen_services_records_log!F3,citizen_services_records_log!F3="ID NOT PROVIDED","ID not provided" )</f>
        <v>7910000000000</v>
      </c>
      <c r="G3" s="4">
        <f>IF(ISBLANK(citizen_services_records_log!G3),"None",IF(ISNUMBER(citizen_services_records_log!G3),citizen_services_records_log!G3,DATE(RIGHT(citizen_services_records_log!G3,4),MID(citizen_services_records_log!G3,4,2),LEFT(citizen_services_records_log!G3,2))))</f>
        <v>29118</v>
      </c>
      <c r="H3" s="5" t="str" cm="1">
        <f t="array" ref="H3">_xlfn.IFS(citizen_services_records_log!H3="M", "Male", citizen_services_records_log!H3 = "F", "Female", citizen_services_records_log!H3="male", "Male", citizen_services_records_log!H3="female","Female", ISBLANK(citizen_services_records_log!H3),"None", citizen_services_records_log!H3 = "Female", "Female", citizen_services_records_log!H3="Male","Male")</f>
        <v>Male</v>
      </c>
      <c r="I3" s="6" t="str">
        <f>IF(OR(ISBLANK(citizen_services_records_log!I3),UPPER(TRIM(citizen_services_records_log!I3))="N/A"),"None",_xlfn.LET(_xlpm.d,RIGHT(SUBSTITUTE(SUBSTITUTE(SUBSTITUTE(SUBSTITUTE(citizen_services_records_log!I3," ",""),"-",""),"(",""),")",""),9),"0"&amp;LEFT(_xlpm.d,2)&amp;" "&amp;MID(_xlpm.d,3,3)&amp;" "&amp;RIGHT(_xlpm.d,4)))</f>
        <v>067 773 4000</v>
      </c>
      <c r="J3" s="5" t="str" cm="1">
        <f t="array" ref="J3">_xlfn.IFS(ISTEXT(citizen_services_records_log!J3),citizen_services_records_log!J3,ISBLANK(citizen_services_records_log!J3),"None")</f>
        <v>Ward 18</v>
      </c>
      <c r="K3" s="5" t="str" cm="1">
        <f t="array" ref="K3">_xlfn.IFS(ISTEXT(citizen_services_records_log!K3),citizen_services_records_log!K3, ISBLANK(citizen_services_records_log!K3),"None")</f>
        <v>None</v>
      </c>
      <c r="L3" s="5" t="str" cm="1">
        <f t="array" ref="L3">SUBSTITUTE(PROPER(_xlfn.IFS(ISTEXT(citizen_services_records_log!L3),citizen_services_records_log!L3, ISBLANK(citizen_services_records_log!L3),"None")),"Id","ID",1)</f>
        <v>Under Review</v>
      </c>
      <c r="M3" s="5" t="str" cm="1">
        <f t="array" ref="M3">IF(citizen_services_records_log!M3 = "Re-opened","Re-opened",PROPER(_xlfn.IFS(ISTEXT(citizen_services_records_log!M3),citizen_services_records_log!M3, ISBLANK(citizen_services_records_log!M3),"None")))</f>
        <v>Captured</v>
      </c>
      <c r="N3" s="5" t="str" cm="1">
        <f t="array" ref="N3">(_xlfn.IFS(ISTEXT(citizen_services_records_log!N3),citizen_services_records_log!N3,ISBLANK(citizen_services_records_log!N3),"None"))</f>
        <v>Q008</v>
      </c>
      <c r="O3" s="5" t="str" cm="1">
        <f t="array" ref="O3">_xlfn.IFS(ISTEXT(citizen_services_records_log!O3),PROPER(citizen_services_records_log!O3),ISBLANK(citizen_services_records_log!O3),"None")</f>
        <v>Lerato Mahlangu</v>
      </c>
      <c r="P3" s="4" t="str">
        <f>IF(ISBLANK(citizen_services_records_log!P3),"None",IF(ISNUMBER(citizen_services_records_log!P3),citizen_services_records_log!P3,DATE(RIGHT(citizen_services_records_log!P3,4),MID(citizen_services_records_log!P3,4,2),LEFT(citizen_services_records_log!P3,2))))</f>
        <v>None</v>
      </c>
      <c r="Q3" s="5" t="str" cm="1">
        <f t="array" ref="Q3">SUBSTITUTE(_xlfn.IFS(ISTEXT(citizen_services_records_log!Q3),PROPER(citizen_services_records_log!Q3),ISBLANK(citizen_services_records_log!Q3),"None"),"Id","ID",1)</f>
        <v>Grant Payment Query - Referred To Sassa Call Centre</v>
      </c>
    </row>
    <row r="4" spans="1:17" x14ac:dyDescent="0.3">
      <c r="A4" s="5" t="str">
        <f>IF(ISBLANK(citizen_services_records_log!A4),"None",(CONCATENATE(UPPER(_xlfn.TEXTBEFORE(SUBSTITUTE(citizen_services_records_log!A4, "-", ""), {"0","1","2","3","4","5","6","7","8","9"}, 1)),"-",RIGHT(citizen_services_records_log!A4,6))))</f>
        <v>MUN-000761</v>
      </c>
      <c r="B4" s="2">
        <f>IF(ISBLANK(citizen_services_records_log!B4),"None",IF(ISNUMBER(citizen_services_records_log!B4),citizen_services_records_log!B4,DATE(RIGHT(citizen_services_records_log!B4,4),MID(citizen_services_records_log!B4,4,2),LEFT(citizen_services_records_log!B4,2))))</f>
        <v>46281</v>
      </c>
      <c r="C4" s="5" t="str">
        <f>IF(citizen_services_records_log!C4 = "SASSA Grant Status Enquiry","SASSA - Grant Status Enquiry",IF(citizen_services_records_log!C4 = "SASSA Grant Application",  "SASSA - Grant Application", IF(citizen_services_records_log!C4=0,"None", citizen_services_records_log!C4)))</f>
        <v>Municipal - Service Request</v>
      </c>
      <c r="D4" s="5" t="str" cm="1">
        <f t="array" ref="D4">_xlfn.IFS(ISTEXT(citizen_services_records_log!D4),PROPER(citizen_services_records_log!D4),ISBLANK(citizen_services_records_log!D4),"None")</f>
        <v>Vanderbijlpark Home Affairs</v>
      </c>
      <c r="E4" s="5" t="str" cm="1">
        <f t="array" ref="E4">_xlfn.IFS(ISTEXT(citizen_services_records_log!E4),PROPER(citizen_services_records_log!E4),ISBLANK(citizen_services_records_log!E4),"None")</f>
        <v>Nomvula Pretorius</v>
      </c>
      <c r="F4" s="6" t="str" cm="1">
        <f t="array" ref="F4">_xlfn.IFS(ISBLANK(citizen_services_records_log!F4),"None", TYPE(citizen_services_records_log!F4)=1,citizen_services_records_log!F4,citizen_services_records_log!F4="ID NOT PROVIDED","ID not provided" )</f>
        <v>None</v>
      </c>
      <c r="G4" s="4">
        <f>IF(ISBLANK(citizen_services_records_log!G4),"None",IF(ISNUMBER(citizen_services_records_log!G4),citizen_services_records_log!G4,DATE(RIGHT(citizen_services_records_log!G4,4),MID(citizen_services_records_log!G4,4,2),LEFT(citizen_services_records_log!G4,2))))</f>
        <v>30487</v>
      </c>
      <c r="H4" s="5" t="str" cm="1">
        <f t="array" ref="H4">_xlfn.IFS(citizen_services_records_log!H4="M", "Male", citizen_services_records_log!H4 = "F", "Female", citizen_services_records_log!H4="male", "Male", citizen_services_records_log!H4="female","Female", ISBLANK(citizen_services_records_log!H4),"None", citizen_services_records_log!H4 = "Female", "Female", citizen_services_records_log!H4="Male","Male")</f>
        <v>Female</v>
      </c>
      <c r="I4" s="6" t="str">
        <f>IF(OR(ISBLANK(citizen_services_records_log!I4),UPPER(TRIM(citizen_services_records_log!I4))="N/A"),"None",_xlfn.LET(_xlpm.d,RIGHT(SUBSTITUTE(SUBSTITUTE(SUBSTITUTE(SUBSTITUTE(citizen_services_records_log!I4," ",""),"-",""),"(",""),")",""),9),"0"&amp;LEFT(_xlpm.d,2)&amp;" "&amp;MID(_xlpm.d,3,3)&amp;" "&amp;RIGHT(_xlpm.d,4)))</f>
        <v>081 175 7562</v>
      </c>
      <c r="J4" s="5" t="str" cm="1">
        <f t="array" ref="J4">_xlfn.IFS(ISTEXT(citizen_services_records_log!J4),citizen_services_records_log!J4,ISBLANK(citizen_services_records_log!J4),"None")</f>
        <v>Ward 7</v>
      </c>
      <c r="K4" s="5" t="str" cm="1">
        <f t="array" ref="K4">_xlfn.IFS(ISTEXT(citizen_services_records_log!K4),citizen_services_records_log!K4, ISBLANK(citizen_services_records_log!K4),"None")</f>
        <v>None</v>
      </c>
      <c r="L4" s="5" t="str" cm="1">
        <f t="array" ref="L4">SUBSTITUTE(PROPER(_xlfn.IFS(ISTEXT(citizen_services_records_log!L4),citizen_services_records_log!L4, ISBLANK(citizen_services_records_log!L4),"None")),"Id","ID",1)</f>
        <v>None</v>
      </c>
      <c r="M4" s="5" t="str" cm="1">
        <f t="array" ref="M4">IF(citizen_services_records_log!M4 = "Re-opened","Re-opened",PROPER(_xlfn.IFS(ISTEXT(citizen_services_records_log!M4),citizen_services_records_log!M4, ISBLANK(citizen_services_records_log!M4),"None")))</f>
        <v>Closed</v>
      </c>
      <c r="N4" s="5" t="str" cm="1">
        <f t="array" ref="N4">(_xlfn.IFS(ISTEXT(citizen_services_records_log!N4),citizen_services_records_log!N4,ISBLANK(citizen_services_records_log!N4),"None"))</f>
        <v>Q055</v>
      </c>
      <c r="O4" s="5" t="str" cm="1">
        <f t="array" ref="O4">_xlfn.IFS(ISTEXT(citizen_services_records_log!O4),PROPER(citizen_services_records_log!O4),ISBLANK(citizen_services_records_log!O4),"None")</f>
        <v>Refilwe Khumalo</v>
      </c>
      <c r="P4" s="4" t="str">
        <f>IF(ISBLANK(citizen_services_records_log!P4),"None",IF(ISNUMBER(citizen_services_records_log!P4),citizen_services_records_log!P4,DATE(RIGHT(citizen_services_records_log!P4,4),MID(citizen_services_records_log!P4,4,2),LEFT(citizen_services_records_log!P4,2))))</f>
        <v>None</v>
      </c>
      <c r="Q4" s="5" t="str" cm="1">
        <f t="array" ref="Q4">SUBSTITUTE(_xlfn.IFS(ISTEXT(citizen_services_records_log!Q4),PROPER(citizen_services_records_log!Q4),ISBLANK(citizen_services_records_log!Q4),"None"),"Id","ID",1)</f>
        <v>None</v>
      </c>
    </row>
    <row r="5" spans="1:17" x14ac:dyDescent="0.3">
      <c r="A5" s="5" t="str">
        <f>IF(ISBLANK(citizen_services_records_log!A5),"None",(CONCATENATE(UPPER(_xlfn.TEXTBEFORE(SUBSTITUTE(citizen_services_records_log!A5, "-", ""), {"0","1","2","3","4","5","6","7","8","9"}, 1)),"-",RIGHT(citizen_services_records_log!A5,6))))</f>
        <v>DHA-000959</v>
      </c>
      <c r="B5" s="2">
        <f>IF(ISBLANK(citizen_services_records_log!B5),"None",IF(ISNUMBER(citizen_services_records_log!B5),citizen_services_records_log!B5,DATE(RIGHT(citizen_services_records_log!B5,4),MID(citizen_services_records_log!B5,4,2),LEFT(citizen_services_records_log!B5,2))))</f>
        <v>46234</v>
      </c>
      <c r="C5" s="5" t="str">
        <f>IF(citizen_services_records_log!C5 = "SASSA Grant Status Enquiry","SASSA - Grant Status Enquiry",IF(citizen_services_records_log!C5 = "SASSA Grant Application",  "SASSA - Grant Application", IF(citizen_services_records_log!C5=0,"None", citizen_services_records_log!C5)))</f>
        <v>Home Affairs - Birth Certificate</v>
      </c>
      <c r="D5" s="5" t="str" cm="1">
        <f t="array" ref="D5">_xlfn.IFS(ISTEXT(citizen_services_records_log!D5),PROPER(citizen_services_records_log!D5),ISBLANK(citizen_services_records_log!D5),"None")</f>
        <v>Emfuleni Municipal Office</v>
      </c>
      <c r="E5" s="5" t="str" cm="1">
        <f t="array" ref="E5">_xlfn.IFS(ISTEXT(citizen_services_records_log!E5),PROPER(citizen_services_records_log!E5),ISBLANK(citizen_services_records_log!E5),"None")</f>
        <v>Marie Mokgadi</v>
      </c>
      <c r="F5" s="6" t="str" cm="1">
        <f t="array" ref="F5">_xlfn.IFS(ISBLANK(citizen_services_records_log!F5),"None", TYPE(citizen_services_records_log!F5)=1,citizen_services_records_log!F5,citizen_services_records_log!F5="ID NOT PROVIDED","ID not provided" )</f>
        <v>None</v>
      </c>
      <c r="G5" s="4" t="str">
        <f>IF(ISBLANK(citizen_services_records_log!G5),"None",IF(ISNUMBER(citizen_services_records_log!G5),citizen_services_records_log!G5,DATE(RIGHT(citizen_services_records_log!G5,4),MID(citizen_services_records_log!G5,4,2),LEFT(citizen_services_records_log!G5,2))))</f>
        <v>None</v>
      </c>
      <c r="H5" s="5" t="str" cm="1">
        <f t="array" ref="H5">_xlfn.IFS(citizen_services_records_log!H5="M", "Male", citizen_services_records_log!H5 = "F", "Female", citizen_services_records_log!H5="male", "Male", citizen_services_records_log!H5="female","Female", ISBLANK(citizen_services_records_log!H5),"None", citizen_services_records_log!H5 = "Female", "Female", citizen_services_records_log!H5="Male","Male")</f>
        <v>Male</v>
      </c>
      <c r="I5" s="6" t="str">
        <f>IF(OR(ISBLANK(citizen_services_records_log!I5),UPPER(TRIM(citizen_services_records_log!I5))="N/A"),"None",_xlfn.LET(_xlpm.d,RIGHT(SUBSTITUTE(SUBSTITUTE(SUBSTITUTE(SUBSTITUTE(citizen_services_records_log!I5," ",""),"-",""),"(",""),")",""),9),"0"&amp;LEFT(_xlpm.d,2)&amp;" "&amp;MID(_xlpm.d,3,3)&amp;" "&amp;RIGHT(_xlpm.d,4)))</f>
        <v>075 123 0616</v>
      </c>
      <c r="J5" s="5" t="str" cm="1">
        <f t="array" ref="J5">_xlfn.IFS(ISTEXT(citizen_services_records_log!J5),citizen_services_records_log!J5,ISBLANK(citizen_services_records_log!J5),"None")</f>
        <v>Ward 6</v>
      </c>
      <c r="K5" s="5" t="str" cm="1">
        <f t="array" ref="K5">_xlfn.IFS(ISTEXT(citizen_services_records_log!K5),citizen_services_records_log!K5, ISBLANK(citizen_services_records_log!K5),"None")</f>
        <v>None</v>
      </c>
      <c r="L5" s="5" t="str" cm="1">
        <f t="array" ref="L5">SUBSTITUTE(PROPER(_xlfn.IFS(ISTEXT(citizen_services_records_log!L5),citizen_services_records_log!L5, ISBLANK(citizen_services_records_log!L5),"None")),"Id","ID",1)</f>
        <v>Complete</v>
      </c>
      <c r="M5" s="5" t="str" cm="1">
        <f t="array" ref="M5">IF(citizen_services_records_log!M5 = "Re-opened","Re-opened",PROPER(_xlfn.IFS(ISTEXT(citizen_services_records_log!M5),citizen_services_records_log!M5, ISBLANK(citizen_services_records_log!M5),"None")))</f>
        <v>Awaiting Documents</v>
      </c>
      <c r="N5" s="5" t="str" cm="1">
        <f t="array" ref="N5">(_xlfn.IFS(ISTEXT(citizen_services_records_log!N5),citizen_services_records_log!N5,ISBLANK(citizen_services_records_log!N5),"None"))</f>
        <v>Q244</v>
      </c>
      <c r="O5" s="5" t="str" cm="1">
        <f t="array" ref="O5">_xlfn.IFS(ISTEXT(citizen_services_records_log!O5),PROPER(citizen_services_records_log!O5),ISBLANK(citizen_services_records_log!O5),"None")</f>
        <v>Refilwe Nel</v>
      </c>
      <c r="P5" s="4" t="str">
        <f>IF(ISBLANK(citizen_services_records_log!P5),"None",IF(ISNUMBER(citizen_services_records_log!P5),citizen_services_records_log!P5,DATE(RIGHT(citizen_services_records_log!P5,4),MID(citizen_services_records_log!P5,4,2),LEFT(citizen_services_records_log!P5,2))))</f>
        <v>None</v>
      </c>
      <c r="Q5" s="5" t="str" cm="1">
        <f t="array" ref="Q5">SUBSTITUTE(_xlfn.IFS(ISTEXT(citizen_services_records_log!Q5),PROPER(citizen_services_records_log!Q5),ISBLANK(citizen_services_records_log!Q5),"None"),"Id","ID",1)</f>
        <v>None</v>
      </c>
    </row>
    <row r="6" spans="1:17" x14ac:dyDescent="0.3">
      <c r="A6" s="5" t="str">
        <f>IF(ISBLANK(citizen_services_records_log!A6),"None",(CONCATENATE(UPPER(_xlfn.TEXTBEFORE(SUBSTITUTE(citizen_services_records_log!A6, "-", ""), {"0","1","2","3","4","5","6","7","8","9"}, 1)),"-",RIGHT(citizen_services_records_log!A6,6))))</f>
        <v>SASSA-000603</v>
      </c>
      <c r="B6" s="2">
        <f>IF(ISBLANK(citizen_services_records_log!B6),"None",IF(ISNUMBER(citizen_services_records_log!B6),citizen_services_records_log!B6,DATE(RIGHT(citizen_services_records_log!B6,4),MID(citizen_services_records_log!B6,4,2),LEFT(citizen_services_records_log!B6,2))))</f>
        <v>46093</v>
      </c>
      <c r="C6" s="5" t="str">
        <f>IF(citizen_services_records_log!C6 = "SASSA Grant Status Enquiry","SASSA - Grant Status Enquiry",IF(citizen_services_records_log!C6 = "SASSA Grant Application",  "SASSA - Grant Application", IF(citizen_services_records_log!C6=0,"None", citizen_services_records_log!C6)))</f>
        <v>SASSA - Grant Application</v>
      </c>
      <c r="D6" s="5" t="str" cm="1">
        <f t="array" ref="D6">_xlfn.IFS(ISTEXT(citizen_services_records_log!D6),PROPER(citizen_services_records_log!D6),ISBLANK(citizen_services_records_log!D6),"None")</f>
        <v>Emfuleni Municipal Office</v>
      </c>
      <c r="E6" s="5" t="str" cm="1">
        <f t="array" ref="E6">_xlfn.IFS(ISTEXT(citizen_services_records_log!E6),PROPER(citizen_services_records_log!E6),ISBLANK(citizen_services_records_log!E6),"None")</f>
        <v>Grace Steyn</v>
      </c>
      <c r="F6" s="6" t="str" cm="1">
        <f t="array" ref="F6">_xlfn.IFS(ISBLANK(citizen_services_records_log!F6),"None", TYPE(citizen_services_records_log!F6)=1,citizen_services_records_log!F6,citizen_services_records_log!F6="ID NOT PROVIDED","ID not provided" )</f>
        <v>None</v>
      </c>
      <c r="G6" s="4">
        <f>IF(ISBLANK(citizen_services_records_log!G6),"None",IF(ISNUMBER(citizen_services_records_log!G6),citizen_services_records_log!G6,DATE(RIGHT(citizen_services_records_log!G6,4),MID(citizen_services_records_log!G6,4,2),LEFT(citizen_services_records_log!G6,2))))</f>
        <v>16512</v>
      </c>
      <c r="H6" s="5" t="str" cm="1">
        <f t="array" ref="H6">_xlfn.IFS(citizen_services_records_log!H6="M", "Male", citizen_services_records_log!H6 = "F", "Female", citizen_services_records_log!H6="male", "Male", citizen_services_records_log!H6="female","Female", ISBLANK(citizen_services_records_log!H6),"None", citizen_services_records_log!H6 = "Female", "Female", citizen_services_records_log!H6="Male","Male")</f>
        <v>Male</v>
      </c>
      <c r="I6" s="6" t="str">
        <f>IF(OR(ISBLANK(citizen_services_records_log!I6),UPPER(TRIM(citizen_services_records_log!I6))="N/A"),"None",_xlfn.LET(_xlpm.d,RIGHT(SUBSTITUTE(SUBSTITUTE(SUBSTITUTE(SUBSTITUTE(citizen_services_records_log!I6," ",""),"-",""),"(",""),")",""),9),"0"&amp;LEFT(_xlpm.d,2)&amp;" "&amp;MID(_xlpm.d,3,3)&amp;" "&amp;RIGHT(_xlpm.d,4)))</f>
        <v>076 711 8567</v>
      </c>
      <c r="J6" s="5" t="str" cm="1">
        <f t="array" ref="J6">_xlfn.IFS(ISTEXT(citizen_services_records_log!J6),citizen_services_records_log!J6,ISBLANK(citizen_services_records_log!J6),"None")</f>
        <v>Ward 20</v>
      </c>
      <c r="K6" s="5" t="str" cm="1">
        <f t="array" ref="K6">_xlfn.IFS(ISTEXT(citizen_services_records_log!K6),citizen_services_records_log!K6, ISBLANK(citizen_services_records_log!K6),"None")</f>
        <v>Social Relief of Distress (SRD)</v>
      </c>
      <c r="L6" s="5" t="str" cm="1">
        <f t="array" ref="L6">SUBSTITUTE(PROPER(_xlfn.IFS(ISTEXT(citizen_services_records_log!L6),citizen_services_records_log!L6, ISBLANK(citizen_services_records_log!L6),"None")),"Id","ID",1)</f>
        <v>None</v>
      </c>
      <c r="M6" s="5" t="str" cm="1">
        <f t="array" ref="M6">IF(citizen_services_records_log!M6 = "Re-opened","Re-opened",PROPER(_xlfn.IFS(ISTEXT(citizen_services_records_log!M6),citizen_services_records_log!M6, ISBLANK(citizen_services_records_log!M6),"None")))</f>
        <v>Escalated</v>
      </c>
      <c r="N6" s="5" t="str" cm="1">
        <f t="array" ref="N6">(_xlfn.IFS(ISTEXT(citizen_services_records_log!N6),citizen_services_records_log!N6,ISBLANK(citizen_services_records_log!N6),"None"))</f>
        <v>Q211</v>
      </c>
      <c r="O6" s="5" t="str" cm="1">
        <f t="array" ref="O6">_xlfn.IFS(ISTEXT(citizen_services_records_log!O6),PROPER(citizen_services_records_log!O6),ISBLANK(citizen_services_records_log!O6),"None")</f>
        <v>Lerato Nel</v>
      </c>
      <c r="P6" s="4" t="str">
        <f>IF(ISBLANK(citizen_services_records_log!P6),"None",IF(ISNUMBER(citizen_services_records_log!P6),citizen_services_records_log!P6,DATE(RIGHT(citizen_services_records_log!P6,4),MID(citizen_services_records_log!P6,4,2),LEFT(citizen_services_records_log!P6,2))))</f>
        <v>None</v>
      </c>
      <c r="Q6" s="5" t="str" cm="1">
        <f t="array" ref="Q6">SUBSTITUTE(_xlfn.IFS(ISTEXT(citizen_services_records_log!Q6),PROPER(citizen_services_records_log!Q6),ISBLANK(citizen_services_records_log!Q6),"None"),"Id","ID",1)</f>
        <v>Urgent Case - Fast-Tracked Per Supervisor Approval</v>
      </c>
    </row>
    <row r="7" spans="1:17" x14ac:dyDescent="0.3">
      <c r="A7" s="5" t="str">
        <f>IF(ISBLANK(citizen_services_records_log!A7),"None",(CONCATENATE(UPPER(_xlfn.TEXTBEFORE(SUBSTITUTE(citizen_services_records_log!A7, "-", ""), {"0","1","2","3","4","5","6","7","8","9"}, 1)),"-",RIGHT(citizen_services_records_log!A7,6))))</f>
        <v>CLN-000736</v>
      </c>
      <c r="B7" s="2">
        <f>IF(ISBLANK(citizen_services_records_log!B7),"None",IF(ISNUMBER(citizen_services_records_log!B7),citizen_services_records_log!B7,DATE(RIGHT(citizen_services_records_log!B7,4),MID(citizen_services_records_log!B7,4,2),LEFT(citizen_services_records_log!B7,2))))</f>
        <v>46226</v>
      </c>
      <c r="C7" s="5" t="str">
        <f>IF(citizen_services_records_log!C7 = "SASSA Grant Status Enquiry","SASSA - Grant Status Enquiry",IF(citizen_services_records_log!C7 = "SASSA Grant Application",  "SASSA - Grant Application", IF(citizen_services_records_log!C7=0,"None", citizen_services_records_log!C7)))</f>
        <v>Clinic - Chronic Medication Collection</v>
      </c>
      <c r="D7" s="5" t="str" cm="1">
        <f t="array" ref="D7">_xlfn.IFS(ISTEXT(citizen_services_records_log!D7),PROPER(citizen_services_records_log!D7),ISBLANK(citizen_services_records_log!D7),"None")</f>
        <v>Vanderbijlpark Home Affairs</v>
      </c>
      <c r="E7" s="5" t="str" cm="1">
        <f t="array" ref="E7">_xlfn.IFS(ISTEXT(citizen_services_records_log!E7),PROPER(citizen_services_records_log!E7),ISBLANK(citizen_services_records_log!E7),"None")</f>
        <v>Dorah Mokoena</v>
      </c>
      <c r="F7" s="6" cm="1">
        <f t="array" ref="F7">_xlfn.IFS(ISBLANK(citizen_services_records_log!F7),"None", TYPE(citizen_services_records_log!F7)=1,citizen_services_records_log!F7,citizen_services_records_log!F7="ID NOT PROVIDED","ID not provided" )</f>
        <v>7110000000000</v>
      </c>
      <c r="G7" s="4">
        <f>IF(ISBLANK(citizen_services_records_log!G7),"None",IF(ISNUMBER(citizen_services_records_log!G7),citizen_services_records_log!G7,DATE(RIGHT(citizen_services_records_log!G7,4),MID(citizen_services_records_log!G7,4,2),LEFT(citizen_services_records_log!G7,2))))</f>
        <v>26004</v>
      </c>
      <c r="H7" s="5" t="str" cm="1">
        <f t="array" ref="H7">_xlfn.IFS(citizen_services_records_log!H7="M", "Male", citizen_services_records_log!H7 = "F", "Female", citizen_services_records_log!H7="male", "Male", citizen_services_records_log!H7="female","Female", ISBLANK(citizen_services_records_log!H7),"None", citizen_services_records_log!H7 = "Female", "Female", citizen_services_records_log!H7="Male","Male")</f>
        <v>Female</v>
      </c>
      <c r="I7" s="6" t="str">
        <f>IF(OR(ISBLANK(citizen_services_records_log!I7),UPPER(TRIM(citizen_services_records_log!I7))="N/A"),"None",_xlfn.LET(_xlpm.d,RIGHT(SUBSTITUTE(SUBSTITUTE(SUBSTITUTE(SUBSTITUTE(citizen_services_records_log!I7," ",""),"-",""),"(",""),")",""),9),"0"&amp;LEFT(_xlpm.d,2)&amp;" "&amp;MID(_xlpm.d,3,3)&amp;" "&amp;RIGHT(_xlpm.d,4)))</f>
        <v>081 839 9641</v>
      </c>
      <c r="J7" s="5" t="str" cm="1">
        <f t="array" ref="J7">_xlfn.IFS(ISTEXT(citizen_services_records_log!J7),citizen_services_records_log!J7,ISBLANK(citizen_services_records_log!J7),"None")</f>
        <v>Ward 23</v>
      </c>
      <c r="K7" s="5" t="str" cm="1">
        <f t="array" ref="K7">_xlfn.IFS(ISTEXT(citizen_services_records_log!K7),citizen_services_records_log!K7, ISBLANK(citizen_services_records_log!K7),"None")</f>
        <v>None</v>
      </c>
      <c r="L7" s="5" t="str" cm="1">
        <f t="array" ref="L7">SUBSTITUTE(PROPER(_xlfn.IFS(ISTEXT(citizen_services_records_log!L7),citizen_services_records_log!L7, ISBLANK(citizen_services_records_log!L7),"None")),"Id","ID",1)</f>
        <v>Under Review</v>
      </c>
      <c r="M7" s="5" t="str" cm="1">
        <f t="array" ref="M7">IF(citizen_services_records_log!M7 = "Re-opened","Re-opened",PROPER(_xlfn.IFS(ISTEXT(citizen_services_records_log!M7),citizen_services_records_log!M7, ISBLANK(citizen_services_records_log!M7),"None")))</f>
        <v>Resolved</v>
      </c>
      <c r="N7" s="5" t="str" cm="1">
        <f t="array" ref="N7">(_xlfn.IFS(ISTEXT(citizen_services_records_log!N7),citizen_services_records_log!N7,ISBLANK(citizen_services_records_log!N7),"None"))</f>
        <v>Q094</v>
      </c>
      <c r="O7" s="5" t="str" cm="1">
        <f t="array" ref="O7">_xlfn.IFS(ISTEXT(citizen_services_records_log!O7),PROPER(citizen_services_records_log!O7),ISBLANK(citizen_services_records_log!O7),"None")</f>
        <v>Andries Meyer</v>
      </c>
      <c r="P7" s="4" t="str">
        <f>IF(ISBLANK(citizen_services_records_log!P7),"None",IF(ISNUMBER(citizen_services_records_log!P7),citizen_services_records_log!P7,DATE(RIGHT(citizen_services_records_log!P7,4),MID(citizen_services_records_log!P7,4,2),LEFT(citizen_services_records_log!P7,2))))</f>
        <v>None</v>
      </c>
      <c r="Q7" s="5" t="str" cm="1">
        <f t="array" ref="Q7">SUBSTITUTE(_xlfn.IFS(ISTEXT(citizen_services_records_log!Q7),PROPER(citizen_services_records_log!Q7),ISBLANK(citizen_services_records_log!Q7),"None"),"Id","ID",1)</f>
        <v>Applicant Is A Minor, Guardian Present And Documented</v>
      </c>
    </row>
    <row r="8" spans="1:17" x14ac:dyDescent="0.3">
      <c r="A8" s="5" t="str">
        <f>IF(ISBLANK(citizen_services_records_log!A8),"None",(CONCATENATE(UPPER(_xlfn.TEXTBEFORE(SUBSTITUTE(citizen_services_records_log!A8, "-", ""), {"0","1","2","3","4","5","6","7","8","9"}, 1)),"-",RIGHT(citizen_services_records_log!A8,6))))</f>
        <v>MUN-000968</v>
      </c>
      <c r="B8" s="2">
        <f>IF(ISBLANK(citizen_services_records_log!B8),"None",IF(ISNUMBER(citizen_services_records_log!B8),citizen_services_records_log!B8,DATE(RIGHT(citizen_services_records_log!B8,4),MID(citizen_services_records_log!B8,4,2),LEFT(citizen_services_records_log!B8,2))))</f>
        <v>46198</v>
      </c>
      <c r="C8" s="5" t="str">
        <f>IF(citizen_services_records_log!C8 = "SASSA Grant Status Enquiry","SASSA - Grant Status Enquiry",IF(citizen_services_records_log!C8 = "SASSA Grant Application",  "SASSA - Grant Application", IF(citizen_services_records_log!C8=0,"None", citizen_services_records_log!C8)))</f>
        <v>Municipal - Account Query</v>
      </c>
      <c r="D8" s="5" t="str" cm="1">
        <f t="array" ref="D8">_xlfn.IFS(ISTEXT(citizen_services_records_log!D8),PROPER(citizen_services_records_log!D8),ISBLANK(citizen_services_records_log!D8),"None")</f>
        <v>Vereeniging Home Affairs</v>
      </c>
      <c r="E8" s="5" t="str" cm="1">
        <f t="array" ref="E8">_xlfn.IFS(ISTEXT(citizen_services_records_log!E8),PROPER(citizen_services_records_log!E8),ISBLANK(citizen_services_records_log!E8),"None")</f>
        <v>Sipho Mokgadi</v>
      </c>
      <c r="F8" s="6" cm="1">
        <f t="array" ref="F8">_xlfn.IFS(ISBLANK(citizen_services_records_log!F8),"None", TYPE(citizen_services_records_log!F8)=1,citizen_services_records_log!F8,citizen_services_records_log!F8="ID NOT PROVIDED","ID not provided" )</f>
        <v>207000000000</v>
      </c>
      <c r="G8" s="4">
        <f>IF(ISBLANK(citizen_services_records_log!G8),"None",IF(ISNUMBER(citizen_services_records_log!G8),citizen_services_records_log!G8,DATE(RIGHT(citizen_services_records_log!G8,4),MID(citizen_services_records_log!G8,4,2),LEFT(citizen_services_records_log!G8,2))))</f>
        <v>37454</v>
      </c>
      <c r="H8" s="5" t="str" cm="1">
        <f t="array" ref="H8">_xlfn.IFS(citizen_services_records_log!H8="M", "Male", citizen_services_records_log!H8 = "F", "Female", citizen_services_records_log!H8="male", "Male", citizen_services_records_log!H8="female","Female", ISBLANK(citizen_services_records_log!H8),"None", citizen_services_records_log!H8 = "Female", "Female", citizen_services_records_log!H8="Male","Male")</f>
        <v>Female</v>
      </c>
      <c r="I8" s="6" t="str">
        <f>IF(OR(ISBLANK(citizen_services_records_log!I8),UPPER(TRIM(citizen_services_records_log!I8))="N/A"),"None",_xlfn.LET(_xlpm.d,RIGHT(SUBSTITUTE(SUBSTITUTE(SUBSTITUTE(SUBSTITUTE(citizen_services_records_log!I8," ",""),"-",""),"(",""),")",""),9),"0"&amp;LEFT(_xlpm.d,2)&amp;" "&amp;MID(_xlpm.d,3,3)&amp;" "&amp;RIGHT(_xlpm.d,4)))</f>
        <v>073 333 3031</v>
      </c>
      <c r="J8" s="5" t="str" cm="1">
        <f t="array" ref="J8">_xlfn.IFS(ISTEXT(citizen_services_records_log!J8),citizen_services_records_log!J8,ISBLANK(citizen_services_records_log!J8),"None")</f>
        <v>Ward 11</v>
      </c>
      <c r="K8" s="5" t="str" cm="1">
        <f t="array" ref="K8">_xlfn.IFS(ISTEXT(citizen_services_records_log!K8),citizen_services_records_log!K8, ISBLANK(citizen_services_records_log!K8),"None")</f>
        <v>None</v>
      </c>
      <c r="L8" s="5" t="str" cm="1">
        <f t="array" ref="L8">SUBSTITUTE(PROPER(_xlfn.IFS(ISTEXT(citizen_services_records_log!L8),citizen_services_records_log!L8, ISBLANK(citizen_services_records_log!L8),"None")),"Id","ID",1)</f>
        <v>Complete</v>
      </c>
      <c r="M8" s="5" t="str" cm="1">
        <f t="array" ref="M8">IF(citizen_services_records_log!M8 = "Re-opened","Re-opened",PROPER(_xlfn.IFS(ISTEXT(citizen_services_records_log!M8),citizen_services_records_log!M8, ISBLANK(citizen_services_records_log!M8),"None")))</f>
        <v>Captured</v>
      </c>
      <c r="N8" s="5" t="str" cm="1">
        <f t="array" ref="N8">(_xlfn.IFS(ISTEXT(citizen_services_records_log!N8),citizen_services_records_log!N8,ISBLANK(citizen_services_records_log!N8),"None"))</f>
        <v>Q186</v>
      </c>
      <c r="O8" s="5" t="str" cm="1">
        <f t="array" ref="O8">_xlfn.IFS(ISTEXT(citizen_services_records_log!O8),PROPER(citizen_services_records_log!O8),ISBLANK(citizen_services_records_log!O8),"None")</f>
        <v>Andries Mahlangu</v>
      </c>
      <c r="P8" s="4" t="str">
        <f>IF(ISBLANK(citizen_services_records_log!P8),"None",IF(ISNUMBER(citizen_services_records_log!P8),citizen_services_records_log!P8,DATE(RIGHT(citizen_services_records_log!P8,4),MID(citizen_services_records_log!P8,4,2),LEFT(citizen_services_records_log!P8,2))))</f>
        <v>None</v>
      </c>
      <c r="Q8" s="5" t="str" cm="1">
        <f t="array" ref="Q8">SUBSTITUTE(_xlfn.IFS(ISTEXT(citizen_services_records_log!Q8),PROPER(citizen_services_records_log!Q8),ISBLANK(citizen_services_records_log!Q8),"None"),"Id","ID",1)</f>
        <v>Home Affairs System Down For Maintenance During Visit</v>
      </c>
    </row>
    <row r="9" spans="1:17" x14ac:dyDescent="0.3">
      <c r="A9" s="5" t="str">
        <f>IF(ISBLANK(citizen_services_records_log!A9),"None",(CONCATENATE(UPPER(_xlfn.TEXTBEFORE(SUBSTITUTE(citizen_services_records_log!A9, "-", ""), {"0","1","2","3","4","5","6","7","8","9"}, 1)),"-",RIGHT(citizen_services_records_log!A9,6))))</f>
        <v>MUN-000202</v>
      </c>
      <c r="B9" s="2">
        <f>IF(ISBLANK(citizen_services_records_log!B9),"None",IF(ISNUMBER(citizen_services_records_log!B9),citizen_services_records_log!B9,DATE(RIGHT(citizen_services_records_log!B9,4),MID(citizen_services_records_log!B9,4,2),LEFT(citizen_services_records_log!B9,2))))</f>
        <v>46297</v>
      </c>
      <c r="C9" s="5" t="str">
        <f>IF(citizen_services_records_log!C9 = "SASSA Grant Status Enquiry","SASSA - Grant Status Enquiry",IF(citizen_services_records_log!C9 = "SASSA Grant Application",  "SASSA - Grant Application", IF(citizen_services_records_log!C9=0,"None", citizen_services_records_log!C9)))</f>
        <v>Municipal - Account Query</v>
      </c>
      <c r="D9" s="5" t="str" cm="1">
        <f t="array" ref="D9">_xlfn.IFS(ISTEXT(citizen_services_records_log!D9),PROPER(citizen_services_records_log!D9),ISBLANK(citizen_services_records_log!D9),"None")</f>
        <v>Meyerton Municipal Office</v>
      </c>
      <c r="E9" s="5" t="str" cm="1">
        <f t="array" ref="E9">_xlfn.IFS(ISTEXT(citizen_services_records_log!E9),PROPER(citizen_services_records_log!E9),ISBLANK(citizen_services_records_log!E9),"None")</f>
        <v>Tumelo Ndlovu</v>
      </c>
      <c r="F9" s="6" cm="1">
        <f t="array" ref="F9">_xlfn.IFS(ISBLANK(citizen_services_records_log!F9),"None", TYPE(citizen_services_records_log!F9)=1,citizen_services_records_log!F9,citizen_services_records_log!F9="ID NOT PROVIDED","ID not provided" )</f>
        <v>203000000000</v>
      </c>
      <c r="G9" s="4">
        <f>IF(ISBLANK(citizen_services_records_log!G9),"None",IF(ISNUMBER(citizen_services_records_log!G9),citizen_services_records_log!G9,DATE(RIGHT(citizen_services_records_log!G9,4),MID(citizen_services_records_log!G9,4,2),LEFT(citizen_services_records_log!G9,2))))</f>
        <v>37343</v>
      </c>
      <c r="H9" s="5" t="str" cm="1">
        <f t="array" ref="H9">_xlfn.IFS(citizen_services_records_log!H9="M", "Male", citizen_services_records_log!H9 = "F", "Female", citizen_services_records_log!H9="male", "Male", citizen_services_records_log!H9="female","Female", ISBLANK(citizen_services_records_log!H9),"None", citizen_services_records_log!H9 = "Female", "Female", citizen_services_records_log!H9="Male","Male")</f>
        <v>Female</v>
      </c>
      <c r="I9" s="6" t="str">
        <f>IF(OR(ISBLANK(citizen_services_records_log!I9),UPPER(TRIM(citizen_services_records_log!I9))="N/A"),"None",_xlfn.LET(_xlpm.d,RIGHT(SUBSTITUTE(SUBSTITUTE(SUBSTITUTE(SUBSTITUTE(citizen_services_records_log!I9," ",""),"-",""),"(",""),")",""),9),"0"&amp;LEFT(_xlpm.d,2)&amp;" "&amp;MID(_xlpm.d,3,3)&amp;" "&amp;RIGHT(_xlpm.d,4)))</f>
        <v>074 547 7794</v>
      </c>
      <c r="J9" s="5" t="str" cm="1">
        <f t="array" ref="J9">_xlfn.IFS(ISTEXT(citizen_services_records_log!J9),citizen_services_records_log!J9,ISBLANK(citizen_services_records_log!J9),"None")</f>
        <v>Ward 16</v>
      </c>
      <c r="K9" s="5" t="str" cm="1">
        <f t="array" ref="K9">_xlfn.IFS(ISTEXT(citizen_services_records_log!K9),citizen_services_records_log!K9, ISBLANK(citizen_services_records_log!K9),"None")</f>
        <v>None</v>
      </c>
      <c r="L9" s="5" t="str" cm="1">
        <f t="array" ref="L9">SUBSTITUTE(PROPER(_xlfn.IFS(ISTEXT(citizen_services_records_log!L9),citizen_services_records_log!L9, ISBLANK(citizen_services_records_log!L9),"None")),"Id","ID",1)</f>
        <v>Pending Verification</v>
      </c>
      <c r="M9" s="5" t="str" cm="1">
        <f t="array" ref="M9">IF(citizen_services_records_log!M9 = "Re-opened","Re-opened",PROPER(_xlfn.IFS(ISTEXT(citizen_services_records_log!M9),citizen_services_records_log!M9, ISBLANK(citizen_services_records_log!M9),"None")))</f>
        <v>Awaiting Documents</v>
      </c>
      <c r="N9" s="5" t="str" cm="1">
        <f t="array" ref="N9">(_xlfn.IFS(ISTEXT(citizen_services_records_log!N9),citizen_services_records_log!N9,ISBLANK(citizen_services_records_log!N9),"None"))</f>
        <v>Q096</v>
      </c>
      <c r="O9" s="5" t="str" cm="1">
        <f t="array" ref="O9">_xlfn.IFS(ISTEXT(citizen_services_records_log!O9),PROPER(citizen_services_records_log!O9),ISBLANK(citizen_services_records_log!O9),"None")</f>
        <v>Werner Nel</v>
      </c>
      <c r="P9" s="4">
        <f>IF(ISBLANK(citizen_services_records_log!P9),"None",IF(ISNUMBER(citizen_services_records_log!P9),citizen_services_records_log!P9,DATE(RIGHT(citizen_services_records_log!P9,4),MID(citizen_services_records_log!P9,4,2),LEFT(citizen_services_records_log!P9,2))))</f>
        <v>46077</v>
      </c>
      <c r="Q9" s="5" t="str" cm="1">
        <f t="array" ref="Q9">SUBSTITUTE(_xlfn.IFS(ISTEXT(citizen_services_records_log!Q9),PROPER(citizen_services_records_log!Q9),ISBLANK(citizen_services_records_log!Q9),"None"),"Id","ID",1)</f>
        <v>None</v>
      </c>
    </row>
    <row r="10" spans="1:17" x14ac:dyDescent="0.3">
      <c r="A10" s="5" t="str">
        <f>IF(ISBLANK(citizen_services_records_log!A10),"None",(CONCATENATE(UPPER(_xlfn.TEXTBEFORE(SUBSTITUTE(citizen_services_records_log!A10, "-", ""), {"0","1","2","3","4","5","6","7","8","9"}, 1)),"-",RIGHT(citizen_services_records_log!A10,6))))</f>
        <v>DHA-000061</v>
      </c>
      <c r="B10" s="2">
        <f>IF(ISBLANK(citizen_services_records_log!B10),"None",IF(ISNUMBER(citizen_services_records_log!B10),citizen_services_records_log!B10,DATE(RIGHT(citizen_services_records_log!B10,4),MID(citizen_services_records_log!B10,4,2),LEFT(citizen_services_records_log!B10,2))))</f>
        <v>46051</v>
      </c>
      <c r="C10" s="5" t="str">
        <f>IF(citizen_services_records_log!C10 = "SASSA Grant Status Enquiry","SASSA - Grant Status Enquiry",IF(citizen_services_records_log!C10 = "SASSA Grant Application",  "SASSA - Grant Application", IF(citizen_services_records_log!C10=0,"None", citizen_services_records_log!C10)))</f>
        <v>Home Affairs - Passport Application</v>
      </c>
      <c r="D10" s="5" t="str" cm="1">
        <f t="array" ref="D10">_xlfn.IFS(ISTEXT(citizen_services_records_log!D10),PROPER(citizen_services_records_log!D10),ISBLANK(citizen_services_records_log!D10),"None")</f>
        <v>Three Rivers Clinic</v>
      </c>
      <c r="E10" s="5" t="str" cm="1">
        <f t="array" ref="E10">_xlfn.IFS(ISTEXT(citizen_services_records_log!E10),PROPER(citizen_services_records_log!E10),ISBLANK(citizen_services_records_log!E10),"None")</f>
        <v>Nomvula Sithole</v>
      </c>
      <c r="F10" s="6" cm="1">
        <f t="array" ref="F10">_xlfn.IFS(ISBLANK(citizen_services_records_log!F10),"None", TYPE(citizen_services_records_log!F10)=1,citizen_services_records_log!F10,citizen_services_records_log!F10="ID NOT PROVIDED","ID not provided" )</f>
        <v>7610000000000</v>
      </c>
      <c r="G10" s="4" t="str">
        <f>IF(ISBLANK(citizen_services_records_log!G10),"None",IF(ISNUMBER(citizen_services_records_log!G10),citizen_services_records_log!G10,DATE(RIGHT(citizen_services_records_log!G10,4),MID(citizen_services_records_log!G10,4,2),LEFT(citizen_services_records_log!G10,2))))</f>
        <v>None</v>
      </c>
      <c r="H10" s="5" t="str" cm="1">
        <f t="array" ref="H10">_xlfn.IFS(citizen_services_records_log!H10="M", "Male", citizen_services_records_log!H10 = "F", "Female", citizen_services_records_log!H10="male", "Male", citizen_services_records_log!H10="female","Female", ISBLANK(citizen_services_records_log!H10),"None", citizen_services_records_log!H10 = "Female", "Female", citizen_services_records_log!H10="Male","Male")</f>
        <v>Female</v>
      </c>
      <c r="I10" s="6" t="str">
        <f>IF(OR(ISBLANK(citizen_services_records_log!I10),UPPER(TRIM(citizen_services_records_log!I10))="N/A"),"None",_xlfn.LET(_xlpm.d,RIGHT(SUBSTITUTE(SUBSTITUTE(SUBSTITUTE(SUBSTITUTE(citizen_services_records_log!I10," ",""),"-",""),"(",""),")",""),9),"0"&amp;LEFT(_xlpm.d,2)&amp;" "&amp;MID(_xlpm.d,3,3)&amp;" "&amp;RIGHT(_xlpm.d,4)))</f>
        <v>075 551 5861</v>
      </c>
      <c r="J10" s="5" t="str" cm="1">
        <f t="array" ref="J10">_xlfn.IFS(ISTEXT(citizen_services_records_log!J10),citizen_services_records_log!J10,ISBLANK(citizen_services_records_log!J10),"None")</f>
        <v>Ward 12</v>
      </c>
      <c r="K10" s="5" t="str" cm="1">
        <f t="array" ref="K10">_xlfn.IFS(ISTEXT(citizen_services_records_log!K10),citizen_services_records_log!K10, ISBLANK(citizen_services_records_log!K10),"None")</f>
        <v>None</v>
      </c>
      <c r="L10" s="5" t="str" cm="1">
        <f t="array" ref="L10">SUBSTITUTE(PROPER(_xlfn.IFS(ISTEXT(citizen_services_records_log!L10),citizen_services_records_log!L10, ISBLANK(citizen_services_records_log!L10),"None")),"Id","ID",1)</f>
        <v>Incomplete - Missing Proof Of Residence</v>
      </c>
      <c r="M10" s="5" t="str" cm="1">
        <f t="array" ref="M10">IF(citizen_services_records_log!M10 = "Re-opened","Re-opened",PROPER(_xlfn.IFS(ISTEXT(citizen_services_records_log!M10),citizen_services_records_log!M10, ISBLANK(citizen_services_records_log!M10),"None")))</f>
        <v>Captured</v>
      </c>
      <c r="N10" s="5" t="str" cm="1">
        <f t="array" ref="N10">(_xlfn.IFS(ISTEXT(citizen_services_records_log!N10),citizen_services_records_log!N10,ISBLANK(citizen_services_records_log!N10),"None"))</f>
        <v>Q011</v>
      </c>
      <c r="O10" s="5" t="str" cm="1">
        <f t="array" ref="O10">_xlfn.IFS(ISTEXT(citizen_services_records_log!O10),PROPER(citizen_services_records_log!O10),ISBLANK(citizen_services_records_log!O10),"None")</f>
        <v>Chris Khumalo</v>
      </c>
      <c r="P10" s="4">
        <f>IF(ISBLANK(citizen_services_records_log!P10),"None",IF(ISNUMBER(citizen_services_records_log!P10),citizen_services_records_log!P10,DATE(RIGHT(citizen_services_records_log!P10,4),MID(citizen_services_records_log!P10,4,2),LEFT(citizen_services_records_log!P10,2))))</f>
        <v>46075</v>
      </c>
      <c r="Q10" s="5" t="str" cm="1">
        <f t="array" ref="Q10">SUBSTITUTE(_xlfn.IFS(ISTEXT(citizen_services_records_log!Q10),PROPER(citizen_services_records_log!Q10),ISBLANK(citizen_services_records_log!Q10),"None"),"Id","ID",1)</f>
        <v>Incorrect ID Number Provided Initially, Corrected</v>
      </c>
    </row>
    <row r="11" spans="1:17" x14ac:dyDescent="0.3">
      <c r="A11" s="5" t="str">
        <f>IF(ISBLANK(citizen_services_records_log!A11),"None",(CONCATENATE(UPPER(_xlfn.TEXTBEFORE(SUBSTITUTE(citizen_services_records_log!A11, "-", ""), {"0","1","2","3","4","5","6","7","8","9"}, 1)),"-",RIGHT(citizen_services_records_log!A11,6))))</f>
        <v>CLN-000452</v>
      </c>
      <c r="B11" s="2">
        <f>IF(ISBLANK(citizen_services_records_log!B11),"None",IF(ISNUMBER(citizen_services_records_log!B11),citizen_services_records_log!B11,DATE(RIGHT(citizen_services_records_log!B11,4),MID(citizen_services_records_log!B11,4,2),LEFT(citizen_services_records_log!B11,2))))</f>
        <v>46084</v>
      </c>
      <c r="C11" s="5" t="str">
        <f>IF(citizen_services_records_log!C11 = "SASSA Grant Status Enquiry","SASSA - Grant Status Enquiry",IF(citizen_services_records_log!C11 = "SASSA Grant Application",  "SASSA - Grant Application", IF(citizen_services_records_log!C11=0,"None", citizen_services_records_log!C11)))</f>
        <v>Clinic - General Consultation</v>
      </c>
      <c r="D11" s="5" t="str" cm="1">
        <f t="array" ref="D11">_xlfn.IFS(ISTEXT(citizen_services_records_log!D11),PROPER(citizen_services_records_log!D11),ISBLANK(citizen_services_records_log!D11),"None")</f>
        <v>Vanderbijlpark Home Affairs</v>
      </c>
      <c r="E11" s="5" t="str" cm="1">
        <f t="array" ref="E11">_xlfn.IFS(ISTEXT(citizen_services_records_log!E11),PROPER(citizen_services_records_log!E11),ISBLANK(citizen_services_records_log!E11),"None")</f>
        <v>Nomvula Khumalo</v>
      </c>
      <c r="F11" s="6" cm="1">
        <f t="array" ref="F11">_xlfn.IFS(ISBLANK(citizen_services_records_log!F11),"None", TYPE(citizen_services_records_log!F11)=1,citizen_services_records_log!F11,citizen_services_records_log!F11="ID NOT PROVIDED","ID not provided" )</f>
        <v>4800000000000</v>
      </c>
      <c r="G11" s="4" t="str">
        <f>IF(ISBLANK(citizen_services_records_log!G11),"None",IF(ISNUMBER(citizen_services_records_log!G11),citizen_services_records_log!G11,DATE(RIGHT(citizen_services_records_log!G11,4),MID(citizen_services_records_log!G11,4,2),LEFT(citizen_services_records_log!G11,2))))</f>
        <v>None</v>
      </c>
      <c r="H11" s="5" t="str" cm="1">
        <f t="array" ref="H11">_xlfn.IFS(citizen_services_records_log!H11="M", "Male", citizen_services_records_log!H11 = "F", "Female", citizen_services_records_log!H11="male", "Male", citizen_services_records_log!H11="female","Female", ISBLANK(citizen_services_records_log!H11),"None", citizen_services_records_log!H11 = "Female", "Female", citizen_services_records_log!H11="Male","Male")</f>
        <v>Female</v>
      </c>
      <c r="I11" s="6" t="str">
        <f>IF(OR(ISBLANK(citizen_services_records_log!I11),UPPER(TRIM(citizen_services_records_log!I11))="N/A"),"None",_xlfn.LET(_xlpm.d,RIGHT(SUBSTITUTE(SUBSTITUTE(SUBSTITUTE(SUBSTITUTE(citizen_services_records_log!I11," ",""),"-",""),"(",""),")",""),9),"0"&amp;LEFT(_xlpm.d,2)&amp;" "&amp;MID(_xlpm.d,3,3)&amp;" "&amp;RIGHT(_xlpm.d,4)))</f>
        <v>067 995 6360</v>
      </c>
      <c r="J11" s="5" t="str" cm="1">
        <f t="array" ref="J11">_xlfn.IFS(ISTEXT(citizen_services_records_log!J11),citizen_services_records_log!J11,ISBLANK(citizen_services_records_log!J11),"None")</f>
        <v>Ward 3 (Informal Settlement)</v>
      </c>
      <c r="K11" s="5" t="str" cm="1">
        <f t="array" ref="K11">_xlfn.IFS(ISTEXT(citizen_services_records_log!K11),citizen_services_records_log!K11, ISBLANK(citizen_services_records_log!K11),"None")</f>
        <v>None</v>
      </c>
      <c r="L11" s="5" t="str" cm="1">
        <f t="array" ref="L11">SUBSTITUTE(PROPER(_xlfn.IFS(ISTEXT(citizen_services_records_log!L11),citizen_services_records_log!L11, ISBLANK(citizen_services_records_log!L11),"None")),"Id","ID",1)</f>
        <v>Complete</v>
      </c>
      <c r="M11" s="5" t="str" cm="1">
        <f t="array" ref="M11">IF(citizen_services_records_log!M11 = "Re-opened","Re-opened",PROPER(_xlfn.IFS(ISTEXT(citizen_services_records_log!M11),citizen_services_records_log!M11, ISBLANK(citizen_services_records_log!M11),"None")))</f>
        <v>Re-opened</v>
      </c>
      <c r="N11" s="5" t="str" cm="1">
        <f t="array" ref="N11">(_xlfn.IFS(ISTEXT(citizen_services_records_log!N11),citizen_services_records_log!N11,ISBLANK(citizen_services_records_log!N11),"None"))</f>
        <v>Q040</v>
      </c>
      <c r="O11" s="5" t="str" cm="1">
        <f t="array" ref="O11">_xlfn.IFS(ISTEXT(citizen_services_records_log!O11),PROPER(citizen_services_records_log!O11),ISBLANK(citizen_services_records_log!O11),"None")</f>
        <v>None</v>
      </c>
      <c r="P11" s="4" t="str">
        <f>IF(ISBLANK(citizen_services_records_log!P11),"None",IF(ISNUMBER(citizen_services_records_log!P11),citizen_services_records_log!P11,DATE(RIGHT(citizen_services_records_log!P11,4),MID(citizen_services_records_log!P11,4,2),LEFT(citizen_services_records_log!P11,2))))</f>
        <v>None</v>
      </c>
      <c r="Q11" s="5" t="str" cm="1">
        <f t="array" ref="Q11">SUBSTITUTE(_xlfn.IFS(ISTEXT(citizen_services_records_log!Q11),PROPER(citizen_services_records_log!Q11),ISBLANK(citizen_services_records_log!Q11),"None"),"Id","ID",1)</f>
        <v>System Offline - Captured Manually, Will Upload Later</v>
      </c>
    </row>
    <row r="12" spans="1:17" x14ac:dyDescent="0.3">
      <c r="A12" s="5" t="str">
        <f>IF(ISBLANK(citizen_services_records_log!A12),"None",(CONCATENATE(UPPER(_xlfn.TEXTBEFORE(SUBSTITUTE(citizen_services_records_log!A12, "-", ""), {"0","1","2","3","4","5","6","7","8","9"}, 1)),"-",RIGHT(citizen_services_records_log!A12,6))))</f>
        <v>DHA-000449</v>
      </c>
      <c r="B12" s="2">
        <f>IF(ISBLANK(citizen_services_records_log!B12),"None",IF(ISNUMBER(citizen_services_records_log!B12),citizen_services_records_log!B12,DATE(RIGHT(citizen_services_records_log!B12,4),MID(citizen_services_records_log!B12,4,2),LEFT(citizen_services_records_log!B12,2))))</f>
        <v>46000</v>
      </c>
      <c r="C12" s="5" t="str">
        <f>IF(citizen_services_records_log!C12 = "SASSA Grant Status Enquiry","SASSA - Grant Status Enquiry",IF(citizen_services_records_log!C12 = "SASSA Grant Application",  "SASSA - Grant Application", IF(citizen_services_records_log!C12=0,"None", citizen_services_records_log!C12)))</f>
        <v>Home Affairs - Death Certificate</v>
      </c>
      <c r="D12" s="5" t="str" cm="1">
        <f t="array" ref="D12">_xlfn.IFS(ISTEXT(citizen_services_records_log!D12),PROPER(citizen_services_records_log!D12),ISBLANK(citizen_services_records_log!D12),"None")</f>
        <v>Meyerton Municipal Office</v>
      </c>
      <c r="E12" s="5" t="str" cm="1">
        <f t="array" ref="E12">_xlfn.IFS(ISTEXT(citizen_services_records_log!E12),PROPER(citizen_services_records_log!E12),ISBLANK(citizen_services_records_log!E12),"None")</f>
        <v>Zodwa Steyn</v>
      </c>
      <c r="F12" s="6" cm="1">
        <f t="array" ref="F12">_xlfn.IFS(ISBLANK(citizen_services_records_log!F12),"None", TYPE(citizen_services_records_log!F12)=1,citizen_services_records_log!F12,citizen_services_records_log!F12="ID NOT PROVIDED","ID not provided" )</f>
        <v>4800000000000</v>
      </c>
      <c r="G12" s="4">
        <f>IF(ISBLANK(citizen_services_records_log!G12),"None",IF(ISNUMBER(citizen_services_records_log!G12),citizen_services_records_log!G12,DATE(RIGHT(citizen_services_records_log!G12,4),MID(citizen_services_records_log!G12,4,2),LEFT(citizen_services_records_log!G12,2))))</f>
        <v>17620</v>
      </c>
      <c r="H12" s="5" t="str" cm="1">
        <f t="array" ref="H12">_xlfn.IFS(citizen_services_records_log!H12="M", "Male", citizen_services_records_log!H12 = "F", "Female", citizen_services_records_log!H12="male", "Male", citizen_services_records_log!H12="female","Female", ISBLANK(citizen_services_records_log!H12),"None", citizen_services_records_log!H12 = "Female", "Female", citizen_services_records_log!H12="Male","Male")</f>
        <v>Male</v>
      </c>
      <c r="I12" s="6" t="str">
        <f>IF(OR(ISBLANK(citizen_services_records_log!I12),UPPER(TRIM(citizen_services_records_log!I12))="N/A"),"None",_xlfn.LET(_xlpm.d,RIGHT(SUBSTITUTE(SUBSTITUTE(SUBSTITUTE(SUBSTITUTE(citizen_services_records_log!I12," ",""),"-",""),"(",""),")",""),9),"0"&amp;LEFT(_xlpm.d,2)&amp;" "&amp;MID(_xlpm.d,3,3)&amp;" "&amp;RIGHT(_xlpm.d,4)))</f>
        <v>067 990 1527</v>
      </c>
      <c r="J12" s="5" t="str" cm="1">
        <f t="array" ref="J12">_xlfn.IFS(ISTEXT(citizen_services_records_log!J12),citizen_services_records_log!J12,ISBLANK(citizen_services_records_log!J12),"None")</f>
        <v>Ward 15</v>
      </c>
      <c r="K12" s="5" t="str" cm="1">
        <f t="array" ref="K12">_xlfn.IFS(ISTEXT(citizen_services_records_log!K12),citizen_services_records_log!K12, ISBLANK(citizen_services_records_log!K12),"None")</f>
        <v>None</v>
      </c>
      <c r="L12" s="5" t="str" cm="1">
        <f t="array" ref="L12">SUBSTITUTE(PROPER(_xlfn.IFS(ISTEXT(citizen_services_records_log!L12),citizen_services_records_log!L12, ISBLANK(citizen_services_records_log!L12),"None")),"Id","ID",1)</f>
        <v>Awaiting Home Affairs Confirmation</v>
      </c>
      <c r="M12" s="5" t="str" cm="1">
        <f t="array" ref="M12">IF(citizen_services_records_log!M12 = "Re-opened","Re-opened",PROPER(_xlfn.IFS(ISTEXT(citizen_services_records_log!M12),citizen_services_records_log!M12, ISBLANK(citizen_services_records_log!M12),"None")))</f>
        <v>Re-opened</v>
      </c>
      <c r="N12" s="5" t="str" cm="1">
        <f t="array" ref="N12">(_xlfn.IFS(ISTEXT(citizen_services_records_log!N12),citizen_services_records_log!N12,ISBLANK(citizen_services_records_log!N12),"None"))</f>
        <v>Q075</v>
      </c>
      <c r="O12" s="5" t="str" cm="1">
        <f t="array" ref="O12">_xlfn.IFS(ISTEXT(citizen_services_records_log!O12),PROPER(citizen_services_records_log!O12),ISBLANK(citizen_services_records_log!O12),"None")</f>
        <v>Marius Swart</v>
      </c>
      <c r="P12" s="4">
        <f>IF(ISBLANK(citizen_services_records_log!P12),"None",IF(ISNUMBER(citizen_services_records_log!P12),citizen_services_records_log!P12,DATE(RIGHT(citizen_services_records_log!P12,4),MID(citizen_services_records_log!P12,4,2),LEFT(citizen_services_records_log!P12,2))))</f>
        <v>46013</v>
      </c>
      <c r="Q12" s="5" t="str" cm="1">
        <f t="array" ref="Q12">SUBSTITUTE(_xlfn.IFS(ISTEXT(citizen_services_records_log!Q12),PROPER(citizen_services_records_log!Q12),ISBLANK(citizen_services_records_log!Q12),"None"),"Id","ID",1)</f>
        <v>Biometric Capture Failed, Rescheduled</v>
      </c>
    </row>
    <row r="13" spans="1:17" x14ac:dyDescent="0.3">
      <c r="A13" s="5" t="str">
        <f>IF(ISBLANK(citizen_services_records_log!A13),"None",(CONCATENATE(UPPER(_xlfn.TEXTBEFORE(SUBSTITUTE(citizen_services_records_log!A13, "-", ""), {"0","1","2","3","4","5","6","7","8","9"}, 1)),"-",RIGHT(citizen_services_records_log!A13,6))))</f>
        <v>MUN-000359</v>
      </c>
      <c r="B13" s="2">
        <f>IF(ISBLANK(citizen_services_records_log!B13),"None",IF(ISNUMBER(citizen_services_records_log!B13),citizen_services_records_log!B13,DATE(RIGHT(citizen_services_records_log!B13,4),MID(citizen_services_records_log!B13,4,2),LEFT(citizen_services_records_log!B13,2))))</f>
        <v>46051</v>
      </c>
      <c r="C13" s="5" t="str">
        <f>IF(citizen_services_records_log!C13 = "SASSA Grant Status Enquiry","SASSA - Grant Status Enquiry",IF(citizen_services_records_log!C13 = "SASSA Grant Application",  "SASSA - Grant Application", IF(citizen_services_records_log!C13=0,"None", citizen_services_records_log!C13)))</f>
        <v>Municipal - Account Query</v>
      </c>
      <c r="D13" s="5" t="str" cm="1">
        <f t="array" ref="D13">_xlfn.IFS(ISTEXT(citizen_services_records_log!D13),PROPER(citizen_services_records_log!D13),ISBLANK(citizen_services_records_log!D13),"None")</f>
        <v>Emfuleni Municipal Office</v>
      </c>
      <c r="E13" s="5" t="str" cm="1">
        <f t="array" ref="E13">_xlfn.IFS(ISTEXT(citizen_services_records_log!E13),PROPER(citizen_services_records_log!E13),ISBLANK(citizen_services_records_log!E13),"None")</f>
        <v>Dorah Nkosi</v>
      </c>
      <c r="F13" s="6" cm="1">
        <f t="array" ref="F13">_xlfn.IFS(ISBLANK(citizen_services_records_log!F13),"None", TYPE(citizen_services_records_log!F13)=1,citizen_services_records_log!F13,citizen_services_records_log!F13="ID NOT PROVIDED","ID not provided" )</f>
        <v>6210000000000</v>
      </c>
      <c r="G13" s="4">
        <f>IF(ISBLANK(citizen_services_records_log!G13),"None",IF(ISNUMBER(citizen_services_records_log!G13),citizen_services_records_log!G13,DATE(RIGHT(citizen_services_records_log!G13,4),MID(citizen_services_records_log!G13,4,2),LEFT(citizen_services_records_log!G13,2))))</f>
        <v>22834</v>
      </c>
      <c r="H13" s="5" t="str" cm="1">
        <f t="array" ref="H13">_xlfn.IFS(citizen_services_records_log!H13="M", "Male", citizen_services_records_log!H13 = "F", "Female", citizen_services_records_log!H13="male", "Male", citizen_services_records_log!H13="female","Female", ISBLANK(citizen_services_records_log!H13),"None", citizen_services_records_log!H13 = "Female", "Female", citizen_services_records_log!H13="Male","Male")</f>
        <v>Male</v>
      </c>
      <c r="I13" s="6" t="str">
        <f>IF(OR(ISBLANK(citizen_services_records_log!I13),UPPER(TRIM(citizen_services_records_log!I13))="N/A"),"None",_xlfn.LET(_xlpm.d,RIGHT(SUBSTITUTE(SUBSTITUTE(SUBSTITUTE(SUBSTITUTE(citizen_services_records_log!I13," ",""),"-",""),"(",""),")",""),9),"0"&amp;LEFT(_xlpm.d,2)&amp;" "&amp;MID(_xlpm.d,3,3)&amp;" "&amp;RIGHT(_xlpm.d,4)))</f>
        <v>062 165 6883</v>
      </c>
      <c r="J13" s="5" t="str" cm="1">
        <f t="array" ref="J13">_xlfn.IFS(ISTEXT(citizen_services_records_log!J13),citizen_services_records_log!J13,ISBLANK(citizen_services_records_log!J13),"None")</f>
        <v>Ward 23</v>
      </c>
      <c r="K13" s="5" t="str" cm="1">
        <f t="array" ref="K13">_xlfn.IFS(ISTEXT(citizen_services_records_log!K13),citizen_services_records_log!K13, ISBLANK(citizen_services_records_log!K13),"None")</f>
        <v>None</v>
      </c>
      <c r="L13" s="5" t="str" cm="1">
        <f t="array" ref="L13">SUBSTITUTE(PROPER(_xlfn.IFS(ISTEXT(citizen_services_records_log!L13),citizen_services_records_log!L13, ISBLANK(citizen_services_records_log!L13),"None")),"Id","ID",1)</f>
        <v>Approved</v>
      </c>
      <c r="M13" s="5" t="str" cm="1">
        <f t="array" ref="M13">IF(citizen_services_records_log!M13 = "Re-opened","Re-opened",PROPER(_xlfn.IFS(ISTEXT(citizen_services_records_log!M13),citizen_services_records_log!M13, ISBLANK(citizen_services_records_log!M13),"None")))</f>
        <v>Awaiting Documents</v>
      </c>
      <c r="N13" s="5" t="str" cm="1">
        <f t="array" ref="N13">(_xlfn.IFS(ISTEXT(citizen_services_records_log!N13),citizen_services_records_log!N13,ISBLANK(citizen_services_records_log!N13),"None"))</f>
        <v>Q029</v>
      </c>
      <c r="O13" s="5" t="str" cm="1">
        <f t="array" ref="O13">_xlfn.IFS(ISTEXT(citizen_services_records_log!O13),PROPER(citizen_services_records_log!O13),ISBLANK(citizen_services_records_log!O13),"None")</f>
        <v>Marius Sithole</v>
      </c>
      <c r="P13" s="4" t="str">
        <f>IF(ISBLANK(citizen_services_records_log!P13),"None",IF(ISNUMBER(citizen_services_records_log!P13),citizen_services_records_log!P13,DATE(RIGHT(citizen_services_records_log!P13,4),MID(citizen_services_records_log!P13,4,2),LEFT(citizen_services_records_log!P13,2))))</f>
        <v>None</v>
      </c>
      <c r="Q13" s="5" t="str" cm="1">
        <f t="array" ref="Q13">SUBSTITUTE(_xlfn.IFS(ISTEXT(citizen_services_records_log!Q13),PROPER(citizen_services_records_log!Q13),ISBLANK(citizen_services_records_log!Q13),"None"),"Id","ID",1)</f>
        <v>Applicant Referred To Social Worker</v>
      </c>
    </row>
    <row r="14" spans="1:17" x14ac:dyDescent="0.3">
      <c r="A14" s="5" t="str">
        <f>IF(ISBLANK(citizen_services_records_log!A14),"None",(CONCATENATE(UPPER(_xlfn.TEXTBEFORE(SUBSTITUTE(citizen_services_records_log!A14, "-", ""), {"0","1","2","3","4","5","6","7","8","9"}, 1)),"-",RIGHT(citizen_services_records_log!A14,6))))</f>
        <v>MUN-000345</v>
      </c>
      <c r="B14" s="2">
        <f>IF(ISBLANK(citizen_services_records_log!B14),"None",IF(ISNUMBER(citizen_services_records_log!B14),citizen_services_records_log!B14,DATE(RIGHT(citizen_services_records_log!B14,4),MID(citizen_services_records_log!B14,4,2),LEFT(citizen_services_records_log!B14,2))))</f>
        <v>46192</v>
      </c>
      <c r="C14" s="5" t="str">
        <f>IF(citizen_services_records_log!C14 = "SASSA Grant Status Enquiry","SASSA - Grant Status Enquiry",IF(citizen_services_records_log!C14 = "SASSA Grant Application",  "SASSA - Grant Application", IF(citizen_services_records_log!C14=0,"None", citizen_services_records_log!C14)))</f>
        <v>Municipal - Service Request</v>
      </c>
      <c r="D14" s="5" t="str" cm="1">
        <f t="array" ref="D14">_xlfn.IFS(ISTEXT(citizen_services_records_log!D14),PROPER(citizen_services_records_log!D14),ISBLANK(citizen_services_records_log!D14),"None")</f>
        <v>Meyerton Municipal Office</v>
      </c>
      <c r="E14" s="5" t="str" cm="1">
        <f t="array" ref="E14">_xlfn.IFS(ISTEXT(citizen_services_records_log!E14),PROPER(citizen_services_records_log!E14),ISBLANK(citizen_services_records_log!E14),"None")</f>
        <v>Nokuthula Radebe</v>
      </c>
      <c r="F14" s="6" cm="1">
        <f t="array" ref="F14">_xlfn.IFS(ISBLANK(citizen_services_records_log!F14),"None", TYPE(citizen_services_records_log!F14)=1,citizen_services_records_log!F14,citizen_services_records_log!F14="ID NOT PROVIDED","ID not provided" )</f>
        <v>78081164081</v>
      </c>
      <c r="G14" s="4">
        <f>IF(ISBLANK(citizen_services_records_log!G14),"None",IF(ISNUMBER(citizen_services_records_log!G14),citizen_services_records_log!G14,DATE(RIGHT(citizen_services_records_log!G14,4),MID(citizen_services_records_log!G14,4,2),LEFT(citizen_services_records_log!G14,2))))</f>
        <v>28802</v>
      </c>
      <c r="H14" s="5" t="str" cm="1">
        <f t="array" ref="H14">_xlfn.IFS(citizen_services_records_log!H14="M", "Male", citizen_services_records_log!H14 = "F", "Female", citizen_services_records_log!H14="male", "Male", citizen_services_records_log!H14="female","Female", ISBLANK(citizen_services_records_log!H14),"None", citizen_services_records_log!H14 = "Female", "Female", citizen_services_records_log!H14="Male","Male")</f>
        <v>Male</v>
      </c>
      <c r="I14" s="6" t="str">
        <f>IF(OR(ISBLANK(citizen_services_records_log!I14),UPPER(TRIM(citizen_services_records_log!I14))="N/A"),"None",_xlfn.LET(_xlpm.d,RIGHT(SUBSTITUTE(SUBSTITUTE(SUBSTITUTE(SUBSTITUTE(citizen_services_records_log!I14," ",""),"-",""),"(",""),")",""),9),"0"&amp;LEFT(_xlpm.d,2)&amp;" "&amp;MID(_xlpm.d,3,3)&amp;" "&amp;RIGHT(_xlpm.d,4)))</f>
        <v>063 336 7127</v>
      </c>
      <c r="J14" s="5" t="str" cm="1">
        <f t="array" ref="J14">_xlfn.IFS(ISTEXT(citizen_services_records_log!J14),citizen_services_records_log!J14,ISBLANK(citizen_services_records_log!J14),"None")</f>
        <v>Ward 23</v>
      </c>
      <c r="K14" s="5" t="str" cm="1">
        <f t="array" ref="K14">_xlfn.IFS(ISTEXT(citizen_services_records_log!K14),citizen_services_records_log!K14, ISBLANK(citizen_services_records_log!K14),"None")</f>
        <v>None</v>
      </c>
      <c r="L14" s="5" t="str" cm="1">
        <f t="array" ref="L14">SUBSTITUTE(PROPER(_xlfn.IFS(ISTEXT(citizen_services_records_log!L14),citizen_services_records_log!L14, ISBLANK(citizen_services_records_log!L14),"None")),"Id","ID",1)</f>
        <v>Rejected</v>
      </c>
      <c r="M14" s="5" t="str" cm="1">
        <f t="array" ref="M14">IF(citizen_services_records_log!M14 = "Re-opened","Re-opened",PROPER(_xlfn.IFS(ISTEXT(citizen_services_records_log!M14),citizen_services_records_log!M14, ISBLANK(citizen_services_records_log!M14),"None")))</f>
        <v>Awaiting Documents</v>
      </c>
      <c r="N14" s="5" t="str" cm="1">
        <f t="array" ref="N14">(_xlfn.IFS(ISTEXT(citizen_services_records_log!N14),citizen_services_records_log!N14,ISBLANK(citizen_services_records_log!N14),"None"))</f>
        <v>Q248</v>
      </c>
      <c r="O14" s="5" t="str" cm="1">
        <f t="array" ref="O14">_xlfn.IFS(ISTEXT(citizen_services_records_log!O14),PROPER(citizen_services_records_log!O14),ISBLANK(citizen_services_records_log!O14),"None")</f>
        <v>Busisiwe Nel</v>
      </c>
      <c r="P14" s="4" t="str">
        <f>IF(ISBLANK(citizen_services_records_log!P14),"None",IF(ISNUMBER(citizen_services_records_log!P14),citizen_services_records_log!P14,DATE(RIGHT(citizen_services_records_log!P14,4),MID(citizen_services_records_log!P14,4,2),LEFT(citizen_services_records_log!P14,2))))</f>
        <v>None</v>
      </c>
      <c r="Q14" s="5" t="str" cm="1">
        <f t="array" ref="Q14">SUBSTITUTE(_xlfn.IFS(ISTEXT(citizen_services_records_log!Q14),PROPER(citizen_services_records_log!Q14),ISBLANK(citizen_services_records_log!Q14),"None"),"Id","ID",1)</f>
        <v>Applicant Is A Minor, Guardian Present And Documented</v>
      </c>
    </row>
    <row r="15" spans="1:17" x14ac:dyDescent="0.3">
      <c r="A15" s="5" t="str">
        <f>IF(ISBLANK(citizen_services_records_log!A15),"None",(CONCATENATE(UPPER(_xlfn.TEXTBEFORE(SUBSTITUTE(citizen_services_records_log!A15, "-", ""), {"0","1","2","3","4","5","6","7","8","9"}, 1)),"-",RIGHT(citizen_services_records_log!A15,6))))</f>
        <v>SASSA-000493</v>
      </c>
      <c r="B15" s="2">
        <f>IF(ISBLANK(citizen_services_records_log!B15),"None",IF(ISNUMBER(citizen_services_records_log!B15),citizen_services_records_log!B15,DATE(RIGHT(citizen_services_records_log!B15,4),MID(citizen_services_records_log!B15,4,2),LEFT(citizen_services_records_log!B15,2))))</f>
        <v>46210</v>
      </c>
      <c r="C15" s="5" t="str">
        <f>IF(citizen_services_records_log!C15 = "SASSA Grant Status Enquiry","SASSA - Grant Status Enquiry",IF(citizen_services_records_log!C15 = "SASSA Grant Application",  "SASSA - Grant Application", IF(citizen_services_records_log!C15=0,"None", citizen_services_records_log!C15)))</f>
        <v>SASSA - Grant Application</v>
      </c>
      <c r="D15" s="5" t="str" cm="1">
        <f t="array" ref="D15">_xlfn.IFS(ISTEXT(citizen_services_records_log!D15),PROPER(citizen_services_records_log!D15),ISBLANK(citizen_services_records_log!D15),"None")</f>
        <v>Sebokeng Sassa Office</v>
      </c>
      <c r="E15" s="5" t="str" cm="1">
        <f t="array" ref="E15">_xlfn.IFS(ISTEXT(citizen_services_records_log!E15),PROPER(citizen_services_records_log!E15),ISBLANK(citizen_services_records_log!E15),"None")</f>
        <v>Mandla Mokoena</v>
      </c>
      <c r="F15" s="6" cm="1">
        <f t="array" ref="F15">_xlfn.IFS(ISBLANK(citizen_services_records_log!F15),"None", TYPE(citizen_services_records_log!F15)=1,citizen_services_records_log!F15,citizen_services_records_log!F15="ID NOT PROVIDED","ID not provided" )</f>
        <v>5110000000000</v>
      </c>
      <c r="G15" s="4">
        <f>IF(ISBLANK(citizen_services_records_log!G15),"None",IF(ISNUMBER(citizen_services_records_log!G15),citizen_services_records_log!G15,DATE(RIGHT(citizen_services_records_log!G15,4),MID(citizen_services_records_log!G15,4,2),LEFT(citizen_services_records_log!G15,2))))</f>
        <v>18930</v>
      </c>
      <c r="H15" s="5" t="str" cm="1">
        <f t="array" ref="H15">_xlfn.IFS(citizen_services_records_log!H15="M", "Male", citizen_services_records_log!H15 = "F", "Female", citizen_services_records_log!H15="male", "Male", citizen_services_records_log!H15="female","Female", ISBLANK(citizen_services_records_log!H15),"None", citizen_services_records_log!H15 = "Female", "Female", citizen_services_records_log!H15="Male","Male")</f>
        <v>None</v>
      </c>
      <c r="I15" s="6" t="str">
        <f>IF(OR(ISBLANK(citizen_services_records_log!I15),UPPER(TRIM(citizen_services_records_log!I15))="N/A"),"None",_xlfn.LET(_xlpm.d,RIGHT(SUBSTITUTE(SUBSTITUTE(SUBSTITUTE(SUBSTITUTE(citizen_services_records_log!I15," ",""),"-",""),"(",""),")",""),9),"0"&amp;LEFT(_xlpm.d,2)&amp;" "&amp;MID(_xlpm.d,3,3)&amp;" "&amp;RIGHT(_xlpm.d,4)))</f>
        <v>063 624 3912</v>
      </c>
      <c r="J15" s="5" t="str" cm="1">
        <f t="array" ref="J15">_xlfn.IFS(ISTEXT(citizen_services_records_log!J15),citizen_services_records_log!J15,ISBLANK(citizen_services_records_log!J15),"None")</f>
        <v>Ward 2</v>
      </c>
      <c r="K15" s="5" t="str" cm="1">
        <f t="array" ref="K15">_xlfn.IFS(ISTEXT(citizen_services_records_log!K15),citizen_services_records_log!K15, ISBLANK(citizen_services_records_log!K15),"None")</f>
        <v>Disability Grant</v>
      </c>
      <c r="L15" s="5" t="str" cm="1">
        <f t="array" ref="L15">SUBSTITUTE(PROPER(_xlfn.IFS(ISTEXT(citizen_services_records_log!L15),citizen_services_records_log!L15, ISBLANK(citizen_services_records_log!L15),"None")),"Id","ID",1)</f>
        <v>Under Review</v>
      </c>
      <c r="M15" s="5" t="str" cm="1">
        <f t="array" ref="M15">IF(citizen_services_records_log!M15 = "Re-opened","Re-opened",PROPER(_xlfn.IFS(ISTEXT(citizen_services_records_log!M15),citizen_services_records_log!M15, ISBLANK(citizen_services_records_log!M15),"None")))</f>
        <v>Captured</v>
      </c>
      <c r="N15" s="5" t="str" cm="1">
        <f t="array" ref="N15">(_xlfn.IFS(ISTEXT(citizen_services_records_log!N15),citizen_services_records_log!N15,ISBLANK(citizen_services_records_log!N15),"None"))</f>
        <v>Q282</v>
      </c>
      <c r="O15" s="5" t="str" cm="1">
        <f t="array" ref="O15">_xlfn.IFS(ISTEXT(citizen_services_records_log!O15),PROPER(citizen_services_records_log!O15),ISBLANK(citizen_services_records_log!O15),"None")</f>
        <v>Palesa Coetzee</v>
      </c>
      <c r="P15" s="4" t="str">
        <f>IF(ISBLANK(citizen_services_records_log!P15),"None",IF(ISNUMBER(citizen_services_records_log!P15),citizen_services_records_log!P15,DATE(RIGHT(citizen_services_records_log!P15,4),MID(citizen_services_records_log!P15,4,2),LEFT(citizen_services_records_log!P15,2))))</f>
        <v>None</v>
      </c>
      <c r="Q15" s="5" t="str" cm="1">
        <f t="array" ref="Q15">SUBSTITUTE(_xlfn.IFS(ISTEXT(citizen_services_records_log!Q15),PROPER(citizen_services_records_log!Q15),ISBLANK(citizen_services_records_log!Q15),"None"),"Id","ID",1)</f>
        <v>Interpreter Required - Assisted In Sesotho</v>
      </c>
    </row>
    <row r="16" spans="1:17" x14ac:dyDescent="0.3">
      <c r="A16" s="5" t="str">
        <f>IF(ISBLANK(citizen_services_records_log!A16),"None",(CONCATENATE(UPPER(_xlfn.TEXTBEFORE(SUBSTITUTE(citizen_services_records_log!A16, "-", ""), {"0","1","2","3","4","5","6","7","8","9"}, 1)),"-",RIGHT(citizen_services_records_log!A16,6))))</f>
        <v>MUN-000510</v>
      </c>
      <c r="B16" s="2">
        <f>IF(ISBLANK(citizen_services_records_log!B16),"None",IF(ISNUMBER(citizen_services_records_log!B16),citizen_services_records_log!B16,DATE(RIGHT(citizen_services_records_log!B16,4),MID(citizen_services_records_log!B16,4,2),LEFT(citizen_services_records_log!B16,2))))</f>
        <v>46162</v>
      </c>
      <c r="C16" s="5" t="str">
        <f>IF(citizen_services_records_log!C16 = "SASSA Grant Status Enquiry","SASSA - Grant Status Enquiry",IF(citizen_services_records_log!C16 = "SASSA Grant Application",  "SASSA - Grant Application", IF(citizen_services_records_log!C16=0,"None", citizen_services_records_log!C16)))</f>
        <v>Municipal - Account Query</v>
      </c>
      <c r="D16" s="5" t="str" cm="1">
        <f t="array" ref="D16">_xlfn.IFS(ISTEXT(citizen_services_records_log!D16),PROPER(citizen_services_records_log!D16),ISBLANK(citizen_services_records_log!D16),"None")</f>
        <v>Boipatong Clinic</v>
      </c>
      <c r="E16" s="5" t="str" cm="1">
        <f t="array" ref="E16">_xlfn.IFS(ISTEXT(citizen_services_records_log!E16),PROPER(citizen_services_records_log!E16),ISBLANK(citizen_services_records_log!E16),"None")</f>
        <v>Grace Kruger</v>
      </c>
      <c r="F16" s="6" cm="1">
        <f t="array" ref="F16">_xlfn.IFS(ISBLANK(citizen_services_records_log!F16),"None", TYPE(citizen_services_records_log!F16)=1,citizen_services_records_log!F16,citizen_services_records_log!F16="ID NOT PROVIDED","ID not provided" )</f>
        <v>8700000000000</v>
      </c>
      <c r="G16" s="4">
        <f>IF(ISBLANK(citizen_services_records_log!G16),"None",IF(ISNUMBER(citizen_services_records_log!G16),citizen_services_records_log!G16,DATE(RIGHT(citizen_services_records_log!G16,4),MID(citizen_services_records_log!G16,4,2),LEFT(citizen_services_records_log!G16,2))))</f>
        <v>31826</v>
      </c>
      <c r="H16" s="5" t="str" cm="1">
        <f t="array" ref="H16">_xlfn.IFS(citizen_services_records_log!H16="M", "Male", citizen_services_records_log!H16 = "F", "Female", citizen_services_records_log!H16="male", "Male", citizen_services_records_log!H16="female","Female", ISBLANK(citizen_services_records_log!H16),"None", citizen_services_records_log!H16 = "Female", "Female", citizen_services_records_log!H16="Male","Male")</f>
        <v>None</v>
      </c>
      <c r="I16" s="6" t="str">
        <f>IF(OR(ISBLANK(citizen_services_records_log!I16),UPPER(TRIM(citizen_services_records_log!I16))="N/A"),"None",_xlfn.LET(_xlpm.d,RIGHT(SUBSTITUTE(SUBSTITUTE(SUBSTITUTE(SUBSTITUTE(citizen_services_records_log!I16," ",""),"-",""),"(",""),")",""),9),"0"&amp;LEFT(_xlpm.d,2)&amp;" "&amp;MID(_xlpm.d,3,3)&amp;" "&amp;RIGHT(_xlpm.d,4)))</f>
        <v>060 289 3436</v>
      </c>
      <c r="J16" s="5" t="str" cm="1">
        <f t="array" ref="J16">_xlfn.IFS(ISTEXT(citizen_services_records_log!J16),citizen_services_records_log!J16,ISBLANK(citizen_services_records_log!J16),"None")</f>
        <v>Ward 18</v>
      </c>
      <c r="K16" s="5" t="str" cm="1">
        <f t="array" ref="K16">_xlfn.IFS(ISTEXT(citizen_services_records_log!K16),citizen_services_records_log!K16, ISBLANK(citizen_services_records_log!K16),"None")</f>
        <v>None</v>
      </c>
      <c r="L16" s="5" t="str" cm="1">
        <f t="array" ref="L16">SUBSTITUTE(PROPER(_xlfn.IFS(ISTEXT(citizen_services_records_log!L16),citizen_services_records_log!L16, ISBLANK(citizen_services_records_log!L16),"None")),"Id","ID",1)</f>
        <v>Complete</v>
      </c>
      <c r="M16" s="5" t="str" cm="1">
        <f t="array" ref="M16">IF(citizen_services_records_log!M16 = "Re-opened","Re-opened",PROPER(_xlfn.IFS(ISTEXT(citizen_services_records_log!M16),citizen_services_records_log!M16, ISBLANK(citizen_services_records_log!M16),"None")))</f>
        <v>Awaiting Documents</v>
      </c>
      <c r="N16" s="5" t="str" cm="1">
        <f t="array" ref="N16">(_xlfn.IFS(ISTEXT(citizen_services_records_log!N16),citizen_services_records_log!N16,ISBLANK(citizen_services_records_log!N16),"None"))</f>
        <v>Q282</v>
      </c>
      <c r="O16" s="5" t="str" cm="1">
        <f t="array" ref="O16">_xlfn.IFS(ISTEXT(citizen_services_records_log!O16),PROPER(citizen_services_records_log!O16),ISBLANK(citizen_services_records_log!O16),"None")</f>
        <v>Chris Swart</v>
      </c>
      <c r="P16" s="4" t="str">
        <f>IF(ISBLANK(citizen_services_records_log!P16),"None",IF(ISNUMBER(citizen_services_records_log!P16),citizen_services_records_log!P16,DATE(RIGHT(citizen_services_records_log!P16,4),MID(citizen_services_records_log!P16,4,2),LEFT(citizen_services_records_log!P16,2))))</f>
        <v>None</v>
      </c>
      <c r="Q16" s="5" t="str" cm="1">
        <f t="array" ref="Q16">SUBSTITUTE(_xlfn.IFS(ISTEXT(citizen_services_records_log!Q16),PROPER(citizen_services_records_log!Q16),ISBLANK(citizen_services_records_log!Q16),"None"),"Id","ID",1)</f>
        <v>Grant Payment Query - Referred To Sassa Call Centre</v>
      </c>
    </row>
    <row r="17" spans="1:17" x14ac:dyDescent="0.3">
      <c r="A17" s="5" t="str">
        <f>IF(ISBLANK(citizen_services_records_log!A17),"None",(CONCATENATE(UPPER(_xlfn.TEXTBEFORE(SUBSTITUTE(citizen_services_records_log!A17, "-", ""), {"0","1","2","3","4","5","6","7","8","9"}, 1)),"-",RIGHT(citizen_services_records_log!A17,6))))</f>
        <v>MUN-000427</v>
      </c>
      <c r="B17" s="2">
        <f>IF(ISBLANK(citizen_services_records_log!B17),"None",IF(ISNUMBER(citizen_services_records_log!B17),citizen_services_records_log!B17,DATE(RIGHT(citizen_services_records_log!B17,4),MID(citizen_services_records_log!B17,4,2),LEFT(citizen_services_records_log!B17,2))))</f>
        <v>46114</v>
      </c>
      <c r="C17" s="5" t="str">
        <f>IF(citizen_services_records_log!C17 = "SASSA Grant Status Enquiry","SASSA - Grant Status Enquiry",IF(citizen_services_records_log!C17 = "SASSA Grant Application",  "SASSA - Grant Application", IF(citizen_services_records_log!C17=0,"None", citizen_services_records_log!C17)))</f>
        <v>Municipal - Service Request</v>
      </c>
      <c r="D17" s="5" t="str" cm="1">
        <f t="array" ref="D17">_xlfn.IFS(ISTEXT(citizen_services_records_log!D17),PROPER(citizen_services_records_log!D17),ISBLANK(citizen_services_records_log!D17),"None")</f>
        <v>Meyerton Municipal Office</v>
      </c>
      <c r="E17" s="5" t="str" cm="1">
        <f t="array" ref="E17">_xlfn.IFS(ISTEXT(citizen_services_records_log!E17),PROPER(citizen_services_records_log!E17),ISBLANK(citizen_services_records_log!E17),"None")</f>
        <v>Thabo Ndlovu</v>
      </c>
      <c r="F17" s="6" cm="1">
        <f t="array" ref="F17">_xlfn.IFS(ISBLANK(citizen_services_records_log!F17),"None", TYPE(citizen_services_records_log!F17)=1,citizen_services_records_log!F17,citizen_services_records_log!F17="ID NOT PROVIDED","ID not provided" )</f>
        <v>706000000000</v>
      </c>
      <c r="G17" s="4">
        <f>IF(ISBLANK(citizen_services_records_log!G17),"None",IF(ISNUMBER(citizen_services_records_log!G17),citizen_services_records_log!G17,DATE(RIGHT(citizen_services_records_log!G17,4),MID(citizen_services_records_log!G17,4,2),LEFT(citizen_services_records_log!G17,2))))</f>
        <v>39241</v>
      </c>
      <c r="H17" s="5" t="str" cm="1">
        <f t="array" ref="H17">_xlfn.IFS(citizen_services_records_log!H17="M", "Male", citizen_services_records_log!H17 = "F", "Female", citizen_services_records_log!H17="male", "Male", citizen_services_records_log!H17="female","Female", ISBLANK(citizen_services_records_log!H17),"None", citizen_services_records_log!H17 = "Female", "Female", citizen_services_records_log!H17="Male","Male")</f>
        <v>Male</v>
      </c>
      <c r="I17" s="6" t="str">
        <f>IF(OR(ISBLANK(citizen_services_records_log!I17),UPPER(TRIM(citizen_services_records_log!I17))="N/A"),"None",_xlfn.LET(_xlpm.d,RIGHT(SUBSTITUTE(SUBSTITUTE(SUBSTITUTE(SUBSTITUTE(citizen_services_records_log!I17," ",""),"-",""),"(",""),")",""),9),"0"&amp;LEFT(_xlpm.d,2)&amp;" "&amp;MID(_xlpm.d,3,3)&amp;" "&amp;RIGHT(_xlpm.d,4)))</f>
        <v>079 131 5470</v>
      </c>
      <c r="J17" s="5" t="str" cm="1">
        <f t="array" ref="J17">_xlfn.IFS(ISTEXT(citizen_services_records_log!J17),citizen_services_records_log!J17,ISBLANK(citizen_services_records_log!J17),"None")</f>
        <v>Ward 14</v>
      </c>
      <c r="K17" s="5" t="str" cm="1">
        <f t="array" ref="K17">_xlfn.IFS(ISTEXT(citizen_services_records_log!K17),citizen_services_records_log!K17, ISBLANK(citizen_services_records_log!K17),"None")</f>
        <v>None</v>
      </c>
      <c r="L17" s="5" t="str" cm="1">
        <f t="array" ref="L17">SUBSTITUTE(PROPER(_xlfn.IFS(ISTEXT(citizen_services_records_log!L17),citizen_services_records_log!L17, ISBLANK(citizen_services_records_log!L17),"None")),"Id","ID",1)</f>
        <v>Pending Verification</v>
      </c>
      <c r="M17" s="5" t="str" cm="1">
        <f t="array" ref="M17">IF(citizen_services_records_log!M17 = "Re-opened","Re-opened",PROPER(_xlfn.IFS(ISTEXT(citizen_services_records_log!M17),citizen_services_records_log!M17, ISBLANK(citizen_services_records_log!M17),"None")))</f>
        <v>Pending</v>
      </c>
      <c r="N17" s="5" t="str" cm="1">
        <f t="array" ref="N17">(_xlfn.IFS(ISTEXT(citizen_services_records_log!N17),citizen_services_records_log!N17,ISBLANK(citizen_services_records_log!N17),"None"))</f>
        <v>Q105</v>
      </c>
      <c r="O17" s="5" t="str" cm="1">
        <f t="array" ref="O17">_xlfn.IFS(ISTEXT(citizen_services_records_log!O17),PROPER(citizen_services_records_log!O17),ISBLANK(citizen_services_records_log!O17),"None")</f>
        <v>Palesa Khumalo</v>
      </c>
      <c r="P17" s="4">
        <f>IF(ISBLANK(citizen_services_records_log!P17),"None",IF(ISNUMBER(citizen_services_records_log!P17),citizen_services_records_log!P17,DATE(RIGHT(citizen_services_records_log!P17,4),MID(citizen_services_records_log!P17,4,2),LEFT(citizen_services_records_log!P17,2))))</f>
        <v>46119</v>
      </c>
      <c r="Q17" s="5" t="str" cm="1">
        <f t="array" ref="Q17">SUBSTITUTE(_xlfn.IFS(ISTEXT(citizen_services_records_log!Q17),PROPER(citizen_services_records_log!Q17),ISBLANK(citizen_services_records_log!Q17),"None"),"Id","ID",1)</f>
        <v>Urgent Case - Fast-Tracked Per Supervisor Approval</v>
      </c>
    </row>
    <row r="18" spans="1:17" x14ac:dyDescent="0.3">
      <c r="A18" s="5" t="str">
        <f>IF(ISBLANK(citizen_services_records_log!A18),"None",(CONCATENATE(UPPER(_xlfn.TEXTBEFORE(SUBSTITUTE(citizen_services_records_log!A18, "-", ""), {"0","1","2","3","4","5","6","7","8","9"}, 1)),"-",RIGHT(citizen_services_records_log!A18,6))))</f>
        <v>SASSA-000545</v>
      </c>
      <c r="B18" s="2">
        <f>IF(ISBLANK(citizen_services_records_log!B18),"None",IF(ISNUMBER(citizen_services_records_log!B18),citizen_services_records_log!B18,DATE(RIGHT(citizen_services_records_log!B18,4),MID(citizen_services_records_log!B18,4,2),LEFT(citizen_services_records_log!B18,2))))</f>
        <v>46228</v>
      </c>
      <c r="C18" s="5" t="str">
        <f>IF(citizen_services_records_log!C18 = "SASSA Grant Status Enquiry","SASSA - Grant Status Enquiry",IF(citizen_services_records_log!C18 = "SASSA Grant Application",  "SASSA - Grant Application", IF(citizen_services_records_log!C18=0,"None", citizen_services_records_log!C18)))</f>
        <v>SASSA - Grant Application</v>
      </c>
      <c r="D18" s="5" t="str" cm="1">
        <f t="array" ref="D18">_xlfn.IFS(ISTEXT(citizen_services_records_log!D18),PROPER(citizen_services_records_log!D18),ISBLANK(citizen_services_records_log!D18),"None")</f>
        <v>Sebokeng Sassa Office</v>
      </c>
      <c r="E18" s="5" t="str" cm="1">
        <f t="array" ref="E18">_xlfn.IFS(ISTEXT(citizen_services_records_log!E18),PROPER(citizen_services_records_log!E18),ISBLANK(citizen_services_records_log!E18),"None")</f>
        <v>None</v>
      </c>
      <c r="F18" s="6" cm="1">
        <f t="array" ref="F18">_xlfn.IFS(ISBLANK(citizen_services_records_log!F18),"None", TYPE(citizen_services_records_log!F18)=1,citizen_services_records_log!F18,citizen_services_records_log!F18="ID NOT PROVIDED","ID not provided" )</f>
        <v>9110000000000</v>
      </c>
      <c r="G18" s="4">
        <f>IF(ISBLANK(citizen_services_records_log!G18),"None",IF(ISNUMBER(citizen_services_records_log!G18),citizen_services_records_log!G18,DATE(RIGHT(citizen_services_records_log!G18,4),MID(citizen_services_records_log!G18,4,2),LEFT(citizen_services_records_log!G18,2))))</f>
        <v>33408</v>
      </c>
      <c r="H18" s="5" t="str" cm="1">
        <f t="array" ref="H18">_xlfn.IFS(citizen_services_records_log!H18="M", "Male", citizen_services_records_log!H18 = "F", "Female", citizen_services_records_log!H18="male", "Male", citizen_services_records_log!H18="female","Female", ISBLANK(citizen_services_records_log!H18),"None", citizen_services_records_log!H18 = "Female", "Female", citizen_services_records_log!H18="Male","Male")</f>
        <v>Male</v>
      </c>
      <c r="I18" s="6" t="str">
        <f>IF(OR(ISBLANK(citizen_services_records_log!I18),UPPER(TRIM(citizen_services_records_log!I18))="N/A"),"None",_xlfn.LET(_xlpm.d,RIGHT(SUBSTITUTE(SUBSTITUTE(SUBSTITUTE(SUBSTITUTE(citizen_services_records_log!I18," ",""),"-",""),"(",""),")",""),9),"0"&amp;LEFT(_xlpm.d,2)&amp;" "&amp;MID(_xlpm.d,3,3)&amp;" "&amp;RIGHT(_xlpm.d,4)))</f>
        <v>062 936 6785</v>
      </c>
      <c r="J18" s="5" t="str" cm="1">
        <f t="array" ref="J18">_xlfn.IFS(ISTEXT(citizen_services_records_log!J18),citizen_services_records_log!J18,ISBLANK(citizen_services_records_log!J18),"None")</f>
        <v>Ward 18</v>
      </c>
      <c r="K18" s="5" t="str" cm="1">
        <f t="array" ref="K18">_xlfn.IFS(ISTEXT(citizen_services_records_log!K18),citizen_services_records_log!K18, ISBLANK(citizen_services_records_log!K18),"None")</f>
        <v>Disability Grant</v>
      </c>
      <c r="L18" s="5" t="str" cm="1">
        <f t="array" ref="L18">SUBSTITUTE(PROPER(_xlfn.IFS(ISTEXT(citizen_services_records_log!L18),citizen_services_records_log!L18, ISBLANK(citizen_services_records_log!L18),"None")),"Id","ID",1)</f>
        <v>Approved</v>
      </c>
      <c r="M18" s="5" t="str" cm="1">
        <f t="array" ref="M18">IF(citizen_services_records_log!M18 = "Re-opened","Re-opened",PROPER(_xlfn.IFS(ISTEXT(citizen_services_records_log!M18),citizen_services_records_log!M18, ISBLANK(citizen_services_records_log!M18),"None")))</f>
        <v>Re-opened</v>
      </c>
      <c r="N18" s="5" t="str" cm="1">
        <f t="array" ref="N18">(_xlfn.IFS(ISTEXT(citizen_services_records_log!N18),citizen_services_records_log!N18,ISBLANK(citizen_services_records_log!N18),"None"))</f>
        <v>Q210</v>
      </c>
      <c r="O18" s="5" t="str" cm="1">
        <f t="array" ref="O18">_xlfn.IFS(ISTEXT(citizen_services_records_log!O18),PROPER(citizen_services_records_log!O18),ISBLANK(citizen_services_records_log!O18),"None")</f>
        <v>Andries Sithole</v>
      </c>
      <c r="P18" s="4" t="str">
        <f>IF(ISBLANK(citizen_services_records_log!P18),"None",IF(ISNUMBER(citizen_services_records_log!P18),citizen_services_records_log!P18,DATE(RIGHT(citizen_services_records_log!P18,4),MID(citizen_services_records_log!P18,4,2),LEFT(citizen_services_records_log!P18,2))))</f>
        <v>None</v>
      </c>
      <c r="Q18" s="5" t="str" cm="1">
        <f t="array" ref="Q18">SUBSTITUTE(_xlfn.IFS(ISTEXT(citizen_services_records_log!Q18),PROPER(citizen_services_records_log!Q18),ISBLANK(citizen_services_records_log!Q18),"None"),"Id","ID",1)</f>
        <v>System Offline - Captured Manually, Will Upload Later</v>
      </c>
    </row>
    <row r="19" spans="1:17" x14ac:dyDescent="0.3">
      <c r="A19" s="5" t="str">
        <f>IF(ISBLANK(citizen_services_records_log!A19),"None",(CONCATENATE(UPPER(_xlfn.TEXTBEFORE(SUBSTITUTE(citizen_services_records_log!A19, "-", ""), {"0","1","2","3","4","5","6","7","8","9"}, 1)),"-",RIGHT(citizen_services_records_log!A19,6))))</f>
        <v>MUN-001037</v>
      </c>
      <c r="B19" s="2">
        <f>IF(ISBLANK(citizen_services_records_log!B19),"None",IF(ISNUMBER(citizen_services_records_log!B19),citizen_services_records_log!B19,DATE(RIGHT(citizen_services_records_log!B19,4),MID(citizen_services_records_log!B19,4,2),LEFT(citizen_services_records_log!B19,2))))</f>
        <v>46080</v>
      </c>
      <c r="C19" s="5" t="str">
        <f>IF(citizen_services_records_log!C19 = "SASSA Grant Status Enquiry","SASSA - Grant Status Enquiry",IF(citizen_services_records_log!C19 = "SASSA Grant Application",  "SASSA - Grant Application", IF(citizen_services_records_log!C19=0,"None", citizen_services_records_log!C19)))</f>
        <v>Municipal - Account Query</v>
      </c>
      <c r="D19" s="5" t="str" cm="1">
        <f t="array" ref="D19">_xlfn.IFS(ISTEXT(citizen_services_records_log!D19),PROPER(citizen_services_records_log!D19),ISBLANK(citizen_services_records_log!D19),"None")</f>
        <v>Sasolburg Home Affairs</v>
      </c>
      <c r="E19" s="5" t="str" cm="1">
        <f t="array" ref="E19">_xlfn.IFS(ISTEXT(citizen_services_records_log!E19),PROPER(citizen_services_records_log!E19),ISBLANK(citizen_services_records_log!E19),"None")</f>
        <v>Lindiwe Khumalo</v>
      </c>
      <c r="F19" s="6" cm="1">
        <f t="array" ref="F19">_xlfn.IFS(ISBLANK(citizen_services_records_log!F19),"None", TYPE(citizen_services_records_log!F19)=1,citizen_services_records_log!F19,citizen_services_records_log!F19="ID NOT PROVIDED","ID not provided" )</f>
        <v>5210000000000</v>
      </c>
      <c r="G19" s="4">
        <f>IF(ISBLANK(citizen_services_records_log!G19),"None",IF(ISNUMBER(citizen_services_records_log!G19),citizen_services_records_log!G19,DATE(RIGHT(citizen_services_records_log!G19,4),MID(citizen_services_records_log!G19,4,2),LEFT(citizen_services_records_log!G19,2))))</f>
        <v>19133</v>
      </c>
      <c r="H19" s="5" t="str" cm="1">
        <f t="array" ref="H19">_xlfn.IFS(citizen_services_records_log!H19="M", "Male", citizen_services_records_log!H19 = "F", "Female", citizen_services_records_log!H19="male", "Male", citizen_services_records_log!H19="female","Female", ISBLANK(citizen_services_records_log!H19),"None", citizen_services_records_log!H19 = "Female", "Female", citizen_services_records_log!H19="Male","Male")</f>
        <v>Female</v>
      </c>
      <c r="I19" s="6" t="str">
        <f>IF(OR(ISBLANK(citizen_services_records_log!I19),UPPER(TRIM(citizen_services_records_log!I19))="N/A"),"None",_xlfn.LET(_xlpm.d,RIGHT(SUBSTITUTE(SUBSTITUTE(SUBSTITUTE(SUBSTITUTE(citizen_services_records_log!I19," ",""),"-",""),"(",""),")",""),9),"0"&amp;LEFT(_xlpm.d,2)&amp;" "&amp;MID(_xlpm.d,3,3)&amp;" "&amp;RIGHT(_xlpm.d,4)))</f>
        <v>074 110 9152</v>
      </c>
      <c r="J19" s="5" t="str" cm="1">
        <f t="array" ref="J19">_xlfn.IFS(ISTEXT(citizen_services_records_log!J19),citizen_services_records_log!J19,ISBLANK(citizen_services_records_log!J19),"None")</f>
        <v>Ward 5</v>
      </c>
      <c r="K19" s="5" t="str" cm="1">
        <f t="array" ref="K19">_xlfn.IFS(ISTEXT(citizen_services_records_log!K19),citizen_services_records_log!K19, ISBLANK(citizen_services_records_log!K19),"None")</f>
        <v>None</v>
      </c>
      <c r="L19" s="5" t="str" cm="1">
        <f t="array" ref="L19">SUBSTITUTE(PROPER(_xlfn.IFS(ISTEXT(citizen_services_records_log!L19),citizen_services_records_log!L19, ISBLANK(citizen_services_records_log!L19),"None")),"Id","ID",1)</f>
        <v>Awaiting Home Affairs Confirmation</v>
      </c>
      <c r="M19" s="5" t="str" cm="1">
        <f t="array" ref="M19">IF(citizen_services_records_log!M19 = "Re-opened","Re-opened",PROPER(_xlfn.IFS(ISTEXT(citizen_services_records_log!M19),citizen_services_records_log!M19, ISBLANK(citizen_services_records_log!M19),"None")))</f>
        <v>Resolved</v>
      </c>
      <c r="N19" s="5" t="str" cm="1">
        <f t="array" ref="N19">(_xlfn.IFS(ISTEXT(citizen_services_records_log!N19),citizen_services_records_log!N19,ISBLANK(citizen_services_records_log!N19),"None"))</f>
        <v>Q214</v>
      </c>
      <c r="O19" s="5" t="str" cm="1">
        <f t="array" ref="O19">_xlfn.IFS(ISTEXT(citizen_services_records_log!O19),PROPER(citizen_services_records_log!O19),ISBLANK(citizen_services_records_log!O19),"None")</f>
        <v>Andries Sithole</v>
      </c>
      <c r="P19" s="4" t="str">
        <f>IF(ISBLANK(citizen_services_records_log!P19),"None",IF(ISNUMBER(citizen_services_records_log!P19),citizen_services_records_log!P19,DATE(RIGHT(citizen_services_records_log!P19,4),MID(citizen_services_records_log!P19,4,2),LEFT(citizen_services_records_log!P19,2))))</f>
        <v>None</v>
      </c>
      <c r="Q19" s="5" t="str" cm="1">
        <f t="array" ref="Q19">SUBSTITUTE(_xlfn.IFS(ISTEXT(citizen_services_records_log!Q19),PROPER(citizen_services_records_log!Q19),ISBLANK(citizen_services_records_log!Q19),"None"),"Id","ID",1)</f>
        <v>Biometric Capture Failed, Rescheduled</v>
      </c>
    </row>
    <row r="20" spans="1:17" x14ac:dyDescent="0.3">
      <c r="A20" s="5" t="str">
        <f>IF(ISBLANK(citizen_services_records_log!A20),"None",(CONCATENATE(UPPER(_xlfn.TEXTBEFORE(SUBSTITUTE(citizen_services_records_log!A20, "-", ""), {"0","1","2","3","4","5","6","7","8","9"}, 1)),"-",RIGHT(citizen_services_records_log!A20,6))))</f>
        <v>DHA-000087</v>
      </c>
      <c r="B20" s="2">
        <f>IF(ISBLANK(citizen_services_records_log!B20),"None",IF(ISNUMBER(citizen_services_records_log!B20),citizen_services_records_log!B20,DATE(RIGHT(citizen_services_records_log!B20,4),MID(citizen_services_records_log!B20,4,2),LEFT(citizen_services_records_log!B20,2))))</f>
        <v>46142</v>
      </c>
      <c r="C20" s="5" t="str">
        <f>IF(citizen_services_records_log!C20 = "SASSA Grant Status Enquiry","SASSA - Grant Status Enquiry",IF(citizen_services_records_log!C20 = "SASSA Grant Application",  "SASSA - Grant Application", IF(citizen_services_records_log!C20=0,"None", citizen_services_records_log!C20)))</f>
        <v>Home Affairs - ID Application</v>
      </c>
      <c r="D20" s="5" t="str" cm="1">
        <f t="array" ref="D20">_xlfn.IFS(ISTEXT(citizen_services_records_log!D20),PROPER(citizen_services_records_log!D20),ISBLANK(citizen_services_records_log!D20),"None")</f>
        <v>Emfuleni Municipal Office</v>
      </c>
      <c r="E20" s="5" t="str" cm="1">
        <f t="array" ref="E20">_xlfn.IFS(ISTEXT(citizen_services_records_log!E20),PROPER(citizen_services_records_log!E20),ISBLANK(citizen_services_records_log!E20),"None")</f>
        <v>Lindiwe Khumalo</v>
      </c>
      <c r="F20" s="6" cm="1">
        <f t="array" ref="F20">_xlfn.IFS(ISBLANK(citizen_services_records_log!F20),"None", TYPE(citizen_services_records_log!F20)=1,citizen_services_records_log!F20,citizen_services_records_log!F20="ID NOT PROVIDED","ID not provided" )</f>
        <v>6110000000000</v>
      </c>
      <c r="G20" s="4">
        <f>IF(ISBLANK(citizen_services_records_log!G20),"None",IF(ISNUMBER(citizen_services_records_log!G20),citizen_services_records_log!G20,DATE(RIGHT(citizen_services_records_log!G20,4),MID(citizen_services_records_log!G20,4,2),LEFT(citizen_services_records_log!G20,2))))</f>
        <v>22635</v>
      </c>
      <c r="H20" s="5" t="str" cm="1">
        <f t="array" ref="H20">_xlfn.IFS(citizen_services_records_log!H20="M", "Male", citizen_services_records_log!H20 = "F", "Female", citizen_services_records_log!H20="male", "Male", citizen_services_records_log!H20="female","Female", ISBLANK(citizen_services_records_log!H20),"None", citizen_services_records_log!H20 = "Female", "Female", citizen_services_records_log!H20="Male","Male")</f>
        <v>Male</v>
      </c>
      <c r="I20" s="6" t="str">
        <f>IF(OR(ISBLANK(citizen_services_records_log!I20),UPPER(TRIM(citizen_services_records_log!I20))="N/A"),"None",_xlfn.LET(_xlpm.d,RIGHT(SUBSTITUTE(SUBSTITUTE(SUBSTITUTE(SUBSTITUTE(citizen_services_records_log!I20," ",""),"-",""),"(",""),")",""),9),"0"&amp;LEFT(_xlpm.d,2)&amp;" "&amp;MID(_xlpm.d,3,3)&amp;" "&amp;RIGHT(_xlpm.d,4)))</f>
        <v>None</v>
      </c>
      <c r="J20" s="5" t="str" cm="1">
        <f t="array" ref="J20">_xlfn.IFS(ISTEXT(citizen_services_records_log!J20),citizen_services_records_log!J20,ISBLANK(citizen_services_records_log!J20),"None")</f>
        <v>Ward 23</v>
      </c>
      <c r="K20" s="5" t="str" cm="1">
        <f t="array" ref="K20">_xlfn.IFS(ISTEXT(citizen_services_records_log!K20),citizen_services_records_log!K20, ISBLANK(citizen_services_records_log!K20),"None")</f>
        <v>None</v>
      </c>
      <c r="L20" s="5" t="str" cm="1">
        <f t="array" ref="L20">SUBSTITUTE(PROPER(_xlfn.IFS(ISTEXT(citizen_services_records_log!L20),citizen_services_records_log!L20, ISBLANK(citizen_services_records_log!L20),"None")),"Id","ID",1)</f>
        <v>Awaiting Home Affairs Confirmation</v>
      </c>
      <c r="M20" s="5" t="str" cm="1">
        <f t="array" ref="M20">IF(citizen_services_records_log!M20 = "Re-opened","Re-opened",PROPER(_xlfn.IFS(ISTEXT(citizen_services_records_log!M20),citizen_services_records_log!M20, ISBLANK(citizen_services_records_log!M20),"None")))</f>
        <v>Captured</v>
      </c>
      <c r="N20" s="5" t="str" cm="1">
        <f t="array" ref="N20">(_xlfn.IFS(ISTEXT(citizen_services_records_log!N20),citizen_services_records_log!N20,ISBLANK(citizen_services_records_log!N20),"None"))</f>
        <v>None</v>
      </c>
      <c r="O20" s="5" t="str" cm="1">
        <f t="array" ref="O20">_xlfn.IFS(ISTEXT(citizen_services_records_log!O20),PROPER(citizen_services_records_log!O20),ISBLANK(citizen_services_records_log!O20),"None")</f>
        <v>Palesa Swart</v>
      </c>
      <c r="P20" s="4">
        <f>IF(ISBLANK(citizen_services_records_log!P20),"None",IF(ISNUMBER(citizen_services_records_log!P20),citizen_services_records_log!P20,DATE(RIGHT(citizen_services_records_log!P20,4),MID(citizen_services_records_log!P20,4,2),LEFT(citizen_services_records_log!P20,2))))</f>
        <v>46171</v>
      </c>
      <c r="Q20" s="5" t="str" cm="1">
        <f t="array" ref="Q20">SUBSTITUTE(_xlfn.IFS(ISTEXT(citizen_services_records_log!Q20),PROPER(citizen_services_records_log!Q20),ISBLANK(citizen_services_records_log!Q20),"None"),"Id","ID",1)</f>
        <v>Follow-Up Call Required To Confirm Banking Details</v>
      </c>
    </row>
    <row r="21" spans="1:17" x14ac:dyDescent="0.3">
      <c r="A21" s="5" t="str">
        <f>IF(ISBLANK(citizen_services_records_log!A21),"None",(CONCATENATE(UPPER(_xlfn.TEXTBEFORE(SUBSTITUTE(citizen_services_records_log!A21, "-", ""), {"0","1","2","3","4","5","6","7","8","9"}, 1)),"-",RIGHT(citizen_services_records_log!A21,6))))</f>
        <v>DHA-000894</v>
      </c>
      <c r="B21" s="2">
        <f>IF(ISBLANK(citizen_services_records_log!B21),"None",IF(ISNUMBER(citizen_services_records_log!B21),citizen_services_records_log!B21,DATE(RIGHT(citizen_services_records_log!B21,4),MID(citizen_services_records_log!B21,4,2),LEFT(citizen_services_records_log!B21,2))))</f>
        <v>46080</v>
      </c>
      <c r="C21" s="5" t="str">
        <f>IF(citizen_services_records_log!C21 = "SASSA Grant Status Enquiry","SASSA - Grant Status Enquiry",IF(citizen_services_records_log!C21 = "SASSA Grant Application",  "SASSA - Grant Application", IF(citizen_services_records_log!C21=0,"None", citizen_services_records_log!C21)))</f>
        <v>Home Affairs - ID Application</v>
      </c>
      <c r="D21" s="5" t="str" cm="1">
        <f t="array" ref="D21">_xlfn.IFS(ISTEXT(citizen_services_records_log!D21),PROPER(citizen_services_records_log!D21),ISBLANK(citizen_services_records_log!D21),"None")</f>
        <v>Vereeniging Home Affairs</v>
      </c>
      <c r="E21" s="5" t="str" cm="1">
        <f t="array" ref="E21">_xlfn.IFS(ISTEXT(citizen_services_records_log!E21),PROPER(citizen_services_records_log!E21),ISBLANK(citizen_services_records_log!E21),"None")</f>
        <v>Nokuthula Dlamini</v>
      </c>
      <c r="F21" s="6" t="str" cm="1">
        <f t="array" ref="F21">_xlfn.IFS(ISBLANK(citizen_services_records_log!F21),"None", TYPE(citizen_services_records_log!F21)=1,citizen_services_records_log!F21,citizen_services_records_log!F21="ID NOT PROVIDED","ID not provided" )</f>
        <v>None</v>
      </c>
      <c r="G21" s="4">
        <f>IF(ISBLANK(citizen_services_records_log!G21),"None",IF(ISNUMBER(citizen_services_records_log!G21),citizen_services_records_log!G21,DATE(RIGHT(citizen_services_records_log!G21,4),MID(citizen_services_records_log!G21,4,2),LEFT(citizen_services_records_log!G21,2))))</f>
        <v>30603</v>
      </c>
      <c r="H21" s="5" t="str" cm="1">
        <f t="array" ref="H21">_xlfn.IFS(citizen_services_records_log!H21="M", "Male", citizen_services_records_log!H21 = "F", "Female", citizen_services_records_log!H21="male", "Male", citizen_services_records_log!H21="female","Female", ISBLANK(citizen_services_records_log!H21),"None", citizen_services_records_log!H21 = "Female", "Female", citizen_services_records_log!H21="Male","Male")</f>
        <v>Female</v>
      </c>
      <c r="I21" s="6" t="str">
        <f>IF(OR(ISBLANK(citizen_services_records_log!I21),UPPER(TRIM(citizen_services_records_log!I21))="N/A"),"None",_xlfn.LET(_xlpm.d,RIGHT(SUBSTITUTE(SUBSTITUTE(SUBSTITUTE(SUBSTITUTE(citizen_services_records_log!I21," ",""),"-",""),"(",""),")",""),9),"0"&amp;LEFT(_xlpm.d,2)&amp;" "&amp;MID(_xlpm.d,3,3)&amp;" "&amp;RIGHT(_xlpm.d,4)))</f>
        <v>061 858 5722</v>
      </c>
      <c r="J21" s="5" t="str" cm="1">
        <f t="array" ref="J21">_xlfn.IFS(ISTEXT(citizen_services_records_log!J21),citizen_services_records_log!J21,ISBLANK(citizen_services_records_log!J21),"None")</f>
        <v>Ward 13</v>
      </c>
      <c r="K21" s="5" t="str" cm="1">
        <f t="array" ref="K21">_xlfn.IFS(ISTEXT(citizen_services_records_log!K21),citizen_services_records_log!K21, ISBLANK(citizen_services_records_log!K21),"None")</f>
        <v>None</v>
      </c>
      <c r="L21" s="5" t="str" cm="1">
        <f t="array" ref="L21">SUBSTITUTE(PROPER(_xlfn.IFS(ISTEXT(citizen_services_records_log!L21),citizen_services_records_log!L21, ISBLANK(citizen_services_records_log!L21),"None")),"Id","ID",1)</f>
        <v>Pending Verification</v>
      </c>
      <c r="M21" s="5" t="str" cm="1">
        <f t="array" ref="M21">IF(citizen_services_records_log!M21 = "Re-opened","Re-opened",PROPER(_xlfn.IFS(ISTEXT(citizen_services_records_log!M21),citizen_services_records_log!M21, ISBLANK(citizen_services_records_log!M21),"None")))</f>
        <v>Closed</v>
      </c>
      <c r="N21" s="5" t="str" cm="1">
        <f t="array" ref="N21">(_xlfn.IFS(ISTEXT(citizen_services_records_log!N21),citizen_services_records_log!N21,ISBLANK(citizen_services_records_log!N21),"None"))</f>
        <v>Q167</v>
      </c>
      <c r="O21" s="5" t="str" cm="1">
        <f t="array" ref="O21">_xlfn.IFS(ISTEXT(citizen_services_records_log!O21),PROPER(citizen_services_records_log!O21),ISBLANK(citizen_services_records_log!O21),"None")</f>
        <v>Busisiwe Mahlangu</v>
      </c>
      <c r="P21" s="4">
        <f>IF(ISBLANK(citizen_services_records_log!P21),"None",IF(ISNUMBER(citizen_services_records_log!P21),citizen_services_records_log!P21,DATE(RIGHT(citizen_services_records_log!P21,4),MID(citizen_services_records_log!P21,4,2),LEFT(citizen_services_records_log!P21,2))))</f>
        <v>46176</v>
      </c>
      <c r="Q21" s="5" t="str" cm="1">
        <f t="array" ref="Q21">SUBSTITUTE(_xlfn.IFS(ISTEXT(citizen_services_records_log!Q21),PROPER(citizen_services_records_log!Q21),ISBLANK(citizen_services_records_log!Q21),"None"),"Id","ID",1)</f>
        <v>Grant Payment Query - Referred To Sassa Call Centre</v>
      </c>
    </row>
    <row r="22" spans="1:17" x14ac:dyDescent="0.3">
      <c r="A22" s="5" t="str">
        <f>IF(ISBLANK(citizen_services_records_log!A22),"None",(CONCATENATE(UPPER(_xlfn.TEXTBEFORE(SUBSTITUTE(citizen_services_records_log!A22, "-", ""), {"0","1","2","3","4","5","6","7","8","9"}, 1)),"-",RIGHT(citizen_services_records_log!A22,6))))</f>
        <v>DHA-000904</v>
      </c>
      <c r="B22" s="2">
        <f>IF(ISBLANK(citizen_services_records_log!B22),"None",IF(ISNUMBER(citizen_services_records_log!B22),citizen_services_records_log!B22,DATE(RIGHT(citizen_services_records_log!B22,4),MID(citizen_services_records_log!B22,4,2),LEFT(citizen_services_records_log!B22,2))))</f>
        <v>46237</v>
      </c>
      <c r="C22" s="5" t="str">
        <f>IF(citizen_services_records_log!C22 = "SASSA Grant Status Enquiry","SASSA - Grant Status Enquiry",IF(citizen_services_records_log!C22 = "SASSA Grant Application",  "SASSA - Grant Application", IF(citizen_services_records_log!C22=0,"None", citizen_services_records_log!C22)))</f>
        <v>Home Affairs - Death Certificate</v>
      </c>
      <c r="D22" s="5" t="str" cm="1">
        <f t="array" ref="D22">_xlfn.IFS(ISTEXT(citizen_services_records_log!D22),PROPER(citizen_services_records_log!D22),ISBLANK(citizen_services_records_log!D22),"None")</f>
        <v>Vereeniging Home Affairs</v>
      </c>
      <c r="E22" s="5" t="str" cm="1">
        <f t="array" ref="E22">_xlfn.IFS(ISTEXT(citizen_services_records_log!E22),PROPER(citizen_services_records_log!E22),ISBLANK(citizen_services_records_log!E22),"None")</f>
        <v>Thabo Botha</v>
      </c>
      <c r="F22" s="6" cm="1">
        <f t="array" ref="F22">_xlfn.IFS(ISBLANK(citizen_services_records_log!F22),"None", TYPE(citizen_services_records_log!F22)=1,citizen_services_records_log!F22,citizen_services_records_log!F22="ID NOT PROVIDED","ID not provided" )</f>
        <v>103000000000</v>
      </c>
      <c r="G22" s="4">
        <f>IF(ISBLANK(citizen_services_records_log!G22),"None",IF(ISNUMBER(citizen_services_records_log!G22),citizen_services_records_log!G22,DATE(RIGHT(citizen_services_records_log!G22,4),MID(citizen_services_records_log!G22,4,2),LEFT(citizen_services_records_log!G22,2))))</f>
        <v>36968</v>
      </c>
      <c r="H22" s="5" t="str" cm="1">
        <f t="array" ref="H22">_xlfn.IFS(citizen_services_records_log!H22="M", "Male", citizen_services_records_log!H22 = "F", "Female", citizen_services_records_log!H22="male", "Male", citizen_services_records_log!H22="female","Female", ISBLANK(citizen_services_records_log!H22),"None", citizen_services_records_log!H22 = "Female", "Female", citizen_services_records_log!H22="Male","Male")</f>
        <v>Female</v>
      </c>
      <c r="I22" s="6" t="str">
        <f>IF(OR(ISBLANK(citizen_services_records_log!I22),UPPER(TRIM(citizen_services_records_log!I22))="N/A"),"None",_xlfn.LET(_xlpm.d,RIGHT(SUBSTITUTE(SUBSTITUTE(SUBSTITUTE(SUBSTITUTE(citizen_services_records_log!I22," ",""),"-",""),"(",""),")",""),9),"0"&amp;LEFT(_xlpm.d,2)&amp;" "&amp;MID(_xlpm.d,3,3)&amp;" "&amp;RIGHT(_xlpm.d,4)))</f>
        <v>062 285 3681</v>
      </c>
      <c r="J22" s="5" t="str" cm="1">
        <f t="array" ref="J22">_xlfn.IFS(ISTEXT(citizen_services_records_log!J22),citizen_services_records_log!J22,ISBLANK(citizen_services_records_log!J22),"None")</f>
        <v>Ward 19</v>
      </c>
      <c r="K22" s="5" t="str" cm="1">
        <f t="array" ref="K22">_xlfn.IFS(ISTEXT(citizen_services_records_log!K22),citizen_services_records_log!K22, ISBLANK(citizen_services_records_log!K22),"None")</f>
        <v>None</v>
      </c>
      <c r="L22" s="5" t="str" cm="1">
        <f t="array" ref="L22">SUBSTITUTE(PROPER(_xlfn.IFS(ISTEXT(citizen_services_records_log!L22),citizen_services_records_log!L22, ISBLANK(citizen_services_records_log!L22),"None")),"Id","ID",1)</f>
        <v>Under Review</v>
      </c>
      <c r="M22" s="5" t="str" cm="1">
        <f t="array" ref="M22">IF(citizen_services_records_log!M22 = "Re-opened","Re-opened",PROPER(_xlfn.IFS(ISTEXT(citizen_services_records_log!M22),citizen_services_records_log!M22, ISBLANK(citizen_services_records_log!M22),"None")))</f>
        <v>Captured</v>
      </c>
      <c r="N22" s="5" t="str" cm="1">
        <f t="array" ref="N22">(_xlfn.IFS(ISTEXT(citizen_services_records_log!N22),citizen_services_records_log!N22,ISBLANK(citizen_services_records_log!N22),"None"))</f>
        <v>Q104</v>
      </c>
      <c r="O22" s="5" t="str" cm="1">
        <f t="array" ref="O22">_xlfn.IFS(ISTEXT(citizen_services_records_log!O22),PROPER(citizen_services_records_log!O22),ISBLANK(citizen_services_records_log!O22),"None")</f>
        <v>Marius Meyer</v>
      </c>
      <c r="P22" s="4" t="str">
        <f>IF(ISBLANK(citizen_services_records_log!P22),"None",IF(ISNUMBER(citizen_services_records_log!P22),citizen_services_records_log!P22,DATE(RIGHT(citizen_services_records_log!P22,4),MID(citizen_services_records_log!P22,4,2),LEFT(citizen_services_records_log!P22,2))))</f>
        <v>None</v>
      </c>
      <c r="Q22" s="5" t="str" cm="1">
        <f t="array" ref="Q22">SUBSTITUTE(_xlfn.IFS(ISTEXT(citizen_services_records_log!Q22),PROPER(citizen_services_records_log!Q22),ISBLANK(citizen_services_records_log!Q22),"None"),"Id","ID",1)</f>
        <v>Follow-Up Call Required To Confirm Banking Details</v>
      </c>
    </row>
    <row r="23" spans="1:17" x14ac:dyDescent="0.3">
      <c r="A23" s="5" t="str">
        <f>IF(ISBLANK(citizen_services_records_log!A23),"None",(CONCATENATE(UPPER(_xlfn.TEXTBEFORE(SUBSTITUTE(citizen_services_records_log!A23, "-", ""), {"0","1","2","3","4","5","6","7","8","9"}, 1)),"-",RIGHT(citizen_services_records_log!A23,6))))</f>
        <v>DHA-000470</v>
      </c>
      <c r="B23" s="2">
        <f>IF(ISBLANK(citizen_services_records_log!B23),"None",IF(ISNUMBER(citizen_services_records_log!B23),citizen_services_records_log!B23,DATE(RIGHT(citizen_services_records_log!B23,4),MID(citizen_services_records_log!B23,4,2),LEFT(citizen_services_records_log!B23,2))))</f>
        <v>46084</v>
      </c>
      <c r="C23" s="5" t="str">
        <f>IF(citizen_services_records_log!C23 = "SASSA Grant Status Enquiry","SASSA - Grant Status Enquiry",IF(citizen_services_records_log!C23 = "SASSA Grant Application",  "SASSA - Grant Application", IF(citizen_services_records_log!C23=0,"None", citizen_services_records_log!C23)))</f>
        <v>Home Affairs - ID Application</v>
      </c>
      <c r="D23" s="5" t="str" cm="1">
        <f t="array" ref="D23">_xlfn.IFS(ISTEXT(citizen_services_records_log!D23),PROPER(citizen_services_records_log!D23),ISBLANK(citizen_services_records_log!D23),"None")</f>
        <v>Vanderbijlpark Home Affairs</v>
      </c>
      <c r="E23" s="5" t="str" cm="1">
        <f t="array" ref="E23">_xlfn.IFS(ISTEXT(citizen_services_records_log!E23),PROPER(citizen_services_records_log!E23),ISBLANK(citizen_services_records_log!E23),"None")</f>
        <v>Sizwe Ndlovu</v>
      </c>
      <c r="F23" s="6" cm="1">
        <f t="array" ref="F23">_xlfn.IFS(ISBLANK(citizen_services_records_log!F23),"None", TYPE(citizen_services_records_log!F23)=1,citizen_services_records_log!F23,citizen_services_records_log!F23="ID NOT PROVIDED","ID not provided" )</f>
        <v>6210000000000</v>
      </c>
      <c r="G23" s="4">
        <f>IF(ISBLANK(citizen_services_records_log!G23),"None",IF(ISNUMBER(citizen_services_records_log!G23),citizen_services_records_log!G23,DATE(RIGHT(citizen_services_records_log!G23,4),MID(citizen_services_records_log!G23,4,2),LEFT(citizen_services_records_log!G23,2))))</f>
        <v>22867</v>
      </c>
      <c r="H23" s="5" t="str" cm="1">
        <f t="array" ref="H23">_xlfn.IFS(citizen_services_records_log!H23="M", "Male", citizen_services_records_log!H23 = "F", "Female", citizen_services_records_log!H23="male", "Male", citizen_services_records_log!H23="female","Female", ISBLANK(citizen_services_records_log!H23),"None", citizen_services_records_log!H23 = "Female", "Female", citizen_services_records_log!H23="Male","Male")</f>
        <v>Female</v>
      </c>
      <c r="I23" s="6" t="str">
        <f>IF(OR(ISBLANK(citizen_services_records_log!I23),UPPER(TRIM(citizen_services_records_log!I23))="N/A"),"None",_xlfn.LET(_xlpm.d,RIGHT(SUBSTITUTE(SUBSTITUTE(SUBSTITUTE(SUBSTITUTE(citizen_services_records_log!I23," ",""),"-",""),"(",""),")",""),9),"0"&amp;LEFT(_xlpm.d,2)&amp;" "&amp;MID(_xlpm.d,3,3)&amp;" "&amp;RIGHT(_xlpm.d,4)))</f>
        <v>081 452 6015</v>
      </c>
      <c r="J23" s="5" t="str" cm="1">
        <f t="array" ref="J23">_xlfn.IFS(ISTEXT(citizen_services_records_log!J23),citizen_services_records_log!J23,ISBLANK(citizen_services_records_log!J23),"None")</f>
        <v>Ward 15</v>
      </c>
      <c r="K23" s="5" t="str" cm="1">
        <f t="array" ref="K23">_xlfn.IFS(ISTEXT(citizen_services_records_log!K23),citizen_services_records_log!K23, ISBLANK(citizen_services_records_log!K23),"None")</f>
        <v>None</v>
      </c>
      <c r="L23" s="5" t="str" cm="1">
        <f t="array" ref="L23">SUBSTITUTE(PROPER(_xlfn.IFS(ISTEXT(citizen_services_records_log!L23),citizen_services_records_log!L23, ISBLANK(citizen_services_records_log!L23),"None")),"Id","ID",1)</f>
        <v>Pending Verification</v>
      </c>
      <c r="M23" s="5" t="str" cm="1">
        <f t="array" ref="M23">IF(citizen_services_records_log!M23 = "Re-opened","Re-opened",PROPER(_xlfn.IFS(ISTEXT(citizen_services_records_log!M23),citizen_services_records_log!M23, ISBLANK(citizen_services_records_log!M23),"None")))</f>
        <v>Awaiting Documents</v>
      </c>
      <c r="N23" s="5" t="str" cm="1">
        <f t="array" ref="N23">(_xlfn.IFS(ISTEXT(citizen_services_records_log!N23),citizen_services_records_log!N23,ISBLANK(citizen_services_records_log!N23),"None"))</f>
        <v>Q052</v>
      </c>
      <c r="O23" s="5" t="str" cm="1">
        <f t="array" ref="O23">_xlfn.IFS(ISTEXT(citizen_services_records_log!O23),PROPER(citizen_services_records_log!O23),ISBLANK(citizen_services_records_log!O23),"None")</f>
        <v>Marius Mahlangu</v>
      </c>
      <c r="P23" s="4">
        <f>IF(ISBLANK(citizen_services_records_log!P23),"None",IF(ISNUMBER(citizen_services_records_log!P23),citizen_services_records_log!P23,DATE(RIGHT(citizen_services_records_log!P23,4),MID(citizen_services_records_log!P23,4,2),LEFT(citizen_services_records_log!P23,2))))</f>
        <v>46103</v>
      </c>
      <c r="Q23" s="5" t="str" cm="1">
        <f t="array" ref="Q23">SUBSTITUTE(_xlfn.IFS(ISTEXT(citizen_services_records_log!Q23),PROPER(citizen_services_records_log!Q23),ISBLANK(citizen_services_records_log!Q23),"None"),"Id","ID",1)</f>
        <v>Applicant Is A Minor, Guardian Present And Documented</v>
      </c>
    </row>
    <row r="24" spans="1:17" x14ac:dyDescent="0.3">
      <c r="A24" s="5" t="str">
        <f>IF(ISBLANK(citizen_services_records_log!A24),"None",(CONCATENATE(UPPER(_xlfn.TEXTBEFORE(SUBSTITUTE(citizen_services_records_log!A24, "-", ""), {"0","1","2","3","4","5","6","7","8","9"}, 1)),"-",RIGHT(citizen_services_records_log!A24,6))))</f>
        <v>MUN-000912</v>
      </c>
      <c r="B24" s="2">
        <f>IF(ISBLANK(citizen_services_records_log!B24),"None",IF(ISNUMBER(citizen_services_records_log!B24),citizen_services_records_log!B24,DATE(RIGHT(citizen_services_records_log!B24,4),MID(citizen_services_records_log!B24,4,2),LEFT(citizen_services_records_log!B24,2))))</f>
        <v>46276</v>
      </c>
      <c r="C24" s="5" t="str">
        <f>IF(citizen_services_records_log!C24 = "SASSA Grant Status Enquiry","SASSA - Grant Status Enquiry",IF(citizen_services_records_log!C24 = "SASSA Grant Application",  "SASSA - Grant Application", IF(citizen_services_records_log!C24=0,"None", citizen_services_records_log!C24)))</f>
        <v>Municipal - Service Request</v>
      </c>
      <c r="D24" s="5" t="str" cm="1">
        <f t="array" ref="D24">_xlfn.IFS(ISTEXT(citizen_services_records_log!D24),PROPER(citizen_services_records_log!D24),ISBLANK(citizen_services_records_log!D24),"None")</f>
        <v>Sasolburg Home Affairs</v>
      </c>
      <c r="E24" s="5" t="str" cm="1">
        <f t="array" ref="E24">_xlfn.IFS(ISTEXT(citizen_services_records_log!E24),PROPER(citizen_services_records_log!E24),ISBLANK(citizen_services_records_log!E24),"None")</f>
        <v>Anna Mokoena</v>
      </c>
      <c r="F24" s="6" cm="1">
        <f t="array" ref="F24">_xlfn.IFS(ISBLANK(citizen_services_records_log!F24),"None", TYPE(citizen_services_records_log!F24)=1,citizen_services_records_log!F24,citizen_services_records_log!F24="ID NOT PROVIDED","ID not provided" )</f>
        <v>109000000000</v>
      </c>
      <c r="G24" s="4">
        <f>IF(ISBLANK(citizen_services_records_log!G24),"None",IF(ISNUMBER(citizen_services_records_log!G24),citizen_services_records_log!G24,DATE(RIGHT(citizen_services_records_log!G24,4),MID(citizen_services_records_log!G24,4,2),LEFT(citizen_services_records_log!G24,2))))</f>
        <v>37081</v>
      </c>
      <c r="H24" s="5" t="str" cm="1">
        <f t="array" ref="H24">_xlfn.IFS(citizen_services_records_log!H24="M", "Male", citizen_services_records_log!H24 = "F", "Female", citizen_services_records_log!H24="male", "Male", citizen_services_records_log!H24="female","Female", ISBLANK(citizen_services_records_log!H24),"None", citizen_services_records_log!H24 = "Female", "Female", citizen_services_records_log!H24="Male","Male")</f>
        <v>Male</v>
      </c>
      <c r="I24" s="6" t="str">
        <f>IF(OR(ISBLANK(citizen_services_records_log!I24),UPPER(TRIM(citizen_services_records_log!I24))="N/A"),"None",_xlfn.LET(_xlpm.d,RIGHT(SUBSTITUTE(SUBSTITUTE(SUBSTITUTE(SUBSTITUTE(citizen_services_records_log!I24," ",""),"-",""),"(",""),")",""),9),"0"&amp;LEFT(_xlpm.d,2)&amp;" "&amp;MID(_xlpm.d,3,3)&amp;" "&amp;RIGHT(_xlpm.d,4)))</f>
        <v>075 130 0936</v>
      </c>
      <c r="J24" s="5" t="str" cm="1">
        <f t="array" ref="J24">_xlfn.IFS(ISTEXT(citizen_services_records_log!J24),citizen_services_records_log!J24,ISBLANK(citizen_services_records_log!J24),"None")</f>
        <v>Ward 17</v>
      </c>
      <c r="K24" s="5" t="str" cm="1">
        <f t="array" ref="K24">_xlfn.IFS(ISTEXT(citizen_services_records_log!K24),citizen_services_records_log!K24, ISBLANK(citizen_services_records_log!K24),"None")</f>
        <v>None</v>
      </c>
      <c r="L24" s="5" t="str" cm="1">
        <f t="array" ref="L24">SUBSTITUTE(PROPER(_xlfn.IFS(ISTEXT(citizen_services_records_log!L24),citizen_services_records_log!L24, ISBLANK(citizen_services_records_log!L24),"None")),"Id","ID",1)</f>
        <v>Under Review</v>
      </c>
      <c r="M24" s="5" t="str" cm="1">
        <f t="array" ref="M24">IF(citizen_services_records_log!M24 = "Re-opened","Re-opened",PROPER(_xlfn.IFS(ISTEXT(citizen_services_records_log!M24),citizen_services_records_log!M24, ISBLANK(citizen_services_records_log!M24),"None")))</f>
        <v>Captured</v>
      </c>
      <c r="N24" s="5" t="str" cm="1">
        <f t="array" ref="N24">(_xlfn.IFS(ISTEXT(citizen_services_records_log!N24),citizen_services_records_log!N24,ISBLANK(citizen_services_records_log!N24),"None"))</f>
        <v>Q118</v>
      </c>
      <c r="O24" s="5" t="str" cm="1">
        <f t="array" ref="O24">_xlfn.IFS(ISTEXT(citizen_services_records_log!O24),PROPER(citizen_services_records_log!O24),ISBLANK(citizen_services_records_log!O24),"None")</f>
        <v>Refilwe Mahlangu</v>
      </c>
      <c r="P24" s="4" t="str">
        <f>IF(ISBLANK(citizen_services_records_log!P24),"None",IF(ISNUMBER(citizen_services_records_log!P24),citizen_services_records_log!P24,DATE(RIGHT(citizen_services_records_log!P24,4),MID(citizen_services_records_log!P24,4,2),LEFT(citizen_services_records_log!P24,2))))</f>
        <v>None</v>
      </c>
      <c r="Q24" s="5" t="str" cm="1">
        <f t="array" ref="Q24">SUBSTITUTE(_xlfn.IFS(ISTEXT(citizen_services_records_log!Q24),PROPER(citizen_services_records_log!Q24),ISBLANK(citizen_services_records_log!Q24),"None"),"Id","ID",1)</f>
        <v>Applicant Did Not Bring Required Supporting Documents</v>
      </c>
    </row>
    <row r="25" spans="1:17" x14ac:dyDescent="0.3">
      <c r="A25" s="5" t="str">
        <f>IF(ISBLANK(citizen_services_records_log!A25),"None",(CONCATENATE(UPPER(_xlfn.TEXTBEFORE(SUBSTITUTE(citizen_services_records_log!A25, "-", ""), {"0","1","2","3","4","5","6","7","8","9"}, 1)),"-",RIGHT(citizen_services_records_log!A25,6))))</f>
        <v>DHA-000702</v>
      </c>
      <c r="B25" s="2">
        <f>IF(ISBLANK(citizen_services_records_log!B25),"None",IF(ISNUMBER(citizen_services_records_log!B25),citizen_services_records_log!B25,DATE(RIGHT(citizen_services_records_log!B25,4),MID(citizen_services_records_log!B25,4,2),LEFT(citizen_services_records_log!B25,2))))</f>
        <v>46302</v>
      </c>
      <c r="C25" s="5" t="str">
        <f>IF(citizen_services_records_log!C25 = "SASSA Grant Status Enquiry","SASSA - Grant Status Enquiry",IF(citizen_services_records_log!C25 = "SASSA Grant Application",  "SASSA - Grant Application", IF(citizen_services_records_log!C25=0,"None", citizen_services_records_log!C25)))</f>
        <v>Home Affairs - Passport Application</v>
      </c>
      <c r="D25" s="5" t="str" cm="1">
        <f t="array" ref="D25">_xlfn.IFS(ISTEXT(citizen_services_records_log!D25),PROPER(citizen_services_records_log!D25),ISBLANK(citizen_services_records_log!D25),"None")</f>
        <v>Sebokeng Sassa Office</v>
      </c>
      <c r="E25" s="5" t="str" cm="1">
        <f t="array" ref="E25">_xlfn.IFS(ISTEXT(citizen_services_records_log!E25),PROPER(citizen_services_records_log!E25),ISBLANK(citizen_services_records_log!E25),"None")</f>
        <v>Dorah Ndlovu</v>
      </c>
      <c r="F25" s="6" cm="1">
        <f t="array" ref="F25">_xlfn.IFS(ISBLANK(citizen_services_records_log!F25),"None", TYPE(citizen_services_records_log!F25)=1,citizen_services_records_log!F25,citizen_services_records_log!F25="ID NOT PROVIDED","ID not provided" )</f>
        <v>6400000000000</v>
      </c>
      <c r="G25" s="4">
        <f>IF(ISBLANK(citizen_services_records_log!G25),"None",IF(ISNUMBER(citizen_services_records_log!G25),citizen_services_records_log!G25,DATE(RIGHT(citizen_services_records_log!G25,4),MID(citizen_services_records_log!G25,4,2),LEFT(citizen_services_records_log!G25,2))))</f>
        <v>23398</v>
      </c>
      <c r="H25" s="5" t="str" cm="1">
        <f t="array" ref="H25">_xlfn.IFS(citizen_services_records_log!H25="M", "Male", citizen_services_records_log!H25 = "F", "Female", citizen_services_records_log!H25="male", "Male", citizen_services_records_log!H25="female","Female", ISBLANK(citizen_services_records_log!H25),"None", citizen_services_records_log!H25 = "Female", "Female", citizen_services_records_log!H25="Male","Male")</f>
        <v>Female</v>
      </c>
      <c r="I25" s="6" t="str">
        <f>IF(OR(ISBLANK(citizen_services_records_log!I25),UPPER(TRIM(citizen_services_records_log!I25))="N/A"),"None",_xlfn.LET(_xlpm.d,RIGHT(SUBSTITUTE(SUBSTITUTE(SUBSTITUTE(SUBSTITUTE(citizen_services_records_log!I25," ",""),"-",""),"(",""),")",""),9),"0"&amp;LEFT(_xlpm.d,2)&amp;" "&amp;MID(_xlpm.d,3,3)&amp;" "&amp;RIGHT(_xlpm.d,4)))</f>
        <v>075 917 9518</v>
      </c>
      <c r="J25" s="5" t="str" cm="1">
        <f t="array" ref="J25">_xlfn.IFS(ISTEXT(citizen_services_records_log!J25),citizen_services_records_log!J25,ISBLANK(citizen_services_records_log!J25),"None")</f>
        <v>Ward 5</v>
      </c>
      <c r="K25" s="5" t="str" cm="1">
        <f t="array" ref="K25">_xlfn.IFS(ISTEXT(citizen_services_records_log!K25),citizen_services_records_log!K25, ISBLANK(citizen_services_records_log!K25),"None")</f>
        <v>None</v>
      </c>
      <c r="L25" s="5" t="str" cm="1">
        <f t="array" ref="L25">SUBSTITUTE(PROPER(_xlfn.IFS(ISTEXT(citizen_services_records_log!L25),citizen_services_records_log!L25, ISBLANK(citizen_services_records_log!L25),"None")),"Id","ID",1)</f>
        <v>Rejected</v>
      </c>
      <c r="M25" s="5" t="str" cm="1">
        <f t="array" ref="M25">IF(citizen_services_records_log!M25 = "Re-opened","Re-opened",PROPER(_xlfn.IFS(ISTEXT(citizen_services_records_log!M25),citizen_services_records_log!M25, ISBLANK(citizen_services_records_log!M25),"None")))</f>
        <v>Escalated</v>
      </c>
      <c r="N25" s="5" t="str" cm="1">
        <f t="array" ref="N25">(_xlfn.IFS(ISTEXT(citizen_services_records_log!N25),citizen_services_records_log!N25,ISBLANK(citizen_services_records_log!N25),"None"))</f>
        <v>Q134</v>
      </c>
      <c r="O25" s="5" t="str" cm="1">
        <f t="array" ref="O25">_xlfn.IFS(ISTEXT(citizen_services_records_log!O25),PROPER(citizen_services_records_log!O25),ISBLANK(citizen_services_records_log!O25),"None")</f>
        <v>Deon Coetzee</v>
      </c>
      <c r="P25" s="4" t="str">
        <f>IF(ISBLANK(citizen_services_records_log!P25),"None",IF(ISNUMBER(citizen_services_records_log!P25),citizen_services_records_log!P25,DATE(RIGHT(citizen_services_records_log!P25,4),MID(citizen_services_records_log!P25,4,2),LEFT(citizen_services_records_log!P25,2))))</f>
        <v>None</v>
      </c>
      <c r="Q25" s="5" t="str" cm="1">
        <f t="array" ref="Q25">SUBSTITUTE(_xlfn.IFS(ISTEXT(citizen_services_records_log!Q25),PROPER(citizen_services_records_log!Q25),ISBLANK(citizen_services_records_log!Q25),"None"),"Id","ID",1)</f>
        <v>Follow-Up Call Required To Confirm Banking Details</v>
      </c>
    </row>
    <row r="26" spans="1:17" x14ac:dyDescent="0.3">
      <c r="A26" s="5" t="str">
        <f>IF(ISBLANK(citizen_services_records_log!A26),"None",(CONCATENATE(UPPER(_xlfn.TEXTBEFORE(SUBSTITUTE(citizen_services_records_log!A26, "-", ""), {"0","1","2","3","4","5","6","7","8","9"}, 1)),"-",RIGHT(citizen_services_records_log!A26,6))))</f>
        <v>SASSA-000921</v>
      </c>
      <c r="B26" s="2">
        <f>IF(ISBLANK(citizen_services_records_log!B26),"None",IF(ISNUMBER(citizen_services_records_log!B26),citizen_services_records_log!B26,DATE(RIGHT(citizen_services_records_log!B26,4),MID(citizen_services_records_log!B26,4,2),LEFT(citizen_services_records_log!B26,2))))</f>
        <v>46049</v>
      </c>
      <c r="C26" s="5" t="str">
        <f>IF(citizen_services_records_log!C26 = "SASSA Grant Status Enquiry","SASSA - Grant Status Enquiry",IF(citizen_services_records_log!C26 = "SASSA Grant Application",  "SASSA - Grant Application", IF(citizen_services_records_log!C26=0,"None", citizen_services_records_log!C26)))</f>
        <v>SASSA - Grant Application</v>
      </c>
      <c r="D26" s="5" t="str" cm="1">
        <f t="array" ref="D26">_xlfn.IFS(ISTEXT(citizen_services_records_log!D26),PROPER(citizen_services_records_log!D26),ISBLANK(citizen_services_records_log!D26),"None")</f>
        <v>Evaton Sassa Office</v>
      </c>
      <c r="E26" s="5" t="str" cm="1">
        <f t="array" ref="E26">_xlfn.IFS(ISTEXT(citizen_services_records_log!E26),PROPER(citizen_services_records_log!E26),ISBLANK(citizen_services_records_log!E26),"None")</f>
        <v>Nokuthula Mokoena</v>
      </c>
      <c r="F26" s="6" cm="1">
        <f t="array" ref="F26">_xlfn.IFS(ISBLANK(citizen_services_records_log!F26),"None", TYPE(citizen_services_records_log!F26)=1,citizen_services_records_log!F26,citizen_services_records_log!F26="ID NOT PROVIDED","ID not provided" )</f>
        <v>6610000000000</v>
      </c>
      <c r="G26" s="4">
        <f>IF(ISBLANK(citizen_services_records_log!G26),"None",IF(ISNUMBER(citizen_services_records_log!G26),citizen_services_records_log!G26,DATE(RIGHT(citizen_services_records_log!G26,4),MID(citizen_services_records_log!G26,4,2),LEFT(citizen_services_records_log!G26,2))))</f>
        <v>24457</v>
      </c>
      <c r="H26" s="5" t="str" cm="1">
        <f t="array" ref="H26">_xlfn.IFS(citizen_services_records_log!H26="M", "Male", citizen_services_records_log!H26 = "F", "Female", citizen_services_records_log!H26="male", "Male", citizen_services_records_log!H26="female","Female", ISBLANK(citizen_services_records_log!H26),"None", citizen_services_records_log!H26 = "Female", "Female", citizen_services_records_log!H26="Male","Male")</f>
        <v>Female</v>
      </c>
      <c r="I26" s="6" t="str">
        <f>IF(OR(ISBLANK(citizen_services_records_log!I26),UPPER(TRIM(citizen_services_records_log!I26))="N/A"),"None",_xlfn.LET(_xlpm.d,RIGHT(SUBSTITUTE(SUBSTITUTE(SUBSTITUTE(SUBSTITUTE(citizen_services_records_log!I26," ",""),"-",""),"(",""),")",""),9),"0"&amp;LEFT(_xlpm.d,2)&amp;" "&amp;MID(_xlpm.d,3,3)&amp;" "&amp;RIGHT(_xlpm.d,4)))</f>
        <v>062 284 4578</v>
      </c>
      <c r="J26" s="5" t="str" cm="1">
        <f t="array" ref="J26">_xlfn.IFS(ISTEXT(citizen_services_records_log!J26),citizen_services_records_log!J26,ISBLANK(citizen_services_records_log!J26),"None")</f>
        <v>Ward 16</v>
      </c>
      <c r="K26" s="5" t="str" cm="1">
        <f t="array" ref="K26">_xlfn.IFS(ISTEXT(citizen_services_records_log!K26),citizen_services_records_log!K26, ISBLANK(citizen_services_records_log!K26),"None")</f>
        <v>Care Dependency Grant</v>
      </c>
      <c r="L26" s="5" t="str" cm="1">
        <f t="array" ref="L26">SUBSTITUTE(PROPER(_xlfn.IFS(ISTEXT(citizen_services_records_log!L26),citizen_services_records_log!L26, ISBLANK(citizen_services_records_log!L26),"None")),"Id","ID",1)</f>
        <v>Complete</v>
      </c>
      <c r="M26" s="5" t="str" cm="1">
        <f t="array" ref="M26">IF(citizen_services_records_log!M26 = "Re-opened","Re-opened",PROPER(_xlfn.IFS(ISTEXT(citizen_services_records_log!M26),citizen_services_records_log!M26, ISBLANK(citizen_services_records_log!M26),"None")))</f>
        <v>Pending</v>
      </c>
      <c r="N26" s="5" t="str" cm="1">
        <f t="array" ref="N26">(_xlfn.IFS(ISTEXT(citizen_services_records_log!N26),citizen_services_records_log!N26,ISBLANK(citizen_services_records_log!N26),"None"))</f>
        <v>Q138</v>
      </c>
      <c r="O26" s="5" t="str" cm="1">
        <f t="array" ref="O26">_xlfn.IFS(ISTEXT(citizen_services_records_log!O26),PROPER(citizen_services_records_log!O26),ISBLANK(citizen_services_records_log!O26),"None")</f>
        <v>Deon Meyer</v>
      </c>
      <c r="P26" s="4" t="str">
        <f>IF(ISBLANK(citizen_services_records_log!P26),"None",IF(ISNUMBER(citizen_services_records_log!P26),citizen_services_records_log!P26,DATE(RIGHT(citizen_services_records_log!P26,4),MID(citizen_services_records_log!P26,4,2),LEFT(citizen_services_records_log!P26,2))))</f>
        <v>None</v>
      </c>
      <c r="Q26" s="5" t="str" cm="1">
        <f t="array" ref="Q26">SUBSTITUTE(_xlfn.IFS(ISTEXT(citizen_services_records_log!Q26),PROPER(citizen_services_records_log!Q26),ISBLANK(citizen_services_records_log!Q26),"None"),"Id","ID",1)</f>
        <v>Follow-Up Call Required To Confirm Banking Details</v>
      </c>
    </row>
    <row r="27" spans="1:17" x14ac:dyDescent="0.3">
      <c r="A27" s="5" t="str">
        <f>IF(ISBLANK(citizen_services_records_log!A27),"None",(CONCATENATE(UPPER(_xlfn.TEXTBEFORE(SUBSTITUTE(citizen_services_records_log!A27, "-", ""), {"0","1","2","3","4","5","6","7","8","9"}, 1)),"-",RIGHT(citizen_services_records_log!A27,6))))</f>
        <v>CLN-000842</v>
      </c>
      <c r="B27" s="2">
        <f>IF(ISBLANK(citizen_services_records_log!B27),"None",IF(ISNUMBER(citizen_services_records_log!B27),citizen_services_records_log!B27,DATE(RIGHT(citizen_services_records_log!B27,4),MID(citizen_services_records_log!B27,4,2),LEFT(citizen_services_records_log!B27,2))))</f>
        <v>46063</v>
      </c>
      <c r="C27" s="5" t="str">
        <f>IF(citizen_services_records_log!C27 = "SASSA Grant Status Enquiry","SASSA - Grant Status Enquiry",IF(citizen_services_records_log!C27 = "SASSA Grant Application",  "SASSA - Grant Application", IF(citizen_services_records_log!C27=0,"None", citizen_services_records_log!C27)))</f>
        <v>Clinic - Chronic Medication Collection</v>
      </c>
      <c r="D27" s="5" t="str" cm="1">
        <f t="array" ref="D27">_xlfn.IFS(ISTEXT(citizen_services_records_log!D27),PROPER(citizen_services_records_log!D27),ISBLANK(citizen_services_records_log!D27),"None")</f>
        <v>Evaton Sassa Office</v>
      </c>
      <c r="E27" s="5" t="str" cm="1">
        <f t="array" ref="E27">_xlfn.IFS(ISTEXT(citizen_services_records_log!E27),PROPER(citizen_services_records_log!E27),ISBLANK(citizen_services_records_log!E27),"None")</f>
        <v>Pieter Khumalo</v>
      </c>
      <c r="F27" s="6" cm="1">
        <f t="array" ref="F27">_xlfn.IFS(ISBLANK(citizen_services_records_log!F27),"None", TYPE(citizen_services_records_log!F27)=1,citizen_services_records_log!F27,citizen_services_records_log!F27="ID NOT PROVIDED","ID not provided" )</f>
        <v>206000000000</v>
      </c>
      <c r="G27" s="4" t="str">
        <f>IF(ISBLANK(citizen_services_records_log!G27),"None",IF(ISNUMBER(citizen_services_records_log!G27),citizen_services_records_log!G27,DATE(RIGHT(citizen_services_records_log!G27,4),MID(citizen_services_records_log!G27,4,2),LEFT(citizen_services_records_log!G27,2))))</f>
        <v>None</v>
      </c>
      <c r="H27" s="5" t="str" cm="1">
        <f t="array" ref="H27">_xlfn.IFS(citizen_services_records_log!H27="M", "Male", citizen_services_records_log!H27 = "F", "Female", citizen_services_records_log!H27="male", "Male", citizen_services_records_log!H27="female","Female", ISBLANK(citizen_services_records_log!H27),"None", citizen_services_records_log!H27 = "Female", "Female", citizen_services_records_log!H27="Male","Male")</f>
        <v>None</v>
      </c>
      <c r="I27" s="6" t="str">
        <f>IF(OR(ISBLANK(citizen_services_records_log!I27),UPPER(TRIM(citizen_services_records_log!I27))="N/A"),"None",_xlfn.LET(_xlpm.d,RIGHT(SUBSTITUTE(SUBSTITUTE(SUBSTITUTE(SUBSTITUTE(citizen_services_records_log!I27," ",""),"-",""),"(",""),")",""),9),"0"&amp;LEFT(_xlpm.d,2)&amp;" "&amp;MID(_xlpm.d,3,3)&amp;" "&amp;RIGHT(_xlpm.d,4)))</f>
        <v>None</v>
      </c>
      <c r="J27" s="5" t="str" cm="1">
        <f t="array" ref="J27">_xlfn.IFS(ISTEXT(citizen_services_records_log!J27),citizen_services_records_log!J27,ISBLANK(citizen_services_records_log!J27),"None")</f>
        <v>Ward 21</v>
      </c>
      <c r="K27" s="5" t="str" cm="1">
        <f t="array" ref="K27">_xlfn.IFS(ISTEXT(citizen_services_records_log!K27),citizen_services_records_log!K27, ISBLANK(citizen_services_records_log!K27),"None")</f>
        <v>None</v>
      </c>
      <c r="L27" s="5" t="str" cm="1">
        <f t="array" ref="L27">SUBSTITUTE(PROPER(_xlfn.IFS(ISTEXT(citizen_services_records_log!L27),citizen_services_records_log!L27, ISBLANK(citizen_services_records_log!L27),"None")),"Id","ID",1)</f>
        <v>Complete</v>
      </c>
      <c r="M27" s="5" t="str" cm="1">
        <f t="array" ref="M27">IF(citizen_services_records_log!M27 = "Re-opened","Re-opened",PROPER(_xlfn.IFS(ISTEXT(citizen_services_records_log!M27),citizen_services_records_log!M27, ISBLANK(citizen_services_records_log!M27),"None")))</f>
        <v>Resolved</v>
      </c>
      <c r="N27" s="5" t="str" cm="1">
        <f t="array" ref="N27">(_xlfn.IFS(ISTEXT(citizen_services_records_log!N27),citizen_services_records_log!N27,ISBLANK(citizen_services_records_log!N27),"None"))</f>
        <v>None</v>
      </c>
      <c r="O27" s="5" t="str" cm="1">
        <f t="array" ref="O27">_xlfn.IFS(ISTEXT(citizen_services_records_log!O27),PROPER(citizen_services_records_log!O27),ISBLANK(citizen_services_records_log!O27),"None")</f>
        <v>None</v>
      </c>
      <c r="P27" s="4" t="str">
        <f>IF(ISBLANK(citizen_services_records_log!P27),"None",IF(ISNUMBER(citizen_services_records_log!P27),citizen_services_records_log!P27,DATE(RIGHT(citizen_services_records_log!P27,4),MID(citizen_services_records_log!P27,4,2),LEFT(citizen_services_records_log!P27,2))))</f>
        <v>None</v>
      </c>
      <c r="Q27" s="5" t="str" cm="1">
        <f t="array" ref="Q27">SUBSTITUTE(_xlfn.IFS(ISTEXT(citizen_services_records_log!Q27),PROPER(citizen_services_records_log!Q27),ISBLANK(citizen_services_records_log!Q27),"None"),"Id","ID",1)</f>
        <v>Urgent Case - Fast-Tracked Per Supervisor Approval</v>
      </c>
    </row>
    <row r="28" spans="1:17" x14ac:dyDescent="0.3">
      <c r="A28" s="5" t="str">
        <f>IF(ISBLANK(citizen_services_records_log!A28),"None",(CONCATENATE(UPPER(_xlfn.TEXTBEFORE(SUBSTITUTE(citizen_services_records_log!A28, "-", ""), {"0","1","2","3","4","5","6","7","8","9"}, 1)),"-",RIGHT(citizen_services_records_log!A28,6))))</f>
        <v>SASSA-000527</v>
      </c>
      <c r="B28" s="2">
        <f>IF(ISBLANK(citizen_services_records_log!B28),"None",IF(ISNUMBER(citizen_services_records_log!B28),citizen_services_records_log!B28,DATE(RIGHT(citizen_services_records_log!B28,4),MID(citizen_services_records_log!B28,4,2),LEFT(citizen_services_records_log!B28,2))))</f>
        <v>46096</v>
      </c>
      <c r="C28" s="5" t="str">
        <f>IF(citizen_services_records_log!C28 = "SASSA Grant Status Enquiry","SASSA - Grant Status Enquiry",IF(citizen_services_records_log!C28 = "SASSA Grant Application",  "SASSA - Grant Application", IF(citizen_services_records_log!C28=0,"None", citizen_services_records_log!C28)))</f>
        <v>SASSA - Grant Application</v>
      </c>
      <c r="D28" s="5" t="str" cm="1">
        <f t="array" ref="D28">_xlfn.IFS(ISTEXT(citizen_services_records_log!D28),PROPER(citizen_services_records_log!D28),ISBLANK(citizen_services_records_log!D28),"None")</f>
        <v>Vanderbijlpark Home Affairs</v>
      </c>
      <c r="E28" s="5" t="str" cm="1">
        <f t="array" ref="E28">_xlfn.IFS(ISTEXT(citizen_services_records_log!E28),PROPER(citizen_services_records_log!E28),ISBLANK(citizen_services_records_log!E28),"None")</f>
        <v>Lindiwe Kruger</v>
      </c>
      <c r="F28" s="6" cm="1">
        <f t="array" ref="F28">_xlfn.IFS(ISBLANK(citizen_services_records_log!F28),"None", TYPE(citizen_services_records_log!F28)=1,citizen_services_records_log!F28,citizen_services_records_log!F28="ID NOT PROVIDED","ID not provided" )</f>
        <v>6310000000000</v>
      </c>
      <c r="G28" s="4">
        <f>IF(ISBLANK(citizen_services_records_log!G28),"None",IF(ISNUMBER(citizen_services_records_log!G28),citizen_services_records_log!G28,DATE(RIGHT(citizen_services_records_log!G28,4),MID(citizen_services_records_log!G28,4,2),LEFT(citizen_services_records_log!G28,2))))</f>
        <v>23348</v>
      </c>
      <c r="H28" s="5" t="str" cm="1">
        <f t="array" ref="H28">_xlfn.IFS(citizen_services_records_log!H28="M", "Male", citizen_services_records_log!H28 = "F", "Female", citizen_services_records_log!H28="male", "Male", citizen_services_records_log!H28="female","Female", ISBLANK(citizen_services_records_log!H28),"None", citizen_services_records_log!H28 = "Female", "Female", citizen_services_records_log!H28="Male","Male")</f>
        <v>Female</v>
      </c>
      <c r="I28" s="6" t="str">
        <f>IF(OR(ISBLANK(citizen_services_records_log!I28),UPPER(TRIM(citizen_services_records_log!I28))="N/A"),"None",_xlfn.LET(_xlpm.d,RIGHT(SUBSTITUTE(SUBSTITUTE(SUBSTITUTE(SUBSTITUTE(citizen_services_records_log!I28," ",""),"-",""),"(",""),")",""),9),"0"&amp;LEFT(_xlpm.d,2)&amp;" "&amp;MID(_xlpm.d,3,3)&amp;" "&amp;RIGHT(_xlpm.d,4)))</f>
        <v>073 539 4716</v>
      </c>
      <c r="J28" s="5" t="str" cm="1">
        <f t="array" ref="J28">_xlfn.IFS(ISTEXT(citizen_services_records_log!J28),citizen_services_records_log!J28,ISBLANK(citizen_services_records_log!J28),"None")</f>
        <v>Ward 9</v>
      </c>
      <c r="K28" s="5" t="str" cm="1">
        <f t="array" ref="K28">_xlfn.IFS(ISTEXT(citizen_services_records_log!K28),citizen_services_records_log!K28, ISBLANK(citizen_services_records_log!K28),"None")</f>
        <v>Foster Child Grant</v>
      </c>
      <c r="L28" s="5" t="str" cm="1">
        <f t="array" ref="L28">SUBSTITUTE(PROPER(_xlfn.IFS(ISTEXT(citizen_services_records_log!L28),citizen_services_records_log!L28, ISBLANK(citizen_services_records_log!L28),"None")),"Id","ID",1)</f>
        <v>Incomplete - Missing Proof Of Residence</v>
      </c>
      <c r="M28" s="5" t="str" cm="1">
        <f t="array" ref="M28">IF(citizen_services_records_log!M28 = "Re-opened","Re-opened",PROPER(_xlfn.IFS(ISTEXT(citizen_services_records_log!M28),citizen_services_records_log!M28, ISBLANK(citizen_services_records_log!M28),"None")))</f>
        <v>Closed</v>
      </c>
      <c r="N28" s="5" t="str" cm="1">
        <f t="array" ref="N28">(_xlfn.IFS(ISTEXT(citizen_services_records_log!N28),citizen_services_records_log!N28,ISBLANK(citizen_services_records_log!N28),"None"))</f>
        <v>None</v>
      </c>
      <c r="O28" s="5" t="str" cm="1">
        <f t="array" ref="O28">_xlfn.IFS(ISTEXT(citizen_services_records_log!O28),PROPER(citizen_services_records_log!O28),ISBLANK(citizen_services_records_log!O28),"None")</f>
        <v>Andries Sithole</v>
      </c>
      <c r="P28" s="4" t="str">
        <f>IF(ISBLANK(citizen_services_records_log!P28),"None",IF(ISNUMBER(citizen_services_records_log!P28),citizen_services_records_log!P28,DATE(RIGHT(citizen_services_records_log!P28,4),MID(citizen_services_records_log!P28,4,2),LEFT(citizen_services_records_log!P28,2))))</f>
        <v>None</v>
      </c>
      <c r="Q28" s="5" t="str" cm="1">
        <f t="array" ref="Q28">SUBSTITUTE(_xlfn.IFS(ISTEXT(citizen_services_records_log!Q28),PROPER(citizen_services_records_log!Q28),ISBLANK(citizen_services_records_log!Q28),"None"),"Id","ID",1)</f>
        <v>None</v>
      </c>
    </row>
    <row r="29" spans="1:17" x14ac:dyDescent="0.3">
      <c r="A29" s="5" t="str">
        <f>IF(ISBLANK(citizen_services_records_log!A29),"None",(CONCATENATE(UPPER(_xlfn.TEXTBEFORE(SUBSTITUTE(citizen_services_records_log!A29, "-", ""), {"0","1","2","3","4","5","6","7","8","9"}, 1)),"-",RIGHT(citizen_services_records_log!A29,6))))</f>
        <v>SASSA-000908</v>
      </c>
      <c r="B29" s="2">
        <f>IF(ISBLANK(citizen_services_records_log!B29),"None",IF(ISNUMBER(citizen_services_records_log!B29),citizen_services_records_log!B29,DATE(RIGHT(citizen_services_records_log!B29,4),MID(citizen_services_records_log!B29,4,2),LEFT(citizen_services_records_log!B29,2))))</f>
        <v>46045</v>
      </c>
      <c r="C29" s="5" t="str">
        <f>IF(citizen_services_records_log!C29 = "SASSA Grant Status Enquiry","SASSA - Grant Status Enquiry",IF(citizen_services_records_log!C29 = "SASSA Grant Application",  "SASSA - Grant Application", IF(citizen_services_records_log!C29=0,"None", citizen_services_records_log!C29)))</f>
        <v>SASSA - Grant Application</v>
      </c>
      <c r="D29" s="5" t="str" cm="1">
        <f t="array" ref="D29">_xlfn.IFS(ISTEXT(citizen_services_records_log!D29),PROPER(citizen_services_records_log!D29),ISBLANK(citizen_services_records_log!D29),"None")</f>
        <v>Emfuleni Municipal Office</v>
      </c>
      <c r="E29" s="5" t="str" cm="1">
        <f t="array" ref="E29">_xlfn.IFS(ISTEXT(citizen_services_records_log!E29),PROPER(citizen_services_records_log!E29),ISBLANK(citizen_services_records_log!E29),"None")</f>
        <v>Kagiso Fourie</v>
      </c>
      <c r="F29" s="6" cm="1">
        <f t="array" ref="F29">_xlfn.IFS(ISBLANK(citizen_services_records_log!F29),"None", TYPE(citizen_services_records_log!F29)=1,citizen_services_records_log!F29,citizen_services_records_log!F29="ID NOT PROVIDED","ID not provided" )</f>
        <v>9310000000000</v>
      </c>
      <c r="G29" s="4">
        <f>IF(ISBLANK(citizen_services_records_log!G29),"None",IF(ISNUMBER(citizen_services_records_log!G29),citizen_services_records_log!G29,DATE(RIGHT(citizen_services_records_log!G29,4),MID(citizen_services_records_log!G29,4,2),LEFT(citizen_services_records_log!G29,2))))</f>
        <v>34122</v>
      </c>
      <c r="H29" s="5" t="str" cm="1">
        <f t="array" ref="H29">_xlfn.IFS(citizen_services_records_log!H29="M", "Male", citizen_services_records_log!H29 = "F", "Female", citizen_services_records_log!H29="male", "Male", citizen_services_records_log!H29="female","Female", ISBLANK(citizen_services_records_log!H29),"None", citizen_services_records_log!H29 = "Female", "Female", citizen_services_records_log!H29="Male","Male")</f>
        <v>Male</v>
      </c>
      <c r="I29" s="6" t="str">
        <f>IF(OR(ISBLANK(citizen_services_records_log!I29),UPPER(TRIM(citizen_services_records_log!I29))="N/A"),"None",_xlfn.LET(_xlpm.d,RIGHT(SUBSTITUTE(SUBSTITUTE(SUBSTITUTE(SUBSTITUTE(citizen_services_records_log!I29," ",""),"-",""),"(",""),")",""),9),"0"&amp;LEFT(_xlpm.d,2)&amp;" "&amp;MID(_xlpm.d,3,3)&amp;" "&amp;RIGHT(_xlpm.d,4)))</f>
        <v>None</v>
      </c>
      <c r="J29" s="5" t="str" cm="1">
        <f t="array" ref="J29">_xlfn.IFS(ISTEXT(citizen_services_records_log!J29),citizen_services_records_log!J29,ISBLANK(citizen_services_records_log!J29),"None")</f>
        <v>Ward 3</v>
      </c>
      <c r="K29" s="5" t="str" cm="1">
        <f t="array" ref="K29">_xlfn.IFS(ISTEXT(citizen_services_records_log!K29),citizen_services_records_log!K29, ISBLANK(citizen_services_records_log!K29),"None")</f>
        <v>Care Dependency Grant</v>
      </c>
      <c r="L29" s="5" t="str" cm="1">
        <f t="array" ref="L29">SUBSTITUTE(PROPER(_xlfn.IFS(ISTEXT(citizen_services_records_log!L29),citizen_services_records_log!L29, ISBLANK(citizen_services_records_log!L29),"None")),"Id","ID",1)</f>
        <v>Under Review</v>
      </c>
      <c r="M29" s="5" t="str" cm="1">
        <f t="array" ref="M29">IF(citizen_services_records_log!M29 = "Re-opened","Re-opened",PROPER(_xlfn.IFS(ISTEXT(citizen_services_records_log!M29),citizen_services_records_log!M29, ISBLANK(citizen_services_records_log!M29),"None")))</f>
        <v>Captured</v>
      </c>
      <c r="N29" s="5" t="str" cm="1">
        <f t="array" ref="N29">(_xlfn.IFS(ISTEXT(citizen_services_records_log!N29),citizen_services_records_log!N29,ISBLANK(citizen_services_records_log!N29),"None"))</f>
        <v>Q232</v>
      </c>
      <c r="O29" s="5" t="str" cm="1">
        <f t="array" ref="O29">_xlfn.IFS(ISTEXT(citizen_services_records_log!O29),PROPER(citizen_services_records_log!O29),ISBLANK(citizen_services_records_log!O29),"None")</f>
        <v>Deon Swart</v>
      </c>
      <c r="P29" s="4" t="str">
        <f>IF(ISBLANK(citizen_services_records_log!P29),"None",IF(ISNUMBER(citizen_services_records_log!P29),citizen_services_records_log!P29,DATE(RIGHT(citizen_services_records_log!P29,4),MID(citizen_services_records_log!P29,4,2),LEFT(citizen_services_records_log!P29,2))))</f>
        <v>None</v>
      </c>
      <c r="Q29" s="5" t="str" cm="1">
        <f t="array" ref="Q29">SUBSTITUTE(_xlfn.IFS(ISTEXT(citizen_services_records_log!Q29),PROPER(citizen_services_records_log!Q29),ISBLANK(citizen_services_records_log!Q29),"None"),"Id","ID",1)</f>
        <v>Incorrect ID Number Provided Initially, Corrected</v>
      </c>
    </row>
    <row r="30" spans="1:17" x14ac:dyDescent="0.3">
      <c r="A30" s="5" t="str">
        <f>IF(ISBLANK(citizen_services_records_log!A30),"None",(CONCATENATE(UPPER(_xlfn.TEXTBEFORE(SUBSTITUTE(citizen_services_records_log!A30, "-", ""), {"0","1","2","3","4","5","6","7","8","9"}, 1)),"-",RIGHT(citizen_services_records_log!A30,6))))</f>
        <v>DHA-000471</v>
      </c>
      <c r="B30" s="2">
        <f>IF(ISBLANK(citizen_services_records_log!B30),"None",IF(ISNUMBER(citizen_services_records_log!B30),citizen_services_records_log!B30,DATE(RIGHT(citizen_services_records_log!B30,4),MID(citizen_services_records_log!B30,4,2),LEFT(citizen_services_records_log!B30,2))))</f>
        <v>46154</v>
      </c>
      <c r="C30" s="5" t="str">
        <f>IF(citizen_services_records_log!C30 = "SASSA Grant Status Enquiry","SASSA - Grant Status Enquiry",IF(citizen_services_records_log!C30 = "SASSA Grant Application",  "SASSA - Grant Application", IF(citizen_services_records_log!C30=0,"None", citizen_services_records_log!C30)))</f>
        <v>Home Affairs - Birth Certificate</v>
      </c>
      <c r="D30" s="5" t="str" cm="1">
        <f t="array" ref="D30">_xlfn.IFS(ISTEXT(citizen_services_records_log!D30),PROPER(citizen_services_records_log!D30),ISBLANK(citizen_services_records_log!D30),"None")</f>
        <v>Sasolburg Home Affairs</v>
      </c>
      <c r="E30" s="5" t="str" cm="1">
        <f t="array" ref="E30">_xlfn.IFS(ISTEXT(citizen_services_records_log!E30),PROPER(citizen_services_records_log!E30),ISBLANK(citizen_services_records_log!E30),"None")</f>
        <v>Thabo Fourie</v>
      </c>
      <c r="F30" s="6" cm="1">
        <f t="array" ref="F30">_xlfn.IFS(ISBLANK(citizen_services_records_log!F30),"None", TYPE(citizen_services_records_log!F30)=1,citizen_services_records_log!F30,citizen_services_records_log!F30="ID NOT PROVIDED","ID not provided" )</f>
        <v>512000000000</v>
      </c>
      <c r="G30" s="4">
        <f>IF(ISBLANK(citizen_services_records_log!G30),"None",IF(ISNUMBER(citizen_services_records_log!G30),citizen_services_records_log!G30,DATE(RIGHT(citizen_services_records_log!G30,4),MID(citizen_services_records_log!G30,4,2),LEFT(citizen_services_records_log!G30,2))))</f>
        <v>38689</v>
      </c>
      <c r="H30" s="5" t="str" cm="1">
        <f t="array" ref="H30">_xlfn.IFS(citizen_services_records_log!H30="M", "Male", citizen_services_records_log!H30 = "F", "Female", citizen_services_records_log!H30="male", "Male", citizen_services_records_log!H30="female","Female", ISBLANK(citizen_services_records_log!H30),"None", citizen_services_records_log!H30 = "Female", "Female", citizen_services_records_log!H30="Male","Male")</f>
        <v>Male</v>
      </c>
      <c r="I30" s="6" t="str">
        <f>IF(OR(ISBLANK(citizen_services_records_log!I30),UPPER(TRIM(citizen_services_records_log!I30))="N/A"),"None",_xlfn.LET(_xlpm.d,RIGHT(SUBSTITUTE(SUBSTITUTE(SUBSTITUTE(SUBSTITUTE(citizen_services_records_log!I30," ",""),"-",""),"(",""),")",""),9),"0"&amp;LEFT(_xlpm.d,2)&amp;" "&amp;MID(_xlpm.d,3,3)&amp;" "&amp;RIGHT(_xlpm.d,4)))</f>
        <v>069 607 0278</v>
      </c>
      <c r="J30" s="5" t="str" cm="1">
        <f t="array" ref="J30">_xlfn.IFS(ISTEXT(citizen_services_records_log!J30),citizen_services_records_log!J30,ISBLANK(citizen_services_records_log!J30),"None")</f>
        <v>Ward 15</v>
      </c>
      <c r="K30" s="5" t="str" cm="1">
        <f t="array" ref="K30">_xlfn.IFS(ISTEXT(citizen_services_records_log!K30),citizen_services_records_log!K30, ISBLANK(citizen_services_records_log!K30),"None")</f>
        <v>None</v>
      </c>
      <c r="L30" s="5" t="str" cm="1">
        <f t="array" ref="L30">SUBSTITUTE(PROPER(_xlfn.IFS(ISTEXT(citizen_services_records_log!L30),citizen_services_records_log!L30, ISBLANK(citizen_services_records_log!L30),"None")),"Id","ID",1)</f>
        <v>Complete</v>
      </c>
      <c r="M30" s="5" t="str" cm="1">
        <f t="array" ref="M30">IF(citizen_services_records_log!M30 = "Re-opened","Re-opened",PROPER(_xlfn.IFS(ISTEXT(citizen_services_records_log!M30),citizen_services_records_log!M30, ISBLANK(citizen_services_records_log!M30),"None")))</f>
        <v>None</v>
      </c>
      <c r="N30" s="5" t="str" cm="1">
        <f t="array" ref="N30">(_xlfn.IFS(ISTEXT(citizen_services_records_log!N30),citizen_services_records_log!N30,ISBLANK(citizen_services_records_log!N30),"None"))</f>
        <v>None</v>
      </c>
      <c r="O30" s="5" t="str" cm="1">
        <f t="array" ref="O30">_xlfn.IFS(ISTEXT(citizen_services_records_log!O30),PROPER(citizen_services_records_log!O30),ISBLANK(citizen_services_records_log!O30),"None")</f>
        <v>Deon Mahlangu</v>
      </c>
      <c r="P30" s="4" t="str">
        <f>IF(ISBLANK(citizen_services_records_log!P30),"None",IF(ISNUMBER(citizen_services_records_log!P30),citizen_services_records_log!P30,DATE(RIGHT(citizen_services_records_log!P30,4),MID(citizen_services_records_log!P30,4,2),LEFT(citizen_services_records_log!P30,2))))</f>
        <v>None</v>
      </c>
      <c r="Q30" s="5" t="str" cm="1">
        <f t="array" ref="Q30">SUBSTITUTE(_xlfn.IFS(ISTEXT(citizen_services_records_log!Q30),PROPER(citizen_services_records_log!Q30),ISBLANK(citizen_services_records_log!Q30),"None"),"Id","ID",1)</f>
        <v>System Offline - Captured Manually, Will Upload Later</v>
      </c>
    </row>
    <row r="31" spans="1:17" x14ac:dyDescent="0.3">
      <c r="A31" s="5" t="str">
        <f>IF(ISBLANK(citizen_services_records_log!A31),"None",(CONCATENATE(UPPER(_xlfn.TEXTBEFORE(SUBSTITUTE(citizen_services_records_log!A31, "-", ""), {"0","1","2","3","4","5","6","7","8","9"}, 1)),"-",RIGHT(citizen_services_records_log!A31,6))))</f>
        <v>DHA-001022</v>
      </c>
      <c r="B31" s="2">
        <f>IF(ISBLANK(citizen_services_records_log!B31),"None",IF(ISNUMBER(citizen_services_records_log!B31),citizen_services_records_log!B31,DATE(RIGHT(citizen_services_records_log!B31,4),MID(citizen_services_records_log!B31,4,2),LEFT(citizen_services_records_log!B31,2))))</f>
        <v>46105</v>
      </c>
      <c r="C31" s="5" t="str">
        <f>IF(citizen_services_records_log!C31 = "SASSA Grant Status Enquiry","SASSA - Grant Status Enquiry",IF(citizen_services_records_log!C31 = "SASSA Grant Application",  "SASSA - Grant Application", IF(citizen_services_records_log!C31=0,"None", citizen_services_records_log!C31)))</f>
        <v>Home Affairs - Passport Application</v>
      </c>
      <c r="D31" s="5" t="str" cm="1">
        <f t="array" ref="D31">_xlfn.IFS(ISTEXT(citizen_services_records_log!D31),PROPER(citizen_services_records_log!D31),ISBLANK(citizen_services_records_log!D31),"None")</f>
        <v>Emfuleni Municipal Office</v>
      </c>
      <c r="E31" s="5" t="str" cm="1">
        <f t="array" ref="E31">_xlfn.IFS(ISTEXT(citizen_services_records_log!E31),PROPER(citizen_services_records_log!E31),ISBLANK(citizen_services_records_log!E31),"None")</f>
        <v>Bongani Mahlangu</v>
      </c>
      <c r="F31" s="6" cm="1">
        <f t="array" ref="F31">_xlfn.IFS(ISBLANK(citizen_services_records_log!F31),"None", TYPE(citizen_services_records_log!F31)=1,citizen_services_records_log!F31,citizen_services_records_log!F31="ID NOT PROVIDED","ID not provided" )</f>
        <v>512000000000</v>
      </c>
      <c r="G31" s="4">
        <f>IF(ISBLANK(citizen_services_records_log!G31),"None",IF(ISNUMBER(citizen_services_records_log!G31),citizen_services_records_log!G31,DATE(RIGHT(citizen_services_records_log!G31,4),MID(citizen_services_records_log!G31,4,2),LEFT(citizen_services_records_log!G31,2))))</f>
        <v>38712</v>
      </c>
      <c r="H31" s="5" t="str" cm="1">
        <f t="array" ref="H31">_xlfn.IFS(citizen_services_records_log!H31="M", "Male", citizen_services_records_log!H31 = "F", "Female", citizen_services_records_log!H31="male", "Male", citizen_services_records_log!H31="female","Female", ISBLANK(citizen_services_records_log!H31),"None", citizen_services_records_log!H31 = "Female", "Female", citizen_services_records_log!H31="Male","Male")</f>
        <v>Female</v>
      </c>
      <c r="I31" s="6" t="str">
        <f>IF(OR(ISBLANK(citizen_services_records_log!I31),UPPER(TRIM(citizen_services_records_log!I31))="N/A"),"None",_xlfn.LET(_xlpm.d,RIGHT(SUBSTITUTE(SUBSTITUTE(SUBSTITUTE(SUBSTITUTE(citizen_services_records_log!I31," ",""),"-",""),"(",""),")",""),9),"0"&amp;LEFT(_xlpm.d,2)&amp;" "&amp;MID(_xlpm.d,3,3)&amp;" "&amp;RIGHT(_xlpm.d,4)))</f>
        <v>062 860 3174</v>
      </c>
      <c r="J31" s="5" t="str" cm="1">
        <f t="array" ref="J31">_xlfn.IFS(ISTEXT(citizen_services_records_log!J31),citizen_services_records_log!J31,ISBLANK(citizen_services_records_log!J31),"None")</f>
        <v>Ward 12</v>
      </c>
      <c r="K31" s="5" t="str" cm="1">
        <f t="array" ref="K31">_xlfn.IFS(ISTEXT(citizen_services_records_log!K31),citizen_services_records_log!K31, ISBLANK(citizen_services_records_log!K31),"None")</f>
        <v>None</v>
      </c>
      <c r="L31" s="5" t="str" cm="1">
        <f t="array" ref="L31">SUBSTITUTE(PROPER(_xlfn.IFS(ISTEXT(citizen_services_records_log!L31),citizen_services_records_log!L31, ISBLANK(citizen_services_records_log!L31),"None")),"Id","ID",1)</f>
        <v>Awaiting Home Affairs Confirmation</v>
      </c>
      <c r="M31" s="5" t="str" cm="1">
        <f t="array" ref="M31">IF(citizen_services_records_log!M31 = "Re-opened","Re-opened",PROPER(_xlfn.IFS(ISTEXT(citizen_services_records_log!M31),citizen_services_records_log!M31, ISBLANK(citizen_services_records_log!M31),"None")))</f>
        <v>Captured</v>
      </c>
      <c r="N31" s="5" t="str" cm="1">
        <f t="array" ref="N31">(_xlfn.IFS(ISTEXT(citizen_services_records_log!N31),citizen_services_records_log!N31,ISBLANK(citizen_services_records_log!N31),"None"))</f>
        <v>Q045</v>
      </c>
      <c r="O31" s="5" t="str" cm="1">
        <f t="array" ref="O31">_xlfn.IFS(ISTEXT(citizen_services_records_log!O31),PROPER(citizen_services_records_log!O31),ISBLANK(citizen_services_records_log!O31),"None")</f>
        <v>Werner Khumalo</v>
      </c>
      <c r="P31" s="4">
        <f>IF(ISBLANK(citizen_services_records_log!P31),"None",IF(ISNUMBER(citizen_services_records_log!P31),citizen_services_records_log!P31,DATE(RIGHT(citizen_services_records_log!P31,4),MID(citizen_services_records_log!P31,4,2),LEFT(citizen_services_records_log!P31,2))))</f>
        <v>46177</v>
      </c>
      <c r="Q31" s="5" t="str" cm="1">
        <f t="array" ref="Q31">SUBSTITUTE(_xlfn.IFS(ISTEXT(citizen_services_records_log!Q31),PROPER(citizen_services_records_log!Q31),ISBLANK(citizen_services_records_log!Q31),"None"),"Id","ID",1)</f>
        <v>Applicant Did Not Bring Required Supporting Documents</v>
      </c>
    </row>
    <row r="32" spans="1:17" x14ac:dyDescent="0.3">
      <c r="A32" s="5" t="str">
        <f>IF(ISBLANK(citizen_services_records_log!A32),"None",(CONCATENATE(UPPER(_xlfn.TEXTBEFORE(SUBSTITUTE(citizen_services_records_log!A32, "-", ""), {"0","1","2","3","4","5","6","7","8","9"}, 1)),"-",RIGHT(citizen_services_records_log!A32,6))))</f>
        <v>DHA-000830</v>
      </c>
      <c r="B32" s="2">
        <f>IF(ISBLANK(citizen_services_records_log!B32),"None",IF(ISNUMBER(citizen_services_records_log!B32),citizen_services_records_log!B32,DATE(RIGHT(citizen_services_records_log!B32,4),MID(citizen_services_records_log!B32,4,2),LEFT(citizen_services_records_log!B32,2))))</f>
        <v>46189</v>
      </c>
      <c r="C32" s="5" t="str">
        <f>IF(citizen_services_records_log!C32 = "SASSA Grant Status Enquiry","SASSA - Grant Status Enquiry",IF(citizen_services_records_log!C32 = "SASSA Grant Application",  "SASSA - Grant Application", IF(citizen_services_records_log!C32=0,"None", citizen_services_records_log!C32)))</f>
        <v>Home Affairs - Birth Certificate</v>
      </c>
      <c r="D32" s="5" t="str" cm="1">
        <f t="array" ref="D32">_xlfn.IFS(ISTEXT(citizen_services_records_log!D32),PROPER(citizen_services_records_log!D32),ISBLANK(citizen_services_records_log!D32),"None")</f>
        <v>Vereeniging Home Affairs</v>
      </c>
      <c r="E32" s="5" t="str" cm="1">
        <f t="array" ref="E32">_xlfn.IFS(ISTEXT(citizen_services_records_log!E32),PROPER(citizen_services_records_log!E32),ISBLANK(citizen_services_records_log!E32),"None")</f>
        <v>Pieter Kruger</v>
      </c>
      <c r="F32" s="6" cm="1">
        <f t="array" ref="F32">_xlfn.IFS(ISBLANK(citizen_services_records_log!F32),"None", TYPE(citizen_services_records_log!F32)=1,citizen_services_records_log!F32,citizen_services_records_log!F32="ID NOT PROVIDED","ID not provided" )</f>
        <v>5810000000000</v>
      </c>
      <c r="G32" s="4">
        <f>IF(ISBLANK(citizen_services_records_log!G32),"None",IF(ISNUMBER(citizen_services_records_log!G32),citizen_services_records_log!G32,DATE(RIGHT(citizen_services_records_log!G32,4),MID(citizen_services_records_log!G32,4,2),LEFT(citizen_services_records_log!G32,2))))</f>
        <v>21393</v>
      </c>
      <c r="H32" s="5" t="str" cm="1">
        <f t="array" ref="H32">_xlfn.IFS(citizen_services_records_log!H32="M", "Male", citizen_services_records_log!H32 = "F", "Female", citizen_services_records_log!H32="male", "Male", citizen_services_records_log!H32="female","Female", ISBLANK(citizen_services_records_log!H32),"None", citizen_services_records_log!H32 = "Female", "Female", citizen_services_records_log!H32="Male","Male")</f>
        <v>Female</v>
      </c>
      <c r="I32" s="6" t="str">
        <f>IF(OR(ISBLANK(citizen_services_records_log!I32),UPPER(TRIM(citizen_services_records_log!I32))="N/A"),"None",_xlfn.LET(_xlpm.d,RIGHT(SUBSTITUTE(SUBSTITUTE(SUBSTITUTE(SUBSTITUTE(citizen_services_records_log!I32," ",""),"-",""),"(",""),")",""),9),"0"&amp;LEFT(_xlpm.d,2)&amp;" "&amp;MID(_xlpm.d,3,3)&amp;" "&amp;RIGHT(_xlpm.d,4)))</f>
        <v>070 942 6834</v>
      </c>
      <c r="J32" s="5" t="str" cm="1">
        <f t="array" ref="J32">_xlfn.IFS(ISTEXT(citizen_services_records_log!J32),citizen_services_records_log!J32,ISBLANK(citizen_services_records_log!J32),"None")</f>
        <v>Ward 1</v>
      </c>
      <c r="K32" s="5" t="str" cm="1">
        <f t="array" ref="K32">_xlfn.IFS(ISTEXT(citizen_services_records_log!K32),citizen_services_records_log!K32, ISBLANK(citizen_services_records_log!K32),"None")</f>
        <v>None</v>
      </c>
      <c r="L32" s="5" t="str" cm="1">
        <f t="array" ref="L32">SUBSTITUTE(PROPER(_xlfn.IFS(ISTEXT(citizen_services_records_log!L32),citizen_services_records_log!L32, ISBLANK(citizen_services_records_log!L32),"None")),"Id","ID",1)</f>
        <v>Pending Verification</v>
      </c>
      <c r="M32" s="5" t="str" cm="1">
        <f t="array" ref="M32">IF(citizen_services_records_log!M32 = "Re-opened","Re-opened",PROPER(_xlfn.IFS(ISTEXT(citizen_services_records_log!M32),citizen_services_records_log!M32, ISBLANK(citizen_services_records_log!M32),"None")))</f>
        <v>Closed</v>
      </c>
      <c r="N32" s="5" t="str" cm="1">
        <f t="array" ref="N32">(_xlfn.IFS(ISTEXT(citizen_services_records_log!N32),citizen_services_records_log!N32,ISBLANK(citizen_services_records_log!N32),"None"))</f>
        <v>Q265</v>
      </c>
      <c r="O32" s="5" t="str" cm="1">
        <f t="array" ref="O32">_xlfn.IFS(ISTEXT(citizen_services_records_log!O32),PROPER(citizen_services_records_log!O32),ISBLANK(citizen_services_records_log!O32),"None")</f>
        <v>Deon Meyer</v>
      </c>
      <c r="P32" s="4">
        <f>IF(ISBLANK(citizen_services_records_log!P32),"None",IF(ISNUMBER(citizen_services_records_log!P32),citizen_services_records_log!P32,DATE(RIGHT(citizen_services_records_log!P32,4),MID(citizen_services_records_log!P32,4,2),LEFT(citizen_services_records_log!P32,2))))</f>
        <v>46202</v>
      </c>
      <c r="Q32" s="5" t="str" cm="1">
        <f t="array" ref="Q32">SUBSTITUTE(_xlfn.IFS(ISTEXT(citizen_services_records_log!Q32),PROPER(citizen_services_records_log!Q32),ISBLANK(citizen_services_records_log!Q32),"None"),"Id","ID",1)</f>
        <v>Home Affairs System Down For Maintenance During Visit</v>
      </c>
    </row>
    <row r="33" spans="1:17" x14ac:dyDescent="0.3">
      <c r="A33" s="5" t="str">
        <f>IF(ISBLANK(citizen_services_records_log!A33),"None",(CONCATENATE(UPPER(_xlfn.TEXTBEFORE(SUBSTITUTE(citizen_services_records_log!A33, "-", ""), {"0","1","2","3","4","5","6","7","8","9"}, 1)),"-",RIGHT(citizen_services_records_log!A33,6))))</f>
        <v>DHA-000793</v>
      </c>
      <c r="B33" s="2">
        <f>IF(ISBLANK(citizen_services_records_log!B33),"None",IF(ISNUMBER(citizen_services_records_log!B33),citizen_services_records_log!B33,DATE(RIGHT(citizen_services_records_log!B33,4),MID(citizen_services_records_log!B33,4,2),LEFT(citizen_services_records_log!B33,2))))</f>
        <v>46065</v>
      </c>
      <c r="C33" s="5" t="str">
        <f>IF(citizen_services_records_log!C33 = "SASSA Grant Status Enquiry","SASSA - Grant Status Enquiry",IF(citizen_services_records_log!C33 = "SASSA Grant Application",  "SASSA - Grant Application", IF(citizen_services_records_log!C33=0,"None", citizen_services_records_log!C33)))</f>
        <v>Home Affairs - Birth Certificate</v>
      </c>
      <c r="D33" s="5" t="str" cm="1">
        <f t="array" ref="D33">_xlfn.IFS(ISTEXT(citizen_services_records_log!D33),PROPER(citizen_services_records_log!D33),ISBLANK(citizen_services_records_log!D33),"None")</f>
        <v>Evaton Sassa Office</v>
      </c>
      <c r="E33" s="5" t="str" cm="1">
        <f t="array" ref="E33">_xlfn.IFS(ISTEXT(citizen_services_records_log!E33),PROPER(citizen_services_records_log!E33),ISBLANK(citizen_services_records_log!E33),"None")</f>
        <v>Kagiso Fourie</v>
      </c>
      <c r="F33" s="6" cm="1">
        <f t="array" ref="F33">_xlfn.IFS(ISBLANK(citizen_services_records_log!F33),"None", TYPE(citizen_services_records_log!F33)=1,citizen_services_records_log!F33,citizen_services_records_log!F33="ID NOT PROVIDED","ID not provided" )</f>
        <v>6410000000000</v>
      </c>
      <c r="G33" s="4">
        <f>IF(ISBLANK(citizen_services_records_log!G33),"None",IF(ISNUMBER(citizen_services_records_log!G33),citizen_services_records_log!G33,DATE(RIGHT(citizen_services_records_log!G33,4),MID(citizen_services_records_log!G33,4,2),LEFT(citizen_services_records_log!G33,2))))</f>
        <v>23637</v>
      </c>
      <c r="H33" s="5" t="str" cm="1">
        <f t="array" ref="H33">_xlfn.IFS(citizen_services_records_log!H33="M", "Male", citizen_services_records_log!H33 = "F", "Female", citizen_services_records_log!H33="male", "Male", citizen_services_records_log!H33="female","Female", ISBLANK(citizen_services_records_log!H33),"None", citizen_services_records_log!H33 = "Female", "Female", citizen_services_records_log!H33="Male","Male")</f>
        <v>Male</v>
      </c>
      <c r="I33" s="6" t="str">
        <f>IF(OR(ISBLANK(citizen_services_records_log!I33),UPPER(TRIM(citizen_services_records_log!I33))="N/A"),"None",_xlfn.LET(_xlpm.d,RIGHT(SUBSTITUTE(SUBSTITUTE(SUBSTITUTE(SUBSTITUTE(citizen_services_records_log!I33," ",""),"-",""),"(",""),")",""),9),"0"&amp;LEFT(_xlpm.d,2)&amp;" "&amp;MID(_xlpm.d,3,3)&amp;" "&amp;RIGHT(_xlpm.d,4)))</f>
        <v>None</v>
      </c>
      <c r="J33" s="5" t="str" cm="1">
        <f t="array" ref="J33">_xlfn.IFS(ISTEXT(citizen_services_records_log!J33),citizen_services_records_log!J33,ISBLANK(citizen_services_records_log!J33),"None")</f>
        <v>Ward 14</v>
      </c>
      <c r="K33" s="5" t="str" cm="1">
        <f t="array" ref="K33">_xlfn.IFS(ISTEXT(citizen_services_records_log!K33),citizen_services_records_log!K33, ISBLANK(citizen_services_records_log!K33),"None")</f>
        <v>None</v>
      </c>
      <c r="L33" s="5" t="str" cm="1">
        <f t="array" ref="L33">SUBSTITUTE(PROPER(_xlfn.IFS(ISTEXT(citizen_services_records_log!L33),citizen_services_records_log!L33, ISBLANK(citizen_services_records_log!L33),"None")),"Id","ID",1)</f>
        <v>Under Review</v>
      </c>
      <c r="M33" s="5" t="str" cm="1">
        <f t="array" ref="M33">IF(citizen_services_records_log!M33 = "Re-opened","Re-opened",PROPER(_xlfn.IFS(ISTEXT(citizen_services_records_log!M33),citizen_services_records_log!M33, ISBLANK(citizen_services_records_log!M33),"None")))</f>
        <v>Captured</v>
      </c>
      <c r="N33" s="5" t="str" cm="1">
        <f t="array" ref="N33">(_xlfn.IFS(ISTEXT(citizen_services_records_log!N33),citizen_services_records_log!N33,ISBLANK(citizen_services_records_log!N33),"None"))</f>
        <v>Q119</v>
      </c>
      <c r="O33" s="5" t="str" cm="1">
        <f t="array" ref="O33">_xlfn.IFS(ISTEXT(citizen_services_records_log!O33),PROPER(citizen_services_records_log!O33),ISBLANK(citizen_services_records_log!O33),"None")</f>
        <v>Palesa Sithole</v>
      </c>
      <c r="P33" s="4" t="str">
        <f>IF(ISBLANK(citizen_services_records_log!P33),"None",IF(ISNUMBER(citizen_services_records_log!P33),citizen_services_records_log!P33,DATE(RIGHT(citizen_services_records_log!P33,4),MID(citizen_services_records_log!P33,4,2),LEFT(citizen_services_records_log!P33,2))))</f>
        <v>None</v>
      </c>
      <c r="Q33" s="5" t="str" cm="1">
        <f t="array" ref="Q33">SUBSTITUTE(_xlfn.IFS(ISTEXT(citizen_services_records_log!Q33),PROPER(citizen_services_records_log!Q33),ISBLANK(citizen_services_records_log!Q33),"None"),"Id","ID",1)</f>
        <v>None</v>
      </c>
    </row>
    <row r="34" spans="1:17" x14ac:dyDescent="0.3">
      <c r="A34" s="5" t="str">
        <f>IF(ISBLANK(citizen_services_records_log!A34),"None",(CONCATENATE(UPPER(_xlfn.TEXTBEFORE(SUBSTITUTE(citizen_services_records_log!A34, "-", ""), {"0","1","2","3","4","5","6","7","8","9"}, 1)),"-",RIGHT(citizen_services_records_log!A34,6))))</f>
        <v>CLN-000444</v>
      </c>
      <c r="B34" s="2">
        <f>IF(ISBLANK(citizen_services_records_log!B34),"None",IF(ISNUMBER(citizen_services_records_log!B34),citizen_services_records_log!B34,DATE(RIGHT(citizen_services_records_log!B34,4),MID(citizen_services_records_log!B34,4,2),LEFT(citizen_services_records_log!B34,2))))</f>
        <v>46242</v>
      </c>
      <c r="C34" s="5" t="str">
        <f>IF(citizen_services_records_log!C34 = "SASSA Grant Status Enquiry","SASSA - Grant Status Enquiry",IF(citizen_services_records_log!C34 = "SASSA Grant Application",  "SASSA - Grant Application", IF(citizen_services_records_log!C34=0,"None", citizen_services_records_log!C34)))</f>
        <v>Clinic - General Consultation</v>
      </c>
      <c r="D34" s="5" t="str" cm="1">
        <f t="array" ref="D34">_xlfn.IFS(ISTEXT(citizen_services_records_log!D34),PROPER(citizen_services_records_log!D34),ISBLANK(citizen_services_records_log!D34),"None")</f>
        <v>Evaton Sassa Office</v>
      </c>
      <c r="E34" s="5" t="str" cm="1">
        <f t="array" ref="E34">_xlfn.IFS(ISTEXT(citizen_services_records_log!E34),PROPER(citizen_services_records_log!E34),ISBLANK(citizen_services_records_log!E34),"None")</f>
        <v>Johannes Molefe</v>
      </c>
      <c r="F34" s="6" cm="1">
        <f t="array" ref="F34">_xlfn.IFS(ISBLANK(citizen_services_records_log!F34),"None", TYPE(citizen_services_records_log!F34)=1,citizen_services_records_log!F34,citizen_services_records_log!F34="ID NOT PROVIDED","ID not provided" )</f>
        <v>9410000000000</v>
      </c>
      <c r="G34" s="4">
        <f>IF(ISBLANK(citizen_services_records_log!G34),"None",IF(ISNUMBER(citizen_services_records_log!G34),citizen_services_records_log!G34,DATE(RIGHT(citizen_services_records_log!G34,4),MID(citizen_services_records_log!G34,4,2),LEFT(citizen_services_records_log!G34,2))))</f>
        <v>34516</v>
      </c>
      <c r="H34" s="5" t="str" cm="1">
        <f t="array" ref="H34">_xlfn.IFS(citizen_services_records_log!H34="M", "Male", citizen_services_records_log!H34 = "F", "Female", citizen_services_records_log!H34="male", "Male", citizen_services_records_log!H34="female","Female", ISBLANK(citizen_services_records_log!H34),"None", citizen_services_records_log!H34 = "Female", "Female", citizen_services_records_log!H34="Male","Male")</f>
        <v>Male</v>
      </c>
      <c r="I34" s="6" t="str">
        <f>IF(OR(ISBLANK(citizen_services_records_log!I34),UPPER(TRIM(citizen_services_records_log!I34))="N/A"),"None",_xlfn.LET(_xlpm.d,RIGHT(SUBSTITUTE(SUBSTITUTE(SUBSTITUTE(SUBSTITUTE(citizen_services_records_log!I34," ",""),"-",""),"(",""),")",""),9),"0"&amp;LEFT(_xlpm.d,2)&amp;" "&amp;MID(_xlpm.d,3,3)&amp;" "&amp;RIGHT(_xlpm.d,4)))</f>
        <v>075 990 8000</v>
      </c>
      <c r="J34" s="5" t="str" cm="1">
        <f t="array" ref="J34">_xlfn.IFS(ISTEXT(citizen_services_records_log!J34),citizen_services_records_log!J34,ISBLANK(citizen_services_records_log!J34),"None")</f>
        <v>Ward 10</v>
      </c>
      <c r="K34" s="5" t="str" cm="1">
        <f t="array" ref="K34">_xlfn.IFS(ISTEXT(citizen_services_records_log!K34),citizen_services_records_log!K34, ISBLANK(citizen_services_records_log!K34),"None")</f>
        <v>None</v>
      </c>
      <c r="L34" s="5" t="str" cm="1">
        <f t="array" ref="L34">SUBSTITUTE(PROPER(_xlfn.IFS(ISTEXT(citizen_services_records_log!L34),citizen_services_records_log!L34, ISBLANK(citizen_services_records_log!L34),"None")),"Id","ID",1)</f>
        <v>Pending Verification</v>
      </c>
      <c r="M34" s="5" t="str" cm="1">
        <f t="array" ref="M34">IF(citizen_services_records_log!M34 = "Re-opened","Re-opened",PROPER(_xlfn.IFS(ISTEXT(citizen_services_records_log!M34),citizen_services_records_log!M34, ISBLANK(citizen_services_records_log!M34),"None")))</f>
        <v>Re-opened</v>
      </c>
      <c r="N34" s="5" t="str" cm="1">
        <f t="array" ref="N34">(_xlfn.IFS(ISTEXT(citizen_services_records_log!N34),citizen_services_records_log!N34,ISBLANK(citizen_services_records_log!N34),"None"))</f>
        <v>Q271</v>
      </c>
      <c r="O34" s="5" t="str" cm="1">
        <f t="array" ref="O34">_xlfn.IFS(ISTEXT(citizen_services_records_log!O34),PROPER(citizen_services_records_log!O34),ISBLANK(citizen_services_records_log!O34),"None")</f>
        <v>Refilwe Swart</v>
      </c>
      <c r="P34" s="4">
        <f>IF(ISBLANK(citizen_services_records_log!P34),"None",IF(ISNUMBER(citizen_services_records_log!P34),citizen_services_records_log!P34,DATE(RIGHT(citizen_services_records_log!P34,4),MID(citizen_services_records_log!P34,4,2),LEFT(citizen_services_records_log!P34,2))))</f>
        <v>46247</v>
      </c>
      <c r="Q34" s="5" t="str" cm="1">
        <f t="array" ref="Q34">SUBSTITUTE(_xlfn.IFS(ISTEXT(citizen_services_records_log!Q34),PROPER(citizen_services_records_log!Q34),ISBLANK(citizen_services_records_log!Q34),"None"),"Id","ID",1)</f>
        <v>Duplicate Application Found On System - Flagged</v>
      </c>
    </row>
    <row r="35" spans="1:17" x14ac:dyDescent="0.3">
      <c r="A35" s="5" t="str">
        <f>IF(ISBLANK(citizen_services_records_log!A35),"None",(CONCATENATE(UPPER(_xlfn.TEXTBEFORE(SUBSTITUTE(citizen_services_records_log!A35, "-", ""), {"0","1","2","3","4","5","6","7","8","9"}, 1)),"-",RIGHT(citizen_services_records_log!A35,6))))</f>
        <v>MUN-000457</v>
      </c>
      <c r="B35" s="2">
        <f>IF(ISBLANK(citizen_services_records_log!B35),"None",IF(ISNUMBER(citizen_services_records_log!B35),citizen_services_records_log!B35,DATE(RIGHT(citizen_services_records_log!B35,4),MID(citizen_services_records_log!B35,4,2),LEFT(citizen_services_records_log!B35,2))))</f>
        <v>46182</v>
      </c>
      <c r="C35" s="5" t="str">
        <f>IF(citizen_services_records_log!C35 = "SASSA Grant Status Enquiry","SASSA - Grant Status Enquiry",IF(citizen_services_records_log!C35 = "SASSA Grant Application",  "SASSA - Grant Application", IF(citizen_services_records_log!C35=0,"None", citizen_services_records_log!C35)))</f>
        <v>Municipal - Service Request</v>
      </c>
      <c r="D35" s="5" t="str" cm="1">
        <f t="array" ref="D35">_xlfn.IFS(ISTEXT(citizen_services_records_log!D35),PROPER(citizen_services_records_log!D35),ISBLANK(citizen_services_records_log!D35),"None")</f>
        <v>Evaton Sassa Office</v>
      </c>
      <c r="E35" s="5" t="str" cm="1">
        <f t="array" ref="E35">_xlfn.IFS(ISTEXT(citizen_services_records_log!E35),PROPER(citizen_services_records_log!E35),ISBLANK(citizen_services_records_log!E35),"None")</f>
        <v>Elizabeth Fourie</v>
      </c>
      <c r="F35" s="6" cm="1">
        <f t="array" ref="F35">_xlfn.IFS(ISBLANK(citizen_services_records_log!F35),"None", TYPE(citizen_services_records_log!F35)=1,citizen_services_records_log!F35,citizen_services_records_log!F35="ID NOT PROVIDED","ID not provided" )</f>
        <v>806000000000</v>
      </c>
      <c r="G35" s="4">
        <f>IF(ISBLANK(citizen_services_records_log!G35),"None",IF(ISNUMBER(citizen_services_records_log!G35),citizen_services_records_log!G35,DATE(RIGHT(citizen_services_records_log!G35,4),MID(citizen_services_records_log!G35,4,2),LEFT(citizen_services_records_log!G35,2))))</f>
        <v>39615</v>
      </c>
      <c r="H35" s="5" t="str" cm="1">
        <f t="array" ref="H35">_xlfn.IFS(citizen_services_records_log!H35="M", "Male", citizen_services_records_log!H35 = "F", "Female", citizen_services_records_log!H35="male", "Male", citizen_services_records_log!H35="female","Female", ISBLANK(citizen_services_records_log!H35),"None", citizen_services_records_log!H35 = "Female", "Female", citizen_services_records_log!H35="Male","Male")</f>
        <v>Male</v>
      </c>
      <c r="I35" s="6" t="str">
        <f>IF(OR(ISBLANK(citizen_services_records_log!I35),UPPER(TRIM(citizen_services_records_log!I35))="N/A"),"None",_xlfn.LET(_xlpm.d,RIGHT(SUBSTITUTE(SUBSTITUTE(SUBSTITUTE(SUBSTITUTE(citizen_services_records_log!I35," ",""),"-",""),"(",""),")",""),9),"0"&amp;LEFT(_xlpm.d,2)&amp;" "&amp;MID(_xlpm.d,3,3)&amp;" "&amp;RIGHT(_xlpm.d,4)))</f>
        <v>073 705 2676</v>
      </c>
      <c r="J35" s="5" t="str" cm="1">
        <f t="array" ref="J35">_xlfn.IFS(ISTEXT(citizen_services_records_log!J35),citizen_services_records_log!J35,ISBLANK(citizen_services_records_log!J35),"None")</f>
        <v>Ward 8</v>
      </c>
      <c r="K35" s="5" t="str" cm="1">
        <f t="array" ref="K35">_xlfn.IFS(ISTEXT(citizen_services_records_log!K35),citizen_services_records_log!K35, ISBLANK(citizen_services_records_log!K35),"None")</f>
        <v>None</v>
      </c>
      <c r="L35" s="5" t="str" cm="1">
        <f t="array" ref="L35">SUBSTITUTE(PROPER(_xlfn.IFS(ISTEXT(citizen_services_records_log!L35),citizen_services_records_log!L35, ISBLANK(citizen_services_records_log!L35),"None")),"Id","ID",1)</f>
        <v>Awaiting Home Affairs Confirmation</v>
      </c>
      <c r="M35" s="5" t="str" cm="1">
        <f t="array" ref="M35">IF(citizen_services_records_log!M35 = "Re-opened","Re-opened",PROPER(_xlfn.IFS(ISTEXT(citizen_services_records_log!M35),citizen_services_records_log!M35, ISBLANK(citizen_services_records_log!M35),"None")))</f>
        <v>Captured</v>
      </c>
      <c r="N35" s="5" t="str" cm="1">
        <f t="array" ref="N35">(_xlfn.IFS(ISTEXT(citizen_services_records_log!N35),citizen_services_records_log!N35,ISBLANK(citizen_services_records_log!N35),"None"))</f>
        <v>Q027</v>
      </c>
      <c r="O35" s="5" t="str" cm="1">
        <f t="array" ref="O35">_xlfn.IFS(ISTEXT(citizen_services_records_log!O35),PROPER(citizen_services_records_log!O35),ISBLANK(citizen_services_records_log!O35),"None")</f>
        <v>Zanele Khumalo</v>
      </c>
      <c r="P35" s="4">
        <f>IF(ISBLANK(citizen_services_records_log!P35),"None",IF(ISNUMBER(citizen_services_records_log!P35),citizen_services_records_log!P35,DATE(RIGHT(citizen_services_records_log!P35,4),MID(citizen_services_records_log!P35,4,2),LEFT(citizen_services_records_log!P35,2))))</f>
        <v>46293</v>
      </c>
      <c r="Q35" s="5" t="str" cm="1">
        <f t="array" ref="Q35">SUBSTITUTE(_xlfn.IFS(ISTEXT(citizen_services_records_log!Q35),PROPER(citizen_services_records_log!Q35),ISBLANK(citizen_services_records_log!Q35),"None"),"Id","ID",1)</f>
        <v>Applicant Is A Minor, Guardian Present And Documented</v>
      </c>
    </row>
    <row r="36" spans="1:17" x14ac:dyDescent="0.3">
      <c r="A36" s="5" t="str">
        <f>IF(ISBLANK(citizen_services_records_log!A36),"None",(CONCATENATE(UPPER(_xlfn.TEXTBEFORE(SUBSTITUTE(citizen_services_records_log!A36, "-", ""), {"0","1","2","3","4","5","6","7","8","9"}, 1)),"-",RIGHT(citizen_services_records_log!A36,6))))</f>
        <v>SASSA-000886</v>
      </c>
      <c r="B36" s="2">
        <f>IF(ISBLANK(citizen_services_records_log!B36),"None",IF(ISNUMBER(citizen_services_records_log!B36),citizen_services_records_log!B36,DATE(RIGHT(citizen_services_records_log!B36,4),MID(citizen_services_records_log!B36,4,2),LEFT(citizen_services_records_log!B36,2))))</f>
        <v>46261</v>
      </c>
      <c r="C36" s="5" t="str">
        <f>IF(citizen_services_records_log!C36 = "SASSA Grant Status Enquiry","SASSA - Grant Status Enquiry",IF(citizen_services_records_log!C36 = "SASSA Grant Application",  "SASSA - Grant Application", IF(citizen_services_records_log!C36=0,"None", citizen_services_records_log!C36)))</f>
        <v>SASSA - Grant Application</v>
      </c>
      <c r="D36" s="5" t="str" cm="1">
        <f t="array" ref="D36">_xlfn.IFS(ISTEXT(citizen_services_records_log!D36),PROPER(citizen_services_records_log!D36),ISBLANK(citizen_services_records_log!D36),"None")</f>
        <v>Three Rivers Clinic</v>
      </c>
      <c r="E36" s="5" t="str" cm="1">
        <f t="array" ref="E36">_xlfn.IFS(ISTEXT(citizen_services_records_log!E36),PROPER(citizen_services_records_log!E36),ISBLANK(citizen_services_records_log!E36),"None")</f>
        <v>Zodwa Kruger</v>
      </c>
      <c r="F36" s="6" cm="1">
        <f t="array" ref="F36">_xlfn.IFS(ISBLANK(citizen_services_records_log!F36),"None", TYPE(citizen_services_records_log!F36)=1,citizen_services_records_log!F36,citizen_services_records_log!F36="ID NOT PROVIDED","ID not provided" )</f>
        <v>8910000000000</v>
      </c>
      <c r="G36" s="4">
        <f>IF(ISBLANK(citizen_services_records_log!G36),"None",IF(ISNUMBER(citizen_services_records_log!G36),citizen_services_records_log!G36,DATE(RIGHT(citizen_services_records_log!G36,4),MID(citizen_services_records_log!G36,4,2),LEFT(citizen_services_records_log!G36,2))))</f>
        <v>32811</v>
      </c>
      <c r="H36" s="5" t="str" cm="1">
        <f t="array" ref="H36">_xlfn.IFS(citizen_services_records_log!H36="M", "Male", citizen_services_records_log!H36 = "F", "Female", citizen_services_records_log!H36="male", "Male", citizen_services_records_log!H36="female","Female", ISBLANK(citizen_services_records_log!H36),"None", citizen_services_records_log!H36 = "Female", "Female", citizen_services_records_log!H36="Male","Male")</f>
        <v>None</v>
      </c>
      <c r="I36" s="6" t="str">
        <f>IF(OR(ISBLANK(citizen_services_records_log!I36),UPPER(TRIM(citizen_services_records_log!I36))="N/A"),"None",_xlfn.LET(_xlpm.d,RIGHT(SUBSTITUTE(SUBSTITUTE(SUBSTITUTE(SUBSTITUTE(citizen_services_records_log!I36," ",""),"-",""),"(",""),")",""),9),"0"&amp;LEFT(_xlpm.d,2)&amp;" "&amp;MID(_xlpm.d,3,3)&amp;" "&amp;RIGHT(_xlpm.d,4)))</f>
        <v>067 412 1980</v>
      </c>
      <c r="J36" s="5" t="str" cm="1">
        <f t="array" ref="J36">_xlfn.IFS(ISTEXT(citizen_services_records_log!J36),citizen_services_records_log!J36,ISBLANK(citizen_services_records_log!J36),"None")</f>
        <v>None</v>
      </c>
      <c r="K36" s="5" t="str" cm="1">
        <f t="array" ref="K36">_xlfn.IFS(ISTEXT(citizen_services_records_log!K36),citizen_services_records_log!K36, ISBLANK(citizen_services_records_log!K36),"None")</f>
        <v>Social Relief of Distress (SRD)</v>
      </c>
      <c r="L36" s="5" t="str" cm="1">
        <f t="array" ref="L36">SUBSTITUTE(PROPER(_xlfn.IFS(ISTEXT(citizen_services_records_log!L36),citizen_services_records_log!L36, ISBLANK(citizen_services_records_log!L36),"None")),"Id","ID",1)</f>
        <v>Incomplete - Missing Proof Of Residence</v>
      </c>
      <c r="M36" s="5" t="str" cm="1">
        <f t="array" ref="M36">IF(citizen_services_records_log!M36 = "Re-opened","Re-opened",PROPER(_xlfn.IFS(ISTEXT(citizen_services_records_log!M36),citizen_services_records_log!M36, ISBLANK(citizen_services_records_log!M36),"None")))</f>
        <v>Captured</v>
      </c>
      <c r="N36" s="5" t="str" cm="1">
        <f t="array" ref="N36">(_xlfn.IFS(ISTEXT(citizen_services_records_log!N36),citizen_services_records_log!N36,ISBLANK(citizen_services_records_log!N36),"None"))</f>
        <v>Q026</v>
      </c>
      <c r="O36" s="5" t="str" cm="1">
        <f t="array" ref="O36">_xlfn.IFS(ISTEXT(citizen_services_records_log!O36),PROPER(citizen_services_records_log!O36),ISBLANK(citizen_services_records_log!O36),"None")</f>
        <v>Refilwe Swart</v>
      </c>
      <c r="P36" s="4">
        <f>IF(ISBLANK(citizen_services_records_log!P36),"None",IF(ISNUMBER(citizen_services_records_log!P36),citizen_services_records_log!P36,DATE(RIGHT(citizen_services_records_log!P36,4),MID(citizen_services_records_log!P36,4,2),LEFT(citizen_services_records_log!P36,2))))</f>
        <v>46284</v>
      </c>
      <c r="Q36" s="5" t="str" cm="1">
        <f t="array" ref="Q36">SUBSTITUTE(_xlfn.IFS(ISTEXT(citizen_services_records_log!Q36),PROPER(citizen_services_records_log!Q36),ISBLANK(citizen_services_records_log!Q36),"None"),"Id","ID",1)</f>
        <v>Applicant Did Not Bring Required Supporting Documents</v>
      </c>
    </row>
    <row r="37" spans="1:17" x14ac:dyDescent="0.3">
      <c r="A37" s="5" t="str">
        <f>IF(ISBLANK(citizen_services_records_log!A37),"None",(CONCATENATE(UPPER(_xlfn.TEXTBEFORE(SUBSTITUTE(citizen_services_records_log!A37, "-", ""), {"0","1","2","3","4","5","6","7","8","9"}, 1)),"-",RIGHT(citizen_services_records_log!A37,6))))</f>
        <v>DHA-000996</v>
      </c>
      <c r="B37" s="2">
        <f>IF(ISBLANK(citizen_services_records_log!B37),"None",IF(ISNUMBER(citizen_services_records_log!B37),citizen_services_records_log!B37,DATE(RIGHT(citizen_services_records_log!B37,4),MID(citizen_services_records_log!B37,4,2),LEFT(citizen_services_records_log!B37,2))))</f>
        <v>46216</v>
      </c>
      <c r="C37" s="5" t="str">
        <f>IF(citizen_services_records_log!C37 = "SASSA Grant Status Enquiry","SASSA - Grant Status Enquiry",IF(citizen_services_records_log!C37 = "SASSA Grant Application",  "SASSA - Grant Application", IF(citizen_services_records_log!C37=0,"None", citizen_services_records_log!C37)))</f>
        <v>Home Affairs - Passport Application</v>
      </c>
      <c r="D37" s="5" t="str" cm="1">
        <f t="array" ref="D37">_xlfn.IFS(ISTEXT(citizen_services_records_log!D37),PROPER(citizen_services_records_log!D37),ISBLANK(citizen_services_records_log!D37),"None")</f>
        <v>Evaton Sassa Office</v>
      </c>
      <c r="E37" s="5" t="str" cm="1">
        <f t="array" ref="E37">_xlfn.IFS(ISTEXT(citizen_services_records_log!E37),PROPER(citizen_services_records_log!E37),ISBLANK(citizen_services_records_log!E37),"None")</f>
        <v>Elizabeth Fourie</v>
      </c>
      <c r="F37" s="6" cm="1">
        <f t="array" ref="F37">_xlfn.IFS(ISBLANK(citizen_services_records_log!F37),"None", TYPE(citizen_services_records_log!F37)=1,citizen_services_records_log!F37,citizen_services_records_log!F37="ID NOT PROVIDED","ID not provided" )</f>
        <v>8610000000000</v>
      </c>
      <c r="G37" s="4">
        <f>IF(ISBLANK(citizen_services_records_log!G37),"None",IF(ISNUMBER(citizen_services_records_log!G37),citizen_services_records_log!G37,DATE(RIGHT(citizen_services_records_log!G37,4),MID(citizen_services_records_log!G37,4,2),LEFT(citizen_services_records_log!G37,2))))</f>
        <v>31606</v>
      </c>
      <c r="H37" s="5" t="str" cm="1">
        <f t="array" ref="H37">_xlfn.IFS(citizen_services_records_log!H37="M", "Male", citizen_services_records_log!H37 = "F", "Female", citizen_services_records_log!H37="male", "Male", citizen_services_records_log!H37="female","Female", ISBLANK(citizen_services_records_log!H37),"None", citizen_services_records_log!H37 = "Female", "Female", citizen_services_records_log!H37="Male","Male")</f>
        <v>Female</v>
      </c>
      <c r="I37" s="6" t="str">
        <f>IF(OR(ISBLANK(citizen_services_records_log!I37),UPPER(TRIM(citizen_services_records_log!I37))="N/A"),"None",_xlfn.LET(_xlpm.d,RIGHT(SUBSTITUTE(SUBSTITUTE(SUBSTITUTE(SUBSTITUTE(citizen_services_records_log!I37," ",""),"-",""),"(",""),")",""),9),"0"&amp;LEFT(_xlpm.d,2)&amp;" "&amp;MID(_xlpm.d,3,3)&amp;" "&amp;RIGHT(_xlpm.d,4)))</f>
        <v>062 456 2402</v>
      </c>
      <c r="J37" s="5" t="str" cm="1">
        <f t="array" ref="J37">_xlfn.IFS(ISTEXT(citizen_services_records_log!J37),citizen_services_records_log!J37,ISBLANK(citizen_services_records_log!J37),"None")</f>
        <v>Ward 21</v>
      </c>
      <c r="K37" s="5" t="str" cm="1">
        <f t="array" ref="K37">_xlfn.IFS(ISTEXT(citizen_services_records_log!K37),citizen_services_records_log!K37, ISBLANK(citizen_services_records_log!K37),"None")</f>
        <v>Foster Child Grant</v>
      </c>
      <c r="L37" s="5" t="str" cm="1">
        <f t="array" ref="L37">SUBSTITUTE(PROPER(_xlfn.IFS(ISTEXT(citizen_services_records_log!L37),citizen_services_records_log!L37, ISBLANK(citizen_services_records_log!L37),"None")),"Id","ID",1)</f>
        <v>Approved</v>
      </c>
      <c r="M37" s="5" t="str" cm="1">
        <f t="array" ref="M37">IF(citizen_services_records_log!M37 = "Re-opened","Re-opened",PROPER(_xlfn.IFS(ISTEXT(citizen_services_records_log!M37),citizen_services_records_log!M37, ISBLANK(citizen_services_records_log!M37),"None")))</f>
        <v>Captured</v>
      </c>
      <c r="N37" s="5" t="str" cm="1">
        <f t="array" ref="N37">(_xlfn.IFS(ISTEXT(citizen_services_records_log!N37),citizen_services_records_log!N37,ISBLANK(citizen_services_records_log!N37),"None"))</f>
        <v>Q124</v>
      </c>
      <c r="O37" s="5" t="str" cm="1">
        <f t="array" ref="O37">_xlfn.IFS(ISTEXT(citizen_services_records_log!O37),PROPER(citizen_services_records_log!O37),ISBLANK(citizen_services_records_log!O37),"None")</f>
        <v>Zanele Sithole</v>
      </c>
      <c r="P37" s="4" t="str">
        <f>IF(ISBLANK(citizen_services_records_log!P37),"None",IF(ISNUMBER(citizen_services_records_log!P37),citizen_services_records_log!P37,DATE(RIGHT(citizen_services_records_log!P37,4),MID(citizen_services_records_log!P37,4,2),LEFT(citizen_services_records_log!P37,2))))</f>
        <v>None</v>
      </c>
      <c r="Q37" s="5" t="str" cm="1">
        <f t="array" ref="Q37">SUBSTITUTE(_xlfn.IFS(ISTEXT(citizen_services_records_log!Q37),PROPER(citizen_services_records_log!Q37),ISBLANK(citizen_services_records_log!Q37),"None"),"Id","ID",1)</f>
        <v>None</v>
      </c>
    </row>
    <row r="38" spans="1:17" x14ac:dyDescent="0.3">
      <c r="A38" s="5" t="str">
        <f>IF(ISBLANK(citizen_services_records_log!A38),"None",(CONCATENATE(UPPER(_xlfn.TEXTBEFORE(SUBSTITUTE(citizen_services_records_log!A38, "-", ""), {"0","1","2","3","4","5","6","7","8","9"}, 1)),"-",RIGHT(citizen_services_records_log!A38,6))))</f>
        <v>DHA-000464</v>
      </c>
      <c r="B38" s="2">
        <f>IF(ISBLANK(citizen_services_records_log!B38),"None",IF(ISNUMBER(citizen_services_records_log!B38),citizen_services_records_log!B38,DATE(RIGHT(citizen_services_records_log!B38,4),MID(citizen_services_records_log!B38,4,2),LEFT(citizen_services_records_log!B38,2))))</f>
        <v>46204</v>
      </c>
      <c r="C38" s="5" t="str">
        <f>IF(citizen_services_records_log!C38 = "SASSA Grant Status Enquiry","SASSA - Grant Status Enquiry",IF(citizen_services_records_log!C38 = "SASSA Grant Application",  "SASSA - Grant Application", IF(citizen_services_records_log!C38=0,"None", citizen_services_records_log!C38)))</f>
        <v>Home Affairs - ID Application</v>
      </c>
      <c r="D38" s="5" t="str" cm="1">
        <f t="array" ref="D38">_xlfn.IFS(ISTEXT(citizen_services_records_log!D38),PROPER(citizen_services_records_log!D38),ISBLANK(citizen_services_records_log!D38),"None")</f>
        <v>Sasolburg Home Affairs</v>
      </c>
      <c r="E38" s="5" t="str" cm="1">
        <f t="array" ref="E38">_xlfn.IFS(ISTEXT(citizen_services_records_log!E38),PROPER(citizen_services_records_log!E38),ISBLANK(citizen_services_records_log!E38),"None")</f>
        <v>Willem Mahlangu</v>
      </c>
      <c r="F38" s="6" cm="1">
        <f t="array" ref="F38">_xlfn.IFS(ISBLANK(citizen_services_records_log!F38),"None", TYPE(citizen_services_records_log!F38)=1,citizen_services_records_log!F38,citizen_services_records_log!F38="ID NOT PROVIDED","ID not provided" )</f>
        <v>6410000000000</v>
      </c>
      <c r="G38" s="4">
        <f>IF(ISBLANK(citizen_services_records_log!G38),"None",IF(ISNUMBER(citizen_services_records_log!G38),citizen_services_records_log!G38,DATE(RIGHT(citizen_services_records_log!G38,4),MID(citizen_services_records_log!G38,4,2),LEFT(citizen_services_records_log!G38,2))))</f>
        <v>23710</v>
      </c>
      <c r="H38" s="5" t="str" cm="1">
        <f t="array" ref="H38">_xlfn.IFS(citizen_services_records_log!H38="M", "Male", citizen_services_records_log!H38 = "F", "Female", citizen_services_records_log!H38="male", "Male", citizen_services_records_log!H38="female","Female", ISBLANK(citizen_services_records_log!H38),"None", citizen_services_records_log!H38 = "Female", "Female", citizen_services_records_log!H38="Male","Male")</f>
        <v>Female</v>
      </c>
      <c r="I38" s="6" t="str">
        <f>IF(OR(ISBLANK(citizen_services_records_log!I38),UPPER(TRIM(citizen_services_records_log!I38))="N/A"),"None",_xlfn.LET(_xlpm.d,RIGHT(SUBSTITUTE(SUBSTITUTE(SUBSTITUTE(SUBSTITUTE(citizen_services_records_log!I38," ",""),"-",""),"(",""),")",""),9),"0"&amp;LEFT(_xlpm.d,2)&amp;" "&amp;MID(_xlpm.d,3,3)&amp;" "&amp;RIGHT(_xlpm.d,4)))</f>
        <v>063 880 3633</v>
      </c>
      <c r="J38" s="5" t="str" cm="1">
        <f t="array" ref="J38">_xlfn.IFS(ISTEXT(citizen_services_records_log!J38),citizen_services_records_log!J38,ISBLANK(citizen_services_records_log!J38),"None")</f>
        <v>Ward 7</v>
      </c>
      <c r="K38" s="5" t="str" cm="1">
        <f t="array" ref="K38">_xlfn.IFS(ISTEXT(citizen_services_records_log!K38),citizen_services_records_log!K38, ISBLANK(citizen_services_records_log!K38),"None")</f>
        <v>None</v>
      </c>
      <c r="L38" s="5" t="str" cm="1">
        <f t="array" ref="L38">SUBSTITUTE(PROPER(_xlfn.IFS(ISTEXT(citizen_services_records_log!L38),citizen_services_records_log!L38, ISBLANK(citizen_services_records_log!L38),"None")),"Id","ID",1)</f>
        <v>Approved</v>
      </c>
      <c r="M38" s="5" t="str" cm="1">
        <f t="array" ref="M38">IF(citizen_services_records_log!M38 = "Re-opened","Re-opened",PROPER(_xlfn.IFS(ISTEXT(citizen_services_records_log!M38),citizen_services_records_log!M38, ISBLANK(citizen_services_records_log!M38),"None")))</f>
        <v>Captured</v>
      </c>
      <c r="N38" s="5" t="str" cm="1">
        <f t="array" ref="N38">(_xlfn.IFS(ISTEXT(citizen_services_records_log!N38),citizen_services_records_log!N38,ISBLANK(citizen_services_records_log!N38),"None"))</f>
        <v>None</v>
      </c>
      <c r="O38" s="5" t="str" cm="1">
        <f t="array" ref="O38">_xlfn.IFS(ISTEXT(citizen_services_records_log!O38),PROPER(citizen_services_records_log!O38),ISBLANK(citizen_services_records_log!O38),"None")</f>
        <v>Busisiwe Coetzee</v>
      </c>
      <c r="P38" s="4" t="str">
        <f>IF(ISBLANK(citizen_services_records_log!P38),"None",IF(ISNUMBER(citizen_services_records_log!P38),citizen_services_records_log!P38,DATE(RIGHT(citizen_services_records_log!P38,4),MID(citizen_services_records_log!P38,4,2),LEFT(citizen_services_records_log!P38,2))))</f>
        <v>None</v>
      </c>
      <c r="Q38" s="5" t="str" cm="1">
        <f t="array" ref="Q38">SUBSTITUTE(_xlfn.IFS(ISTEXT(citizen_services_records_log!Q38),PROPER(citizen_services_records_log!Q38),ISBLANK(citizen_services_records_log!Q38),"None"),"Id","ID",1)</f>
        <v>Record Incomplete - Contact Number Illegible On Form</v>
      </c>
    </row>
    <row r="39" spans="1:17" x14ac:dyDescent="0.3">
      <c r="A39" s="5" t="str">
        <f>IF(ISBLANK(citizen_services_records_log!A39),"None",(CONCATENATE(UPPER(_xlfn.TEXTBEFORE(SUBSTITUTE(citizen_services_records_log!A39, "-", ""), {"0","1","2","3","4","5","6","7","8","9"}, 1)),"-",RIGHT(citizen_services_records_log!A39,6))))</f>
        <v>SASSA-000991</v>
      </c>
      <c r="B39" s="2">
        <f>IF(ISBLANK(citizen_services_records_log!B39),"None",IF(ISNUMBER(citizen_services_records_log!B39),citizen_services_records_log!B39,DATE(RIGHT(citizen_services_records_log!B39,4),MID(citizen_services_records_log!B39,4,2),LEFT(citizen_services_records_log!B39,2))))</f>
        <v>46136</v>
      </c>
      <c r="C39" s="5" t="str">
        <f>IF(citizen_services_records_log!C39 = "SASSA Grant Status Enquiry","SASSA - Grant Status Enquiry",IF(citizen_services_records_log!C39 = "SASSA Grant Application",  "SASSA - Grant Application", IF(citizen_services_records_log!C39=0,"None", citizen_services_records_log!C39)))</f>
        <v>SASSA - Grant Application</v>
      </c>
      <c r="D39" s="5" t="str" cm="1">
        <f t="array" ref="D39">_xlfn.IFS(ISTEXT(citizen_services_records_log!D39),PROPER(citizen_services_records_log!D39),ISBLANK(citizen_services_records_log!D39),"None")</f>
        <v>Vanderbijlpark Home Affairs</v>
      </c>
      <c r="E39" s="5" t="str" cm="1">
        <f t="array" ref="E39">_xlfn.IFS(ISTEXT(citizen_services_records_log!E39),PROPER(citizen_services_records_log!E39),ISBLANK(citizen_services_records_log!E39),"None")</f>
        <v>Bongani Fourie</v>
      </c>
      <c r="F39" s="6" cm="1">
        <f t="array" ref="F39">_xlfn.IFS(ISBLANK(citizen_services_records_log!F39),"None", TYPE(citizen_services_records_log!F39)=1,citizen_services_records_log!F39,citizen_services_records_log!F39="ID NOT PROVIDED","ID not provided" )</f>
        <v>6041856770</v>
      </c>
      <c r="G39" s="4">
        <f>IF(ISBLANK(citizen_services_records_log!G39),"None",IF(ISNUMBER(citizen_services_records_log!G39),citizen_services_records_log!G39,DATE(RIGHT(citizen_services_records_log!G39,4),MID(citizen_services_records_log!G39,4,2),LEFT(citizen_services_records_log!G39,2))))</f>
        <v>38825</v>
      </c>
      <c r="H39" s="5" t="str" cm="1">
        <f t="array" ref="H39">_xlfn.IFS(citizen_services_records_log!H39="M", "Male", citizen_services_records_log!H39 = "F", "Female", citizen_services_records_log!H39="male", "Male", citizen_services_records_log!H39="female","Female", ISBLANK(citizen_services_records_log!H39),"None", citizen_services_records_log!H39 = "Female", "Female", citizen_services_records_log!H39="Male","Male")</f>
        <v>Male</v>
      </c>
      <c r="I39" s="6" t="str">
        <f>IF(OR(ISBLANK(citizen_services_records_log!I39),UPPER(TRIM(citizen_services_records_log!I39))="N/A"),"None",_xlfn.LET(_xlpm.d,RIGHT(SUBSTITUTE(SUBSTITUTE(SUBSTITUTE(SUBSTITUTE(citizen_services_records_log!I39," ",""),"-",""),"(",""),")",""),9),"0"&amp;LEFT(_xlpm.d,2)&amp;" "&amp;MID(_xlpm.d,3,3)&amp;" "&amp;RIGHT(_xlpm.d,4)))</f>
        <v>066 196 2007</v>
      </c>
      <c r="J39" s="5" t="str" cm="1">
        <f t="array" ref="J39">_xlfn.IFS(ISTEXT(citizen_services_records_log!J39),citizen_services_records_log!J39,ISBLANK(citizen_services_records_log!J39),"None")</f>
        <v>Ward 9</v>
      </c>
      <c r="K39" s="5" t="str" cm="1">
        <f t="array" ref="K39">_xlfn.IFS(ISTEXT(citizen_services_records_log!K39),citizen_services_records_log!K39, ISBLANK(citizen_services_records_log!K39),"None")</f>
        <v>Older Person's Grant</v>
      </c>
      <c r="L39" s="5" t="str" cm="1">
        <f t="array" ref="L39">SUBSTITUTE(PROPER(_xlfn.IFS(ISTEXT(citizen_services_records_log!L39),citizen_services_records_log!L39, ISBLANK(citizen_services_records_log!L39),"None")),"Id","ID",1)</f>
        <v>Pending Verification</v>
      </c>
      <c r="M39" s="5" t="str" cm="1">
        <f t="array" ref="M39">IF(citizen_services_records_log!M39 = "Re-opened","Re-opened",PROPER(_xlfn.IFS(ISTEXT(citizen_services_records_log!M39),citizen_services_records_log!M39, ISBLANK(citizen_services_records_log!M39),"None")))</f>
        <v>Captured</v>
      </c>
      <c r="N39" s="5" t="str" cm="1">
        <f t="array" ref="N39">(_xlfn.IFS(ISTEXT(citizen_services_records_log!N39),citizen_services_records_log!N39,ISBLANK(citizen_services_records_log!N39),"None"))</f>
        <v>Q144</v>
      </c>
      <c r="O39" s="5" t="str" cm="1">
        <f t="array" ref="O39">_xlfn.IFS(ISTEXT(citizen_services_records_log!O39),PROPER(citizen_services_records_log!O39),ISBLANK(citizen_services_records_log!O39),"None")</f>
        <v>Palesa Radebe</v>
      </c>
      <c r="P39" s="4">
        <f>IF(ISBLANK(citizen_services_records_log!P39),"None",IF(ISNUMBER(citizen_services_records_log!P39),citizen_services_records_log!P39,DATE(RIGHT(citizen_services_records_log!P39,4),MID(citizen_services_records_log!P39,4,2),LEFT(citizen_services_records_log!P39,2))))</f>
        <v>46149</v>
      </c>
      <c r="Q39" s="5" t="str" cm="1">
        <f t="array" ref="Q39">SUBSTITUTE(_xlfn.IFS(ISTEXT(citizen_services_records_log!Q39),PROPER(citizen_services_records_log!Q39),ISBLANK(citizen_services_records_log!Q39),"None"),"Id","ID",1)</f>
        <v>Biometric Capture Failed, Rescheduled</v>
      </c>
    </row>
    <row r="40" spans="1:17" x14ac:dyDescent="0.3">
      <c r="A40" s="5" t="str">
        <f>IF(ISBLANK(citizen_services_records_log!A40),"None",(CONCATENATE(UPPER(_xlfn.TEXTBEFORE(SUBSTITUTE(citizen_services_records_log!A40, "-", ""), {"0","1","2","3","4","5","6","7","8","9"}, 1)),"-",RIGHT(citizen_services_records_log!A40,6))))</f>
        <v>MUN-000012</v>
      </c>
      <c r="B40" s="2">
        <f>IF(ISBLANK(citizen_services_records_log!B40),"None",IF(ISNUMBER(citizen_services_records_log!B40),citizen_services_records_log!B40,DATE(RIGHT(citizen_services_records_log!B40,4),MID(citizen_services_records_log!B40,4,2),LEFT(citizen_services_records_log!B40,2))))</f>
        <v>46151</v>
      </c>
      <c r="C40" s="5" t="str">
        <f>IF(citizen_services_records_log!C40 = "SASSA Grant Status Enquiry","SASSA - Grant Status Enquiry",IF(citizen_services_records_log!C40 = "SASSA Grant Application",  "SASSA - Grant Application", IF(citizen_services_records_log!C40=0,"None", citizen_services_records_log!C40)))</f>
        <v>Municipal - Account Query</v>
      </c>
      <c r="D40" s="5" t="str" cm="1">
        <f t="array" ref="D40">_xlfn.IFS(ISTEXT(citizen_services_records_log!D40),PROPER(citizen_services_records_log!D40),ISBLANK(citizen_services_records_log!D40),"None")</f>
        <v>Sebokeng Sassa Office</v>
      </c>
      <c r="E40" s="5" t="str" cm="1">
        <f t="array" ref="E40">_xlfn.IFS(ISTEXT(citizen_services_records_log!E40),PROPER(citizen_services_records_log!E40),ISBLANK(citizen_services_records_log!E40),"None")</f>
        <v>Marie Dlamini</v>
      </c>
      <c r="F40" s="6" cm="1">
        <f t="array" ref="F40">_xlfn.IFS(ISBLANK(citizen_services_records_log!F40),"None", TYPE(citizen_services_records_log!F40)=1,citizen_services_records_log!F40,citizen_services_records_log!F40="ID NOT PROVIDED","ID not provided" )</f>
        <v>7000000000000</v>
      </c>
      <c r="G40" s="4">
        <f>IF(ISBLANK(citizen_services_records_log!G40),"None",IF(ISNUMBER(citizen_services_records_log!G40),citizen_services_records_log!G40,DATE(RIGHT(citizen_services_records_log!G40,4),MID(citizen_services_records_log!G40,4,2),LEFT(citizen_services_records_log!G40,2))))</f>
        <v>25673</v>
      </c>
      <c r="H40" s="5" t="str" cm="1">
        <f t="array" ref="H40">_xlfn.IFS(citizen_services_records_log!H40="M", "Male", citizen_services_records_log!H40 = "F", "Female", citizen_services_records_log!H40="male", "Male", citizen_services_records_log!H40="female","Female", ISBLANK(citizen_services_records_log!H40),"None", citizen_services_records_log!H40 = "Female", "Female", citizen_services_records_log!H40="Male","Male")</f>
        <v>Female</v>
      </c>
      <c r="I40" s="6" t="str">
        <f>IF(OR(ISBLANK(citizen_services_records_log!I40),UPPER(TRIM(citizen_services_records_log!I40))="N/A"),"None",_xlfn.LET(_xlpm.d,RIGHT(SUBSTITUTE(SUBSTITUTE(SUBSTITUTE(SUBSTITUTE(citizen_services_records_log!I40," ",""),"-",""),"(",""),")",""),9),"0"&amp;LEFT(_xlpm.d,2)&amp;" "&amp;MID(_xlpm.d,3,3)&amp;" "&amp;RIGHT(_xlpm.d,4)))</f>
        <v>071 688 8859</v>
      </c>
      <c r="J40" s="5" t="str" cm="1">
        <f t="array" ref="J40">_xlfn.IFS(ISTEXT(citizen_services_records_log!J40),citizen_services_records_log!J40,ISBLANK(citizen_services_records_log!J40),"None")</f>
        <v>Ward 10</v>
      </c>
      <c r="K40" s="5" t="str" cm="1">
        <f t="array" ref="K40">_xlfn.IFS(ISTEXT(citizen_services_records_log!K40),citizen_services_records_log!K40, ISBLANK(citizen_services_records_log!K40),"None")</f>
        <v>None</v>
      </c>
      <c r="L40" s="5" t="str" cm="1">
        <f t="array" ref="L40">SUBSTITUTE(PROPER(_xlfn.IFS(ISTEXT(citizen_services_records_log!L40),citizen_services_records_log!L40, ISBLANK(citizen_services_records_log!L40),"None")),"Id","ID",1)</f>
        <v>None</v>
      </c>
      <c r="M40" s="5" t="str" cm="1">
        <f t="array" ref="M40">IF(citizen_services_records_log!M40 = "Re-opened","Re-opened",PROPER(_xlfn.IFS(ISTEXT(citizen_services_records_log!M40),citizen_services_records_log!M40, ISBLANK(citizen_services_records_log!M40),"None")))</f>
        <v>None</v>
      </c>
      <c r="N40" s="5" t="str" cm="1">
        <f t="array" ref="N40">(_xlfn.IFS(ISTEXT(citizen_services_records_log!N40),citizen_services_records_log!N40,ISBLANK(citizen_services_records_log!N40),"None"))</f>
        <v>Q033</v>
      </c>
      <c r="O40" s="5" t="str" cm="1">
        <f t="array" ref="O40">_xlfn.IFS(ISTEXT(citizen_services_records_log!O40),PROPER(citizen_services_records_log!O40),ISBLANK(citizen_services_records_log!O40),"None")</f>
        <v>None</v>
      </c>
      <c r="P40" s="4" t="str">
        <f>IF(ISBLANK(citizen_services_records_log!P40),"None",IF(ISNUMBER(citizen_services_records_log!P40),citizen_services_records_log!P40,DATE(RIGHT(citizen_services_records_log!P40,4),MID(citizen_services_records_log!P40,4,2),LEFT(citizen_services_records_log!P40,2))))</f>
        <v>None</v>
      </c>
      <c r="Q40" s="5" t="str" cm="1">
        <f t="array" ref="Q40">SUBSTITUTE(_xlfn.IFS(ISTEXT(citizen_services_records_log!Q40),PROPER(citizen_services_records_log!Q40),ISBLANK(citizen_services_records_log!Q40),"None"),"Id","ID",1)</f>
        <v>None</v>
      </c>
    </row>
    <row r="41" spans="1:17" x14ac:dyDescent="0.3">
      <c r="A41" s="5" t="str">
        <f>IF(ISBLANK(citizen_services_records_log!A41),"None",(CONCATENATE(UPPER(_xlfn.TEXTBEFORE(SUBSTITUTE(citizen_services_records_log!A41, "-", ""), {"0","1","2","3","4","5","6","7","8","9"}, 1)),"-",RIGHT(citizen_services_records_log!A41,6))))</f>
        <v>SASSA-000166</v>
      </c>
      <c r="B41" s="2">
        <f>IF(ISBLANK(citizen_services_records_log!B41),"None",IF(ISNUMBER(citizen_services_records_log!B41),citizen_services_records_log!B41,DATE(RIGHT(citizen_services_records_log!B41,4),MID(citizen_services_records_log!B41,4,2),LEFT(citizen_services_records_log!B41,2))))</f>
        <v>46008</v>
      </c>
      <c r="C41" s="5" t="str">
        <f>IF(citizen_services_records_log!C41 = "SASSA Grant Status Enquiry","SASSA - Grant Status Enquiry",IF(citizen_services_records_log!C41 = "SASSA Grant Application",  "SASSA - Grant Application", IF(citizen_services_records_log!C41=0,"None", citizen_services_records_log!C41)))</f>
        <v>SASSA - Grant Application</v>
      </c>
      <c r="D41" s="5" t="str" cm="1">
        <f t="array" ref="D41">_xlfn.IFS(ISTEXT(citizen_services_records_log!D41),PROPER(citizen_services_records_log!D41),ISBLANK(citizen_services_records_log!D41),"None")</f>
        <v>Meyerton Municipal Office</v>
      </c>
      <c r="E41" s="5" t="str" cm="1">
        <f t="array" ref="E41">_xlfn.IFS(ISTEXT(citizen_services_records_log!E41),PROPER(citizen_services_records_log!E41),ISBLANK(citizen_services_records_log!E41),"None")</f>
        <v>Sizwe Mokgadi</v>
      </c>
      <c r="F41" s="6" cm="1">
        <f t="array" ref="F41">_xlfn.IFS(ISBLANK(citizen_services_records_log!F41),"None", TYPE(citizen_services_records_log!F41)=1,citizen_services_records_log!F41,citizen_services_records_log!F41="ID NOT PROVIDED","ID not provided" )</f>
        <v>7510000000000</v>
      </c>
      <c r="G41" s="4">
        <f>IF(ISBLANK(citizen_services_records_log!G41),"None",IF(ISNUMBER(citizen_services_records_log!G41),citizen_services_records_log!G41,DATE(RIGHT(citizen_services_records_log!G41,4),MID(citizen_services_records_log!G41,4,2),LEFT(citizen_services_records_log!G41,2))))</f>
        <v>27691</v>
      </c>
      <c r="H41" s="5" t="str" cm="1">
        <f t="array" ref="H41">_xlfn.IFS(citizen_services_records_log!H41="M", "Male", citizen_services_records_log!H41 = "F", "Female", citizen_services_records_log!H41="male", "Male", citizen_services_records_log!H41="female","Female", ISBLANK(citizen_services_records_log!H41),"None", citizen_services_records_log!H41 = "Female", "Female", citizen_services_records_log!H41="Male","Male")</f>
        <v>Male</v>
      </c>
      <c r="I41" s="6" t="str">
        <f>IF(OR(ISBLANK(citizen_services_records_log!I41),UPPER(TRIM(citizen_services_records_log!I41))="N/A"),"None",_xlfn.LET(_xlpm.d,RIGHT(SUBSTITUTE(SUBSTITUTE(SUBSTITUTE(SUBSTITUTE(citizen_services_records_log!I41," ",""),"-",""),"(",""),")",""),9),"0"&amp;LEFT(_xlpm.d,2)&amp;" "&amp;MID(_xlpm.d,3,3)&amp;" "&amp;RIGHT(_xlpm.d,4)))</f>
        <v>077 246 4482</v>
      </c>
      <c r="J41" s="5" t="str" cm="1">
        <f t="array" ref="J41">_xlfn.IFS(ISTEXT(citizen_services_records_log!J41),citizen_services_records_log!J41,ISBLANK(citizen_services_records_log!J41),"None")</f>
        <v>Ward 5</v>
      </c>
      <c r="K41" s="5" t="str" cm="1">
        <f t="array" ref="K41">_xlfn.IFS(ISTEXT(citizen_services_records_log!K41),citizen_services_records_log!K41, ISBLANK(citizen_services_records_log!K41),"None")</f>
        <v>Foster Child Grant</v>
      </c>
      <c r="L41" s="5" t="str" cm="1">
        <f t="array" ref="L41">SUBSTITUTE(PROPER(_xlfn.IFS(ISTEXT(citizen_services_records_log!L41),citizen_services_records_log!L41, ISBLANK(citizen_services_records_log!L41),"None")),"Id","ID",1)</f>
        <v>Awaiting Home Affairs Confirmation</v>
      </c>
      <c r="M41" s="5" t="str" cm="1">
        <f t="array" ref="M41">IF(citizen_services_records_log!M41 = "Re-opened","Re-opened",PROPER(_xlfn.IFS(ISTEXT(citizen_services_records_log!M41),citizen_services_records_log!M41, ISBLANK(citizen_services_records_log!M41),"None")))</f>
        <v>None</v>
      </c>
      <c r="N41" s="5" t="str" cm="1">
        <f t="array" ref="N41">(_xlfn.IFS(ISTEXT(citizen_services_records_log!N41),citizen_services_records_log!N41,ISBLANK(citizen_services_records_log!N41),"None"))</f>
        <v>Q149</v>
      </c>
      <c r="O41" s="5" t="str" cm="1">
        <f t="array" ref="O41">_xlfn.IFS(ISTEXT(citizen_services_records_log!O41),PROPER(citizen_services_records_log!O41),ISBLANK(citizen_services_records_log!O41),"None")</f>
        <v>Chris Meyer</v>
      </c>
      <c r="P41" s="4">
        <f>IF(ISBLANK(citizen_services_records_log!P41),"None",IF(ISNUMBER(citizen_services_records_log!P41),citizen_services_records_log!P41,DATE(RIGHT(citizen_services_records_log!P41,4),MID(citizen_services_records_log!P41,4,2),LEFT(citizen_services_records_log!P41,2))))</f>
        <v>46031</v>
      </c>
      <c r="Q41" s="5" t="str" cm="1">
        <f t="array" ref="Q41">SUBSTITUTE(_xlfn.IFS(ISTEXT(citizen_services_records_log!Q41),PROPER(citizen_services_records_log!Q41),ISBLANK(citizen_services_records_log!Q41),"None"),"Id","ID",1)</f>
        <v>None</v>
      </c>
    </row>
    <row r="42" spans="1:17" x14ac:dyDescent="0.3">
      <c r="A42" s="5" t="str">
        <f>IF(ISBLANK(citizen_services_records_log!A42),"None",(CONCATENATE(UPPER(_xlfn.TEXTBEFORE(SUBSTITUTE(citizen_services_records_log!A42, "-", ""), {"0","1","2","3","4","5","6","7","8","9"}, 1)),"-",RIGHT(citizen_services_records_log!A42,6))))</f>
        <v>SASSA-000033</v>
      </c>
      <c r="B42" s="2">
        <f>IF(ISBLANK(citizen_services_records_log!B42),"None",IF(ISNUMBER(citizen_services_records_log!B42),citizen_services_records_log!B42,DATE(RIGHT(citizen_services_records_log!B42,4),MID(citizen_services_records_log!B42,4,2),LEFT(citizen_services_records_log!B42,2))))</f>
        <v>46039</v>
      </c>
      <c r="C42" s="5" t="str">
        <f>IF(citizen_services_records_log!C42 = "SASSA Grant Status Enquiry","SASSA - Grant Status Enquiry",IF(citizen_services_records_log!C42 = "SASSA Grant Application",  "SASSA - Grant Application", IF(citizen_services_records_log!C42=0,"None", citizen_services_records_log!C42)))</f>
        <v>SASSA - Grant Application</v>
      </c>
      <c r="D42" s="5" t="str" cm="1">
        <f t="array" ref="D42">_xlfn.IFS(ISTEXT(citizen_services_records_log!D42),PROPER(citizen_services_records_log!D42),ISBLANK(citizen_services_records_log!D42),"None")</f>
        <v>Emfuleni Municipal Office</v>
      </c>
      <c r="E42" s="5" t="str" cm="1">
        <f t="array" ref="E42">_xlfn.IFS(ISTEXT(citizen_services_records_log!E42),PROPER(citizen_services_records_log!E42),ISBLANK(citizen_services_records_log!E42),"None")</f>
        <v>Dorah Molefe</v>
      </c>
      <c r="F42" s="6" cm="1">
        <f t="array" ref="F42">_xlfn.IFS(ISBLANK(citizen_services_records_log!F42),"None", TYPE(citizen_services_records_log!F42)=1,citizen_services_records_log!F42,citizen_services_records_log!F42="ID NOT PROVIDED","ID not provided" )</f>
        <v>5100000000000</v>
      </c>
      <c r="G42" s="4">
        <f>IF(ISBLANK(citizen_services_records_log!G42),"None",IF(ISNUMBER(citizen_services_records_log!G42),citizen_services_records_log!G42,DATE(RIGHT(citizen_services_records_log!G42,4),MID(citizen_services_records_log!G42,4,2),LEFT(citizen_services_records_log!G42,2))))</f>
        <v>18738</v>
      </c>
      <c r="H42" s="5" t="str" cm="1">
        <f t="array" ref="H42">_xlfn.IFS(citizen_services_records_log!H42="M", "Male", citizen_services_records_log!H42 = "F", "Female", citizen_services_records_log!H42="male", "Male", citizen_services_records_log!H42="female","Female", ISBLANK(citizen_services_records_log!H42),"None", citizen_services_records_log!H42 = "Female", "Female", citizen_services_records_log!H42="Male","Male")</f>
        <v>Female</v>
      </c>
      <c r="I42" s="6" t="str">
        <f>IF(OR(ISBLANK(citizen_services_records_log!I42),UPPER(TRIM(citizen_services_records_log!I42))="N/A"),"None",_xlfn.LET(_xlpm.d,RIGHT(SUBSTITUTE(SUBSTITUTE(SUBSTITUTE(SUBSTITUTE(citizen_services_records_log!I42," ",""),"-",""),"(",""),")",""),9),"0"&amp;LEFT(_xlpm.d,2)&amp;" "&amp;MID(_xlpm.d,3,3)&amp;" "&amp;RIGHT(_xlpm.d,4)))</f>
        <v>080 600 1432</v>
      </c>
      <c r="J42" s="5" t="str" cm="1">
        <f t="array" ref="J42">_xlfn.IFS(ISTEXT(citizen_services_records_log!J42),citizen_services_records_log!J42,ISBLANK(citizen_services_records_log!J42),"None")</f>
        <v>Ward 19</v>
      </c>
      <c r="K42" s="5" t="str" cm="1">
        <f t="array" ref="K42">_xlfn.IFS(ISTEXT(citizen_services_records_log!K42),citizen_services_records_log!K42, ISBLANK(citizen_services_records_log!K42),"None")</f>
        <v>SRD Grant</v>
      </c>
      <c r="L42" s="5" t="str" cm="1">
        <f t="array" ref="L42">SUBSTITUTE(PROPER(_xlfn.IFS(ISTEXT(citizen_services_records_log!L42),citizen_services_records_log!L42, ISBLANK(citizen_services_records_log!L42),"None")),"Id","ID",1)</f>
        <v>Under Review</v>
      </c>
      <c r="M42" s="5" t="str" cm="1">
        <f t="array" ref="M42">IF(citizen_services_records_log!M42 = "Re-opened","Re-opened",PROPER(_xlfn.IFS(ISTEXT(citizen_services_records_log!M42),citizen_services_records_log!M42, ISBLANK(citizen_services_records_log!M42),"None")))</f>
        <v>Resolved</v>
      </c>
      <c r="N42" s="5" t="str" cm="1">
        <f t="array" ref="N42">(_xlfn.IFS(ISTEXT(citizen_services_records_log!N42),citizen_services_records_log!N42,ISBLANK(citizen_services_records_log!N42),"None"))</f>
        <v>Q015</v>
      </c>
      <c r="O42" s="5" t="str" cm="1">
        <f t="array" ref="O42">_xlfn.IFS(ISTEXT(citizen_services_records_log!O42),PROPER(citizen_services_records_log!O42),ISBLANK(citizen_services_records_log!O42),"None")</f>
        <v>Busisiwe Sithole</v>
      </c>
      <c r="P42" s="4" t="str">
        <f>IF(ISBLANK(citizen_services_records_log!P42),"None",IF(ISNUMBER(citizen_services_records_log!P42),citizen_services_records_log!P42,DATE(RIGHT(citizen_services_records_log!P42,4),MID(citizen_services_records_log!P42,4,2),LEFT(citizen_services_records_log!P42,2))))</f>
        <v>None</v>
      </c>
      <c r="Q42" s="5" t="str" cm="1">
        <f t="array" ref="Q42">SUBSTITUTE(_xlfn.IFS(ISTEXT(citizen_services_records_log!Q42),PROPER(citizen_services_records_log!Q42),ISBLANK(citizen_services_records_log!Q42),"None"),"Id","ID",1)</f>
        <v>Urgent Case - Fast-Tracked Per Supervisor Approval</v>
      </c>
    </row>
    <row r="43" spans="1:17" x14ac:dyDescent="0.3">
      <c r="A43" s="5" t="str">
        <f>IF(ISBLANK(citizen_services_records_log!A43),"None",(CONCATENATE(UPPER(_xlfn.TEXTBEFORE(SUBSTITUTE(citizen_services_records_log!A43, "-", ""), {"0","1","2","3","4","5","6","7","8","9"}, 1)),"-",RIGHT(citizen_services_records_log!A43,6))))</f>
        <v>DHA-000073</v>
      </c>
      <c r="B43" s="2">
        <f>IF(ISBLANK(citizen_services_records_log!B43),"None",IF(ISNUMBER(citizen_services_records_log!B43),citizen_services_records_log!B43,DATE(RIGHT(citizen_services_records_log!B43,4),MID(citizen_services_records_log!B43,4,2),LEFT(citizen_services_records_log!B43,2))))</f>
        <v>46154</v>
      </c>
      <c r="C43" s="5" t="str">
        <f>IF(citizen_services_records_log!C43 = "SASSA Grant Status Enquiry","SASSA - Grant Status Enquiry",IF(citizen_services_records_log!C43 = "SASSA Grant Application",  "SASSA - Grant Application", IF(citizen_services_records_log!C43=0,"None", citizen_services_records_log!C43)))</f>
        <v>Home Affairs - Birth Certificate</v>
      </c>
      <c r="D43" s="5" t="str" cm="1">
        <f t="array" ref="D43">_xlfn.IFS(ISTEXT(citizen_services_records_log!D43),PROPER(citizen_services_records_log!D43),ISBLANK(citizen_services_records_log!D43),"None")</f>
        <v>Emfuleni Municipal Office</v>
      </c>
      <c r="E43" s="5" t="str" cm="1">
        <f t="array" ref="E43">_xlfn.IFS(ISTEXT(citizen_services_records_log!E43),PROPER(citizen_services_records_log!E43),ISBLANK(citizen_services_records_log!E43),"None")</f>
        <v>Elizabeth Steyn</v>
      </c>
      <c r="F43" s="6" t="str" cm="1">
        <f t="array" ref="F43">_xlfn.IFS(ISBLANK(citizen_services_records_log!F43),"None", TYPE(citizen_services_records_log!F43)=1,citizen_services_records_log!F43,citizen_services_records_log!F43="ID NOT PROVIDED","ID not provided" )</f>
        <v>None</v>
      </c>
      <c r="G43" s="4">
        <f>IF(ISBLANK(citizen_services_records_log!G43),"None",IF(ISNUMBER(citizen_services_records_log!G43),citizen_services_records_log!G43,DATE(RIGHT(citizen_services_records_log!G43,4),MID(citizen_services_records_log!G43,4,2),LEFT(citizen_services_records_log!G43,2))))</f>
        <v>17132</v>
      </c>
      <c r="H43" s="5" t="str" cm="1">
        <f t="array" ref="H43">_xlfn.IFS(citizen_services_records_log!H43="M", "Male", citizen_services_records_log!H43 = "F", "Female", citizen_services_records_log!H43="male", "Male", citizen_services_records_log!H43="female","Female", ISBLANK(citizen_services_records_log!H43),"None", citizen_services_records_log!H43 = "Female", "Female", citizen_services_records_log!H43="Male","Male")</f>
        <v>Male</v>
      </c>
      <c r="I43" s="6" t="str">
        <f>IF(OR(ISBLANK(citizen_services_records_log!I43),UPPER(TRIM(citizen_services_records_log!I43))="N/A"),"None",_xlfn.LET(_xlpm.d,RIGHT(SUBSTITUTE(SUBSTITUTE(SUBSTITUTE(SUBSTITUTE(citizen_services_records_log!I43," ",""),"-",""),"(",""),")",""),9),"0"&amp;LEFT(_xlpm.d,2)&amp;" "&amp;MID(_xlpm.d,3,3)&amp;" "&amp;RIGHT(_xlpm.d,4)))</f>
        <v>078 868 8814</v>
      </c>
      <c r="J43" s="5" t="str" cm="1">
        <f t="array" ref="J43">_xlfn.IFS(ISTEXT(citizen_services_records_log!J43),citizen_services_records_log!J43,ISBLANK(citizen_services_records_log!J43),"None")</f>
        <v>Ward 3</v>
      </c>
      <c r="K43" s="5" t="str" cm="1">
        <f t="array" ref="K43">_xlfn.IFS(ISTEXT(citizen_services_records_log!K43),citizen_services_records_log!K43, ISBLANK(citizen_services_records_log!K43),"None")</f>
        <v>None</v>
      </c>
      <c r="L43" s="5" t="str" cm="1">
        <f t="array" ref="L43">SUBSTITUTE(PROPER(_xlfn.IFS(ISTEXT(citizen_services_records_log!L43),citizen_services_records_log!L43, ISBLANK(citizen_services_records_log!L43),"None")),"Id","ID",1)</f>
        <v>Incomplete - Missing ID Copy</v>
      </c>
      <c r="M43" s="5" t="str" cm="1">
        <f t="array" ref="M43">IF(citizen_services_records_log!M43 = "Re-opened","Re-opened",PROPER(_xlfn.IFS(ISTEXT(citizen_services_records_log!M43),citizen_services_records_log!M43, ISBLANK(citizen_services_records_log!M43),"None")))</f>
        <v>Closed</v>
      </c>
      <c r="N43" s="5" t="str" cm="1">
        <f t="array" ref="N43">(_xlfn.IFS(ISTEXT(citizen_services_records_log!N43),citizen_services_records_log!N43,ISBLANK(citizen_services_records_log!N43),"None"))</f>
        <v>Q059</v>
      </c>
      <c r="O43" s="5" t="str" cm="1">
        <f t="array" ref="O43">_xlfn.IFS(ISTEXT(citizen_services_records_log!O43),PROPER(citizen_services_records_log!O43),ISBLANK(citizen_services_records_log!O43),"None")</f>
        <v>Busisiwe Meyer</v>
      </c>
      <c r="P43" s="4">
        <f>IF(ISBLANK(citizen_services_records_log!P43),"None",IF(ISNUMBER(citizen_services_records_log!P43),citizen_services_records_log!P43,DATE(RIGHT(citizen_services_records_log!P43,4),MID(citizen_services_records_log!P43,4,2),LEFT(citizen_services_records_log!P43,2))))</f>
        <v>46160</v>
      </c>
      <c r="Q43" s="5" t="str" cm="1">
        <f t="array" ref="Q43">SUBSTITUTE(_xlfn.IFS(ISTEXT(citizen_services_records_log!Q43),PROPER(citizen_services_records_log!Q43),ISBLANK(citizen_services_records_log!Q43),"None"),"Id","ID",1)</f>
        <v>Applicant Is A Minor, Guardian Present And Documented</v>
      </c>
    </row>
    <row r="44" spans="1:17" x14ac:dyDescent="0.3">
      <c r="A44" s="5" t="str">
        <f>IF(ISBLANK(citizen_services_records_log!A44),"None",(CONCATENATE(UPPER(_xlfn.TEXTBEFORE(SUBSTITUTE(citizen_services_records_log!A44, "-", ""), {"0","1","2","3","4","5","6","7","8","9"}, 1)),"-",RIGHT(citizen_services_records_log!A44,6))))</f>
        <v>MUN-000648</v>
      </c>
      <c r="B44" s="2">
        <f>IF(ISBLANK(citizen_services_records_log!B44),"None",IF(ISNUMBER(citizen_services_records_log!B44),citizen_services_records_log!B44,DATE(RIGHT(citizen_services_records_log!B44,4),MID(citizen_services_records_log!B44,4,2),LEFT(citizen_services_records_log!B44,2))))</f>
        <v>46277</v>
      </c>
      <c r="C44" s="5" t="str">
        <f>IF(citizen_services_records_log!C44 = "SASSA Grant Status Enquiry","SASSA - Grant Status Enquiry",IF(citizen_services_records_log!C44 = "SASSA Grant Application",  "SASSA - Grant Application", IF(citizen_services_records_log!C44=0,"None", citizen_services_records_log!C44)))</f>
        <v>Municipal - Service Request</v>
      </c>
      <c r="D44" s="5" t="str" cm="1">
        <f t="array" ref="D44">_xlfn.IFS(ISTEXT(citizen_services_records_log!D44),PROPER(citizen_services_records_log!D44),ISBLANK(citizen_services_records_log!D44),"None")</f>
        <v>Meyerton Municipal Office</v>
      </c>
      <c r="E44" s="5" t="str" cm="1">
        <f t="array" ref="E44">_xlfn.IFS(ISTEXT(citizen_services_records_log!E44),PROPER(citizen_services_records_log!E44),ISBLANK(citizen_services_records_log!E44),"None")</f>
        <v>Sipho Nkosi</v>
      </c>
      <c r="F44" s="6" cm="1">
        <f t="array" ref="F44">_xlfn.IFS(ISBLANK(citizen_services_records_log!F44),"None", TYPE(citizen_services_records_log!F44)=1,citizen_services_records_log!F44,citizen_services_records_log!F44="ID NOT PROVIDED","ID not provided" )</f>
        <v>7310000000000</v>
      </c>
      <c r="G44" s="4">
        <f>IF(ISBLANK(citizen_services_records_log!G44),"None",IF(ISNUMBER(citizen_services_records_log!G44),citizen_services_records_log!G44,DATE(RIGHT(citizen_services_records_log!G44,4),MID(citizen_services_records_log!G44,4,2),LEFT(citizen_services_records_log!G44,2))))</f>
        <v>26931</v>
      </c>
      <c r="H44" s="5" t="str" cm="1">
        <f t="array" ref="H44">_xlfn.IFS(citizen_services_records_log!H44="M", "Male", citizen_services_records_log!H44 = "F", "Female", citizen_services_records_log!H44="male", "Male", citizen_services_records_log!H44="female","Female", ISBLANK(citizen_services_records_log!H44),"None", citizen_services_records_log!H44 = "Female", "Female", citizen_services_records_log!H44="Male","Male")</f>
        <v>Male</v>
      </c>
      <c r="I44" s="6" t="str">
        <f>IF(OR(ISBLANK(citizen_services_records_log!I44),UPPER(TRIM(citizen_services_records_log!I44))="N/A"),"None",_xlfn.LET(_xlpm.d,RIGHT(SUBSTITUTE(SUBSTITUTE(SUBSTITUTE(SUBSTITUTE(citizen_services_records_log!I44," ",""),"-",""),"(",""),")",""),9),"0"&amp;LEFT(_xlpm.d,2)&amp;" "&amp;MID(_xlpm.d,3,3)&amp;" "&amp;RIGHT(_xlpm.d,4)))</f>
        <v>075 837 9625</v>
      </c>
      <c r="J44" s="5" t="str" cm="1">
        <f t="array" ref="J44">_xlfn.IFS(ISTEXT(citizen_services_records_log!J44),citizen_services_records_log!J44,ISBLANK(citizen_services_records_log!J44),"None")</f>
        <v>None</v>
      </c>
      <c r="K44" s="5" t="str" cm="1">
        <f t="array" ref="K44">_xlfn.IFS(ISTEXT(citizen_services_records_log!K44),citizen_services_records_log!K44, ISBLANK(citizen_services_records_log!K44),"None")</f>
        <v>None</v>
      </c>
      <c r="L44" s="5" t="str" cm="1">
        <f t="array" ref="L44">SUBSTITUTE(PROPER(_xlfn.IFS(ISTEXT(citizen_services_records_log!L44),citizen_services_records_log!L44, ISBLANK(citizen_services_records_log!L44),"None")),"Id","ID",1)</f>
        <v>Awaiting Home Affairs Confirmation</v>
      </c>
      <c r="M44" s="5" t="str" cm="1">
        <f t="array" ref="M44">IF(citizen_services_records_log!M44 = "Re-opened","Re-opened",PROPER(_xlfn.IFS(ISTEXT(citizen_services_records_log!M44),citizen_services_records_log!M44, ISBLANK(citizen_services_records_log!M44),"None")))</f>
        <v>Re-opened</v>
      </c>
      <c r="N44" s="5" t="str" cm="1">
        <f t="array" ref="N44">(_xlfn.IFS(ISTEXT(citizen_services_records_log!N44),citizen_services_records_log!N44,ISBLANK(citizen_services_records_log!N44),"None"))</f>
        <v>Q017</v>
      </c>
      <c r="O44" s="5" t="str" cm="1">
        <f t="array" ref="O44">_xlfn.IFS(ISTEXT(citizen_services_records_log!O44),PROPER(citizen_services_records_log!O44),ISBLANK(citizen_services_records_log!O44),"None")</f>
        <v>Deon Swart</v>
      </c>
      <c r="P44" s="4">
        <f>IF(ISBLANK(citizen_services_records_log!P44),"None",IF(ISNUMBER(citizen_services_records_log!P44),citizen_services_records_log!P44,DATE(RIGHT(citizen_services_records_log!P44,4),MID(citizen_services_records_log!P44,4,2),LEFT(citizen_services_records_log!P44,2))))</f>
        <v>46283</v>
      </c>
      <c r="Q44" s="5" t="str" cm="1">
        <f t="array" ref="Q44">SUBSTITUTE(_xlfn.IFS(ISTEXT(citizen_services_records_log!Q44),PROPER(citizen_services_records_log!Q44),ISBLANK(citizen_services_records_log!Q44),"None"),"Id","ID",1)</f>
        <v>System Offline - Captured Manually, Will Upload Later</v>
      </c>
    </row>
    <row r="45" spans="1:17" x14ac:dyDescent="0.3">
      <c r="A45" s="5" t="str">
        <f>IF(ISBLANK(citizen_services_records_log!A45),"None",(CONCATENATE(UPPER(_xlfn.TEXTBEFORE(SUBSTITUTE(citizen_services_records_log!A45, "-", ""), {"0","1","2","3","4","5","6","7","8","9"}, 1)),"-",RIGHT(citizen_services_records_log!A45,6))))</f>
        <v>MUN-000041</v>
      </c>
      <c r="B45" s="2">
        <f>IF(ISBLANK(citizen_services_records_log!B45),"None",IF(ISNUMBER(citizen_services_records_log!B45),citizen_services_records_log!B45,DATE(RIGHT(citizen_services_records_log!B45,4),MID(citizen_services_records_log!B45,4,2),LEFT(citizen_services_records_log!B45,2))))</f>
        <v>46158</v>
      </c>
      <c r="C45" s="5" t="str">
        <f>IF(citizen_services_records_log!C45 = "SASSA Grant Status Enquiry","SASSA - Grant Status Enquiry",IF(citizen_services_records_log!C45 = "SASSA Grant Application",  "SASSA - Grant Application", IF(citizen_services_records_log!C45=0,"None", citizen_services_records_log!C45)))</f>
        <v>Municipal - Service Request</v>
      </c>
      <c r="D45" s="5" t="str" cm="1">
        <f t="array" ref="D45">_xlfn.IFS(ISTEXT(citizen_services_records_log!D45),PROPER(citizen_services_records_log!D45),ISBLANK(citizen_services_records_log!D45),"None")</f>
        <v>Sebokeng Sassa Office</v>
      </c>
      <c r="E45" s="5" t="str" cm="1">
        <f t="array" ref="E45">_xlfn.IFS(ISTEXT(citizen_services_records_log!E45),PROPER(citizen_services_records_log!E45),ISBLANK(citizen_services_records_log!E45),"None")</f>
        <v>Zodwa Botha</v>
      </c>
      <c r="F45" s="6" cm="1">
        <f t="array" ref="F45">_xlfn.IFS(ISBLANK(citizen_services_records_log!F45),"None", TYPE(citizen_services_records_log!F45)=1,citizen_services_records_log!F45,citizen_services_records_log!F45="ID NOT PROVIDED","ID not provided" )</f>
        <v>5110000000000</v>
      </c>
      <c r="G45" s="4">
        <f>IF(ISBLANK(citizen_services_records_log!G45),"None",IF(ISNUMBER(citizen_services_records_log!G45),citizen_services_records_log!G45,DATE(RIGHT(citizen_services_records_log!G45,4),MID(citizen_services_records_log!G45,4,2),LEFT(citizen_services_records_log!G45,2))))</f>
        <v>18923</v>
      </c>
      <c r="H45" s="5" t="str" cm="1">
        <f t="array" ref="H45">_xlfn.IFS(citizen_services_records_log!H45="M", "Male", citizen_services_records_log!H45 = "F", "Female", citizen_services_records_log!H45="male", "Male", citizen_services_records_log!H45="female","Female", ISBLANK(citizen_services_records_log!H45),"None", citizen_services_records_log!H45 = "Female", "Female", citizen_services_records_log!H45="Male","Male")</f>
        <v>None</v>
      </c>
      <c r="I45" s="6" t="str">
        <f>IF(OR(ISBLANK(citizen_services_records_log!I45),UPPER(TRIM(citizen_services_records_log!I45))="N/A"),"None",_xlfn.LET(_xlpm.d,RIGHT(SUBSTITUTE(SUBSTITUTE(SUBSTITUTE(SUBSTITUTE(citizen_services_records_log!I45," ",""),"-",""),"(",""),")",""),9),"0"&amp;LEFT(_xlpm.d,2)&amp;" "&amp;MID(_xlpm.d,3,3)&amp;" "&amp;RIGHT(_xlpm.d,4)))</f>
        <v>074 668 3437</v>
      </c>
      <c r="J45" s="5" t="str" cm="1">
        <f t="array" ref="J45">_xlfn.IFS(ISTEXT(citizen_services_records_log!J45),citizen_services_records_log!J45,ISBLANK(citizen_services_records_log!J45),"None")</f>
        <v>Ward 13</v>
      </c>
      <c r="K45" s="5" t="str" cm="1">
        <f t="array" ref="K45">_xlfn.IFS(ISTEXT(citizen_services_records_log!K45),citizen_services_records_log!K45, ISBLANK(citizen_services_records_log!K45),"None")</f>
        <v>None</v>
      </c>
      <c r="L45" s="5" t="str" cm="1">
        <f t="array" ref="L45">SUBSTITUTE(PROPER(_xlfn.IFS(ISTEXT(citizen_services_records_log!L45),citizen_services_records_log!L45, ISBLANK(citizen_services_records_log!L45),"None")),"Id","ID",1)</f>
        <v>Incomplete - Missing ID Copy</v>
      </c>
      <c r="M45" s="5" t="str" cm="1">
        <f t="array" ref="M45">IF(citizen_services_records_log!M45 = "Re-opened","Re-opened",PROPER(_xlfn.IFS(ISTEXT(citizen_services_records_log!M45),citizen_services_records_log!M45, ISBLANK(citizen_services_records_log!M45),"None")))</f>
        <v>Resolved</v>
      </c>
      <c r="N45" s="5" t="str" cm="1">
        <f t="array" ref="N45">(_xlfn.IFS(ISTEXT(citizen_services_records_log!N45),citizen_services_records_log!N45,ISBLANK(citizen_services_records_log!N45),"None"))</f>
        <v>Q221</v>
      </c>
      <c r="O45" s="5" t="str" cm="1">
        <f t="array" ref="O45">_xlfn.IFS(ISTEXT(citizen_services_records_log!O45),PROPER(citizen_services_records_log!O45),ISBLANK(citizen_services_records_log!O45),"None")</f>
        <v>Refilwe Radebe</v>
      </c>
      <c r="P45" s="4">
        <f>IF(ISBLANK(citizen_services_records_log!P45),"None",IF(ISNUMBER(citizen_services_records_log!P45),citizen_services_records_log!P45,DATE(RIGHT(citizen_services_records_log!P45,4),MID(citizen_services_records_log!P45,4,2),LEFT(citizen_services_records_log!P45,2))))</f>
        <v>46169</v>
      </c>
      <c r="Q45" s="5" t="str" cm="1">
        <f t="array" ref="Q45">SUBSTITUTE(_xlfn.IFS(ISTEXT(citizen_services_records_log!Q45),PROPER(citizen_services_records_log!Q45),ISBLANK(citizen_services_records_log!Q45),"None"),"Id","ID",1)</f>
        <v>Grant Payment Query - Referred To Sassa Call Centre</v>
      </c>
    </row>
    <row r="46" spans="1:17" x14ac:dyDescent="0.3">
      <c r="A46" s="5" t="str">
        <f>IF(ISBLANK(citizen_services_records_log!A46),"None",(CONCATENATE(UPPER(_xlfn.TEXTBEFORE(SUBSTITUTE(citizen_services_records_log!A46, "-", ""), {"0","1","2","3","4","5","6","7","8","9"}, 1)),"-",RIGHT(citizen_services_records_log!A46,6))))</f>
        <v>SASSA-000213</v>
      </c>
      <c r="B46" s="2">
        <f>IF(ISBLANK(citizen_services_records_log!B46),"None",IF(ISNUMBER(citizen_services_records_log!B46),citizen_services_records_log!B46,DATE(RIGHT(citizen_services_records_log!B46,4),MID(citizen_services_records_log!B46,4,2),LEFT(citizen_services_records_log!B46,2))))</f>
        <v>46054</v>
      </c>
      <c r="C46" s="5" t="str">
        <f>IF(citizen_services_records_log!C46 = "SASSA Grant Status Enquiry","SASSA - Grant Status Enquiry",IF(citizen_services_records_log!C46 = "SASSA Grant Application",  "SASSA - Grant Application", IF(citizen_services_records_log!C46=0,"None", citizen_services_records_log!C46)))</f>
        <v>SASSA - Grant Application</v>
      </c>
      <c r="D46" s="5" t="str" cm="1">
        <f t="array" ref="D46">_xlfn.IFS(ISTEXT(citizen_services_records_log!D46),PROPER(citizen_services_records_log!D46),ISBLANK(citizen_services_records_log!D46),"None")</f>
        <v>Sasolburg Home Affairs</v>
      </c>
      <c r="E46" s="5" t="str" cm="1">
        <f t="array" ref="E46">_xlfn.IFS(ISTEXT(citizen_services_records_log!E46),PROPER(citizen_services_records_log!E46),ISBLANK(citizen_services_records_log!E46),"None")</f>
        <v>Anna Mahlangu</v>
      </c>
      <c r="F46" s="6" cm="1">
        <f t="array" ref="F46">_xlfn.IFS(ISBLANK(citizen_services_records_log!F46),"None", TYPE(citizen_services_records_log!F46)=1,citizen_services_records_log!F46,citizen_services_records_log!F46="ID NOT PROVIDED","ID not provided" )</f>
        <v>9400000000000</v>
      </c>
      <c r="G46" s="4">
        <f>IF(ISBLANK(citizen_services_records_log!G46),"None",IF(ISNUMBER(citizen_services_records_log!G46),citizen_services_records_log!G46,DATE(RIGHT(citizen_services_records_log!G46,4),MID(citizen_services_records_log!G46,4,2),LEFT(citizen_services_records_log!G46,2))))</f>
        <v>34363</v>
      </c>
      <c r="H46" s="5" t="str" cm="1">
        <f t="array" ref="H46">_xlfn.IFS(citizen_services_records_log!H46="M", "Male", citizen_services_records_log!H46 = "F", "Female", citizen_services_records_log!H46="male", "Male", citizen_services_records_log!H46="female","Female", ISBLANK(citizen_services_records_log!H46),"None", citizen_services_records_log!H46 = "Female", "Female", citizen_services_records_log!H46="Male","Male")</f>
        <v>Male</v>
      </c>
      <c r="I46" s="6" t="str">
        <f>IF(OR(ISBLANK(citizen_services_records_log!I46),UPPER(TRIM(citizen_services_records_log!I46))="N/A"),"None",_xlfn.LET(_xlpm.d,RIGHT(SUBSTITUTE(SUBSTITUTE(SUBSTITUTE(SUBSTITUTE(citizen_services_records_log!I46," ",""),"-",""),"(",""),")",""),9),"0"&amp;LEFT(_xlpm.d,2)&amp;" "&amp;MID(_xlpm.d,3,3)&amp;" "&amp;RIGHT(_xlpm.d,4)))</f>
        <v>071 732 4960</v>
      </c>
      <c r="J46" s="5" t="str" cm="1">
        <f t="array" ref="J46">_xlfn.IFS(ISTEXT(citizen_services_records_log!J46),citizen_services_records_log!J46,ISBLANK(citizen_services_records_log!J46),"None")</f>
        <v>Ward 2</v>
      </c>
      <c r="K46" s="5" t="str" cm="1">
        <f t="array" ref="K46">_xlfn.IFS(ISTEXT(citizen_services_records_log!K46),citizen_services_records_log!K46, ISBLANK(citizen_services_records_log!K46),"None")</f>
        <v>Child Support Grant</v>
      </c>
      <c r="L46" s="5" t="str" cm="1">
        <f t="array" ref="L46">SUBSTITUTE(PROPER(_xlfn.IFS(ISTEXT(citizen_services_records_log!L46),citizen_services_records_log!L46, ISBLANK(citizen_services_records_log!L46),"None")),"Id","ID",1)</f>
        <v>Rejected</v>
      </c>
      <c r="M46" s="5" t="str" cm="1">
        <f t="array" ref="M46">IF(citizen_services_records_log!M46 = "Re-opened","Re-opened",PROPER(_xlfn.IFS(ISTEXT(citizen_services_records_log!M46),citizen_services_records_log!M46, ISBLANK(citizen_services_records_log!M46),"None")))</f>
        <v>Captured</v>
      </c>
      <c r="N46" s="5" t="str" cm="1">
        <f t="array" ref="N46">(_xlfn.IFS(ISTEXT(citizen_services_records_log!N46),citizen_services_records_log!N46,ISBLANK(citizen_services_records_log!N46),"None"))</f>
        <v>Q110</v>
      </c>
      <c r="O46" s="5" t="str" cm="1">
        <f t="array" ref="O46">_xlfn.IFS(ISTEXT(citizen_services_records_log!O46),PROPER(citizen_services_records_log!O46),ISBLANK(citizen_services_records_log!O46),"None")</f>
        <v>Zanele Sithole</v>
      </c>
      <c r="P46" s="4" t="str">
        <f>IF(ISBLANK(citizen_services_records_log!P46),"None",IF(ISNUMBER(citizen_services_records_log!P46),citizen_services_records_log!P46,DATE(RIGHT(citizen_services_records_log!P46,4),MID(citizen_services_records_log!P46,4,2),LEFT(citizen_services_records_log!P46,2))))</f>
        <v>None</v>
      </c>
      <c r="Q46" s="5" t="str" cm="1">
        <f t="array" ref="Q46">SUBSTITUTE(_xlfn.IFS(ISTEXT(citizen_services_records_log!Q46),PROPER(citizen_services_records_log!Q46),ISBLANK(citizen_services_records_log!Q46),"None"),"Id","ID",1)</f>
        <v>Applicant Referred To Social Worker</v>
      </c>
    </row>
    <row r="47" spans="1:17" x14ac:dyDescent="0.3">
      <c r="A47" s="5" t="str">
        <f>IF(ISBLANK(citizen_services_records_log!A47),"None",(CONCATENATE(UPPER(_xlfn.TEXTBEFORE(SUBSTITUTE(citizen_services_records_log!A47, "-", ""), {"0","1","2","3","4","5","6","7","8","9"}, 1)),"-",RIGHT(citizen_services_records_log!A47,6))))</f>
        <v>SASSA-000163</v>
      </c>
      <c r="B47" s="2">
        <f>IF(ISBLANK(citizen_services_records_log!B47),"None",IF(ISNUMBER(citizen_services_records_log!B47),citizen_services_records_log!B47,DATE(RIGHT(citizen_services_records_log!B47,4),MID(citizen_services_records_log!B47,4,2),LEFT(citizen_services_records_log!B47,2))))</f>
        <v>46120</v>
      </c>
      <c r="C47" s="5" t="str">
        <f>IF(citizen_services_records_log!C47 = "SASSA Grant Status Enquiry","SASSA - Grant Status Enquiry",IF(citizen_services_records_log!C47 = "SASSA Grant Application",  "SASSA - Grant Application", IF(citizen_services_records_log!C47=0,"None", citizen_services_records_log!C47)))</f>
        <v>SASSA - Grant Status Enquiry</v>
      </c>
      <c r="D47" s="5" t="str" cm="1">
        <f t="array" ref="D47">_xlfn.IFS(ISTEXT(citizen_services_records_log!D47),PROPER(citizen_services_records_log!D47),ISBLANK(citizen_services_records_log!D47),"None")</f>
        <v>Meyerton Municipal Office</v>
      </c>
      <c r="E47" s="5" t="str" cm="1">
        <f t="array" ref="E47">_xlfn.IFS(ISTEXT(citizen_services_records_log!E47),PROPER(citizen_services_records_log!E47),ISBLANK(citizen_services_records_log!E47),"None")</f>
        <v>Tumelo Molefe</v>
      </c>
      <c r="F47" s="6" cm="1">
        <f t="array" ref="F47">_xlfn.IFS(ISBLANK(citizen_services_records_log!F47),"None", TYPE(citizen_services_records_log!F47)=1,citizen_services_records_log!F47,citizen_services_records_log!F47="ID NOT PROVIDED","ID not provided" )</f>
        <v>8100000000000</v>
      </c>
      <c r="G47" s="4">
        <f>IF(ISBLANK(citizen_services_records_log!G47),"None",IF(ISNUMBER(citizen_services_records_log!G47),citizen_services_records_log!G47,DATE(RIGHT(citizen_services_records_log!G47,4),MID(citizen_services_records_log!G47,4,2),LEFT(citizen_services_records_log!G47,2))))</f>
        <v>29615</v>
      </c>
      <c r="H47" s="5" t="str" cm="1">
        <f t="array" ref="H47">_xlfn.IFS(citizen_services_records_log!H47="M", "Male", citizen_services_records_log!H47 = "F", "Female", citizen_services_records_log!H47="male", "Male", citizen_services_records_log!H47="female","Female", ISBLANK(citizen_services_records_log!H47),"None", citizen_services_records_log!H47 = "Female", "Female", citizen_services_records_log!H47="Male","Male")</f>
        <v>None</v>
      </c>
      <c r="I47" s="6" t="str">
        <f>IF(OR(ISBLANK(citizen_services_records_log!I47),UPPER(TRIM(citizen_services_records_log!I47))="N/A"),"None",_xlfn.LET(_xlpm.d,RIGHT(SUBSTITUTE(SUBSTITUTE(SUBSTITUTE(SUBSTITUTE(citizen_services_records_log!I47," ",""),"-",""),"(",""),")",""),9),"0"&amp;LEFT(_xlpm.d,2)&amp;" "&amp;MID(_xlpm.d,3,3)&amp;" "&amp;RIGHT(_xlpm.d,4)))</f>
        <v>065 171 8421</v>
      </c>
      <c r="J47" s="5" t="str" cm="1">
        <f t="array" ref="J47">_xlfn.IFS(ISTEXT(citizen_services_records_log!J47),citizen_services_records_log!J47,ISBLANK(citizen_services_records_log!J47),"None")</f>
        <v>Ward 17</v>
      </c>
      <c r="K47" s="5" t="str" cm="1">
        <f t="array" ref="K47">_xlfn.IFS(ISTEXT(citizen_services_records_log!K47),citizen_services_records_log!K47, ISBLANK(citizen_services_records_log!K47),"None")</f>
        <v>Older Persons Grant</v>
      </c>
      <c r="L47" s="5" t="str" cm="1">
        <f t="array" ref="L47">SUBSTITUTE(PROPER(_xlfn.IFS(ISTEXT(citizen_services_records_log!L47),citizen_services_records_log!L47, ISBLANK(citizen_services_records_log!L47),"None")),"Id","ID",1)</f>
        <v>Incomplete - Missing Proof Of Residence</v>
      </c>
      <c r="M47" s="5" t="str" cm="1">
        <f t="array" ref="M47">IF(citizen_services_records_log!M47 = "Re-opened","Re-opened",PROPER(_xlfn.IFS(ISTEXT(citizen_services_records_log!M47),citizen_services_records_log!M47, ISBLANK(citizen_services_records_log!M47),"None")))</f>
        <v>Awaiting Documents</v>
      </c>
      <c r="N47" s="5" t="str" cm="1">
        <f t="array" ref="N47">(_xlfn.IFS(ISTEXT(citizen_services_records_log!N47),citizen_services_records_log!N47,ISBLANK(citizen_services_records_log!N47),"None"))</f>
        <v>None</v>
      </c>
      <c r="O47" s="5" t="str" cm="1">
        <f t="array" ref="O47">_xlfn.IFS(ISTEXT(citizen_services_records_log!O47),PROPER(citizen_services_records_log!O47),ISBLANK(citizen_services_records_log!O47),"None")</f>
        <v>Werner Nel</v>
      </c>
      <c r="P47" s="4" t="str">
        <f>IF(ISBLANK(citizen_services_records_log!P47),"None",IF(ISNUMBER(citizen_services_records_log!P47),citizen_services_records_log!P47,DATE(RIGHT(citizen_services_records_log!P47,4),MID(citizen_services_records_log!P47,4,2),LEFT(citizen_services_records_log!P47,2))))</f>
        <v>None</v>
      </c>
      <c r="Q47" s="5" t="str" cm="1">
        <f t="array" ref="Q47">SUBSTITUTE(_xlfn.IFS(ISTEXT(citizen_services_records_log!Q47),PROPER(citizen_services_records_log!Q47),ISBLANK(citizen_services_records_log!Q47),"None"),"Id","ID",1)</f>
        <v>Applicant Did Not Bring Required Supporting Documents</v>
      </c>
    </row>
    <row r="48" spans="1:17" x14ac:dyDescent="0.3">
      <c r="A48" s="5" t="str">
        <f>IF(ISBLANK(citizen_services_records_log!A48),"None",(CONCATENATE(UPPER(_xlfn.TEXTBEFORE(SUBSTITUTE(citizen_services_records_log!A48, "-", ""), {"0","1","2","3","4","5","6","7","8","9"}, 1)),"-",RIGHT(citizen_services_records_log!A48,6))))</f>
        <v>SASSA-000122</v>
      </c>
      <c r="B48" s="2">
        <f>IF(ISBLANK(citizen_services_records_log!B48),"None",IF(ISNUMBER(citizen_services_records_log!B48),citizen_services_records_log!B48,DATE(RIGHT(citizen_services_records_log!B48,4),MID(citizen_services_records_log!B48,4,2),LEFT(citizen_services_records_log!B48,2))))</f>
        <v>46176</v>
      </c>
      <c r="C48" s="5" t="str">
        <f>IF(citizen_services_records_log!C48 = "SASSA Grant Status Enquiry","SASSA - Grant Status Enquiry",IF(citizen_services_records_log!C48 = "SASSA Grant Application",  "SASSA - Grant Application", IF(citizen_services_records_log!C48=0,"None", citizen_services_records_log!C48)))</f>
        <v>SASSA - Grant Status Enquiry</v>
      </c>
      <c r="D48" s="5" t="str" cm="1">
        <f t="array" ref="D48">_xlfn.IFS(ISTEXT(citizen_services_records_log!D48),PROPER(citizen_services_records_log!D48),ISBLANK(citizen_services_records_log!D48),"None")</f>
        <v>Sasolburg Home Affairs</v>
      </c>
      <c r="E48" s="5" t="str" cm="1">
        <f t="array" ref="E48">_xlfn.IFS(ISTEXT(citizen_services_records_log!E48),PROPER(citizen_services_records_log!E48),ISBLANK(citizen_services_records_log!E48),"None")</f>
        <v>Lindiwe Mahlangu</v>
      </c>
      <c r="F48" s="6" cm="1">
        <f t="array" ref="F48">_xlfn.IFS(ISBLANK(citizen_services_records_log!F48),"None", TYPE(citizen_services_records_log!F48)=1,citizen_services_records_log!F48,citizen_services_records_log!F48="ID NOT PROVIDED","ID not provided" )</f>
        <v>607000000000</v>
      </c>
      <c r="G48" s="4">
        <f>IF(ISBLANK(citizen_services_records_log!G48),"None",IF(ISNUMBER(citizen_services_records_log!G48),citizen_services_records_log!G48,DATE(RIGHT(citizen_services_records_log!G48,4),MID(citizen_services_records_log!G48,4,2),LEFT(citizen_services_records_log!G48,2))))</f>
        <v>38905</v>
      </c>
      <c r="H48" s="5" t="str" cm="1">
        <f t="array" ref="H48">_xlfn.IFS(citizen_services_records_log!H48="M", "Male", citizen_services_records_log!H48 = "F", "Female", citizen_services_records_log!H48="male", "Male", citizen_services_records_log!H48="female","Female", ISBLANK(citizen_services_records_log!H48),"None", citizen_services_records_log!H48 = "Female", "Female", citizen_services_records_log!H48="Male","Male")</f>
        <v>None</v>
      </c>
      <c r="I48" s="6" t="str">
        <f>IF(OR(ISBLANK(citizen_services_records_log!I48),UPPER(TRIM(citizen_services_records_log!I48))="N/A"),"None",_xlfn.LET(_xlpm.d,RIGHT(SUBSTITUTE(SUBSTITUTE(SUBSTITUTE(SUBSTITUTE(citizen_services_records_log!I48," ",""),"-",""),"(",""),")",""),9),"0"&amp;LEFT(_xlpm.d,2)&amp;" "&amp;MID(_xlpm.d,3,3)&amp;" "&amp;RIGHT(_xlpm.d,4)))</f>
        <v>068 524 5479</v>
      </c>
      <c r="J48" s="5" t="str" cm="1">
        <f t="array" ref="J48">_xlfn.IFS(ISTEXT(citizen_services_records_log!J48),citizen_services_records_log!J48,ISBLANK(citizen_services_records_log!J48),"None")</f>
        <v>Ward 21</v>
      </c>
      <c r="K48" s="5" t="str" cm="1">
        <f t="array" ref="K48">_xlfn.IFS(ISTEXT(citizen_services_records_log!K48),citizen_services_records_log!K48, ISBLANK(citizen_services_records_log!K48),"None")</f>
        <v>Disability Grant</v>
      </c>
      <c r="L48" s="5" t="str" cm="1">
        <f t="array" ref="L48">SUBSTITUTE(PROPER(_xlfn.IFS(ISTEXT(citizen_services_records_log!L48),citizen_services_records_log!L48, ISBLANK(citizen_services_records_log!L48),"None")),"Id","ID",1)</f>
        <v>Complete</v>
      </c>
      <c r="M48" s="5" t="str" cm="1">
        <f t="array" ref="M48">IF(citizen_services_records_log!M48 = "Re-opened","Re-opened",PROPER(_xlfn.IFS(ISTEXT(citizen_services_records_log!M48),citizen_services_records_log!M48, ISBLANK(citizen_services_records_log!M48),"None")))</f>
        <v>Captured</v>
      </c>
      <c r="N48" s="5" t="str" cm="1">
        <f t="array" ref="N48">(_xlfn.IFS(ISTEXT(citizen_services_records_log!N48),citizen_services_records_log!N48,ISBLANK(citizen_services_records_log!N48),"None"))</f>
        <v>Q268</v>
      </c>
      <c r="O48" s="5" t="str" cm="1">
        <f t="array" ref="O48">_xlfn.IFS(ISTEXT(citizen_services_records_log!O48),PROPER(citizen_services_records_log!O48),ISBLANK(citizen_services_records_log!O48),"None")</f>
        <v>Lerato Sithole</v>
      </c>
      <c r="P48" s="4" t="str">
        <f>IF(ISBLANK(citizen_services_records_log!P48),"None",IF(ISNUMBER(citizen_services_records_log!P48),citizen_services_records_log!P48,DATE(RIGHT(citizen_services_records_log!P48,4),MID(citizen_services_records_log!P48,4,2),LEFT(citizen_services_records_log!P48,2))))</f>
        <v>None</v>
      </c>
      <c r="Q48" s="5" t="str" cm="1">
        <f t="array" ref="Q48">SUBSTITUTE(_xlfn.IFS(ISTEXT(citizen_services_records_log!Q48),PROPER(citizen_services_records_log!Q48),ISBLANK(citizen_services_records_log!Q48),"None"),"Id","ID",1)</f>
        <v>System Offline - Captured Manually, Will Upload Later</v>
      </c>
    </row>
    <row r="49" spans="1:17" x14ac:dyDescent="0.3">
      <c r="A49" s="5" t="str">
        <f>IF(ISBLANK(citizen_services_records_log!A49),"None",(CONCATENATE(UPPER(_xlfn.TEXTBEFORE(SUBSTITUTE(citizen_services_records_log!A49, "-", ""), {"0","1","2","3","4","5","6","7","8","9"}, 1)),"-",RIGHT(citizen_services_records_log!A49,6))))</f>
        <v>MUN-000036</v>
      </c>
      <c r="B49" s="2">
        <f>IF(ISBLANK(citizen_services_records_log!B49),"None",IF(ISNUMBER(citizen_services_records_log!B49),citizen_services_records_log!B49,DATE(RIGHT(citizen_services_records_log!B49,4),MID(citizen_services_records_log!B49,4,2),LEFT(citizen_services_records_log!B49,2))))</f>
        <v>46254</v>
      </c>
      <c r="C49" s="5" t="str">
        <f>IF(citizen_services_records_log!C49 = "SASSA Grant Status Enquiry","SASSA - Grant Status Enquiry",IF(citizen_services_records_log!C49 = "SASSA Grant Application",  "SASSA - Grant Application", IF(citizen_services_records_log!C49=0,"None", citizen_services_records_log!C49)))</f>
        <v>Municipal - Service Request</v>
      </c>
      <c r="D49" s="5" t="str" cm="1">
        <f t="array" ref="D49">_xlfn.IFS(ISTEXT(citizen_services_records_log!D49),PROPER(citizen_services_records_log!D49),ISBLANK(citizen_services_records_log!D49),"None")</f>
        <v>Meyerton Municipal Office</v>
      </c>
      <c r="E49" s="5" t="str" cm="1">
        <f t="array" ref="E49">_xlfn.IFS(ISTEXT(citizen_services_records_log!E49),PROPER(citizen_services_records_log!E49),ISBLANK(citizen_services_records_log!E49),"None")</f>
        <v>None</v>
      </c>
      <c r="F49" s="6" cm="1">
        <f t="array" ref="F49">_xlfn.IFS(ISBLANK(citizen_services_records_log!F49),"None", TYPE(citizen_services_records_log!F49)=1,citizen_services_records_log!F49,citizen_services_records_log!F49="ID NOT PROVIDED","ID not provided" )</f>
        <v>5510000000000</v>
      </c>
      <c r="G49" s="4" t="str">
        <f>IF(ISBLANK(citizen_services_records_log!G49),"None",IF(ISNUMBER(citizen_services_records_log!G49),citizen_services_records_log!G49,DATE(RIGHT(citizen_services_records_log!G49,4),MID(citizen_services_records_log!G49,4,2),LEFT(citizen_services_records_log!G49,2))))</f>
        <v>None</v>
      </c>
      <c r="H49" s="5" t="str" cm="1">
        <f t="array" ref="H49">_xlfn.IFS(citizen_services_records_log!H49="M", "Male", citizen_services_records_log!H49 = "F", "Female", citizen_services_records_log!H49="male", "Male", citizen_services_records_log!H49="female","Female", ISBLANK(citizen_services_records_log!H49),"None", citizen_services_records_log!H49 = "Female", "Female", citizen_services_records_log!H49="Male","Male")</f>
        <v>Female</v>
      </c>
      <c r="I49" s="6" t="str">
        <f>IF(OR(ISBLANK(citizen_services_records_log!I49),UPPER(TRIM(citizen_services_records_log!I49))="N/A"),"None",_xlfn.LET(_xlpm.d,RIGHT(SUBSTITUTE(SUBSTITUTE(SUBSTITUTE(SUBSTITUTE(citizen_services_records_log!I49," ",""),"-",""),"(",""),")",""),9),"0"&amp;LEFT(_xlpm.d,2)&amp;" "&amp;MID(_xlpm.d,3,3)&amp;" "&amp;RIGHT(_xlpm.d,4)))</f>
        <v>None</v>
      </c>
      <c r="J49" s="5" t="str" cm="1">
        <f t="array" ref="J49">_xlfn.IFS(ISTEXT(citizen_services_records_log!J49),citizen_services_records_log!J49,ISBLANK(citizen_services_records_log!J49),"None")</f>
        <v>Ward 20</v>
      </c>
      <c r="K49" s="5" t="str" cm="1">
        <f t="array" ref="K49">_xlfn.IFS(ISTEXT(citizen_services_records_log!K49),citizen_services_records_log!K49, ISBLANK(citizen_services_records_log!K49),"None")</f>
        <v>None</v>
      </c>
      <c r="L49" s="5" t="str" cm="1">
        <f t="array" ref="L49">SUBSTITUTE(PROPER(_xlfn.IFS(ISTEXT(citizen_services_records_log!L49),citizen_services_records_log!L49, ISBLANK(citizen_services_records_log!L49),"None")),"Id","ID",1)</f>
        <v>Rejected</v>
      </c>
      <c r="M49" s="5" t="str" cm="1">
        <f t="array" ref="M49">IF(citizen_services_records_log!M49 = "Re-opened","Re-opened",PROPER(_xlfn.IFS(ISTEXT(citizen_services_records_log!M49),citizen_services_records_log!M49, ISBLANK(citizen_services_records_log!M49),"None")))</f>
        <v>Captured</v>
      </c>
      <c r="N49" s="5" t="str" cm="1">
        <f t="array" ref="N49">(_xlfn.IFS(ISTEXT(citizen_services_records_log!N49),citizen_services_records_log!N49,ISBLANK(citizen_services_records_log!N49),"None"))</f>
        <v>Q233</v>
      </c>
      <c r="O49" s="5" t="str" cm="1">
        <f t="array" ref="O49">_xlfn.IFS(ISTEXT(citizen_services_records_log!O49),PROPER(citizen_services_records_log!O49),ISBLANK(citizen_services_records_log!O49),"None")</f>
        <v>Palesa Mahlangu</v>
      </c>
      <c r="P49" s="4" t="str">
        <f>IF(ISBLANK(citizen_services_records_log!P49),"None",IF(ISNUMBER(citizen_services_records_log!P49),citizen_services_records_log!P49,DATE(RIGHT(citizen_services_records_log!P49,4),MID(citizen_services_records_log!P49,4,2),LEFT(citizen_services_records_log!P49,2))))</f>
        <v>None</v>
      </c>
      <c r="Q49" s="5" t="str" cm="1">
        <f t="array" ref="Q49">SUBSTITUTE(_xlfn.IFS(ISTEXT(citizen_services_records_log!Q49),PROPER(citizen_services_records_log!Q49),ISBLANK(citizen_services_records_log!Q49),"None"),"Id","ID",1)</f>
        <v>Incorrect ID Number Provided Initially, Corrected</v>
      </c>
    </row>
    <row r="50" spans="1:17" x14ac:dyDescent="0.3">
      <c r="A50" s="5" t="str">
        <f>IF(ISBLANK(citizen_services_records_log!A50),"None",(CONCATENATE(UPPER(_xlfn.TEXTBEFORE(SUBSTITUTE(citizen_services_records_log!A50, "-", ""), {"0","1","2","3","4","5","6","7","8","9"}, 1)),"-",RIGHT(citizen_services_records_log!A50,6))))</f>
        <v>SASSA-000385</v>
      </c>
      <c r="B50" s="2">
        <f>IF(ISBLANK(citizen_services_records_log!B50),"None",IF(ISNUMBER(citizen_services_records_log!B50),citizen_services_records_log!B50,DATE(RIGHT(citizen_services_records_log!B50,4),MID(citizen_services_records_log!B50,4,2),LEFT(citizen_services_records_log!B50,2))))</f>
        <v>46081</v>
      </c>
      <c r="C50" s="5" t="str">
        <f>IF(citizen_services_records_log!C50 = "SASSA Grant Status Enquiry","SASSA - Grant Status Enquiry",IF(citizen_services_records_log!C50 = "SASSA Grant Application",  "SASSA - Grant Application", IF(citizen_services_records_log!C50=0,"None", citizen_services_records_log!C50)))</f>
        <v>SASSA - Grant Status Enquiry</v>
      </c>
      <c r="D50" s="5" t="str" cm="1">
        <f t="array" ref="D50">_xlfn.IFS(ISTEXT(citizen_services_records_log!D50),PROPER(citizen_services_records_log!D50),ISBLANK(citizen_services_records_log!D50),"None")</f>
        <v>Evaton Sassa Office</v>
      </c>
      <c r="E50" s="5" t="str" cm="1">
        <f t="array" ref="E50">_xlfn.IFS(ISTEXT(citizen_services_records_log!E50),PROPER(citizen_services_records_log!E50),ISBLANK(citizen_services_records_log!E50),"None")</f>
        <v>Sipho Khumalo</v>
      </c>
      <c r="F50" s="6" cm="1">
        <f t="array" ref="F50">_xlfn.IFS(ISBLANK(citizen_services_records_log!F50),"None", TYPE(citizen_services_records_log!F50)=1,citizen_services_records_log!F50,citizen_services_records_log!F50="ID NOT PROVIDED","ID not provided" )</f>
        <v>8410000000000</v>
      </c>
      <c r="G50" s="4" t="str">
        <f>IF(ISBLANK(citizen_services_records_log!G50),"None",IF(ISNUMBER(citizen_services_records_log!G50),citizen_services_records_log!G50,DATE(RIGHT(citizen_services_records_log!G50,4),MID(citizen_services_records_log!G50,4,2),LEFT(citizen_services_records_log!G50,2))))</f>
        <v>None</v>
      </c>
      <c r="H50" s="5" t="str" cm="1">
        <f t="array" ref="H50">_xlfn.IFS(citizen_services_records_log!H50="M", "Male", citizen_services_records_log!H50 = "F", "Female", citizen_services_records_log!H50="male", "Male", citizen_services_records_log!H50="female","Female", ISBLANK(citizen_services_records_log!H50),"None", citizen_services_records_log!H50 = "Female", "Female", citizen_services_records_log!H50="Male","Male")</f>
        <v>Female</v>
      </c>
      <c r="I50" s="6" t="str">
        <f>IF(OR(ISBLANK(citizen_services_records_log!I50),UPPER(TRIM(citizen_services_records_log!I50))="N/A"),"None",_xlfn.LET(_xlpm.d,RIGHT(SUBSTITUTE(SUBSTITUTE(SUBSTITUTE(SUBSTITUTE(citizen_services_records_log!I50," ",""),"-",""),"(",""),")",""),9),"0"&amp;LEFT(_xlpm.d,2)&amp;" "&amp;MID(_xlpm.d,3,3)&amp;" "&amp;RIGHT(_xlpm.d,4)))</f>
        <v>083 423 3116</v>
      </c>
      <c r="J50" s="5" t="str" cm="1">
        <f t="array" ref="J50">_xlfn.IFS(ISTEXT(citizen_services_records_log!J50),citizen_services_records_log!J50,ISBLANK(citizen_services_records_log!J50),"None")</f>
        <v>Ward 1</v>
      </c>
      <c r="K50" s="5" t="str" cm="1">
        <f t="array" ref="K50">_xlfn.IFS(ISTEXT(citizen_services_records_log!K50),citizen_services_records_log!K50, ISBLANK(citizen_services_records_log!K50),"None")</f>
        <v>Foster Child Grant</v>
      </c>
      <c r="L50" s="5" t="str" cm="1">
        <f t="array" ref="L50">SUBSTITUTE(PROPER(_xlfn.IFS(ISTEXT(citizen_services_records_log!L50),citizen_services_records_log!L50, ISBLANK(citizen_services_records_log!L50),"None")),"Id","ID",1)</f>
        <v>Awaiting Home Affairs Confirmation</v>
      </c>
      <c r="M50" s="5" t="str" cm="1">
        <f t="array" ref="M50">IF(citizen_services_records_log!M50 = "Re-opened","Re-opened",PROPER(_xlfn.IFS(ISTEXT(citizen_services_records_log!M50),citizen_services_records_log!M50, ISBLANK(citizen_services_records_log!M50),"None")))</f>
        <v>Captured</v>
      </c>
      <c r="N50" s="5" t="str" cm="1">
        <f t="array" ref="N50">(_xlfn.IFS(ISTEXT(citizen_services_records_log!N50),citizen_services_records_log!N50,ISBLANK(citizen_services_records_log!N50),"None"))</f>
        <v>Q261</v>
      </c>
      <c r="O50" s="5" t="str" cm="1">
        <f t="array" ref="O50">_xlfn.IFS(ISTEXT(citizen_services_records_log!O50),PROPER(citizen_services_records_log!O50),ISBLANK(citizen_services_records_log!O50),"None")</f>
        <v>Chris Radebe</v>
      </c>
      <c r="P50" s="4" t="str">
        <f>IF(ISBLANK(citizen_services_records_log!P50),"None",IF(ISNUMBER(citizen_services_records_log!P50),citizen_services_records_log!P50,DATE(RIGHT(citizen_services_records_log!P50,4),MID(citizen_services_records_log!P50,4,2),LEFT(citizen_services_records_log!P50,2))))</f>
        <v>None</v>
      </c>
      <c r="Q50" s="5" t="str" cm="1">
        <f t="array" ref="Q50">SUBSTITUTE(_xlfn.IFS(ISTEXT(citizen_services_records_log!Q50),PROPER(citizen_services_records_log!Q50),ISBLANK(citizen_services_records_log!Q50),"None"),"Id","ID",1)</f>
        <v>Applicant Did Not Bring Required Supporting Documents</v>
      </c>
    </row>
    <row r="51" spans="1:17" x14ac:dyDescent="0.3">
      <c r="A51" s="5" t="str">
        <f>IF(ISBLANK(citizen_services_records_log!A51),"None",(CONCATENATE(UPPER(_xlfn.TEXTBEFORE(SUBSTITUTE(citizen_services_records_log!A51, "-", ""), {"0","1","2","3","4","5","6","7","8","9"}, 1)),"-",RIGHT(citizen_services_records_log!A51,6))))</f>
        <v>DHA-000575</v>
      </c>
      <c r="B51" s="2">
        <f>IF(ISBLANK(citizen_services_records_log!B51),"None",IF(ISNUMBER(citizen_services_records_log!B51),citizen_services_records_log!B51,DATE(RIGHT(citizen_services_records_log!B51,4),MID(citizen_services_records_log!B51,4,2),LEFT(citizen_services_records_log!B51,2))))</f>
        <v>46259</v>
      </c>
      <c r="C51" s="5" t="str">
        <f>IF(citizen_services_records_log!C51 = "SASSA Grant Status Enquiry","SASSA - Grant Status Enquiry",IF(citizen_services_records_log!C51 = "SASSA Grant Application",  "SASSA - Grant Application", IF(citizen_services_records_log!C51=0,"None", citizen_services_records_log!C51)))</f>
        <v>Home Affairs - ID Application</v>
      </c>
      <c r="D51" s="5" t="str" cm="1">
        <f t="array" ref="D51">_xlfn.IFS(ISTEXT(citizen_services_records_log!D51),PROPER(citizen_services_records_log!D51),ISBLANK(citizen_services_records_log!D51),"None")</f>
        <v>Three Rivers Clinic</v>
      </c>
      <c r="E51" s="5" t="str" cm="1">
        <f t="array" ref="E51">_xlfn.IFS(ISTEXT(citizen_services_records_log!E51),PROPER(citizen_services_records_log!E51),ISBLANK(citizen_services_records_log!E51),"None")</f>
        <v>Willem Ndlovu</v>
      </c>
      <c r="F51" s="6" cm="1">
        <f t="array" ref="F51">_xlfn.IFS(ISBLANK(citizen_services_records_log!F51),"None", TYPE(citizen_services_records_log!F51)=1,citizen_services_records_log!F51,citizen_services_records_log!F51="ID NOT PROVIDED","ID not provided" )</f>
        <v>5700000000000</v>
      </c>
      <c r="G51" s="4">
        <f>IF(ISBLANK(citizen_services_records_log!G51),"None",IF(ISNUMBER(citizen_services_records_log!G51),citizen_services_records_log!G51,DATE(RIGHT(citizen_services_records_log!G51,4),MID(citizen_services_records_log!G51,4,2),LEFT(citizen_services_records_log!G51,2))))</f>
        <v>20905</v>
      </c>
      <c r="H51" s="5" t="str" cm="1">
        <f t="array" ref="H51">_xlfn.IFS(citizen_services_records_log!H51="M", "Male", citizen_services_records_log!H51 = "F", "Female", citizen_services_records_log!H51="male", "Male", citizen_services_records_log!H51="female","Female", ISBLANK(citizen_services_records_log!H51),"None", citizen_services_records_log!H51 = "Female", "Female", citizen_services_records_log!H51="Male","Male")</f>
        <v>Male</v>
      </c>
      <c r="I51" s="6" t="str">
        <f>IF(OR(ISBLANK(citizen_services_records_log!I51),UPPER(TRIM(citizen_services_records_log!I51))="N/A"),"None",_xlfn.LET(_xlpm.d,RIGHT(SUBSTITUTE(SUBSTITUTE(SUBSTITUTE(SUBSTITUTE(citizen_services_records_log!I51," ",""),"-",""),"(",""),")",""),9),"0"&amp;LEFT(_xlpm.d,2)&amp;" "&amp;MID(_xlpm.d,3,3)&amp;" "&amp;RIGHT(_xlpm.d,4)))</f>
        <v>070 395 0945</v>
      </c>
      <c r="J51" s="5" t="str" cm="1">
        <f t="array" ref="J51">_xlfn.IFS(ISTEXT(citizen_services_records_log!J51),citizen_services_records_log!J51,ISBLANK(citizen_services_records_log!J51),"None")</f>
        <v>Ward 6</v>
      </c>
      <c r="K51" s="5" t="str" cm="1">
        <f t="array" ref="K51">_xlfn.IFS(ISTEXT(citizen_services_records_log!K51),citizen_services_records_log!K51, ISBLANK(citizen_services_records_log!K51),"None")</f>
        <v>None</v>
      </c>
      <c r="L51" s="5" t="str" cm="1">
        <f t="array" ref="L51">SUBSTITUTE(PROPER(_xlfn.IFS(ISTEXT(citizen_services_records_log!L51),citizen_services_records_log!L51, ISBLANK(citizen_services_records_log!L51),"None")),"Id","ID",1)</f>
        <v>Incomplete - Missing ID Copy</v>
      </c>
      <c r="M51" s="5" t="str" cm="1">
        <f t="array" ref="M51">IF(citizen_services_records_log!M51 = "Re-opened","Re-opened",PROPER(_xlfn.IFS(ISTEXT(citizen_services_records_log!M51),citizen_services_records_log!M51, ISBLANK(citizen_services_records_log!M51),"None")))</f>
        <v>Escalated</v>
      </c>
      <c r="N51" s="5" t="str" cm="1">
        <f t="array" ref="N51">(_xlfn.IFS(ISTEXT(citizen_services_records_log!N51),citizen_services_records_log!N51,ISBLANK(citizen_services_records_log!N51),"None"))</f>
        <v>Q060</v>
      </c>
      <c r="O51" s="5" t="str" cm="1">
        <f t="array" ref="O51">_xlfn.IFS(ISTEXT(citizen_services_records_log!O51),PROPER(citizen_services_records_log!O51),ISBLANK(citizen_services_records_log!O51),"None")</f>
        <v>Lerato Nel</v>
      </c>
      <c r="P51" s="4">
        <f>IF(ISBLANK(citizen_services_records_log!P51),"None",IF(ISNUMBER(citizen_services_records_log!P51),citizen_services_records_log!P51,DATE(RIGHT(citizen_services_records_log!P51,4),MID(citizen_services_records_log!P51,4,2),LEFT(citizen_services_records_log!P51,2))))</f>
        <v>46272</v>
      </c>
      <c r="Q51" s="5" t="str" cm="1">
        <f t="array" ref="Q51">SUBSTITUTE(_xlfn.IFS(ISTEXT(citizen_services_records_log!Q51),PROPER(citizen_services_records_log!Q51),ISBLANK(citizen_services_records_log!Q51),"None"),"Id","ID",1)</f>
        <v>Incorrect ID Number Provided Initially, Corrected</v>
      </c>
    </row>
    <row r="52" spans="1:17" x14ac:dyDescent="0.3">
      <c r="A52" s="5" t="str">
        <f>IF(ISBLANK(citizen_services_records_log!A52),"None",(CONCATENATE(UPPER(_xlfn.TEXTBEFORE(SUBSTITUTE(citizen_services_records_log!A52, "-", ""), {"0","1","2","3","4","5","6","7","8","9"}, 1)),"-",RIGHT(citizen_services_records_log!A52,6))))</f>
        <v>DHA-001038</v>
      </c>
      <c r="B52" s="2">
        <f>IF(ISBLANK(citizen_services_records_log!B52),"None",IF(ISNUMBER(citizen_services_records_log!B52),citizen_services_records_log!B52,DATE(RIGHT(citizen_services_records_log!B52,4),MID(citizen_services_records_log!B52,4,2),LEFT(citizen_services_records_log!B52,2))))</f>
        <v>46067</v>
      </c>
      <c r="C52" s="5" t="str">
        <f>IF(citizen_services_records_log!C52 = "SASSA Grant Status Enquiry","SASSA - Grant Status Enquiry",IF(citizen_services_records_log!C52 = "SASSA Grant Application",  "SASSA - Grant Application", IF(citizen_services_records_log!C52=0,"None", citizen_services_records_log!C52)))</f>
        <v>Home Affairs - ID Application</v>
      </c>
      <c r="D52" s="5" t="str" cm="1">
        <f t="array" ref="D52">_xlfn.IFS(ISTEXT(citizen_services_records_log!D52),PROPER(citizen_services_records_log!D52),ISBLANK(citizen_services_records_log!D52),"None")</f>
        <v>Sasolburg Home Affairs</v>
      </c>
      <c r="E52" s="5" t="str" cm="1">
        <f t="array" ref="E52">_xlfn.IFS(ISTEXT(citizen_services_records_log!E52),PROPER(citizen_services_records_log!E52),ISBLANK(citizen_services_records_log!E52),"None")</f>
        <v>Anna Steyn</v>
      </c>
      <c r="F52" s="6" cm="1">
        <f t="array" ref="F52">_xlfn.IFS(ISBLANK(citizen_services_records_log!F52),"None", TYPE(citizen_services_records_log!F52)=1,citizen_services_records_log!F52,citizen_services_records_log!F52="ID NOT PROVIDED","ID not provided" )</f>
        <v>610000000000</v>
      </c>
      <c r="G52" s="4">
        <f>IF(ISBLANK(citizen_services_records_log!G52),"None",IF(ISNUMBER(citizen_services_records_log!G52),citizen_services_records_log!G52,DATE(RIGHT(citizen_services_records_log!G52,4),MID(citizen_services_records_log!G52,4,2),LEFT(citizen_services_records_log!G52,2))))</f>
        <v>39014</v>
      </c>
      <c r="H52" s="5" t="str" cm="1">
        <f t="array" ref="H52">_xlfn.IFS(citizen_services_records_log!H52="M", "Male", citizen_services_records_log!H52 = "F", "Female", citizen_services_records_log!H52="male", "Male", citizen_services_records_log!H52="female","Female", ISBLANK(citizen_services_records_log!H52),"None", citizen_services_records_log!H52 = "Female", "Female", citizen_services_records_log!H52="Male","Male")</f>
        <v>None</v>
      </c>
      <c r="I52" s="6" t="str">
        <f>IF(OR(ISBLANK(citizen_services_records_log!I52),UPPER(TRIM(citizen_services_records_log!I52))="N/A"),"None",_xlfn.LET(_xlpm.d,RIGHT(SUBSTITUTE(SUBSTITUTE(SUBSTITUTE(SUBSTITUTE(citizen_services_records_log!I52," ",""),"-",""),"(",""),")",""),9),"0"&amp;LEFT(_xlpm.d,2)&amp;" "&amp;MID(_xlpm.d,3,3)&amp;" "&amp;RIGHT(_xlpm.d,4)))</f>
        <v>None</v>
      </c>
      <c r="J52" s="5" t="str" cm="1">
        <f t="array" ref="J52">_xlfn.IFS(ISTEXT(citizen_services_records_log!J52),citizen_services_records_log!J52,ISBLANK(citizen_services_records_log!J52),"None")</f>
        <v>Ward 6</v>
      </c>
      <c r="K52" s="5" t="str" cm="1">
        <f t="array" ref="K52">_xlfn.IFS(ISTEXT(citizen_services_records_log!K52),citizen_services_records_log!K52, ISBLANK(citizen_services_records_log!K52),"None")</f>
        <v>None</v>
      </c>
      <c r="L52" s="5" t="str" cm="1">
        <f t="array" ref="L52">SUBSTITUTE(PROPER(_xlfn.IFS(ISTEXT(citizen_services_records_log!L52),citizen_services_records_log!L52, ISBLANK(citizen_services_records_log!L52),"None")),"Id","ID",1)</f>
        <v>Incomplete - Missing Proof Of Residence</v>
      </c>
      <c r="M52" s="5" t="str" cm="1">
        <f t="array" ref="M52">IF(citizen_services_records_log!M52 = "Re-opened","Re-opened",PROPER(_xlfn.IFS(ISTEXT(citizen_services_records_log!M52),citizen_services_records_log!M52, ISBLANK(citizen_services_records_log!M52),"None")))</f>
        <v>Captured</v>
      </c>
      <c r="N52" s="5" t="str" cm="1">
        <f t="array" ref="N52">(_xlfn.IFS(ISTEXT(citizen_services_records_log!N52),citizen_services_records_log!N52,ISBLANK(citizen_services_records_log!N52),"None"))</f>
        <v>Q084</v>
      </c>
      <c r="O52" s="5" t="str" cm="1">
        <f t="array" ref="O52">_xlfn.IFS(ISTEXT(citizen_services_records_log!O52),PROPER(citizen_services_records_log!O52),ISBLANK(citizen_services_records_log!O52),"None")</f>
        <v>Andries Sithole</v>
      </c>
      <c r="P52" s="4">
        <f>IF(ISBLANK(citizen_services_records_log!P52),"None",IF(ISNUMBER(citizen_services_records_log!P52),citizen_services_records_log!P52,DATE(RIGHT(citizen_services_records_log!P52,4),MID(citizen_services_records_log!P52,4,2),LEFT(citizen_services_records_log!P52,2))))</f>
        <v>46097</v>
      </c>
      <c r="Q52" s="5" t="str" cm="1">
        <f t="array" ref="Q52">SUBSTITUTE(_xlfn.IFS(ISTEXT(citizen_services_records_log!Q52),PROPER(citizen_services_records_log!Q52),ISBLANK(citizen_services_records_log!Q52),"None"),"Id","ID",1)</f>
        <v>Interpreter Required - Assisted In Sesotho</v>
      </c>
    </row>
    <row r="53" spans="1:17" x14ac:dyDescent="0.3">
      <c r="A53" s="5" t="str">
        <f>IF(ISBLANK(citizen_services_records_log!A53),"None",(CONCATENATE(UPPER(_xlfn.TEXTBEFORE(SUBSTITUTE(citizen_services_records_log!A53, "-", ""), {"0","1","2","3","4","5","6","7","8","9"}, 1)),"-",RIGHT(citizen_services_records_log!A53,6))))</f>
        <v>SASSA-000209</v>
      </c>
      <c r="B53" s="2" t="str">
        <f>IF(ISBLANK(citizen_services_records_log!B53),"None",IF(ISNUMBER(citizen_services_records_log!B53),citizen_services_records_log!B53,DATE(RIGHT(citizen_services_records_log!B53,4),MID(citizen_services_records_log!B53,4,2),LEFT(citizen_services_records_log!B53,2))))</f>
        <v>None</v>
      </c>
      <c r="C53" s="5" t="str">
        <f>IF(citizen_services_records_log!C53 = "SASSA Grant Status Enquiry","SASSA - Grant Status Enquiry",IF(citizen_services_records_log!C53 = "SASSA Grant Application",  "SASSA - Grant Application", IF(citizen_services_records_log!C53=0,"None", citizen_services_records_log!C53)))</f>
        <v>SASSA - Grant Status Enquiry</v>
      </c>
      <c r="D53" s="5" t="str" cm="1">
        <f t="array" ref="D53">_xlfn.IFS(ISTEXT(citizen_services_records_log!D53),PROPER(citizen_services_records_log!D53),ISBLANK(citizen_services_records_log!D53),"None")</f>
        <v>Sebokeng Sassa Office</v>
      </c>
      <c r="E53" s="5" t="str" cm="1">
        <f t="array" ref="E53">_xlfn.IFS(ISTEXT(citizen_services_records_log!E53),PROPER(citizen_services_records_log!E53),ISBLANK(citizen_services_records_log!E53),"None")</f>
        <v>Johannes Botha</v>
      </c>
      <c r="F53" s="6" cm="1">
        <f t="array" ref="F53">_xlfn.IFS(ISBLANK(citizen_services_records_log!F53),"None", TYPE(citizen_services_records_log!F53)=1,citizen_services_records_log!F53,citizen_services_records_log!F53="ID NOT PROVIDED","ID not provided" )</f>
        <v>2300000000000</v>
      </c>
      <c r="G53" s="4">
        <f>IF(ISBLANK(citizen_services_records_log!G53),"None",IF(ISNUMBER(citizen_services_records_log!G53),citizen_services_records_log!G53,DATE(RIGHT(citizen_services_records_log!G53,4),MID(citizen_services_records_log!G53,4,2),LEFT(citizen_services_records_log!G53,2))))</f>
        <v>45044</v>
      </c>
      <c r="H53" s="5" t="str" cm="1">
        <f t="array" ref="H53">_xlfn.IFS(citizen_services_records_log!H53="M", "Male", citizen_services_records_log!H53 = "F", "Female", citizen_services_records_log!H53="male", "Male", citizen_services_records_log!H53="female","Female", ISBLANK(citizen_services_records_log!H53),"None", citizen_services_records_log!H53 = "Female", "Female", citizen_services_records_log!H53="Male","Male")</f>
        <v>Male</v>
      </c>
      <c r="I53" s="6" t="str">
        <f>IF(OR(ISBLANK(citizen_services_records_log!I53),UPPER(TRIM(citizen_services_records_log!I53))="N/A"),"None",_xlfn.LET(_xlpm.d,RIGHT(SUBSTITUTE(SUBSTITUTE(SUBSTITUTE(SUBSTITUTE(citizen_services_records_log!I53," ",""),"-",""),"(",""),")",""),9),"0"&amp;LEFT(_xlpm.d,2)&amp;" "&amp;MID(_xlpm.d,3,3)&amp;" "&amp;RIGHT(_xlpm.d,4)))</f>
        <v>None</v>
      </c>
      <c r="J53" s="5" t="str" cm="1">
        <f t="array" ref="J53">_xlfn.IFS(ISTEXT(citizen_services_records_log!J53),citizen_services_records_log!J53,ISBLANK(citizen_services_records_log!J53),"None")</f>
        <v>Ward 10</v>
      </c>
      <c r="K53" s="5" t="str" cm="1">
        <f t="array" ref="K53">_xlfn.IFS(ISTEXT(citizen_services_records_log!K53),citizen_services_records_log!K53, ISBLANK(citizen_services_records_log!K53),"None")</f>
        <v>Older Persons Grant</v>
      </c>
      <c r="L53" s="5" t="str" cm="1">
        <f t="array" ref="L53">SUBSTITUTE(PROPER(_xlfn.IFS(ISTEXT(citizen_services_records_log!L53),citizen_services_records_log!L53, ISBLANK(citizen_services_records_log!L53),"None")),"Id","ID",1)</f>
        <v>Approved</v>
      </c>
      <c r="M53" s="5" t="str" cm="1">
        <f t="array" ref="M53">IF(citizen_services_records_log!M53 = "Re-opened","Re-opened",PROPER(_xlfn.IFS(ISTEXT(citizen_services_records_log!M53),citizen_services_records_log!M53, ISBLANK(citizen_services_records_log!M53),"None")))</f>
        <v>Closed</v>
      </c>
      <c r="N53" s="5" t="str" cm="1">
        <f t="array" ref="N53">(_xlfn.IFS(ISTEXT(citizen_services_records_log!N53),citizen_services_records_log!N53,ISBLANK(citizen_services_records_log!N53),"None"))</f>
        <v>Q107</v>
      </c>
      <c r="O53" s="5" t="str" cm="1">
        <f t="array" ref="O53">_xlfn.IFS(ISTEXT(citizen_services_records_log!O53),PROPER(citizen_services_records_log!O53),ISBLANK(citizen_services_records_log!O53),"None")</f>
        <v>Palesa Meyer</v>
      </c>
      <c r="P53" s="4" t="str">
        <f>IF(ISBLANK(citizen_services_records_log!P53),"None",IF(ISNUMBER(citizen_services_records_log!P53),citizen_services_records_log!P53,DATE(RIGHT(citizen_services_records_log!P53,4),MID(citizen_services_records_log!P53,4,2),LEFT(citizen_services_records_log!P53,2))))</f>
        <v>None</v>
      </c>
      <c r="Q53" s="5" t="str" cm="1">
        <f t="array" ref="Q53">SUBSTITUTE(_xlfn.IFS(ISTEXT(citizen_services_records_log!Q53),PROPER(citizen_services_records_log!Q53),ISBLANK(citizen_services_records_log!Q53),"None"),"Id","ID",1)</f>
        <v>Follow-Up Call Required To Confirm Banking Details</v>
      </c>
    </row>
    <row r="54" spans="1:17" x14ac:dyDescent="0.3">
      <c r="A54" s="5" t="str">
        <f>IF(ISBLANK(citizen_services_records_log!A54),"None",(CONCATENATE(UPPER(_xlfn.TEXTBEFORE(SUBSTITUTE(citizen_services_records_log!A54, "-", ""), {"0","1","2","3","4","5","6","7","8","9"}, 1)),"-",RIGHT(citizen_services_records_log!A54,6))))</f>
        <v>DHA-000923</v>
      </c>
      <c r="B54" s="2">
        <f>IF(ISBLANK(citizen_services_records_log!B54),"None",IF(ISNUMBER(citizen_services_records_log!B54),citizen_services_records_log!B54,DATE(RIGHT(citizen_services_records_log!B54,4),MID(citizen_services_records_log!B54,4,2),LEFT(citizen_services_records_log!B54,2))))</f>
        <v>46152</v>
      </c>
      <c r="C54" s="5" t="str">
        <f>IF(citizen_services_records_log!C54 = "SASSA Grant Status Enquiry","SASSA - Grant Status Enquiry",IF(citizen_services_records_log!C54 = "SASSA Grant Application",  "SASSA - Grant Application", IF(citizen_services_records_log!C54=0,"None", citizen_services_records_log!C54)))</f>
        <v>Home Affairs - ID Application</v>
      </c>
      <c r="D54" s="5" t="str" cm="1">
        <f t="array" ref="D54">_xlfn.IFS(ISTEXT(citizen_services_records_log!D54),PROPER(citizen_services_records_log!D54),ISBLANK(citizen_services_records_log!D54),"None")</f>
        <v>Vanderbijlpark Home Affairs</v>
      </c>
      <c r="E54" s="5" t="str" cm="1">
        <f t="array" ref="E54">_xlfn.IFS(ISTEXT(citizen_services_records_log!E54),PROPER(citizen_services_records_log!E54),ISBLANK(citizen_services_records_log!E54),"None")</f>
        <v>Refilwe Dlamini</v>
      </c>
      <c r="F54" s="6" cm="1">
        <f t="array" ref="F54">_xlfn.IFS(ISBLANK(citizen_services_records_log!F54),"None", TYPE(citizen_services_records_log!F54)=1,citizen_services_records_log!F54,citizen_services_records_log!F54="ID NOT PROVIDED","ID not provided" )</f>
        <v>5710000000000</v>
      </c>
      <c r="G54" s="4">
        <f>IF(ISBLANK(citizen_services_records_log!G54),"None",IF(ISNUMBER(citizen_services_records_log!G54),citizen_services_records_log!G54,DATE(RIGHT(citizen_services_records_log!G54,4),MID(citizen_services_records_log!G54,4,2),LEFT(citizen_services_records_log!G54,2))))</f>
        <v>20987</v>
      </c>
      <c r="H54" s="5" t="str" cm="1">
        <f t="array" ref="H54">_xlfn.IFS(citizen_services_records_log!H54="M", "Male", citizen_services_records_log!H54 = "F", "Female", citizen_services_records_log!H54="male", "Male", citizen_services_records_log!H54="female","Female", ISBLANK(citizen_services_records_log!H54),"None", citizen_services_records_log!H54 = "Female", "Female", citizen_services_records_log!H54="Male","Male")</f>
        <v>Female</v>
      </c>
      <c r="I54" s="6" t="str">
        <f>IF(OR(ISBLANK(citizen_services_records_log!I54),UPPER(TRIM(citizen_services_records_log!I54))="N/A"),"None",_xlfn.LET(_xlpm.d,RIGHT(SUBSTITUTE(SUBSTITUTE(SUBSTITUTE(SUBSTITUTE(citizen_services_records_log!I54," ",""),"-",""),"(",""),")",""),9),"0"&amp;LEFT(_xlpm.d,2)&amp;" "&amp;MID(_xlpm.d,3,3)&amp;" "&amp;RIGHT(_xlpm.d,4)))</f>
        <v>None</v>
      </c>
      <c r="J54" s="5" t="str" cm="1">
        <f t="array" ref="J54">_xlfn.IFS(ISTEXT(citizen_services_records_log!J54),citizen_services_records_log!J54,ISBLANK(citizen_services_records_log!J54),"None")</f>
        <v>Ward 4</v>
      </c>
      <c r="K54" s="5" t="str" cm="1">
        <f t="array" ref="K54">_xlfn.IFS(ISTEXT(citizen_services_records_log!K54),citizen_services_records_log!K54, ISBLANK(citizen_services_records_log!K54),"None")</f>
        <v>None</v>
      </c>
      <c r="L54" s="5" t="str" cm="1">
        <f t="array" ref="L54">SUBSTITUTE(PROPER(_xlfn.IFS(ISTEXT(citizen_services_records_log!L54),citizen_services_records_log!L54, ISBLANK(citizen_services_records_log!L54),"None")),"Id","ID",1)</f>
        <v>Incomplete - Missing Proof Of Residence</v>
      </c>
      <c r="M54" s="5" t="str" cm="1">
        <f t="array" ref="M54">IF(citizen_services_records_log!M54 = "Re-opened","Re-opened",PROPER(_xlfn.IFS(ISTEXT(citizen_services_records_log!M54),citizen_services_records_log!M54, ISBLANK(citizen_services_records_log!M54),"None")))</f>
        <v>Captured</v>
      </c>
      <c r="N54" s="5" t="str" cm="1">
        <f t="array" ref="N54">(_xlfn.IFS(ISTEXT(citizen_services_records_log!N54),citizen_services_records_log!N54,ISBLANK(citizen_services_records_log!N54),"None"))</f>
        <v>Q172</v>
      </c>
      <c r="O54" s="5" t="str" cm="1">
        <f t="array" ref="O54">_xlfn.IFS(ISTEXT(citizen_services_records_log!O54),PROPER(citizen_services_records_log!O54),ISBLANK(citizen_services_records_log!O54),"None")</f>
        <v>Lerato Mahlangu</v>
      </c>
      <c r="P54" s="4">
        <f>IF(ISBLANK(citizen_services_records_log!P54),"None",IF(ISNUMBER(citizen_services_records_log!P54),citizen_services_records_log!P54,DATE(RIGHT(citizen_services_records_log!P54,4),MID(citizen_services_records_log!P54,4,2),LEFT(citizen_services_records_log!P54,2))))</f>
        <v>46160</v>
      </c>
      <c r="Q54" s="5" t="str" cm="1">
        <f t="array" ref="Q54">SUBSTITUTE(_xlfn.IFS(ISTEXT(citizen_services_records_log!Q54),PROPER(citizen_services_records_log!Q54),ISBLANK(citizen_services_records_log!Q54),"None"),"Id","ID",1)</f>
        <v>Applicant Is A Minor, Guardian Present And Documented</v>
      </c>
    </row>
    <row r="55" spans="1:17" x14ac:dyDescent="0.3">
      <c r="A55" s="5" t="str">
        <f>IF(ISBLANK(citizen_services_records_log!A55),"None",(CONCATENATE(UPPER(_xlfn.TEXTBEFORE(SUBSTITUTE(citizen_services_records_log!A55, "-", ""), {"0","1","2","3","4","5","6","7","8","9"}, 1)),"-",RIGHT(citizen_services_records_log!A55,6))))</f>
        <v>DHA-000978</v>
      </c>
      <c r="B55" s="2">
        <f>IF(ISBLANK(citizen_services_records_log!B55),"None",IF(ISNUMBER(citizen_services_records_log!B55),citizen_services_records_log!B55,DATE(RIGHT(citizen_services_records_log!B55,4),MID(citizen_services_records_log!B55,4,2),LEFT(citizen_services_records_log!B55,2))))</f>
        <v>46166</v>
      </c>
      <c r="C55" s="5" t="str">
        <f>IF(citizen_services_records_log!C55 = "SASSA Grant Status Enquiry","SASSA - Grant Status Enquiry",IF(citizen_services_records_log!C55 = "SASSA Grant Application",  "SASSA - Grant Application", IF(citizen_services_records_log!C55=0,"None", citizen_services_records_log!C55)))</f>
        <v>Home Affairs - Birth Certificate</v>
      </c>
      <c r="D55" s="5" t="str" cm="1">
        <f t="array" ref="D55">_xlfn.IFS(ISTEXT(citizen_services_records_log!D55),PROPER(citizen_services_records_log!D55),ISBLANK(citizen_services_records_log!D55),"None")</f>
        <v>Meyerton Municipal Office</v>
      </c>
      <c r="E55" s="5" t="str" cm="1">
        <f t="array" ref="E55">_xlfn.IFS(ISTEXT(citizen_services_records_log!E55),PROPER(citizen_services_records_log!E55),ISBLANK(citizen_services_records_log!E55),"None")</f>
        <v>Grace Botha</v>
      </c>
      <c r="F55" s="6" cm="1">
        <f t="array" ref="F55">_xlfn.IFS(ISBLANK(citizen_services_records_log!F55),"None", TYPE(citizen_services_records_log!F55)=1,citizen_services_records_log!F55,citizen_services_records_log!F55="ID NOT PROVIDED","ID not provided" )</f>
        <v>7410000000000</v>
      </c>
      <c r="G55" s="4">
        <f>IF(ISBLANK(citizen_services_records_log!G55),"None",IF(ISNUMBER(citizen_services_records_log!G55),citizen_services_records_log!G55,DATE(RIGHT(citizen_services_records_log!G55,4),MID(citizen_services_records_log!G55,4,2),LEFT(citizen_services_records_log!G55,2))))</f>
        <v>27294</v>
      </c>
      <c r="H55" s="5" t="str" cm="1">
        <f t="array" ref="H55">_xlfn.IFS(citizen_services_records_log!H55="M", "Male", citizen_services_records_log!H55 = "F", "Female", citizen_services_records_log!H55="male", "Male", citizen_services_records_log!H55="female","Female", ISBLANK(citizen_services_records_log!H55),"None", citizen_services_records_log!H55 = "Female", "Female", citizen_services_records_log!H55="Male","Male")</f>
        <v>Male</v>
      </c>
      <c r="I55" s="6" t="str">
        <f>IF(OR(ISBLANK(citizen_services_records_log!I55),UPPER(TRIM(citizen_services_records_log!I55))="N/A"),"None",_xlfn.LET(_xlpm.d,RIGHT(SUBSTITUTE(SUBSTITUTE(SUBSTITUTE(SUBSTITUTE(citizen_services_records_log!I55," ",""),"-",""),"(",""),")",""),9),"0"&amp;LEFT(_xlpm.d,2)&amp;" "&amp;MID(_xlpm.d,3,3)&amp;" "&amp;RIGHT(_xlpm.d,4)))</f>
        <v>067 346 2232</v>
      </c>
      <c r="J55" s="5" t="str" cm="1">
        <f t="array" ref="J55">_xlfn.IFS(ISTEXT(citizen_services_records_log!J55),citizen_services_records_log!J55,ISBLANK(citizen_services_records_log!J55),"None")</f>
        <v>Ward 8</v>
      </c>
      <c r="K55" s="5" t="str" cm="1">
        <f t="array" ref="K55">_xlfn.IFS(ISTEXT(citizen_services_records_log!K55),citizen_services_records_log!K55, ISBLANK(citizen_services_records_log!K55),"None")</f>
        <v>None</v>
      </c>
      <c r="L55" s="5" t="str" cm="1">
        <f t="array" ref="L55">SUBSTITUTE(PROPER(_xlfn.IFS(ISTEXT(citizen_services_records_log!L55),citizen_services_records_log!L55, ISBLANK(citizen_services_records_log!L55),"None")),"Id","ID",1)</f>
        <v>Complete</v>
      </c>
      <c r="M55" s="5" t="str" cm="1">
        <f t="array" ref="M55">IF(citizen_services_records_log!M55 = "Re-opened","Re-opened",PROPER(_xlfn.IFS(ISTEXT(citizen_services_records_log!M55),citizen_services_records_log!M55, ISBLANK(citizen_services_records_log!M55),"None")))</f>
        <v>Closed</v>
      </c>
      <c r="N55" s="5" t="str" cm="1">
        <f t="array" ref="N55">(_xlfn.IFS(ISTEXT(citizen_services_records_log!N55),citizen_services_records_log!N55,ISBLANK(citizen_services_records_log!N55),"None"))</f>
        <v>Q038</v>
      </c>
      <c r="O55" s="5" t="str" cm="1">
        <f t="array" ref="O55">_xlfn.IFS(ISTEXT(citizen_services_records_log!O55),PROPER(citizen_services_records_log!O55),ISBLANK(citizen_services_records_log!O55),"None")</f>
        <v>Marius Khumalo</v>
      </c>
      <c r="P55" s="4" t="str">
        <f>IF(ISBLANK(citizen_services_records_log!P55),"None",IF(ISNUMBER(citizen_services_records_log!P55),citizen_services_records_log!P55,DATE(RIGHT(citizen_services_records_log!P55,4),MID(citizen_services_records_log!P55,4,2),LEFT(citizen_services_records_log!P55,2))))</f>
        <v>None</v>
      </c>
      <c r="Q55" s="5" t="str" cm="1">
        <f t="array" ref="Q55">SUBSTITUTE(_xlfn.IFS(ISTEXT(citizen_services_records_log!Q55),PROPER(citizen_services_records_log!Q55),ISBLANK(citizen_services_records_log!Q55),"None"),"Id","ID",1)</f>
        <v>Duplicate Application Found On System - Flagged</v>
      </c>
    </row>
    <row r="56" spans="1:17" x14ac:dyDescent="0.3">
      <c r="A56" s="5" t="str">
        <f>IF(ISBLANK(citizen_services_records_log!A56),"None",(CONCATENATE(UPPER(_xlfn.TEXTBEFORE(SUBSTITUTE(citizen_services_records_log!A56, "-", ""), {"0","1","2","3","4","5","6","7","8","9"}, 1)),"-",RIGHT(citizen_services_records_log!A56,6))))</f>
        <v>CLN-000654</v>
      </c>
      <c r="B56" s="2">
        <f>IF(ISBLANK(citizen_services_records_log!B56),"None",IF(ISNUMBER(citizen_services_records_log!B56),citizen_services_records_log!B56,DATE(RIGHT(citizen_services_records_log!B56,4),MID(citizen_services_records_log!B56,4,2),LEFT(citizen_services_records_log!B56,2))))</f>
        <v>46333</v>
      </c>
      <c r="C56" s="5" t="str">
        <f>IF(citizen_services_records_log!C56 = "SASSA Grant Status Enquiry","SASSA - Grant Status Enquiry",IF(citizen_services_records_log!C56 = "SASSA Grant Application",  "SASSA - Grant Application", IF(citizen_services_records_log!C56=0,"None", citizen_services_records_log!C56)))</f>
        <v>Clinic - Chronic Medication Collection</v>
      </c>
      <c r="D56" s="5" t="str" cm="1">
        <f t="array" ref="D56">_xlfn.IFS(ISTEXT(citizen_services_records_log!D56),PROPER(citizen_services_records_log!D56),ISBLANK(citizen_services_records_log!D56),"None")</f>
        <v>Meyerton Municipal Office</v>
      </c>
      <c r="E56" s="5" t="str" cm="1">
        <f t="array" ref="E56">_xlfn.IFS(ISTEXT(citizen_services_records_log!E56),PROPER(citizen_services_records_log!E56),ISBLANK(citizen_services_records_log!E56),"None")</f>
        <v>Refilwe Mokoena</v>
      </c>
      <c r="F56" s="6" cm="1">
        <f t="array" ref="F56">_xlfn.IFS(ISBLANK(citizen_services_records_log!F56),"None", TYPE(citizen_services_records_log!F56)=1,citizen_services_records_log!F56,citizen_services_records_log!F56="ID NOT PROVIDED","ID not provided" )</f>
        <v>8200000000000</v>
      </c>
      <c r="G56" s="4">
        <f>IF(ISBLANK(citizen_services_records_log!G56),"None",IF(ISNUMBER(citizen_services_records_log!G56),citizen_services_records_log!G56,DATE(RIGHT(citizen_services_records_log!G56,4),MID(citizen_services_records_log!G56,4,2),LEFT(citizen_services_records_log!G56,2))))</f>
        <v>30039</v>
      </c>
      <c r="H56" s="5" t="str" cm="1">
        <f t="array" ref="H56">_xlfn.IFS(citizen_services_records_log!H56="M", "Male", citizen_services_records_log!H56 = "F", "Female", citizen_services_records_log!H56="male", "Male", citizen_services_records_log!H56="female","Female", ISBLANK(citizen_services_records_log!H56),"None", citizen_services_records_log!H56 = "Female", "Female", citizen_services_records_log!H56="Male","Male")</f>
        <v>Male</v>
      </c>
      <c r="I56" s="6" t="str">
        <f>IF(OR(ISBLANK(citizen_services_records_log!I56),UPPER(TRIM(citizen_services_records_log!I56))="N/A"),"None",_xlfn.LET(_xlpm.d,RIGHT(SUBSTITUTE(SUBSTITUTE(SUBSTITUTE(SUBSTITUTE(citizen_services_records_log!I56," ",""),"-",""),"(",""),")",""),9),"0"&amp;LEFT(_xlpm.d,2)&amp;" "&amp;MID(_xlpm.d,3,3)&amp;" "&amp;RIGHT(_xlpm.d,4)))</f>
        <v>None</v>
      </c>
      <c r="J56" s="5" t="str" cm="1">
        <f t="array" ref="J56">_xlfn.IFS(ISTEXT(citizen_services_records_log!J56),citizen_services_records_log!J56,ISBLANK(citizen_services_records_log!J56),"None")</f>
        <v>Ward 20</v>
      </c>
      <c r="K56" s="5" t="str" cm="1">
        <f t="array" ref="K56">_xlfn.IFS(ISTEXT(citizen_services_records_log!K56),citizen_services_records_log!K56, ISBLANK(citizen_services_records_log!K56),"None")</f>
        <v>None</v>
      </c>
      <c r="L56" s="5" t="str" cm="1">
        <f t="array" ref="L56">SUBSTITUTE(PROPER(_xlfn.IFS(ISTEXT(citizen_services_records_log!L56),citizen_services_records_log!L56, ISBLANK(citizen_services_records_log!L56),"None")),"Id","ID",1)</f>
        <v>Pending Verification</v>
      </c>
      <c r="M56" s="5" t="str" cm="1">
        <f t="array" ref="M56">IF(citizen_services_records_log!M56 = "Re-opened","Re-opened",PROPER(_xlfn.IFS(ISTEXT(citizen_services_records_log!M56),citizen_services_records_log!M56, ISBLANK(citizen_services_records_log!M56),"None")))</f>
        <v>None</v>
      </c>
      <c r="N56" s="5" t="str" cm="1">
        <f t="array" ref="N56">(_xlfn.IFS(ISTEXT(citizen_services_records_log!N56),citizen_services_records_log!N56,ISBLANK(citizen_services_records_log!N56),"None"))</f>
        <v>Q264</v>
      </c>
      <c r="O56" s="5" t="str" cm="1">
        <f t="array" ref="O56">_xlfn.IFS(ISTEXT(citizen_services_records_log!O56),PROPER(citizen_services_records_log!O56),ISBLANK(citizen_services_records_log!O56),"None")</f>
        <v>Deon Meyer</v>
      </c>
      <c r="P56" s="4">
        <f>IF(ISBLANK(citizen_services_records_log!P56),"None",IF(ISNUMBER(citizen_services_records_log!P56),citizen_services_records_log!P56,DATE(RIGHT(citizen_services_records_log!P56,4),MID(citizen_services_records_log!P56,4,2),LEFT(citizen_services_records_log!P56,2))))</f>
        <v>46219</v>
      </c>
      <c r="Q56" s="5" t="str" cm="1">
        <f t="array" ref="Q56">SUBSTITUTE(_xlfn.IFS(ISTEXT(citizen_services_records_log!Q56),PROPER(citizen_services_records_log!Q56),ISBLANK(citizen_services_records_log!Q56),"None"),"Id","ID",1)</f>
        <v>System Offline - Captured Manually, Will Upload Later</v>
      </c>
    </row>
    <row r="57" spans="1:17" x14ac:dyDescent="0.3">
      <c r="A57" s="5" t="str">
        <f>IF(ISBLANK(citizen_services_records_log!A57),"None",(CONCATENATE(UPPER(_xlfn.TEXTBEFORE(SUBSTITUTE(citizen_services_records_log!A57, "-", ""), {"0","1","2","3","4","5","6","7","8","9"}, 1)),"-",RIGHT(citizen_services_records_log!A57,6))))</f>
        <v>CLN-000118</v>
      </c>
      <c r="B57" s="2">
        <f>IF(ISBLANK(citizen_services_records_log!B57),"None",IF(ISNUMBER(citizen_services_records_log!B57),citizen_services_records_log!B57,DATE(RIGHT(citizen_services_records_log!B57,4),MID(citizen_services_records_log!B57,4,2),LEFT(citizen_services_records_log!B57,2))))</f>
        <v>46252</v>
      </c>
      <c r="C57" s="5" t="str">
        <f>IF(citizen_services_records_log!C57 = "SASSA Grant Status Enquiry","SASSA - Grant Status Enquiry",IF(citizen_services_records_log!C57 = "SASSA Grant Application",  "SASSA - Grant Application", IF(citizen_services_records_log!C57=0,"None", citizen_services_records_log!C57)))</f>
        <v>Clinic - General Consultation</v>
      </c>
      <c r="D57" s="5" t="str" cm="1">
        <f t="array" ref="D57">_xlfn.IFS(ISTEXT(citizen_services_records_log!D57),PROPER(citizen_services_records_log!D57),ISBLANK(citizen_services_records_log!D57),"None")</f>
        <v>Vereeniging Home Affairs</v>
      </c>
      <c r="E57" s="5" t="str" cm="1">
        <f t="array" ref="E57">_xlfn.IFS(ISTEXT(citizen_services_records_log!E57),PROPER(citizen_services_records_log!E57),ISBLANK(citizen_services_records_log!E57),"None")</f>
        <v>Mandla Mokgadi</v>
      </c>
      <c r="F57" s="6" cm="1">
        <f t="array" ref="F57">_xlfn.IFS(ISBLANK(citizen_services_records_log!F57),"None", TYPE(citizen_services_records_log!F57)=1,citizen_services_records_log!F57,citizen_services_records_log!F57="ID NOT PROVIDED","ID not provided" )</f>
        <v>9210000000000</v>
      </c>
      <c r="G57" s="4">
        <f>IF(ISBLANK(citizen_services_records_log!G57),"None",IF(ISNUMBER(citizen_services_records_log!G57),citizen_services_records_log!G57,DATE(RIGHT(citizen_services_records_log!G57,4),MID(citizen_services_records_log!G57,4,2),LEFT(citizen_services_records_log!G57,2))))</f>
        <v>33756</v>
      </c>
      <c r="H57" s="5" t="str" cm="1">
        <f t="array" ref="H57">_xlfn.IFS(citizen_services_records_log!H57="M", "Male", citizen_services_records_log!H57 = "F", "Female", citizen_services_records_log!H57="male", "Male", citizen_services_records_log!H57="female","Female", ISBLANK(citizen_services_records_log!H57),"None", citizen_services_records_log!H57 = "Female", "Female", citizen_services_records_log!H57="Male","Male")</f>
        <v>Male</v>
      </c>
      <c r="I57" s="6" t="str">
        <f>IF(OR(ISBLANK(citizen_services_records_log!I57),UPPER(TRIM(citizen_services_records_log!I57))="N/A"),"None",_xlfn.LET(_xlpm.d,RIGHT(SUBSTITUTE(SUBSTITUTE(SUBSTITUTE(SUBSTITUTE(citizen_services_records_log!I57," ",""),"-",""),"(",""),")",""),9),"0"&amp;LEFT(_xlpm.d,2)&amp;" "&amp;MID(_xlpm.d,3,3)&amp;" "&amp;RIGHT(_xlpm.d,4)))</f>
        <v>None</v>
      </c>
      <c r="J57" s="5" t="str" cm="1">
        <f t="array" ref="J57">_xlfn.IFS(ISTEXT(citizen_services_records_log!J57),citizen_services_records_log!J57,ISBLANK(citizen_services_records_log!J57),"None")</f>
        <v>Ward 9</v>
      </c>
      <c r="K57" s="5" t="str" cm="1">
        <f t="array" ref="K57">_xlfn.IFS(ISTEXT(citizen_services_records_log!K57),citizen_services_records_log!K57, ISBLANK(citizen_services_records_log!K57),"None")</f>
        <v>None</v>
      </c>
      <c r="L57" s="5" t="str" cm="1">
        <f t="array" ref="L57">SUBSTITUTE(PROPER(_xlfn.IFS(ISTEXT(citizen_services_records_log!L57),citizen_services_records_log!L57, ISBLANK(citizen_services_records_log!L57),"None")),"Id","ID",1)</f>
        <v>Awaiting Home Affairs Confirmation</v>
      </c>
      <c r="M57" s="5" t="str" cm="1">
        <f t="array" ref="M57">IF(citizen_services_records_log!M57 = "Re-opened","Re-opened",PROPER(_xlfn.IFS(ISTEXT(citizen_services_records_log!M57),citizen_services_records_log!M57, ISBLANK(citizen_services_records_log!M57),"None")))</f>
        <v>Pending</v>
      </c>
      <c r="N57" s="5" t="str" cm="1">
        <f t="array" ref="N57">(_xlfn.IFS(ISTEXT(citizen_services_records_log!N57),citizen_services_records_log!N57,ISBLANK(citizen_services_records_log!N57),"None"))</f>
        <v>Q044</v>
      </c>
      <c r="O57" s="5" t="str" cm="1">
        <f t="array" ref="O57">_xlfn.IFS(ISTEXT(citizen_services_records_log!O57),PROPER(citizen_services_records_log!O57),ISBLANK(citizen_services_records_log!O57),"None")</f>
        <v>Palesa Meyer</v>
      </c>
      <c r="P57" s="4">
        <f>IF(ISBLANK(citizen_services_records_log!P57),"None",IF(ISNUMBER(citizen_services_records_log!P57),citizen_services_records_log!P57,DATE(RIGHT(citizen_services_records_log!P57,4),MID(citizen_services_records_log!P57,4,2),LEFT(citizen_services_records_log!P57,2))))</f>
        <v>46277</v>
      </c>
      <c r="Q57" s="5" t="str" cm="1">
        <f t="array" ref="Q57">SUBSTITUTE(_xlfn.IFS(ISTEXT(citizen_services_records_log!Q57),PROPER(citizen_services_records_log!Q57),ISBLANK(citizen_services_records_log!Q57),"None"),"Id","ID",1)</f>
        <v>Follow-Up Call Required To Confirm Banking Details</v>
      </c>
    </row>
    <row r="58" spans="1:17" x14ac:dyDescent="0.3">
      <c r="A58" s="5" t="str">
        <f>IF(ISBLANK(citizen_services_records_log!A58),"None",(CONCATENATE(UPPER(_xlfn.TEXTBEFORE(SUBSTITUTE(citizen_services_records_log!A58, "-", ""), {"0","1","2","3","4","5","6","7","8","9"}, 1)),"-",RIGHT(citizen_services_records_log!A58,6))))</f>
        <v>MUN-000167</v>
      </c>
      <c r="B58" s="2" t="str">
        <f>IF(ISBLANK(citizen_services_records_log!B58),"None",IF(ISNUMBER(citizen_services_records_log!B58),citizen_services_records_log!B58,DATE(RIGHT(citizen_services_records_log!B58,4),MID(citizen_services_records_log!B58,4,2),LEFT(citizen_services_records_log!B58,2))))</f>
        <v>None</v>
      </c>
      <c r="C58" s="5" t="str">
        <f>IF(citizen_services_records_log!C58 = "SASSA Grant Status Enquiry","SASSA - Grant Status Enquiry",IF(citizen_services_records_log!C58 = "SASSA Grant Application",  "SASSA - Grant Application", IF(citizen_services_records_log!C58=0,"None", citizen_services_records_log!C58)))</f>
        <v>Municipal - Service Request</v>
      </c>
      <c r="D58" s="5" t="str" cm="1">
        <f t="array" ref="D58">_xlfn.IFS(ISTEXT(citizen_services_records_log!D58),PROPER(citizen_services_records_log!D58),ISBLANK(citizen_services_records_log!D58),"None")</f>
        <v>Vereeniging Home Affairs</v>
      </c>
      <c r="E58" s="5" t="str" cm="1">
        <f t="array" ref="E58">_xlfn.IFS(ISTEXT(citizen_services_records_log!E58),PROPER(citizen_services_records_log!E58),ISBLANK(citizen_services_records_log!E58),"None")</f>
        <v>Sizwe Dlamini</v>
      </c>
      <c r="F58" s="6" cm="1">
        <f t="array" ref="F58">_xlfn.IFS(ISBLANK(citizen_services_records_log!F58),"None", TYPE(citizen_services_records_log!F58)=1,citizen_services_records_log!F58,citizen_services_records_log!F58="ID NOT PROVIDED","ID not provided" )</f>
        <v>6510000000000</v>
      </c>
      <c r="G58" s="4">
        <f>IF(ISBLANK(citizen_services_records_log!G58),"None",IF(ISNUMBER(citizen_services_records_log!G58),citizen_services_records_log!G58,DATE(RIGHT(citizen_services_records_log!G58,4),MID(citizen_services_records_log!G58,4,2),LEFT(citizen_services_records_log!G58,2))))</f>
        <v>24085</v>
      </c>
      <c r="H58" s="5" t="str" cm="1">
        <f t="array" ref="H58">_xlfn.IFS(citizen_services_records_log!H58="M", "Male", citizen_services_records_log!H58 = "F", "Female", citizen_services_records_log!H58="male", "Male", citizen_services_records_log!H58="female","Female", ISBLANK(citizen_services_records_log!H58),"None", citizen_services_records_log!H58 = "Female", "Female", citizen_services_records_log!H58="Male","Male")</f>
        <v>Female</v>
      </c>
      <c r="I58" s="6" t="str">
        <f>IF(OR(ISBLANK(citizen_services_records_log!I58),UPPER(TRIM(citizen_services_records_log!I58))="N/A"),"None",_xlfn.LET(_xlpm.d,RIGHT(SUBSTITUTE(SUBSTITUTE(SUBSTITUTE(SUBSTITUTE(citizen_services_records_log!I58," ",""),"-",""),"(",""),")",""),9),"0"&amp;LEFT(_xlpm.d,2)&amp;" "&amp;MID(_xlpm.d,3,3)&amp;" "&amp;RIGHT(_xlpm.d,4)))</f>
        <v>None</v>
      </c>
      <c r="J58" s="5" t="str" cm="1">
        <f t="array" ref="J58">_xlfn.IFS(ISTEXT(citizen_services_records_log!J58),citizen_services_records_log!J58,ISBLANK(citizen_services_records_log!J58),"None")</f>
        <v>Ward 18</v>
      </c>
      <c r="K58" s="5" t="str" cm="1">
        <f t="array" ref="K58">_xlfn.IFS(ISTEXT(citizen_services_records_log!K58),citizen_services_records_log!K58, ISBLANK(citizen_services_records_log!K58),"None")</f>
        <v>None</v>
      </c>
      <c r="L58" s="5" t="str" cm="1">
        <f t="array" ref="L58">SUBSTITUTE(PROPER(_xlfn.IFS(ISTEXT(citizen_services_records_log!L58),citizen_services_records_log!L58, ISBLANK(citizen_services_records_log!L58),"None")),"Id","ID",1)</f>
        <v>Approved</v>
      </c>
      <c r="M58" s="5" t="str" cm="1">
        <f t="array" ref="M58">IF(citizen_services_records_log!M58 = "Re-opened","Re-opened",PROPER(_xlfn.IFS(ISTEXT(citizen_services_records_log!M58),citizen_services_records_log!M58, ISBLANK(citizen_services_records_log!M58),"None")))</f>
        <v>Captured</v>
      </c>
      <c r="N58" s="5" t="str" cm="1">
        <f t="array" ref="N58">(_xlfn.IFS(ISTEXT(citizen_services_records_log!N58),citizen_services_records_log!N58,ISBLANK(citizen_services_records_log!N58),"None"))</f>
        <v>Q009</v>
      </c>
      <c r="O58" s="5" t="str" cm="1">
        <f t="array" ref="O58">_xlfn.IFS(ISTEXT(citizen_services_records_log!O58),PROPER(citizen_services_records_log!O58),ISBLANK(citizen_services_records_log!O58),"None")</f>
        <v>Zanele Khumalo</v>
      </c>
      <c r="P58" s="4" t="str">
        <f>IF(ISBLANK(citizen_services_records_log!P58),"None",IF(ISNUMBER(citizen_services_records_log!P58),citizen_services_records_log!P58,DATE(RIGHT(citizen_services_records_log!P58,4),MID(citizen_services_records_log!P58,4,2),LEFT(citizen_services_records_log!P58,2))))</f>
        <v>None</v>
      </c>
      <c r="Q58" s="5" t="str" cm="1">
        <f t="array" ref="Q58">SUBSTITUTE(_xlfn.IFS(ISTEXT(citizen_services_records_log!Q58),PROPER(citizen_services_records_log!Q58),ISBLANK(citizen_services_records_log!Q58),"None"),"Id","ID",1)</f>
        <v>Duplicate Application Found On System - Flagged</v>
      </c>
    </row>
    <row r="59" spans="1:17" x14ac:dyDescent="0.3">
      <c r="A59" s="5" t="str">
        <f>IF(ISBLANK(citizen_services_records_log!A59),"None",(CONCATENATE(UPPER(_xlfn.TEXTBEFORE(SUBSTITUTE(citizen_services_records_log!A59, "-", ""), {"0","1","2","3","4","5","6","7","8","9"}, 1)),"-",RIGHT(citizen_services_records_log!A59,6))))</f>
        <v>CLN-000977</v>
      </c>
      <c r="B59" s="2">
        <f>IF(ISBLANK(citizen_services_records_log!B59),"None",IF(ISNUMBER(citizen_services_records_log!B59),citizen_services_records_log!B59,DATE(RIGHT(citizen_services_records_log!B59,4),MID(citizen_services_records_log!B59,4,2),LEFT(citizen_services_records_log!B59,2))))</f>
        <v>46123</v>
      </c>
      <c r="C59" s="5" t="str">
        <f>IF(citizen_services_records_log!C59 = "SASSA Grant Status Enquiry","SASSA - Grant Status Enquiry",IF(citizen_services_records_log!C59 = "SASSA Grant Application",  "SASSA - Grant Application", IF(citizen_services_records_log!C59=0,"None", citizen_services_records_log!C59)))</f>
        <v>Clinic - Immunisation</v>
      </c>
      <c r="D59" s="5" t="str" cm="1">
        <f t="array" ref="D59">_xlfn.IFS(ISTEXT(citizen_services_records_log!D59),PROPER(citizen_services_records_log!D59),ISBLANK(citizen_services_records_log!D59),"None")</f>
        <v>Vanderbijlpark Home Affairs</v>
      </c>
      <c r="E59" s="5" t="str" cm="1">
        <f t="array" ref="E59">_xlfn.IFS(ISTEXT(citizen_services_records_log!E59),PROPER(citizen_services_records_log!E59),ISBLANK(citizen_services_records_log!E59),"None")</f>
        <v>Sizwe Radebe</v>
      </c>
      <c r="F59" s="6" cm="1">
        <f t="array" ref="F59">_xlfn.IFS(ISBLANK(citizen_services_records_log!F59),"None", TYPE(citizen_services_records_log!F59)=1,citizen_services_records_log!F59,citizen_services_records_log!F59="ID NOT PROVIDED","ID not provided" )</f>
        <v>2200000000000</v>
      </c>
      <c r="G59" s="4">
        <f>IF(ISBLANK(citizen_services_records_log!G59),"None",IF(ISNUMBER(citizen_services_records_log!G59),citizen_services_records_log!G59,DATE(RIGHT(citizen_services_records_log!G59,4),MID(citizen_services_records_log!G59,4,2),LEFT(citizen_services_records_log!G59,2))))</f>
        <v>44638</v>
      </c>
      <c r="H59" s="5" t="str" cm="1">
        <f t="array" ref="H59">_xlfn.IFS(citizen_services_records_log!H59="M", "Male", citizen_services_records_log!H59 = "F", "Female", citizen_services_records_log!H59="male", "Male", citizen_services_records_log!H59="female","Female", ISBLANK(citizen_services_records_log!H59),"None", citizen_services_records_log!H59 = "Female", "Female", citizen_services_records_log!H59="Male","Male")</f>
        <v>Male</v>
      </c>
      <c r="I59" s="6" t="str">
        <f>IF(OR(ISBLANK(citizen_services_records_log!I59),UPPER(TRIM(citizen_services_records_log!I59))="N/A"),"None",_xlfn.LET(_xlpm.d,RIGHT(SUBSTITUTE(SUBSTITUTE(SUBSTITUTE(SUBSTITUTE(citizen_services_records_log!I59," ",""),"-",""),"(",""),")",""),9),"0"&amp;LEFT(_xlpm.d,2)&amp;" "&amp;MID(_xlpm.d,3,3)&amp;" "&amp;RIGHT(_xlpm.d,4)))</f>
        <v>None</v>
      </c>
      <c r="J59" s="5" t="str" cm="1">
        <f t="array" ref="J59">_xlfn.IFS(ISTEXT(citizen_services_records_log!J59),citizen_services_records_log!J59,ISBLANK(citizen_services_records_log!J59),"None")</f>
        <v>Ward 10</v>
      </c>
      <c r="K59" s="5" t="str" cm="1">
        <f t="array" ref="K59">_xlfn.IFS(ISTEXT(citizen_services_records_log!K59),citizen_services_records_log!K59, ISBLANK(citizen_services_records_log!K59),"None")</f>
        <v>None</v>
      </c>
      <c r="L59" s="5" t="str" cm="1">
        <f t="array" ref="L59">SUBSTITUTE(PROPER(_xlfn.IFS(ISTEXT(citizen_services_records_log!L59),citizen_services_records_log!L59, ISBLANK(citizen_services_records_log!L59),"None")),"Id","ID",1)</f>
        <v>Under Review</v>
      </c>
      <c r="M59" s="5" t="str" cm="1">
        <f t="array" ref="M59">IF(citizen_services_records_log!M59 = "Re-opened","Re-opened",PROPER(_xlfn.IFS(ISTEXT(citizen_services_records_log!M59),citizen_services_records_log!M59, ISBLANK(citizen_services_records_log!M59),"None")))</f>
        <v>Pending</v>
      </c>
      <c r="N59" s="5" t="str" cm="1">
        <f t="array" ref="N59">(_xlfn.IFS(ISTEXT(citizen_services_records_log!N59),citizen_services_records_log!N59,ISBLANK(citizen_services_records_log!N59),"None"))</f>
        <v>Q184</v>
      </c>
      <c r="O59" s="5" t="str" cm="1">
        <f t="array" ref="O59">_xlfn.IFS(ISTEXT(citizen_services_records_log!O59),PROPER(citizen_services_records_log!O59),ISBLANK(citizen_services_records_log!O59),"None")</f>
        <v>Werner Swart</v>
      </c>
      <c r="P59" s="4" t="str">
        <f>IF(ISBLANK(citizen_services_records_log!P59),"None",IF(ISNUMBER(citizen_services_records_log!P59),citizen_services_records_log!P59,DATE(RIGHT(citizen_services_records_log!P59,4),MID(citizen_services_records_log!P59,4,2),LEFT(citizen_services_records_log!P59,2))))</f>
        <v>None</v>
      </c>
      <c r="Q59" s="5" t="str" cm="1">
        <f t="array" ref="Q59">SUBSTITUTE(_xlfn.IFS(ISTEXT(citizen_services_records_log!Q59),PROPER(citizen_services_records_log!Q59),ISBLANK(citizen_services_records_log!Q59),"None"),"Id","ID",1)</f>
        <v>Applicant Referred To Social Worker</v>
      </c>
    </row>
    <row r="60" spans="1:17" x14ac:dyDescent="0.3">
      <c r="A60" s="5" t="str">
        <f>IF(ISBLANK(citizen_services_records_log!A60),"None",(CONCATENATE(UPPER(_xlfn.TEXTBEFORE(SUBSTITUTE(citizen_services_records_log!A60, "-", ""), {"0","1","2","3","4","5","6","7","8","9"}, 1)),"-",RIGHT(citizen_services_records_log!A60,6))))</f>
        <v>DHA-000149</v>
      </c>
      <c r="B60" s="2">
        <f>IF(ISBLANK(citizen_services_records_log!B60),"None",IF(ISNUMBER(citizen_services_records_log!B60),citizen_services_records_log!B60,DATE(RIGHT(citizen_services_records_log!B60,4),MID(citizen_services_records_log!B60,4,2),LEFT(citizen_services_records_log!B60,2))))</f>
        <v>46178</v>
      </c>
      <c r="C60" s="5" t="str">
        <f>IF(citizen_services_records_log!C60 = "SASSA Grant Status Enquiry","SASSA - Grant Status Enquiry",IF(citizen_services_records_log!C60 = "SASSA Grant Application",  "SASSA - Grant Application", IF(citizen_services_records_log!C60=0,"None", citizen_services_records_log!C60)))</f>
        <v>Home Affairs - Passport Application</v>
      </c>
      <c r="D60" s="5" t="str" cm="1">
        <f t="array" ref="D60">_xlfn.IFS(ISTEXT(citizen_services_records_log!D60),PROPER(citizen_services_records_log!D60),ISBLANK(citizen_services_records_log!D60),"None")</f>
        <v>Emfuleni Municipal Office</v>
      </c>
      <c r="E60" s="5" t="str" cm="1">
        <f t="array" ref="E60">_xlfn.IFS(ISTEXT(citizen_services_records_log!E60),PROPER(citizen_services_records_log!E60),ISBLANK(citizen_services_records_log!E60),"None")</f>
        <v>Kagiso Van Der Merwe</v>
      </c>
      <c r="F60" s="6" cm="1">
        <f t="array" ref="F60">_xlfn.IFS(ISBLANK(citizen_services_records_log!F60),"None", TYPE(citizen_services_records_log!F60)=1,citizen_services_records_log!F60,citizen_services_records_log!F60="ID NOT PROVIDED","ID not provided" )</f>
        <v>9610000000000</v>
      </c>
      <c r="G60" s="4">
        <f>IF(ISBLANK(citizen_services_records_log!G60),"None",IF(ISNUMBER(citizen_services_records_log!G60),citizen_services_records_log!G60,DATE(RIGHT(citizen_services_records_log!G60,4),MID(citizen_services_records_log!G60,4,2),LEFT(citizen_services_records_log!G60,2))))</f>
        <v>35333</v>
      </c>
      <c r="H60" s="5" t="str" cm="1">
        <f t="array" ref="H60">_xlfn.IFS(citizen_services_records_log!H60="M", "Male", citizen_services_records_log!H60 = "F", "Female", citizen_services_records_log!H60="male", "Male", citizen_services_records_log!H60="female","Female", ISBLANK(citizen_services_records_log!H60),"None", citizen_services_records_log!H60 = "Female", "Female", citizen_services_records_log!H60="Male","Male")</f>
        <v>Female</v>
      </c>
      <c r="I60" s="6" t="str">
        <f>IF(OR(ISBLANK(citizen_services_records_log!I60),UPPER(TRIM(citizen_services_records_log!I60))="N/A"),"None",_xlfn.LET(_xlpm.d,RIGHT(SUBSTITUTE(SUBSTITUTE(SUBSTITUTE(SUBSTITUTE(citizen_services_records_log!I60," ",""),"-",""),"(",""),")",""),9),"0"&amp;LEFT(_xlpm.d,2)&amp;" "&amp;MID(_xlpm.d,3,3)&amp;" "&amp;RIGHT(_xlpm.d,4)))</f>
        <v>080 661 2203</v>
      </c>
      <c r="J60" s="5" t="str" cm="1">
        <f t="array" ref="J60">_xlfn.IFS(ISTEXT(citizen_services_records_log!J60),citizen_services_records_log!J60,ISBLANK(citizen_services_records_log!J60),"None")</f>
        <v>Ward 3 (Informal Settlement)</v>
      </c>
      <c r="K60" s="5" t="str" cm="1">
        <f t="array" ref="K60">_xlfn.IFS(ISTEXT(citizen_services_records_log!K60),citizen_services_records_log!K60, ISBLANK(citizen_services_records_log!K60),"None")</f>
        <v>None</v>
      </c>
      <c r="L60" s="5" t="str" cm="1">
        <f t="array" ref="L60">SUBSTITUTE(PROPER(_xlfn.IFS(ISTEXT(citizen_services_records_log!L60),citizen_services_records_log!L60, ISBLANK(citizen_services_records_log!L60),"None")),"Id","ID",1)</f>
        <v>Complete</v>
      </c>
      <c r="M60" s="5" t="str" cm="1">
        <f t="array" ref="M60">IF(citizen_services_records_log!M60 = "Re-opened","Re-opened",PROPER(_xlfn.IFS(ISTEXT(citizen_services_records_log!M60),citizen_services_records_log!M60, ISBLANK(citizen_services_records_log!M60),"None")))</f>
        <v>Resolved</v>
      </c>
      <c r="N60" s="5" t="str" cm="1">
        <f t="array" ref="N60">(_xlfn.IFS(ISTEXT(citizen_services_records_log!N60),citizen_services_records_log!N60,ISBLANK(citizen_services_records_log!N60),"None"))</f>
        <v>Q278</v>
      </c>
      <c r="O60" s="5" t="str" cm="1">
        <f t="array" ref="O60">_xlfn.IFS(ISTEXT(citizen_services_records_log!O60),PROPER(citizen_services_records_log!O60),ISBLANK(citizen_services_records_log!O60),"None")</f>
        <v>Refilwe Meyer</v>
      </c>
      <c r="P60" s="4" t="str">
        <f>IF(ISBLANK(citizen_services_records_log!P60),"None",IF(ISNUMBER(citizen_services_records_log!P60),citizen_services_records_log!P60,DATE(RIGHT(citizen_services_records_log!P60,4),MID(citizen_services_records_log!P60,4,2),LEFT(citizen_services_records_log!P60,2))))</f>
        <v>None</v>
      </c>
      <c r="Q60" s="5" t="str" cm="1">
        <f t="array" ref="Q60">SUBSTITUTE(_xlfn.IFS(ISTEXT(citizen_services_records_log!Q60),PROPER(citizen_services_records_log!Q60),ISBLANK(citizen_services_records_log!Q60),"None"),"Id","ID",1)</f>
        <v>Client To Return With Proof Of Residence</v>
      </c>
    </row>
    <row r="61" spans="1:17" x14ac:dyDescent="0.3">
      <c r="A61" s="5" t="str">
        <f>IF(ISBLANK(citizen_services_records_log!A61),"None",(CONCATENATE(UPPER(_xlfn.TEXTBEFORE(SUBSTITUTE(citizen_services_records_log!A61, "-", ""), {"0","1","2","3","4","5","6","7","8","9"}, 1)),"-",RIGHT(citizen_services_records_log!A61,6))))</f>
        <v>MUN-000971</v>
      </c>
      <c r="B61" s="2">
        <f>IF(ISBLANK(citizen_services_records_log!B61),"None",IF(ISNUMBER(citizen_services_records_log!B61),citizen_services_records_log!B61,DATE(RIGHT(citizen_services_records_log!B61,4),MID(citizen_services_records_log!B61,4,2),LEFT(citizen_services_records_log!B61,2))))</f>
        <v>46069</v>
      </c>
      <c r="C61" s="5" t="str">
        <f>IF(citizen_services_records_log!C61 = "SASSA Grant Status Enquiry","SASSA - Grant Status Enquiry",IF(citizen_services_records_log!C61 = "SASSA Grant Application",  "SASSA - Grant Application", IF(citizen_services_records_log!C61=0,"None", citizen_services_records_log!C61)))</f>
        <v>Municipal - Account Query</v>
      </c>
      <c r="D61" s="5" t="str" cm="1">
        <f t="array" ref="D61">_xlfn.IFS(ISTEXT(citizen_services_records_log!D61),PROPER(citizen_services_records_log!D61),ISBLANK(citizen_services_records_log!D61),"None")</f>
        <v>Emfuleni Municipal Office</v>
      </c>
      <c r="E61" s="5" t="str" cm="1">
        <f t="array" ref="E61">_xlfn.IFS(ISTEXT(citizen_services_records_log!E61),PROPER(citizen_services_records_log!E61),ISBLANK(citizen_services_records_log!E61),"None")</f>
        <v>Elizabeth Dlamini</v>
      </c>
      <c r="F61" s="6" cm="1">
        <f t="array" ref="F61">_xlfn.IFS(ISBLANK(citizen_services_records_log!F61),"None", TYPE(citizen_services_records_log!F61)=1,citizen_services_records_log!F61,citizen_services_records_log!F61="ID NOT PROVIDED","ID not provided" )</f>
        <v>7810000000000</v>
      </c>
      <c r="G61" s="4">
        <f>IF(ISBLANK(citizen_services_records_log!G61),"None",IF(ISNUMBER(citizen_services_records_log!G61),citizen_services_records_log!G61,DATE(RIGHT(citizen_services_records_log!G61,4),MID(citizen_services_records_log!G61,4,2),LEFT(citizen_services_records_log!G61,2))))</f>
        <v>28761</v>
      </c>
      <c r="H61" s="5" t="str" cm="1">
        <f t="array" ref="H61">_xlfn.IFS(citizen_services_records_log!H61="M", "Male", citizen_services_records_log!H61 = "F", "Female", citizen_services_records_log!H61="male", "Male", citizen_services_records_log!H61="female","Female", ISBLANK(citizen_services_records_log!H61),"None", citizen_services_records_log!H61 = "Female", "Female", citizen_services_records_log!H61="Male","Male")</f>
        <v>Male</v>
      </c>
      <c r="I61" s="6" t="str">
        <f>IF(OR(ISBLANK(citizen_services_records_log!I61),UPPER(TRIM(citizen_services_records_log!I61))="N/A"),"None",_xlfn.LET(_xlpm.d,RIGHT(SUBSTITUTE(SUBSTITUTE(SUBSTITUTE(SUBSTITUTE(citizen_services_records_log!I61," ",""),"-",""),"(",""),")",""),9),"0"&amp;LEFT(_xlpm.d,2)&amp;" "&amp;MID(_xlpm.d,3,3)&amp;" "&amp;RIGHT(_xlpm.d,4)))</f>
        <v>061 611 3950</v>
      </c>
      <c r="J61" s="5" t="str" cm="1">
        <f t="array" ref="J61">_xlfn.IFS(ISTEXT(citizen_services_records_log!J61),citizen_services_records_log!J61,ISBLANK(citizen_services_records_log!J61),"None")</f>
        <v>Ward 14</v>
      </c>
      <c r="K61" s="5" t="str" cm="1">
        <f t="array" ref="K61">_xlfn.IFS(ISTEXT(citizen_services_records_log!K61),citizen_services_records_log!K61, ISBLANK(citizen_services_records_log!K61),"None")</f>
        <v>None</v>
      </c>
      <c r="L61" s="5" t="str" cm="1">
        <f t="array" ref="L61">SUBSTITUTE(PROPER(_xlfn.IFS(ISTEXT(citizen_services_records_log!L61),citizen_services_records_log!L61, ISBLANK(citizen_services_records_log!L61),"None")),"Id","ID",1)</f>
        <v>Under Review</v>
      </c>
      <c r="M61" s="5" t="str" cm="1">
        <f t="array" ref="M61">IF(citizen_services_records_log!M61 = "Re-opened","Re-opened",PROPER(_xlfn.IFS(ISTEXT(citizen_services_records_log!M61),citizen_services_records_log!M61, ISBLANK(citizen_services_records_log!M61),"None")))</f>
        <v>Escalated</v>
      </c>
      <c r="N61" s="5" t="str" cm="1">
        <f t="array" ref="N61">(_xlfn.IFS(ISTEXT(citizen_services_records_log!N61),citizen_services_records_log!N61,ISBLANK(citizen_services_records_log!N61),"None"))</f>
        <v>Q253</v>
      </c>
      <c r="O61" s="5" t="str" cm="1">
        <f t="array" ref="O61">_xlfn.IFS(ISTEXT(citizen_services_records_log!O61),PROPER(citizen_services_records_log!O61),ISBLANK(citizen_services_records_log!O61),"None")</f>
        <v>Deon Coetzee</v>
      </c>
      <c r="P61" s="4" t="str">
        <f>IF(ISBLANK(citizen_services_records_log!P61),"None",IF(ISNUMBER(citizen_services_records_log!P61),citizen_services_records_log!P61,DATE(RIGHT(citizen_services_records_log!P61,4),MID(citizen_services_records_log!P61,4,2),LEFT(citizen_services_records_log!P61,2))))</f>
        <v>None</v>
      </c>
      <c r="Q61" s="5" t="str" cm="1">
        <f t="array" ref="Q61">SUBSTITUTE(_xlfn.IFS(ISTEXT(citizen_services_records_log!Q61),PROPER(citizen_services_records_log!Q61),ISBLANK(citizen_services_records_log!Q61),"None"),"Id","ID",1)</f>
        <v>Applicant Did Not Bring Required Supporting Documents</v>
      </c>
    </row>
    <row r="62" spans="1:17" x14ac:dyDescent="0.3">
      <c r="A62" s="5" t="str">
        <f>IF(ISBLANK(citizen_services_records_log!A62),"None",(CONCATENATE(UPPER(_xlfn.TEXTBEFORE(SUBSTITUTE(citizen_services_records_log!A62, "-", ""), {"0","1","2","3","4","5","6","7","8","9"}, 1)),"-",RIGHT(citizen_services_records_log!A62,6))))</f>
        <v>MUN-000107</v>
      </c>
      <c r="B62" s="2">
        <f>IF(ISBLANK(citizen_services_records_log!B62),"None",IF(ISNUMBER(citizen_services_records_log!B62),citizen_services_records_log!B62,DATE(RIGHT(citizen_services_records_log!B62,4),MID(citizen_services_records_log!B62,4,2),LEFT(citizen_services_records_log!B62,2))))</f>
        <v>46271</v>
      </c>
      <c r="C62" s="5" t="str">
        <f>IF(citizen_services_records_log!C62 = "SASSA Grant Status Enquiry","SASSA - Grant Status Enquiry",IF(citizen_services_records_log!C62 = "SASSA Grant Application",  "SASSA - Grant Application", IF(citizen_services_records_log!C62=0,"None", citizen_services_records_log!C62)))</f>
        <v>Municipal - Service Request</v>
      </c>
      <c r="D62" s="5" t="str" cm="1">
        <f t="array" ref="D62">_xlfn.IFS(ISTEXT(citizen_services_records_log!D62),PROPER(citizen_services_records_log!D62),ISBLANK(citizen_services_records_log!D62),"None")</f>
        <v>Evaton Sassa Office</v>
      </c>
      <c r="E62" s="5" t="str" cm="1">
        <f t="array" ref="E62">_xlfn.IFS(ISTEXT(citizen_services_records_log!E62),PROPER(citizen_services_records_log!E62),ISBLANK(citizen_services_records_log!E62),"None")</f>
        <v>Anna Mokoena</v>
      </c>
      <c r="F62" s="6" cm="1">
        <f t="array" ref="F62">_xlfn.IFS(ISBLANK(citizen_services_records_log!F62),"None", TYPE(citizen_services_records_log!F62)=1,citizen_services_records_log!F62,citizen_services_records_log!F62="ID NOT PROVIDED","ID not provided" )</f>
        <v>7010000000000</v>
      </c>
      <c r="G62" s="4">
        <f>IF(ISBLANK(citizen_services_records_log!G62),"None",IF(ISNUMBER(citizen_services_records_log!G62),citizen_services_records_log!G62,DATE(RIGHT(citizen_services_records_log!G62,4),MID(citizen_services_records_log!G62,4,2),LEFT(citizen_services_records_log!G62,2))))</f>
        <v>25922</v>
      </c>
      <c r="H62" s="5" t="str" cm="1">
        <f t="array" ref="H62">_xlfn.IFS(citizen_services_records_log!H62="M", "Male", citizen_services_records_log!H62 = "F", "Female", citizen_services_records_log!H62="male", "Male", citizen_services_records_log!H62="female","Female", ISBLANK(citizen_services_records_log!H62),"None", citizen_services_records_log!H62 = "Female", "Female", citizen_services_records_log!H62="Male","Male")</f>
        <v>Female</v>
      </c>
      <c r="I62" s="6" t="str">
        <f>IF(OR(ISBLANK(citizen_services_records_log!I62),UPPER(TRIM(citizen_services_records_log!I62))="N/A"),"None",_xlfn.LET(_xlpm.d,RIGHT(SUBSTITUTE(SUBSTITUTE(SUBSTITUTE(SUBSTITUTE(citizen_services_records_log!I62," ",""),"-",""),"(",""),")",""),9),"0"&amp;LEFT(_xlpm.d,2)&amp;" "&amp;MID(_xlpm.d,3,3)&amp;" "&amp;RIGHT(_xlpm.d,4)))</f>
        <v>072 613 3001</v>
      </c>
      <c r="J62" s="5" t="str" cm="1">
        <f t="array" ref="J62">_xlfn.IFS(ISTEXT(citizen_services_records_log!J62),citizen_services_records_log!J62,ISBLANK(citizen_services_records_log!J62),"None")</f>
        <v>Ward 15</v>
      </c>
      <c r="K62" s="5" t="str" cm="1">
        <f t="array" ref="K62">_xlfn.IFS(ISTEXT(citizen_services_records_log!K62),citizen_services_records_log!K62, ISBLANK(citizen_services_records_log!K62),"None")</f>
        <v>None</v>
      </c>
      <c r="L62" s="5" t="str" cm="1">
        <f t="array" ref="L62">SUBSTITUTE(PROPER(_xlfn.IFS(ISTEXT(citizen_services_records_log!L62),citizen_services_records_log!L62, ISBLANK(citizen_services_records_log!L62),"None")),"Id","ID",1)</f>
        <v>Awaiting Home Affairs Confirmation</v>
      </c>
      <c r="M62" s="5" t="str" cm="1">
        <f t="array" ref="M62">IF(citizen_services_records_log!M62 = "Re-opened","Re-opened",PROPER(_xlfn.IFS(ISTEXT(citizen_services_records_log!M62),citizen_services_records_log!M62, ISBLANK(citizen_services_records_log!M62),"None")))</f>
        <v>None</v>
      </c>
      <c r="N62" s="5" t="str" cm="1">
        <f t="array" ref="N62">(_xlfn.IFS(ISTEXT(citizen_services_records_log!N62),citizen_services_records_log!N62,ISBLANK(citizen_services_records_log!N62),"None"))</f>
        <v>None</v>
      </c>
      <c r="O62" s="5" t="str" cm="1">
        <f t="array" ref="O62">_xlfn.IFS(ISTEXT(citizen_services_records_log!O62),PROPER(citizen_services_records_log!O62),ISBLANK(citizen_services_records_log!O62),"None")</f>
        <v>Refilwe Sithole</v>
      </c>
      <c r="P62" s="4">
        <f>IF(ISBLANK(citizen_services_records_log!P62),"None",IF(ISNUMBER(citizen_services_records_log!P62),citizen_services_records_log!P62,DATE(RIGHT(citizen_services_records_log!P62,4),MID(citizen_services_records_log!P62,4,2),LEFT(citizen_services_records_log!P62,2))))</f>
        <v>46212</v>
      </c>
      <c r="Q62" s="5" t="str" cm="1">
        <f t="array" ref="Q62">SUBSTITUTE(_xlfn.IFS(ISTEXT(citizen_services_records_log!Q62),PROPER(citizen_services_records_log!Q62),ISBLANK(citizen_services_records_log!Q62),"None"),"Id","ID",1)</f>
        <v>Follow-Up Call Required To Confirm Banking Details</v>
      </c>
    </row>
    <row r="63" spans="1:17" x14ac:dyDescent="0.3">
      <c r="A63" s="5" t="str">
        <f>IF(ISBLANK(citizen_services_records_log!A63),"None",(CONCATENATE(UPPER(_xlfn.TEXTBEFORE(SUBSTITUTE(citizen_services_records_log!A63, "-", ""), {"0","1","2","3","4","5","6","7","8","9"}, 1)),"-",RIGHT(citizen_services_records_log!A63,6))))</f>
        <v>DHA-000450</v>
      </c>
      <c r="B63" s="2">
        <f>IF(ISBLANK(citizen_services_records_log!B63),"None",IF(ISNUMBER(citizen_services_records_log!B63),citizen_services_records_log!B63,DATE(RIGHT(citizen_services_records_log!B63,4),MID(citizen_services_records_log!B63,4,2),LEFT(citizen_services_records_log!B63,2))))</f>
        <v>46062</v>
      </c>
      <c r="C63" s="5" t="str">
        <f>IF(citizen_services_records_log!C63 = "SASSA Grant Status Enquiry","SASSA - Grant Status Enquiry",IF(citizen_services_records_log!C63 = "SASSA Grant Application",  "SASSA - Grant Application", IF(citizen_services_records_log!C63=0,"None", citizen_services_records_log!C63)))</f>
        <v>Home Affairs - Passport Application</v>
      </c>
      <c r="D63" s="5" t="str" cm="1">
        <f t="array" ref="D63">_xlfn.IFS(ISTEXT(citizen_services_records_log!D63),PROPER(citizen_services_records_log!D63),ISBLANK(citizen_services_records_log!D63),"None")</f>
        <v>Sasolburg Home Affairs</v>
      </c>
      <c r="E63" s="5" t="str" cm="1">
        <f t="array" ref="E63">_xlfn.IFS(ISTEXT(citizen_services_records_log!E63),PROPER(citizen_services_records_log!E63),ISBLANK(citizen_services_records_log!E63),"None")</f>
        <v>None</v>
      </c>
      <c r="F63" s="6" cm="1">
        <f t="array" ref="F63">_xlfn.IFS(ISBLANK(citizen_services_records_log!F63),"None", TYPE(citizen_services_records_log!F63)=1,citizen_services_records_log!F63,citizen_services_records_log!F63="ID NOT PROVIDED","ID not provided" )</f>
        <v>6400000000000</v>
      </c>
      <c r="G63" s="4">
        <f>IF(ISBLANK(citizen_services_records_log!G63),"None",IF(ISNUMBER(citizen_services_records_log!G63),citizen_services_records_log!G63,DATE(RIGHT(citizen_services_records_log!G63,4),MID(citizen_services_records_log!G63,4,2),LEFT(citizen_services_records_log!G63,2))))</f>
        <v>23470</v>
      </c>
      <c r="H63" s="5" t="str" cm="1">
        <f t="array" ref="H63">_xlfn.IFS(citizen_services_records_log!H63="M", "Male", citizen_services_records_log!H63 = "F", "Female", citizen_services_records_log!H63="male", "Male", citizen_services_records_log!H63="female","Female", ISBLANK(citizen_services_records_log!H63),"None", citizen_services_records_log!H63 = "Female", "Female", citizen_services_records_log!H63="Male","Male")</f>
        <v>Female</v>
      </c>
      <c r="I63" s="6" t="str">
        <f>IF(OR(ISBLANK(citizen_services_records_log!I63),UPPER(TRIM(citizen_services_records_log!I63))="N/A"),"None",_xlfn.LET(_xlpm.d,RIGHT(SUBSTITUTE(SUBSTITUTE(SUBSTITUTE(SUBSTITUTE(citizen_services_records_log!I63," ",""),"-",""),"(",""),")",""),9),"0"&amp;LEFT(_xlpm.d,2)&amp;" "&amp;MID(_xlpm.d,3,3)&amp;" "&amp;RIGHT(_xlpm.d,4)))</f>
        <v>064 889 5636</v>
      </c>
      <c r="J63" s="5" t="str" cm="1">
        <f t="array" ref="J63">_xlfn.IFS(ISTEXT(citizen_services_records_log!J63),citizen_services_records_log!J63,ISBLANK(citizen_services_records_log!J63),"None")</f>
        <v>Ward 16</v>
      </c>
      <c r="K63" s="5" t="str" cm="1">
        <f t="array" ref="K63">_xlfn.IFS(ISTEXT(citizen_services_records_log!K63),citizen_services_records_log!K63, ISBLANK(citizen_services_records_log!K63),"None")</f>
        <v>None</v>
      </c>
      <c r="L63" s="5" t="str" cm="1">
        <f t="array" ref="L63">SUBSTITUTE(PROPER(_xlfn.IFS(ISTEXT(citizen_services_records_log!L63),citizen_services_records_log!L63, ISBLANK(citizen_services_records_log!L63),"None")),"Id","ID",1)</f>
        <v>Incomplete - Missing ID Copy</v>
      </c>
      <c r="M63" s="5" t="str" cm="1">
        <f t="array" ref="M63">IF(citizen_services_records_log!M63 = "Re-opened","Re-opened",PROPER(_xlfn.IFS(ISTEXT(citizen_services_records_log!M63),citizen_services_records_log!M63, ISBLANK(citizen_services_records_log!M63),"None")))</f>
        <v>Re-opened</v>
      </c>
      <c r="N63" s="5" t="str" cm="1">
        <f t="array" ref="N63">(_xlfn.IFS(ISTEXT(citizen_services_records_log!N63),citizen_services_records_log!N63,ISBLANK(citizen_services_records_log!N63),"None"))</f>
        <v>Q276</v>
      </c>
      <c r="O63" s="5" t="str" cm="1">
        <f t="array" ref="O63">_xlfn.IFS(ISTEXT(citizen_services_records_log!O63),PROPER(citizen_services_records_log!O63),ISBLANK(citizen_services_records_log!O63),"None")</f>
        <v>Zanele Mahlangu</v>
      </c>
      <c r="P63" s="4">
        <f>IF(ISBLANK(citizen_services_records_log!P63),"None",IF(ISNUMBER(citizen_services_records_log!P63),citizen_services_records_log!P63,DATE(RIGHT(citizen_services_records_log!P63,4),MID(citizen_services_records_log!P63,4,2),LEFT(citizen_services_records_log!P63,2))))</f>
        <v>46296</v>
      </c>
      <c r="Q63" s="5" t="str" cm="1">
        <f t="array" ref="Q63">SUBSTITUTE(_xlfn.IFS(ISTEXT(citizen_services_records_log!Q63),PROPER(citizen_services_records_log!Q63),ISBLANK(citizen_services_records_log!Q63),"None"),"Id","ID",1)</f>
        <v>Applicant Referred To Social Worker</v>
      </c>
    </row>
    <row r="64" spans="1:17" x14ac:dyDescent="0.3">
      <c r="A64" s="5" t="str">
        <f>IF(ISBLANK(citizen_services_records_log!A64),"None",(CONCATENATE(UPPER(_xlfn.TEXTBEFORE(SUBSTITUTE(citizen_services_records_log!A64, "-", ""), {"0","1","2","3","4","5","6","7","8","9"}, 1)),"-",RIGHT(citizen_services_records_log!A64,6))))</f>
        <v>CLN-000323</v>
      </c>
      <c r="B64" s="2">
        <f>IF(ISBLANK(citizen_services_records_log!B64),"None",IF(ISNUMBER(citizen_services_records_log!B64),citizen_services_records_log!B64,DATE(RIGHT(citizen_services_records_log!B64,4),MID(citizen_services_records_log!B64,4,2),LEFT(citizen_services_records_log!B64,2))))</f>
        <v>46275</v>
      </c>
      <c r="C64" s="5" t="str">
        <f>IF(citizen_services_records_log!C64 = "SASSA Grant Status Enquiry","SASSA - Grant Status Enquiry",IF(citizen_services_records_log!C64 = "SASSA Grant Application",  "SASSA - Grant Application", IF(citizen_services_records_log!C64=0,"None", citizen_services_records_log!C64)))</f>
        <v>Clinic - Immunisation</v>
      </c>
      <c r="D64" s="5" t="str" cm="1">
        <f t="array" ref="D64">_xlfn.IFS(ISTEXT(citizen_services_records_log!D64),PROPER(citizen_services_records_log!D64),ISBLANK(citizen_services_records_log!D64),"None")</f>
        <v>Sebokeng Sassa Office</v>
      </c>
      <c r="E64" s="5" t="str" cm="1">
        <f t="array" ref="E64">_xlfn.IFS(ISTEXT(citizen_services_records_log!E64),PROPER(citizen_services_records_log!E64),ISBLANK(citizen_services_records_log!E64),"None")</f>
        <v>Pieter Kruger</v>
      </c>
      <c r="F64" s="6" cm="1">
        <f t="array" ref="F64">_xlfn.IFS(ISBLANK(citizen_services_records_log!F64),"None", TYPE(citizen_services_records_log!F64)=1,citizen_services_records_log!F64,citizen_services_records_log!F64="ID NOT PROVIDED","ID not provided" )</f>
        <v>2410000000000</v>
      </c>
      <c r="G64" s="4">
        <f>IF(ISBLANK(citizen_services_records_log!G64),"None",IF(ISNUMBER(citizen_services_records_log!G64),citizen_services_records_log!G64,DATE(RIGHT(citizen_services_records_log!G64,4),MID(citizen_services_records_log!G64,4,2),LEFT(citizen_services_records_log!G64,2))))</f>
        <v>45392</v>
      </c>
      <c r="H64" s="5" t="str" cm="1">
        <f t="array" ref="H64">_xlfn.IFS(citizen_services_records_log!H64="M", "Male", citizen_services_records_log!H64 = "F", "Female", citizen_services_records_log!H64="male", "Male", citizen_services_records_log!H64="female","Female", ISBLANK(citizen_services_records_log!H64),"None", citizen_services_records_log!H64 = "Female", "Female", citizen_services_records_log!H64="Male","Male")</f>
        <v>Female</v>
      </c>
      <c r="I64" s="6" t="str">
        <f>IF(OR(ISBLANK(citizen_services_records_log!I64),UPPER(TRIM(citizen_services_records_log!I64))="N/A"),"None",_xlfn.LET(_xlpm.d,RIGHT(SUBSTITUTE(SUBSTITUTE(SUBSTITUTE(SUBSTITUTE(citizen_services_records_log!I64," ",""),"-",""),"(",""),")",""),9),"0"&amp;LEFT(_xlpm.d,2)&amp;" "&amp;MID(_xlpm.d,3,3)&amp;" "&amp;RIGHT(_xlpm.d,4)))</f>
        <v>None</v>
      </c>
      <c r="J64" s="5" t="str" cm="1">
        <f t="array" ref="J64">_xlfn.IFS(ISTEXT(citizen_services_records_log!J64),citizen_services_records_log!J64,ISBLANK(citizen_services_records_log!J64),"None")</f>
        <v>Ward 13</v>
      </c>
      <c r="K64" s="5" t="str" cm="1">
        <f t="array" ref="K64">_xlfn.IFS(ISTEXT(citizen_services_records_log!K64),citizen_services_records_log!K64, ISBLANK(citizen_services_records_log!K64),"None")</f>
        <v>None</v>
      </c>
      <c r="L64" s="5" t="str" cm="1">
        <f t="array" ref="L64">SUBSTITUTE(PROPER(_xlfn.IFS(ISTEXT(citizen_services_records_log!L64),citizen_services_records_log!L64, ISBLANK(citizen_services_records_log!L64),"None")),"Id","ID",1)</f>
        <v>Under Review</v>
      </c>
      <c r="M64" s="5" t="str" cm="1">
        <f t="array" ref="M64">IF(citizen_services_records_log!M64 = "Re-opened","Re-opened",PROPER(_xlfn.IFS(ISTEXT(citizen_services_records_log!M64),citizen_services_records_log!M64, ISBLANK(citizen_services_records_log!M64),"None")))</f>
        <v>Escalated</v>
      </c>
      <c r="N64" s="5" t="str" cm="1">
        <f t="array" ref="N64">(_xlfn.IFS(ISTEXT(citizen_services_records_log!N64),citizen_services_records_log!N64,ISBLANK(citizen_services_records_log!N64),"None"))</f>
        <v>Q167</v>
      </c>
      <c r="O64" s="5" t="str" cm="1">
        <f t="array" ref="O64">_xlfn.IFS(ISTEXT(citizen_services_records_log!O64),PROPER(citizen_services_records_log!O64),ISBLANK(citizen_services_records_log!O64),"None")</f>
        <v>Zanele Coetzee</v>
      </c>
      <c r="P64" s="4" t="str">
        <f>IF(ISBLANK(citizen_services_records_log!P64),"None",IF(ISNUMBER(citizen_services_records_log!P64),citizen_services_records_log!P64,DATE(RIGHT(citizen_services_records_log!P64,4),MID(citizen_services_records_log!P64,4,2),LEFT(citizen_services_records_log!P64,2))))</f>
        <v>None</v>
      </c>
      <c r="Q64" s="5" t="str" cm="1">
        <f t="array" ref="Q64">SUBSTITUTE(_xlfn.IFS(ISTEXT(citizen_services_records_log!Q64),PROPER(citizen_services_records_log!Q64),ISBLANK(citizen_services_records_log!Q64),"None"),"Id","ID",1)</f>
        <v>Urgent Case - Fast-Tracked Per Supervisor Approval</v>
      </c>
    </row>
    <row r="65" spans="1:17" x14ac:dyDescent="0.3">
      <c r="A65" s="5" t="str">
        <f>IF(ISBLANK(citizen_services_records_log!A65),"None",(CONCATENATE(UPPER(_xlfn.TEXTBEFORE(SUBSTITUTE(citizen_services_records_log!A65, "-", ""), {"0","1","2","3","4","5","6","7","8","9"}, 1)),"-",RIGHT(citizen_services_records_log!A65,6))))</f>
        <v>SASSA-000562</v>
      </c>
      <c r="B65" s="2">
        <f>IF(ISBLANK(citizen_services_records_log!B65),"None",IF(ISNUMBER(citizen_services_records_log!B65),citizen_services_records_log!B65,DATE(RIGHT(citizen_services_records_log!B65,4),MID(citizen_services_records_log!B65,4,2),LEFT(citizen_services_records_log!B65,2))))</f>
        <v>46049</v>
      </c>
      <c r="C65" s="5" t="str">
        <f>IF(citizen_services_records_log!C65 = "SASSA Grant Status Enquiry","SASSA - Grant Status Enquiry",IF(citizen_services_records_log!C65 = "SASSA Grant Application",  "SASSA - Grant Application", IF(citizen_services_records_log!C65=0,"None", citizen_services_records_log!C65)))</f>
        <v>SASSA - Grant Application</v>
      </c>
      <c r="D65" s="5" t="str" cm="1">
        <f t="array" ref="D65">_xlfn.IFS(ISTEXT(citizen_services_records_log!D65),PROPER(citizen_services_records_log!D65),ISBLANK(citizen_services_records_log!D65),"None")</f>
        <v>Evaton Sassa Office</v>
      </c>
      <c r="E65" s="5" t="str" cm="1">
        <f t="array" ref="E65">_xlfn.IFS(ISTEXT(citizen_services_records_log!E65),PROPER(citizen_services_records_log!E65),ISBLANK(citizen_services_records_log!E65),"None")</f>
        <v>Marie Van Der Merwe</v>
      </c>
      <c r="F65" s="6" cm="1">
        <f t="array" ref="F65">_xlfn.IFS(ISBLANK(citizen_services_records_log!F65),"None", TYPE(citizen_services_records_log!F65)=1,citizen_services_records_log!F65,citizen_services_records_log!F65="ID NOT PROVIDED","ID not provided" )</f>
        <v>2400000000000</v>
      </c>
      <c r="G65" s="4">
        <f>IF(ISBLANK(citizen_services_records_log!G65),"None",IF(ISNUMBER(citizen_services_records_log!G65),citizen_services_records_log!G65,DATE(RIGHT(citizen_services_records_log!G65,4),MID(citizen_services_records_log!G65,4,2),LEFT(citizen_services_records_log!G65,2))))</f>
        <v>45348</v>
      </c>
      <c r="H65" s="5" t="str" cm="1">
        <f t="array" ref="H65">_xlfn.IFS(citizen_services_records_log!H65="M", "Male", citizen_services_records_log!H65 = "F", "Female", citizen_services_records_log!H65="male", "Male", citizen_services_records_log!H65="female","Female", ISBLANK(citizen_services_records_log!H65),"None", citizen_services_records_log!H65 = "Female", "Female", citizen_services_records_log!H65="Male","Male")</f>
        <v>Female</v>
      </c>
      <c r="I65" s="6" t="str">
        <f>IF(OR(ISBLANK(citizen_services_records_log!I65),UPPER(TRIM(citizen_services_records_log!I65))="N/A"),"None",_xlfn.LET(_xlpm.d,RIGHT(SUBSTITUTE(SUBSTITUTE(SUBSTITUTE(SUBSTITUTE(citizen_services_records_log!I65," ",""),"-",""),"(",""),")",""),9),"0"&amp;LEFT(_xlpm.d,2)&amp;" "&amp;MID(_xlpm.d,3,3)&amp;" "&amp;RIGHT(_xlpm.d,4)))</f>
        <v>061 706 3088</v>
      </c>
      <c r="J65" s="5" t="str" cm="1">
        <f t="array" ref="J65">_xlfn.IFS(ISTEXT(citizen_services_records_log!J65),citizen_services_records_log!J65,ISBLANK(citizen_services_records_log!J65),"None")</f>
        <v>Ward 18</v>
      </c>
      <c r="K65" s="5" t="str" cm="1">
        <f t="array" ref="K65">_xlfn.IFS(ISTEXT(citizen_services_records_log!K65),citizen_services_records_log!K65, ISBLANK(citizen_services_records_log!K65),"None")</f>
        <v>Social Relief of Distress (SRD)</v>
      </c>
      <c r="L65" s="5" t="str" cm="1">
        <f t="array" ref="L65">SUBSTITUTE(PROPER(_xlfn.IFS(ISTEXT(citizen_services_records_log!L65),citizen_services_records_log!L65, ISBLANK(citizen_services_records_log!L65),"None")),"Id","ID",1)</f>
        <v>Complete</v>
      </c>
      <c r="M65" s="5" t="str" cm="1">
        <f t="array" ref="M65">IF(citizen_services_records_log!M65 = "Re-opened","Re-opened",PROPER(_xlfn.IFS(ISTEXT(citizen_services_records_log!M65),citizen_services_records_log!M65, ISBLANK(citizen_services_records_log!M65),"None")))</f>
        <v>Captured</v>
      </c>
      <c r="N65" s="5" t="str" cm="1">
        <f t="array" ref="N65">(_xlfn.IFS(ISTEXT(citizen_services_records_log!N65),citizen_services_records_log!N65,ISBLANK(citizen_services_records_log!N65),"None"))</f>
        <v>Q146</v>
      </c>
      <c r="O65" s="5" t="str" cm="1">
        <f t="array" ref="O65">_xlfn.IFS(ISTEXT(citizen_services_records_log!O65),PROPER(citizen_services_records_log!O65),ISBLANK(citizen_services_records_log!O65),"None")</f>
        <v>Chris Sithole</v>
      </c>
      <c r="P65" s="4" t="str">
        <f>IF(ISBLANK(citizen_services_records_log!P65),"None",IF(ISNUMBER(citizen_services_records_log!P65),citizen_services_records_log!P65,DATE(RIGHT(citizen_services_records_log!P65,4),MID(citizen_services_records_log!P65,4,2),LEFT(citizen_services_records_log!P65,2))))</f>
        <v>None</v>
      </c>
      <c r="Q65" s="5" t="str" cm="1">
        <f t="array" ref="Q65">SUBSTITUTE(_xlfn.IFS(ISTEXT(citizen_services_records_log!Q65),PROPER(citizen_services_records_log!Q65),ISBLANK(citizen_services_records_log!Q65),"None"),"Id","ID",1)</f>
        <v>Record Incomplete - Contact Number Illegible On Form</v>
      </c>
    </row>
    <row r="66" spans="1:17" x14ac:dyDescent="0.3">
      <c r="A66" s="5" t="str">
        <f>IF(ISBLANK(citizen_services_records_log!A66),"None",(CONCATENATE(UPPER(_xlfn.TEXTBEFORE(SUBSTITUTE(citizen_services_records_log!A66, "-", ""), {"0","1","2","3","4","5","6","7","8","9"}, 1)),"-",RIGHT(citizen_services_records_log!A66,6))))</f>
        <v>DHA-000929</v>
      </c>
      <c r="B66" s="2">
        <f>IF(ISBLANK(citizen_services_records_log!B66),"None",IF(ISNUMBER(citizen_services_records_log!B66),citizen_services_records_log!B66,DATE(RIGHT(citizen_services_records_log!B66,4),MID(citizen_services_records_log!B66,4,2),LEFT(citizen_services_records_log!B66,2))))</f>
        <v>46269</v>
      </c>
      <c r="C66" s="5" t="str">
        <f>IF(citizen_services_records_log!C66 = "SASSA Grant Status Enquiry","SASSA - Grant Status Enquiry",IF(citizen_services_records_log!C66 = "SASSA Grant Application",  "SASSA - Grant Application", IF(citizen_services_records_log!C66=0,"None", citizen_services_records_log!C66)))</f>
        <v>Home Affairs - Birth Certificate</v>
      </c>
      <c r="D66" s="5" t="str" cm="1">
        <f t="array" ref="D66">_xlfn.IFS(ISTEXT(citizen_services_records_log!D66),PROPER(citizen_services_records_log!D66),ISBLANK(citizen_services_records_log!D66),"None")</f>
        <v>Emfuleni Municipal Office</v>
      </c>
      <c r="E66" s="5" t="str" cm="1">
        <f t="array" ref="E66">_xlfn.IFS(ISTEXT(citizen_services_records_log!E66),PROPER(citizen_services_records_log!E66),ISBLANK(citizen_services_records_log!E66),"None")</f>
        <v>Sizwe Van Der Merwe</v>
      </c>
      <c r="F66" s="6" t="str" cm="1">
        <f t="array" ref="F66">_xlfn.IFS(ISBLANK(citizen_services_records_log!F66),"None", TYPE(citizen_services_records_log!F66)=1,citizen_services_records_log!F66,citizen_services_records_log!F66="ID NOT PROVIDED","ID not provided" )</f>
        <v>None</v>
      </c>
      <c r="G66" s="4">
        <f>IF(ISBLANK(citizen_services_records_log!G66),"None",IF(ISNUMBER(citizen_services_records_log!G66),citizen_services_records_log!G66,DATE(RIGHT(citizen_services_records_log!G66,4),MID(citizen_services_records_log!G66,4,2),LEFT(citizen_services_records_log!G66,2))))</f>
        <v>36908</v>
      </c>
      <c r="H66" s="5" t="str" cm="1">
        <f t="array" ref="H66">_xlfn.IFS(citizen_services_records_log!H66="M", "Male", citizen_services_records_log!H66 = "F", "Female", citizen_services_records_log!H66="male", "Male", citizen_services_records_log!H66="female","Female", ISBLANK(citizen_services_records_log!H66),"None", citizen_services_records_log!H66 = "Female", "Female", citizen_services_records_log!H66="Male","Male")</f>
        <v>Male</v>
      </c>
      <c r="I66" s="6" t="str">
        <f>IF(OR(ISBLANK(citizen_services_records_log!I66),UPPER(TRIM(citizen_services_records_log!I66))="N/A"),"None",_xlfn.LET(_xlpm.d,RIGHT(SUBSTITUTE(SUBSTITUTE(SUBSTITUTE(SUBSTITUTE(citizen_services_records_log!I66," ",""),"-",""),"(",""),")",""),9),"0"&amp;LEFT(_xlpm.d,2)&amp;" "&amp;MID(_xlpm.d,3,3)&amp;" "&amp;RIGHT(_xlpm.d,4)))</f>
        <v>061 891 6668</v>
      </c>
      <c r="J66" s="5" t="str" cm="1">
        <f t="array" ref="J66">_xlfn.IFS(ISTEXT(citizen_services_records_log!J66),citizen_services_records_log!J66,ISBLANK(citizen_services_records_log!J66),"None")</f>
        <v>Ward 11</v>
      </c>
      <c r="K66" s="5" t="str" cm="1">
        <f t="array" ref="K66">_xlfn.IFS(ISTEXT(citizen_services_records_log!K66),citizen_services_records_log!K66, ISBLANK(citizen_services_records_log!K66),"None")</f>
        <v>None</v>
      </c>
      <c r="L66" s="5" t="str" cm="1">
        <f t="array" ref="L66">SUBSTITUTE(PROPER(_xlfn.IFS(ISTEXT(citizen_services_records_log!L66),citizen_services_records_log!L66, ISBLANK(citizen_services_records_log!L66),"None")),"Id","ID",1)</f>
        <v>Incomplete - Missing Proof Of Residence</v>
      </c>
      <c r="M66" s="5" t="str" cm="1">
        <f t="array" ref="M66">IF(citizen_services_records_log!M66 = "Re-opened","Re-opened",PROPER(_xlfn.IFS(ISTEXT(citizen_services_records_log!M66),citizen_services_records_log!M66, ISBLANK(citizen_services_records_log!M66),"None")))</f>
        <v>Escalated</v>
      </c>
      <c r="N66" s="5" t="str" cm="1">
        <f t="array" ref="N66">(_xlfn.IFS(ISTEXT(citizen_services_records_log!N66),citizen_services_records_log!N66,ISBLANK(citizen_services_records_log!N66),"None"))</f>
        <v>Q102</v>
      </c>
      <c r="O66" s="5" t="str" cm="1">
        <f t="array" ref="O66">_xlfn.IFS(ISTEXT(citizen_services_records_log!O66),PROPER(citizen_services_records_log!O66),ISBLANK(citizen_services_records_log!O66),"None")</f>
        <v>Werner Meyer</v>
      </c>
      <c r="P66" s="4" t="str">
        <f>IF(ISBLANK(citizen_services_records_log!P66),"None",IF(ISNUMBER(citizen_services_records_log!P66),citizen_services_records_log!P66,DATE(RIGHT(citizen_services_records_log!P66,4),MID(citizen_services_records_log!P66,4,2),LEFT(citizen_services_records_log!P66,2))))</f>
        <v>None</v>
      </c>
      <c r="Q66" s="5" t="str" cm="1">
        <f t="array" ref="Q66">SUBSTITUTE(_xlfn.IFS(ISTEXT(citizen_services_records_log!Q66),PROPER(citizen_services_records_log!Q66),ISBLANK(citizen_services_records_log!Q66),"None"),"Id","ID",1)</f>
        <v>Home Affairs System Down For Maintenance During Visit</v>
      </c>
    </row>
    <row r="67" spans="1:17" x14ac:dyDescent="0.3">
      <c r="A67" s="5" t="str">
        <f>IF(ISBLANK(citizen_services_records_log!A67),"None",(CONCATENATE(UPPER(_xlfn.TEXTBEFORE(SUBSTITUTE(citizen_services_records_log!A67, "-", ""), {"0","1","2","3","4","5","6","7","8","9"}, 1)),"-",RIGHT(citizen_services_records_log!A67,6))))</f>
        <v>CLN-000035</v>
      </c>
      <c r="B67" s="2">
        <f>IF(ISBLANK(citizen_services_records_log!B67),"None",IF(ISNUMBER(citizen_services_records_log!B67),citizen_services_records_log!B67,DATE(RIGHT(citizen_services_records_log!B67,4),MID(citizen_services_records_log!B67,4,2),LEFT(citizen_services_records_log!B67,2))))</f>
        <v>46120</v>
      </c>
      <c r="C67" s="5" t="str">
        <f>IF(citizen_services_records_log!C67 = "SASSA Grant Status Enquiry","SASSA - Grant Status Enquiry",IF(citizen_services_records_log!C67 = "SASSA Grant Application",  "SASSA - Grant Application", IF(citizen_services_records_log!C67=0,"None", citizen_services_records_log!C67)))</f>
        <v>Clinic - General Consultation</v>
      </c>
      <c r="D67" s="5" t="str" cm="1">
        <f t="array" ref="D67">_xlfn.IFS(ISTEXT(citizen_services_records_log!D67),PROPER(citizen_services_records_log!D67),ISBLANK(citizen_services_records_log!D67),"None")</f>
        <v>Sharpeville Clinic</v>
      </c>
      <c r="E67" s="5" t="str" cm="1">
        <f t="array" ref="E67">_xlfn.IFS(ISTEXT(citizen_services_records_log!E67),PROPER(citizen_services_records_log!E67),ISBLANK(citizen_services_records_log!E67),"None")</f>
        <v>Mandla Nkosi</v>
      </c>
      <c r="F67" s="6" cm="1">
        <f t="array" ref="F67">_xlfn.IFS(ISBLANK(citizen_services_records_log!F67),"None", TYPE(citizen_services_records_log!F67)=1,citizen_services_records_log!F67,citizen_services_records_log!F67="ID NOT PROVIDED","ID not provided" )</f>
        <v>9310000000000</v>
      </c>
      <c r="G67" s="4">
        <f>IF(ISBLANK(citizen_services_records_log!G67),"None",IF(ISNUMBER(citizen_services_records_log!G67),citizen_services_records_log!G67,DATE(RIGHT(citizen_services_records_log!G67,4),MID(citizen_services_records_log!G67,4,2),LEFT(citizen_services_records_log!G67,2))))</f>
        <v>34069</v>
      </c>
      <c r="H67" s="5" t="str" cm="1">
        <f t="array" ref="H67">_xlfn.IFS(citizen_services_records_log!H67="M", "Male", citizen_services_records_log!H67 = "F", "Female", citizen_services_records_log!H67="male", "Male", citizen_services_records_log!H67="female","Female", ISBLANK(citizen_services_records_log!H67),"None", citizen_services_records_log!H67 = "Female", "Female", citizen_services_records_log!H67="Male","Male")</f>
        <v>Male</v>
      </c>
      <c r="I67" s="6" t="str">
        <f>IF(OR(ISBLANK(citizen_services_records_log!I67),UPPER(TRIM(citizen_services_records_log!I67))="N/A"),"None",_xlfn.LET(_xlpm.d,RIGHT(SUBSTITUTE(SUBSTITUTE(SUBSTITUTE(SUBSTITUTE(citizen_services_records_log!I67," ",""),"-",""),"(",""),")",""),9),"0"&amp;LEFT(_xlpm.d,2)&amp;" "&amp;MID(_xlpm.d,3,3)&amp;" "&amp;RIGHT(_xlpm.d,4)))</f>
        <v>084 677 1182</v>
      </c>
      <c r="J67" s="5" t="str" cm="1">
        <f t="array" ref="J67">_xlfn.IFS(ISTEXT(citizen_services_records_log!J67),citizen_services_records_log!J67,ISBLANK(citizen_services_records_log!J67),"None")</f>
        <v>Ward 14</v>
      </c>
      <c r="K67" s="5" t="str" cm="1">
        <f t="array" ref="K67">_xlfn.IFS(ISTEXT(citizen_services_records_log!K67),citizen_services_records_log!K67, ISBLANK(citizen_services_records_log!K67),"None")</f>
        <v>None</v>
      </c>
      <c r="L67" s="5" t="str" cm="1">
        <f t="array" ref="L67">SUBSTITUTE(PROPER(_xlfn.IFS(ISTEXT(citizen_services_records_log!L67),citizen_services_records_log!L67, ISBLANK(citizen_services_records_log!L67),"None")),"Id","ID",1)</f>
        <v>Complete</v>
      </c>
      <c r="M67" s="5" t="str" cm="1">
        <f t="array" ref="M67">IF(citizen_services_records_log!M67 = "Re-opened","Re-opened",PROPER(_xlfn.IFS(ISTEXT(citizen_services_records_log!M67),citizen_services_records_log!M67, ISBLANK(citizen_services_records_log!M67),"None")))</f>
        <v>None</v>
      </c>
      <c r="N67" s="5" t="str" cm="1">
        <f t="array" ref="N67">(_xlfn.IFS(ISTEXT(citizen_services_records_log!N67),citizen_services_records_log!N67,ISBLANK(citizen_services_records_log!N67),"None"))</f>
        <v>Q018</v>
      </c>
      <c r="O67" s="5" t="str" cm="1">
        <f t="array" ref="O67">_xlfn.IFS(ISTEXT(citizen_services_records_log!O67),PROPER(citizen_services_records_log!O67),ISBLANK(citizen_services_records_log!O67),"None")</f>
        <v>Werner Radebe</v>
      </c>
      <c r="P67" s="4" t="str">
        <f>IF(ISBLANK(citizen_services_records_log!P67),"None",IF(ISNUMBER(citizen_services_records_log!P67),citizen_services_records_log!P67,DATE(RIGHT(citizen_services_records_log!P67,4),MID(citizen_services_records_log!P67,4,2),LEFT(citizen_services_records_log!P67,2))))</f>
        <v>None</v>
      </c>
      <c r="Q67" s="5" t="str" cm="1">
        <f t="array" ref="Q67">SUBSTITUTE(_xlfn.IFS(ISTEXT(citizen_services_records_log!Q67),PROPER(citizen_services_records_log!Q67),ISBLANK(citizen_services_records_log!Q67),"None"),"Id","ID",1)</f>
        <v>Biometric Capture Failed, Rescheduled</v>
      </c>
    </row>
    <row r="68" spans="1:17" x14ac:dyDescent="0.3">
      <c r="A68" s="5" t="str">
        <f>IF(ISBLANK(citizen_services_records_log!A68),"None",(CONCATENATE(UPPER(_xlfn.TEXTBEFORE(SUBSTITUTE(citizen_services_records_log!A68, "-", ""), {"0","1","2","3","4","5","6","7","8","9"}, 1)),"-",RIGHT(citizen_services_records_log!A68,6))))</f>
        <v>MUN-000614</v>
      </c>
      <c r="B68" s="2">
        <f>IF(ISBLANK(citizen_services_records_log!B68),"None",IF(ISNUMBER(citizen_services_records_log!B68),citizen_services_records_log!B68,DATE(RIGHT(citizen_services_records_log!B68,4),MID(citizen_services_records_log!B68,4,2),LEFT(citizen_services_records_log!B68,2))))</f>
        <v>46084</v>
      </c>
      <c r="C68" s="5" t="str">
        <f>IF(citizen_services_records_log!C68 = "SASSA Grant Status Enquiry","SASSA - Grant Status Enquiry",IF(citizen_services_records_log!C68 = "SASSA Grant Application",  "SASSA - Grant Application", IF(citizen_services_records_log!C68=0,"None", citizen_services_records_log!C68)))</f>
        <v>Municipal - Service Request</v>
      </c>
      <c r="D68" s="5" t="str" cm="1">
        <f t="array" ref="D68">_xlfn.IFS(ISTEXT(citizen_services_records_log!D68),PROPER(citizen_services_records_log!D68),ISBLANK(citizen_services_records_log!D68),"None")</f>
        <v>Sharpeville Clinic</v>
      </c>
      <c r="E68" s="5" t="str" cm="1">
        <f t="array" ref="E68">_xlfn.IFS(ISTEXT(citizen_services_records_log!E68),PROPER(citizen_services_records_log!E68),ISBLANK(citizen_services_records_log!E68),"None")</f>
        <v>Mandla Steyn</v>
      </c>
      <c r="F68" s="6" cm="1">
        <f t="array" ref="F68">_xlfn.IFS(ISBLANK(citizen_services_records_log!F68),"None", TYPE(citizen_services_records_log!F68)=1,citizen_services_records_log!F68,citizen_services_records_log!F68="ID NOT PROVIDED","ID not provided" )</f>
        <v>5310000000000</v>
      </c>
      <c r="G68" s="4">
        <f>IF(ISBLANK(citizen_services_records_log!G68),"None",IF(ISNUMBER(citizen_services_records_log!G68),citizen_services_records_log!G68,DATE(RIGHT(citizen_services_records_log!G68,4),MID(citizen_services_records_log!G68,4,2),LEFT(citizen_services_records_log!G68,2))))</f>
        <v>19653</v>
      </c>
      <c r="H68" s="5" t="str" cm="1">
        <f t="array" ref="H68">_xlfn.IFS(citizen_services_records_log!H68="M", "Male", citizen_services_records_log!H68 = "F", "Female", citizen_services_records_log!H68="male", "Male", citizen_services_records_log!H68="female","Female", ISBLANK(citizen_services_records_log!H68),"None", citizen_services_records_log!H68 = "Female", "Female", citizen_services_records_log!H68="Male","Male")</f>
        <v>Female</v>
      </c>
      <c r="I68" s="6" t="str">
        <f>IF(OR(ISBLANK(citizen_services_records_log!I68),UPPER(TRIM(citizen_services_records_log!I68))="N/A"),"None",_xlfn.LET(_xlpm.d,RIGHT(SUBSTITUTE(SUBSTITUTE(SUBSTITUTE(SUBSTITUTE(citizen_services_records_log!I68," ",""),"-",""),"(",""),")",""),9),"0"&amp;LEFT(_xlpm.d,2)&amp;" "&amp;MID(_xlpm.d,3,3)&amp;" "&amp;RIGHT(_xlpm.d,4)))</f>
        <v>079 516 8049</v>
      </c>
      <c r="J68" s="5" t="str" cm="1">
        <f t="array" ref="J68">_xlfn.IFS(ISTEXT(citizen_services_records_log!J68),citizen_services_records_log!J68,ISBLANK(citizen_services_records_log!J68),"None")</f>
        <v>Ward 24</v>
      </c>
      <c r="K68" s="5" t="str" cm="1">
        <f t="array" ref="K68">_xlfn.IFS(ISTEXT(citizen_services_records_log!K68),citizen_services_records_log!K68, ISBLANK(citizen_services_records_log!K68),"None")</f>
        <v>None</v>
      </c>
      <c r="L68" s="5" t="str" cm="1">
        <f t="array" ref="L68">SUBSTITUTE(PROPER(_xlfn.IFS(ISTEXT(citizen_services_records_log!L68),citizen_services_records_log!L68, ISBLANK(citizen_services_records_log!L68),"None")),"Id","ID",1)</f>
        <v>Rejected</v>
      </c>
      <c r="M68" s="5" t="str" cm="1">
        <f t="array" ref="M68">IF(citizen_services_records_log!M68 = "Re-opened","Re-opened",PROPER(_xlfn.IFS(ISTEXT(citizen_services_records_log!M68),citizen_services_records_log!M68, ISBLANK(citizen_services_records_log!M68),"None")))</f>
        <v>Escalated</v>
      </c>
      <c r="N68" s="5" t="str" cm="1">
        <f t="array" ref="N68">(_xlfn.IFS(ISTEXT(citizen_services_records_log!N68),citizen_services_records_log!N68,ISBLANK(citizen_services_records_log!N68),"None"))</f>
        <v>Q195</v>
      </c>
      <c r="O68" s="5" t="str" cm="1">
        <f t="array" ref="O68">_xlfn.IFS(ISTEXT(citizen_services_records_log!O68),PROPER(citizen_services_records_log!O68),ISBLANK(citizen_services_records_log!O68),"None")</f>
        <v>Werner Radebe</v>
      </c>
      <c r="P68" s="4" t="str">
        <f>IF(ISBLANK(citizen_services_records_log!P68),"None",IF(ISNUMBER(citizen_services_records_log!P68),citizen_services_records_log!P68,DATE(RIGHT(citizen_services_records_log!P68,4),MID(citizen_services_records_log!P68,4,2),LEFT(citizen_services_records_log!P68,2))))</f>
        <v>None</v>
      </c>
      <c r="Q68" s="5" t="str" cm="1">
        <f t="array" ref="Q68">SUBSTITUTE(_xlfn.IFS(ISTEXT(citizen_services_records_log!Q68),PROPER(citizen_services_records_log!Q68),ISBLANK(citizen_services_records_log!Q68),"None"),"Id","ID",1)</f>
        <v>Incorrect ID Number Provided Initially, Corrected</v>
      </c>
    </row>
    <row r="69" spans="1:17" x14ac:dyDescent="0.3">
      <c r="A69" s="5" t="str">
        <f>IF(ISBLANK(citizen_services_records_log!A69),"None",(CONCATENATE(UPPER(_xlfn.TEXTBEFORE(SUBSTITUTE(citizen_services_records_log!A69, "-", ""), {"0","1","2","3","4","5","6","7","8","9"}, 1)),"-",RIGHT(citizen_services_records_log!A69,6))))</f>
        <v>MUN-000578</v>
      </c>
      <c r="B69" s="2">
        <f>IF(ISBLANK(citizen_services_records_log!B69),"None",IF(ISNUMBER(citizen_services_records_log!B69),citizen_services_records_log!B69,DATE(RIGHT(citizen_services_records_log!B69,4),MID(citizen_services_records_log!B69,4,2),LEFT(citizen_services_records_log!B69,2))))</f>
        <v>46148</v>
      </c>
      <c r="C69" s="5" t="str">
        <f>IF(citizen_services_records_log!C69 = "SASSA Grant Status Enquiry","SASSA - Grant Status Enquiry",IF(citizen_services_records_log!C69 = "SASSA Grant Application",  "SASSA - Grant Application", IF(citizen_services_records_log!C69=0,"None", citizen_services_records_log!C69)))</f>
        <v>Municipal - Service Request</v>
      </c>
      <c r="D69" s="5" t="str" cm="1">
        <f t="array" ref="D69">_xlfn.IFS(ISTEXT(citizen_services_records_log!D69),PROPER(citizen_services_records_log!D69),ISBLANK(citizen_services_records_log!D69),"None")</f>
        <v>Boipatong Clinic</v>
      </c>
      <c r="E69" s="5" t="str" cm="1">
        <f t="array" ref="E69">_xlfn.IFS(ISTEXT(citizen_services_records_log!E69),PROPER(citizen_services_records_log!E69),ISBLANK(citizen_services_records_log!E69),"None")</f>
        <v>Bongani Steyn</v>
      </c>
      <c r="F69" s="6" cm="1">
        <f t="array" ref="F69">_xlfn.IFS(ISBLANK(citizen_services_records_log!F69),"None", TYPE(citizen_services_records_log!F69)=1,citizen_services_records_log!F69,citizen_services_records_log!F69="ID NOT PROVIDED","ID not provided" )</f>
        <v>5800000000000</v>
      </c>
      <c r="G69" s="4">
        <f>IF(ISBLANK(citizen_services_records_log!G69),"None",IF(ISNUMBER(citizen_services_records_log!G69),citizen_services_records_log!G69,DATE(RIGHT(citizen_services_records_log!G69,4),MID(citizen_services_records_log!G69,4,2),LEFT(citizen_services_records_log!G69,2))))</f>
        <v>21231</v>
      </c>
      <c r="H69" s="5" t="str" cm="1">
        <f t="array" ref="H69">_xlfn.IFS(citizen_services_records_log!H69="M", "Male", citizen_services_records_log!H69 = "F", "Female", citizen_services_records_log!H69="male", "Male", citizen_services_records_log!H69="female","Female", ISBLANK(citizen_services_records_log!H69),"None", citizen_services_records_log!H69 = "Female", "Female", citizen_services_records_log!H69="Male","Male")</f>
        <v>Female</v>
      </c>
      <c r="I69" s="6" t="str">
        <f>IF(OR(ISBLANK(citizen_services_records_log!I69),UPPER(TRIM(citizen_services_records_log!I69))="N/A"),"None",_xlfn.LET(_xlpm.d,RIGHT(SUBSTITUTE(SUBSTITUTE(SUBSTITUTE(SUBSTITUTE(citizen_services_records_log!I69," ",""),"-",""),"(",""),")",""),9),"0"&amp;LEFT(_xlpm.d,2)&amp;" "&amp;MID(_xlpm.d,3,3)&amp;" "&amp;RIGHT(_xlpm.d,4)))</f>
        <v>063 154 9298</v>
      </c>
      <c r="J69" s="5" t="str" cm="1">
        <f t="array" ref="J69">_xlfn.IFS(ISTEXT(citizen_services_records_log!J69),citizen_services_records_log!J69,ISBLANK(citizen_services_records_log!J69),"None")</f>
        <v>Ward 21</v>
      </c>
      <c r="K69" s="5" t="str" cm="1">
        <f t="array" ref="K69">_xlfn.IFS(ISTEXT(citizen_services_records_log!K69),citizen_services_records_log!K69, ISBLANK(citizen_services_records_log!K69),"None")</f>
        <v>None</v>
      </c>
      <c r="L69" s="5" t="str" cm="1">
        <f t="array" ref="L69">SUBSTITUTE(PROPER(_xlfn.IFS(ISTEXT(citizen_services_records_log!L69),citizen_services_records_log!L69, ISBLANK(citizen_services_records_log!L69),"None")),"Id","ID",1)</f>
        <v>Awaiting Home Affairs Confirmation</v>
      </c>
      <c r="M69" s="5" t="str" cm="1">
        <f t="array" ref="M69">IF(citizen_services_records_log!M69 = "Re-opened","Re-opened",PROPER(_xlfn.IFS(ISTEXT(citizen_services_records_log!M69),citizen_services_records_log!M69, ISBLANK(citizen_services_records_log!M69),"None")))</f>
        <v>Captured</v>
      </c>
      <c r="N69" s="5" t="str" cm="1">
        <f t="array" ref="N69">(_xlfn.IFS(ISTEXT(citizen_services_records_log!N69),citizen_services_records_log!N69,ISBLANK(citizen_services_records_log!N69),"None"))</f>
        <v>Q069</v>
      </c>
      <c r="O69" s="5" t="str" cm="1">
        <f t="array" ref="O69">_xlfn.IFS(ISTEXT(citizen_services_records_log!O69),PROPER(citizen_services_records_log!O69),ISBLANK(citizen_services_records_log!O69),"None")</f>
        <v>Chris Khumalo</v>
      </c>
      <c r="P69" s="4">
        <f>IF(ISBLANK(citizen_services_records_log!P69),"None",IF(ISNUMBER(citizen_services_records_log!P69),citizen_services_records_log!P69,DATE(RIGHT(citizen_services_records_log!P69,4),MID(citizen_services_records_log!P69,4,2),LEFT(citizen_services_records_log!P69,2))))</f>
        <v>46170</v>
      </c>
      <c r="Q69" s="5" t="str" cm="1">
        <f t="array" ref="Q69">SUBSTITUTE(_xlfn.IFS(ISTEXT(citizen_services_records_log!Q69),PROPER(citizen_services_records_log!Q69),ISBLANK(citizen_services_records_log!Q69),"None"),"Id","ID",1)</f>
        <v>Biometric Capture Failed, Rescheduled</v>
      </c>
    </row>
    <row r="70" spans="1:17" x14ac:dyDescent="0.3">
      <c r="A70" s="5" t="str">
        <f>IF(ISBLANK(citizen_services_records_log!A70),"None",(CONCATENATE(UPPER(_xlfn.TEXTBEFORE(SUBSTITUTE(citizen_services_records_log!A70, "-", ""), {"0","1","2","3","4","5","6","7","8","9"}, 1)),"-",RIGHT(citizen_services_records_log!A70,6))))</f>
        <v>SASSA-000447</v>
      </c>
      <c r="B70" s="2">
        <f>IF(ISBLANK(citizen_services_records_log!B70),"None",IF(ISNUMBER(citizen_services_records_log!B70),citizen_services_records_log!B70,DATE(RIGHT(citizen_services_records_log!B70,4),MID(citizen_services_records_log!B70,4,2),LEFT(citizen_services_records_log!B70,2))))</f>
        <v>46122</v>
      </c>
      <c r="C70" s="5" t="str">
        <f>IF(citizen_services_records_log!C70 = "SASSA Grant Status Enquiry","SASSA - Grant Status Enquiry",IF(citizen_services_records_log!C70 = "SASSA Grant Application",  "SASSA - Grant Application", IF(citizen_services_records_log!C70=0,"None", citizen_services_records_log!C70)))</f>
        <v>SASSA - Grant Application</v>
      </c>
      <c r="D70" s="5" t="str" cm="1">
        <f t="array" ref="D70">_xlfn.IFS(ISTEXT(citizen_services_records_log!D70),PROPER(citizen_services_records_log!D70),ISBLANK(citizen_services_records_log!D70),"None")</f>
        <v>Boipatong Clinic</v>
      </c>
      <c r="E70" s="5" t="str" cm="1">
        <f t="array" ref="E70">_xlfn.IFS(ISTEXT(citizen_services_records_log!E70),PROPER(citizen_services_records_log!E70),ISBLANK(citizen_services_records_log!E70),"None")</f>
        <v>Refilwe Van Der Merwe</v>
      </c>
      <c r="F70" s="6" cm="1">
        <f t="array" ref="F70">_xlfn.IFS(ISBLANK(citizen_services_records_log!F70),"None", TYPE(citizen_services_records_log!F70)=1,citizen_services_records_log!F70,citizen_services_records_log!F70="ID NOT PROVIDED","ID not provided" )</f>
        <v>7400000000000</v>
      </c>
      <c r="G70" s="4">
        <f>IF(ISBLANK(citizen_services_records_log!G70),"None",IF(ISNUMBER(citizen_services_records_log!G70),citizen_services_records_log!G70,DATE(RIGHT(citizen_services_records_log!G70,4),MID(citizen_services_records_log!G70,4,2),LEFT(citizen_services_records_log!G70,2))))</f>
        <v>27132</v>
      </c>
      <c r="H70" s="5" t="str" cm="1">
        <f t="array" ref="H70">_xlfn.IFS(citizen_services_records_log!H70="M", "Male", citizen_services_records_log!H70 = "F", "Female", citizen_services_records_log!H70="male", "Male", citizen_services_records_log!H70="female","Female", ISBLANK(citizen_services_records_log!H70),"None", citizen_services_records_log!H70 = "Female", "Female", citizen_services_records_log!H70="Male","Male")</f>
        <v>Female</v>
      </c>
      <c r="I70" s="6" t="str">
        <f>IF(OR(ISBLANK(citizen_services_records_log!I70),UPPER(TRIM(citizen_services_records_log!I70))="N/A"),"None",_xlfn.LET(_xlpm.d,RIGHT(SUBSTITUTE(SUBSTITUTE(SUBSTITUTE(SUBSTITUTE(citizen_services_records_log!I70," ",""),"-",""),"(",""),")",""),9),"0"&amp;LEFT(_xlpm.d,2)&amp;" "&amp;MID(_xlpm.d,3,3)&amp;" "&amp;RIGHT(_xlpm.d,4)))</f>
        <v>062 209 0828</v>
      </c>
      <c r="J70" s="5" t="str" cm="1">
        <f t="array" ref="J70">_xlfn.IFS(ISTEXT(citizen_services_records_log!J70),citizen_services_records_log!J70,ISBLANK(citizen_services_records_log!J70),"None")</f>
        <v>Ward 9</v>
      </c>
      <c r="K70" s="5" t="str" cm="1">
        <f t="array" ref="K70">_xlfn.IFS(ISTEXT(citizen_services_records_log!K70),citizen_services_records_log!K70, ISBLANK(citizen_services_records_log!K70),"None")</f>
        <v>Care Dependency Grant</v>
      </c>
      <c r="L70" s="5" t="str" cm="1">
        <f t="array" ref="L70">SUBSTITUTE(PROPER(_xlfn.IFS(ISTEXT(citizen_services_records_log!L70),citizen_services_records_log!L70, ISBLANK(citizen_services_records_log!L70),"None")),"Id","ID",1)</f>
        <v>Awaiting Home Affairs Confirmation</v>
      </c>
      <c r="M70" s="5" t="str" cm="1">
        <f t="array" ref="M70">IF(citizen_services_records_log!M70 = "Re-opened","Re-opened",PROPER(_xlfn.IFS(ISTEXT(citizen_services_records_log!M70),citizen_services_records_log!M70, ISBLANK(citizen_services_records_log!M70),"None")))</f>
        <v>Awaiting Documents</v>
      </c>
      <c r="N70" s="5" t="str" cm="1">
        <f t="array" ref="N70">(_xlfn.IFS(ISTEXT(citizen_services_records_log!N70),citizen_services_records_log!N70,ISBLANK(citizen_services_records_log!N70),"None"))</f>
        <v>Q243</v>
      </c>
      <c r="O70" s="5" t="str" cm="1">
        <f t="array" ref="O70">_xlfn.IFS(ISTEXT(citizen_services_records_log!O70),PROPER(citizen_services_records_log!O70),ISBLANK(citizen_services_records_log!O70),"None")</f>
        <v>Zanele Swart</v>
      </c>
      <c r="P70" s="4">
        <f>IF(ISBLANK(citizen_services_records_log!P70),"None",IF(ISNUMBER(citizen_services_records_log!P70),citizen_services_records_log!P70,DATE(RIGHT(citizen_services_records_log!P70,4),MID(citizen_services_records_log!P70,4,2),LEFT(citizen_services_records_log!P70,2))))</f>
        <v>46139</v>
      </c>
      <c r="Q70" s="5" t="str" cm="1">
        <f t="array" ref="Q70">SUBSTITUTE(_xlfn.IFS(ISTEXT(citizen_services_records_log!Q70),PROPER(citizen_services_records_log!Q70),ISBLANK(citizen_services_records_log!Q70),"None"),"Id","ID",1)</f>
        <v>None</v>
      </c>
    </row>
    <row r="71" spans="1:17" x14ac:dyDescent="0.3">
      <c r="A71" s="5" t="str">
        <f>IF(ISBLANK(citizen_services_records_log!A71),"None",(CONCATENATE(UPPER(_xlfn.TEXTBEFORE(SUBSTITUTE(citizen_services_records_log!A71, "-", ""), {"0","1","2","3","4","5","6","7","8","9"}, 1)),"-",RIGHT(citizen_services_records_log!A71,6))))</f>
        <v>CLN-000034</v>
      </c>
      <c r="B71" s="2">
        <f>IF(ISBLANK(citizen_services_records_log!B71),"None",IF(ISNUMBER(citizen_services_records_log!B71),citizen_services_records_log!B71,DATE(RIGHT(citizen_services_records_log!B71,4),MID(citizen_services_records_log!B71,4,2),LEFT(citizen_services_records_log!B71,2))))</f>
        <v>46253</v>
      </c>
      <c r="C71" s="5" t="str">
        <f>IF(citizen_services_records_log!C71 = "SASSA Grant Status Enquiry","SASSA - Grant Status Enquiry",IF(citizen_services_records_log!C71 = "SASSA Grant Application",  "SASSA - Grant Application", IF(citizen_services_records_log!C71=0,"None", citizen_services_records_log!C71)))</f>
        <v>Clinic - General Consultation</v>
      </c>
      <c r="D71" s="5" t="str" cm="1">
        <f t="array" ref="D71">_xlfn.IFS(ISTEXT(citizen_services_records_log!D71),PROPER(citizen_services_records_log!D71),ISBLANK(citizen_services_records_log!D71),"None")</f>
        <v>Sebokeng Sassa Office</v>
      </c>
      <c r="E71" s="5" t="str" cm="1">
        <f t="array" ref="E71">_xlfn.IFS(ISTEXT(citizen_services_records_log!E71),PROPER(citizen_services_records_log!E71),ISBLANK(citizen_services_records_log!E71),"None")</f>
        <v>Grace Nkosi</v>
      </c>
      <c r="F71" s="6" cm="1">
        <f t="array" ref="F71">_xlfn.IFS(ISBLANK(citizen_services_records_log!F71),"None", TYPE(citizen_services_records_log!F71)=1,citizen_services_records_log!F71,citizen_services_records_log!F71="ID NOT PROVIDED","ID not provided" )</f>
        <v>9210000000000</v>
      </c>
      <c r="G71" s="4">
        <f>IF(ISBLANK(citizen_services_records_log!G71),"None",IF(ISNUMBER(citizen_services_records_log!G71),citizen_services_records_log!G71,DATE(RIGHT(citizen_services_records_log!G71,4),MID(citizen_services_records_log!G71,4,2),LEFT(citizen_services_records_log!G71,2))))</f>
        <v>33870</v>
      </c>
      <c r="H71" s="5" t="str" cm="1">
        <f t="array" ref="H71">_xlfn.IFS(citizen_services_records_log!H71="M", "Male", citizen_services_records_log!H71 = "F", "Female", citizen_services_records_log!H71="male", "Male", citizen_services_records_log!H71="female","Female", ISBLANK(citizen_services_records_log!H71),"None", citizen_services_records_log!H71 = "Female", "Female", citizen_services_records_log!H71="Male","Male")</f>
        <v>Female</v>
      </c>
      <c r="I71" s="6" t="str">
        <f>IF(OR(ISBLANK(citizen_services_records_log!I71),UPPER(TRIM(citizen_services_records_log!I71))="N/A"),"None",_xlfn.LET(_xlpm.d,RIGHT(SUBSTITUTE(SUBSTITUTE(SUBSTITUTE(SUBSTITUTE(citizen_services_records_log!I71," ",""),"-",""),"(",""),")",""),9),"0"&amp;LEFT(_xlpm.d,2)&amp;" "&amp;MID(_xlpm.d,3,3)&amp;" "&amp;RIGHT(_xlpm.d,4)))</f>
        <v>077 705 0848</v>
      </c>
      <c r="J71" s="5" t="str" cm="1">
        <f t="array" ref="J71">_xlfn.IFS(ISTEXT(citizen_services_records_log!J71),citizen_services_records_log!J71,ISBLANK(citizen_services_records_log!J71),"None")</f>
        <v>Ward 8</v>
      </c>
      <c r="K71" s="5" t="str" cm="1">
        <f t="array" ref="K71">_xlfn.IFS(ISTEXT(citizen_services_records_log!K71),citizen_services_records_log!K71, ISBLANK(citizen_services_records_log!K71),"None")</f>
        <v>None</v>
      </c>
      <c r="L71" s="5" t="str" cm="1">
        <f t="array" ref="L71">SUBSTITUTE(PROPER(_xlfn.IFS(ISTEXT(citizen_services_records_log!L71),citizen_services_records_log!L71, ISBLANK(citizen_services_records_log!L71),"None")),"Id","ID",1)</f>
        <v>Complete</v>
      </c>
      <c r="M71" s="5" t="str" cm="1">
        <f t="array" ref="M71">IF(citizen_services_records_log!M71 = "Re-opened","Re-opened",PROPER(_xlfn.IFS(ISTEXT(citizen_services_records_log!M71),citizen_services_records_log!M71, ISBLANK(citizen_services_records_log!M71),"None")))</f>
        <v>Awaiting Documents</v>
      </c>
      <c r="N71" s="5" t="str" cm="1">
        <f t="array" ref="N71">(_xlfn.IFS(ISTEXT(citizen_services_records_log!N71),citizen_services_records_log!N71,ISBLANK(citizen_services_records_log!N71),"None"))</f>
        <v>Q033</v>
      </c>
      <c r="O71" s="5" t="str" cm="1">
        <f t="array" ref="O71">_xlfn.IFS(ISTEXT(citizen_services_records_log!O71),PROPER(citizen_services_records_log!O71),ISBLANK(citizen_services_records_log!O71),"None")</f>
        <v>Chris Radebe</v>
      </c>
      <c r="P71" s="4" t="str">
        <f>IF(ISBLANK(citizen_services_records_log!P71),"None",IF(ISNUMBER(citizen_services_records_log!P71),citizen_services_records_log!P71,DATE(RIGHT(citizen_services_records_log!P71,4),MID(citizen_services_records_log!P71,4,2),LEFT(citizen_services_records_log!P71,2))))</f>
        <v>None</v>
      </c>
      <c r="Q71" s="5" t="str" cm="1">
        <f t="array" ref="Q71">SUBSTITUTE(_xlfn.IFS(ISTEXT(citizen_services_records_log!Q71),PROPER(citizen_services_records_log!Q71),ISBLANK(citizen_services_records_log!Q71),"None"),"Id","ID",1)</f>
        <v>None</v>
      </c>
    </row>
    <row r="72" spans="1:17" x14ac:dyDescent="0.3">
      <c r="A72" s="5" t="str">
        <f>IF(ISBLANK(citizen_services_records_log!A72),"None",(CONCATENATE(UPPER(_xlfn.TEXTBEFORE(SUBSTITUTE(citizen_services_records_log!A72, "-", ""), {"0","1","2","3","4","5","6","7","8","9"}, 1)),"-",RIGHT(citizen_services_records_log!A72,6))))</f>
        <v>DHA-000433</v>
      </c>
      <c r="B72" s="2">
        <f>IF(ISBLANK(citizen_services_records_log!B72),"None",IF(ISNUMBER(citizen_services_records_log!B72),citizen_services_records_log!B72,DATE(RIGHT(citizen_services_records_log!B72,4),MID(citizen_services_records_log!B72,4,2),LEFT(citizen_services_records_log!B72,2))))</f>
        <v>46109</v>
      </c>
      <c r="C72" s="5" t="str">
        <f>IF(citizen_services_records_log!C72 = "SASSA Grant Status Enquiry","SASSA - Grant Status Enquiry",IF(citizen_services_records_log!C72 = "SASSA Grant Application",  "SASSA - Grant Application", IF(citizen_services_records_log!C72=0,"None", citizen_services_records_log!C72)))</f>
        <v>Home Affairs - Death Certificate</v>
      </c>
      <c r="D72" s="5" t="str" cm="1">
        <f t="array" ref="D72">_xlfn.IFS(ISTEXT(citizen_services_records_log!D72),PROPER(citizen_services_records_log!D72),ISBLANK(citizen_services_records_log!D72),"None")</f>
        <v>Sharpeville Clinic</v>
      </c>
      <c r="E72" s="5" t="str" cm="1">
        <f t="array" ref="E72">_xlfn.IFS(ISTEXT(citizen_services_records_log!E72),PROPER(citizen_services_records_log!E72),ISBLANK(citizen_services_records_log!E72),"None")</f>
        <v>Pieter Dlamini</v>
      </c>
      <c r="F72" s="6" cm="1">
        <f t="array" ref="F72">_xlfn.IFS(ISBLANK(citizen_services_records_log!F72),"None", TYPE(citizen_services_records_log!F72)=1,citizen_services_records_log!F72,citizen_services_records_log!F72="ID NOT PROVIDED","ID not provided" )</f>
        <v>4510000000000</v>
      </c>
      <c r="G72" s="4">
        <f>IF(ISBLANK(citizen_services_records_log!G72),"None",IF(ISNUMBER(citizen_services_records_log!G72),citizen_services_records_log!G72,DATE(RIGHT(citizen_services_records_log!G72,4),MID(citizen_services_records_log!G72,4,2),LEFT(citizen_services_records_log!G72,2))))</f>
        <v>16726</v>
      </c>
      <c r="H72" s="5" t="str" cm="1">
        <f t="array" ref="H72">_xlfn.IFS(citizen_services_records_log!H72="M", "Male", citizen_services_records_log!H72 = "F", "Female", citizen_services_records_log!H72="male", "Male", citizen_services_records_log!H72="female","Female", ISBLANK(citizen_services_records_log!H72),"None", citizen_services_records_log!H72 = "Female", "Female", citizen_services_records_log!H72="Male","Male")</f>
        <v>Female</v>
      </c>
      <c r="I72" s="6" t="str">
        <f>IF(OR(ISBLANK(citizen_services_records_log!I72),UPPER(TRIM(citizen_services_records_log!I72))="N/A"),"None",_xlfn.LET(_xlpm.d,RIGHT(SUBSTITUTE(SUBSTITUTE(SUBSTITUTE(SUBSTITUTE(citizen_services_records_log!I72," ",""),"-",""),"(",""),")",""),9),"0"&amp;LEFT(_xlpm.d,2)&amp;" "&amp;MID(_xlpm.d,3,3)&amp;" "&amp;RIGHT(_xlpm.d,4)))</f>
        <v>073 270 6592</v>
      </c>
      <c r="J72" s="5" t="str" cm="1">
        <f t="array" ref="J72">_xlfn.IFS(ISTEXT(citizen_services_records_log!J72),citizen_services_records_log!J72,ISBLANK(citizen_services_records_log!J72),"None")</f>
        <v>Ward 2</v>
      </c>
      <c r="K72" s="5" t="str" cm="1">
        <f t="array" ref="K72">_xlfn.IFS(ISTEXT(citizen_services_records_log!K72),citizen_services_records_log!K72, ISBLANK(citizen_services_records_log!K72),"None")</f>
        <v>None</v>
      </c>
      <c r="L72" s="5" t="str" cm="1">
        <f t="array" ref="L72">SUBSTITUTE(PROPER(_xlfn.IFS(ISTEXT(citizen_services_records_log!L72),citizen_services_records_log!L72, ISBLANK(citizen_services_records_log!L72),"None")),"Id","ID",1)</f>
        <v>Rejected</v>
      </c>
      <c r="M72" s="5" t="str" cm="1">
        <f t="array" ref="M72">IF(citizen_services_records_log!M72 = "Re-opened","Re-opened",PROPER(_xlfn.IFS(ISTEXT(citizen_services_records_log!M72),citizen_services_records_log!M72, ISBLANK(citizen_services_records_log!M72),"None")))</f>
        <v>None</v>
      </c>
      <c r="N72" s="5" t="str" cm="1">
        <f t="array" ref="N72">(_xlfn.IFS(ISTEXT(citizen_services_records_log!N72),citizen_services_records_log!N72,ISBLANK(citizen_services_records_log!N72),"None"))</f>
        <v>Q165</v>
      </c>
      <c r="O72" s="5" t="str" cm="1">
        <f t="array" ref="O72">_xlfn.IFS(ISTEXT(citizen_services_records_log!O72),PROPER(citizen_services_records_log!O72),ISBLANK(citizen_services_records_log!O72),"None")</f>
        <v>Lerato Meyer</v>
      </c>
      <c r="P72" s="4" t="str">
        <f>IF(ISBLANK(citizen_services_records_log!P72),"None",IF(ISNUMBER(citizen_services_records_log!P72),citizen_services_records_log!P72,DATE(RIGHT(citizen_services_records_log!P72,4),MID(citizen_services_records_log!P72,4,2),LEFT(citizen_services_records_log!P72,2))))</f>
        <v>None</v>
      </c>
      <c r="Q72" s="5" t="str" cm="1">
        <f t="array" ref="Q72">SUBSTITUTE(_xlfn.IFS(ISTEXT(citizen_services_records_log!Q72),PROPER(citizen_services_records_log!Q72),ISBLANK(citizen_services_records_log!Q72),"None"),"Id","ID",1)</f>
        <v>System Offline - Captured Manually, Will Upload Later</v>
      </c>
    </row>
    <row r="73" spans="1:17" x14ac:dyDescent="0.3">
      <c r="A73" s="5" t="str">
        <f>IF(ISBLANK(citizen_services_records_log!A73),"None",(CONCATENATE(UPPER(_xlfn.TEXTBEFORE(SUBSTITUTE(citizen_services_records_log!A73, "-", ""), {"0","1","2","3","4","5","6","7","8","9"}, 1)),"-",RIGHT(citizen_services_records_log!A73,6))))</f>
        <v>SASSA-000767</v>
      </c>
      <c r="B73" s="2">
        <f>IF(ISBLANK(citizen_services_records_log!B73),"None",IF(ISNUMBER(citizen_services_records_log!B73),citizen_services_records_log!B73,DATE(RIGHT(citizen_services_records_log!B73,4),MID(citizen_services_records_log!B73,4,2),LEFT(citizen_services_records_log!B73,2))))</f>
        <v>46122</v>
      </c>
      <c r="C73" s="5" t="str">
        <f>IF(citizen_services_records_log!C73 = "SASSA Grant Status Enquiry","SASSA - Grant Status Enquiry",IF(citizen_services_records_log!C73 = "SASSA Grant Application",  "SASSA - Grant Application", IF(citizen_services_records_log!C73=0,"None", citizen_services_records_log!C73)))</f>
        <v>SASSA - Grant Status Enquiry</v>
      </c>
      <c r="D73" s="5" t="str" cm="1">
        <f t="array" ref="D73">_xlfn.IFS(ISTEXT(citizen_services_records_log!D73),PROPER(citizen_services_records_log!D73),ISBLANK(citizen_services_records_log!D73),"None")</f>
        <v>Evaton Sassa Office</v>
      </c>
      <c r="E73" s="5" t="str" cm="1">
        <f t="array" ref="E73">_xlfn.IFS(ISTEXT(citizen_services_records_log!E73),PROPER(citizen_services_records_log!E73),ISBLANK(citizen_services_records_log!E73),"None")</f>
        <v>None</v>
      </c>
      <c r="F73" s="6" cm="1">
        <f t="array" ref="F73">_xlfn.IFS(ISBLANK(citizen_services_records_log!F73),"None", TYPE(citizen_services_records_log!F73)=1,citizen_services_records_log!F73,citizen_services_records_log!F73="ID NOT PROVIDED","ID not provided" )</f>
        <v>9029164083</v>
      </c>
      <c r="G73" s="4">
        <f>IF(ISBLANK(citizen_services_records_log!G73),"None",IF(ISNUMBER(citizen_services_records_log!G73),citizen_services_records_log!G73,DATE(RIGHT(citizen_services_records_log!G73,4),MID(citizen_services_records_log!G73,4,2),LEFT(citizen_services_records_log!G73,2))))</f>
        <v>36565</v>
      </c>
      <c r="H73" s="5" t="str" cm="1">
        <f t="array" ref="H73">_xlfn.IFS(citizen_services_records_log!H73="M", "Male", citizen_services_records_log!H73 = "F", "Female", citizen_services_records_log!H73="male", "Male", citizen_services_records_log!H73="female","Female", ISBLANK(citizen_services_records_log!H73),"None", citizen_services_records_log!H73 = "Female", "Female", citizen_services_records_log!H73="Male","Male")</f>
        <v>Male</v>
      </c>
      <c r="I73" s="6" t="str">
        <f>IF(OR(ISBLANK(citizen_services_records_log!I73),UPPER(TRIM(citizen_services_records_log!I73))="N/A"),"None",_xlfn.LET(_xlpm.d,RIGHT(SUBSTITUTE(SUBSTITUTE(SUBSTITUTE(SUBSTITUTE(citizen_services_records_log!I73," ",""),"-",""),"(",""),")",""),9),"0"&amp;LEFT(_xlpm.d,2)&amp;" "&amp;MID(_xlpm.d,3,3)&amp;" "&amp;RIGHT(_xlpm.d,4)))</f>
        <v>084 633 2829</v>
      </c>
      <c r="J73" s="5" t="str" cm="1">
        <f t="array" ref="J73">_xlfn.IFS(ISTEXT(citizen_services_records_log!J73),citizen_services_records_log!J73,ISBLANK(citizen_services_records_log!J73),"None")</f>
        <v>Ward 18</v>
      </c>
      <c r="K73" s="5" t="str" cm="1">
        <f t="array" ref="K73">_xlfn.IFS(ISTEXT(citizen_services_records_log!K73),citizen_services_records_log!K73, ISBLANK(citizen_services_records_log!K73),"None")</f>
        <v>Social Relief of Distress (SRD)</v>
      </c>
      <c r="L73" s="5" t="str" cm="1">
        <f t="array" ref="L73">SUBSTITUTE(PROPER(_xlfn.IFS(ISTEXT(citizen_services_records_log!L73),citizen_services_records_log!L73, ISBLANK(citizen_services_records_log!L73),"None")),"Id","ID",1)</f>
        <v>Complete</v>
      </c>
      <c r="M73" s="5" t="str" cm="1">
        <f t="array" ref="M73">IF(citizen_services_records_log!M73 = "Re-opened","Re-opened",PROPER(_xlfn.IFS(ISTEXT(citizen_services_records_log!M73),citizen_services_records_log!M73, ISBLANK(citizen_services_records_log!M73),"None")))</f>
        <v>Captured</v>
      </c>
      <c r="N73" s="5" t="str" cm="1">
        <f t="array" ref="N73">(_xlfn.IFS(ISTEXT(citizen_services_records_log!N73),citizen_services_records_log!N73,ISBLANK(citizen_services_records_log!N73),"None"))</f>
        <v>Q282</v>
      </c>
      <c r="O73" s="5" t="str" cm="1">
        <f t="array" ref="O73">_xlfn.IFS(ISTEXT(citizen_services_records_log!O73),PROPER(citizen_services_records_log!O73),ISBLANK(citizen_services_records_log!O73),"None")</f>
        <v>Deon Coetzee</v>
      </c>
      <c r="P73" s="4" t="str">
        <f>IF(ISBLANK(citizen_services_records_log!P73),"None",IF(ISNUMBER(citizen_services_records_log!P73),citizen_services_records_log!P73,DATE(RIGHT(citizen_services_records_log!P73,4),MID(citizen_services_records_log!P73,4,2),LEFT(citizen_services_records_log!P73,2))))</f>
        <v>None</v>
      </c>
      <c r="Q73" s="5" t="str" cm="1">
        <f t="array" ref="Q73">SUBSTITUTE(_xlfn.IFS(ISTEXT(citizen_services_records_log!Q73),PROPER(citizen_services_records_log!Q73),ISBLANK(citizen_services_records_log!Q73),"None"),"Id","ID",1)</f>
        <v>None</v>
      </c>
    </row>
    <row r="74" spans="1:17" x14ac:dyDescent="0.3">
      <c r="A74" s="5" t="str">
        <f>IF(ISBLANK(citizen_services_records_log!A74),"None",(CONCATENATE(UPPER(_xlfn.TEXTBEFORE(SUBSTITUTE(citizen_services_records_log!A74, "-", ""), {"0","1","2","3","4","5","6","7","8","9"}, 1)),"-",RIGHT(citizen_services_records_log!A74,6))))</f>
        <v>SASSA-000294</v>
      </c>
      <c r="B74" s="2">
        <f>IF(ISBLANK(citizen_services_records_log!B74),"None",IF(ISNUMBER(citizen_services_records_log!B74),citizen_services_records_log!B74,DATE(RIGHT(citizen_services_records_log!B74,4),MID(citizen_services_records_log!B74,4,2),LEFT(citizen_services_records_log!B74,2))))</f>
        <v>46283</v>
      </c>
      <c r="C74" s="5" t="str">
        <f>IF(citizen_services_records_log!C74 = "SASSA Grant Status Enquiry","SASSA - Grant Status Enquiry",IF(citizen_services_records_log!C74 = "SASSA Grant Application",  "SASSA - Grant Application", IF(citizen_services_records_log!C74=0,"None", citizen_services_records_log!C74)))</f>
        <v>SASSA - Grant Application</v>
      </c>
      <c r="D74" s="5" t="str" cm="1">
        <f t="array" ref="D74">_xlfn.IFS(ISTEXT(citizen_services_records_log!D74),PROPER(citizen_services_records_log!D74),ISBLANK(citizen_services_records_log!D74),"None")</f>
        <v>Sasolburg Home Affairs</v>
      </c>
      <c r="E74" s="5" t="str" cm="1">
        <f t="array" ref="E74">_xlfn.IFS(ISTEXT(citizen_services_records_log!E74),PROPER(citizen_services_records_log!E74),ISBLANK(citizen_services_records_log!E74),"None")</f>
        <v>Grace Van Der Merwe</v>
      </c>
      <c r="F74" s="6" cm="1">
        <f t="array" ref="F74">_xlfn.IFS(ISBLANK(citizen_services_records_log!F74),"None", TYPE(citizen_services_records_log!F74)=1,citizen_services_records_log!F74,citizen_services_records_log!F74="ID NOT PROVIDED","ID not provided" )</f>
        <v>1000000000000</v>
      </c>
      <c r="G74" s="4">
        <f>IF(ISBLANK(citizen_services_records_log!G74),"None",IF(ISNUMBER(citizen_services_records_log!G74),citizen_services_records_log!G74,DATE(RIGHT(citizen_services_records_log!G74,4),MID(citizen_services_records_log!G74,4,2),LEFT(citizen_services_records_log!G74,2))))</f>
        <v>40281</v>
      </c>
      <c r="H74" s="5" t="str" cm="1">
        <f t="array" ref="H74">_xlfn.IFS(citizen_services_records_log!H74="M", "Male", citizen_services_records_log!H74 = "F", "Female", citizen_services_records_log!H74="male", "Male", citizen_services_records_log!H74="female","Female", ISBLANK(citizen_services_records_log!H74),"None", citizen_services_records_log!H74 = "Female", "Female", citizen_services_records_log!H74="Male","Male")</f>
        <v>None</v>
      </c>
      <c r="I74" s="6" t="str">
        <f>IF(OR(ISBLANK(citizen_services_records_log!I74),UPPER(TRIM(citizen_services_records_log!I74))="N/A"),"None",_xlfn.LET(_xlpm.d,RIGHT(SUBSTITUTE(SUBSTITUTE(SUBSTITUTE(SUBSTITUTE(citizen_services_records_log!I74," ",""),"-",""),"(",""),")",""),9),"0"&amp;LEFT(_xlpm.d,2)&amp;" "&amp;MID(_xlpm.d,3,3)&amp;" "&amp;RIGHT(_xlpm.d,4)))</f>
        <v>068 824 5897</v>
      </c>
      <c r="J74" s="5" t="str" cm="1">
        <f t="array" ref="J74">_xlfn.IFS(ISTEXT(citizen_services_records_log!J74),citizen_services_records_log!J74,ISBLANK(citizen_services_records_log!J74),"None")</f>
        <v>Ward 18</v>
      </c>
      <c r="K74" s="5" t="str" cm="1">
        <f t="array" ref="K74">_xlfn.IFS(ISTEXT(citizen_services_records_log!K74),citizen_services_records_log!K74, ISBLANK(citizen_services_records_log!K74),"None")</f>
        <v>Foster Child Grant</v>
      </c>
      <c r="L74" s="5" t="str" cm="1">
        <f t="array" ref="L74">SUBSTITUTE(PROPER(_xlfn.IFS(ISTEXT(citizen_services_records_log!L74),citizen_services_records_log!L74, ISBLANK(citizen_services_records_log!L74),"None")),"Id","ID",1)</f>
        <v>Complete</v>
      </c>
      <c r="M74" s="5" t="str" cm="1">
        <f t="array" ref="M74">IF(citizen_services_records_log!M74 = "Re-opened","Re-opened",PROPER(_xlfn.IFS(ISTEXT(citizen_services_records_log!M74),citizen_services_records_log!M74, ISBLANK(citizen_services_records_log!M74),"None")))</f>
        <v>Captured</v>
      </c>
      <c r="N74" s="5" t="str" cm="1">
        <f t="array" ref="N74">(_xlfn.IFS(ISTEXT(citizen_services_records_log!N74),citizen_services_records_log!N74,ISBLANK(citizen_services_records_log!N74),"None"))</f>
        <v>Q171</v>
      </c>
      <c r="O74" s="5" t="str" cm="1">
        <f t="array" ref="O74">_xlfn.IFS(ISTEXT(citizen_services_records_log!O74),PROPER(citizen_services_records_log!O74),ISBLANK(citizen_services_records_log!O74),"None")</f>
        <v>Busisiwe Nel</v>
      </c>
      <c r="P74" s="4" t="str">
        <f>IF(ISBLANK(citizen_services_records_log!P74),"None",IF(ISNUMBER(citizen_services_records_log!P74),citizen_services_records_log!P74,DATE(RIGHT(citizen_services_records_log!P74,4),MID(citizen_services_records_log!P74,4,2),LEFT(citizen_services_records_log!P74,2))))</f>
        <v>None</v>
      </c>
      <c r="Q74" s="5" t="str" cm="1">
        <f t="array" ref="Q74">SUBSTITUTE(_xlfn.IFS(ISTEXT(citizen_services_records_log!Q74),PROPER(citizen_services_records_log!Q74),ISBLANK(citizen_services_records_log!Q74),"None"),"Id","ID",1)</f>
        <v>Elderly Applicant Assisted Due To Mobility Issues</v>
      </c>
    </row>
    <row r="75" spans="1:17" x14ac:dyDescent="0.3">
      <c r="A75" s="5" t="str">
        <f>IF(ISBLANK(citizen_services_records_log!A75),"None",(CONCATENATE(UPPER(_xlfn.TEXTBEFORE(SUBSTITUTE(citizen_services_records_log!A75, "-", ""), {"0","1","2","3","4","5","6","7","8","9"}, 1)),"-",RIGHT(citizen_services_records_log!A75,6))))</f>
        <v>DHA-000439</v>
      </c>
      <c r="B75" s="2">
        <f>IF(ISBLANK(citizen_services_records_log!B75),"None",IF(ISNUMBER(citizen_services_records_log!B75),citizen_services_records_log!B75,DATE(RIGHT(citizen_services_records_log!B75,4),MID(citizen_services_records_log!B75,4,2),LEFT(citizen_services_records_log!B75,2))))</f>
        <v>45990</v>
      </c>
      <c r="C75" s="5" t="str">
        <f>IF(citizen_services_records_log!C75 = "SASSA Grant Status Enquiry","SASSA - Grant Status Enquiry",IF(citizen_services_records_log!C75 = "SASSA Grant Application",  "SASSA - Grant Application", IF(citizen_services_records_log!C75=0,"None", citizen_services_records_log!C75)))</f>
        <v>Home Affairs - Passport Application</v>
      </c>
      <c r="D75" s="5" t="str" cm="1">
        <f t="array" ref="D75">_xlfn.IFS(ISTEXT(citizen_services_records_log!D75),PROPER(citizen_services_records_log!D75),ISBLANK(citizen_services_records_log!D75),"None")</f>
        <v>Vanderbijlpark Home Affairs</v>
      </c>
      <c r="E75" s="5" t="str" cm="1">
        <f t="array" ref="E75">_xlfn.IFS(ISTEXT(citizen_services_records_log!E75),PROPER(citizen_services_records_log!E75),ISBLANK(citizen_services_records_log!E75),"None")</f>
        <v>Marie Van Der Merwe</v>
      </c>
      <c r="F75" s="6" cm="1">
        <f t="array" ref="F75">_xlfn.IFS(ISBLANK(citizen_services_records_log!F75),"None", TYPE(citizen_services_records_log!F75)=1,citizen_services_records_log!F75,citizen_services_records_log!F75="ID NOT PROVIDED","ID not provided" )</f>
        <v>5310000000000</v>
      </c>
      <c r="G75" s="4">
        <f>IF(ISBLANK(citizen_services_records_log!G75),"None",IF(ISNUMBER(citizen_services_records_log!G75),citizen_services_records_log!G75,DATE(RIGHT(citizen_services_records_log!G75,4),MID(citizen_services_records_log!G75,4,2),LEFT(citizen_services_records_log!G75,2))))</f>
        <v>19501</v>
      </c>
      <c r="H75" s="5" t="str" cm="1">
        <f t="array" ref="H75">_xlfn.IFS(citizen_services_records_log!H75="M", "Male", citizen_services_records_log!H75 = "F", "Female", citizen_services_records_log!H75="male", "Male", citizen_services_records_log!H75="female","Female", ISBLANK(citizen_services_records_log!H75),"None", citizen_services_records_log!H75 = "Female", "Female", citizen_services_records_log!H75="Male","Male")</f>
        <v>None</v>
      </c>
      <c r="I75" s="6" t="str">
        <f>IF(OR(ISBLANK(citizen_services_records_log!I75),UPPER(TRIM(citizen_services_records_log!I75))="N/A"),"None",_xlfn.LET(_xlpm.d,RIGHT(SUBSTITUTE(SUBSTITUTE(SUBSTITUTE(SUBSTITUTE(citizen_services_records_log!I75," ",""),"-",""),"(",""),")",""),9),"0"&amp;LEFT(_xlpm.d,2)&amp;" "&amp;MID(_xlpm.d,3,3)&amp;" "&amp;RIGHT(_xlpm.d,4)))</f>
        <v>066 582 0927</v>
      </c>
      <c r="J75" s="5" t="str" cm="1">
        <f t="array" ref="J75">_xlfn.IFS(ISTEXT(citizen_services_records_log!J75),citizen_services_records_log!J75,ISBLANK(citizen_services_records_log!J75),"None")</f>
        <v>Ward 15</v>
      </c>
      <c r="K75" s="5" t="str" cm="1">
        <f t="array" ref="K75">_xlfn.IFS(ISTEXT(citizen_services_records_log!K75),citizen_services_records_log!K75, ISBLANK(citizen_services_records_log!K75),"None")</f>
        <v>None</v>
      </c>
      <c r="L75" s="5" t="str" cm="1">
        <f t="array" ref="L75">SUBSTITUTE(PROPER(_xlfn.IFS(ISTEXT(citizen_services_records_log!L75),citizen_services_records_log!L75, ISBLANK(citizen_services_records_log!L75),"None")),"Id","ID",1)</f>
        <v>Rejected</v>
      </c>
      <c r="M75" s="5" t="str" cm="1">
        <f t="array" ref="M75">IF(citizen_services_records_log!M75 = "Re-opened","Re-opened",PROPER(_xlfn.IFS(ISTEXT(citizen_services_records_log!M75),citizen_services_records_log!M75, ISBLANK(citizen_services_records_log!M75),"None")))</f>
        <v>Closed</v>
      </c>
      <c r="N75" s="5" t="str" cm="1">
        <f t="array" ref="N75">(_xlfn.IFS(ISTEXT(citizen_services_records_log!N75),citizen_services_records_log!N75,ISBLANK(citizen_services_records_log!N75),"None"))</f>
        <v>Q005</v>
      </c>
      <c r="O75" s="5" t="str" cm="1">
        <f t="array" ref="O75">_xlfn.IFS(ISTEXT(citizen_services_records_log!O75),PROPER(citizen_services_records_log!O75),ISBLANK(citizen_services_records_log!O75),"None")</f>
        <v>Lerato Radebe</v>
      </c>
      <c r="P75" s="4" t="str">
        <f>IF(ISBLANK(citizen_services_records_log!P75),"None",IF(ISNUMBER(citizen_services_records_log!P75),citizen_services_records_log!P75,DATE(RIGHT(citizen_services_records_log!P75,4),MID(citizen_services_records_log!P75,4,2),LEFT(citizen_services_records_log!P75,2))))</f>
        <v>None</v>
      </c>
      <c r="Q75" s="5" t="str" cm="1">
        <f t="array" ref="Q75">SUBSTITUTE(_xlfn.IFS(ISTEXT(citizen_services_records_log!Q75),PROPER(citizen_services_records_log!Q75),ISBLANK(citizen_services_records_log!Q75),"None"),"Id","ID",1)</f>
        <v>Record Incomplete - Contact Number Illegible On Form</v>
      </c>
    </row>
    <row r="76" spans="1:17" x14ac:dyDescent="0.3">
      <c r="A76" s="5" t="str">
        <f>IF(ISBLANK(citizen_services_records_log!A76),"None",(CONCATENATE(UPPER(_xlfn.TEXTBEFORE(SUBSTITUTE(citizen_services_records_log!A76, "-", ""), {"0","1","2","3","4","5","6","7","8","9"}, 1)),"-",RIGHT(citizen_services_records_log!A76,6))))</f>
        <v>SASSA-000477</v>
      </c>
      <c r="B76" s="2">
        <f>IF(ISBLANK(citizen_services_records_log!B76),"None",IF(ISNUMBER(citizen_services_records_log!B76),citizen_services_records_log!B76,DATE(RIGHT(citizen_services_records_log!B76,4),MID(citizen_services_records_log!B76,4,2),LEFT(citizen_services_records_log!B76,2))))</f>
        <v>46051</v>
      </c>
      <c r="C76" s="5" t="str">
        <f>IF(citizen_services_records_log!C76 = "SASSA Grant Status Enquiry","SASSA - Grant Status Enquiry",IF(citizen_services_records_log!C76 = "SASSA Grant Application",  "SASSA - Grant Application", IF(citizen_services_records_log!C76=0,"None", citizen_services_records_log!C76)))</f>
        <v>SASSA - Grant Application</v>
      </c>
      <c r="D76" s="5" t="str" cm="1">
        <f t="array" ref="D76">_xlfn.IFS(ISTEXT(citizen_services_records_log!D76),PROPER(citizen_services_records_log!D76),ISBLANK(citizen_services_records_log!D76),"None")</f>
        <v>Three Rivers Clinic</v>
      </c>
      <c r="E76" s="5" t="str" cm="1">
        <f t="array" ref="E76">_xlfn.IFS(ISTEXT(citizen_services_records_log!E76),PROPER(citizen_services_records_log!E76),ISBLANK(citizen_services_records_log!E76),"None")</f>
        <v>Bongani Nkosi</v>
      </c>
      <c r="F76" s="6" t="str" cm="1">
        <f t="array" ref="F76">_xlfn.IFS(ISBLANK(citizen_services_records_log!F76),"None", TYPE(citizen_services_records_log!F76)=1,citizen_services_records_log!F76,citizen_services_records_log!F76="ID NOT PROVIDED","ID not provided" )</f>
        <v>ID not provided</v>
      </c>
      <c r="G76" s="4" t="str">
        <f>IF(ISBLANK(citizen_services_records_log!G76),"None",IF(ISNUMBER(citizen_services_records_log!G76),citizen_services_records_log!G76,DATE(RIGHT(citizen_services_records_log!G76,4),MID(citizen_services_records_log!G76,4,2),LEFT(citizen_services_records_log!G76,2))))</f>
        <v>None</v>
      </c>
      <c r="H76" s="5" t="str" cm="1">
        <f t="array" ref="H76">_xlfn.IFS(citizen_services_records_log!H76="M", "Male", citizen_services_records_log!H76 = "F", "Female", citizen_services_records_log!H76="male", "Male", citizen_services_records_log!H76="female","Female", ISBLANK(citizen_services_records_log!H76),"None", citizen_services_records_log!H76 = "Female", "Female", citizen_services_records_log!H76="Male","Male")</f>
        <v>Female</v>
      </c>
      <c r="I76" s="6" t="str">
        <f>IF(OR(ISBLANK(citizen_services_records_log!I76),UPPER(TRIM(citizen_services_records_log!I76))="N/A"),"None",_xlfn.LET(_xlpm.d,RIGHT(SUBSTITUTE(SUBSTITUTE(SUBSTITUTE(SUBSTITUTE(citizen_services_records_log!I76," ",""),"-",""),"(",""),")",""),9),"0"&amp;LEFT(_xlpm.d,2)&amp;" "&amp;MID(_xlpm.d,3,3)&amp;" "&amp;RIGHT(_xlpm.d,4)))</f>
        <v>None</v>
      </c>
      <c r="J76" s="5" t="str" cm="1">
        <f t="array" ref="J76">_xlfn.IFS(ISTEXT(citizen_services_records_log!J76),citizen_services_records_log!J76,ISBLANK(citizen_services_records_log!J76),"None")</f>
        <v>Ward 5</v>
      </c>
      <c r="K76" s="5" t="str" cm="1">
        <f t="array" ref="K76">_xlfn.IFS(ISTEXT(citizen_services_records_log!K76),citizen_services_records_log!K76, ISBLANK(citizen_services_records_log!K76),"None")</f>
        <v>Care Dependency Grant</v>
      </c>
      <c r="L76" s="5" t="str" cm="1">
        <f t="array" ref="L76">SUBSTITUTE(PROPER(_xlfn.IFS(ISTEXT(citizen_services_records_log!L76),citizen_services_records_log!L76, ISBLANK(citizen_services_records_log!L76),"None")),"Id","ID",1)</f>
        <v>Rejected</v>
      </c>
      <c r="M76" s="5" t="str" cm="1">
        <f t="array" ref="M76">IF(citizen_services_records_log!M76 = "Re-opened","Re-opened",PROPER(_xlfn.IFS(ISTEXT(citizen_services_records_log!M76),citizen_services_records_log!M76, ISBLANK(citizen_services_records_log!M76),"None")))</f>
        <v>Captured</v>
      </c>
      <c r="N76" s="5" t="str" cm="1">
        <f t="array" ref="N76">(_xlfn.IFS(ISTEXT(citizen_services_records_log!N76),citizen_services_records_log!N76,ISBLANK(citizen_services_records_log!N76),"None"))</f>
        <v>None</v>
      </c>
      <c r="O76" s="5" t="str" cm="1">
        <f t="array" ref="O76">_xlfn.IFS(ISTEXT(citizen_services_records_log!O76),PROPER(citizen_services_records_log!O76),ISBLANK(citizen_services_records_log!O76),"None")</f>
        <v>Busisiwe Mahlangu</v>
      </c>
      <c r="P76" s="4" t="str">
        <f>IF(ISBLANK(citizen_services_records_log!P76),"None",IF(ISNUMBER(citizen_services_records_log!P76),citizen_services_records_log!P76,DATE(RIGHT(citizen_services_records_log!P76,4),MID(citizen_services_records_log!P76,4,2),LEFT(citizen_services_records_log!P76,2))))</f>
        <v>None</v>
      </c>
      <c r="Q76" s="5" t="str" cm="1">
        <f t="array" ref="Q76">SUBSTITUTE(_xlfn.IFS(ISTEXT(citizen_services_records_log!Q76),PROPER(citizen_services_records_log!Q76),ISBLANK(citizen_services_records_log!Q76),"None"),"Id","ID",1)</f>
        <v>Applicant Did Not Bring Required Supporting Documents</v>
      </c>
    </row>
    <row r="77" spans="1:17" x14ac:dyDescent="0.3">
      <c r="A77" s="5" t="str">
        <f>IF(ISBLANK(citizen_services_records_log!A77),"None",(CONCATENATE(UPPER(_xlfn.TEXTBEFORE(SUBSTITUTE(citizen_services_records_log!A77, "-", ""), {"0","1","2","3","4","5","6","7","8","9"}, 1)),"-",RIGHT(citizen_services_records_log!A77,6))))</f>
        <v>MUN-000513</v>
      </c>
      <c r="B77" s="2">
        <f>IF(ISBLANK(citizen_services_records_log!B77),"None",IF(ISNUMBER(citizen_services_records_log!B77),citizen_services_records_log!B77,DATE(RIGHT(citizen_services_records_log!B77,4),MID(citizen_services_records_log!B77,4,2),LEFT(citizen_services_records_log!B77,2))))</f>
        <v>46157</v>
      </c>
      <c r="C77" s="5" t="str">
        <f>IF(citizen_services_records_log!C77 = "SASSA Grant Status Enquiry","SASSA - Grant Status Enquiry",IF(citizen_services_records_log!C77 = "SASSA Grant Application",  "SASSA - Grant Application", IF(citizen_services_records_log!C77=0,"None", citizen_services_records_log!C77)))</f>
        <v>Municipal - Account Query</v>
      </c>
      <c r="D77" s="5" t="str" cm="1">
        <f t="array" ref="D77">_xlfn.IFS(ISTEXT(citizen_services_records_log!D77),PROPER(citizen_services_records_log!D77),ISBLANK(citizen_services_records_log!D77),"None")</f>
        <v>Meyerton Municipal Office</v>
      </c>
      <c r="E77" s="5" t="str" cm="1">
        <f t="array" ref="E77">_xlfn.IFS(ISTEXT(citizen_services_records_log!E77),PROPER(citizen_services_records_log!E77),ISBLANK(citizen_services_records_log!E77),"None")</f>
        <v>Refilwe Radebe</v>
      </c>
      <c r="F77" s="6" cm="1">
        <f t="array" ref="F77">_xlfn.IFS(ISBLANK(citizen_services_records_log!F77),"None", TYPE(citizen_services_records_log!F77)=1,citizen_services_records_log!F77,citizen_services_records_log!F77="ID NOT PROVIDED","ID not provided" )</f>
        <v>7910000000000</v>
      </c>
      <c r="G77" s="4">
        <f>IF(ISBLANK(citizen_services_records_log!G77),"None",IF(ISNUMBER(citizen_services_records_log!G77),citizen_services_records_log!G77,DATE(RIGHT(citizen_services_records_log!G77,4),MID(citizen_services_records_log!G77,4,2),LEFT(citizen_services_records_log!G77,2))))</f>
        <v>29197</v>
      </c>
      <c r="H77" s="5" t="str" cm="1">
        <f t="array" ref="H77">_xlfn.IFS(citizen_services_records_log!H77="M", "Male", citizen_services_records_log!H77 = "F", "Female", citizen_services_records_log!H77="male", "Male", citizen_services_records_log!H77="female","Female", ISBLANK(citizen_services_records_log!H77),"None", citizen_services_records_log!H77 = "Female", "Female", citizen_services_records_log!H77="Male","Male")</f>
        <v>Female</v>
      </c>
      <c r="I77" s="6" t="str">
        <f>IF(OR(ISBLANK(citizen_services_records_log!I77),UPPER(TRIM(citizen_services_records_log!I77))="N/A"),"None",_xlfn.LET(_xlpm.d,RIGHT(SUBSTITUTE(SUBSTITUTE(SUBSTITUTE(SUBSTITUTE(citizen_services_records_log!I77," ",""),"-",""),"(",""),")",""),9),"0"&amp;LEFT(_xlpm.d,2)&amp;" "&amp;MID(_xlpm.d,3,3)&amp;" "&amp;RIGHT(_xlpm.d,4)))</f>
        <v>None</v>
      </c>
      <c r="J77" s="5" t="str" cm="1">
        <f t="array" ref="J77">_xlfn.IFS(ISTEXT(citizen_services_records_log!J77),citizen_services_records_log!J77,ISBLANK(citizen_services_records_log!J77),"None")</f>
        <v>Ward 15</v>
      </c>
      <c r="K77" s="5" t="str" cm="1">
        <f t="array" ref="K77">_xlfn.IFS(ISTEXT(citizen_services_records_log!K77),citizen_services_records_log!K77, ISBLANK(citizen_services_records_log!K77),"None")</f>
        <v>None</v>
      </c>
      <c r="L77" s="5" t="str" cm="1">
        <f t="array" ref="L77">SUBSTITUTE(PROPER(_xlfn.IFS(ISTEXT(citizen_services_records_log!L77),citizen_services_records_log!L77, ISBLANK(citizen_services_records_log!L77),"None")),"Id","ID",1)</f>
        <v>Rejected</v>
      </c>
      <c r="M77" s="5" t="str" cm="1">
        <f t="array" ref="M77">IF(citizen_services_records_log!M77 = "Re-opened","Re-opened",PROPER(_xlfn.IFS(ISTEXT(citizen_services_records_log!M77),citizen_services_records_log!M77, ISBLANK(citizen_services_records_log!M77),"None")))</f>
        <v>Captured</v>
      </c>
      <c r="N77" s="5" t="str" cm="1">
        <f t="array" ref="N77">(_xlfn.IFS(ISTEXT(citizen_services_records_log!N77),citizen_services_records_log!N77,ISBLANK(citizen_services_records_log!N77),"None"))</f>
        <v>Q086</v>
      </c>
      <c r="O77" s="5" t="str" cm="1">
        <f t="array" ref="O77">_xlfn.IFS(ISTEXT(citizen_services_records_log!O77),PROPER(citizen_services_records_log!O77),ISBLANK(citizen_services_records_log!O77),"None")</f>
        <v>Werner Mahlangu</v>
      </c>
      <c r="P77" s="4" t="str">
        <f>IF(ISBLANK(citizen_services_records_log!P77),"None",IF(ISNUMBER(citizen_services_records_log!P77),citizen_services_records_log!P77,DATE(RIGHT(citizen_services_records_log!P77,4),MID(citizen_services_records_log!P77,4,2),LEFT(citizen_services_records_log!P77,2))))</f>
        <v>None</v>
      </c>
      <c r="Q77" s="5" t="str" cm="1">
        <f t="array" ref="Q77">SUBSTITUTE(_xlfn.IFS(ISTEXT(citizen_services_records_log!Q77),PROPER(citizen_services_records_log!Q77),ISBLANK(citizen_services_records_log!Q77),"None"),"Id","ID",1)</f>
        <v>Client To Return With Proof Of Residence</v>
      </c>
    </row>
    <row r="78" spans="1:17" x14ac:dyDescent="0.3">
      <c r="A78" s="5" t="str">
        <f>IF(ISBLANK(citizen_services_records_log!A78),"None",(CONCATENATE(UPPER(_xlfn.TEXTBEFORE(SUBSTITUTE(citizen_services_records_log!A78, "-", ""), {"0","1","2","3","4","5","6","7","8","9"}, 1)),"-",RIGHT(citizen_services_records_log!A78,6))))</f>
        <v>DHA-000072</v>
      </c>
      <c r="B78" s="2">
        <f>IF(ISBLANK(citizen_services_records_log!B78),"None",IF(ISNUMBER(citizen_services_records_log!B78),citizen_services_records_log!B78,DATE(RIGHT(citizen_services_records_log!B78,4),MID(citizen_services_records_log!B78,4,2),LEFT(citizen_services_records_log!B78,2))))</f>
        <v>46102</v>
      </c>
      <c r="C78" s="5" t="str">
        <f>IF(citizen_services_records_log!C78 = "SASSA Grant Status Enquiry","SASSA - Grant Status Enquiry",IF(citizen_services_records_log!C78 = "SASSA Grant Application",  "SASSA - Grant Application", IF(citizen_services_records_log!C78=0,"None", citizen_services_records_log!C78)))</f>
        <v>Home Affairs - Passport Application</v>
      </c>
      <c r="D78" s="5" t="str" cm="1">
        <f t="array" ref="D78">_xlfn.IFS(ISTEXT(citizen_services_records_log!D78),PROPER(citizen_services_records_log!D78),ISBLANK(citizen_services_records_log!D78),"None")</f>
        <v>Evaton Sassa Office</v>
      </c>
      <c r="E78" s="5" t="str" cm="1">
        <f t="array" ref="E78">_xlfn.IFS(ISTEXT(citizen_services_records_log!E78),PROPER(citizen_services_records_log!E78),ISBLANK(citizen_services_records_log!E78),"None")</f>
        <v>Marie Pretorius</v>
      </c>
      <c r="F78" s="6" cm="1">
        <f t="array" ref="F78">_xlfn.IFS(ISBLANK(citizen_services_records_log!F78),"None", TYPE(citizen_services_records_log!F78)=1,citizen_services_records_log!F78,citizen_services_records_log!F78="ID NOT PROVIDED","ID not provided" )</f>
        <v>8800000000000</v>
      </c>
      <c r="G78" s="4">
        <f>IF(ISBLANK(citizen_services_records_log!G78),"None",IF(ISNUMBER(citizen_services_records_log!G78),citizen_services_records_log!G78,DATE(RIGHT(citizen_services_records_log!G78,4),MID(citizen_services_records_log!G78,4,2),LEFT(citizen_services_records_log!G78,2))))</f>
        <v>32481</v>
      </c>
      <c r="H78" s="5" t="str" cm="1">
        <f t="array" ref="H78">_xlfn.IFS(citizen_services_records_log!H78="M", "Male", citizen_services_records_log!H78 = "F", "Female", citizen_services_records_log!H78="male", "Male", citizen_services_records_log!H78="female","Female", ISBLANK(citizen_services_records_log!H78),"None", citizen_services_records_log!H78 = "Female", "Female", citizen_services_records_log!H78="Male","Male")</f>
        <v>None</v>
      </c>
      <c r="I78" s="6" t="str">
        <f>IF(OR(ISBLANK(citizen_services_records_log!I78),UPPER(TRIM(citizen_services_records_log!I78))="N/A"),"None",_xlfn.LET(_xlpm.d,RIGHT(SUBSTITUTE(SUBSTITUTE(SUBSTITUTE(SUBSTITUTE(citizen_services_records_log!I78," ",""),"-",""),"(",""),")",""),9),"0"&amp;LEFT(_xlpm.d,2)&amp;" "&amp;MID(_xlpm.d,3,3)&amp;" "&amp;RIGHT(_xlpm.d,4)))</f>
        <v>064 884 7605</v>
      </c>
      <c r="J78" s="5" t="str" cm="1">
        <f t="array" ref="J78">_xlfn.IFS(ISTEXT(citizen_services_records_log!J78),citizen_services_records_log!J78,ISBLANK(citizen_services_records_log!J78),"None")</f>
        <v>Ward 12</v>
      </c>
      <c r="K78" s="5" t="str" cm="1">
        <f t="array" ref="K78">_xlfn.IFS(ISTEXT(citizen_services_records_log!K78),citizen_services_records_log!K78, ISBLANK(citizen_services_records_log!K78),"None")</f>
        <v>None</v>
      </c>
      <c r="L78" s="5" t="str" cm="1">
        <f t="array" ref="L78">SUBSTITUTE(PROPER(_xlfn.IFS(ISTEXT(citizen_services_records_log!L78),citizen_services_records_log!L78, ISBLANK(citizen_services_records_log!L78),"None")),"Id","ID",1)</f>
        <v>Awaiting Home Affairs Confirmation</v>
      </c>
      <c r="M78" s="5" t="str" cm="1">
        <f t="array" ref="M78">IF(citizen_services_records_log!M78 = "Re-opened","Re-opened",PROPER(_xlfn.IFS(ISTEXT(citizen_services_records_log!M78),citizen_services_records_log!M78, ISBLANK(citizen_services_records_log!M78),"None")))</f>
        <v>Captured</v>
      </c>
      <c r="N78" s="5" t="str" cm="1">
        <f t="array" ref="N78">(_xlfn.IFS(ISTEXT(citizen_services_records_log!N78),citizen_services_records_log!N78,ISBLANK(citizen_services_records_log!N78),"None"))</f>
        <v>Q153</v>
      </c>
      <c r="O78" s="5" t="str" cm="1">
        <f t="array" ref="O78">_xlfn.IFS(ISTEXT(citizen_services_records_log!O78),PROPER(citizen_services_records_log!O78),ISBLANK(citizen_services_records_log!O78),"None")</f>
        <v>Lerato Sithole</v>
      </c>
      <c r="P78" s="4">
        <f>IF(ISBLANK(citizen_services_records_log!P78),"None",IF(ISNUMBER(citizen_services_records_log!P78),citizen_services_records_log!P78,DATE(RIGHT(citizen_services_records_log!P78,4),MID(citizen_services_records_log!P78,4,2),LEFT(citizen_services_records_log!P78,2))))</f>
        <v>46330</v>
      </c>
      <c r="Q78" s="5" t="str" cm="1">
        <f t="array" ref="Q78">SUBSTITUTE(_xlfn.IFS(ISTEXT(citizen_services_records_log!Q78),PROPER(citizen_services_records_log!Q78),ISBLANK(citizen_services_records_log!Q78),"None"),"Id","ID",1)</f>
        <v>Applicant Is A Minor, Guardian Present And Documented</v>
      </c>
    </row>
    <row r="79" spans="1:17" x14ac:dyDescent="0.3">
      <c r="A79" s="5" t="str">
        <f>IF(ISBLANK(citizen_services_records_log!A79),"None",(CONCATENATE(UPPER(_xlfn.TEXTBEFORE(SUBSTITUTE(citizen_services_records_log!A79, "-", ""), {"0","1","2","3","4","5","6","7","8","9"}, 1)),"-",RIGHT(citizen_services_records_log!A79,6))))</f>
        <v>SASSA-000237</v>
      </c>
      <c r="B79" s="2">
        <f>IF(ISBLANK(citizen_services_records_log!B79),"None",IF(ISNUMBER(citizen_services_records_log!B79),citizen_services_records_log!B79,DATE(RIGHT(citizen_services_records_log!B79,4),MID(citizen_services_records_log!B79,4,2),LEFT(citizen_services_records_log!B79,2))))</f>
        <v>46180</v>
      </c>
      <c r="C79" s="5" t="str">
        <f>IF(citizen_services_records_log!C79 = "SASSA Grant Status Enquiry","SASSA - Grant Status Enquiry",IF(citizen_services_records_log!C79 = "SASSA Grant Application",  "SASSA - Grant Application", IF(citizen_services_records_log!C79=0,"None", citizen_services_records_log!C79)))</f>
        <v>SASSA - Grant Status Enquiry</v>
      </c>
      <c r="D79" s="5" t="str" cm="1">
        <f t="array" ref="D79">_xlfn.IFS(ISTEXT(citizen_services_records_log!D79),PROPER(citizen_services_records_log!D79),ISBLANK(citizen_services_records_log!D79),"None")</f>
        <v>Sasolburg Home Affairs</v>
      </c>
      <c r="E79" s="5" t="str" cm="1">
        <f t="array" ref="E79">_xlfn.IFS(ISTEXT(citizen_services_records_log!E79),PROPER(citizen_services_records_log!E79),ISBLANK(citizen_services_records_log!E79),"None")</f>
        <v>Kagiso Kruger</v>
      </c>
      <c r="F79" s="6" cm="1">
        <f t="array" ref="F79">_xlfn.IFS(ISBLANK(citizen_services_records_log!F79),"None", TYPE(citizen_services_records_log!F79)=1,citizen_services_records_log!F79,citizen_services_records_log!F79="ID NOT PROVIDED","ID not provided" )</f>
        <v>6810000000000</v>
      </c>
      <c r="G79" s="4">
        <f>IF(ISBLANK(citizen_services_records_log!G79),"None",IF(ISNUMBER(citizen_services_records_log!G79),citizen_services_records_log!G79,DATE(RIGHT(citizen_services_records_log!G79,4),MID(citizen_services_records_log!G79,4,2),LEFT(citizen_services_records_log!G79,2))))</f>
        <v>25003</v>
      </c>
      <c r="H79" s="5" t="str" cm="1">
        <f t="array" ref="H79">_xlfn.IFS(citizen_services_records_log!H79="M", "Male", citizen_services_records_log!H79 = "F", "Female", citizen_services_records_log!H79="male", "Male", citizen_services_records_log!H79="female","Female", ISBLANK(citizen_services_records_log!H79),"None", citizen_services_records_log!H79 = "Female", "Female", citizen_services_records_log!H79="Male","Male")</f>
        <v>Female</v>
      </c>
      <c r="I79" s="6" t="str">
        <f>IF(OR(ISBLANK(citizen_services_records_log!I79),UPPER(TRIM(citizen_services_records_log!I79))="N/A"),"None",_xlfn.LET(_xlpm.d,RIGHT(SUBSTITUTE(SUBSTITUTE(SUBSTITUTE(SUBSTITUTE(citizen_services_records_log!I79," ",""),"-",""),"(",""),")",""),9),"0"&amp;LEFT(_xlpm.d,2)&amp;" "&amp;MID(_xlpm.d,3,3)&amp;" "&amp;RIGHT(_xlpm.d,4)))</f>
        <v>065 854 4203</v>
      </c>
      <c r="J79" s="5" t="str" cm="1">
        <f t="array" ref="J79">_xlfn.IFS(ISTEXT(citizen_services_records_log!J79),citizen_services_records_log!J79,ISBLANK(citizen_services_records_log!J79),"None")</f>
        <v>Ward 11</v>
      </c>
      <c r="K79" s="5" t="str" cm="1">
        <f t="array" ref="K79">_xlfn.IFS(ISTEXT(citizen_services_records_log!K79),citizen_services_records_log!K79, ISBLANK(citizen_services_records_log!K79),"None")</f>
        <v>Disability Grant</v>
      </c>
      <c r="L79" s="5" t="str" cm="1">
        <f t="array" ref="L79">SUBSTITUTE(PROPER(_xlfn.IFS(ISTEXT(citizen_services_records_log!L79),citizen_services_records_log!L79, ISBLANK(citizen_services_records_log!L79),"None")),"Id","ID",1)</f>
        <v>Incomplete - Missing Proof Of Residence</v>
      </c>
      <c r="M79" s="5" t="str" cm="1">
        <f t="array" ref="M79">IF(citizen_services_records_log!M79 = "Re-opened","Re-opened",PROPER(_xlfn.IFS(ISTEXT(citizen_services_records_log!M79),citizen_services_records_log!M79, ISBLANK(citizen_services_records_log!M79),"None")))</f>
        <v>None</v>
      </c>
      <c r="N79" s="5" t="str" cm="1">
        <f t="array" ref="N79">(_xlfn.IFS(ISTEXT(citizen_services_records_log!N79),citizen_services_records_log!N79,ISBLANK(citizen_services_records_log!N79),"None"))</f>
        <v>Q151</v>
      </c>
      <c r="O79" s="5" t="str" cm="1">
        <f t="array" ref="O79">_xlfn.IFS(ISTEXT(citizen_services_records_log!O79),PROPER(citizen_services_records_log!O79),ISBLANK(citizen_services_records_log!O79),"None")</f>
        <v>Refilwe Coetzee</v>
      </c>
      <c r="P79" s="4">
        <f>IF(ISBLANK(citizen_services_records_log!P79),"None",IF(ISNUMBER(citizen_services_records_log!P79),citizen_services_records_log!P79,DATE(RIGHT(citizen_services_records_log!P79,4),MID(citizen_services_records_log!P79,4,2),LEFT(citizen_services_records_log!P79,2))))</f>
        <v>46187</v>
      </c>
      <c r="Q79" s="5" t="str" cm="1">
        <f t="array" ref="Q79">SUBSTITUTE(_xlfn.IFS(ISTEXT(citizen_services_records_log!Q79),PROPER(citizen_services_records_log!Q79),ISBLANK(citizen_services_records_log!Q79),"None"),"Id","ID",1)</f>
        <v>Duplicate Application Found On System - Flagged</v>
      </c>
    </row>
    <row r="80" spans="1:17" x14ac:dyDescent="0.3">
      <c r="A80" s="5" t="str">
        <f>IF(ISBLANK(citizen_services_records_log!A80),"None",(CONCATENATE(UPPER(_xlfn.TEXTBEFORE(SUBSTITUTE(citizen_services_records_log!A80, "-", ""), {"0","1","2","3","4","5","6","7","8","9"}, 1)),"-",RIGHT(citizen_services_records_log!A80,6))))</f>
        <v>DHA-001010</v>
      </c>
      <c r="B80" s="2">
        <f>IF(ISBLANK(citizen_services_records_log!B80),"None",IF(ISNUMBER(citizen_services_records_log!B80),citizen_services_records_log!B80,DATE(RIGHT(citizen_services_records_log!B80,4),MID(citizen_services_records_log!B80,4,2),LEFT(citizen_services_records_log!B80,2))))</f>
        <v>46077</v>
      </c>
      <c r="C80" s="5" t="str">
        <f>IF(citizen_services_records_log!C80 = "SASSA Grant Status Enquiry","SASSA - Grant Status Enquiry",IF(citizen_services_records_log!C80 = "SASSA Grant Application",  "SASSA - Grant Application", IF(citizen_services_records_log!C80=0,"None", citizen_services_records_log!C80)))</f>
        <v>Home Affairs - Birth Certificate</v>
      </c>
      <c r="D80" s="5" t="str" cm="1">
        <f t="array" ref="D80">_xlfn.IFS(ISTEXT(citizen_services_records_log!D80),PROPER(citizen_services_records_log!D80),ISBLANK(citizen_services_records_log!D80),"None")</f>
        <v>Meyerton Municipal Office</v>
      </c>
      <c r="E80" s="5" t="str" cm="1">
        <f t="array" ref="E80">_xlfn.IFS(ISTEXT(citizen_services_records_log!E80),PROPER(citizen_services_records_log!E80),ISBLANK(citizen_services_records_log!E80),"None")</f>
        <v>Dorah Sithole</v>
      </c>
      <c r="F80" s="6" cm="1">
        <f t="array" ref="F80">_xlfn.IFS(ISBLANK(citizen_services_records_log!F80),"None", TYPE(citizen_services_records_log!F80)=1,citizen_services_records_log!F80,citizen_services_records_log!F80="ID NOT PROVIDED","ID not provided" )</f>
        <v>9310000000000</v>
      </c>
      <c r="G80" s="4">
        <f>IF(ISBLANK(citizen_services_records_log!G80),"None",IF(ISNUMBER(citizen_services_records_log!G80),citizen_services_records_log!G80,DATE(RIGHT(citizen_services_records_log!G80,4),MID(citizen_services_records_log!G80,4,2),LEFT(citizen_services_records_log!G80,2))))</f>
        <v>34268</v>
      </c>
      <c r="H80" s="5" t="str" cm="1">
        <f t="array" ref="H80">_xlfn.IFS(citizen_services_records_log!H80="M", "Male", citizen_services_records_log!H80 = "F", "Female", citizen_services_records_log!H80="male", "Male", citizen_services_records_log!H80="female","Female", ISBLANK(citizen_services_records_log!H80),"None", citizen_services_records_log!H80 = "Female", "Female", citizen_services_records_log!H80="Male","Male")</f>
        <v>None</v>
      </c>
      <c r="I80" s="6" t="str">
        <f>IF(OR(ISBLANK(citizen_services_records_log!I80),UPPER(TRIM(citizen_services_records_log!I80))="N/A"),"None",_xlfn.LET(_xlpm.d,RIGHT(SUBSTITUTE(SUBSTITUTE(SUBSTITUTE(SUBSTITUTE(citizen_services_records_log!I80," ",""),"-",""),"(",""),")",""),9),"0"&amp;LEFT(_xlpm.d,2)&amp;" "&amp;MID(_xlpm.d,3,3)&amp;" "&amp;RIGHT(_xlpm.d,4)))</f>
        <v>065 908 7978</v>
      </c>
      <c r="J80" s="5" t="str" cm="1">
        <f t="array" ref="J80">_xlfn.IFS(ISTEXT(citizen_services_records_log!J80),citizen_services_records_log!J80,ISBLANK(citizen_services_records_log!J80),"None")</f>
        <v>Ward 15</v>
      </c>
      <c r="K80" s="5" t="str" cm="1">
        <f t="array" ref="K80">_xlfn.IFS(ISTEXT(citizen_services_records_log!K80),citizen_services_records_log!K80, ISBLANK(citizen_services_records_log!K80),"None")</f>
        <v>None</v>
      </c>
      <c r="L80" s="5" t="str" cm="1">
        <f t="array" ref="L80">SUBSTITUTE(PROPER(_xlfn.IFS(ISTEXT(citizen_services_records_log!L80),citizen_services_records_log!L80, ISBLANK(citizen_services_records_log!L80),"None")),"Id","ID",1)</f>
        <v>Complete</v>
      </c>
      <c r="M80" s="5" t="str" cm="1">
        <f t="array" ref="M80">IF(citizen_services_records_log!M80 = "Re-opened","Re-opened",PROPER(_xlfn.IFS(ISTEXT(citizen_services_records_log!M80),citizen_services_records_log!M80, ISBLANK(citizen_services_records_log!M80),"None")))</f>
        <v>Captured</v>
      </c>
      <c r="N80" s="5" t="str" cm="1">
        <f t="array" ref="N80">(_xlfn.IFS(ISTEXT(citizen_services_records_log!N80),citizen_services_records_log!N80,ISBLANK(citizen_services_records_log!N80),"None"))</f>
        <v>Q026</v>
      </c>
      <c r="O80" s="5" t="str" cm="1">
        <f t="array" ref="O80">_xlfn.IFS(ISTEXT(citizen_services_records_log!O80),PROPER(citizen_services_records_log!O80),ISBLANK(citizen_services_records_log!O80),"None")</f>
        <v>Lerato Meyer</v>
      </c>
      <c r="P80" s="4" t="str">
        <f>IF(ISBLANK(citizen_services_records_log!P80),"None",IF(ISNUMBER(citizen_services_records_log!P80),citizen_services_records_log!P80,DATE(RIGHT(citizen_services_records_log!P80,4),MID(citizen_services_records_log!P80,4,2),LEFT(citizen_services_records_log!P80,2))))</f>
        <v>None</v>
      </c>
      <c r="Q80" s="5" t="str" cm="1">
        <f t="array" ref="Q80">SUBSTITUTE(_xlfn.IFS(ISTEXT(citizen_services_records_log!Q80),PROPER(citizen_services_records_log!Q80),ISBLANK(citizen_services_records_log!Q80),"None"),"Id","ID",1)</f>
        <v>Applicant Did Not Bring Required Supporting Documents</v>
      </c>
    </row>
    <row r="81" spans="1:17" x14ac:dyDescent="0.3">
      <c r="A81" s="5" t="str">
        <f>IF(ISBLANK(citizen_services_records_log!A81),"None",(CONCATENATE(UPPER(_xlfn.TEXTBEFORE(SUBSTITUTE(citizen_services_records_log!A81, "-", ""), {"0","1","2","3","4","5","6","7","8","9"}, 1)),"-",RIGHT(citizen_services_records_log!A81,6))))</f>
        <v>DHA-000052</v>
      </c>
      <c r="B81" s="2">
        <f>IF(ISBLANK(citizen_services_records_log!B81),"None",IF(ISNUMBER(citizen_services_records_log!B81),citizen_services_records_log!B81,DATE(RIGHT(citizen_services_records_log!B81,4),MID(citizen_services_records_log!B81,4,2),LEFT(citizen_services_records_log!B81,2))))</f>
        <v>46089</v>
      </c>
      <c r="C81" s="5" t="str">
        <f>IF(citizen_services_records_log!C81 = "SASSA Grant Status Enquiry","SASSA - Grant Status Enquiry",IF(citizen_services_records_log!C81 = "SASSA Grant Application",  "SASSA - Grant Application", IF(citizen_services_records_log!C81=0,"None", citizen_services_records_log!C81)))</f>
        <v>Home Affairs - Birth Certificate</v>
      </c>
      <c r="D81" s="5" t="str" cm="1">
        <f t="array" ref="D81">_xlfn.IFS(ISTEXT(citizen_services_records_log!D81),PROPER(citizen_services_records_log!D81),ISBLANK(citizen_services_records_log!D81),"None")</f>
        <v>Vanderbijlpark Home Affairs</v>
      </c>
      <c r="E81" s="5" t="str" cm="1">
        <f t="array" ref="E81">_xlfn.IFS(ISTEXT(citizen_services_records_log!E81),PROPER(citizen_services_records_log!E81),ISBLANK(citizen_services_records_log!E81),"None")</f>
        <v>Anna Van Der Merwe</v>
      </c>
      <c r="F81" s="6" cm="1">
        <f t="array" ref="F81">_xlfn.IFS(ISBLANK(citizen_services_records_log!F81),"None", TYPE(citizen_services_records_log!F81)=1,citizen_services_records_log!F81,citizen_services_records_log!F81="ID NOT PROVIDED","ID not provided" )</f>
        <v>7200000000000</v>
      </c>
      <c r="G81" s="4">
        <f>IF(ISBLANK(citizen_services_records_log!G81),"None",IF(ISNUMBER(citizen_services_records_log!G81),citizen_services_records_log!G81,DATE(RIGHT(citizen_services_records_log!G81,4),MID(citizen_services_records_log!G81,4,2),LEFT(citizen_services_records_log!G81,2))))</f>
        <v>26408</v>
      </c>
      <c r="H81" s="5" t="str" cm="1">
        <f t="array" ref="H81">_xlfn.IFS(citizen_services_records_log!H81="M", "Male", citizen_services_records_log!H81 = "F", "Female", citizen_services_records_log!H81="male", "Male", citizen_services_records_log!H81="female","Female", ISBLANK(citizen_services_records_log!H81),"None", citizen_services_records_log!H81 = "Female", "Female", citizen_services_records_log!H81="Male","Male")</f>
        <v>Male</v>
      </c>
      <c r="I81" s="6" t="str">
        <f>IF(OR(ISBLANK(citizen_services_records_log!I81),UPPER(TRIM(citizen_services_records_log!I81))="N/A"),"None",_xlfn.LET(_xlpm.d,RIGHT(SUBSTITUTE(SUBSTITUTE(SUBSTITUTE(SUBSTITUTE(citizen_services_records_log!I81," ",""),"-",""),"(",""),")",""),9),"0"&amp;LEFT(_xlpm.d,2)&amp;" "&amp;MID(_xlpm.d,3,3)&amp;" "&amp;RIGHT(_xlpm.d,4)))</f>
        <v>074 198 1601</v>
      </c>
      <c r="J81" s="5" t="str" cm="1">
        <f t="array" ref="J81">_xlfn.IFS(ISTEXT(citizen_services_records_log!J81),citizen_services_records_log!J81,ISBLANK(citizen_services_records_log!J81),"None")</f>
        <v>Ward 22</v>
      </c>
      <c r="K81" s="5" t="str" cm="1">
        <f t="array" ref="K81">_xlfn.IFS(ISTEXT(citizen_services_records_log!K81),citizen_services_records_log!K81, ISBLANK(citizen_services_records_log!K81),"None")</f>
        <v>None</v>
      </c>
      <c r="L81" s="5" t="str" cm="1">
        <f t="array" ref="L81">SUBSTITUTE(PROPER(_xlfn.IFS(ISTEXT(citizen_services_records_log!L81),citizen_services_records_log!L81, ISBLANK(citizen_services_records_log!L81),"None")),"Id","ID",1)</f>
        <v>Under Review</v>
      </c>
      <c r="M81" s="5" t="str" cm="1">
        <f t="array" ref="M81">IF(citizen_services_records_log!M81 = "Re-opened","Re-opened",PROPER(_xlfn.IFS(ISTEXT(citizen_services_records_log!M81),citizen_services_records_log!M81, ISBLANK(citizen_services_records_log!M81),"None")))</f>
        <v>Captured</v>
      </c>
      <c r="N81" s="5" t="str" cm="1">
        <f t="array" ref="N81">(_xlfn.IFS(ISTEXT(citizen_services_records_log!N81),citizen_services_records_log!N81,ISBLANK(citizen_services_records_log!N81),"None"))</f>
        <v>Q049</v>
      </c>
      <c r="O81" s="5" t="str" cm="1">
        <f t="array" ref="O81">_xlfn.IFS(ISTEXT(citizen_services_records_log!O81),PROPER(citizen_services_records_log!O81),ISBLANK(citizen_services_records_log!O81),"None")</f>
        <v>Refilwe Meyer</v>
      </c>
      <c r="P81" s="4" t="str">
        <f>IF(ISBLANK(citizen_services_records_log!P81),"None",IF(ISNUMBER(citizen_services_records_log!P81),citizen_services_records_log!P81,DATE(RIGHT(citizen_services_records_log!P81,4),MID(citizen_services_records_log!P81,4,2),LEFT(citizen_services_records_log!P81,2))))</f>
        <v>None</v>
      </c>
      <c r="Q81" s="5" t="str" cm="1">
        <f t="array" ref="Q81">SUBSTITUTE(_xlfn.IFS(ISTEXT(citizen_services_records_log!Q81),PROPER(citizen_services_records_log!Q81),ISBLANK(citizen_services_records_log!Q81),"None"),"Id","ID",1)</f>
        <v>Incorrect ID Number Provided Initially, Corrected</v>
      </c>
    </row>
    <row r="82" spans="1:17" x14ac:dyDescent="0.3">
      <c r="A82" s="5" t="str">
        <f>IF(ISBLANK(citizen_services_records_log!A82),"None",(CONCATENATE(UPPER(_xlfn.TEXTBEFORE(SUBSTITUTE(citizen_services_records_log!A82, "-", ""), {"0","1","2","3","4","5","6","7","8","9"}, 1)),"-",RIGHT(citizen_services_records_log!A82,6))))</f>
        <v>DHA-000729</v>
      </c>
      <c r="B82" s="2">
        <f>IF(ISBLANK(citizen_services_records_log!B82),"None",IF(ISNUMBER(citizen_services_records_log!B82),citizen_services_records_log!B82,DATE(RIGHT(citizen_services_records_log!B82,4),MID(citizen_services_records_log!B82,4,2),LEFT(citizen_services_records_log!B82,2))))</f>
        <v>46111</v>
      </c>
      <c r="C82" s="5" t="str">
        <f>IF(citizen_services_records_log!C82 = "SASSA Grant Status Enquiry","SASSA - Grant Status Enquiry",IF(citizen_services_records_log!C82 = "SASSA Grant Application",  "SASSA - Grant Application", IF(citizen_services_records_log!C82=0,"None", citizen_services_records_log!C82)))</f>
        <v>Home Affairs - ID Application</v>
      </c>
      <c r="D82" s="5" t="str" cm="1">
        <f t="array" ref="D82">_xlfn.IFS(ISTEXT(citizen_services_records_log!D82),PROPER(citizen_services_records_log!D82),ISBLANK(citizen_services_records_log!D82),"None")</f>
        <v>Boipatong Clinic</v>
      </c>
      <c r="E82" s="5" t="str" cm="1">
        <f t="array" ref="E82">_xlfn.IFS(ISTEXT(citizen_services_records_log!E82),PROPER(citizen_services_records_log!E82),ISBLANK(citizen_services_records_log!E82),"None")</f>
        <v>Sipho Ndlovu</v>
      </c>
      <c r="F82" s="6" cm="1">
        <f t="array" ref="F82">_xlfn.IFS(ISBLANK(citizen_services_records_log!F82),"None", TYPE(citizen_services_records_log!F82)=1,citizen_services_records_log!F82,citizen_services_records_log!F82="ID NOT PROVIDED","ID not provided" )</f>
        <v>504000000000</v>
      </c>
      <c r="G82" s="4">
        <f>IF(ISBLANK(citizen_services_records_log!G82),"None",IF(ISNUMBER(citizen_services_records_log!G82),citizen_services_records_log!G82,DATE(RIGHT(citizen_services_records_log!G82,4),MID(citizen_services_records_log!G82,4,2),LEFT(citizen_services_records_log!G82,2))))</f>
        <v>38443</v>
      </c>
      <c r="H82" s="5" t="str" cm="1">
        <f t="array" ref="H82">_xlfn.IFS(citizen_services_records_log!H82="M", "Male", citizen_services_records_log!H82 = "F", "Female", citizen_services_records_log!H82="male", "Male", citizen_services_records_log!H82="female","Female", ISBLANK(citizen_services_records_log!H82),"None", citizen_services_records_log!H82 = "Female", "Female", citizen_services_records_log!H82="Male","Male")</f>
        <v>Male</v>
      </c>
      <c r="I82" s="6" t="str">
        <f>IF(OR(ISBLANK(citizen_services_records_log!I82),UPPER(TRIM(citizen_services_records_log!I82))="N/A"),"None",_xlfn.LET(_xlpm.d,RIGHT(SUBSTITUTE(SUBSTITUTE(SUBSTITUTE(SUBSTITUTE(citizen_services_records_log!I82," ",""),"-",""),"(",""),")",""),9),"0"&amp;LEFT(_xlpm.d,2)&amp;" "&amp;MID(_xlpm.d,3,3)&amp;" "&amp;RIGHT(_xlpm.d,4)))</f>
        <v>068 701 7151</v>
      </c>
      <c r="J82" s="5" t="str" cm="1">
        <f t="array" ref="J82">_xlfn.IFS(ISTEXT(citizen_services_records_log!J82),citizen_services_records_log!J82,ISBLANK(citizen_services_records_log!J82),"None")</f>
        <v>Ward 3</v>
      </c>
      <c r="K82" s="5" t="str" cm="1">
        <f t="array" ref="K82">_xlfn.IFS(ISTEXT(citizen_services_records_log!K82),citizen_services_records_log!K82, ISBLANK(citizen_services_records_log!K82),"None")</f>
        <v>None</v>
      </c>
      <c r="L82" s="5" t="str" cm="1">
        <f t="array" ref="L82">SUBSTITUTE(PROPER(_xlfn.IFS(ISTEXT(citizen_services_records_log!L82),citizen_services_records_log!L82, ISBLANK(citizen_services_records_log!L82),"None")),"Id","ID",1)</f>
        <v>Complete</v>
      </c>
      <c r="M82" s="5" t="str" cm="1">
        <f t="array" ref="M82">IF(citizen_services_records_log!M82 = "Re-opened","Re-opened",PROPER(_xlfn.IFS(ISTEXT(citizen_services_records_log!M82),citizen_services_records_log!M82, ISBLANK(citizen_services_records_log!M82),"None")))</f>
        <v>Captured</v>
      </c>
      <c r="N82" s="5" t="str" cm="1">
        <f t="array" ref="N82">(_xlfn.IFS(ISTEXT(citizen_services_records_log!N82),citizen_services_records_log!N82,ISBLANK(citizen_services_records_log!N82),"None"))</f>
        <v>Q218</v>
      </c>
      <c r="O82" s="5" t="str" cm="1">
        <f t="array" ref="O82">_xlfn.IFS(ISTEXT(citizen_services_records_log!O82),PROPER(citizen_services_records_log!O82),ISBLANK(citizen_services_records_log!O82),"None")</f>
        <v>Busisiwe Meyer</v>
      </c>
      <c r="P82" s="4" t="str">
        <f>IF(ISBLANK(citizen_services_records_log!P82),"None",IF(ISNUMBER(citizen_services_records_log!P82),citizen_services_records_log!P82,DATE(RIGHT(citizen_services_records_log!P82,4),MID(citizen_services_records_log!P82,4,2),LEFT(citizen_services_records_log!P82,2))))</f>
        <v>None</v>
      </c>
      <c r="Q82" s="5" t="str" cm="1">
        <f t="array" ref="Q82">SUBSTITUTE(_xlfn.IFS(ISTEXT(citizen_services_records_log!Q82),PROPER(citizen_services_records_log!Q82),ISBLANK(citizen_services_records_log!Q82),"None"),"Id","ID",1)</f>
        <v>None</v>
      </c>
    </row>
    <row r="83" spans="1:17" x14ac:dyDescent="0.3">
      <c r="A83" s="5" t="str">
        <f>IF(ISBLANK(citizen_services_records_log!A83),"None",(CONCATENATE(UPPER(_xlfn.TEXTBEFORE(SUBSTITUTE(citizen_services_records_log!A83, "-", ""), {"0","1","2","3","4","5","6","7","8","9"}, 1)),"-",RIGHT(citizen_services_records_log!A83,6))))</f>
        <v>SASSA-000229</v>
      </c>
      <c r="B83" s="2">
        <f>IF(ISBLANK(citizen_services_records_log!B83),"None",IF(ISNUMBER(citizen_services_records_log!B83),citizen_services_records_log!B83,DATE(RIGHT(citizen_services_records_log!B83,4),MID(citizen_services_records_log!B83,4,2),LEFT(citizen_services_records_log!B83,2))))</f>
        <v>46042</v>
      </c>
      <c r="C83" s="5" t="str">
        <f>IF(citizen_services_records_log!C83 = "SASSA Grant Status Enquiry","SASSA - Grant Status Enquiry",IF(citizen_services_records_log!C83 = "SASSA Grant Application",  "SASSA - Grant Application", IF(citizen_services_records_log!C83=0,"None", citizen_services_records_log!C83)))</f>
        <v>SASSA - Grant Application</v>
      </c>
      <c r="D83" s="5" t="str" cm="1">
        <f t="array" ref="D83">_xlfn.IFS(ISTEXT(citizen_services_records_log!D83),PROPER(citizen_services_records_log!D83),ISBLANK(citizen_services_records_log!D83),"None")</f>
        <v>Emfuleni Municipal Office</v>
      </c>
      <c r="E83" s="5" t="str" cm="1">
        <f t="array" ref="E83">_xlfn.IFS(ISTEXT(citizen_services_records_log!E83),PROPER(citizen_services_records_log!E83),ISBLANK(citizen_services_records_log!E83),"None")</f>
        <v>Lindiwe Steyn</v>
      </c>
      <c r="F83" s="6" cm="1">
        <f t="array" ref="F83">_xlfn.IFS(ISBLANK(citizen_services_records_log!F83),"None", TYPE(citizen_services_records_log!F83)=1,citizen_services_records_log!F83,citizen_services_records_log!F83="ID NOT PROVIDED","ID not provided" )</f>
        <v>207000000000</v>
      </c>
      <c r="G83" s="4">
        <f>IF(ISBLANK(citizen_services_records_log!G83),"None",IF(ISNUMBER(citizen_services_records_log!G83),citizen_services_records_log!G83,DATE(RIGHT(citizen_services_records_log!G83,4),MID(citizen_services_records_log!G83,4,2),LEFT(citizen_services_records_log!G83,2))))</f>
        <v>37468</v>
      </c>
      <c r="H83" s="5" t="str" cm="1">
        <f t="array" ref="H83">_xlfn.IFS(citizen_services_records_log!H83="M", "Male", citizen_services_records_log!H83 = "F", "Female", citizen_services_records_log!H83="male", "Male", citizen_services_records_log!H83="female","Female", ISBLANK(citizen_services_records_log!H83),"None", citizen_services_records_log!H83 = "Female", "Female", citizen_services_records_log!H83="Male","Male")</f>
        <v>Male</v>
      </c>
      <c r="I83" s="6" t="str">
        <f>IF(OR(ISBLANK(citizen_services_records_log!I83),UPPER(TRIM(citizen_services_records_log!I83))="N/A"),"None",_xlfn.LET(_xlpm.d,RIGHT(SUBSTITUTE(SUBSTITUTE(SUBSTITUTE(SUBSTITUTE(citizen_services_records_log!I83," ",""),"-",""),"(",""),")",""),9),"0"&amp;LEFT(_xlpm.d,2)&amp;" "&amp;MID(_xlpm.d,3,3)&amp;" "&amp;RIGHT(_xlpm.d,4)))</f>
        <v>065 495 9436</v>
      </c>
      <c r="J83" s="5" t="str" cm="1">
        <f t="array" ref="J83">_xlfn.IFS(ISTEXT(citizen_services_records_log!J83),citizen_services_records_log!J83,ISBLANK(citizen_services_records_log!J83),"None")</f>
        <v>Ward 20</v>
      </c>
      <c r="K83" s="5" t="str" cm="1">
        <f t="array" ref="K83">_xlfn.IFS(ISTEXT(citizen_services_records_log!K83),citizen_services_records_log!K83, ISBLANK(citizen_services_records_log!K83),"None")</f>
        <v>Older Person's Grant</v>
      </c>
      <c r="L83" s="5" t="str" cm="1">
        <f t="array" ref="L83">SUBSTITUTE(PROPER(_xlfn.IFS(ISTEXT(citizen_services_records_log!L83),citizen_services_records_log!L83, ISBLANK(citizen_services_records_log!L83),"None")),"Id","ID",1)</f>
        <v>Complete</v>
      </c>
      <c r="M83" s="5" t="str" cm="1">
        <f t="array" ref="M83">IF(citizen_services_records_log!M83 = "Re-opened","Re-opened",PROPER(_xlfn.IFS(ISTEXT(citizen_services_records_log!M83),citizen_services_records_log!M83, ISBLANK(citizen_services_records_log!M83),"None")))</f>
        <v>None</v>
      </c>
      <c r="N83" s="5" t="str" cm="1">
        <f t="array" ref="N83">(_xlfn.IFS(ISTEXT(citizen_services_records_log!N83),citizen_services_records_log!N83,ISBLANK(citizen_services_records_log!N83),"None"))</f>
        <v>None</v>
      </c>
      <c r="O83" s="5" t="str" cm="1">
        <f t="array" ref="O83">_xlfn.IFS(ISTEXT(citizen_services_records_log!O83),PROPER(citizen_services_records_log!O83),ISBLANK(citizen_services_records_log!O83),"None")</f>
        <v>Lerato Radebe</v>
      </c>
      <c r="P83" s="4" t="str">
        <f>IF(ISBLANK(citizen_services_records_log!P83),"None",IF(ISNUMBER(citizen_services_records_log!P83),citizen_services_records_log!P83,DATE(RIGHT(citizen_services_records_log!P83,4),MID(citizen_services_records_log!P83,4,2),LEFT(citizen_services_records_log!P83,2))))</f>
        <v>None</v>
      </c>
      <c r="Q83" s="5" t="str" cm="1">
        <f t="array" ref="Q83">SUBSTITUTE(_xlfn.IFS(ISTEXT(citizen_services_records_log!Q83),PROPER(citizen_services_records_log!Q83),ISBLANK(citizen_services_records_log!Q83),"None"),"Id","ID",1)</f>
        <v>System Offline - Captured Manually, Will Upload Later</v>
      </c>
    </row>
    <row r="84" spans="1:17" x14ac:dyDescent="0.3">
      <c r="A84" s="5" t="str">
        <f>IF(ISBLANK(citizen_services_records_log!A84),"None",(CONCATENATE(UPPER(_xlfn.TEXTBEFORE(SUBSTITUTE(citizen_services_records_log!A84, "-", ""), {"0","1","2","3","4","5","6","7","8","9"}, 1)),"-",RIGHT(citizen_services_records_log!A84,6))))</f>
        <v>SASSA-000699</v>
      </c>
      <c r="B84" s="2">
        <f>IF(ISBLANK(citizen_services_records_log!B84),"None",IF(ISNUMBER(citizen_services_records_log!B84),citizen_services_records_log!B84,DATE(RIGHT(citizen_services_records_log!B84,4),MID(citizen_services_records_log!B84,4,2),LEFT(citizen_services_records_log!B84,2))))</f>
        <v>46097</v>
      </c>
      <c r="C84" s="5" t="str">
        <f>IF(citizen_services_records_log!C84 = "SASSA Grant Status Enquiry","SASSA - Grant Status Enquiry",IF(citizen_services_records_log!C84 = "SASSA Grant Application",  "SASSA - Grant Application", IF(citizen_services_records_log!C84=0,"None", citizen_services_records_log!C84)))</f>
        <v>SASSA - Grant Application</v>
      </c>
      <c r="D84" s="5" t="str" cm="1">
        <f t="array" ref="D84">_xlfn.IFS(ISTEXT(citizen_services_records_log!D84),PROPER(citizen_services_records_log!D84),ISBLANK(citizen_services_records_log!D84),"None")</f>
        <v>Sebokeng Sassa Office</v>
      </c>
      <c r="E84" s="5" t="str" cm="1">
        <f t="array" ref="E84">_xlfn.IFS(ISTEXT(citizen_services_records_log!E84),PROPER(citizen_services_records_log!E84),ISBLANK(citizen_services_records_log!E84),"None")</f>
        <v>Sipho Ndlovu</v>
      </c>
      <c r="F84" s="6" cm="1">
        <f t="array" ref="F84">_xlfn.IFS(ISBLANK(citizen_services_records_log!F84),"None", TYPE(citizen_services_records_log!F84)=1,citizen_services_records_log!F84,citizen_services_records_log!F84="ID NOT PROVIDED","ID not provided" )</f>
        <v>8600000000000</v>
      </c>
      <c r="G84" s="4">
        <f>IF(ISBLANK(citizen_services_records_log!G84),"None",IF(ISNUMBER(citizen_services_records_log!G84),citizen_services_records_log!G84,DATE(RIGHT(citizen_services_records_log!G84,4),MID(citizen_services_records_log!G84,4,2),LEFT(citizen_services_records_log!G84,2))))</f>
        <v>31433</v>
      </c>
      <c r="H84" s="5" t="str" cm="1">
        <f t="array" ref="H84">_xlfn.IFS(citizen_services_records_log!H84="M", "Male", citizen_services_records_log!H84 = "F", "Female", citizen_services_records_log!H84="male", "Male", citizen_services_records_log!H84="female","Female", ISBLANK(citizen_services_records_log!H84),"None", citizen_services_records_log!H84 = "Female", "Female", citizen_services_records_log!H84="Male","Male")</f>
        <v>None</v>
      </c>
      <c r="I84" s="6" t="str">
        <f>IF(OR(ISBLANK(citizen_services_records_log!I84),UPPER(TRIM(citizen_services_records_log!I84))="N/A"),"None",_xlfn.LET(_xlpm.d,RIGHT(SUBSTITUTE(SUBSTITUTE(SUBSTITUTE(SUBSTITUTE(citizen_services_records_log!I84," ",""),"-",""),"(",""),")",""),9),"0"&amp;LEFT(_xlpm.d,2)&amp;" "&amp;MID(_xlpm.d,3,3)&amp;" "&amp;RIGHT(_xlpm.d,4)))</f>
        <v>None</v>
      </c>
      <c r="J84" s="5" t="str" cm="1">
        <f t="array" ref="J84">_xlfn.IFS(ISTEXT(citizen_services_records_log!J84),citizen_services_records_log!J84,ISBLANK(citizen_services_records_log!J84),"None")</f>
        <v>Ward 13</v>
      </c>
      <c r="K84" s="5" t="str" cm="1">
        <f t="array" ref="K84">_xlfn.IFS(ISTEXT(citizen_services_records_log!K84),citizen_services_records_log!K84, ISBLANK(citizen_services_records_log!K84),"None")</f>
        <v>Care Dependency Grant</v>
      </c>
      <c r="L84" s="5" t="str" cm="1">
        <f t="array" ref="L84">SUBSTITUTE(PROPER(_xlfn.IFS(ISTEXT(citizen_services_records_log!L84),citizen_services_records_log!L84, ISBLANK(citizen_services_records_log!L84),"None")),"Id","ID",1)</f>
        <v>Approved</v>
      </c>
      <c r="M84" s="5" t="str" cm="1">
        <f t="array" ref="M84">IF(citizen_services_records_log!M84 = "Re-opened","Re-opened",PROPER(_xlfn.IFS(ISTEXT(citizen_services_records_log!M84),citizen_services_records_log!M84, ISBLANK(citizen_services_records_log!M84),"None")))</f>
        <v>Re-opened</v>
      </c>
      <c r="N84" s="5" t="str" cm="1">
        <f t="array" ref="N84">(_xlfn.IFS(ISTEXT(citizen_services_records_log!N84),citizen_services_records_log!N84,ISBLANK(citizen_services_records_log!N84),"None"))</f>
        <v>Q281</v>
      </c>
      <c r="O84" s="5" t="str" cm="1">
        <f t="array" ref="O84">_xlfn.IFS(ISTEXT(citizen_services_records_log!O84),PROPER(citizen_services_records_log!O84),ISBLANK(citizen_services_records_log!O84),"None")</f>
        <v>Lerato Khumalo</v>
      </c>
      <c r="P84" s="4" t="str">
        <f>IF(ISBLANK(citizen_services_records_log!P84),"None",IF(ISNUMBER(citizen_services_records_log!P84),citizen_services_records_log!P84,DATE(RIGHT(citizen_services_records_log!P84,4),MID(citizen_services_records_log!P84,4,2),LEFT(citizen_services_records_log!P84,2))))</f>
        <v>None</v>
      </c>
      <c r="Q84" s="5" t="str" cm="1">
        <f t="array" ref="Q84">SUBSTITUTE(_xlfn.IFS(ISTEXT(citizen_services_records_log!Q84),PROPER(citizen_services_records_log!Q84),ISBLANK(citizen_services_records_log!Q84),"None"),"Id","ID",1)</f>
        <v>Home Affairs System Down For Maintenance During Visit</v>
      </c>
    </row>
    <row r="85" spans="1:17" x14ac:dyDescent="0.3">
      <c r="A85" s="5" t="str">
        <f>IF(ISBLANK(citizen_services_records_log!A85),"None",(CONCATENATE(UPPER(_xlfn.TEXTBEFORE(SUBSTITUTE(citizen_services_records_log!A85, "-", ""), {"0","1","2","3","4","5","6","7","8","9"}, 1)),"-",RIGHT(citizen_services_records_log!A85,6))))</f>
        <v>SASSA-000004</v>
      </c>
      <c r="B85" s="2">
        <f>IF(ISBLANK(citizen_services_records_log!B85),"None",IF(ISNUMBER(citizen_services_records_log!B85),citizen_services_records_log!B85,DATE(RIGHT(citizen_services_records_log!B85,4),MID(citizen_services_records_log!B85,4,2),LEFT(citizen_services_records_log!B85,2))))</f>
        <v>46037</v>
      </c>
      <c r="C85" s="5" t="str">
        <f>IF(citizen_services_records_log!C85 = "SASSA Grant Status Enquiry","SASSA - Grant Status Enquiry",IF(citizen_services_records_log!C85 = "SASSA Grant Application",  "SASSA - Grant Application", IF(citizen_services_records_log!C85=0,"None", citizen_services_records_log!C85)))</f>
        <v>SASSA - Grant Application</v>
      </c>
      <c r="D85" s="5" t="str" cm="1">
        <f t="array" ref="D85">_xlfn.IFS(ISTEXT(citizen_services_records_log!D85),PROPER(citizen_services_records_log!D85),ISBLANK(citizen_services_records_log!D85),"None")</f>
        <v>Sasolburg Home Affairs</v>
      </c>
      <c r="E85" s="5" t="str" cm="1">
        <f t="array" ref="E85">_xlfn.IFS(ISTEXT(citizen_services_records_log!E85),PROPER(citizen_services_records_log!E85),ISBLANK(citizen_services_records_log!E85),"None")</f>
        <v>Thabo Ndlovu</v>
      </c>
      <c r="F85" s="6" cm="1">
        <f t="array" ref="F85">_xlfn.IFS(ISBLANK(citizen_services_records_log!F85),"None", TYPE(citizen_services_records_log!F85)=1,citizen_services_records_log!F85,citizen_services_records_log!F85="ID NOT PROVIDED","ID not provided" )</f>
        <v>8410000000000</v>
      </c>
      <c r="G85" s="4">
        <f>IF(ISBLANK(citizen_services_records_log!G85),"None",IF(ISNUMBER(citizen_services_records_log!G85),citizen_services_records_log!G85,DATE(RIGHT(citizen_services_records_log!G85,4),MID(citizen_services_records_log!G85,4,2),LEFT(citizen_services_records_log!G85,2))))</f>
        <v>30809</v>
      </c>
      <c r="H85" s="5" t="str" cm="1">
        <f t="array" ref="H85">_xlfn.IFS(citizen_services_records_log!H85="M", "Male", citizen_services_records_log!H85 = "F", "Female", citizen_services_records_log!H85="male", "Male", citizen_services_records_log!H85="female","Female", ISBLANK(citizen_services_records_log!H85),"None", citizen_services_records_log!H85 = "Female", "Female", citizen_services_records_log!H85="Male","Male")</f>
        <v>Male</v>
      </c>
      <c r="I85" s="6" t="str">
        <f>IF(OR(ISBLANK(citizen_services_records_log!I85),UPPER(TRIM(citizen_services_records_log!I85))="N/A"),"None",_xlfn.LET(_xlpm.d,RIGHT(SUBSTITUTE(SUBSTITUTE(SUBSTITUTE(SUBSTITUTE(citizen_services_records_log!I85," ",""),"-",""),"(",""),")",""),9),"0"&amp;LEFT(_xlpm.d,2)&amp;" "&amp;MID(_xlpm.d,3,3)&amp;" "&amp;RIGHT(_xlpm.d,4)))</f>
        <v>073 661 7527</v>
      </c>
      <c r="J85" s="5" t="str" cm="1">
        <f t="array" ref="J85">_xlfn.IFS(ISTEXT(citizen_services_records_log!J85),citizen_services_records_log!J85,ISBLANK(citizen_services_records_log!J85),"None")</f>
        <v>Ward 12</v>
      </c>
      <c r="K85" s="5" t="str" cm="1">
        <f t="array" ref="K85">_xlfn.IFS(ISTEXT(citizen_services_records_log!K85),citizen_services_records_log!K85, ISBLANK(citizen_services_records_log!K85),"None")</f>
        <v>None</v>
      </c>
      <c r="L85" s="5" t="str" cm="1">
        <f t="array" ref="L85">SUBSTITUTE(PROPER(_xlfn.IFS(ISTEXT(citizen_services_records_log!L85),citizen_services_records_log!L85, ISBLANK(citizen_services_records_log!L85),"None")),"Id","ID",1)</f>
        <v>Complete</v>
      </c>
      <c r="M85" s="5" t="str" cm="1">
        <f t="array" ref="M85">IF(citizen_services_records_log!M85 = "Re-opened","Re-opened",PROPER(_xlfn.IFS(ISTEXT(citizen_services_records_log!M85),citizen_services_records_log!M85, ISBLANK(citizen_services_records_log!M85),"None")))</f>
        <v>Captured</v>
      </c>
      <c r="N85" s="5" t="str" cm="1">
        <f t="array" ref="N85">(_xlfn.IFS(ISTEXT(citizen_services_records_log!N85),citizen_services_records_log!N85,ISBLANK(citizen_services_records_log!N85),"None"))</f>
        <v>Q041</v>
      </c>
      <c r="O85" s="5" t="str" cm="1">
        <f t="array" ref="O85">_xlfn.IFS(ISTEXT(citizen_services_records_log!O85),PROPER(citizen_services_records_log!O85),ISBLANK(citizen_services_records_log!O85),"None")</f>
        <v>Andries Radebe</v>
      </c>
      <c r="P85" s="4" t="str">
        <f>IF(ISBLANK(citizen_services_records_log!P85),"None",IF(ISNUMBER(citizen_services_records_log!P85),citizen_services_records_log!P85,DATE(RIGHT(citizen_services_records_log!P85,4),MID(citizen_services_records_log!P85,4,2),LEFT(citizen_services_records_log!P85,2))))</f>
        <v>None</v>
      </c>
      <c r="Q85" s="5" t="str" cm="1">
        <f t="array" ref="Q85">SUBSTITUTE(_xlfn.IFS(ISTEXT(citizen_services_records_log!Q85),PROPER(citizen_services_records_log!Q85),ISBLANK(citizen_services_records_log!Q85),"None"),"Id","ID",1)</f>
        <v>Elderly Applicant Assisted Due To Mobility Issues</v>
      </c>
    </row>
    <row r="86" spans="1:17" x14ac:dyDescent="0.3">
      <c r="A86" s="5" t="str">
        <f>IF(ISBLANK(citizen_services_records_log!A86),"None",(CONCATENATE(UPPER(_xlfn.TEXTBEFORE(SUBSTITUTE(citizen_services_records_log!A86, "-", ""), {"0","1","2","3","4","5","6","7","8","9"}, 1)),"-",RIGHT(citizen_services_records_log!A86,6))))</f>
        <v>SASSA-000236</v>
      </c>
      <c r="B86" s="2">
        <f>IF(ISBLANK(citizen_services_records_log!B86),"None",IF(ISNUMBER(citizen_services_records_log!B86),citizen_services_records_log!B86,DATE(RIGHT(citizen_services_records_log!B86,4),MID(citizen_services_records_log!B86,4,2),LEFT(citizen_services_records_log!B86,2))))</f>
        <v>46061</v>
      </c>
      <c r="C86" s="5" t="str">
        <f>IF(citizen_services_records_log!C86 = "SASSA Grant Status Enquiry","SASSA - Grant Status Enquiry",IF(citizen_services_records_log!C86 = "SASSA Grant Application",  "SASSA - Grant Application", IF(citizen_services_records_log!C86=0,"None", citizen_services_records_log!C86)))</f>
        <v>SASSA - Grant Application</v>
      </c>
      <c r="D86" s="5" t="str" cm="1">
        <f t="array" ref="D86">_xlfn.IFS(ISTEXT(citizen_services_records_log!D86),PROPER(citizen_services_records_log!D86),ISBLANK(citizen_services_records_log!D86),"None")</f>
        <v>Boipatong Clinic</v>
      </c>
      <c r="E86" s="5" t="str" cm="1">
        <f t="array" ref="E86">_xlfn.IFS(ISTEXT(citizen_services_records_log!E86),PROPER(citizen_services_records_log!E86),ISBLANK(citizen_services_records_log!E86),"None")</f>
        <v>Grace Fourie</v>
      </c>
      <c r="F86" s="6" t="str" cm="1">
        <f t="array" ref="F86">_xlfn.IFS(ISBLANK(citizen_services_records_log!F86),"None", TYPE(citizen_services_records_log!F86)=1,citizen_services_records_log!F86,citizen_services_records_log!F86="ID NOT PROVIDED","ID not provided" )</f>
        <v>None</v>
      </c>
      <c r="G86" s="4">
        <f>IF(ISBLANK(citizen_services_records_log!G86),"None",IF(ISNUMBER(citizen_services_records_log!G86),citizen_services_records_log!G86,DATE(RIGHT(citizen_services_records_log!G86,4),MID(citizen_services_records_log!G86,4,2),LEFT(citizen_services_records_log!G86,2))))</f>
        <v>32345</v>
      </c>
      <c r="H86" s="5" t="str" cm="1">
        <f t="array" ref="H86">_xlfn.IFS(citizen_services_records_log!H86="M", "Male", citizen_services_records_log!H86 = "F", "Female", citizen_services_records_log!H86="male", "Male", citizen_services_records_log!H86="female","Female", ISBLANK(citizen_services_records_log!H86),"None", citizen_services_records_log!H86 = "Female", "Female", citizen_services_records_log!H86="Male","Male")</f>
        <v>Male</v>
      </c>
      <c r="I86" s="6" t="str">
        <f>IF(OR(ISBLANK(citizen_services_records_log!I86),UPPER(TRIM(citizen_services_records_log!I86))="N/A"),"None",_xlfn.LET(_xlpm.d,RIGHT(SUBSTITUTE(SUBSTITUTE(SUBSTITUTE(SUBSTITUTE(citizen_services_records_log!I86," ",""),"-",""),"(",""),")",""),9),"0"&amp;LEFT(_xlpm.d,2)&amp;" "&amp;MID(_xlpm.d,3,3)&amp;" "&amp;RIGHT(_xlpm.d,4)))</f>
        <v>081 364 5613</v>
      </c>
      <c r="J86" s="5" t="str" cm="1">
        <f t="array" ref="J86">_xlfn.IFS(ISTEXT(citizen_services_records_log!J86),citizen_services_records_log!J86,ISBLANK(citizen_services_records_log!J86),"None")</f>
        <v>Ward 15</v>
      </c>
      <c r="K86" s="5" t="str" cm="1">
        <f t="array" ref="K86">_xlfn.IFS(ISTEXT(citizen_services_records_log!K86),citizen_services_records_log!K86, ISBLANK(citizen_services_records_log!K86),"None")</f>
        <v>SRD Grant</v>
      </c>
      <c r="L86" s="5" t="str" cm="1">
        <f t="array" ref="L86">SUBSTITUTE(PROPER(_xlfn.IFS(ISTEXT(citizen_services_records_log!L86),citizen_services_records_log!L86, ISBLANK(citizen_services_records_log!L86),"None")),"Id","ID",1)</f>
        <v>Under Review</v>
      </c>
      <c r="M86" s="5" t="str" cm="1">
        <f t="array" ref="M86">IF(citizen_services_records_log!M86 = "Re-opened","Re-opened",PROPER(_xlfn.IFS(ISTEXT(citizen_services_records_log!M86),citizen_services_records_log!M86, ISBLANK(citizen_services_records_log!M86),"None")))</f>
        <v>Escalated</v>
      </c>
      <c r="N86" s="5" t="str" cm="1">
        <f t="array" ref="N86">(_xlfn.IFS(ISTEXT(citizen_services_records_log!N86),citizen_services_records_log!N86,ISBLANK(citizen_services_records_log!N86),"None"))</f>
        <v>Q239</v>
      </c>
      <c r="O86" s="5" t="str" cm="1">
        <f t="array" ref="O86">_xlfn.IFS(ISTEXT(citizen_services_records_log!O86),PROPER(citizen_services_records_log!O86),ISBLANK(citizen_services_records_log!O86),"None")</f>
        <v>Werner Coetzee</v>
      </c>
      <c r="P86" s="4" t="str">
        <f>IF(ISBLANK(citizen_services_records_log!P86),"None",IF(ISNUMBER(citizen_services_records_log!P86),citizen_services_records_log!P86,DATE(RIGHT(citizen_services_records_log!P86,4),MID(citizen_services_records_log!P86,4,2),LEFT(citizen_services_records_log!P86,2))))</f>
        <v>None</v>
      </c>
      <c r="Q86" s="5" t="str" cm="1">
        <f t="array" ref="Q86">SUBSTITUTE(_xlfn.IFS(ISTEXT(citizen_services_records_log!Q86),PROPER(citizen_services_records_log!Q86),ISBLANK(citizen_services_records_log!Q86),"None"),"Id","ID",1)</f>
        <v>Biometric Capture Failed, Rescheduled</v>
      </c>
    </row>
    <row r="87" spans="1:17" x14ac:dyDescent="0.3">
      <c r="A87" s="5" t="str">
        <f>IF(ISBLANK(citizen_services_records_log!A87),"None",(CONCATENATE(UPPER(_xlfn.TEXTBEFORE(SUBSTITUTE(citizen_services_records_log!A87, "-", ""), {"0","1","2","3","4","5","6","7","8","9"}, 1)),"-",RIGHT(citizen_services_records_log!A87,6))))</f>
        <v>CLN-000296</v>
      </c>
      <c r="B87" s="2">
        <f>IF(ISBLANK(citizen_services_records_log!B87),"None",IF(ISNUMBER(citizen_services_records_log!B87),citizen_services_records_log!B87,DATE(RIGHT(citizen_services_records_log!B87,4),MID(citizen_services_records_log!B87,4,2),LEFT(citizen_services_records_log!B87,2))))</f>
        <v>46083</v>
      </c>
      <c r="C87" s="5" t="str">
        <f>IF(citizen_services_records_log!C87 = "SASSA Grant Status Enquiry","SASSA - Grant Status Enquiry",IF(citizen_services_records_log!C87 = "SASSA Grant Application",  "SASSA - Grant Application", IF(citizen_services_records_log!C87=0,"None", citizen_services_records_log!C87)))</f>
        <v>Clinic - General Consultation</v>
      </c>
      <c r="D87" s="5" t="str" cm="1">
        <f t="array" ref="D87">_xlfn.IFS(ISTEXT(citizen_services_records_log!D87),PROPER(citizen_services_records_log!D87),ISBLANK(citizen_services_records_log!D87),"None")</f>
        <v>Three Rivers Clinic</v>
      </c>
      <c r="E87" s="5" t="str" cm="1">
        <f t="array" ref="E87">_xlfn.IFS(ISTEXT(citizen_services_records_log!E87),PROPER(citizen_services_records_log!E87),ISBLANK(citizen_services_records_log!E87),"None")</f>
        <v>Johannes Mokoena</v>
      </c>
      <c r="F87" s="6" cm="1">
        <f t="array" ref="F87">_xlfn.IFS(ISBLANK(citizen_services_records_log!F87),"None", TYPE(citizen_services_records_log!F87)=1,citizen_services_records_log!F87,citizen_services_records_log!F87="ID NOT PROVIDED","ID not provided" )</f>
        <v>5010000000000</v>
      </c>
      <c r="G87" s="4">
        <f>IF(ISBLANK(citizen_services_records_log!G87),"None",IF(ISNUMBER(citizen_services_records_log!G87),citizen_services_records_log!G87,DATE(RIGHT(citizen_services_records_log!G87,4),MID(citizen_services_records_log!G87,4,2),LEFT(citizen_services_records_log!G87,2))))</f>
        <v>18465</v>
      </c>
      <c r="H87" s="5" t="str" cm="1">
        <f t="array" ref="H87">_xlfn.IFS(citizen_services_records_log!H87="M", "Male", citizen_services_records_log!H87 = "F", "Female", citizen_services_records_log!H87="male", "Male", citizen_services_records_log!H87="female","Female", ISBLANK(citizen_services_records_log!H87),"None", citizen_services_records_log!H87 = "Female", "Female", citizen_services_records_log!H87="Male","Male")</f>
        <v>Male</v>
      </c>
      <c r="I87" s="6" t="str">
        <f>IF(OR(ISBLANK(citizen_services_records_log!I87),UPPER(TRIM(citizen_services_records_log!I87))="N/A"),"None",_xlfn.LET(_xlpm.d,RIGHT(SUBSTITUTE(SUBSTITUTE(SUBSTITUTE(SUBSTITUTE(citizen_services_records_log!I87," ",""),"-",""),"(",""),")",""),9),"0"&amp;LEFT(_xlpm.d,2)&amp;" "&amp;MID(_xlpm.d,3,3)&amp;" "&amp;RIGHT(_xlpm.d,4)))</f>
        <v>068 602 5074</v>
      </c>
      <c r="J87" s="5" t="str" cm="1">
        <f t="array" ref="J87">_xlfn.IFS(ISTEXT(citizen_services_records_log!J87),citizen_services_records_log!J87,ISBLANK(citizen_services_records_log!J87),"None")</f>
        <v>Ward 20</v>
      </c>
      <c r="K87" s="5" t="str" cm="1">
        <f t="array" ref="K87">_xlfn.IFS(ISTEXT(citizen_services_records_log!K87),citizen_services_records_log!K87, ISBLANK(citizen_services_records_log!K87),"None")</f>
        <v>None</v>
      </c>
      <c r="L87" s="5" t="str" cm="1">
        <f t="array" ref="L87">SUBSTITUTE(PROPER(_xlfn.IFS(ISTEXT(citizen_services_records_log!L87),citizen_services_records_log!L87, ISBLANK(citizen_services_records_log!L87),"None")),"Id","ID",1)</f>
        <v>Rejected</v>
      </c>
      <c r="M87" s="5" t="str" cm="1">
        <f t="array" ref="M87">IF(citizen_services_records_log!M87 = "Re-opened","Re-opened",PROPER(_xlfn.IFS(ISTEXT(citizen_services_records_log!M87),citizen_services_records_log!M87, ISBLANK(citizen_services_records_log!M87),"None")))</f>
        <v>Captured</v>
      </c>
      <c r="N87" s="5" t="str" cm="1">
        <f t="array" ref="N87">(_xlfn.IFS(ISTEXT(citizen_services_records_log!N87),citizen_services_records_log!N87,ISBLANK(citizen_services_records_log!N87),"None"))</f>
        <v>Q161</v>
      </c>
      <c r="O87" s="5" t="str" cm="1">
        <f t="array" ref="O87">_xlfn.IFS(ISTEXT(citizen_services_records_log!O87),PROPER(citizen_services_records_log!O87),ISBLANK(citizen_services_records_log!O87),"None")</f>
        <v>None</v>
      </c>
      <c r="P87" s="4" t="str">
        <f>IF(ISBLANK(citizen_services_records_log!P87),"None",IF(ISNUMBER(citizen_services_records_log!P87),citizen_services_records_log!P87,DATE(RIGHT(citizen_services_records_log!P87,4),MID(citizen_services_records_log!P87,4,2),LEFT(citizen_services_records_log!P87,2))))</f>
        <v>None</v>
      </c>
      <c r="Q87" s="5" t="str" cm="1">
        <f t="array" ref="Q87">SUBSTITUTE(_xlfn.IFS(ISTEXT(citizen_services_records_log!Q87),PROPER(citizen_services_records_log!Q87),ISBLANK(citizen_services_records_log!Q87),"None"),"Id","ID",1)</f>
        <v>Grant Payment Query - Referred To Sassa Call Centre</v>
      </c>
    </row>
    <row r="88" spans="1:17" x14ac:dyDescent="0.3">
      <c r="A88" s="5" t="str">
        <f>IF(ISBLANK(citizen_services_records_log!A88),"None",(CONCATENATE(UPPER(_xlfn.TEXTBEFORE(SUBSTITUTE(citizen_services_records_log!A88, "-", ""), {"0","1","2","3","4","5","6","7","8","9"}, 1)),"-",RIGHT(citizen_services_records_log!A88,6))))</f>
        <v>CLN-000584</v>
      </c>
      <c r="B88" s="2">
        <f>IF(ISBLANK(citizen_services_records_log!B88),"None",IF(ISNUMBER(citizen_services_records_log!B88),citizen_services_records_log!B88,DATE(RIGHT(citizen_services_records_log!B88,4),MID(citizen_services_records_log!B88,4,2),LEFT(citizen_services_records_log!B88,2))))</f>
        <v>46148</v>
      </c>
      <c r="C88" s="5" t="str">
        <f>IF(citizen_services_records_log!C88 = "SASSA Grant Status Enquiry","SASSA - Grant Status Enquiry",IF(citizen_services_records_log!C88 = "SASSA Grant Application",  "SASSA - Grant Application", IF(citizen_services_records_log!C88=0,"None", citizen_services_records_log!C88)))</f>
        <v>Clinic - General Consultation</v>
      </c>
      <c r="D88" s="5" t="str" cm="1">
        <f t="array" ref="D88">_xlfn.IFS(ISTEXT(citizen_services_records_log!D88),PROPER(citizen_services_records_log!D88),ISBLANK(citizen_services_records_log!D88),"None")</f>
        <v>Sebokeng Sassa Office</v>
      </c>
      <c r="E88" s="5" t="str" cm="1">
        <f t="array" ref="E88">_xlfn.IFS(ISTEXT(citizen_services_records_log!E88),PROPER(citizen_services_records_log!E88),ISBLANK(citizen_services_records_log!E88),"None")</f>
        <v>Marie Mahlangu</v>
      </c>
      <c r="F88" s="6" t="str" cm="1">
        <f t="array" ref="F88">_xlfn.IFS(ISBLANK(citizen_services_records_log!F88),"None", TYPE(citizen_services_records_log!F88)=1,citizen_services_records_log!F88,citizen_services_records_log!F88="ID NOT PROVIDED","ID not provided" )</f>
        <v>None</v>
      </c>
      <c r="G88" s="4">
        <f>IF(ISBLANK(citizen_services_records_log!G88),"None",IF(ISNUMBER(citizen_services_records_log!G88),citizen_services_records_log!G88,DATE(RIGHT(citizen_services_records_log!G88,4),MID(citizen_services_records_log!G88,4,2),LEFT(citizen_services_records_log!G88,2))))</f>
        <v>29119</v>
      </c>
      <c r="H88" s="5" t="str" cm="1">
        <f t="array" ref="H88">_xlfn.IFS(citizen_services_records_log!H88="M", "Male", citizen_services_records_log!H88 = "F", "Female", citizen_services_records_log!H88="male", "Male", citizen_services_records_log!H88="female","Female", ISBLANK(citizen_services_records_log!H88),"None", citizen_services_records_log!H88 = "Female", "Female", citizen_services_records_log!H88="Male","Male")</f>
        <v>Male</v>
      </c>
      <c r="I88" s="6" t="str">
        <f>IF(OR(ISBLANK(citizen_services_records_log!I88),UPPER(TRIM(citizen_services_records_log!I88))="N/A"),"None",_xlfn.LET(_xlpm.d,RIGHT(SUBSTITUTE(SUBSTITUTE(SUBSTITUTE(SUBSTITUTE(citizen_services_records_log!I88," ",""),"-",""),"(",""),")",""),9),"0"&amp;LEFT(_xlpm.d,2)&amp;" "&amp;MID(_xlpm.d,3,3)&amp;" "&amp;RIGHT(_xlpm.d,4)))</f>
        <v>076 336 2391</v>
      </c>
      <c r="J88" s="5" t="str" cm="1">
        <f t="array" ref="J88">_xlfn.IFS(ISTEXT(citizen_services_records_log!J88),citizen_services_records_log!J88,ISBLANK(citizen_services_records_log!J88),"None")</f>
        <v>Ward 23</v>
      </c>
      <c r="K88" s="5" t="str" cm="1">
        <f t="array" ref="K88">_xlfn.IFS(ISTEXT(citizen_services_records_log!K88),citizen_services_records_log!K88, ISBLANK(citizen_services_records_log!K88),"None")</f>
        <v>None</v>
      </c>
      <c r="L88" s="5" t="str" cm="1">
        <f t="array" ref="L88">SUBSTITUTE(PROPER(_xlfn.IFS(ISTEXT(citizen_services_records_log!L88),citizen_services_records_log!L88, ISBLANK(citizen_services_records_log!L88),"None")),"Id","ID",1)</f>
        <v>Incomplete - Missing Proof Of Residence</v>
      </c>
      <c r="M88" s="5" t="str" cm="1">
        <f t="array" ref="M88">IF(citizen_services_records_log!M88 = "Re-opened","Re-opened",PROPER(_xlfn.IFS(ISTEXT(citizen_services_records_log!M88),citizen_services_records_log!M88, ISBLANK(citizen_services_records_log!M88),"None")))</f>
        <v>Pending</v>
      </c>
      <c r="N88" s="5" t="str" cm="1">
        <f t="array" ref="N88">(_xlfn.IFS(ISTEXT(citizen_services_records_log!N88),citizen_services_records_log!N88,ISBLANK(citizen_services_records_log!N88),"None"))</f>
        <v>Q239</v>
      </c>
      <c r="O88" s="5" t="str" cm="1">
        <f t="array" ref="O88">_xlfn.IFS(ISTEXT(citizen_services_records_log!O88),PROPER(citizen_services_records_log!O88),ISBLANK(citizen_services_records_log!O88),"None")</f>
        <v>Busisiwe Radebe</v>
      </c>
      <c r="P88" s="4" t="str">
        <f>IF(ISBLANK(citizen_services_records_log!P88),"None",IF(ISNUMBER(citizen_services_records_log!P88),citizen_services_records_log!P88,DATE(RIGHT(citizen_services_records_log!P88,4),MID(citizen_services_records_log!P88,4,2),LEFT(citizen_services_records_log!P88,2))))</f>
        <v>None</v>
      </c>
      <c r="Q88" s="5" t="str" cm="1">
        <f t="array" ref="Q88">SUBSTITUTE(_xlfn.IFS(ISTEXT(citizen_services_records_log!Q88),PROPER(citizen_services_records_log!Q88),ISBLANK(citizen_services_records_log!Q88),"None"),"Id","ID",1)</f>
        <v>Applicant Did Not Bring Required Supporting Documents</v>
      </c>
    </row>
    <row r="89" spans="1:17" x14ac:dyDescent="0.3">
      <c r="A89" s="5" t="str">
        <f>IF(ISBLANK(citizen_services_records_log!A89),"None",(CONCATENATE(UPPER(_xlfn.TEXTBEFORE(SUBSTITUTE(citizen_services_records_log!A89, "-", ""), {"0","1","2","3","4","5","6","7","8","9"}, 1)),"-",RIGHT(citizen_services_records_log!A89,6))))</f>
        <v>MUN-000648</v>
      </c>
      <c r="B89" s="2">
        <f>IF(ISBLANK(citizen_services_records_log!B89),"None",IF(ISNUMBER(citizen_services_records_log!B89),citizen_services_records_log!B89,DATE(RIGHT(citizen_services_records_log!B89,4),MID(citizen_services_records_log!B89,4,2),LEFT(citizen_services_records_log!B89,2))))</f>
        <v>46277</v>
      </c>
      <c r="C89" s="5" t="str">
        <f>IF(citizen_services_records_log!C89 = "SASSA Grant Status Enquiry","SASSA - Grant Status Enquiry",IF(citizen_services_records_log!C89 = "SASSA Grant Application",  "SASSA - Grant Application", IF(citizen_services_records_log!C89=0,"None", citizen_services_records_log!C89)))</f>
        <v>Municipal - Service Request</v>
      </c>
      <c r="D89" s="5" t="str" cm="1">
        <f t="array" ref="D89">_xlfn.IFS(ISTEXT(citizen_services_records_log!D89),PROPER(citizen_services_records_log!D89),ISBLANK(citizen_services_records_log!D89),"None")</f>
        <v>Meyerton Municipal Office</v>
      </c>
      <c r="E89" s="5" t="str" cm="1">
        <f t="array" ref="E89">_xlfn.IFS(ISTEXT(citizen_services_records_log!E89),PROPER(citizen_services_records_log!E89),ISBLANK(citizen_services_records_log!E89),"None")</f>
        <v>Sipho Nkosi</v>
      </c>
      <c r="F89" s="6" cm="1">
        <f t="array" ref="F89">_xlfn.IFS(ISBLANK(citizen_services_records_log!F89),"None", TYPE(citizen_services_records_log!F89)=1,citizen_services_records_log!F89,citizen_services_records_log!F89="ID NOT PROVIDED","ID not provided" )</f>
        <v>7310000000000</v>
      </c>
      <c r="G89" s="4">
        <f>IF(ISBLANK(citizen_services_records_log!G89),"None",IF(ISNUMBER(citizen_services_records_log!G89),citizen_services_records_log!G89,DATE(RIGHT(citizen_services_records_log!G89,4),MID(citizen_services_records_log!G89,4,2),LEFT(citizen_services_records_log!G89,2))))</f>
        <v>26931</v>
      </c>
      <c r="H89" s="5" t="str" cm="1">
        <f t="array" ref="H89">_xlfn.IFS(citizen_services_records_log!H89="M", "Male", citizen_services_records_log!H89 = "F", "Female", citizen_services_records_log!H89="male", "Male", citizen_services_records_log!H89="female","Female", ISBLANK(citizen_services_records_log!H89),"None", citizen_services_records_log!H89 = "Female", "Female", citizen_services_records_log!H89="Male","Male")</f>
        <v>Male</v>
      </c>
      <c r="I89" s="6" t="str">
        <f>IF(OR(ISBLANK(citizen_services_records_log!I89),UPPER(TRIM(citizen_services_records_log!I89))="N/A"),"None",_xlfn.LET(_xlpm.d,RIGHT(SUBSTITUTE(SUBSTITUTE(SUBSTITUTE(SUBSTITUTE(citizen_services_records_log!I89," ",""),"-",""),"(",""),")",""),9),"0"&amp;LEFT(_xlpm.d,2)&amp;" "&amp;MID(_xlpm.d,3,3)&amp;" "&amp;RIGHT(_xlpm.d,4)))</f>
        <v>075 837 9625</v>
      </c>
      <c r="J89" s="5" t="str" cm="1">
        <f t="array" ref="J89">_xlfn.IFS(ISTEXT(citizen_services_records_log!J89),citizen_services_records_log!J89,ISBLANK(citizen_services_records_log!J89),"None")</f>
        <v>None</v>
      </c>
      <c r="K89" s="5" t="str" cm="1">
        <f t="array" ref="K89">_xlfn.IFS(ISTEXT(citizen_services_records_log!K89),citizen_services_records_log!K89, ISBLANK(citizen_services_records_log!K89),"None")</f>
        <v>None</v>
      </c>
      <c r="L89" s="5" t="str" cm="1">
        <f t="array" ref="L89">SUBSTITUTE(PROPER(_xlfn.IFS(ISTEXT(citizen_services_records_log!L89),citizen_services_records_log!L89, ISBLANK(citizen_services_records_log!L89),"None")),"Id","ID",1)</f>
        <v>Awaiting Home Affairs Confirmation</v>
      </c>
      <c r="M89" s="5" t="str" cm="1">
        <f t="array" ref="M89">IF(citizen_services_records_log!M89 = "Re-opened","Re-opened",PROPER(_xlfn.IFS(ISTEXT(citizen_services_records_log!M89),citizen_services_records_log!M89, ISBLANK(citizen_services_records_log!M89),"None")))</f>
        <v>Re-opened</v>
      </c>
      <c r="N89" s="5" t="str" cm="1">
        <f t="array" ref="N89">(_xlfn.IFS(ISTEXT(citizen_services_records_log!N89),citizen_services_records_log!N89,ISBLANK(citizen_services_records_log!N89),"None"))</f>
        <v>Q017</v>
      </c>
      <c r="O89" s="5" t="str" cm="1">
        <f t="array" ref="O89">_xlfn.IFS(ISTEXT(citizen_services_records_log!O89),PROPER(citizen_services_records_log!O89),ISBLANK(citizen_services_records_log!O89),"None")</f>
        <v>Deon Swart</v>
      </c>
      <c r="P89" s="4">
        <f>IF(ISBLANK(citizen_services_records_log!P89),"None",IF(ISNUMBER(citizen_services_records_log!P89),citizen_services_records_log!P89,DATE(RIGHT(citizen_services_records_log!P89,4),MID(citizen_services_records_log!P89,4,2),LEFT(citizen_services_records_log!P89,2))))</f>
        <v>46283</v>
      </c>
      <c r="Q89" s="5" t="str" cm="1">
        <f t="array" ref="Q89">SUBSTITUTE(_xlfn.IFS(ISTEXT(citizen_services_records_log!Q89),PROPER(citizen_services_records_log!Q89),ISBLANK(citizen_services_records_log!Q89),"None"),"Id","ID",1)</f>
        <v>System Offline - Captured Manually, Will Upload Later</v>
      </c>
    </row>
    <row r="90" spans="1:17" x14ac:dyDescent="0.3">
      <c r="A90" s="5" t="str">
        <f>IF(ISBLANK(citizen_services_records_log!A90),"None",(CONCATENATE(UPPER(_xlfn.TEXTBEFORE(SUBSTITUTE(citizen_services_records_log!A90, "-", ""), {"0","1","2","3","4","5","6","7","8","9"}, 1)),"-",RIGHT(citizen_services_records_log!A90,6))))</f>
        <v>MUN-000420</v>
      </c>
      <c r="B90" s="2">
        <f>IF(ISBLANK(citizen_services_records_log!B90),"None",IF(ISNUMBER(citizen_services_records_log!B90),citizen_services_records_log!B90,DATE(RIGHT(citizen_services_records_log!B90,4),MID(citizen_services_records_log!B90,4,2),LEFT(citizen_services_records_log!B90,2))))</f>
        <v>46258</v>
      </c>
      <c r="C90" s="5" t="str">
        <f>IF(citizen_services_records_log!C90 = "SASSA Grant Status Enquiry","SASSA - Grant Status Enquiry",IF(citizen_services_records_log!C90 = "SASSA Grant Application",  "SASSA - Grant Application", IF(citizen_services_records_log!C90=0,"None", citizen_services_records_log!C90)))</f>
        <v>Municipal - Account Query</v>
      </c>
      <c r="D90" s="5" t="str" cm="1">
        <f t="array" ref="D90">_xlfn.IFS(ISTEXT(citizen_services_records_log!D90),PROPER(citizen_services_records_log!D90),ISBLANK(citizen_services_records_log!D90),"None")</f>
        <v>Vanderbijlpark Home Affairs</v>
      </c>
      <c r="E90" s="5" t="str" cm="1">
        <f t="array" ref="E90">_xlfn.IFS(ISTEXT(citizen_services_records_log!E90),PROPER(citizen_services_records_log!E90),ISBLANK(citizen_services_records_log!E90),"None")</f>
        <v>Marie Van Der Merwe</v>
      </c>
      <c r="F90" s="6" cm="1">
        <f t="array" ref="F90">_xlfn.IFS(ISBLANK(citizen_services_records_log!F90),"None", TYPE(citizen_services_records_log!F90)=1,citizen_services_records_log!F90,citizen_services_records_log!F90="ID NOT PROVIDED","ID not provided" )</f>
        <v>5410000000000</v>
      </c>
      <c r="G90" s="4">
        <f>IF(ISBLANK(citizen_services_records_log!G90),"None",IF(ISNUMBER(citizen_services_records_log!G90),citizen_services_records_log!G90,DATE(RIGHT(citizen_services_records_log!G90,4),MID(citizen_services_records_log!G90,4,2),LEFT(citizen_services_records_log!G90,2))))</f>
        <v>19980</v>
      </c>
      <c r="H90" s="5" t="str" cm="1">
        <f t="array" ref="H90">_xlfn.IFS(citizen_services_records_log!H90="M", "Male", citizen_services_records_log!H90 = "F", "Female", citizen_services_records_log!H90="male", "Male", citizen_services_records_log!H90="female","Female", ISBLANK(citizen_services_records_log!H90),"None", citizen_services_records_log!H90 = "Female", "Female", citizen_services_records_log!H90="Male","Male")</f>
        <v>Female</v>
      </c>
      <c r="I90" s="6" t="str">
        <f>IF(OR(ISBLANK(citizen_services_records_log!I90),UPPER(TRIM(citizen_services_records_log!I90))="N/A"),"None",_xlfn.LET(_xlpm.d,RIGHT(SUBSTITUTE(SUBSTITUTE(SUBSTITUTE(SUBSTITUTE(citizen_services_records_log!I90," ",""),"-",""),"(",""),")",""),9),"0"&amp;LEFT(_xlpm.d,2)&amp;" "&amp;MID(_xlpm.d,3,3)&amp;" "&amp;RIGHT(_xlpm.d,4)))</f>
        <v>None</v>
      </c>
      <c r="J90" s="5" t="str" cm="1">
        <f t="array" ref="J90">_xlfn.IFS(ISTEXT(citizen_services_records_log!J90),citizen_services_records_log!J90,ISBLANK(citizen_services_records_log!J90),"None")</f>
        <v>Ward 17</v>
      </c>
      <c r="K90" s="5" t="str" cm="1">
        <f t="array" ref="K90">_xlfn.IFS(ISTEXT(citizen_services_records_log!K90),citizen_services_records_log!K90, ISBLANK(citizen_services_records_log!K90),"None")</f>
        <v>None</v>
      </c>
      <c r="L90" s="5" t="str" cm="1">
        <f t="array" ref="L90">SUBSTITUTE(PROPER(_xlfn.IFS(ISTEXT(citizen_services_records_log!L90),citizen_services_records_log!L90, ISBLANK(citizen_services_records_log!L90),"None")),"Id","ID",1)</f>
        <v>Pending Verification</v>
      </c>
      <c r="M90" s="5" t="str" cm="1">
        <f t="array" ref="M90">IF(citizen_services_records_log!M90 = "Re-opened","Re-opened",PROPER(_xlfn.IFS(ISTEXT(citizen_services_records_log!M90),citizen_services_records_log!M90, ISBLANK(citizen_services_records_log!M90),"None")))</f>
        <v>None</v>
      </c>
      <c r="N90" s="5" t="str" cm="1">
        <f t="array" ref="N90">(_xlfn.IFS(ISTEXT(citizen_services_records_log!N90),citizen_services_records_log!N90,ISBLANK(citizen_services_records_log!N90),"None"))</f>
        <v>Q106</v>
      </c>
      <c r="O90" s="5" t="str" cm="1">
        <f t="array" ref="O90">_xlfn.IFS(ISTEXT(citizen_services_records_log!O90),PROPER(citizen_services_records_log!O90),ISBLANK(citizen_services_records_log!O90),"None")</f>
        <v>Chris Coetzee</v>
      </c>
      <c r="P90" s="4">
        <f>IF(ISBLANK(citizen_services_records_log!P90),"None",IF(ISNUMBER(citizen_services_records_log!P90),citizen_services_records_log!P90,DATE(RIGHT(citizen_services_records_log!P90,4),MID(citizen_services_records_log!P90,4,2),LEFT(citizen_services_records_log!P90,2))))</f>
        <v>46212</v>
      </c>
      <c r="Q90" s="5" t="str" cm="1">
        <f t="array" ref="Q90">SUBSTITUTE(_xlfn.IFS(ISTEXT(citizen_services_records_log!Q90),PROPER(citizen_services_records_log!Q90),ISBLANK(citizen_services_records_log!Q90),"None"),"Id","ID",1)</f>
        <v>Home Affairs System Down For Maintenance During Visit</v>
      </c>
    </row>
    <row r="91" spans="1:17" x14ac:dyDescent="0.3">
      <c r="A91" s="5" t="str">
        <f>IF(ISBLANK(citizen_services_records_log!A91),"None",(CONCATENATE(UPPER(_xlfn.TEXTBEFORE(SUBSTITUTE(citizen_services_records_log!A91, "-", ""), {"0","1","2","3","4","5","6","7","8","9"}, 1)),"-",RIGHT(citizen_services_records_log!A91,6))))</f>
        <v>DHA-000837</v>
      </c>
      <c r="B91" s="2">
        <f>IF(ISBLANK(citizen_services_records_log!B91),"None",IF(ISNUMBER(citizen_services_records_log!B91),citizen_services_records_log!B91,DATE(RIGHT(citizen_services_records_log!B91,4),MID(citizen_services_records_log!B91,4,2),LEFT(citizen_services_records_log!B91,2))))</f>
        <v>46115</v>
      </c>
      <c r="C91" s="5" t="str">
        <f>IF(citizen_services_records_log!C91 = "SASSA Grant Status Enquiry","SASSA - Grant Status Enquiry",IF(citizen_services_records_log!C91 = "SASSA Grant Application",  "SASSA - Grant Application", IF(citizen_services_records_log!C91=0,"None", citizen_services_records_log!C91)))</f>
        <v>Home Affairs - ID Application</v>
      </c>
      <c r="D91" s="5" t="str" cm="1">
        <f t="array" ref="D91">_xlfn.IFS(ISTEXT(citizen_services_records_log!D91),PROPER(citizen_services_records_log!D91),ISBLANK(citizen_services_records_log!D91),"None")</f>
        <v>Evaton Sassa Office</v>
      </c>
      <c r="E91" s="5" t="str" cm="1">
        <f t="array" ref="E91">_xlfn.IFS(ISTEXT(citizen_services_records_log!E91),PROPER(citizen_services_records_log!E91),ISBLANK(citizen_services_records_log!E91),"None")</f>
        <v>Sizwe Mokgadi</v>
      </c>
      <c r="F91" s="6" cm="1">
        <f t="array" ref="F91">_xlfn.IFS(ISBLANK(citizen_services_records_log!F91),"None", TYPE(citizen_services_records_log!F91)=1,citizen_services_records_log!F91,citizen_services_records_log!F91="ID NOT PROVIDED","ID not provided" )</f>
        <v>9800000000000</v>
      </c>
      <c r="G91" s="4">
        <f>IF(ISBLANK(citizen_services_records_log!G91),"None",IF(ISNUMBER(citizen_services_records_log!G91),citizen_services_records_log!G91,DATE(RIGHT(citizen_services_records_log!G91,4),MID(citizen_services_records_log!G91,4,2),LEFT(citizen_services_records_log!G91,2))))</f>
        <v>35812</v>
      </c>
      <c r="H91" s="5" t="str" cm="1">
        <f t="array" ref="H91">_xlfn.IFS(citizen_services_records_log!H91="M", "Male", citizen_services_records_log!H91 = "F", "Female", citizen_services_records_log!H91="male", "Male", citizen_services_records_log!H91="female","Female", ISBLANK(citizen_services_records_log!H91),"None", citizen_services_records_log!H91 = "Female", "Female", citizen_services_records_log!H91="Male","Male")</f>
        <v>Female</v>
      </c>
      <c r="I91" s="6" t="str">
        <f>IF(OR(ISBLANK(citizen_services_records_log!I91),UPPER(TRIM(citizen_services_records_log!I91))="N/A"),"None",_xlfn.LET(_xlpm.d,RIGHT(SUBSTITUTE(SUBSTITUTE(SUBSTITUTE(SUBSTITUTE(citizen_services_records_log!I91," ",""),"-",""),"(",""),")",""),9),"0"&amp;LEFT(_xlpm.d,2)&amp;" "&amp;MID(_xlpm.d,3,3)&amp;" "&amp;RIGHT(_xlpm.d,4)))</f>
        <v>066 165 3987</v>
      </c>
      <c r="J91" s="5" t="str" cm="1">
        <f t="array" ref="J91">_xlfn.IFS(ISTEXT(citizen_services_records_log!J91),citizen_services_records_log!J91,ISBLANK(citizen_services_records_log!J91),"None")</f>
        <v>Ward 22</v>
      </c>
      <c r="K91" s="5" t="str" cm="1">
        <f t="array" ref="K91">_xlfn.IFS(ISTEXT(citizen_services_records_log!K91),citizen_services_records_log!K91, ISBLANK(citizen_services_records_log!K91),"None")</f>
        <v>None</v>
      </c>
      <c r="L91" s="5" t="str" cm="1">
        <f t="array" ref="L91">SUBSTITUTE(PROPER(_xlfn.IFS(ISTEXT(citizen_services_records_log!L91),citizen_services_records_log!L91, ISBLANK(citizen_services_records_log!L91),"None")),"Id","ID",1)</f>
        <v>Incomplete - Missing ID Copy</v>
      </c>
      <c r="M91" s="5" t="str" cm="1">
        <f t="array" ref="M91">IF(citizen_services_records_log!M91 = "Re-opened","Re-opened",PROPER(_xlfn.IFS(ISTEXT(citizen_services_records_log!M91),citizen_services_records_log!M91, ISBLANK(citizen_services_records_log!M91),"None")))</f>
        <v>Captured</v>
      </c>
      <c r="N91" s="5" t="str" cm="1">
        <f t="array" ref="N91">(_xlfn.IFS(ISTEXT(citizen_services_records_log!N91),citizen_services_records_log!N91,ISBLANK(citizen_services_records_log!N91),"None"))</f>
        <v>Q081</v>
      </c>
      <c r="O91" s="5" t="str" cm="1">
        <f t="array" ref="O91">_xlfn.IFS(ISTEXT(citizen_services_records_log!O91),PROPER(citizen_services_records_log!O91),ISBLANK(citizen_services_records_log!O91),"None")</f>
        <v>Deon Radebe</v>
      </c>
      <c r="P91" s="4">
        <f>IF(ISBLANK(citizen_services_records_log!P91),"None",IF(ISNUMBER(citizen_services_records_log!P91),citizen_services_records_log!P91,DATE(RIGHT(citizen_services_records_log!P91,4),MID(citizen_services_records_log!P91,4,2),LEFT(citizen_services_records_log!P91,2))))</f>
        <v>46098</v>
      </c>
      <c r="Q91" s="5" t="str" cm="1">
        <f t="array" ref="Q91">SUBSTITUTE(_xlfn.IFS(ISTEXT(citizen_services_records_log!Q91),PROPER(citizen_services_records_log!Q91),ISBLANK(citizen_services_records_log!Q91),"None"),"Id","ID",1)</f>
        <v>Follow-Up Call Required To Confirm Banking Details</v>
      </c>
    </row>
    <row r="92" spans="1:17" x14ac:dyDescent="0.3">
      <c r="A92" s="5" t="str">
        <f>IF(ISBLANK(citizen_services_records_log!A92),"None",(CONCATENATE(UPPER(_xlfn.TEXTBEFORE(SUBSTITUTE(citizen_services_records_log!A92, "-", ""), {"0","1","2","3","4","5","6","7","8","9"}, 1)),"-",RIGHT(citizen_services_records_log!A92,6))))</f>
        <v>SASSA-000132</v>
      </c>
      <c r="B92" s="2">
        <f>IF(ISBLANK(citizen_services_records_log!B92),"None",IF(ISNUMBER(citizen_services_records_log!B92),citizen_services_records_log!B92,DATE(RIGHT(citizen_services_records_log!B92,4),MID(citizen_services_records_log!B92,4,2),LEFT(citizen_services_records_log!B92,2))))</f>
        <v>46076</v>
      </c>
      <c r="C92" s="5" t="str">
        <f>IF(citizen_services_records_log!C92 = "SASSA Grant Status Enquiry","SASSA - Grant Status Enquiry",IF(citizen_services_records_log!C92 = "SASSA Grant Application",  "SASSA - Grant Application", IF(citizen_services_records_log!C92=0,"None", citizen_services_records_log!C92)))</f>
        <v>SASSA - Grant Application</v>
      </c>
      <c r="D92" s="5" t="str" cm="1">
        <f t="array" ref="D92">_xlfn.IFS(ISTEXT(citizen_services_records_log!D92),PROPER(citizen_services_records_log!D92),ISBLANK(citizen_services_records_log!D92),"None")</f>
        <v>Boipatong Clinic</v>
      </c>
      <c r="E92" s="5" t="str" cm="1">
        <f t="array" ref="E92">_xlfn.IFS(ISTEXT(citizen_services_records_log!E92),PROPER(citizen_services_records_log!E92),ISBLANK(citizen_services_records_log!E92),"None")</f>
        <v>Pieter Kruger</v>
      </c>
      <c r="F92" s="6" cm="1">
        <f t="array" ref="F92">_xlfn.IFS(ISBLANK(citizen_services_records_log!F92),"None", TYPE(citizen_services_records_log!F92)=1,citizen_services_records_log!F92,citizen_services_records_log!F92="ID NOT PROVIDED","ID not provided" )</f>
        <v>6600000000000</v>
      </c>
      <c r="G92" s="4">
        <f>IF(ISBLANK(citizen_services_records_log!G92),"None",IF(ISNUMBER(citizen_services_records_log!G92),citizen_services_records_log!G92,DATE(RIGHT(citizen_services_records_log!G92,4),MID(citizen_services_records_log!G92,4,2),LEFT(citizen_services_records_log!G92,2))))</f>
        <v>24189</v>
      </c>
      <c r="H92" s="5" t="str" cm="1">
        <f t="array" ref="H92">_xlfn.IFS(citizen_services_records_log!H92="M", "Male", citizen_services_records_log!H92 = "F", "Female", citizen_services_records_log!H92="male", "Male", citizen_services_records_log!H92="female","Female", ISBLANK(citizen_services_records_log!H92),"None", citizen_services_records_log!H92 = "Female", "Female", citizen_services_records_log!H92="Male","Male")</f>
        <v>Female</v>
      </c>
      <c r="I92" s="6" t="str">
        <f>IF(OR(ISBLANK(citizen_services_records_log!I92),UPPER(TRIM(citizen_services_records_log!I92))="N/A"),"None",_xlfn.LET(_xlpm.d,RIGHT(SUBSTITUTE(SUBSTITUTE(SUBSTITUTE(SUBSTITUTE(citizen_services_records_log!I92," ",""),"-",""),"(",""),")",""),9),"0"&amp;LEFT(_xlpm.d,2)&amp;" "&amp;MID(_xlpm.d,3,3)&amp;" "&amp;RIGHT(_xlpm.d,4)))</f>
        <v>082 657 0609</v>
      </c>
      <c r="J92" s="5" t="str" cm="1">
        <f t="array" ref="J92">_xlfn.IFS(ISTEXT(citizen_services_records_log!J92),citizen_services_records_log!J92,ISBLANK(citizen_services_records_log!J92),"None")</f>
        <v>Ward 9</v>
      </c>
      <c r="K92" s="5" t="str" cm="1">
        <f t="array" ref="K92">_xlfn.IFS(ISTEXT(citizen_services_records_log!K92),citizen_services_records_log!K92, ISBLANK(citizen_services_records_log!K92),"None")</f>
        <v>Foster Child Grant</v>
      </c>
      <c r="L92" s="5" t="str" cm="1">
        <f t="array" ref="L92">SUBSTITUTE(PROPER(_xlfn.IFS(ISTEXT(citizen_services_records_log!L92),citizen_services_records_log!L92, ISBLANK(citizen_services_records_log!L92),"None")),"Id","ID",1)</f>
        <v>Complete</v>
      </c>
      <c r="M92" s="5" t="str" cm="1">
        <f t="array" ref="M92">IF(citizen_services_records_log!M92 = "Re-opened","Re-opened",PROPER(_xlfn.IFS(ISTEXT(citizen_services_records_log!M92),citizen_services_records_log!M92, ISBLANK(citizen_services_records_log!M92),"None")))</f>
        <v>Captured</v>
      </c>
      <c r="N92" s="5" t="str" cm="1">
        <f t="array" ref="N92">(_xlfn.IFS(ISTEXT(citizen_services_records_log!N92),citizen_services_records_log!N92,ISBLANK(citizen_services_records_log!N92),"None"))</f>
        <v>Q277</v>
      </c>
      <c r="O92" s="5" t="str" cm="1">
        <f t="array" ref="O92">_xlfn.IFS(ISTEXT(citizen_services_records_log!O92),PROPER(citizen_services_records_log!O92),ISBLANK(citizen_services_records_log!O92),"None")</f>
        <v>None</v>
      </c>
      <c r="P92" s="4" t="str">
        <f>IF(ISBLANK(citizen_services_records_log!P92),"None",IF(ISNUMBER(citizen_services_records_log!P92),citizen_services_records_log!P92,DATE(RIGHT(citizen_services_records_log!P92,4),MID(citizen_services_records_log!P92,4,2),LEFT(citizen_services_records_log!P92,2))))</f>
        <v>None</v>
      </c>
      <c r="Q92" s="5" t="str" cm="1">
        <f t="array" ref="Q92">SUBSTITUTE(_xlfn.IFS(ISTEXT(citizen_services_records_log!Q92),PROPER(citizen_services_records_log!Q92),ISBLANK(citizen_services_records_log!Q92),"None"),"Id","ID",1)</f>
        <v>Home Affairs System Down For Maintenance During Visit</v>
      </c>
    </row>
    <row r="93" spans="1:17" x14ac:dyDescent="0.3">
      <c r="A93" s="5" t="str">
        <f>IF(ISBLANK(citizen_services_records_log!A93),"None",(CONCATENATE(UPPER(_xlfn.TEXTBEFORE(SUBSTITUTE(citizen_services_records_log!A93, "-", ""), {"0","1","2","3","4","5","6","7","8","9"}, 1)),"-",RIGHT(citizen_services_records_log!A93,6))))</f>
        <v>DHA-000872</v>
      </c>
      <c r="B93" s="2">
        <f>IF(ISBLANK(citizen_services_records_log!B93),"None",IF(ISNUMBER(citizen_services_records_log!B93),citizen_services_records_log!B93,DATE(RIGHT(citizen_services_records_log!B93,4),MID(citizen_services_records_log!B93,4,2),LEFT(citizen_services_records_log!B93,2))))</f>
        <v>46153</v>
      </c>
      <c r="C93" s="5" t="str">
        <f>IF(citizen_services_records_log!C93 = "SASSA Grant Status Enquiry","SASSA - Grant Status Enquiry",IF(citizen_services_records_log!C93 = "SASSA Grant Application",  "SASSA - Grant Application", IF(citizen_services_records_log!C93=0,"None", citizen_services_records_log!C93)))</f>
        <v>Home Affairs - Birth Certificate</v>
      </c>
      <c r="D93" s="5" t="str" cm="1">
        <f t="array" ref="D93">_xlfn.IFS(ISTEXT(citizen_services_records_log!D93),PROPER(citizen_services_records_log!D93),ISBLANK(citizen_services_records_log!D93),"None")</f>
        <v>Sasolburg Home Affairs</v>
      </c>
      <c r="E93" s="5" t="str" cm="1">
        <f t="array" ref="E93">_xlfn.IFS(ISTEXT(citizen_services_records_log!E93),PROPER(citizen_services_records_log!E93),ISBLANK(citizen_services_records_log!E93),"None")</f>
        <v>Grace Radebe</v>
      </c>
      <c r="F93" s="6" cm="1">
        <f t="array" ref="F93">_xlfn.IFS(ISBLANK(citizen_services_records_log!F93),"None", TYPE(citizen_services_records_log!F93)=1,citizen_services_records_log!F93,citizen_services_records_log!F93="ID NOT PROVIDED","ID not provided" )</f>
        <v>8610000000000</v>
      </c>
      <c r="G93" s="4">
        <f>IF(ISBLANK(citizen_services_records_log!G93),"None",IF(ISNUMBER(citizen_services_records_log!G93),citizen_services_records_log!G93,DATE(RIGHT(citizen_services_records_log!G93,4),MID(citizen_services_records_log!G93,4,2),LEFT(citizen_services_records_log!G93,2))))</f>
        <v>31611</v>
      </c>
      <c r="H93" s="5" t="str" cm="1">
        <f t="array" ref="H93">_xlfn.IFS(citizen_services_records_log!H93="M", "Male", citizen_services_records_log!H93 = "F", "Female", citizen_services_records_log!H93="male", "Male", citizen_services_records_log!H93="female","Female", ISBLANK(citizen_services_records_log!H93),"None", citizen_services_records_log!H93 = "Female", "Female", citizen_services_records_log!H93="Male","Male")</f>
        <v>Female</v>
      </c>
      <c r="I93" s="6" t="str">
        <f>IF(OR(ISBLANK(citizen_services_records_log!I93),UPPER(TRIM(citizen_services_records_log!I93))="N/A"),"None",_xlfn.LET(_xlpm.d,RIGHT(SUBSTITUTE(SUBSTITUTE(SUBSTITUTE(SUBSTITUTE(citizen_services_records_log!I93," ",""),"-",""),"(",""),")",""),9),"0"&amp;LEFT(_xlpm.d,2)&amp;" "&amp;MID(_xlpm.d,3,3)&amp;" "&amp;RIGHT(_xlpm.d,4)))</f>
        <v>064 893 4265</v>
      </c>
      <c r="J93" s="5" t="str" cm="1">
        <f t="array" ref="J93">_xlfn.IFS(ISTEXT(citizen_services_records_log!J93),citizen_services_records_log!J93,ISBLANK(citizen_services_records_log!J93),"None")</f>
        <v>Ward 20</v>
      </c>
      <c r="K93" s="5" t="str" cm="1">
        <f t="array" ref="K93">_xlfn.IFS(ISTEXT(citizen_services_records_log!K93),citizen_services_records_log!K93, ISBLANK(citizen_services_records_log!K93),"None")</f>
        <v>Older Persons Grant</v>
      </c>
      <c r="L93" s="5" t="str" cm="1">
        <f t="array" ref="L93">SUBSTITUTE(PROPER(_xlfn.IFS(ISTEXT(citizen_services_records_log!L93),citizen_services_records_log!L93, ISBLANK(citizen_services_records_log!L93),"None")),"Id","ID",1)</f>
        <v>Complete</v>
      </c>
      <c r="M93" s="5" t="str" cm="1">
        <f t="array" ref="M93">IF(citizen_services_records_log!M93 = "Re-opened","Re-opened",PROPER(_xlfn.IFS(ISTEXT(citizen_services_records_log!M93),citizen_services_records_log!M93, ISBLANK(citizen_services_records_log!M93),"None")))</f>
        <v>Captured</v>
      </c>
      <c r="N93" s="5" t="str" cm="1">
        <f t="array" ref="N93">(_xlfn.IFS(ISTEXT(citizen_services_records_log!N93),citizen_services_records_log!N93,ISBLANK(citizen_services_records_log!N93),"None"))</f>
        <v>Q115</v>
      </c>
      <c r="O93" s="5" t="str" cm="1">
        <f t="array" ref="O93">_xlfn.IFS(ISTEXT(citizen_services_records_log!O93),PROPER(citizen_services_records_log!O93),ISBLANK(citizen_services_records_log!O93),"None")</f>
        <v>Lerato Coetzee</v>
      </c>
      <c r="P93" s="4" t="str">
        <f>IF(ISBLANK(citizen_services_records_log!P93),"None",IF(ISNUMBER(citizen_services_records_log!P93),citizen_services_records_log!P93,DATE(RIGHT(citizen_services_records_log!P93,4),MID(citizen_services_records_log!P93,4,2),LEFT(citizen_services_records_log!P93,2))))</f>
        <v>None</v>
      </c>
      <c r="Q93" s="5" t="str" cm="1">
        <f t="array" ref="Q93">SUBSTITUTE(_xlfn.IFS(ISTEXT(citizen_services_records_log!Q93),PROPER(citizen_services_records_log!Q93),ISBLANK(citizen_services_records_log!Q93),"None"),"Id","ID",1)</f>
        <v>None</v>
      </c>
    </row>
    <row r="94" spans="1:17" x14ac:dyDescent="0.3">
      <c r="A94" s="5" t="str">
        <f>IF(ISBLANK(citizen_services_records_log!A94),"None",(CONCATENATE(UPPER(_xlfn.TEXTBEFORE(SUBSTITUTE(citizen_services_records_log!A94, "-", ""), {"0","1","2","3","4","5","6","7","8","9"}, 1)),"-",RIGHT(citizen_services_records_log!A94,6))))</f>
        <v>CLN-001003</v>
      </c>
      <c r="B94" s="2">
        <f>IF(ISBLANK(citizen_services_records_log!B94),"None",IF(ISNUMBER(citizen_services_records_log!B94),citizen_services_records_log!B94,DATE(RIGHT(citizen_services_records_log!B94,4),MID(citizen_services_records_log!B94,4,2),LEFT(citizen_services_records_log!B94,2))))</f>
        <v>46068</v>
      </c>
      <c r="C94" s="5" t="str">
        <f>IF(citizen_services_records_log!C94 = "SASSA Grant Status Enquiry","SASSA - Grant Status Enquiry",IF(citizen_services_records_log!C94 = "SASSA Grant Application",  "SASSA - Grant Application", IF(citizen_services_records_log!C94=0,"None", citizen_services_records_log!C94)))</f>
        <v>Clinic - General Consultation</v>
      </c>
      <c r="D94" s="5" t="str" cm="1">
        <f t="array" ref="D94">_xlfn.IFS(ISTEXT(citizen_services_records_log!D94),PROPER(citizen_services_records_log!D94),ISBLANK(citizen_services_records_log!D94),"None")</f>
        <v>Three Rivers Clinic</v>
      </c>
      <c r="E94" s="5" t="str" cm="1">
        <f t="array" ref="E94">_xlfn.IFS(ISTEXT(citizen_services_records_log!E94),PROPER(citizen_services_records_log!E94),ISBLANK(citizen_services_records_log!E94),"None")</f>
        <v>Mandla Mokoena</v>
      </c>
      <c r="F94" s="6" cm="1">
        <f t="array" ref="F94">_xlfn.IFS(ISBLANK(citizen_services_records_log!F94),"None", TYPE(citizen_services_records_log!F94)=1,citizen_services_records_log!F94,citizen_services_records_log!F94="ID NOT PROVIDED","ID not provided" )</f>
        <v>6510000000000</v>
      </c>
      <c r="G94" s="4">
        <f>IF(ISBLANK(citizen_services_records_log!G94),"None",IF(ISNUMBER(citizen_services_records_log!G94),citizen_services_records_log!G94,DATE(RIGHT(citizen_services_records_log!G94,4),MID(citizen_services_records_log!G94,4,2),LEFT(citizen_services_records_log!G94,2))))</f>
        <v>23899</v>
      </c>
      <c r="H94" s="5" t="str" cm="1">
        <f t="array" ref="H94">_xlfn.IFS(citizen_services_records_log!H94="M", "Male", citizen_services_records_log!H94 = "F", "Female", citizen_services_records_log!H94="male", "Male", citizen_services_records_log!H94="female","Female", ISBLANK(citizen_services_records_log!H94),"None", citizen_services_records_log!H94 = "Female", "Female", citizen_services_records_log!H94="Male","Male")</f>
        <v>Male</v>
      </c>
      <c r="I94" s="6" t="str">
        <f>IF(OR(ISBLANK(citizen_services_records_log!I94),UPPER(TRIM(citizen_services_records_log!I94))="N/A"),"None",_xlfn.LET(_xlpm.d,RIGHT(SUBSTITUTE(SUBSTITUTE(SUBSTITUTE(SUBSTITUTE(citizen_services_records_log!I94," ",""),"-",""),"(",""),")",""),9),"0"&amp;LEFT(_xlpm.d,2)&amp;" "&amp;MID(_xlpm.d,3,3)&amp;" "&amp;RIGHT(_xlpm.d,4)))</f>
        <v>075 972 4381</v>
      </c>
      <c r="J94" s="5" t="str" cm="1">
        <f t="array" ref="J94">_xlfn.IFS(ISTEXT(citizen_services_records_log!J94),citizen_services_records_log!J94,ISBLANK(citizen_services_records_log!J94),"None")</f>
        <v>Ward 18</v>
      </c>
      <c r="K94" s="5" t="str" cm="1">
        <f t="array" ref="K94">_xlfn.IFS(ISTEXT(citizen_services_records_log!K94),citizen_services_records_log!K94, ISBLANK(citizen_services_records_log!K94),"None")</f>
        <v>None</v>
      </c>
      <c r="L94" s="5" t="str" cm="1">
        <f t="array" ref="L94">SUBSTITUTE(PROPER(_xlfn.IFS(ISTEXT(citizen_services_records_log!L94),citizen_services_records_log!L94, ISBLANK(citizen_services_records_log!L94),"None")),"Id","ID",1)</f>
        <v>Rejected</v>
      </c>
      <c r="M94" s="5" t="str" cm="1">
        <f t="array" ref="M94">IF(citizen_services_records_log!M94 = "Re-opened","Re-opened",PROPER(_xlfn.IFS(ISTEXT(citizen_services_records_log!M94),citizen_services_records_log!M94, ISBLANK(citizen_services_records_log!M94),"None")))</f>
        <v>Resolved</v>
      </c>
      <c r="N94" s="5" t="str" cm="1">
        <f t="array" ref="N94">(_xlfn.IFS(ISTEXT(citizen_services_records_log!N94),citizen_services_records_log!N94,ISBLANK(citizen_services_records_log!N94),"None"))</f>
        <v>Q217</v>
      </c>
      <c r="O94" s="5" t="str" cm="1">
        <f t="array" ref="O94">_xlfn.IFS(ISTEXT(citizen_services_records_log!O94),PROPER(citizen_services_records_log!O94),ISBLANK(citizen_services_records_log!O94),"None")</f>
        <v>None</v>
      </c>
      <c r="P94" s="4" t="str">
        <f>IF(ISBLANK(citizen_services_records_log!P94),"None",IF(ISNUMBER(citizen_services_records_log!P94),citizen_services_records_log!P94,DATE(RIGHT(citizen_services_records_log!P94,4),MID(citizen_services_records_log!P94,4,2),LEFT(citizen_services_records_log!P94,2))))</f>
        <v>None</v>
      </c>
      <c r="Q94" s="5" t="str" cm="1">
        <f t="array" ref="Q94">SUBSTITUTE(_xlfn.IFS(ISTEXT(citizen_services_records_log!Q94),PROPER(citizen_services_records_log!Q94),ISBLANK(citizen_services_records_log!Q94),"None"),"Id","ID",1)</f>
        <v>Incorrect ID Number Provided Initially, Corrected</v>
      </c>
    </row>
    <row r="95" spans="1:17" x14ac:dyDescent="0.3">
      <c r="A95" s="5" t="str">
        <f>IF(ISBLANK(citizen_services_records_log!A95),"None",(CONCATENATE(UPPER(_xlfn.TEXTBEFORE(SUBSTITUTE(citizen_services_records_log!A95, "-", ""), {"0","1","2","3","4","5","6","7","8","9"}, 1)),"-",RIGHT(citizen_services_records_log!A95,6))))</f>
        <v>DHA-000689</v>
      </c>
      <c r="B95" s="2">
        <f>IF(ISBLANK(citizen_services_records_log!B95),"None",IF(ISNUMBER(citizen_services_records_log!B95),citizen_services_records_log!B95,DATE(RIGHT(citizen_services_records_log!B95,4),MID(citizen_services_records_log!B95,4,2),LEFT(citizen_services_records_log!B95,2))))</f>
        <v>46097</v>
      </c>
      <c r="C95" s="5" t="str">
        <f>IF(citizen_services_records_log!C95 = "SASSA Grant Status Enquiry","SASSA - Grant Status Enquiry",IF(citizen_services_records_log!C95 = "SASSA Grant Application",  "SASSA - Grant Application", IF(citizen_services_records_log!C95=0,"None", citizen_services_records_log!C95)))</f>
        <v>Home Affairs - ID Application</v>
      </c>
      <c r="D95" s="5" t="str" cm="1">
        <f t="array" ref="D95">_xlfn.IFS(ISTEXT(citizen_services_records_log!D95),PROPER(citizen_services_records_log!D95),ISBLANK(citizen_services_records_log!D95),"None")</f>
        <v>Meyerton Municipal Office</v>
      </c>
      <c r="E95" s="5" t="str" cm="1">
        <f t="array" ref="E95">_xlfn.IFS(ISTEXT(citizen_services_records_log!E95),PROPER(citizen_services_records_log!E95),ISBLANK(citizen_services_records_log!E95),"None")</f>
        <v>Tumelo Pretorius</v>
      </c>
      <c r="F95" s="6" cm="1">
        <f t="array" ref="F95">_xlfn.IFS(ISBLANK(citizen_services_records_log!F95),"None", TYPE(citizen_services_records_log!F95)=1,citizen_services_records_log!F95,citizen_services_records_log!F95="ID NOT PROVIDED","ID not provided" )</f>
        <v>8100000000000</v>
      </c>
      <c r="G95" s="4">
        <f>IF(ISBLANK(citizen_services_records_log!G95),"None",IF(ISNUMBER(citizen_services_records_log!G95),citizen_services_records_log!G95,DATE(RIGHT(citizen_services_records_log!G95,4),MID(citizen_services_records_log!G95,4,2),LEFT(citizen_services_records_log!G95,2))))</f>
        <v>29709</v>
      </c>
      <c r="H95" s="5" t="str" cm="1">
        <f t="array" ref="H95">_xlfn.IFS(citizen_services_records_log!H95="M", "Male", citizen_services_records_log!H95 = "F", "Female", citizen_services_records_log!H95="male", "Male", citizen_services_records_log!H95="female","Female", ISBLANK(citizen_services_records_log!H95),"None", citizen_services_records_log!H95 = "Female", "Female", citizen_services_records_log!H95="Male","Male")</f>
        <v>Female</v>
      </c>
      <c r="I95" s="6" t="str">
        <f>IF(OR(ISBLANK(citizen_services_records_log!I95),UPPER(TRIM(citizen_services_records_log!I95))="N/A"),"None",_xlfn.LET(_xlpm.d,RIGHT(SUBSTITUTE(SUBSTITUTE(SUBSTITUTE(SUBSTITUTE(citizen_services_records_log!I95," ",""),"-",""),"(",""),")",""),9),"0"&amp;LEFT(_xlpm.d,2)&amp;" "&amp;MID(_xlpm.d,3,3)&amp;" "&amp;RIGHT(_xlpm.d,4)))</f>
        <v>None</v>
      </c>
      <c r="J95" s="5" t="str" cm="1">
        <f t="array" ref="J95">_xlfn.IFS(ISTEXT(citizen_services_records_log!J95),citizen_services_records_log!J95,ISBLANK(citizen_services_records_log!J95),"None")</f>
        <v>Ward 9</v>
      </c>
      <c r="K95" s="5" t="str" cm="1">
        <f t="array" ref="K95">_xlfn.IFS(ISTEXT(citizen_services_records_log!K95),citizen_services_records_log!K95, ISBLANK(citizen_services_records_log!K95),"None")</f>
        <v>None</v>
      </c>
      <c r="L95" s="5" t="str" cm="1">
        <f t="array" ref="L95">SUBSTITUTE(PROPER(_xlfn.IFS(ISTEXT(citizen_services_records_log!L95),citizen_services_records_log!L95, ISBLANK(citizen_services_records_log!L95),"None")),"Id","ID",1)</f>
        <v>None</v>
      </c>
      <c r="M95" s="5" t="str" cm="1">
        <f t="array" ref="M95">IF(citizen_services_records_log!M95 = "Re-opened","Re-opened",PROPER(_xlfn.IFS(ISTEXT(citizen_services_records_log!M95),citizen_services_records_log!M95, ISBLANK(citizen_services_records_log!M95),"None")))</f>
        <v>Awaiting Documents</v>
      </c>
      <c r="N95" s="5" t="str" cm="1">
        <f t="array" ref="N95">(_xlfn.IFS(ISTEXT(citizen_services_records_log!N95),citizen_services_records_log!N95,ISBLANK(citizen_services_records_log!N95),"None"))</f>
        <v>Q024</v>
      </c>
      <c r="O95" s="5" t="str" cm="1">
        <f t="array" ref="O95">_xlfn.IFS(ISTEXT(citizen_services_records_log!O95),PROPER(citizen_services_records_log!O95),ISBLANK(citizen_services_records_log!O95),"None")</f>
        <v>Werner Khumalo</v>
      </c>
      <c r="P95" s="4" t="str">
        <f>IF(ISBLANK(citizen_services_records_log!P95),"None",IF(ISNUMBER(citizen_services_records_log!P95),citizen_services_records_log!P95,DATE(RIGHT(citizen_services_records_log!P95,4),MID(citizen_services_records_log!P95,4,2),LEFT(citizen_services_records_log!P95,2))))</f>
        <v>None</v>
      </c>
      <c r="Q95" s="5" t="str" cm="1">
        <f t="array" ref="Q95">SUBSTITUTE(_xlfn.IFS(ISTEXT(citizen_services_records_log!Q95),PROPER(citizen_services_records_log!Q95),ISBLANK(citizen_services_records_log!Q95),"None"),"Id","ID",1)</f>
        <v>Applicant Is A Minor, Guardian Present And Documented</v>
      </c>
    </row>
    <row r="96" spans="1:17" x14ac:dyDescent="0.3">
      <c r="A96" s="5" t="str">
        <f>IF(ISBLANK(citizen_services_records_log!A96),"None",(CONCATENATE(UPPER(_xlfn.TEXTBEFORE(SUBSTITUTE(citizen_services_records_log!A96, "-", ""), {"0","1","2","3","4","5","6","7","8","9"}, 1)),"-",RIGHT(citizen_services_records_log!A96,6))))</f>
        <v>CLN-000624</v>
      </c>
      <c r="B96" s="2">
        <f>IF(ISBLANK(citizen_services_records_log!B96),"None",IF(ISNUMBER(citizen_services_records_log!B96),citizen_services_records_log!B96,DATE(RIGHT(citizen_services_records_log!B96,4),MID(citizen_services_records_log!B96,4,2),LEFT(citizen_services_records_log!B96,2))))</f>
        <v>46036</v>
      </c>
      <c r="C96" s="5" t="str">
        <f>IF(citizen_services_records_log!C96 = "SASSA Grant Status Enquiry","SASSA - Grant Status Enquiry",IF(citizen_services_records_log!C96 = "SASSA Grant Application",  "SASSA - Grant Application", IF(citizen_services_records_log!C96=0,"None", citizen_services_records_log!C96)))</f>
        <v>Clinic - Chronic Medication Collection</v>
      </c>
      <c r="D96" s="5" t="str" cm="1">
        <f t="array" ref="D96">_xlfn.IFS(ISTEXT(citizen_services_records_log!D96),PROPER(citizen_services_records_log!D96),ISBLANK(citizen_services_records_log!D96),"None")</f>
        <v>Emfuleni Municipal Office</v>
      </c>
      <c r="E96" s="5" t="str" cm="1">
        <f t="array" ref="E96">_xlfn.IFS(ISTEXT(citizen_services_records_log!E96),PROPER(citizen_services_records_log!E96),ISBLANK(citizen_services_records_log!E96),"None")</f>
        <v>Refilwe Nkosi</v>
      </c>
      <c r="F96" s="6" cm="1">
        <f t="array" ref="F96">_xlfn.IFS(ISBLANK(citizen_services_records_log!F96),"None", TYPE(citizen_services_records_log!F96)=1,citizen_services_records_log!F96,citizen_services_records_log!F96="ID NOT PROVIDED","ID not provided" )</f>
        <v>5710000000000</v>
      </c>
      <c r="G96" s="4">
        <f>IF(ISBLANK(citizen_services_records_log!G96),"None",IF(ISNUMBER(citizen_services_records_log!G96),citizen_services_records_log!G96,DATE(RIGHT(citizen_services_records_log!G96,4),MID(citizen_services_records_log!G96,4,2),LEFT(citizen_services_records_log!G96,2))))</f>
        <v>21032</v>
      </c>
      <c r="H96" s="5" t="str" cm="1">
        <f t="array" ref="H96">_xlfn.IFS(citizen_services_records_log!H96="M", "Male", citizen_services_records_log!H96 = "F", "Female", citizen_services_records_log!H96="male", "Male", citizen_services_records_log!H96="female","Female", ISBLANK(citizen_services_records_log!H96),"None", citizen_services_records_log!H96 = "Female", "Female", citizen_services_records_log!H96="Male","Male")</f>
        <v>Male</v>
      </c>
      <c r="I96" s="6" t="str">
        <f>IF(OR(ISBLANK(citizen_services_records_log!I96),UPPER(TRIM(citizen_services_records_log!I96))="N/A"),"None",_xlfn.LET(_xlpm.d,RIGHT(SUBSTITUTE(SUBSTITUTE(SUBSTITUTE(SUBSTITUTE(citizen_services_records_log!I96," ",""),"-",""),"(",""),")",""),9),"0"&amp;LEFT(_xlpm.d,2)&amp;" "&amp;MID(_xlpm.d,3,3)&amp;" "&amp;RIGHT(_xlpm.d,4)))</f>
        <v>076 530 7645</v>
      </c>
      <c r="J96" s="5" t="str" cm="1">
        <f t="array" ref="J96">_xlfn.IFS(ISTEXT(citizen_services_records_log!J96),citizen_services_records_log!J96,ISBLANK(citizen_services_records_log!J96),"None")</f>
        <v>Ward 22</v>
      </c>
      <c r="K96" s="5" t="str" cm="1">
        <f t="array" ref="K96">_xlfn.IFS(ISTEXT(citizen_services_records_log!K96),citizen_services_records_log!K96, ISBLANK(citizen_services_records_log!K96),"None")</f>
        <v>None</v>
      </c>
      <c r="L96" s="5" t="str" cm="1">
        <f t="array" ref="L96">SUBSTITUTE(PROPER(_xlfn.IFS(ISTEXT(citizen_services_records_log!L96),citizen_services_records_log!L96, ISBLANK(citizen_services_records_log!L96),"None")),"Id","ID",1)</f>
        <v>Awaiting Home Affairs Confirmation</v>
      </c>
      <c r="M96" s="5" t="str" cm="1">
        <f t="array" ref="M96">IF(citizen_services_records_log!M96 = "Re-opened","Re-opened",PROPER(_xlfn.IFS(ISTEXT(citizen_services_records_log!M96),citizen_services_records_log!M96, ISBLANK(citizen_services_records_log!M96),"None")))</f>
        <v>Pending</v>
      </c>
      <c r="N96" s="5" t="str" cm="1">
        <f t="array" ref="N96">(_xlfn.IFS(ISTEXT(citizen_services_records_log!N96),citizen_services_records_log!N96,ISBLANK(citizen_services_records_log!N96),"None"))</f>
        <v>None</v>
      </c>
      <c r="O96" s="5" t="str" cm="1">
        <f t="array" ref="O96">_xlfn.IFS(ISTEXT(citizen_services_records_log!O96),PROPER(citizen_services_records_log!O96),ISBLANK(citizen_services_records_log!O96),"None")</f>
        <v>Chris Coetzee</v>
      </c>
      <c r="P96" s="4">
        <f>IF(ISBLANK(citizen_services_records_log!P96),"None",IF(ISNUMBER(citizen_services_records_log!P96),citizen_services_records_log!P96,DATE(RIGHT(citizen_services_records_log!P96,4),MID(citizen_services_records_log!P96,4,2),LEFT(citizen_services_records_log!P96,2))))</f>
        <v>46039</v>
      </c>
      <c r="Q96" s="5" t="str" cm="1">
        <f t="array" ref="Q96">SUBSTITUTE(_xlfn.IFS(ISTEXT(citizen_services_records_log!Q96),PROPER(citizen_services_records_log!Q96),ISBLANK(citizen_services_records_log!Q96),"None"),"Id","ID",1)</f>
        <v>Grant Payment Query - Referred To Sassa Call Centre</v>
      </c>
    </row>
    <row r="97" spans="1:17" x14ac:dyDescent="0.3">
      <c r="A97" s="5" t="str">
        <f>IF(ISBLANK(citizen_services_records_log!A97),"None",(CONCATENATE(UPPER(_xlfn.TEXTBEFORE(SUBSTITUTE(citizen_services_records_log!A97, "-", ""), {"0","1","2","3","4","5","6","7","8","9"}, 1)),"-",RIGHT(citizen_services_records_log!A97,6))))</f>
        <v>DHA-000717</v>
      </c>
      <c r="B97" s="2">
        <f>IF(ISBLANK(citizen_services_records_log!B97),"None",IF(ISNUMBER(citizen_services_records_log!B97),citizen_services_records_log!B97,DATE(RIGHT(citizen_services_records_log!B97,4),MID(citizen_services_records_log!B97,4,2),LEFT(citizen_services_records_log!B97,2))))</f>
        <v>46026</v>
      </c>
      <c r="C97" s="5" t="str">
        <f>IF(citizen_services_records_log!C97 = "SASSA Grant Status Enquiry","SASSA - Grant Status Enquiry",IF(citizen_services_records_log!C97 = "SASSA Grant Application",  "SASSA - Grant Application", IF(citizen_services_records_log!C97=0,"None", citizen_services_records_log!C97)))</f>
        <v>Home Affairs - ID Application</v>
      </c>
      <c r="D97" s="5" t="str" cm="1">
        <f t="array" ref="D97">_xlfn.IFS(ISTEXT(citizen_services_records_log!D97),PROPER(citizen_services_records_log!D97),ISBLANK(citizen_services_records_log!D97),"None")</f>
        <v>Sasolburg Home Affairs</v>
      </c>
      <c r="E97" s="5" t="str" cm="1">
        <f t="array" ref="E97">_xlfn.IFS(ISTEXT(citizen_services_records_log!E97),PROPER(citizen_services_records_log!E97),ISBLANK(citizen_services_records_log!E97),"None")</f>
        <v>Elizabeth Van Der Merwe</v>
      </c>
      <c r="F97" s="6" cm="1">
        <f t="array" ref="F97">_xlfn.IFS(ISBLANK(citizen_services_records_log!F97),"None", TYPE(citizen_services_records_log!F97)=1,citizen_services_records_log!F97,citizen_services_records_log!F97="ID NOT PROVIDED","ID not provided" )</f>
        <v>8910000000000</v>
      </c>
      <c r="G97" s="4">
        <f>IF(ISBLANK(citizen_services_records_log!G97),"None",IF(ISNUMBER(citizen_services_records_log!G97),citizen_services_records_log!G97,DATE(RIGHT(citizen_services_records_log!G97,4),MID(citizen_services_records_log!G97,4,2),LEFT(citizen_services_records_log!G97,2))))</f>
        <v>32753</v>
      </c>
      <c r="H97" s="5" t="str" cm="1">
        <f t="array" ref="H97">_xlfn.IFS(citizen_services_records_log!H97="M", "Male", citizen_services_records_log!H97 = "F", "Female", citizen_services_records_log!H97="male", "Male", citizen_services_records_log!H97="female","Female", ISBLANK(citizen_services_records_log!H97),"None", citizen_services_records_log!H97 = "Female", "Female", citizen_services_records_log!H97="Male","Male")</f>
        <v>Female</v>
      </c>
      <c r="I97" s="6" t="str">
        <f>IF(OR(ISBLANK(citizen_services_records_log!I97),UPPER(TRIM(citizen_services_records_log!I97))="N/A"),"None",_xlfn.LET(_xlpm.d,RIGHT(SUBSTITUTE(SUBSTITUTE(SUBSTITUTE(SUBSTITUTE(citizen_services_records_log!I97," ",""),"-",""),"(",""),")",""),9),"0"&amp;LEFT(_xlpm.d,2)&amp;" "&amp;MID(_xlpm.d,3,3)&amp;" "&amp;RIGHT(_xlpm.d,4)))</f>
        <v>None</v>
      </c>
      <c r="J97" s="5" t="str" cm="1">
        <f t="array" ref="J97">_xlfn.IFS(ISTEXT(citizen_services_records_log!J97),citizen_services_records_log!J97,ISBLANK(citizen_services_records_log!J97),"None")</f>
        <v>Ward 22</v>
      </c>
      <c r="K97" s="5" t="str" cm="1">
        <f t="array" ref="K97">_xlfn.IFS(ISTEXT(citizen_services_records_log!K97),citizen_services_records_log!K97, ISBLANK(citizen_services_records_log!K97),"None")</f>
        <v>None</v>
      </c>
      <c r="L97" s="5" t="str" cm="1">
        <f t="array" ref="L97">SUBSTITUTE(PROPER(_xlfn.IFS(ISTEXT(citizen_services_records_log!L97),citizen_services_records_log!L97, ISBLANK(citizen_services_records_log!L97),"None")),"Id","ID",1)</f>
        <v>Awaiting Home Affairs Confirmation</v>
      </c>
      <c r="M97" s="5" t="str" cm="1">
        <f t="array" ref="M97">IF(citizen_services_records_log!M97 = "Re-opened","Re-opened",PROPER(_xlfn.IFS(ISTEXT(citizen_services_records_log!M97),citizen_services_records_log!M97, ISBLANK(citizen_services_records_log!M97),"None")))</f>
        <v>Awaiting Documents</v>
      </c>
      <c r="N97" s="5" t="str" cm="1">
        <f t="array" ref="N97">(_xlfn.IFS(ISTEXT(citizen_services_records_log!N97),citizen_services_records_log!N97,ISBLANK(citizen_services_records_log!N97),"None"))</f>
        <v>Q110</v>
      </c>
      <c r="O97" s="5" t="str" cm="1">
        <f t="array" ref="O97">_xlfn.IFS(ISTEXT(citizen_services_records_log!O97),PROPER(citizen_services_records_log!O97),ISBLANK(citizen_services_records_log!O97),"None")</f>
        <v>Palesa Nel</v>
      </c>
      <c r="P97" s="4">
        <f>IF(ISBLANK(citizen_services_records_log!P97),"None",IF(ISNUMBER(citizen_services_records_log!P97),citizen_services_records_log!P97,DATE(RIGHT(citizen_services_records_log!P97,4),MID(citizen_services_records_log!P97,4,2),LEFT(citizen_services_records_log!P97,2))))</f>
        <v>46040</v>
      </c>
      <c r="Q97" s="5" t="str" cm="1">
        <f t="array" ref="Q97">SUBSTITUTE(_xlfn.IFS(ISTEXT(citizen_services_records_log!Q97),PROPER(citizen_services_records_log!Q97),ISBLANK(citizen_services_records_log!Q97),"None"),"Id","ID",1)</f>
        <v>Biometric Capture Failed, Rescheduled</v>
      </c>
    </row>
    <row r="98" spans="1:17" x14ac:dyDescent="0.3">
      <c r="A98" s="5" t="str">
        <f>IF(ISBLANK(citizen_services_records_log!A98),"None",(CONCATENATE(UPPER(_xlfn.TEXTBEFORE(SUBSTITUTE(citizen_services_records_log!A98, "-", ""), {"0","1","2","3","4","5","6","7","8","9"}, 1)),"-",RIGHT(citizen_services_records_log!A98,6))))</f>
        <v>SASSA-000280</v>
      </c>
      <c r="B98" s="2">
        <f>IF(ISBLANK(citizen_services_records_log!B98),"None",IF(ISNUMBER(citizen_services_records_log!B98),citizen_services_records_log!B98,DATE(RIGHT(citizen_services_records_log!B98,4),MID(citizen_services_records_log!B98,4,2),LEFT(citizen_services_records_log!B98,2))))</f>
        <v>46226</v>
      </c>
      <c r="C98" s="5" t="str">
        <f>IF(citizen_services_records_log!C98 = "SASSA Grant Status Enquiry","SASSA - Grant Status Enquiry",IF(citizen_services_records_log!C98 = "SASSA Grant Application",  "SASSA - Grant Application", IF(citizen_services_records_log!C98=0,"None", citizen_services_records_log!C98)))</f>
        <v>SASSA - Grant Status Enquiry</v>
      </c>
      <c r="D98" s="5" t="str" cm="1">
        <f t="array" ref="D98">_xlfn.IFS(ISTEXT(citizen_services_records_log!D98),PROPER(citizen_services_records_log!D98),ISBLANK(citizen_services_records_log!D98),"None")</f>
        <v>Sebokeng Sassa Office</v>
      </c>
      <c r="E98" s="5" t="str" cm="1">
        <f t="array" ref="E98">_xlfn.IFS(ISTEXT(citizen_services_records_log!E98),PROPER(citizen_services_records_log!E98),ISBLANK(citizen_services_records_log!E98),"None")</f>
        <v>Johannes Mokoena</v>
      </c>
      <c r="F98" s="6" cm="1">
        <f t="array" ref="F98">_xlfn.IFS(ISBLANK(citizen_services_records_log!F98),"None", TYPE(citizen_services_records_log!F98)=1,citizen_services_records_log!F98,citizen_services_records_log!F98="ID NOT PROVIDED","ID not provided" )</f>
        <v>5410000000000</v>
      </c>
      <c r="G98" s="4">
        <f>IF(ISBLANK(citizen_services_records_log!G98),"None",IF(ISNUMBER(citizen_services_records_log!G98),citizen_services_records_log!G98,DATE(RIGHT(citizen_services_records_log!G98,4),MID(citizen_services_records_log!G98,4,2),LEFT(citizen_services_records_log!G98,2))))</f>
        <v>19928</v>
      </c>
      <c r="H98" s="5" t="str" cm="1">
        <f t="array" ref="H98">_xlfn.IFS(citizen_services_records_log!H98="M", "Male", citizen_services_records_log!H98 = "F", "Female", citizen_services_records_log!H98="male", "Male", citizen_services_records_log!H98="female","Female", ISBLANK(citizen_services_records_log!H98),"None", citizen_services_records_log!H98 = "Female", "Female", citizen_services_records_log!H98="Male","Male")</f>
        <v>Female</v>
      </c>
      <c r="I98" s="6" t="str">
        <f>IF(OR(ISBLANK(citizen_services_records_log!I98),UPPER(TRIM(citizen_services_records_log!I98))="N/A"),"None",_xlfn.LET(_xlpm.d,RIGHT(SUBSTITUTE(SUBSTITUTE(SUBSTITUTE(SUBSTITUTE(citizen_services_records_log!I98," ",""),"-",""),"(",""),")",""),9),"0"&amp;LEFT(_xlpm.d,2)&amp;" "&amp;MID(_xlpm.d,3,3)&amp;" "&amp;RIGHT(_xlpm.d,4)))</f>
        <v>076 761 1530</v>
      </c>
      <c r="J98" s="5" t="str" cm="1">
        <f t="array" ref="J98">_xlfn.IFS(ISTEXT(citizen_services_records_log!J98),citizen_services_records_log!J98,ISBLANK(citizen_services_records_log!J98),"None")</f>
        <v>Ward 3 (Informal Settlement)</v>
      </c>
      <c r="K98" s="5" t="str" cm="1">
        <f t="array" ref="K98">_xlfn.IFS(ISTEXT(citizen_services_records_log!K98),citizen_services_records_log!K98, ISBLANK(citizen_services_records_log!K98),"None")</f>
        <v>None</v>
      </c>
      <c r="L98" s="5" t="str" cm="1">
        <f t="array" ref="L98">SUBSTITUTE(PROPER(_xlfn.IFS(ISTEXT(citizen_services_records_log!L98),citizen_services_records_log!L98, ISBLANK(citizen_services_records_log!L98),"None")),"Id","ID",1)</f>
        <v>Complete</v>
      </c>
      <c r="M98" s="5" t="str" cm="1">
        <f t="array" ref="M98">IF(citizen_services_records_log!M98 = "Re-opened","Re-opened",PROPER(_xlfn.IFS(ISTEXT(citizen_services_records_log!M98),citizen_services_records_log!M98, ISBLANK(citizen_services_records_log!M98),"None")))</f>
        <v>Captured</v>
      </c>
      <c r="N98" s="5" t="str" cm="1">
        <f t="array" ref="N98">(_xlfn.IFS(ISTEXT(citizen_services_records_log!N98),citizen_services_records_log!N98,ISBLANK(citizen_services_records_log!N98),"None"))</f>
        <v>None</v>
      </c>
      <c r="O98" s="5" t="str" cm="1">
        <f t="array" ref="O98">_xlfn.IFS(ISTEXT(citizen_services_records_log!O98),PROPER(citizen_services_records_log!O98),ISBLANK(citizen_services_records_log!O98),"None")</f>
        <v>Lerato Khumalo</v>
      </c>
      <c r="P98" s="4" t="str">
        <f>IF(ISBLANK(citizen_services_records_log!P98),"None",IF(ISNUMBER(citizen_services_records_log!P98),citizen_services_records_log!P98,DATE(RIGHT(citizen_services_records_log!P98,4),MID(citizen_services_records_log!P98,4,2),LEFT(citizen_services_records_log!P98,2))))</f>
        <v>None</v>
      </c>
      <c r="Q98" s="5" t="str" cm="1">
        <f t="array" ref="Q98">SUBSTITUTE(_xlfn.IFS(ISTEXT(citizen_services_records_log!Q98),PROPER(citizen_services_records_log!Q98),ISBLANK(citizen_services_records_log!Q98),"None"),"Id","ID",1)</f>
        <v>None</v>
      </c>
    </row>
    <row r="99" spans="1:17" x14ac:dyDescent="0.3">
      <c r="A99" s="5" t="str">
        <f>IF(ISBLANK(citizen_services_records_log!A99),"None",(CONCATENATE(UPPER(_xlfn.TEXTBEFORE(SUBSTITUTE(citizen_services_records_log!A99, "-", ""), {"0","1","2","3","4","5","6","7","8","9"}, 1)),"-",RIGHT(citizen_services_records_log!A99,6))))</f>
        <v>SASSA-000877</v>
      </c>
      <c r="B99" s="2">
        <f>IF(ISBLANK(citizen_services_records_log!B99),"None",IF(ISNUMBER(citizen_services_records_log!B99),citizen_services_records_log!B99,DATE(RIGHT(citizen_services_records_log!B99,4),MID(citizen_services_records_log!B99,4,2),LEFT(citizen_services_records_log!B99,2))))</f>
        <v>46302</v>
      </c>
      <c r="C99" s="5" t="str">
        <f>IF(citizen_services_records_log!C99 = "SASSA Grant Status Enquiry","SASSA - Grant Status Enquiry",IF(citizen_services_records_log!C99 = "SASSA Grant Application",  "SASSA - Grant Application", IF(citizen_services_records_log!C99=0,"None", citizen_services_records_log!C99)))</f>
        <v>SASSA - Grant Application</v>
      </c>
      <c r="D99" s="5" t="str" cm="1">
        <f t="array" ref="D99">_xlfn.IFS(ISTEXT(citizen_services_records_log!D99),PROPER(citizen_services_records_log!D99),ISBLANK(citizen_services_records_log!D99),"None")</f>
        <v>Vanderbijlpark Home Affairs</v>
      </c>
      <c r="E99" s="5" t="str" cm="1">
        <f t="array" ref="E99">_xlfn.IFS(ISTEXT(citizen_services_records_log!E99),PROPER(citizen_services_records_log!E99),ISBLANK(citizen_services_records_log!E99),"None")</f>
        <v>Sizwe Molefe</v>
      </c>
      <c r="F99" s="6" cm="1">
        <f t="array" ref="F99">_xlfn.IFS(ISBLANK(citizen_services_records_log!F99),"None", TYPE(citizen_services_records_log!F99)=1,citizen_services_records_log!F99,citizen_services_records_log!F99="ID NOT PROVIDED","ID not provided" )</f>
        <v>1900000000000</v>
      </c>
      <c r="G99" s="4">
        <f>IF(ISBLANK(citizen_services_records_log!G99),"None",IF(ISNUMBER(citizen_services_records_log!G99),citizen_services_records_log!G99,DATE(RIGHT(citizen_services_records_log!G99,4),MID(citizen_services_records_log!G99,4,2),LEFT(citizen_services_records_log!G99,2))))</f>
        <v>43581</v>
      </c>
      <c r="H99" s="5" t="str" cm="1">
        <f t="array" ref="H99">_xlfn.IFS(citizen_services_records_log!H99="M", "Male", citizen_services_records_log!H99 = "F", "Female", citizen_services_records_log!H99="male", "Male", citizen_services_records_log!H99="female","Female", ISBLANK(citizen_services_records_log!H99),"None", citizen_services_records_log!H99 = "Female", "Female", citizen_services_records_log!H99="Male","Male")</f>
        <v>Female</v>
      </c>
      <c r="I99" s="6" t="str">
        <f>IF(OR(ISBLANK(citizen_services_records_log!I99),UPPER(TRIM(citizen_services_records_log!I99))="N/A"),"None",_xlfn.LET(_xlpm.d,RIGHT(SUBSTITUTE(SUBSTITUTE(SUBSTITUTE(SUBSTITUTE(citizen_services_records_log!I99," ",""),"-",""),"(",""),")",""),9),"0"&amp;LEFT(_xlpm.d,2)&amp;" "&amp;MID(_xlpm.d,3,3)&amp;" "&amp;RIGHT(_xlpm.d,4)))</f>
        <v>075 180 3463</v>
      </c>
      <c r="J99" s="5" t="str" cm="1">
        <f t="array" ref="J99">_xlfn.IFS(ISTEXT(citizen_services_records_log!J99),citizen_services_records_log!J99,ISBLANK(citizen_services_records_log!J99),"None")</f>
        <v>Ward 24</v>
      </c>
      <c r="K99" s="5" t="str" cm="1">
        <f t="array" ref="K99">_xlfn.IFS(ISTEXT(citizen_services_records_log!K99),citizen_services_records_log!K99, ISBLANK(citizen_services_records_log!K99),"None")</f>
        <v>Care Dependency Grant</v>
      </c>
      <c r="L99" s="5" t="str" cm="1">
        <f t="array" ref="L99">SUBSTITUTE(PROPER(_xlfn.IFS(ISTEXT(citizen_services_records_log!L99),citizen_services_records_log!L99, ISBLANK(citizen_services_records_log!L99),"None")),"Id","ID",1)</f>
        <v>Pending Verification</v>
      </c>
      <c r="M99" s="5" t="str" cm="1">
        <f t="array" ref="M99">IF(citizen_services_records_log!M99 = "Re-opened","Re-opened",PROPER(_xlfn.IFS(ISTEXT(citizen_services_records_log!M99),citizen_services_records_log!M99, ISBLANK(citizen_services_records_log!M99),"None")))</f>
        <v>Re-opened</v>
      </c>
      <c r="N99" s="5" t="str" cm="1">
        <f t="array" ref="N99">(_xlfn.IFS(ISTEXT(citizen_services_records_log!N99),citizen_services_records_log!N99,ISBLANK(citizen_services_records_log!N99),"None"))</f>
        <v>Q009</v>
      </c>
      <c r="O99" s="5" t="str" cm="1">
        <f t="array" ref="O99">_xlfn.IFS(ISTEXT(citizen_services_records_log!O99),PROPER(citizen_services_records_log!O99),ISBLANK(citizen_services_records_log!O99),"None")</f>
        <v>Busisiwe Coetzee</v>
      </c>
      <c r="P99" s="4">
        <f>IF(ISBLANK(citizen_services_records_log!P99),"None",IF(ISNUMBER(citizen_services_records_log!P99),citizen_services_records_log!P99,DATE(RIGHT(citizen_services_records_log!P99,4),MID(citizen_services_records_log!P99,4,2),LEFT(citizen_services_records_log!P99,2))))</f>
        <v>46217</v>
      </c>
      <c r="Q99" s="5" t="str" cm="1">
        <f t="array" ref="Q99">SUBSTITUTE(_xlfn.IFS(ISTEXT(citizen_services_records_log!Q99),PROPER(citizen_services_records_log!Q99),ISBLANK(citizen_services_records_log!Q99),"None"),"Id","ID",1)</f>
        <v>Biometric Capture Failed, Rescheduled</v>
      </c>
    </row>
    <row r="100" spans="1:17" x14ac:dyDescent="0.3">
      <c r="A100" s="5" t="str">
        <f>IF(ISBLANK(citizen_services_records_log!A100),"None",(CONCATENATE(UPPER(_xlfn.TEXTBEFORE(SUBSTITUTE(citizen_services_records_log!A100, "-", ""), {"0","1","2","3","4","5","6","7","8","9"}, 1)),"-",RIGHT(citizen_services_records_log!A100,6))))</f>
        <v>DHA-000794</v>
      </c>
      <c r="B100" s="2" t="str">
        <f>IF(ISBLANK(citizen_services_records_log!B100),"None",IF(ISNUMBER(citizen_services_records_log!B100),citizen_services_records_log!B100,DATE(RIGHT(citizen_services_records_log!B100,4),MID(citizen_services_records_log!B100,4,2),LEFT(citizen_services_records_log!B100,2))))</f>
        <v>None</v>
      </c>
      <c r="C100" s="5" t="str">
        <f>IF(citizen_services_records_log!C100 = "SASSA Grant Status Enquiry","SASSA - Grant Status Enquiry",IF(citizen_services_records_log!C100 = "SASSA Grant Application",  "SASSA - Grant Application", IF(citizen_services_records_log!C100=0,"None", citizen_services_records_log!C100)))</f>
        <v>Home Affairs - ID Application</v>
      </c>
      <c r="D100" s="5" t="str" cm="1">
        <f t="array" ref="D100">_xlfn.IFS(ISTEXT(citizen_services_records_log!D100),PROPER(citizen_services_records_log!D100),ISBLANK(citizen_services_records_log!D100),"None")</f>
        <v>Three Rivers Clinic</v>
      </c>
      <c r="E100" s="5" t="str" cm="1">
        <f t="array" ref="E100">_xlfn.IFS(ISTEXT(citizen_services_records_log!E100),PROPER(citizen_services_records_log!E100),ISBLANK(citizen_services_records_log!E100),"None")</f>
        <v>Sipho Mahlangu</v>
      </c>
      <c r="F100" s="6" cm="1">
        <f t="array" ref="F100">_xlfn.IFS(ISBLANK(citizen_services_records_log!F100),"None", TYPE(citizen_services_records_log!F100)=1,citizen_services_records_log!F100,citizen_services_records_log!F100="ID NOT PROVIDED","ID not provided" )</f>
        <v>9110000000000</v>
      </c>
      <c r="G100" s="4">
        <f>IF(ISBLANK(citizen_services_records_log!G100),"None",IF(ISNUMBER(citizen_services_records_log!G100),citizen_services_records_log!G100,DATE(RIGHT(citizen_services_records_log!G100,4),MID(citizen_services_records_log!G100,4,2),LEFT(citizen_services_records_log!G100,2))))</f>
        <v>33466</v>
      </c>
      <c r="H100" s="5" t="str" cm="1">
        <f t="array" ref="H100">_xlfn.IFS(citizen_services_records_log!H100="M", "Male", citizen_services_records_log!H100 = "F", "Female", citizen_services_records_log!H100="male", "Male", citizen_services_records_log!H100="female","Female", ISBLANK(citizen_services_records_log!H100),"None", citizen_services_records_log!H100 = "Female", "Female", citizen_services_records_log!H100="Male","Male")</f>
        <v>Female</v>
      </c>
      <c r="I100" s="6" t="str">
        <f>IF(OR(ISBLANK(citizen_services_records_log!I100),UPPER(TRIM(citizen_services_records_log!I100))="N/A"),"None",_xlfn.LET(_xlpm.d,RIGHT(SUBSTITUTE(SUBSTITUTE(SUBSTITUTE(SUBSTITUTE(citizen_services_records_log!I100," ",""),"-",""),"(",""),")",""),9),"0"&amp;LEFT(_xlpm.d,2)&amp;" "&amp;MID(_xlpm.d,3,3)&amp;" "&amp;RIGHT(_xlpm.d,4)))</f>
        <v>070 723 2815</v>
      </c>
      <c r="J100" s="5" t="str" cm="1">
        <f t="array" ref="J100">_xlfn.IFS(ISTEXT(citizen_services_records_log!J100),citizen_services_records_log!J100,ISBLANK(citizen_services_records_log!J100),"None")</f>
        <v>Ward 2</v>
      </c>
      <c r="K100" s="5" t="str" cm="1">
        <f t="array" ref="K100">_xlfn.IFS(ISTEXT(citizen_services_records_log!K100),citizen_services_records_log!K100, ISBLANK(citizen_services_records_log!K100),"None")</f>
        <v>None</v>
      </c>
      <c r="L100" s="5" t="str" cm="1">
        <f t="array" ref="L100">SUBSTITUTE(PROPER(_xlfn.IFS(ISTEXT(citizen_services_records_log!L100),citizen_services_records_log!L100, ISBLANK(citizen_services_records_log!L100),"None")),"Id","ID",1)</f>
        <v>Pending Verification</v>
      </c>
      <c r="M100" s="5" t="str" cm="1">
        <f t="array" ref="M100">IF(citizen_services_records_log!M100 = "Re-opened","Re-opened",PROPER(_xlfn.IFS(ISTEXT(citizen_services_records_log!M100),citizen_services_records_log!M100, ISBLANK(citizen_services_records_log!M100),"None")))</f>
        <v>None</v>
      </c>
      <c r="N100" s="5" t="str" cm="1">
        <f t="array" ref="N100">(_xlfn.IFS(ISTEXT(citizen_services_records_log!N100),citizen_services_records_log!N100,ISBLANK(citizen_services_records_log!N100),"None"))</f>
        <v>Q084</v>
      </c>
      <c r="O100" s="5" t="str" cm="1">
        <f t="array" ref="O100">_xlfn.IFS(ISTEXT(citizen_services_records_log!O100),PROPER(citizen_services_records_log!O100),ISBLANK(citizen_services_records_log!O100),"None")</f>
        <v>Zanele Mahlangu</v>
      </c>
      <c r="P100" s="4" t="str">
        <f>IF(ISBLANK(citizen_services_records_log!P100),"None",IF(ISNUMBER(citizen_services_records_log!P100),citizen_services_records_log!P100,DATE(RIGHT(citizen_services_records_log!P100,4),MID(citizen_services_records_log!P100,4,2),LEFT(citizen_services_records_log!P100,2))))</f>
        <v>None</v>
      </c>
      <c r="Q100" s="5" t="str" cm="1">
        <f t="array" ref="Q100">SUBSTITUTE(_xlfn.IFS(ISTEXT(citizen_services_records_log!Q100),PROPER(citizen_services_records_log!Q100),ISBLANK(citizen_services_records_log!Q100),"None"),"Id","ID",1)</f>
        <v>Interpreter Required - Assisted In Sesotho</v>
      </c>
    </row>
    <row r="101" spans="1:17" x14ac:dyDescent="0.3">
      <c r="A101" s="5" t="str">
        <f>IF(ISBLANK(citizen_services_records_log!A101),"None",(CONCATENATE(UPPER(_xlfn.TEXTBEFORE(SUBSTITUTE(citizen_services_records_log!A101, "-", ""), {"0","1","2","3","4","5","6","7","8","9"}, 1)),"-",RIGHT(citizen_services_records_log!A101,6))))</f>
        <v>MUN-000645</v>
      </c>
      <c r="B101" s="2">
        <f>IF(ISBLANK(citizen_services_records_log!B101),"None",IF(ISNUMBER(citizen_services_records_log!B101),citizen_services_records_log!B101,DATE(RIGHT(citizen_services_records_log!B101,4),MID(citizen_services_records_log!B101,4,2),LEFT(citizen_services_records_log!B101,2))))</f>
        <v>46049</v>
      </c>
      <c r="C101" s="5" t="str">
        <f>IF(citizen_services_records_log!C101 = "SASSA Grant Status Enquiry","SASSA - Grant Status Enquiry",IF(citizen_services_records_log!C101 = "SASSA Grant Application",  "SASSA - Grant Application", IF(citizen_services_records_log!C101=0,"None", citizen_services_records_log!C101)))</f>
        <v>Municipal - Account Query</v>
      </c>
      <c r="D101" s="5" t="str" cm="1">
        <f t="array" ref="D101">_xlfn.IFS(ISTEXT(citizen_services_records_log!D101),PROPER(citizen_services_records_log!D101),ISBLANK(citizen_services_records_log!D101),"None")</f>
        <v>Emfuleni Municipal Office</v>
      </c>
      <c r="E101" s="5" t="str" cm="1">
        <f t="array" ref="E101">_xlfn.IFS(ISTEXT(citizen_services_records_log!E101),PROPER(citizen_services_records_log!E101),ISBLANK(citizen_services_records_log!E101),"None")</f>
        <v>Refilwe Fourie</v>
      </c>
      <c r="F101" s="6" cm="1">
        <f t="array" ref="F101">_xlfn.IFS(ISBLANK(citizen_services_records_log!F101),"None", TYPE(citizen_services_records_log!F101)=1,citizen_services_records_log!F101,citizen_services_records_log!F101="ID NOT PROVIDED","ID not provided" )</f>
        <v>5610000000000</v>
      </c>
      <c r="G101" s="4">
        <f>IF(ISBLANK(citizen_services_records_log!G101),"None",IF(ISNUMBER(citizen_services_records_log!G101),citizen_services_records_log!G101,DATE(RIGHT(citizen_services_records_log!G101,4),MID(citizen_services_records_log!G101,4,2),LEFT(citizen_services_records_log!G101,2))))</f>
        <v>20614</v>
      </c>
      <c r="H101" s="5" t="str" cm="1">
        <f t="array" ref="H101">_xlfn.IFS(citizen_services_records_log!H101="M", "Male", citizen_services_records_log!H101 = "F", "Female", citizen_services_records_log!H101="male", "Male", citizen_services_records_log!H101="female","Female", ISBLANK(citizen_services_records_log!H101),"None", citizen_services_records_log!H101 = "Female", "Female", citizen_services_records_log!H101="Male","Male")</f>
        <v>Female</v>
      </c>
      <c r="I101" s="6" t="str">
        <f>IF(OR(ISBLANK(citizen_services_records_log!I101),UPPER(TRIM(citizen_services_records_log!I101))="N/A"),"None",_xlfn.LET(_xlpm.d,RIGHT(SUBSTITUTE(SUBSTITUTE(SUBSTITUTE(SUBSTITUTE(citizen_services_records_log!I101," ",""),"-",""),"(",""),")",""),9),"0"&amp;LEFT(_xlpm.d,2)&amp;" "&amp;MID(_xlpm.d,3,3)&amp;" "&amp;RIGHT(_xlpm.d,4)))</f>
        <v>067 951 4261</v>
      </c>
      <c r="J101" s="5" t="str" cm="1">
        <f t="array" ref="J101">_xlfn.IFS(ISTEXT(citizen_services_records_log!J101),citizen_services_records_log!J101,ISBLANK(citizen_services_records_log!J101),"None")</f>
        <v>Ward 3 (Informal Settlement)</v>
      </c>
      <c r="K101" s="5" t="str" cm="1">
        <f t="array" ref="K101">_xlfn.IFS(ISTEXT(citizen_services_records_log!K101),citizen_services_records_log!K101, ISBLANK(citizen_services_records_log!K101),"None")</f>
        <v>None</v>
      </c>
      <c r="L101" s="5" t="str" cm="1">
        <f t="array" ref="L101">SUBSTITUTE(PROPER(_xlfn.IFS(ISTEXT(citizen_services_records_log!L101),citizen_services_records_log!L101, ISBLANK(citizen_services_records_log!L101),"None")),"Id","ID",1)</f>
        <v>Pending Verification</v>
      </c>
      <c r="M101" s="5" t="str" cm="1">
        <f t="array" ref="M101">IF(citizen_services_records_log!M101 = "Re-opened","Re-opened",PROPER(_xlfn.IFS(ISTEXT(citizen_services_records_log!M101),citizen_services_records_log!M101, ISBLANK(citizen_services_records_log!M101),"None")))</f>
        <v>Captured</v>
      </c>
      <c r="N101" s="5" t="str" cm="1">
        <f t="array" ref="N101">(_xlfn.IFS(ISTEXT(citizen_services_records_log!N101),citizen_services_records_log!N101,ISBLANK(citizen_services_records_log!N101),"None"))</f>
        <v>Q094</v>
      </c>
      <c r="O101" s="5" t="str" cm="1">
        <f t="array" ref="O101">_xlfn.IFS(ISTEXT(citizen_services_records_log!O101),PROPER(citizen_services_records_log!O101),ISBLANK(citizen_services_records_log!O101),"None")</f>
        <v>Palesa Radebe</v>
      </c>
      <c r="P101" s="4">
        <f>IF(ISBLANK(citizen_services_records_log!P101),"None",IF(ISNUMBER(citizen_services_records_log!P101),citizen_services_records_log!P101,DATE(RIGHT(citizen_services_records_log!P101,4),MID(citizen_services_records_log!P101,4,2),LEFT(citizen_services_records_log!P101,2))))</f>
        <v>46070</v>
      </c>
      <c r="Q101" s="5" t="str" cm="1">
        <f t="array" ref="Q101">SUBSTITUTE(_xlfn.IFS(ISTEXT(citizen_services_records_log!Q101),PROPER(citizen_services_records_log!Q101),ISBLANK(citizen_services_records_log!Q101),"None"),"Id","ID",1)</f>
        <v>Home Affairs System Down For Maintenance During Visit</v>
      </c>
    </row>
    <row r="102" spans="1:17" x14ac:dyDescent="0.3">
      <c r="A102" s="5" t="str">
        <f>IF(ISBLANK(citizen_services_records_log!A102),"None",(CONCATENATE(UPPER(_xlfn.TEXTBEFORE(SUBSTITUTE(citizen_services_records_log!A102, "-", ""), {"0","1","2","3","4","5","6","7","8","9"}, 1)),"-",RIGHT(citizen_services_records_log!A102,6))))</f>
        <v>MUN-000849</v>
      </c>
      <c r="B102" s="2">
        <f>IF(ISBLANK(citizen_services_records_log!B102),"None",IF(ISNUMBER(citizen_services_records_log!B102),citizen_services_records_log!B102,DATE(RIGHT(citizen_services_records_log!B102,4),MID(citizen_services_records_log!B102,4,2),LEFT(citizen_services_records_log!B102,2))))</f>
        <v>46016</v>
      </c>
      <c r="C102" s="5" t="str">
        <f>IF(citizen_services_records_log!C102 = "SASSA Grant Status Enquiry","SASSA - Grant Status Enquiry",IF(citizen_services_records_log!C102 = "SASSA Grant Application",  "SASSA - Grant Application", IF(citizen_services_records_log!C102=0,"None", citizen_services_records_log!C102)))</f>
        <v>Municipal - Account Query</v>
      </c>
      <c r="D102" s="5" t="str" cm="1">
        <f t="array" ref="D102">_xlfn.IFS(ISTEXT(citizen_services_records_log!D102),PROPER(citizen_services_records_log!D102),ISBLANK(citizen_services_records_log!D102),"None")</f>
        <v>Evaton Sassa Office</v>
      </c>
      <c r="E102" s="5" t="str" cm="1">
        <f t="array" ref="E102">_xlfn.IFS(ISTEXT(citizen_services_records_log!E102),PROPER(citizen_services_records_log!E102),ISBLANK(citizen_services_records_log!E102),"None")</f>
        <v>Bongani Radebe</v>
      </c>
      <c r="F102" s="6" cm="1">
        <f t="array" ref="F102">_xlfn.IFS(ISBLANK(citizen_services_records_log!F102),"None", TYPE(citizen_services_records_log!F102)=1,citizen_services_records_log!F102,citizen_services_records_log!F102="ID NOT PROVIDED","ID not provided" )</f>
        <v>4710000000000</v>
      </c>
      <c r="G102" s="4">
        <f>IF(ISBLANK(citizen_services_records_log!G102),"None",IF(ISNUMBER(citizen_services_records_log!G102),citizen_services_records_log!G102,DATE(RIGHT(citizen_services_records_log!G102,4),MID(citizen_services_records_log!G102,4,2),LEFT(citizen_services_records_log!G102,2))))</f>
        <v>17325</v>
      </c>
      <c r="H102" s="5" t="str" cm="1">
        <f t="array" ref="H102">_xlfn.IFS(citizen_services_records_log!H102="M", "Male", citizen_services_records_log!H102 = "F", "Female", citizen_services_records_log!H102="male", "Male", citizen_services_records_log!H102="female","Female", ISBLANK(citizen_services_records_log!H102),"None", citizen_services_records_log!H102 = "Female", "Female", citizen_services_records_log!H102="Male","Male")</f>
        <v>Male</v>
      </c>
      <c r="I102" s="6" t="str">
        <f>IF(OR(ISBLANK(citizen_services_records_log!I102),UPPER(TRIM(citizen_services_records_log!I102))="N/A"),"None",_xlfn.LET(_xlpm.d,RIGHT(SUBSTITUTE(SUBSTITUTE(SUBSTITUTE(SUBSTITUTE(citizen_services_records_log!I102," ",""),"-",""),"(",""),")",""),9),"0"&amp;LEFT(_xlpm.d,2)&amp;" "&amp;MID(_xlpm.d,3,3)&amp;" "&amp;RIGHT(_xlpm.d,4)))</f>
        <v>078 783 2336</v>
      </c>
      <c r="J102" s="5" t="str" cm="1">
        <f t="array" ref="J102">_xlfn.IFS(ISTEXT(citizen_services_records_log!J102),citizen_services_records_log!J102,ISBLANK(citizen_services_records_log!J102),"None")</f>
        <v>Ward 5</v>
      </c>
      <c r="K102" s="5" t="str" cm="1">
        <f t="array" ref="K102">_xlfn.IFS(ISTEXT(citizen_services_records_log!K102),citizen_services_records_log!K102, ISBLANK(citizen_services_records_log!K102),"None")</f>
        <v>None</v>
      </c>
      <c r="L102" s="5" t="str" cm="1">
        <f t="array" ref="L102">SUBSTITUTE(PROPER(_xlfn.IFS(ISTEXT(citizen_services_records_log!L102),citizen_services_records_log!L102, ISBLANK(citizen_services_records_log!L102),"None")),"Id","ID",1)</f>
        <v>Complete</v>
      </c>
      <c r="M102" s="5" t="str" cm="1">
        <f t="array" ref="M102">IF(citizen_services_records_log!M102 = "Re-opened","Re-opened",PROPER(_xlfn.IFS(ISTEXT(citizen_services_records_log!M102),citizen_services_records_log!M102, ISBLANK(citizen_services_records_log!M102),"None")))</f>
        <v>Awaiting Documents</v>
      </c>
      <c r="N102" s="5" t="str" cm="1">
        <f t="array" ref="N102">(_xlfn.IFS(ISTEXT(citizen_services_records_log!N102),citizen_services_records_log!N102,ISBLANK(citizen_services_records_log!N102),"None"))</f>
        <v>Q284</v>
      </c>
      <c r="O102" s="5" t="str" cm="1">
        <f t="array" ref="O102">_xlfn.IFS(ISTEXT(citizen_services_records_log!O102),PROPER(citizen_services_records_log!O102),ISBLANK(citizen_services_records_log!O102),"None")</f>
        <v>Zanele Nel</v>
      </c>
      <c r="P102" s="4" t="str">
        <f>IF(ISBLANK(citizen_services_records_log!P102),"None",IF(ISNUMBER(citizen_services_records_log!P102),citizen_services_records_log!P102,DATE(RIGHT(citizen_services_records_log!P102,4),MID(citizen_services_records_log!P102,4,2),LEFT(citizen_services_records_log!P102,2))))</f>
        <v>None</v>
      </c>
      <c r="Q102" s="5" t="str" cm="1">
        <f t="array" ref="Q102">SUBSTITUTE(_xlfn.IFS(ISTEXT(citizen_services_records_log!Q102),PROPER(citizen_services_records_log!Q102),ISBLANK(citizen_services_records_log!Q102),"None"),"Id","ID",1)</f>
        <v>Urgent Case - Fast-Tracked Per Supervisor Approval</v>
      </c>
    </row>
    <row r="103" spans="1:17" x14ac:dyDescent="0.3">
      <c r="A103" s="5" t="str">
        <f>IF(ISBLANK(citizen_services_records_log!A103),"None",(CONCATENATE(UPPER(_xlfn.TEXTBEFORE(SUBSTITUTE(citizen_services_records_log!A103, "-", ""), {"0","1","2","3","4","5","6","7","8","9"}, 1)),"-",RIGHT(citizen_services_records_log!A103,6))))</f>
        <v>DHA-000478</v>
      </c>
      <c r="B103" s="2">
        <f>IF(ISBLANK(citizen_services_records_log!B103),"None",IF(ISNUMBER(citizen_services_records_log!B103),citizen_services_records_log!B103,DATE(RIGHT(citizen_services_records_log!B103,4),MID(citizen_services_records_log!B103,4,2),LEFT(citizen_services_records_log!B103,2))))</f>
        <v>46076</v>
      </c>
      <c r="C103" s="5" t="str">
        <f>IF(citizen_services_records_log!C103 = "SASSA Grant Status Enquiry","SASSA - Grant Status Enquiry",IF(citizen_services_records_log!C103 = "SASSA Grant Application",  "SASSA - Grant Application", IF(citizen_services_records_log!C103=0,"None", citizen_services_records_log!C103)))</f>
        <v>Home Affairs - Birth Certificate</v>
      </c>
      <c r="D103" s="5" t="str" cm="1">
        <f t="array" ref="D103">_xlfn.IFS(ISTEXT(citizen_services_records_log!D103),PROPER(citizen_services_records_log!D103),ISBLANK(citizen_services_records_log!D103),"None")</f>
        <v>Meyerton Municipal Office</v>
      </c>
      <c r="E103" s="5" t="str" cm="1">
        <f t="array" ref="E103">_xlfn.IFS(ISTEXT(citizen_services_records_log!E103),PROPER(citizen_services_records_log!E103),ISBLANK(citizen_services_records_log!E103),"None")</f>
        <v>None</v>
      </c>
      <c r="F103" s="6" cm="1">
        <f t="array" ref="F103">_xlfn.IFS(ISBLANK(citizen_services_records_log!F103),"None", TYPE(citizen_services_records_log!F103)=1,citizen_services_records_log!F103,citizen_services_records_log!F103="ID NOT PROVIDED","ID not provided" )</f>
        <v>5300000000000</v>
      </c>
      <c r="G103" s="4">
        <f>IF(ISBLANK(citizen_services_records_log!G103),"None",IF(ISNUMBER(citizen_services_records_log!G103),citizen_services_records_log!G103,DATE(RIGHT(citizen_services_records_log!G103,4),MID(citizen_services_records_log!G103,4,2),LEFT(citizen_services_records_log!G103,2))))</f>
        <v>19446</v>
      </c>
      <c r="H103" s="5" t="str" cm="1">
        <f t="array" ref="H103">_xlfn.IFS(citizen_services_records_log!H103="M", "Male", citizen_services_records_log!H103 = "F", "Female", citizen_services_records_log!H103="male", "Male", citizen_services_records_log!H103="female","Female", ISBLANK(citizen_services_records_log!H103),"None", citizen_services_records_log!H103 = "Female", "Female", citizen_services_records_log!H103="Male","Male")</f>
        <v>Male</v>
      </c>
      <c r="I103" s="6" t="str">
        <f>IF(OR(ISBLANK(citizen_services_records_log!I103),UPPER(TRIM(citizen_services_records_log!I103))="N/A"),"None",_xlfn.LET(_xlpm.d,RIGHT(SUBSTITUTE(SUBSTITUTE(SUBSTITUTE(SUBSTITUTE(citizen_services_records_log!I103," ",""),"-",""),"(",""),")",""),9),"0"&amp;LEFT(_xlpm.d,2)&amp;" "&amp;MID(_xlpm.d,3,3)&amp;" "&amp;RIGHT(_xlpm.d,4)))</f>
        <v>077 732 4180</v>
      </c>
      <c r="J103" s="5" t="str" cm="1">
        <f t="array" ref="J103">_xlfn.IFS(ISTEXT(citizen_services_records_log!J103),citizen_services_records_log!J103,ISBLANK(citizen_services_records_log!J103),"None")</f>
        <v>Ward 21</v>
      </c>
      <c r="K103" s="5" t="str" cm="1">
        <f t="array" ref="K103">_xlfn.IFS(ISTEXT(citizen_services_records_log!K103),citizen_services_records_log!K103, ISBLANK(citizen_services_records_log!K103),"None")</f>
        <v>None</v>
      </c>
      <c r="L103" s="5" t="str" cm="1">
        <f t="array" ref="L103">SUBSTITUTE(PROPER(_xlfn.IFS(ISTEXT(citizen_services_records_log!L103),citizen_services_records_log!L103, ISBLANK(citizen_services_records_log!L103),"None")),"Id","ID",1)</f>
        <v>Under Review</v>
      </c>
      <c r="M103" s="5" t="str" cm="1">
        <f t="array" ref="M103">IF(citizen_services_records_log!M103 = "Re-opened","Re-opened",PROPER(_xlfn.IFS(ISTEXT(citizen_services_records_log!M103),citizen_services_records_log!M103, ISBLANK(citizen_services_records_log!M103),"None")))</f>
        <v>Resolved</v>
      </c>
      <c r="N103" s="5" t="str" cm="1">
        <f t="array" ref="N103">(_xlfn.IFS(ISTEXT(citizen_services_records_log!N103),citizen_services_records_log!N103,ISBLANK(citizen_services_records_log!N103),"None"))</f>
        <v>Q291</v>
      </c>
      <c r="O103" s="5" t="str" cm="1">
        <f t="array" ref="O103">_xlfn.IFS(ISTEXT(citizen_services_records_log!O103),PROPER(citizen_services_records_log!O103),ISBLANK(citizen_services_records_log!O103),"None")</f>
        <v>Busisiwe Radebe</v>
      </c>
      <c r="P103" s="4" t="str">
        <f>IF(ISBLANK(citizen_services_records_log!P103),"None",IF(ISNUMBER(citizen_services_records_log!P103),citizen_services_records_log!P103,DATE(RIGHT(citizen_services_records_log!P103,4),MID(citizen_services_records_log!P103,4,2),LEFT(citizen_services_records_log!P103,2))))</f>
        <v>None</v>
      </c>
      <c r="Q103" s="5" t="str" cm="1">
        <f t="array" ref="Q103">SUBSTITUTE(_xlfn.IFS(ISTEXT(citizen_services_records_log!Q103),PROPER(citizen_services_records_log!Q103),ISBLANK(citizen_services_records_log!Q103),"None"),"Id","ID",1)</f>
        <v>Interpreter Required - Assisted In Sesotho</v>
      </c>
    </row>
    <row r="104" spans="1:17" x14ac:dyDescent="0.3">
      <c r="A104" s="5" t="str">
        <f>IF(ISBLANK(citizen_services_records_log!A104),"None",(CONCATENATE(UPPER(_xlfn.TEXTBEFORE(SUBSTITUTE(citizen_services_records_log!A104, "-", ""), {"0","1","2","3","4","5","6","7","8","9"}, 1)),"-",RIGHT(citizen_services_records_log!A104,6))))</f>
        <v>DHA-000811</v>
      </c>
      <c r="B104" s="2">
        <f>IF(ISBLANK(citizen_services_records_log!B104),"None",IF(ISNUMBER(citizen_services_records_log!B104),citizen_services_records_log!B104,DATE(RIGHT(citizen_services_records_log!B104,4),MID(citizen_services_records_log!B104,4,2),LEFT(citizen_services_records_log!B104,2))))</f>
        <v>46131</v>
      </c>
      <c r="C104" s="5" t="str">
        <f>IF(citizen_services_records_log!C104 = "SASSA Grant Status Enquiry","SASSA - Grant Status Enquiry",IF(citizen_services_records_log!C104 = "SASSA Grant Application",  "SASSA - Grant Application", IF(citizen_services_records_log!C104=0,"None", citizen_services_records_log!C104)))</f>
        <v>Home Affairs - ID Application</v>
      </c>
      <c r="D104" s="5" t="str" cm="1">
        <f t="array" ref="D104">_xlfn.IFS(ISTEXT(citizen_services_records_log!D104),PROPER(citizen_services_records_log!D104),ISBLANK(citizen_services_records_log!D104),"None")</f>
        <v>Evaton Sassa Office</v>
      </c>
      <c r="E104" s="5" t="str" cm="1">
        <f t="array" ref="E104">_xlfn.IFS(ISTEXT(citizen_services_records_log!E104),PROPER(citizen_services_records_log!E104),ISBLANK(citizen_services_records_log!E104),"None")</f>
        <v>Elizabeth Molefe</v>
      </c>
      <c r="F104" s="6" cm="1">
        <f t="array" ref="F104">_xlfn.IFS(ISBLANK(citizen_services_records_log!F104),"None", TYPE(citizen_services_records_log!F104)=1,citizen_services_records_log!F104,citizen_services_records_log!F104="ID NOT PROVIDED","ID not provided" )</f>
        <v>9000000000000</v>
      </c>
      <c r="G104" s="4">
        <f>IF(ISBLANK(citizen_services_records_log!G104),"None",IF(ISNUMBER(citizen_services_records_log!G104),citizen_services_records_log!G104,DATE(RIGHT(citizen_services_records_log!G104,4),MID(citizen_services_records_log!G104,4,2),LEFT(citizen_services_records_log!G104,2))))</f>
        <v>33119</v>
      </c>
      <c r="H104" s="5" t="str" cm="1">
        <f t="array" ref="H104">_xlfn.IFS(citizen_services_records_log!H104="M", "Male", citizen_services_records_log!H104 = "F", "Female", citizen_services_records_log!H104="male", "Male", citizen_services_records_log!H104="female","Female", ISBLANK(citizen_services_records_log!H104),"None", citizen_services_records_log!H104 = "Female", "Female", citizen_services_records_log!H104="Male","Male")</f>
        <v>Male</v>
      </c>
      <c r="I104" s="6" t="str">
        <f>IF(OR(ISBLANK(citizen_services_records_log!I104),UPPER(TRIM(citizen_services_records_log!I104))="N/A"),"None",_xlfn.LET(_xlpm.d,RIGHT(SUBSTITUTE(SUBSTITUTE(SUBSTITUTE(SUBSTITUTE(citizen_services_records_log!I104," ",""),"-",""),"(",""),")",""),9),"0"&amp;LEFT(_xlpm.d,2)&amp;" "&amp;MID(_xlpm.d,3,3)&amp;" "&amp;RIGHT(_xlpm.d,4)))</f>
        <v>None</v>
      </c>
      <c r="J104" s="5" t="str" cm="1">
        <f t="array" ref="J104">_xlfn.IFS(ISTEXT(citizen_services_records_log!J104),citizen_services_records_log!J104,ISBLANK(citizen_services_records_log!J104),"None")</f>
        <v>Ward 16</v>
      </c>
      <c r="K104" s="5" t="str" cm="1">
        <f t="array" ref="K104">_xlfn.IFS(ISTEXT(citizen_services_records_log!K104),citizen_services_records_log!K104, ISBLANK(citizen_services_records_log!K104),"None")</f>
        <v>None</v>
      </c>
      <c r="L104" s="5" t="str" cm="1">
        <f t="array" ref="L104">SUBSTITUTE(PROPER(_xlfn.IFS(ISTEXT(citizen_services_records_log!L104),citizen_services_records_log!L104, ISBLANK(citizen_services_records_log!L104),"None")),"Id","ID",1)</f>
        <v>Under Review</v>
      </c>
      <c r="M104" s="5" t="str" cm="1">
        <f t="array" ref="M104">IF(citizen_services_records_log!M104 = "Re-opened","Re-opened",PROPER(_xlfn.IFS(ISTEXT(citizen_services_records_log!M104),citizen_services_records_log!M104, ISBLANK(citizen_services_records_log!M104),"None")))</f>
        <v>Re-opened</v>
      </c>
      <c r="N104" s="5" t="str" cm="1">
        <f t="array" ref="N104">(_xlfn.IFS(ISTEXT(citizen_services_records_log!N104),citizen_services_records_log!N104,ISBLANK(citizen_services_records_log!N104),"None"))</f>
        <v>None</v>
      </c>
      <c r="O104" s="5" t="str" cm="1">
        <f t="array" ref="O104">_xlfn.IFS(ISTEXT(citizen_services_records_log!O104),PROPER(citizen_services_records_log!O104),ISBLANK(citizen_services_records_log!O104),"None")</f>
        <v>Chris Sithole</v>
      </c>
      <c r="P104" s="4" t="str">
        <f>IF(ISBLANK(citizen_services_records_log!P104),"None",IF(ISNUMBER(citizen_services_records_log!P104),citizen_services_records_log!P104,DATE(RIGHT(citizen_services_records_log!P104,4),MID(citizen_services_records_log!P104,4,2),LEFT(citizen_services_records_log!P104,2))))</f>
        <v>None</v>
      </c>
      <c r="Q104" s="5" t="str" cm="1">
        <f t="array" ref="Q104">SUBSTITUTE(_xlfn.IFS(ISTEXT(citizen_services_records_log!Q104),PROPER(citizen_services_records_log!Q104),ISBLANK(citizen_services_records_log!Q104),"None"),"Id","ID",1)</f>
        <v>Applicant Is A Minor, Guardian Present And Documented</v>
      </c>
    </row>
    <row r="105" spans="1:17" x14ac:dyDescent="0.3">
      <c r="A105" s="5" t="str">
        <f>IF(ISBLANK(citizen_services_records_log!A105),"None",(CONCATENATE(UPPER(_xlfn.TEXTBEFORE(SUBSTITUTE(citizen_services_records_log!A105, "-", ""), {"0","1","2","3","4","5","6","7","8","9"}, 1)),"-",RIGHT(citizen_services_records_log!A105,6))))</f>
        <v>SASSA-000588</v>
      </c>
      <c r="B105" s="2">
        <f>IF(ISBLANK(citizen_services_records_log!B105),"None",IF(ISNUMBER(citizen_services_records_log!B105),citizen_services_records_log!B105,DATE(RIGHT(citizen_services_records_log!B105,4),MID(citizen_services_records_log!B105,4,2),LEFT(citizen_services_records_log!B105,2))))</f>
        <v>46121</v>
      </c>
      <c r="C105" s="5" t="str">
        <f>IF(citizen_services_records_log!C105 = "SASSA Grant Status Enquiry","SASSA - Grant Status Enquiry",IF(citizen_services_records_log!C105 = "SASSA Grant Application",  "SASSA - Grant Application", IF(citizen_services_records_log!C105=0,"None", citizen_services_records_log!C105)))</f>
        <v>SASSA - Grant Application</v>
      </c>
      <c r="D105" s="5" t="str" cm="1">
        <f t="array" ref="D105">_xlfn.IFS(ISTEXT(citizen_services_records_log!D105),PROPER(citizen_services_records_log!D105),ISBLANK(citizen_services_records_log!D105),"None")</f>
        <v>Vanderbijlpark Home Affairs</v>
      </c>
      <c r="E105" s="5" t="str" cm="1">
        <f t="array" ref="E105">_xlfn.IFS(ISTEXT(citizen_services_records_log!E105),PROPER(citizen_services_records_log!E105),ISBLANK(citizen_services_records_log!E105),"None")</f>
        <v>Pieter Sithole</v>
      </c>
      <c r="F105" s="6" t="str" cm="1">
        <f t="array" ref="F105">_xlfn.IFS(ISBLANK(citizen_services_records_log!F105),"None", TYPE(citizen_services_records_log!F105)=1,citizen_services_records_log!F105,citizen_services_records_log!F105="ID NOT PROVIDED","ID not provided" )</f>
        <v>None</v>
      </c>
      <c r="G105" s="4">
        <f>IF(ISBLANK(citizen_services_records_log!G105),"None",IF(ISNUMBER(citizen_services_records_log!G105),citizen_services_records_log!G105,DATE(RIGHT(citizen_services_records_log!G105,4),MID(citizen_services_records_log!G105,4,2),LEFT(citizen_services_records_log!G105,2))))</f>
        <v>15173</v>
      </c>
      <c r="H105" s="5" t="str" cm="1">
        <f t="array" ref="H105">_xlfn.IFS(citizen_services_records_log!H105="M", "Male", citizen_services_records_log!H105 = "F", "Female", citizen_services_records_log!H105="male", "Male", citizen_services_records_log!H105="female","Female", ISBLANK(citizen_services_records_log!H105),"None", citizen_services_records_log!H105 = "Female", "Female", citizen_services_records_log!H105="Male","Male")</f>
        <v>Male</v>
      </c>
      <c r="I105" s="6" t="str">
        <f>IF(OR(ISBLANK(citizen_services_records_log!I105),UPPER(TRIM(citizen_services_records_log!I105))="N/A"),"None",_xlfn.LET(_xlpm.d,RIGHT(SUBSTITUTE(SUBSTITUTE(SUBSTITUTE(SUBSTITUTE(citizen_services_records_log!I105," ",""),"-",""),"(",""),")",""),9),"0"&amp;LEFT(_xlpm.d,2)&amp;" "&amp;MID(_xlpm.d,3,3)&amp;" "&amp;RIGHT(_xlpm.d,4)))</f>
        <v>None</v>
      </c>
      <c r="J105" s="5" t="str" cm="1">
        <f t="array" ref="J105">_xlfn.IFS(ISTEXT(citizen_services_records_log!J105),citizen_services_records_log!J105,ISBLANK(citizen_services_records_log!J105),"None")</f>
        <v>Ward 22</v>
      </c>
      <c r="K105" s="5" t="str" cm="1">
        <f t="array" ref="K105">_xlfn.IFS(ISTEXT(citizen_services_records_log!K105),citizen_services_records_log!K105, ISBLANK(citizen_services_records_log!K105),"None")</f>
        <v>SRD Grant</v>
      </c>
      <c r="L105" s="5" t="str" cm="1">
        <f t="array" ref="L105">SUBSTITUTE(PROPER(_xlfn.IFS(ISTEXT(citizen_services_records_log!L105),citizen_services_records_log!L105, ISBLANK(citizen_services_records_log!L105),"None")),"Id","ID",1)</f>
        <v>Approved</v>
      </c>
      <c r="M105" s="5" t="str" cm="1">
        <f t="array" ref="M105">IF(citizen_services_records_log!M105 = "Re-opened","Re-opened",PROPER(_xlfn.IFS(ISTEXT(citizen_services_records_log!M105),citizen_services_records_log!M105, ISBLANK(citizen_services_records_log!M105),"None")))</f>
        <v>Awaiting Documents</v>
      </c>
      <c r="N105" s="5" t="str" cm="1">
        <f t="array" ref="N105">(_xlfn.IFS(ISTEXT(citizen_services_records_log!N105),citizen_services_records_log!N105,ISBLANK(citizen_services_records_log!N105),"None"))</f>
        <v>Q245</v>
      </c>
      <c r="O105" s="5" t="str" cm="1">
        <f t="array" ref="O105">_xlfn.IFS(ISTEXT(citizen_services_records_log!O105),PROPER(citizen_services_records_log!O105),ISBLANK(citizen_services_records_log!O105),"None")</f>
        <v>Palesa Mahlangu</v>
      </c>
      <c r="P105" s="4" t="str">
        <f>IF(ISBLANK(citizen_services_records_log!P105),"None",IF(ISNUMBER(citizen_services_records_log!P105),citizen_services_records_log!P105,DATE(RIGHT(citizen_services_records_log!P105,4),MID(citizen_services_records_log!P105,4,2),LEFT(citizen_services_records_log!P105,2))))</f>
        <v>None</v>
      </c>
      <c r="Q105" s="5" t="str" cm="1">
        <f t="array" ref="Q105">SUBSTITUTE(_xlfn.IFS(ISTEXT(citizen_services_records_log!Q105),PROPER(citizen_services_records_log!Q105),ISBLANK(citizen_services_records_log!Q105),"None"),"Id","ID",1)</f>
        <v>System Offline - Captured Manually, Will Upload Later</v>
      </c>
    </row>
    <row r="106" spans="1:17" x14ac:dyDescent="0.3">
      <c r="A106" s="5" t="str">
        <f>IF(ISBLANK(citizen_services_records_log!A106),"None",(CONCATENATE(UPPER(_xlfn.TEXTBEFORE(SUBSTITUTE(citizen_services_records_log!A106, "-", ""), {"0","1","2","3","4","5","6","7","8","9"}, 1)),"-",RIGHT(citizen_services_records_log!A106,6))))</f>
        <v>CLN-000797</v>
      </c>
      <c r="B106" s="2">
        <f>IF(ISBLANK(citizen_services_records_log!B106),"None",IF(ISNUMBER(citizen_services_records_log!B106),citizen_services_records_log!B106,DATE(RIGHT(citizen_services_records_log!B106,4),MID(citizen_services_records_log!B106,4,2),LEFT(citizen_services_records_log!B106,2))))</f>
        <v>46125</v>
      </c>
      <c r="C106" s="5" t="str">
        <f>IF(citizen_services_records_log!C106 = "SASSA Grant Status Enquiry","SASSA - Grant Status Enquiry",IF(citizen_services_records_log!C106 = "SASSA Grant Application",  "SASSA - Grant Application", IF(citizen_services_records_log!C106=0,"None", citizen_services_records_log!C106)))</f>
        <v>Clinic - Immunisation</v>
      </c>
      <c r="D106" s="5" t="str" cm="1">
        <f t="array" ref="D106">_xlfn.IFS(ISTEXT(citizen_services_records_log!D106),PROPER(citizen_services_records_log!D106),ISBLANK(citizen_services_records_log!D106),"None")</f>
        <v>Meyerton Municipal Office</v>
      </c>
      <c r="E106" s="5" t="str" cm="1">
        <f t="array" ref="E106">_xlfn.IFS(ISTEXT(citizen_services_records_log!E106),PROPER(citizen_services_records_log!E106),ISBLANK(citizen_services_records_log!E106),"None")</f>
        <v>Marie Mokgadi</v>
      </c>
      <c r="F106" s="6" cm="1">
        <f t="array" ref="F106">_xlfn.IFS(ISBLANK(citizen_services_records_log!F106),"None", TYPE(citizen_services_records_log!F106)=1,citizen_services_records_log!F106,citizen_services_records_log!F106="ID NOT PROVIDED","ID not provided" )</f>
        <v>2310000000000</v>
      </c>
      <c r="G106" s="4">
        <f>IF(ISBLANK(citizen_services_records_log!G106),"None",IF(ISNUMBER(citizen_services_records_log!G106),citizen_services_records_log!G106,DATE(RIGHT(citizen_services_records_log!G106,4),MID(citizen_services_records_log!G106,4,2),LEFT(citizen_services_records_log!G106,2))))</f>
        <v>45253</v>
      </c>
      <c r="H106" s="5" t="str" cm="1">
        <f t="array" ref="H106">_xlfn.IFS(citizen_services_records_log!H106="M", "Male", citizen_services_records_log!H106 = "F", "Female", citizen_services_records_log!H106="male", "Male", citizen_services_records_log!H106="female","Female", ISBLANK(citizen_services_records_log!H106),"None", citizen_services_records_log!H106 = "Female", "Female", citizen_services_records_log!H106="Male","Male")</f>
        <v>Male</v>
      </c>
      <c r="I106" s="6" t="str">
        <f>IF(OR(ISBLANK(citizen_services_records_log!I106),UPPER(TRIM(citizen_services_records_log!I106))="N/A"),"None",_xlfn.LET(_xlpm.d,RIGHT(SUBSTITUTE(SUBSTITUTE(SUBSTITUTE(SUBSTITUTE(citizen_services_records_log!I106," ",""),"-",""),"(",""),")",""),9),"0"&amp;LEFT(_xlpm.d,2)&amp;" "&amp;MID(_xlpm.d,3,3)&amp;" "&amp;RIGHT(_xlpm.d,4)))</f>
        <v>None</v>
      </c>
      <c r="J106" s="5" t="str" cm="1">
        <f t="array" ref="J106">_xlfn.IFS(ISTEXT(citizen_services_records_log!J106),citizen_services_records_log!J106,ISBLANK(citizen_services_records_log!J106),"None")</f>
        <v>Ward 24</v>
      </c>
      <c r="K106" s="5" t="str" cm="1">
        <f t="array" ref="K106">_xlfn.IFS(ISTEXT(citizen_services_records_log!K106),citizen_services_records_log!K106, ISBLANK(citizen_services_records_log!K106),"None")</f>
        <v>None</v>
      </c>
      <c r="L106" s="5" t="str" cm="1">
        <f t="array" ref="L106">SUBSTITUTE(PROPER(_xlfn.IFS(ISTEXT(citizen_services_records_log!L106),citizen_services_records_log!L106, ISBLANK(citizen_services_records_log!L106),"None")),"Id","ID",1)</f>
        <v>Pending Verification</v>
      </c>
      <c r="M106" s="5" t="str" cm="1">
        <f t="array" ref="M106">IF(citizen_services_records_log!M106 = "Re-opened","Re-opened",PROPER(_xlfn.IFS(ISTEXT(citizen_services_records_log!M106),citizen_services_records_log!M106, ISBLANK(citizen_services_records_log!M106),"None")))</f>
        <v>Closed</v>
      </c>
      <c r="N106" s="5" t="str" cm="1">
        <f t="array" ref="N106">(_xlfn.IFS(ISTEXT(citizen_services_records_log!N106),citizen_services_records_log!N106,ISBLANK(citizen_services_records_log!N106),"None"))</f>
        <v>Q161</v>
      </c>
      <c r="O106" s="5" t="str" cm="1">
        <f t="array" ref="O106">_xlfn.IFS(ISTEXT(citizen_services_records_log!O106),PROPER(citizen_services_records_log!O106),ISBLANK(citizen_services_records_log!O106),"None")</f>
        <v>Zanele Radebe</v>
      </c>
      <c r="P106" s="4" t="str">
        <f>IF(ISBLANK(citizen_services_records_log!P106),"None",IF(ISNUMBER(citizen_services_records_log!P106),citizen_services_records_log!P106,DATE(RIGHT(citizen_services_records_log!P106,4),MID(citizen_services_records_log!P106,4,2),LEFT(citizen_services_records_log!P106,2))))</f>
        <v>None</v>
      </c>
      <c r="Q106" s="5" t="str" cm="1">
        <f t="array" ref="Q106">SUBSTITUTE(_xlfn.IFS(ISTEXT(citizen_services_records_log!Q106),PROPER(citizen_services_records_log!Q106),ISBLANK(citizen_services_records_log!Q106),"None"),"Id","ID",1)</f>
        <v>Grant Payment Query - Referred To Sassa Call Centre</v>
      </c>
    </row>
    <row r="107" spans="1:17" x14ac:dyDescent="0.3">
      <c r="A107" s="5" t="str">
        <f>IF(ISBLANK(citizen_services_records_log!A107),"None",(CONCATENATE(UPPER(_xlfn.TEXTBEFORE(SUBSTITUTE(citizen_services_records_log!A107, "-", ""), {"0","1","2","3","4","5","6","7","8","9"}, 1)),"-",RIGHT(citizen_services_records_log!A107,6))))</f>
        <v>SASSA-000197</v>
      </c>
      <c r="B107" s="2">
        <f>IF(ISBLANK(citizen_services_records_log!B107),"None",IF(ISNUMBER(citizen_services_records_log!B107),citizen_services_records_log!B107,DATE(RIGHT(citizen_services_records_log!B107,4),MID(citizen_services_records_log!B107,4,2),LEFT(citizen_services_records_log!B107,2))))</f>
        <v>46160</v>
      </c>
      <c r="C107" s="5" t="str">
        <f>IF(citizen_services_records_log!C107 = "SASSA Grant Status Enquiry","SASSA - Grant Status Enquiry",IF(citizen_services_records_log!C107 = "SASSA Grant Application",  "SASSA - Grant Application", IF(citizen_services_records_log!C107=0,"None", citizen_services_records_log!C107)))</f>
        <v>SASSA - Grant Status Enquiry</v>
      </c>
      <c r="D107" s="5" t="str" cm="1">
        <f t="array" ref="D107">_xlfn.IFS(ISTEXT(citizen_services_records_log!D107),PROPER(citizen_services_records_log!D107),ISBLANK(citizen_services_records_log!D107),"None")</f>
        <v>Vanderbijlpark Home Affairs</v>
      </c>
      <c r="E107" s="5" t="str" cm="1">
        <f t="array" ref="E107">_xlfn.IFS(ISTEXT(citizen_services_records_log!E107),PROPER(citizen_services_records_log!E107),ISBLANK(citizen_services_records_log!E107),"None")</f>
        <v>Willem Fourie</v>
      </c>
      <c r="F107" s="6" cm="1">
        <f t="array" ref="F107">_xlfn.IFS(ISBLANK(citizen_services_records_log!F107),"None", TYPE(citizen_services_records_log!F107)=1,citizen_services_records_log!F107,citizen_services_records_log!F107="ID NOT PROVIDED","ID not provided" )</f>
        <v>7810000000000</v>
      </c>
      <c r="G107" s="4">
        <f>IF(ISBLANK(citizen_services_records_log!G107),"None",IF(ISNUMBER(citizen_services_records_log!G107),citizen_services_records_log!G107,DATE(RIGHT(citizen_services_records_log!G107,4),MID(citizen_services_records_log!G107,4,2),LEFT(citizen_services_records_log!G107,2))))</f>
        <v>28796</v>
      </c>
      <c r="H107" s="5" t="str" cm="1">
        <f t="array" ref="H107">_xlfn.IFS(citizen_services_records_log!H107="M", "Male", citizen_services_records_log!H107 = "F", "Female", citizen_services_records_log!H107="male", "Male", citizen_services_records_log!H107="female","Female", ISBLANK(citizen_services_records_log!H107),"None", citizen_services_records_log!H107 = "Female", "Female", citizen_services_records_log!H107="Male","Male")</f>
        <v>None</v>
      </c>
      <c r="I107" s="6" t="str">
        <f>IF(OR(ISBLANK(citizen_services_records_log!I107),UPPER(TRIM(citizen_services_records_log!I107))="N/A"),"None",_xlfn.LET(_xlpm.d,RIGHT(SUBSTITUTE(SUBSTITUTE(SUBSTITUTE(SUBSTITUTE(citizen_services_records_log!I107," ",""),"-",""),"(",""),")",""),9),"0"&amp;LEFT(_xlpm.d,2)&amp;" "&amp;MID(_xlpm.d,3,3)&amp;" "&amp;RIGHT(_xlpm.d,4)))</f>
        <v>071 876 7815</v>
      </c>
      <c r="J107" s="5" t="str" cm="1">
        <f t="array" ref="J107">_xlfn.IFS(ISTEXT(citizen_services_records_log!J107),citizen_services_records_log!J107,ISBLANK(citizen_services_records_log!J107),"None")</f>
        <v>Ward 15</v>
      </c>
      <c r="K107" s="5" t="str" cm="1">
        <f t="array" ref="K107">_xlfn.IFS(ISTEXT(citizen_services_records_log!K107),citizen_services_records_log!K107, ISBLANK(citizen_services_records_log!K107),"None")</f>
        <v>Older Persons Grant</v>
      </c>
      <c r="L107" s="5" t="str" cm="1">
        <f t="array" ref="L107">SUBSTITUTE(PROPER(_xlfn.IFS(ISTEXT(citizen_services_records_log!L107),citizen_services_records_log!L107, ISBLANK(citizen_services_records_log!L107),"None")),"Id","ID",1)</f>
        <v>Awaiting Home Affairs Confirmation</v>
      </c>
      <c r="M107" s="5" t="str" cm="1">
        <f t="array" ref="M107">IF(citizen_services_records_log!M107 = "Re-opened","Re-opened",PROPER(_xlfn.IFS(ISTEXT(citizen_services_records_log!M107),citizen_services_records_log!M107, ISBLANK(citizen_services_records_log!M107),"None")))</f>
        <v>Escalated</v>
      </c>
      <c r="N107" s="5" t="str" cm="1">
        <f t="array" ref="N107">(_xlfn.IFS(ISTEXT(citizen_services_records_log!N107),citizen_services_records_log!N107,ISBLANK(citizen_services_records_log!N107),"None"))</f>
        <v>Q189</v>
      </c>
      <c r="O107" s="5" t="str" cm="1">
        <f t="array" ref="O107">_xlfn.IFS(ISTEXT(citizen_services_records_log!O107),PROPER(citizen_services_records_log!O107),ISBLANK(citizen_services_records_log!O107),"None")</f>
        <v>Zanele Meyer</v>
      </c>
      <c r="P107" s="4">
        <f>IF(ISBLANK(citizen_services_records_log!P107),"None",IF(ISNUMBER(citizen_services_records_log!P107),citizen_services_records_log!P107,DATE(RIGHT(citizen_services_records_log!P107,4),MID(citizen_services_records_log!P107,4,2),LEFT(citizen_services_records_log!P107,2))))</f>
        <v>46362</v>
      </c>
      <c r="Q107" s="5" t="str" cm="1">
        <f t="array" ref="Q107">SUBSTITUTE(_xlfn.IFS(ISTEXT(citizen_services_records_log!Q107),PROPER(citizen_services_records_log!Q107),ISBLANK(citizen_services_records_log!Q107),"None"),"Id","ID",1)</f>
        <v>Grant Payment Query - Referred To Sassa Call Centre</v>
      </c>
    </row>
    <row r="108" spans="1:17" x14ac:dyDescent="0.3">
      <c r="A108" s="5" t="str">
        <f>IF(ISBLANK(citizen_services_records_log!A108),"None",(CONCATENATE(UPPER(_xlfn.TEXTBEFORE(SUBSTITUTE(citizen_services_records_log!A108, "-", ""), {"0","1","2","3","4","5","6","7","8","9"}, 1)),"-",RIGHT(citizen_services_records_log!A108,6))))</f>
        <v>MUN-000820</v>
      </c>
      <c r="B108" s="2">
        <f>IF(ISBLANK(citizen_services_records_log!B108),"None",IF(ISNUMBER(citizen_services_records_log!B108),citizen_services_records_log!B108,DATE(RIGHT(citizen_services_records_log!B108,4),MID(citizen_services_records_log!B108,4,2),LEFT(citizen_services_records_log!B108,2))))</f>
        <v>46205</v>
      </c>
      <c r="C108" s="5" t="str">
        <f>IF(citizen_services_records_log!C108 = "SASSA Grant Status Enquiry","SASSA - Grant Status Enquiry",IF(citizen_services_records_log!C108 = "SASSA Grant Application",  "SASSA - Grant Application", IF(citizen_services_records_log!C108=0,"None", citizen_services_records_log!C108)))</f>
        <v>Municipal - Account Query</v>
      </c>
      <c r="D108" s="5" t="str" cm="1">
        <f t="array" ref="D108">_xlfn.IFS(ISTEXT(citizen_services_records_log!D108),PROPER(citizen_services_records_log!D108),ISBLANK(citizen_services_records_log!D108),"None")</f>
        <v>Three Rivers Clinic</v>
      </c>
      <c r="E108" s="5" t="str" cm="1">
        <f t="array" ref="E108">_xlfn.IFS(ISTEXT(citizen_services_records_log!E108),PROPER(citizen_services_records_log!E108),ISBLANK(citizen_services_records_log!E108),"None")</f>
        <v>Nokuthula Ndlovu</v>
      </c>
      <c r="F108" s="6" cm="1">
        <f t="array" ref="F108">_xlfn.IFS(ISBLANK(citizen_services_records_log!F108),"None", TYPE(citizen_services_records_log!F108)=1,citizen_services_records_log!F108,citizen_services_records_log!F108="ID NOT PROVIDED","ID not provided" )</f>
        <v>8910000000000</v>
      </c>
      <c r="G108" s="4" t="str">
        <f>IF(ISBLANK(citizen_services_records_log!G108),"None",IF(ISNUMBER(citizen_services_records_log!G108),citizen_services_records_log!G108,DATE(RIGHT(citizen_services_records_log!G108,4),MID(citizen_services_records_log!G108,4,2),LEFT(citizen_services_records_log!G108,2))))</f>
        <v>None</v>
      </c>
      <c r="H108" s="5" t="str" cm="1">
        <f t="array" ref="H108">_xlfn.IFS(citizen_services_records_log!H108="M", "Male", citizen_services_records_log!H108 = "F", "Female", citizen_services_records_log!H108="male", "Male", citizen_services_records_log!H108="female","Female", ISBLANK(citizen_services_records_log!H108),"None", citizen_services_records_log!H108 = "Female", "Female", citizen_services_records_log!H108="Male","Male")</f>
        <v>None</v>
      </c>
      <c r="I108" s="6" t="str">
        <f>IF(OR(ISBLANK(citizen_services_records_log!I108),UPPER(TRIM(citizen_services_records_log!I108))="N/A"),"None",_xlfn.LET(_xlpm.d,RIGHT(SUBSTITUTE(SUBSTITUTE(SUBSTITUTE(SUBSTITUTE(citizen_services_records_log!I108," ",""),"-",""),"(",""),")",""),9),"0"&amp;LEFT(_xlpm.d,2)&amp;" "&amp;MID(_xlpm.d,3,3)&amp;" "&amp;RIGHT(_xlpm.d,4)))</f>
        <v>068 497 5857</v>
      </c>
      <c r="J108" s="5" t="str" cm="1">
        <f t="array" ref="J108">_xlfn.IFS(ISTEXT(citizen_services_records_log!J108),citizen_services_records_log!J108,ISBLANK(citizen_services_records_log!J108),"None")</f>
        <v>Ward 13</v>
      </c>
      <c r="K108" s="5" t="str" cm="1">
        <f t="array" ref="K108">_xlfn.IFS(ISTEXT(citizen_services_records_log!K108),citizen_services_records_log!K108, ISBLANK(citizen_services_records_log!K108),"None")</f>
        <v>None</v>
      </c>
      <c r="L108" s="5" t="str" cm="1">
        <f t="array" ref="L108">SUBSTITUTE(PROPER(_xlfn.IFS(ISTEXT(citizen_services_records_log!L108),citizen_services_records_log!L108, ISBLANK(citizen_services_records_log!L108),"None")),"Id","ID",1)</f>
        <v>Complete</v>
      </c>
      <c r="M108" s="5" t="str" cm="1">
        <f t="array" ref="M108">IF(citizen_services_records_log!M108 = "Re-opened","Re-opened",PROPER(_xlfn.IFS(ISTEXT(citizen_services_records_log!M108),citizen_services_records_log!M108, ISBLANK(citizen_services_records_log!M108),"None")))</f>
        <v>Resolved</v>
      </c>
      <c r="N108" s="5" t="str" cm="1">
        <f t="array" ref="N108">(_xlfn.IFS(ISTEXT(citizen_services_records_log!N108),citizen_services_records_log!N108,ISBLANK(citizen_services_records_log!N108),"None"))</f>
        <v>Q061</v>
      </c>
      <c r="O108" s="5" t="str" cm="1">
        <f t="array" ref="O108">_xlfn.IFS(ISTEXT(citizen_services_records_log!O108),PROPER(citizen_services_records_log!O108),ISBLANK(citizen_services_records_log!O108),"None")</f>
        <v>Zanele Khumalo</v>
      </c>
      <c r="P108" s="4" t="str">
        <f>IF(ISBLANK(citizen_services_records_log!P108),"None",IF(ISNUMBER(citizen_services_records_log!P108),citizen_services_records_log!P108,DATE(RIGHT(citizen_services_records_log!P108,4),MID(citizen_services_records_log!P108,4,2),LEFT(citizen_services_records_log!P108,2))))</f>
        <v>None</v>
      </c>
      <c r="Q108" s="5" t="str" cm="1">
        <f t="array" ref="Q108">SUBSTITUTE(_xlfn.IFS(ISTEXT(citizen_services_records_log!Q108),PROPER(citizen_services_records_log!Q108),ISBLANK(citizen_services_records_log!Q108),"None"),"Id","ID",1)</f>
        <v>Interpreter Required - Assisted In Sesotho</v>
      </c>
    </row>
    <row r="109" spans="1:17" x14ac:dyDescent="0.3">
      <c r="A109" s="5" t="str">
        <f>IF(ISBLANK(citizen_services_records_log!A109),"None",(CONCATENATE(UPPER(_xlfn.TEXTBEFORE(SUBSTITUTE(citizen_services_records_log!A109, "-", ""), {"0","1","2","3","4","5","6","7","8","9"}, 1)),"-",RIGHT(citizen_services_records_log!A109,6))))</f>
        <v>DHA-000435</v>
      </c>
      <c r="B109" s="2">
        <f>IF(ISBLANK(citizen_services_records_log!B109),"None",IF(ISNUMBER(citizen_services_records_log!B109),citizen_services_records_log!B109,DATE(RIGHT(citizen_services_records_log!B109,4),MID(citizen_services_records_log!B109,4,2),LEFT(citizen_services_records_log!B109,2))))</f>
        <v>46232</v>
      </c>
      <c r="C109" s="5" t="str">
        <f>IF(citizen_services_records_log!C109 = "SASSA Grant Status Enquiry","SASSA - Grant Status Enquiry",IF(citizen_services_records_log!C109 = "SASSA Grant Application",  "SASSA - Grant Application", IF(citizen_services_records_log!C109=0,"None", citizen_services_records_log!C109)))</f>
        <v>Home Affairs - ID Application</v>
      </c>
      <c r="D109" s="5" t="str" cm="1">
        <f t="array" ref="D109">_xlfn.IFS(ISTEXT(citizen_services_records_log!D109),PROPER(citizen_services_records_log!D109),ISBLANK(citizen_services_records_log!D109),"None")</f>
        <v>Vereeniging Home Affairs</v>
      </c>
      <c r="E109" s="5" t="str" cm="1">
        <f t="array" ref="E109">_xlfn.IFS(ISTEXT(citizen_services_records_log!E109),PROPER(citizen_services_records_log!E109),ISBLANK(citizen_services_records_log!E109),"None")</f>
        <v>Zodwa Ndlovu</v>
      </c>
      <c r="F109" s="6" cm="1">
        <f t="array" ref="F109">_xlfn.IFS(ISBLANK(citizen_services_records_log!F109),"None", TYPE(citizen_services_records_log!F109)=1,citizen_services_records_log!F109,citizen_services_records_log!F109="ID NOT PROVIDED","ID not provided" )</f>
        <v>5410000000000</v>
      </c>
      <c r="G109" s="4">
        <f>IF(ISBLANK(citizen_services_records_log!G109),"None",IF(ISNUMBER(citizen_services_records_log!G109),citizen_services_records_log!G109,DATE(RIGHT(citizen_services_records_log!G109,4),MID(citizen_services_records_log!G109,4,2),LEFT(citizen_services_records_log!G109,2))))</f>
        <v>20087</v>
      </c>
      <c r="H109" s="5" t="str" cm="1">
        <f t="array" ref="H109">_xlfn.IFS(citizen_services_records_log!H109="M", "Male", citizen_services_records_log!H109 = "F", "Female", citizen_services_records_log!H109="male", "Male", citizen_services_records_log!H109="female","Female", ISBLANK(citizen_services_records_log!H109),"None", citizen_services_records_log!H109 = "Female", "Female", citizen_services_records_log!H109="Male","Male")</f>
        <v>Female</v>
      </c>
      <c r="I109" s="6" t="str">
        <f>IF(OR(ISBLANK(citizen_services_records_log!I109),UPPER(TRIM(citizen_services_records_log!I109))="N/A"),"None",_xlfn.LET(_xlpm.d,RIGHT(SUBSTITUTE(SUBSTITUTE(SUBSTITUTE(SUBSTITUTE(citizen_services_records_log!I109," ",""),"-",""),"(",""),")",""),9),"0"&amp;LEFT(_xlpm.d,2)&amp;" "&amp;MID(_xlpm.d,3,3)&amp;" "&amp;RIGHT(_xlpm.d,4)))</f>
        <v>None</v>
      </c>
      <c r="J109" s="5" t="str" cm="1">
        <f t="array" ref="J109">_xlfn.IFS(ISTEXT(citizen_services_records_log!J109),citizen_services_records_log!J109,ISBLANK(citizen_services_records_log!J109),"None")</f>
        <v>Ward 19</v>
      </c>
      <c r="K109" s="5" t="str" cm="1">
        <f t="array" ref="K109">_xlfn.IFS(ISTEXT(citizen_services_records_log!K109),citizen_services_records_log!K109, ISBLANK(citizen_services_records_log!K109),"None")</f>
        <v>None</v>
      </c>
      <c r="L109" s="5" t="str" cm="1">
        <f t="array" ref="L109">SUBSTITUTE(PROPER(_xlfn.IFS(ISTEXT(citizen_services_records_log!L109),citizen_services_records_log!L109, ISBLANK(citizen_services_records_log!L109),"None")),"Id","ID",1)</f>
        <v>Under Review</v>
      </c>
      <c r="M109" s="5" t="str" cm="1">
        <f t="array" ref="M109">IF(citizen_services_records_log!M109 = "Re-opened","Re-opened",PROPER(_xlfn.IFS(ISTEXT(citizen_services_records_log!M109),citizen_services_records_log!M109, ISBLANK(citizen_services_records_log!M109),"None")))</f>
        <v>Awaiting Documents</v>
      </c>
      <c r="N109" s="5" t="str" cm="1">
        <f t="array" ref="N109">(_xlfn.IFS(ISTEXT(citizen_services_records_log!N109),citizen_services_records_log!N109,ISBLANK(citizen_services_records_log!N109),"None"))</f>
        <v>None</v>
      </c>
      <c r="O109" s="5" t="str" cm="1">
        <f t="array" ref="O109">_xlfn.IFS(ISTEXT(citizen_services_records_log!O109),PROPER(citizen_services_records_log!O109),ISBLANK(citizen_services_records_log!O109),"None")</f>
        <v>Zanele Khumalo</v>
      </c>
      <c r="P109" s="4" t="str">
        <f>IF(ISBLANK(citizen_services_records_log!P109),"None",IF(ISNUMBER(citizen_services_records_log!P109),citizen_services_records_log!P109,DATE(RIGHT(citizen_services_records_log!P109,4),MID(citizen_services_records_log!P109,4,2),LEFT(citizen_services_records_log!P109,2))))</f>
        <v>None</v>
      </c>
      <c r="Q109" s="5" t="str" cm="1">
        <f t="array" ref="Q109">SUBSTITUTE(_xlfn.IFS(ISTEXT(citizen_services_records_log!Q109),PROPER(citizen_services_records_log!Q109),ISBLANK(citizen_services_records_log!Q109),"None"),"Id","ID",1)</f>
        <v>Biometric Capture Failed, Rescheduled</v>
      </c>
    </row>
    <row r="110" spans="1:17" x14ac:dyDescent="0.3">
      <c r="A110" s="5" t="str">
        <f>IF(ISBLANK(citizen_services_records_log!A110),"None",(CONCATENATE(UPPER(_xlfn.TEXTBEFORE(SUBSTITUTE(citizen_services_records_log!A110, "-", ""), {"0","1","2","3","4","5","6","7","8","9"}, 1)),"-",RIGHT(citizen_services_records_log!A110,6))))</f>
        <v>SASSA-000362</v>
      </c>
      <c r="B110" s="2">
        <f>IF(ISBLANK(citizen_services_records_log!B110),"None",IF(ISNUMBER(citizen_services_records_log!B110),citizen_services_records_log!B110,DATE(RIGHT(citizen_services_records_log!B110,4),MID(citizen_services_records_log!B110,4,2),LEFT(citizen_services_records_log!B110,2))))</f>
        <v>46149</v>
      </c>
      <c r="C110" s="5" t="str">
        <f>IF(citizen_services_records_log!C110 = "SASSA Grant Status Enquiry","SASSA - Grant Status Enquiry",IF(citizen_services_records_log!C110 = "SASSA Grant Application",  "SASSA - Grant Application", IF(citizen_services_records_log!C110=0,"None", citizen_services_records_log!C110)))</f>
        <v>SASSA - Grant Application</v>
      </c>
      <c r="D110" s="5" t="str" cm="1">
        <f t="array" ref="D110">_xlfn.IFS(ISTEXT(citizen_services_records_log!D110),PROPER(citizen_services_records_log!D110),ISBLANK(citizen_services_records_log!D110),"None")</f>
        <v>Sharpeville Clinic</v>
      </c>
      <c r="E110" s="5" t="str" cm="1">
        <f t="array" ref="E110">_xlfn.IFS(ISTEXT(citizen_services_records_log!E110),PROPER(citizen_services_records_log!E110),ISBLANK(citizen_services_records_log!E110),"None")</f>
        <v>Lindiwe Pretorius</v>
      </c>
      <c r="F110" s="6" cm="1">
        <f t="array" ref="F110">_xlfn.IFS(ISBLANK(citizen_services_records_log!F110),"None", TYPE(citizen_services_records_log!F110)=1,citizen_services_records_log!F110,citizen_services_records_log!F110="ID NOT PROVIDED","ID not provided" )</f>
        <v>9810000000000</v>
      </c>
      <c r="G110" s="4">
        <f>IF(ISBLANK(citizen_services_records_log!G110),"None",IF(ISNUMBER(citizen_services_records_log!G110),citizen_services_records_log!G110,DATE(RIGHT(citizen_services_records_log!G110,4),MID(citizen_services_records_log!G110,4,2),LEFT(citizen_services_records_log!G110,2))))</f>
        <v>36101</v>
      </c>
      <c r="H110" s="5" t="str" cm="1">
        <f t="array" ref="H110">_xlfn.IFS(citizen_services_records_log!H110="M", "Male", citizen_services_records_log!H110 = "F", "Female", citizen_services_records_log!H110="male", "Male", citizen_services_records_log!H110="female","Female", ISBLANK(citizen_services_records_log!H110),"None", citizen_services_records_log!H110 = "Female", "Female", citizen_services_records_log!H110="Male","Male")</f>
        <v>Female</v>
      </c>
      <c r="I110" s="6" t="str">
        <f>IF(OR(ISBLANK(citizen_services_records_log!I110),UPPER(TRIM(citizen_services_records_log!I110))="N/A"),"None",_xlfn.LET(_xlpm.d,RIGHT(SUBSTITUTE(SUBSTITUTE(SUBSTITUTE(SUBSTITUTE(citizen_services_records_log!I110," ",""),"-",""),"(",""),")",""),9),"0"&amp;LEFT(_xlpm.d,2)&amp;" "&amp;MID(_xlpm.d,3,3)&amp;" "&amp;RIGHT(_xlpm.d,4)))</f>
        <v>None</v>
      </c>
      <c r="J110" s="5" t="str" cm="1">
        <f t="array" ref="J110">_xlfn.IFS(ISTEXT(citizen_services_records_log!J110),citizen_services_records_log!J110,ISBLANK(citizen_services_records_log!J110),"None")</f>
        <v>Ward 22</v>
      </c>
      <c r="K110" s="5" t="str" cm="1">
        <f t="array" ref="K110">_xlfn.IFS(ISTEXT(citizen_services_records_log!K110),citizen_services_records_log!K110, ISBLANK(citizen_services_records_log!K110),"None")</f>
        <v>Child Support Grant</v>
      </c>
      <c r="L110" s="5" t="str" cm="1">
        <f t="array" ref="L110">SUBSTITUTE(PROPER(_xlfn.IFS(ISTEXT(citizen_services_records_log!L110),citizen_services_records_log!L110, ISBLANK(citizen_services_records_log!L110),"None")),"Id","ID",1)</f>
        <v>Approved</v>
      </c>
      <c r="M110" s="5" t="str" cm="1">
        <f t="array" ref="M110">IF(citizen_services_records_log!M110 = "Re-opened","Re-opened",PROPER(_xlfn.IFS(ISTEXT(citizen_services_records_log!M110),citizen_services_records_log!M110, ISBLANK(citizen_services_records_log!M110),"None")))</f>
        <v>Pending</v>
      </c>
      <c r="N110" s="5" t="str" cm="1">
        <f t="array" ref="N110">(_xlfn.IFS(ISTEXT(citizen_services_records_log!N110),citizen_services_records_log!N110,ISBLANK(citizen_services_records_log!N110),"None"))</f>
        <v>Q200</v>
      </c>
      <c r="O110" s="5" t="str" cm="1">
        <f t="array" ref="O110">_xlfn.IFS(ISTEXT(citizen_services_records_log!O110),PROPER(citizen_services_records_log!O110),ISBLANK(citizen_services_records_log!O110),"None")</f>
        <v>Refilwe Radebe</v>
      </c>
      <c r="P110" s="4" t="str">
        <f>IF(ISBLANK(citizen_services_records_log!P110),"None",IF(ISNUMBER(citizen_services_records_log!P110),citizen_services_records_log!P110,DATE(RIGHT(citizen_services_records_log!P110,4),MID(citizen_services_records_log!P110,4,2),LEFT(citizen_services_records_log!P110,2))))</f>
        <v>None</v>
      </c>
      <c r="Q110" s="5" t="str" cm="1">
        <f t="array" ref="Q110">SUBSTITUTE(_xlfn.IFS(ISTEXT(citizen_services_records_log!Q110),PROPER(citizen_services_records_log!Q110),ISBLANK(citizen_services_records_log!Q110),"None"),"Id","ID",1)</f>
        <v>Biometric Capture Failed, Rescheduled</v>
      </c>
    </row>
    <row r="111" spans="1:17" x14ac:dyDescent="0.3">
      <c r="A111" s="5" t="str">
        <f>IF(ISBLANK(citizen_services_records_log!A111),"None",(CONCATENATE(UPPER(_xlfn.TEXTBEFORE(SUBSTITUTE(citizen_services_records_log!A111, "-", ""), {"0","1","2","3","4","5","6","7","8","9"}, 1)),"-",RIGHT(citizen_services_records_log!A111,6))))</f>
        <v>DHA-000680</v>
      </c>
      <c r="B111" s="2">
        <f>IF(ISBLANK(citizen_services_records_log!B111),"None",IF(ISNUMBER(citizen_services_records_log!B111),citizen_services_records_log!B111,DATE(RIGHT(citizen_services_records_log!B111,4),MID(citizen_services_records_log!B111,4,2),LEFT(citizen_services_records_log!B111,2))))</f>
        <v>46253</v>
      </c>
      <c r="C111" s="5" t="str">
        <f>IF(citizen_services_records_log!C111 = "SASSA Grant Status Enquiry","SASSA - Grant Status Enquiry",IF(citizen_services_records_log!C111 = "SASSA Grant Application",  "SASSA - Grant Application", IF(citizen_services_records_log!C111=0,"None", citizen_services_records_log!C111)))</f>
        <v>Home Affairs - ID Application</v>
      </c>
      <c r="D111" s="5" t="str" cm="1">
        <f t="array" ref="D111">_xlfn.IFS(ISTEXT(citizen_services_records_log!D111),PROPER(citizen_services_records_log!D111),ISBLANK(citizen_services_records_log!D111),"None")</f>
        <v>Sasolburg Home Affairs</v>
      </c>
      <c r="E111" s="5" t="str" cm="1">
        <f t="array" ref="E111">_xlfn.IFS(ISTEXT(citizen_services_records_log!E111),PROPER(citizen_services_records_log!E111),ISBLANK(citizen_services_records_log!E111),"None")</f>
        <v>Refilwe Ndlovu</v>
      </c>
      <c r="F111" s="6" cm="1">
        <f t="array" ref="F111">_xlfn.IFS(ISBLANK(citizen_services_records_log!F111),"None", TYPE(citizen_services_records_log!F111)=1,citizen_services_records_log!F111,citizen_services_records_log!F111="ID NOT PROVIDED","ID not provided" )</f>
        <v>106000000000</v>
      </c>
      <c r="G111" s="4">
        <f>IF(ISBLANK(citizen_services_records_log!G111),"None",IF(ISNUMBER(citizen_services_records_log!G111),citizen_services_records_log!G111,DATE(RIGHT(citizen_services_records_log!G111,4),MID(citizen_services_records_log!G111,4,2),LEFT(citizen_services_records_log!G111,2))))</f>
        <v>37068</v>
      </c>
      <c r="H111" s="5" t="str" cm="1">
        <f t="array" ref="H111">_xlfn.IFS(citizen_services_records_log!H111="M", "Male", citizen_services_records_log!H111 = "F", "Female", citizen_services_records_log!H111="male", "Male", citizen_services_records_log!H111="female","Female", ISBLANK(citizen_services_records_log!H111),"None", citizen_services_records_log!H111 = "Female", "Female", citizen_services_records_log!H111="Male","Male")</f>
        <v>Female</v>
      </c>
      <c r="I111" s="6" t="str">
        <f>IF(OR(ISBLANK(citizen_services_records_log!I111),UPPER(TRIM(citizen_services_records_log!I111))="N/A"),"None",_xlfn.LET(_xlpm.d,RIGHT(SUBSTITUTE(SUBSTITUTE(SUBSTITUTE(SUBSTITUTE(citizen_services_records_log!I111," ",""),"-",""),"(",""),")",""),9),"0"&amp;LEFT(_xlpm.d,2)&amp;" "&amp;MID(_xlpm.d,3,3)&amp;" "&amp;RIGHT(_xlpm.d,4)))</f>
        <v>None</v>
      </c>
      <c r="J111" s="5" t="str" cm="1">
        <f t="array" ref="J111">_xlfn.IFS(ISTEXT(citizen_services_records_log!J111),citizen_services_records_log!J111,ISBLANK(citizen_services_records_log!J111),"None")</f>
        <v>Ward 20</v>
      </c>
      <c r="K111" s="5" t="str" cm="1">
        <f t="array" ref="K111">_xlfn.IFS(ISTEXT(citizen_services_records_log!K111),citizen_services_records_log!K111, ISBLANK(citizen_services_records_log!K111),"None")</f>
        <v>None</v>
      </c>
      <c r="L111" s="5" t="str" cm="1">
        <f t="array" ref="L111">SUBSTITUTE(PROPER(_xlfn.IFS(ISTEXT(citizen_services_records_log!L111),citizen_services_records_log!L111, ISBLANK(citizen_services_records_log!L111),"None")),"Id","ID",1)</f>
        <v>Incomplete - Missing Proof Of Residence</v>
      </c>
      <c r="M111" s="5" t="str" cm="1">
        <f t="array" ref="M111">IF(citizen_services_records_log!M111 = "Re-opened","Re-opened",PROPER(_xlfn.IFS(ISTEXT(citizen_services_records_log!M111),citizen_services_records_log!M111, ISBLANK(citizen_services_records_log!M111),"None")))</f>
        <v>Re-opened</v>
      </c>
      <c r="N111" s="5" t="str" cm="1">
        <f t="array" ref="N111">(_xlfn.IFS(ISTEXT(citizen_services_records_log!N111),citizen_services_records_log!N111,ISBLANK(citizen_services_records_log!N111),"None"))</f>
        <v>Q228</v>
      </c>
      <c r="O111" s="5" t="str" cm="1">
        <f t="array" ref="O111">_xlfn.IFS(ISTEXT(citizen_services_records_log!O111),PROPER(citizen_services_records_log!O111),ISBLANK(citizen_services_records_log!O111),"None")</f>
        <v>Deon Meyer</v>
      </c>
      <c r="P111" s="4">
        <f>IF(ISBLANK(citizen_services_records_log!P111),"None",IF(ISNUMBER(citizen_services_records_log!P111),citizen_services_records_log!P111,DATE(RIGHT(citizen_services_records_log!P111,4),MID(citizen_services_records_log!P111,4,2),LEFT(citizen_services_records_log!P111,2))))</f>
        <v>46275</v>
      </c>
      <c r="Q111" s="5" t="str" cm="1">
        <f t="array" ref="Q111">SUBSTITUTE(_xlfn.IFS(ISTEXT(citizen_services_records_log!Q111),PROPER(citizen_services_records_log!Q111),ISBLANK(citizen_services_records_log!Q111),"None"),"Id","ID",1)</f>
        <v>Incorrect ID Number Provided Initially, Corrected</v>
      </c>
    </row>
    <row r="112" spans="1:17" x14ac:dyDescent="0.3">
      <c r="A112" s="5" t="str">
        <f>IF(ISBLANK(citizen_services_records_log!A112),"None",(CONCATENATE(UPPER(_xlfn.TEXTBEFORE(SUBSTITUTE(citizen_services_records_log!A112, "-", ""), {"0","1","2","3","4","5","6","7","8","9"}, 1)),"-",RIGHT(citizen_services_records_log!A112,6))))</f>
        <v>DHA-000755</v>
      </c>
      <c r="B112" s="2">
        <f>IF(ISBLANK(citizen_services_records_log!B112),"None",IF(ISNUMBER(citizen_services_records_log!B112),citizen_services_records_log!B112,DATE(RIGHT(citizen_services_records_log!B112,4),MID(citizen_services_records_log!B112,4,2),LEFT(citizen_services_records_log!B112,2))))</f>
        <v>46021</v>
      </c>
      <c r="C112" s="5" t="str">
        <f>IF(citizen_services_records_log!C112 = "SASSA Grant Status Enquiry","SASSA - Grant Status Enquiry",IF(citizen_services_records_log!C112 = "SASSA Grant Application",  "SASSA - Grant Application", IF(citizen_services_records_log!C112=0,"None", citizen_services_records_log!C112)))</f>
        <v>Home Affairs - ID Application</v>
      </c>
      <c r="D112" s="5" t="str" cm="1">
        <f t="array" ref="D112">_xlfn.IFS(ISTEXT(citizen_services_records_log!D112),PROPER(citizen_services_records_log!D112),ISBLANK(citizen_services_records_log!D112),"None")</f>
        <v>Vereeniging Home Affairs</v>
      </c>
      <c r="E112" s="5" t="str" cm="1">
        <f t="array" ref="E112">_xlfn.IFS(ISTEXT(citizen_services_records_log!E112),PROPER(citizen_services_records_log!E112),ISBLANK(citizen_services_records_log!E112),"None")</f>
        <v>Pieter Dlamini</v>
      </c>
      <c r="F112" s="6" cm="1">
        <f t="array" ref="F112">_xlfn.IFS(ISBLANK(citizen_services_records_log!F112),"None", TYPE(citizen_services_records_log!F112)=1,citizen_services_records_log!F112,citizen_services_records_log!F112="ID NOT PROVIDED","ID not provided" )</f>
        <v>8200000000000</v>
      </c>
      <c r="G112" s="4">
        <f>IF(ISBLANK(citizen_services_records_log!G112),"None",IF(ISNUMBER(citizen_services_records_log!G112),citizen_services_records_log!G112,DATE(RIGHT(citizen_services_records_log!G112,4),MID(citizen_services_records_log!G112,4,2),LEFT(citizen_services_records_log!G112,2))))</f>
        <v>30000</v>
      </c>
      <c r="H112" s="5" t="str" cm="1">
        <f t="array" ref="H112">_xlfn.IFS(citizen_services_records_log!H112="M", "Male", citizen_services_records_log!H112 = "F", "Female", citizen_services_records_log!H112="male", "Male", citizen_services_records_log!H112="female","Female", ISBLANK(citizen_services_records_log!H112),"None", citizen_services_records_log!H112 = "Female", "Female", citizen_services_records_log!H112="Male","Male")</f>
        <v>Female</v>
      </c>
      <c r="I112" s="6" t="str">
        <f>IF(OR(ISBLANK(citizen_services_records_log!I112),UPPER(TRIM(citizen_services_records_log!I112))="N/A"),"None",_xlfn.LET(_xlpm.d,RIGHT(SUBSTITUTE(SUBSTITUTE(SUBSTITUTE(SUBSTITUTE(citizen_services_records_log!I112," ",""),"-",""),"(",""),")",""),9),"0"&amp;LEFT(_xlpm.d,2)&amp;" "&amp;MID(_xlpm.d,3,3)&amp;" "&amp;RIGHT(_xlpm.d,4)))</f>
        <v>063 825 7310</v>
      </c>
      <c r="J112" s="5" t="str" cm="1">
        <f t="array" ref="J112">_xlfn.IFS(ISTEXT(citizen_services_records_log!J112),citizen_services_records_log!J112,ISBLANK(citizen_services_records_log!J112),"None")</f>
        <v>Ward 15</v>
      </c>
      <c r="K112" s="5" t="str" cm="1">
        <f t="array" ref="K112">_xlfn.IFS(ISTEXT(citizen_services_records_log!K112),citizen_services_records_log!K112, ISBLANK(citizen_services_records_log!K112),"None")</f>
        <v>None</v>
      </c>
      <c r="L112" s="5" t="str" cm="1">
        <f t="array" ref="L112">SUBSTITUTE(PROPER(_xlfn.IFS(ISTEXT(citizen_services_records_log!L112),citizen_services_records_log!L112, ISBLANK(citizen_services_records_log!L112),"None")),"Id","ID",1)</f>
        <v>Pending Verification</v>
      </c>
      <c r="M112" s="5" t="str" cm="1">
        <f t="array" ref="M112">IF(citizen_services_records_log!M112 = "Re-opened","Re-opened",PROPER(_xlfn.IFS(ISTEXT(citizen_services_records_log!M112),citizen_services_records_log!M112, ISBLANK(citizen_services_records_log!M112),"None")))</f>
        <v>Captured</v>
      </c>
      <c r="N112" s="5" t="str" cm="1">
        <f t="array" ref="N112">(_xlfn.IFS(ISTEXT(citizen_services_records_log!N112),citizen_services_records_log!N112,ISBLANK(citizen_services_records_log!N112),"None"))</f>
        <v>Q113</v>
      </c>
      <c r="O112" s="5" t="str" cm="1">
        <f t="array" ref="O112">_xlfn.IFS(ISTEXT(citizen_services_records_log!O112),PROPER(citizen_services_records_log!O112),ISBLANK(citizen_services_records_log!O112),"None")</f>
        <v>Deon Mahlangu</v>
      </c>
      <c r="P112" s="4">
        <f>IF(ISBLANK(citizen_services_records_log!P112),"None",IF(ISNUMBER(citizen_services_records_log!P112),citizen_services_records_log!P112,DATE(RIGHT(citizen_services_records_log!P112,4),MID(citizen_services_records_log!P112,4,2),LEFT(citizen_services_records_log!P112,2))))</f>
        <v>46025</v>
      </c>
      <c r="Q112" s="5" t="str" cm="1">
        <f t="array" ref="Q112">SUBSTITUTE(_xlfn.IFS(ISTEXT(citizen_services_records_log!Q112),PROPER(citizen_services_records_log!Q112),ISBLANK(citizen_services_records_log!Q112),"None"),"Id","ID",1)</f>
        <v>Home Affairs System Down For Maintenance During Visit</v>
      </c>
    </row>
    <row r="113" spans="1:17" x14ac:dyDescent="0.3">
      <c r="A113" s="5" t="str">
        <f>IF(ISBLANK(citizen_services_records_log!A113),"None",(CONCATENATE(UPPER(_xlfn.TEXTBEFORE(SUBSTITUTE(citizen_services_records_log!A113, "-", ""), {"0","1","2","3","4","5","6","7","8","9"}, 1)),"-",RIGHT(citizen_services_records_log!A113,6))))</f>
        <v>SASSA-000909</v>
      </c>
      <c r="B113" s="2">
        <f>IF(ISBLANK(citizen_services_records_log!B113),"None",IF(ISNUMBER(citizen_services_records_log!B113),citizen_services_records_log!B113,DATE(RIGHT(citizen_services_records_log!B113,4),MID(citizen_services_records_log!B113,4,2),LEFT(citizen_services_records_log!B113,2))))</f>
        <v>46208</v>
      </c>
      <c r="C113" s="5" t="str">
        <f>IF(citizen_services_records_log!C113 = "SASSA Grant Status Enquiry","SASSA - Grant Status Enquiry",IF(citizen_services_records_log!C113 = "SASSA Grant Application",  "SASSA - Grant Application", IF(citizen_services_records_log!C113=0,"None", citizen_services_records_log!C113)))</f>
        <v>SASSA - Grant Status Enquiry</v>
      </c>
      <c r="D113" s="5" t="str" cm="1">
        <f t="array" ref="D113">_xlfn.IFS(ISTEXT(citizen_services_records_log!D113),PROPER(citizen_services_records_log!D113),ISBLANK(citizen_services_records_log!D113),"None")</f>
        <v>Emfuleni Municipal Office</v>
      </c>
      <c r="E113" s="5" t="str" cm="1">
        <f t="array" ref="E113">_xlfn.IFS(ISTEXT(citizen_services_records_log!E113),PROPER(citizen_services_records_log!E113),ISBLANK(citizen_services_records_log!E113),"None")</f>
        <v>Sizwe Sithole</v>
      </c>
      <c r="F113" s="6" cm="1">
        <f t="array" ref="F113">_xlfn.IFS(ISBLANK(citizen_services_records_log!F113),"None", TYPE(citizen_services_records_log!F113)=1,citizen_services_records_log!F113,citizen_services_records_log!F113="ID NOT PROVIDED","ID not provided" )</f>
        <v>7510000000000</v>
      </c>
      <c r="G113" s="4">
        <f>IF(ISBLANK(citizen_services_records_log!G113),"None",IF(ISNUMBER(citizen_services_records_log!G113),citizen_services_records_log!G113,DATE(RIGHT(citizen_services_records_log!G113,4),MID(citizen_services_records_log!G113,4,2),LEFT(citizen_services_records_log!G113,2))))</f>
        <v>27562</v>
      </c>
      <c r="H113" s="5" t="str" cm="1">
        <f t="array" ref="H113">_xlfn.IFS(citizen_services_records_log!H113="M", "Male", citizen_services_records_log!H113 = "F", "Female", citizen_services_records_log!H113="male", "Male", citizen_services_records_log!H113="female","Female", ISBLANK(citizen_services_records_log!H113),"None", citizen_services_records_log!H113 = "Female", "Female", citizen_services_records_log!H113="Male","Male")</f>
        <v>Male</v>
      </c>
      <c r="I113" s="6" t="str">
        <f>IF(OR(ISBLANK(citizen_services_records_log!I113),UPPER(TRIM(citizen_services_records_log!I113))="N/A"),"None",_xlfn.LET(_xlpm.d,RIGHT(SUBSTITUTE(SUBSTITUTE(SUBSTITUTE(SUBSTITUTE(citizen_services_records_log!I113," ",""),"-",""),"(",""),")",""),9),"0"&amp;LEFT(_xlpm.d,2)&amp;" "&amp;MID(_xlpm.d,3,3)&amp;" "&amp;RIGHT(_xlpm.d,4)))</f>
        <v>None</v>
      </c>
      <c r="J113" s="5" t="str" cm="1">
        <f t="array" ref="J113">_xlfn.IFS(ISTEXT(citizen_services_records_log!J113),citizen_services_records_log!J113,ISBLANK(citizen_services_records_log!J113),"None")</f>
        <v>Ward 7</v>
      </c>
      <c r="K113" s="5" t="str" cm="1">
        <f t="array" ref="K113">_xlfn.IFS(ISTEXT(citizen_services_records_log!K113),citizen_services_records_log!K113, ISBLANK(citizen_services_records_log!K113),"None")</f>
        <v>Social Relief of Distress (SRD)</v>
      </c>
      <c r="L113" s="5" t="str" cm="1">
        <f t="array" ref="L113">SUBSTITUTE(PROPER(_xlfn.IFS(ISTEXT(citizen_services_records_log!L113),citizen_services_records_log!L113, ISBLANK(citizen_services_records_log!L113),"None")),"Id","ID",1)</f>
        <v>Incomplete - Missing ID Copy</v>
      </c>
      <c r="M113" s="5" t="str" cm="1">
        <f t="array" ref="M113">IF(citizen_services_records_log!M113 = "Re-opened","Re-opened",PROPER(_xlfn.IFS(ISTEXT(citizen_services_records_log!M113),citizen_services_records_log!M113, ISBLANK(citizen_services_records_log!M113),"None")))</f>
        <v>Escalated</v>
      </c>
      <c r="N113" s="5" t="str" cm="1">
        <f t="array" ref="N113">(_xlfn.IFS(ISTEXT(citizen_services_records_log!N113),citizen_services_records_log!N113,ISBLANK(citizen_services_records_log!N113),"None"))</f>
        <v>Q204</v>
      </c>
      <c r="O113" s="5" t="str" cm="1">
        <f t="array" ref="O113">_xlfn.IFS(ISTEXT(citizen_services_records_log!O113),PROPER(citizen_services_records_log!O113),ISBLANK(citizen_services_records_log!O113),"None")</f>
        <v>Palesa Khumalo</v>
      </c>
      <c r="P113" s="4">
        <f>IF(ISBLANK(citizen_services_records_log!P113),"None",IF(ISNUMBER(citizen_services_records_log!P113),citizen_services_records_log!P113,DATE(RIGHT(citizen_services_records_log!P113,4),MID(citizen_services_records_log!P113,4,2),LEFT(citizen_services_records_log!P113,2))))</f>
        <v>46154</v>
      </c>
      <c r="Q113" s="5" t="str" cm="1">
        <f t="array" ref="Q113">SUBSTITUTE(_xlfn.IFS(ISTEXT(citizen_services_records_log!Q113),PROPER(citizen_services_records_log!Q113),ISBLANK(citizen_services_records_log!Q113),"None"),"Id","ID",1)</f>
        <v>Home Affairs System Down For Maintenance During Visit</v>
      </c>
    </row>
    <row r="114" spans="1:17" x14ac:dyDescent="0.3">
      <c r="A114" s="5" t="str">
        <f>IF(ISBLANK(citizen_services_records_log!A114),"None",(CONCATENATE(UPPER(_xlfn.TEXTBEFORE(SUBSTITUTE(citizen_services_records_log!A114, "-", ""), {"0","1","2","3","4","5","6","7","8","9"}, 1)),"-",RIGHT(citizen_services_records_log!A114,6))))</f>
        <v>MUN-000950</v>
      </c>
      <c r="B114" s="2">
        <f>IF(ISBLANK(citizen_services_records_log!B114),"None",IF(ISNUMBER(citizen_services_records_log!B114),citizen_services_records_log!B114,DATE(RIGHT(citizen_services_records_log!B114,4),MID(citizen_services_records_log!B114,4,2),LEFT(citizen_services_records_log!B114,2))))</f>
        <v>45990</v>
      </c>
      <c r="C114" s="5" t="str">
        <f>IF(citizen_services_records_log!C114 = "SASSA Grant Status Enquiry","SASSA - Grant Status Enquiry",IF(citizen_services_records_log!C114 = "SASSA Grant Application",  "SASSA - Grant Application", IF(citizen_services_records_log!C114=0,"None", citizen_services_records_log!C114)))</f>
        <v>Municipal - Service Request</v>
      </c>
      <c r="D114" s="5" t="str" cm="1">
        <f t="array" ref="D114">_xlfn.IFS(ISTEXT(citizen_services_records_log!D114),PROPER(citizen_services_records_log!D114),ISBLANK(citizen_services_records_log!D114),"None")</f>
        <v>Vanderbijlpark Home Affairs</v>
      </c>
      <c r="E114" s="5" t="str" cm="1">
        <f t="array" ref="E114">_xlfn.IFS(ISTEXT(citizen_services_records_log!E114),PROPER(citizen_services_records_log!E114),ISBLANK(citizen_services_records_log!E114),"None")</f>
        <v>Tumelo Sithole</v>
      </c>
      <c r="F114" s="6" cm="1">
        <f t="array" ref="F114">_xlfn.IFS(ISBLANK(citizen_services_records_log!F114),"None", TYPE(citizen_services_records_log!F114)=1,citizen_services_records_log!F114,citizen_services_records_log!F114="ID NOT PROVIDED","ID not provided" )</f>
        <v>8010000000000</v>
      </c>
      <c r="G114" s="4">
        <f>IF(ISBLANK(citizen_services_records_log!G114),"None",IF(ISNUMBER(citizen_services_records_log!G114),citizen_services_records_log!G114,DATE(RIGHT(citizen_services_records_log!G114,4),MID(citizen_services_records_log!G114,4,2),LEFT(citizen_services_records_log!G114,2))))</f>
        <v>29349</v>
      </c>
      <c r="H114" s="5" t="str" cm="1">
        <f t="array" ref="H114">_xlfn.IFS(citizen_services_records_log!H114="M", "Male", citizen_services_records_log!H114 = "F", "Female", citizen_services_records_log!H114="male", "Male", citizen_services_records_log!H114="female","Female", ISBLANK(citizen_services_records_log!H114),"None", citizen_services_records_log!H114 = "Female", "Female", citizen_services_records_log!H114="Male","Male")</f>
        <v>Male</v>
      </c>
      <c r="I114" s="6" t="str">
        <f>IF(OR(ISBLANK(citizen_services_records_log!I114),UPPER(TRIM(citizen_services_records_log!I114))="N/A"),"None",_xlfn.LET(_xlpm.d,RIGHT(SUBSTITUTE(SUBSTITUTE(SUBSTITUTE(SUBSTITUTE(citizen_services_records_log!I114," ",""),"-",""),"(",""),")",""),9),"0"&amp;LEFT(_xlpm.d,2)&amp;" "&amp;MID(_xlpm.d,3,3)&amp;" "&amp;RIGHT(_xlpm.d,4)))</f>
        <v>061 558 3785</v>
      </c>
      <c r="J114" s="5" t="str" cm="1">
        <f t="array" ref="J114">_xlfn.IFS(ISTEXT(citizen_services_records_log!J114),citizen_services_records_log!J114,ISBLANK(citizen_services_records_log!J114),"None")</f>
        <v>Ward 9</v>
      </c>
      <c r="K114" s="5" t="str" cm="1">
        <f t="array" ref="K114">_xlfn.IFS(ISTEXT(citizen_services_records_log!K114),citizen_services_records_log!K114, ISBLANK(citizen_services_records_log!K114),"None")</f>
        <v>None</v>
      </c>
      <c r="L114" s="5" t="str" cm="1">
        <f t="array" ref="L114">SUBSTITUTE(PROPER(_xlfn.IFS(ISTEXT(citizen_services_records_log!L114),citizen_services_records_log!L114, ISBLANK(citizen_services_records_log!L114),"None")),"Id","ID",1)</f>
        <v>Under Review</v>
      </c>
      <c r="M114" s="5" t="str" cm="1">
        <f t="array" ref="M114">IF(citizen_services_records_log!M114 = "Re-opened","Re-opened",PROPER(_xlfn.IFS(ISTEXT(citizen_services_records_log!M114),citizen_services_records_log!M114, ISBLANK(citizen_services_records_log!M114),"None")))</f>
        <v>Pending</v>
      </c>
      <c r="N114" s="5" t="str" cm="1">
        <f t="array" ref="N114">(_xlfn.IFS(ISTEXT(citizen_services_records_log!N114),citizen_services_records_log!N114,ISBLANK(citizen_services_records_log!N114),"None"))</f>
        <v>Q073</v>
      </c>
      <c r="O114" s="5" t="str" cm="1">
        <f t="array" ref="O114">_xlfn.IFS(ISTEXT(citizen_services_records_log!O114),PROPER(citizen_services_records_log!O114),ISBLANK(citizen_services_records_log!O114),"None")</f>
        <v>Busisiwe Nel</v>
      </c>
      <c r="P114" s="4" t="str">
        <f>IF(ISBLANK(citizen_services_records_log!P114),"None",IF(ISNUMBER(citizen_services_records_log!P114),citizen_services_records_log!P114,DATE(RIGHT(citizen_services_records_log!P114,4),MID(citizen_services_records_log!P114,4,2),LEFT(citizen_services_records_log!P114,2))))</f>
        <v>None</v>
      </c>
      <c r="Q114" s="5" t="str" cm="1">
        <f t="array" ref="Q114">SUBSTITUTE(_xlfn.IFS(ISTEXT(citizen_services_records_log!Q114),PROPER(citizen_services_records_log!Q114),ISBLANK(citizen_services_records_log!Q114),"None"),"Id","ID",1)</f>
        <v>Urgent Case - Fast-Tracked Per Supervisor Approval</v>
      </c>
    </row>
    <row r="115" spans="1:17" x14ac:dyDescent="0.3">
      <c r="A115" s="5" t="str">
        <f>IF(ISBLANK(citizen_services_records_log!A115),"None",(CONCATENATE(UPPER(_xlfn.TEXTBEFORE(SUBSTITUTE(citizen_services_records_log!A115, "-", ""), {"0","1","2","3","4","5","6","7","8","9"}, 1)),"-",RIGHT(citizen_services_records_log!A115,6))))</f>
        <v>SASSA-000310</v>
      </c>
      <c r="B115" s="2">
        <f>IF(ISBLANK(citizen_services_records_log!B115),"None",IF(ISNUMBER(citizen_services_records_log!B115),citizen_services_records_log!B115,DATE(RIGHT(citizen_services_records_log!B115,4),MID(citizen_services_records_log!B115,4,2),LEFT(citizen_services_records_log!B115,2))))</f>
        <v>46078</v>
      </c>
      <c r="C115" s="5" t="str">
        <f>IF(citizen_services_records_log!C115 = "SASSA Grant Status Enquiry","SASSA - Grant Status Enquiry",IF(citizen_services_records_log!C115 = "SASSA Grant Application",  "SASSA - Grant Application", IF(citizen_services_records_log!C115=0,"None", citizen_services_records_log!C115)))</f>
        <v>SASSA - Grant Application</v>
      </c>
      <c r="D115" s="5" t="str" cm="1">
        <f t="array" ref="D115">_xlfn.IFS(ISTEXT(citizen_services_records_log!D115),PROPER(citizen_services_records_log!D115),ISBLANK(citizen_services_records_log!D115),"None")</f>
        <v>Vanderbijlpark Home Affairs</v>
      </c>
      <c r="E115" s="5" t="str" cm="1">
        <f t="array" ref="E115">_xlfn.IFS(ISTEXT(citizen_services_records_log!E115),PROPER(citizen_services_records_log!E115),ISBLANK(citizen_services_records_log!E115),"None")</f>
        <v>Nomvula Kruger</v>
      </c>
      <c r="F115" s="6" cm="1">
        <f t="array" ref="F115">_xlfn.IFS(ISBLANK(citizen_services_records_log!F115),"None", TYPE(citizen_services_records_log!F115)=1,citizen_services_records_log!F115,citizen_services_records_log!F115="ID NOT PROVIDED","ID not provided" )</f>
        <v>501000000000</v>
      </c>
      <c r="G115" s="4">
        <f>IF(ISBLANK(citizen_services_records_log!G115),"None",IF(ISNUMBER(citizen_services_records_log!G115),citizen_services_records_log!G115,DATE(RIGHT(citizen_services_records_log!G115,4),MID(citizen_services_records_log!G115,4,2),LEFT(citizen_services_records_log!G115,2))))</f>
        <v>38376</v>
      </c>
      <c r="H115" s="5" t="str" cm="1">
        <f t="array" ref="H115">_xlfn.IFS(citizen_services_records_log!H115="M", "Male", citizen_services_records_log!H115 = "F", "Female", citizen_services_records_log!H115="male", "Male", citizen_services_records_log!H115="female","Female", ISBLANK(citizen_services_records_log!H115),"None", citizen_services_records_log!H115 = "Female", "Female", citizen_services_records_log!H115="Male","Male")</f>
        <v>Male</v>
      </c>
      <c r="I115" s="6" t="str">
        <f>IF(OR(ISBLANK(citizen_services_records_log!I115),UPPER(TRIM(citizen_services_records_log!I115))="N/A"),"None",_xlfn.LET(_xlpm.d,RIGHT(SUBSTITUTE(SUBSTITUTE(SUBSTITUTE(SUBSTITUTE(citizen_services_records_log!I115," ",""),"-",""),"(",""),")",""),9),"0"&amp;LEFT(_xlpm.d,2)&amp;" "&amp;MID(_xlpm.d,3,3)&amp;" "&amp;RIGHT(_xlpm.d,4)))</f>
        <v>074 706 0562</v>
      </c>
      <c r="J115" s="5" t="str" cm="1">
        <f t="array" ref="J115">_xlfn.IFS(ISTEXT(citizen_services_records_log!J115),citizen_services_records_log!J115,ISBLANK(citizen_services_records_log!J115),"None")</f>
        <v>Ward 19</v>
      </c>
      <c r="K115" s="5" t="str" cm="1">
        <f t="array" ref="K115">_xlfn.IFS(ISTEXT(citizen_services_records_log!K115),citizen_services_records_log!K115, ISBLANK(citizen_services_records_log!K115),"None")</f>
        <v>Disability Grant</v>
      </c>
      <c r="L115" s="5" t="str" cm="1">
        <f t="array" ref="L115">SUBSTITUTE(PROPER(_xlfn.IFS(ISTEXT(citizen_services_records_log!L115),citizen_services_records_log!L115, ISBLANK(citizen_services_records_log!L115),"None")),"Id","ID",1)</f>
        <v>Rejected</v>
      </c>
      <c r="M115" s="5" t="str" cm="1">
        <f t="array" ref="M115">IF(citizen_services_records_log!M115 = "Re-opened","Re-opened",PROPER(_xlfn.IFS(ISTEXT(citizen_services_records_log!M115),citizen_services_records_log!M115, ISBLANK(citizen_services_records_log!M115),"None")))</f>
        <v>Closed</v>
      </c>
      <c r="N115" s="5" t="str" cm="1">
        <f t="array" ref="N115">(_xlfn.IFS(ISTEXT(citizen_services_records_log!N115),citizen_services_records_log!N115,ISBLANK(citizen_services_records_log!N115),"None"))</f>
        <v>Q104</v>
      </c>
      <c r="O115" s="5" t="str" cm="1">
        <f t="array" ref="O115">_xlfn.IFS(ISTEXT(citizen_services_records_log!O115),PROPER(citizen_services_records_log!O115),ISBLANK(citizen_services_records_log!O115),"None")</f>
        <v>Chris Coetzee</v>
      </c>
      <c r="P115" s="4" t="str">
        <f>IF(ISBLANK(citizen_services_records_log!P115),"None",IF(ISNUMBER(citizen_services_records_log!P115),citizen_services_records_log!P115,DATE(RIGHT(citizen_services_records_log!P115,4),MID(citizen_services_records_log!P115,4,2),LEFT(citizen_services_records_log!P115,2))))</f>
        <v>None</v>
      </c>
      <c r="Q115" s="5" t="str" cm="1">
        <f t="array" ref="Q115">SUBSTITUTE(_xlfn.IFS(ISTEXT(citizen_services_records_log!Q115),PROPER(citizen_services_records_log!Q115),ISBLANK(citizen_services_records_log!Q115),"None"),"Id","ID",1)</f>
        <v>Grant Payment Query - Referred To Sassa Call Centre</v>
      </c>
    </row>
    <row r="116" spans="1:17" x14ac:dyDescent="0.3">
      <c r="A116" s="5" t="str">
        <f>IF(ISBLANK(citizen_services_records_log!A116),"None",(CONCATENATE(UPPER(_xlfn.TEXTBEFORE(SUBSTITUTE(citizen_services_records_log!A116, "-", ""), {"0","1","2","3","4","5","6","7","8","9"}, 1)),"-",RIGHT(citizen_services_records_log!A116,6))))</f>
        <v>CLN-000016</v>
      </c>
      <c r="B116" s="2">
        <f>IF(ISBLANK(citizen_services_records_log!B116),"None",IF(ISNUMBER(citizen_services_records_log!B116),citizen_services_records_log!B116,DATE(RIGHT(citizen_services_records_log!B116,4),MID(citizen_services_records_log!B116,4,2),LEFT(citizen_services_records_log!B116,2))))</f>
        <v>46223</v>
      </c>
      <c r="C116" s="5" t="str">
        <f>IF(citizen_services_records_log!C116 = "SASSA Grant Status Enquiry","SASSA - Grant Status Enquiry",IF(citizen_services_records_log!C116 = "SASSA Grant Application",  "SASSA - Grant Application", IF(citizen_services_records_log!C116=0,"None", citizen_services_records_log!C116)))</f>
        <v>Clinic - Immunisation</v>
      </c>
      <c r="D116" s="5" t="str" cm="1">
        <f t="array" ref="D116">_xlfn.IFS(ISTEXT(citizen_services_records_log!D116),PROPER(citizen_services_records_log!D116),ISBLANK(citizen_services_records_log!D116),"None")</f>
        <v>Meyerton Municipal Office</v>
      </c>
      <c r="E116" s="5" t="str" cm="1">
        <f t="array" ref="E116">_xlfn.IFS(ISTEXT(citizen_services_records_log!E116),PROPER(citizen_services_records_log!E116),ISBLANK(citizen_services_records_log!E116),"None")</f>
        <v>Elizabeth Khumalo</v>
      </c>
      <c r="F116" s="6" cm="1">
        <f t="array" ref="F116">_xlfn.IFS(ISBLANK(citizen_services_records_log!F116),"None", TYPE(citizen_services_records_log!F116)=1,citizen_services_records_log!F116,citizen_services_records_log!F116="ID NOT PROVIDED","ID not provided" )</f>
        <v>2110000000000</v>
      </c>
      <c r="G116" s="4">
        <f>IF(ISBLANK(citizen_services_records_log!G116),"None",IF(ISNUMBER(citizen_services_records_log!G116),citizen_services_records_log!G116,DATE(RIGHT(citizen_services_records_log!G116,4),MID(citizen_services_records_log!G116,4,2),LEFT(citizen_services_records_log!G116,2))))</f>
        <v>44427</v>
      </c>
      <c r="H116" s="5" t="str" cm="1">
        <f t="array" ref="H116">_xlfn.IFS(citizen_services_records_log!H116="M", "Male", citizen_services_records_log!H116 = "F", "Female", citizen_services_records_log!H116="male", "Male", citizen_services_records_log!H116="female","Female", ISBLANK(citizen_services_records_log!H116),"None", citizen_services_records_log!H116 = "Female", "Female", citizen_services_records_log!H116="Male","Male")</f>
        <v>None</v>
      </c>
      <c r="I116" s="6" t="str">
        <f>IF(OR(ISBLANK(citizen_services_records_log!I116),UPPER(TRIM(citizen_services_records_log!I116))="N/A"),"None",_xlfn.LET(_xlpm.d,RIGHT(SUBSTITUTE(SUBSTITUTE(SUBSTITUTE(SUBSTITUTE(citizen_services_records_log!I116," ",""),"-",""),"(",""),")",""),9),"0"&amp;LEFT(_xlpm.d,2)&amp;" "&amp;MID(_xlpm.d,3,3)&amp;" "&amp;RIGHT(_xlpm.d,4)))</f>
        <v>068 712 2216</v>
      </c>
      <c r="J116" s="5" t="str" cm="1">
        <f t="array" ref="J116">_xlfn.IFS(ISTEXT(citizen_services_records_log!J116),citizen_services_records_log!J116,ISBLANK(citizen_services_records_log!J116),"None")</f>
        <v>Ward 12</v>
      </c>
      <c r="K116" s="5" t="str" cm="1">
        <f t="array" ref="K116">_xlfn.IFS(ISTEXT(citizen_services_records_log!K116),citizen_services_records_log!K116, ISBLANK(citizen_services_records_log!K116),"None")</f>
        <v>None</v>
      </c>
      <c r="L116" s="5" t="str" cm="1">
        <f t="array" ref="L116">SUBSTITUTE(PROPER(_xlfn.IFS(ISTEXT(citizen_services_records_log!L116),citizen_services_records_log!L116, ISBLANK(citizen_services_records_log!L116),"None")),"Id","ID",1)</f>
        <v>Complete</v>
      </c>
      <c r="M116" s="5" t="str" cm="1">
        <f t="array" ref="M116">IF(citizen_services_records_log!M116 = "Re-opened","Re-opened",PROPER(_xlfn.IFS(ISTEXT(citizen_services_records_log!M116),citizen_services_records_log!M116, ISBLANK(citizen_services_records_log!M116),"None")))</f>
        <v>Awaiting Documents</v>
      </c>
      <c r="N116" s="5" t="str" cm="1">
        <f t="array" ref="N116">(_xlfn.IFS(ISTEXT(citizen_services_records_log!N116),citizen_services_records_log!N116,ISBLANK(citizen_services_records_log!N116),"None"))</f>
        <v>None</v>
      </c>
      <c r="O116" s="5" t="str" cm="1">
        <f t="array" ref="O116">_xlfn.IFS(ISTEXT(citizen_services_records_log!O116),PROPER(citizen_services_records_log!O116),ISBLANK(citizen_services_records_log!O116),"None")</f>
        <v>Palesa Nel</v>
      </c>
      <c r="P116" s="4" t="str">
        <f>IF(ISBLANK(citizen_services_records_log!P116),"None",IF(ISNUMBER(citizen_services_records_log!P116),citizen_services_records_log!P116,DATE(RIGHT(citizen_services_records_log!P116,4),MID(citizen_services_records_log!P116,4,2),LEFT(citizen_services_records_log!P116,2))))</f>
        <v>None</v>
      </c>
      <c r="Q116" s="5" t="str" cm="1">
        <f t="array" ref="Q116">SUBSTITUTE(_xlfn.IFS(ISTEXT(citizen_services_records_log!Q116),PROPER(citizen_services_records_log!Q116),ISBLANK(citizen_services_records_log!Q116),"None"),"Id","ID",1)</f>
        <v>Home Affairs System Down For Maintenance During Visit</v>
      </c>
    </row>
    <row r="117" spans="1:17" x14ac:dyDescent="0.3">
      <c r="A117" s="5" t="str">
        <f>IF(ISBLANK(citizen_services_records_log!A117),"None",(CONCATENATE(UPPER(_xlfn.TEXTBEFORE(SUBSTITUTE(citizen_services_records_log!A117, "-", ""), {"0","1","2","3","4","5","6","7","8","9"}, 1)),"-",RIGHT(citizen_services_records_log!A117,6))))</f>
        <v>MUN-000499</v>
      </c>
      <c r="B117" s="2">
        <f>IF(ISBLANK(citizen_services_records_log!B117),"None",IF(ISNUMBER(citizen_services_records_log!B117),citizen_services_records_log!B117,DATE(RIGHT(citizen_services_records_log!B117,4),MID(citizen_services_records_log!B117,4,2),LEFT(citizen_services_records_log!B117,2))))</f>
        <v>46003</v>
      </c>
      <c r="C117" s="5" t="str">
        <f>IF(citizen_services_records_log!C117 = "SASSA Grant Status Enquiry","SASSA - Grant Status Enquiry",IF(citizen_services_records_log!C117 = "SASSA Grant Application",  "SASSA - Grant Application", IF(citizen_services_records_log!C117=0,"None", citizen_services_records_log!C117)))</f>
        <v>Municipal - Account Query</v>
      </c>
      <c r="D117" s="5" t="str" cm="1">
        <f t="array" ref="D117">_xlfn.IFS(ISTEXT(citizen_services_records_log!D117),PROPER(citizen_services_records_log!D117),ISBLANK(citizen_services_records_log!D117),"None")</f>
        <v>Sebokeng Sassa Office</v>
      </c>
      <c r="E117" s="5" t="str" cm="1">
        <f t="array" ref="E117">_xlfn.IFS(ISTEXT(citizen_services_records_log!E117),PROPER(citizen_services_records_log!E117),ISBLANK(citizen_services_records_log!E117),"None")</f>
        <v>Lindiwe Fourie</v>
      </c>
      <c r="F117" s="6" cm="1">
        <f t="array" ref="F117">_xlfn.IFS(ISBLANK(citizen_services_records_log!F117),"None", TYPE(citizen_services_records_log!F117)=1,citizen_services_records_log!F117,citizen_services_records_log!F117="ID NOT PROVIDED","ID not provided" )</f>
        <v>7710000000000</v>
      </c>
      <c r="G117" s="4">
        <f>IF(ISBLANK(citizen_services_records_log!G117),"None",IF(ISNUMBER(citizen_services_records_log!G117),citizen_services_records_log!G117,DATE(RIGHT(citizen_services_records_log!G117,4),MID(citizen_services_records_log!G117,4,2),LEFT(citizen_services_records_log!G117,2))))</f>
        <v>28387</v>
      </c>
      <c r="H117" s="5" t="str" cm="1">
        <f t="array" ref="H117">_xlfn.IFS(citizen_services_records_log!H117="M", "Male", citizen_services_records_log!H117 = "F", "Female", citizen_services_records_log!H117="male", "Male", citizen_services_records_log!H117="female","Female", ISBLANK(citizen_services_records_log!H117),"None", citizen_services_records_log!H117 = "Female", "Female", citizen_services_records_log!H117="Male","Male")</f>
        <v>Male</v>
      </c>
      <c r="I117" s="6" t="str">
        <f>IF(OR(ISBLANK(citizen_services_records_log!I117),UPPER(TRIM(citizen_services_records_log!I117))="N/A"),"None",_xlfn.LET(_xlpm.d,RIGHT(SUBSTITUTE(SUBSTITUTE(SUBSTITUTE(SUBSTITUTE(citizen_services_records_log!I117," ",""),"-",""),"(",""),")",""),9),"0"&amp;LEFT(_xlpm.d,2)&amp;" "&amp;MID(_xlpm.d,3,3)&amp;" "&amp;RIGHT(_xlpm.d,4)))</f>
        <v>071 331 9798</v>
      </c>
      <c r="J117" s="5" t="str" cm="1">
        <f t="array" ref="J117">_xlfn.IFS(ISTEXT(citizen_services_records_log!J117),citizen_services_records_log!J117,ISBLANK(citizen_services_records_log!J117),"None")</f>
        <v>Ward 15</v>
      </c>
      <c r="K117" s="5" t="str" cm="1">
        <f t="array" ref="K117">_xlfn.IFS(ISTEXT(citizen_services_records_log!K117),citizen_services_records_log!K117, ISBLANK(citizen_services_records_log!K117),"None")</f>
        <v>None</v>
      </c>
      <c r="L117" s="5" t="str" cm="1">
        <f t="array" ref="L117">SUBSTITUTE(PROPER(_xlfn.IFS(ISTEXT(citizen_services_records_log!L117),citizen_services_records_log!L117, ISBLANK(citizen_services_records_log!L117),"None")),"Id","ID",1)</f>
        <v>Pending Verification</v>
      </c>
      <c r="M117" s="5" t="str" cm="1">
        <f t="array" ref="M117">IF(citizen_services_records_log!M117 = "Re-opened","Re-opened",PROPER(_xlfn.IFS(ISTEXT(citizen_services_records_log!M117),citizen_services_records_log!M117, ISBLANK(citizen_services_records_log!M117),"None")))</f>
        <v>Captured</v>
      </c>
      <c r="N117" s="5" t="str" cm="1">
        <f t="array" ref="N117">(_xlfn.IFS(ISTEXT(citizen_services_records_log!N117),citizen_services_records_log!N117,ISBLANK(citizen_services_records_log!N117),"None"))</f>
        <v>Q300</v>
      </c>
      <c r="O117" s="5" t="str" cm="1">
        <f t="array" ref="O117">_xlfn.IFS(ISTEXT(citizen_services_records_log!O117),PROPER(citizen_services_records_log!O117),ISBLANK(citizen_services_records_log!O117),"None")</f>
        <v>Lerato Swart</v>
      </c>
      <c r="P117" s="4">
        <f>IF(ISBLANK(citizen_services_records_log!P117),"None",IF(ISNUMBER(citizen_services_records_log!P117),citizen_services_records_log!P117,DATE(RIGHT(citizen_services_records_log!P117,4),MID(citizen_services_records_log!P117,4,2),LEFT(citizen_services_records_log!P117,2))))</f>
        <v>46054</v>
      </c>
      <c r="Q117" s="5" t="str" cm="1">
        <f t="array" ref="Q117">SUBSTITUTE(_xlfn.IFS(ISTEXT(citizen_services_records_log!Q117),PROPER(citizen_services_records_log!Q117),ISBLANK(citizen_services_records_log!Q117),"None"),"Id","ID",1)</f>
        <v>Biometric Capture Failed, Rescheduled</v>
      </c>
    </row>
    <row r="118" spans="1:17" x14ac:dyDescent="0.3">
      <c r="A118" s="5" t="str">
        <f>IF(ISBLANK(citizen_services_records_log!A118),"None",(CONCATENATE(UPPER(_xlfn.TEXTBEFORE(SUBSTITUTE(citizen_services_records_log!A118, "-", ""), {"0","1","2","3","4","5","6","7","8","9"}, 1)),"-",RIGHT(citizen_services_records_log!A118,6))))</f>
        <v>SASSA-000743</v>
      </c>
      <c r="B118" s="2">
        <f>IF(ISBLANK(citizen_services_records_log!B118),"None",IF(ISNUMBER(citizen_services_records_log!B118),citizen_services_records_log!B118,DATE(RIGHT(citizen_services_records_log!B118,4),MID(citizen_services_records_log!B118,4,2),LEFT(citizen_services_records_log!B118,2))))</f>
        <v>46283</v>
      </c>
      <c r="C118" s="5" t="str">
        <f>IF(citizen_services_records_log!C118 = "SASSA Grant Status Enquiry","SASSA - Grant Status Enquiry",IF(citizen_services_records_log!C118 = "SASSA Grant Application",  "SASSA - Grant Application", IF(citizen_services_records_log!C118=0,"None", citizen_services_records_log!C118)))</f>
        <v>SASSA - Grant Status Enquiry</v>
      </c>
      <c r="D118" s="5" t="str" cm="1">
        <f t="array" ref="D118">_xlfn.IFS(ISTEXT(citizen_services_records_log!D118),PROPER(citizen_services_records_log!D118),ISBLANK(citizen_services_records_log!D118),"None")</f>
        <v>Sebokeng Sassa Office</v>
      </c>
      <c r="E118" s="5" t="str" cm="1">
        <f t="array" ref="E118">_xlfn.IFS(ISTEXT(citizen_services_records_log!E118),PROPER(citizen_services_records_log!E118),ISBLANK(citizen_services_records_log!E118),"None")</f>
        <v>Lindiwe Sithole</v>
      </c>
      <c r="F118" s="6" cm="1">
        <f t="array" ref="F118">_xlfn.IFS(ISBLANK(citizen_services_records_log!F118),"None", TYPE(citizen_services_records_log!F118)=1,citizen_services_records_log!F118,citizen_services_records_log!F118="ID NOT PROVIDED","ID not provided" )</f>
        <v>7610000000000</v>
      </c>
      <c r="G118" s="4">
        <f>IF(ISBLANK(citizen_services_records_log!G118),"None",IF(ISNUMBER(citizen_services_records_log!G118),citizen_services_records_log!G118,DATE(RIGHT(citizen_services_records_log!G118,4),MID(citizen_services_records_log!G118,4,2),LEFT(citizen_services_records_log!G118,2))))</f>
        <v>28060</v>
      </c>
      <c r="H118" s="5" t="str" cm="1">
        <f t="array" ref="H118">_xlfn.IFS(citizen_services_records_log!H118="M", "Male", citizen_services_records_log!H118 = "F", "Female", citizen_services_records_log!H118="male", "Male", citizen_services_records_log!H118="female","Female", ISBLANK(citizen_services_records_log!H118),"None", citizen_services_records_log!H118 = "Female", "Female", citizen_services_records_log!H118="Male","Male")</f>
        <v>Female</v>
      </c>
      <c r="I118" s="6" t="str">
        <f>IF(OR(ISBLANK(citizen_services_records_log!I118),UPPER(TRIM(citizen_services_records_log!I118))="N/A"),"None",_xlfn.LET(_xlpm.d,RIGHT(SUBSTITUTE(SUBSTITUTE(SUBSTITUTE(SUBSTITUTE(citizen_services_records_log!I118," ",""),"-",""),"(",""),")",""),9),"0"&amp;LEFT(_xlpm.d,2)&amp;" "&amp;MID(_xlpm.d,3,3)&amp;" "&amp;RIGHT(_xlpm.d,4)))</f>
        <v>063 119 5569</v>
      </c>
      <c r="J118" s="5" t="str" cm="1">
        <f t="array" ref="J118">_xlfn.IFS(ISTEXT(citizen_services_records_log!J118),citizen_services_records_log!J118,ISBLANK(citizen_services_records_log!J118),"None")</f>
        <v>Ward 8</v>
      </c>
      <c r="K118" s="5" t="str" cm="1">
        <f t="array" ref="K118">_xlfn.IFS(ISTEXT(citizen_services_records_log!K118),citizen_services_records_log!K118, ISBLANK(citizen_services_records_log!K118),"None")</f>
        <v>Older Persons Grant</v>
      </c>
      <c r="L118" s="5" t="str" cm="1">
        <f t="array" ref="L118">SUBSTITUTE(PROPER(_xlfn.IFS(ISTEXT(citizen_services_records_log!L118),citizen_services_records_log!L118, ISBLANK(citizen_services_records_log!L118),"None")),"Id","ID",1)</f>
        <v>Incomplete - Missing ID Copy</v>
      </c>
      <c r="M118" s="5" t="str" cm="1">
        <f t="array" ref="M118">IF(citizen_services_records_log!M118 = "Re-opened","Re-opened",PROPER(_xlfn.IFS(ISTEXT(citizen_services_records_log!M118),citizen_services_records_log!M118, ISBLANK(citizen_services_records_log!M118),"None")))</f>
        <v>Escalated</v>
      </c>
      <c r="N118" s="5" t="str" cm="1">
        <f t="array" ref="N118">(_xlfn.IFS(ISTEXT(citizen_services_records_log!N118),citizen_services_records_log!N118,ISBLANK(citizen_services_records_log!N118),"None"))</f>
        <v>Q110</v>
      </c>
      <c r="O118" s="5" t="str" cm="1">
        <f t="array" ref="O118">_xlfn.IFS(ISTEXT(citizen_services_records_log!O118),PROPER(citizen_services_records_log!O118),ISBLANK(citizen_services_records_log!O118),"None")</f>
        <v>Deon Swart</v>
      </c>
      <c r="P118" s="4">
        <f>IF(ISBLANK(citizen_services_records_log!P118),"None",IF(ISNUMBER(citizen_services_records_log!P118),citizen_services_records_log!P118,DATE(RIGHT(citizen_services_records_log!P118,4),MID(citizen_services_records_log!P118,4,2),LEFT(citizen_services_records_log!P118,2))))</f>
        <v>46290</v>
      </c>
      <c r="Q118" s="5" t="str" cm="1">
        <f t="array" ref="Q118">SUBSTITUTE(_xlfn.IFS(ISTEXT(citizen_services_records_log!Q118),PROPER(citizen_services_records_log!Q118),ISBLANK(citizen_services_records_log!Q118),"None"),"Id","ID",1)</f>
        <v>System Offline - Captured Manually, Will Upload Later</v>
      </c>
    </row>
    <row r="119" spans="1:17" x14ac:dyDescent="0.3">
      <c r="A119" s="5" t="str">
        <f>IF(ISBLANK(citizen_services_records_log!A119),"None",(CONCATENATE(UPPER(_xlfn.TEXTBEFORE(SUBSTITUTE(citizen_services_records_log!A119, "-", ""), {"0","1","2","3","4","5","6","7","8","9"}, 1)),"-",RIGHT(citizen_services_records_log!A119,6))))</f>
        <v>MUN-000574</v>
      </c>
      <c r="B119" s="2">
        <f>IF(ISBLANK(citizen_services_records_log!B119),"None",IF(ISNUMBER(citizen_services_records_log!B119),citizen_services_records_log!B119,DATE(RIGHT(citizen_services_records_log!B119,4),MID(citizen_services_records_log!B119,4,2),LEFT(citizen_services_records_log!B119,2))))</f>
        <v>46063</v>
      </c>
      <c r="C119" s="5" t="str">
        <f>IF(citizen_services_records_log!C119 = "SASSA Grant Status Enquiry","SASSA - Grant Status Enquiry",IF(citizen_services_records_log!C119 = "SASSA Grant Application",  "SASSA - Grant Application", IF(citizen_services_records_log!C119=0,"None", citizen_services_records_log!C119)))</f>
        <v>Municipal - Service Request</v>
      </c>
      <c r="D119" s="5" t="str" cm="1">
        <f t="array" ref="D119">_xlfn.IFS(ISTEXT(citizen_services_records_log!D119),PROPER(citizen_services_records_log!D119),ISBLANK(citizen_services_records_log!D119),"None")</f>
        <v>Vereeniging Home Affairs</v>
      </c>
      <c r="E119" s="5" t="str" cm="1">
        <f t="array" ref="E119">_xlfn.IFS(ISTEXT(citizen_services_records_log!E119),PROPER(citizen_services_records_log!E119),ISBLANK(citizen_services_records_log!E119),"None")</f>
        <v>Bongani Botha</v>
      </c>
      <c r="F119" s="6" cm="1">
        <f t="array" ref="F119">_xlfn.IFS(ISBLANK(citizen_services_records_log!F119),"None", TYPE(citizen_services_records_log!F119)=1,citizen_services_records_log!F119,citizen_services_records_log!F119="ID NOT PROVIDED","ID not provided" )</f>
        <v>4810000000000</v>
      </c>
      <c r="G119" s="4">
        <f>IF(ISBLANK(citizen_services_records_log!G119),"None",IF(ISNUMBER(citizen_services_records_log!G119),citizen_services_records_log!G119,DATE(RIGHT(citizen_services_records_log!G119,4),MID(citizen_services_records_log!G119,4,2),LEFT(citizen_services_records_log!G119,2))))</f>
        <v>17799</v>
      </c>
      <c r="H119" s="5" t="str" cm="1">
        <f t="array" ref="H119">_xlfn.IFS(citizen_services_records_log!H119="M", "Male", citizen_services_records_log!H119 = "F", "Female", citizen_services_records_log!H119="male", "Male", citizen_services_records_log!H119="female","Female", ISBLANK(citizen_services_records_log!H119),"None", citizen_services_records_log!H119 = "Female", "Female", citizen_services_records_log!H119="Male","Male")</f>
        <v>Male</v>
      </c>
      <c r="I119" s="6" t="str">
        <f>IF(OR(ISBLANK(citizen_services_records_log!I119),UPPER(TRIM(citizen_services_records_log!I119))="N/A"),"None",_xlfn.LET(_xlpm.d,RIGHT(SUBSTITUTE(SUBSTITUTE(SUBSTITUTE(SUBSTITUTE(citizen_services_records_log!I119," ",""),"-",""),"(",""),")",""),9),"0"&amp;LEFT(_xlpm.d,2)&amp;" "&amp;MID(_xlpm.d,3,3)&amp;" "&amp;RIGHT(_xlpm.d,4)))</f>
        <v>061 176 9858</v>
      </c>
      <c r="J119" s="5" t="str" cm="1">
        <f t="array" ref="J119">_xlfn.IFS(ISTEXT(citizen_services_records_log!J119),citizen_services_records_log!J119,ISBLANK(citizen_services_records_log!J119),"None")</f>
        <v>Ward 8</v>
      </c>
      <c r="K119" s="5" t="str" cm="1">
        <f t="array" ref="K119">_xlfn.IFS(ISTEXT(citizen_services_records_log!K119),citizen_services_records_log!K119, ISBLANK(citizen_services_records_log!K119),"None")</f>
        <v>None</v>
      </c>
      <c r="L119" s="5" t="str" cm="1">
        <f t="array" ref="L119">SUBSTITUTE(PROPER(_xlfn.IFS(ISTEXT(citizen_services_records_log!L119),citizen_services_records_log!L119, ISBLANK(citizen_services_records_log!L119),"None")),"Id","ID",1)</f>
        <v>Incomplete - Missing ID Copy</v>
      </c>
      <c r="M119" s="5" t="str" cm="1">
        <f t="array" ref="M119">IF(citizen_services_records_log!M119 = "Re-opened","Re-opened",PROPER(_xlfn.IFS(ISTEXT(citizen_services_records_log!M119),citizen_services_records_log!M119, ISBLANK(citizen_services_records_log!M119),"None")))</f>
        <v>Closed</v>
      </c>
      <c r="N119" s="5" t="str" cm="1">
        <f t="array" ref="N119">(_xlfn.IFS(ISTEXT(citizen_services_records_log!N119),citizen_services_records_log!N119,ISBLANK(citizen_services_records_log!N119),"None"))</f>
        <v>Q164</v>
      </c>
      <c r="O119" s="5" t="str" cm="1">
        <f t="array" ref="O119">_xlfn.IFS(ISTEXT(citizen_services_records_log!O119),PROPER(citizen_services_records_log!O119),ISBLANK(citizen_services_records_log!O119),"None")</f>
        <v>Werner Radebe</v>
      </c>
      <c r="P119" s="4">
        <f>IF(ISBLANK(citizen_services_records_log!P119),"None",IF(ISNUMBER(citizen_services_records_log!P119),citizen_services_records_log!P119,DATE(RIGHT(citizen_services_records_log!P119,4),MID(citizen_services_records_log!P119,4,2),LEFT(citizen_services_records_log!P119,2))))</f>
        <v>46115</v>
      </c>
      <c r="Q119" s="5" t="str" cm="1">
        <f t="array" ref="Q119">SUBSTITUTE(_xlfn.IFS(ISTEXT(citizen_services_records_log!Q119),PROPER(citizen_services_records_log!Q119),ISBLANK(citizen_services_records_log!Q119),"None"),"Id","ID",1)</f>
        <v>Applicant Is A Minor, Guardian Present And Documented</v>
      </c>
    </row>
    <row r="120" spans="1:17" x14ac:dyDescent="0.3">
      <c r="A120" s="5" t="str">
        <f>IF(ISBLANK(citizen_services_records_log!A120),"None",(CONCATENATE(UPPER(_xlfn.TEXTBEFORE(SUBSTITUTE(citizen_services_records_log!A120, "-", ""), {"0","1","2","3","4","5","6","7","8","9"}, 1)),"-",RIGHT(citizen_services_records_log!A120,6))))</f>
        <v>DHA-000245</v>
      </c>
      <c r="B120" s="2">
        <f>IF(ISBLANK(citizen_services_records_log!B120),"None",IF(ISNUMBER(citizen_services_records_log!B120),citizen_services_records_log!B120,DATE(RIGHT(citizen_services_records_log!B120,4),MID(citizen_services_records_log!B120,4,2),LEFT(citizen_services_records_log!B120,2))))</f>
        <v>46015</v>
      </c>
      <c r="C120" s="5" t="str">
        <f>IF(citizen_services_records_log!C120 = "SASSA Grant Status Enquiry","SASSA - Grant Status Enquiry",IF(citizen_services_records_log!C120 = "SASSA Grant Application",  "SASSA - Grant Application", IF(citizen_services_records_log!C120=0,"None", citizen_services_records_log!C120)))</f>
        <v>Home Affairs - Birth Certificate</v>
      </c>
      <c r="D120" s="5" t="str" cm="1">
        <f t="array" ref="D120">_xlfn.IFS(ISTEXT(citizen_services_records_log!D120),PROPER(citizen_services_records_log!D120),ISBLANK(citizen_services_records_log!D120),"None")</f>
        <v>Vanderbijlpark Home Affairs</v>
      </c>
      <c r="E120" s="5" t="str" cm="1">
        <f t="array" ref="E120">_xlfn.IFS(ISTEXT(citizen_services_records_log!E120),PROPER(citizen_services_records_log!E120),ISBLANK(citizen_services_records_log!E120),"None")</f>
        <v>Thabo Kruger</v>
      </c>
      <c r="F120" s="6" cm="1">
        <f t="array" ref="F120">_xlfn.IFS(ISBLANK(citizen_services_records_log!F120),"None", TYPE(citizen_services_records_log!F120)=1,citizen_services_records_log!F120,citizen_services_records_log!F120="ID NOT PROVIDED","ID not provided" )</f>
        <v>8300000000000</v>
      </c>
      <c r="G120" s="4">
        <f>IF(ISBLANK(citizen_services_records_log!G120),"None",IF(ISNUMBER(citizen_services_records_log!G120),citizen_services_records_log!G120,DATE(RIGHT(citizen_services_records_log!G120,4),MID(citizen_services_records_log!G120,4,2),LEFT(citizen_services_records_log!G120,2))))</f>
        <v>30346</v>
      </c>
      <c r="H120" s="5" t="str" cm="1">
        <f t="array" ref="H120">_xlfn.IFS(citizen_services_records_log!H120="M", "Male", citizen_services_records_log!H120 = "F", "Female", citizen_services_records_log!H120="male", "Male", citizen_services_records_log!H120="female","Female", ISBLANK(citizen_services_records_log!H120),"None", citizen_services_records_log!H120 = "Female", "Female", citizen_services_records_log!H120="Male","Male")</f>
        <v>Male</v>
      </c>
      <c r="I120" s="6" t="str">
        <f>IF(OR(ISBLANK(citizen_services_records_log!I120),UPPER(TRIM(citizen_services_records_log!I120))="N/A"),"None",_xlfn.LET(_xlpm.d,RIGHT(SUBSTITUTE(SUBSTITUTE(SUBSTITUTE(SUBSTITUTE(citizen_services_records_log!I120," ",""),"-",""),"(",""),")",""),9),"0"&amp;LEFT(_xlpm.d,2)&amp;" "&amp;MID(_xlpm.d,3,3)&amp;" "&amp;RIGHT(_xlpm.d,4)))</f>
        <v>None</v>
      </c>
      <c r="J120" s="5" t="str" cm="1">
        <f t="array" ref="J120">_xlfn.IFS(ISTEXT(citizen_services_records_log!J120),citizen_services_records_log!J120,ISBLANK(citizen_services_records_log!J120),"None")</f>
        <v>Ward 14</v>
      </c>
      <c r="K120" s="5" t="str" cm="1">
        <f t="array" ref="K120">_xlfn.IFS(ISTEXT(citizen_services_records_log!K120),citizen_services_records_log!K120, ISBLANK(citizen_services_records_log!K120),"None")</f>
        <v>None</v>
      </c>
      <c r="L120" s="5" t="str" cm="1">
        <f t="array" ref="L120">SUBSTITUTE(PROPER(_xlfn.IFS(ISTEXT(citizen_services_records_log!L120),citizen_services_records_log!L120, ISBLANK(citizen_services_records_log!L120),"None")),"Id","ID",1)</f>
        <v>Complete</v>
      </c>
      <c r="M120" s="5" t="str" cm="1">
        <f t="array" ref="M120">IF(citizen_services_records_log!M120 = "Re-opened","Re-opened",PROPER(_xlfn.IFS(ISTEXT(citizen_services_records_log!M120),citizen_services_records_log!M120, ISBLANK(citizen_services_records_log!M120),"None")))</f>
        <v>Closed</v>
      </c>
      <c r="N120" s="5" t="str" cm="1">
        <f t="array" ref="N120">(_xlfn.IFS(ISTEXT(citizen_services_records_log!N120),citizen_services_records_log!N120,ISBLANK(citizen_services_records_log!N120),"None"))</f>
        <v>Q178</v>
      </c>
      <c r="O120" s="5" t="str" cm="1">
        <f t="array" ref="O120">_xlfn.IFS(ISTEXT(citizen_services_records_log!O120),PROPER(citizen_services_records_log!O120),ISBLANK(citizen_services_records_log!O120),"None")</f>
        <v>Zanele Nel</v>
      </c>
      <c r="P120" s="4" t="str">
        <f>IF(ISBLANK(citizen_services_records_log!P120),"None",IF(ISNUMBER(citizen_services_records_log!P120),citizen_services_records_log!P120,DATE(RIGHT(citizen_services_records_log!P120,4),MID(citizen_services_records_log!P120,4,2),LEFT(citizen_services_records_log!P120,2))))</f>
        <v>None</v>
      </c>
      <c r="Q120" s="5" t="str" cm="1">
        <f t="array" ref="Q120">SUBSTITUTE(_xlfn.IFS(ISTEXT(citizen_services_records_log!Q120),PROPER(citizen_services_records_log!Q120),ISBLANK(citizen_services_records_log!Q120),"None"),"Id","ID",1)</f>
        <v>Grant Payment Query - Referred To Sassa Call Centre</v>
      </c>
    </row>
    <row r="121" spans="1:17" x14ac:dyDescent="0.3">
      <c r="A121" s="5" t="str">
        <f>IF(ISBLANK(citizen_services_records_log!A121),"None",(CONCATENATE(UPPER(_xlfn.TEXTBEFORE(SUBSTITUTE(citizen_services_records_log!A121, "-", ""), {"0","1","2","3","4","5","6","7","8","9"}, 1)),"-",RIGHT(citizen_services_records_log!A121,6))))</f>
        <v>DHA-000980</v>
      </c>
      <c r="B121" s="2">
        <f>IF(ISBLANK(citizen_services_records_log!B121),"None",IF(ISNUMBER(citizen_services_records_log!B121),citizen_services_records_log!B121,DATE(RIGHT(citizen_services_records_log!B121,4),MID(citizen_services_records_log!B121,4,2),LEFT(citizen_services_records_log!B121,2))))</f>
        <v>46179</v>
      </c>
      <c r="C121" s="5" t="str">
        <f>IF(citizen_services_records_log!C121 = "SASSA Grant Status Enquiry","SASSA - Grant Status Enquiry",IF(citizen_services_records_log!C121 = "SASSA Grant Application",  "SASSA - Grant Application", IF(citizen_services_records_log!C121=0,"None", citizen_services_records_log!C121)))</f>
        <v>Home Affairs - Passport Application</v>
      </c>
      <c r="D121" s="5" t="str" cm="1">
        <f t="array" ref="D121">_xlfn.IFS(ISTEXT(citizen_services_records_log!D121),PROPER(citizen_services_records_log!D121),ISBLANK(citizen_services_records_log!D121),"None")</f>
        <v>Vanderbijlpark Home Affairs</v>
      </c>
      <c r="E121" s="5" t="str" cm="1">
        <f t="array" ref="E121">_xlfn.IFS(ISTEXT(citizen_services_records_log!E121),PROPER(citizen_services_records_log!E121),ISBLANK(citizen_services_records_log!E121),"None")</f>
        <v>Marie Molefe</v>
      </c>
      <c r="F121" s="6" cm="1">
        <f t="array" ref="F121">_xlfn.IFS(ISBLANK(citizen_services_records_log!F121),"None", TYPE(citizen_services_records_log!F121)=1,citizen_services_records_log!F121,citizen_services_records_log!F121="ID NOT PROVIDED","ID not provided" )</f>
        <v>6900000000000</v>
      </c>
      <c r="G121" s="4">
        <f>IF(ISBLANK(citizen_services_records_log!G121),"None",IF(ISNUMBER(citizen_services_records_log!G121),citizen_services_records_log!G121,DATE(RIGHT(citizen_services_records_log!G121,4),MID(citizen_services_records_log!G121,4,2),LEFT(citizen_services_records_log!G121,2))))</f>
        <v>25325</v>
      </c>
      <c r="H121" s="5" t="str" cm="1">
        <f t="array" ref="H121">_xlfn.IFS(citizen_services_records_log!H121="M", "Male", citizen_services_records_log!H121 = "F", "Female", citizen_services_records_log!H121="male", "Male", citizen_services_records_log!H121="female","Female", ISBLANK(citizen_services_records_log!H121),"None", citizen_services_records_log!H121 = "Female", "Female", citizen_services_records_log!H121="Male","Male")</f>
        <v>Female</v>
      </c>
      <c r="I121" s="6" t="str">
        <f>IF(OR(ISBLANK(citizen_services_records_log!I121),UPPER(TRIM(citizen_services_records_log!I121))="N/A"),"None",_xlfn.LET(_xlpm.d,RIGHT(SUBSTITUTE(SUBSTITUTE(SUBSTITUTE(SUBSTITUTE(citizen_services_records_log!I121," ",""),"-",""),"(",""),")",""),9),"0"&amp;LEFT(_xlpm.d,2)&amp;" "&amp;MID(_xlpm.d,3,3)&amp;" "&amp;RIGHT(_xlpm.d,4)))</f>
        <v>None</v>
      </c>
      <c r="J121" s="5" t="str" cm="1">
        <f t="array" ref="J121">_xlfn.IFS(ISTEXT(citizen_services_records_log!J121),citizen_services_records_log!J121,ISBLANK(citizen_services_records_log!J121),"None")</f>
        <v>Ward 16</v>
      </c>
      <c r="K121" s="5" t="str" cm="1">
        <f t="array" ref="K121">_xlfn.IFS(ISTEXT(citizen_services_records_log!K121),citizen_services_records_log!K121, ISBLANK(citizen_services_records_log!K121),"None")</f>
        <v>None</v>
      </c>
      <c r="L121" s="5" t="str" cm="1">
        <f t="array" ref="L121">SUBSTITUTE(PROPER(_xlfn.IFS(ISTEXT(citizen_services_records_log!L121),citizen_services_records_log!L121, ISBLANK(citizen_services_records_log!L121),"None")),"Id","ID",1)</f>
        <v>Rejected</v>
      </c>
      <c r="M121" s="5" t="str" cm="1">
        <f t="array" ref="M121">IF(citizen_services_records_log!M121 = "Re-opened","Re-opened",PROPER(_xlfn.IFS(ISTEXT(citizen_services_records_log!M121),citizen_services_records_log!M121, ISBLANK(citizen_services_records_log!M121),"None")))</f>
        <v>Re-opened</v>
      </c>
      <c r="N121" s="5" t="str" cm="1">
        <f t="array" ref="N121">(_xlfn.IFS(ISTEXT(citizen_services_records_log!N121),citizen_services_records_log!N121,ISBLANK(citizen_services_records_log!N121),"None"))</f>
        <v>Q245</v>
      </c>
      <c r="O121" s="5" t="str" cm="1">
        <f t="array" ref="O121">_xlfn.IFS(ISTEXT(citizen_services_records_log!O121),PROPER(citizen_services_records_log!O121),ISBLANK(citizen_services_records_log!O121),"None")</f>
        <v>Lerato Mahlangu</v>
      </c>
      <c r="P121" s="4" t="str">
        <f>IF(ISBLANK(citizen_services_records_log!P121),"None",IF(ISNUMBER(citizen_services_records_log!P121),citizen_services_records_log!P121,DATE(RIGHT(citizen_services_records_log!P121,4),MID(citizen_services_records_log!P121,4,2),LEFT(citizen_services_records_log!P121,2))))</f>
        <v>None</v>
      </c>
      <c r="Q121" s="5" t="str" cm="1">
        <f t="array" ref="Q121">SUBSTITUTE(_xlfn.IFS(ISTEXT(citizen_services_records_log!Q121),PROPER(citizen_services_records_log!Q121),ISBLANK(citizen_services_records_log!Q121),"None"),"Id","ID",1)</f>
        <v>Biometric Capture Failed, Rescheduled</v>
      </c>
    </row>
    <row r="122" spans="1:17" x14ac:dyDescent="0.3">
      <c r="A122" s="5" t="str">
        <f>IF(ISBLANK(citizen_services_records_log!A122),"None",(CONCATENATE(UPPER(_xlfn.TEXTBEFORE(SUBSTITUTE(citizen_services_records_log!A122, "-", ""), {"0","1","2","3","4","5","6","7","8","9"}, 1)),"-",RIGHT(citizen_services_records_log!A122,6))))</f>
        <v>MUN-000501</v>
      </c>
      <c r="B122" s="2">
        <f>IF(ISBLANK(citizen_services_records_log!B122),"None",IF(ISNUMBER(citizen_services_records_log!B122),citizen_services_records_log!B122,DATE(RIGHT(citizen_services_records_log!B122,4),MID(citizen_services_records_log!B122,4,2),LEFT(citizen_services_records_log!B122,2))))</f>
        <v>46073</v>
      </c>
      <c r="C122" s="5" t="str">
        <f>IF(citizen_services_records_log!C122 = "SASSA Grant Status Enquiry","SASSA - Grant Status Enquiry",IF(citizen_services_records_log!C122 = "SASSA Grant Application",  "SASSA - Grant Application", IF(citizen_services_records_log!C122=0,"None", citizen_services_records_log!C122)))</f>
        <v>Municipal - Account Query</v>
      </c>
      <c r="D122" s="5" t="str" cm="1">
        <f t="array" ref="D122">_xlfn.IFS(ISTEXT(citizen_services_records_log!D122),PROPER(citizen_services_records_log!D122),ISBLANK(citizen_services_records_log!D122),"None")</f>
        <v>Boipatong Clinic</v>
      </c>
      <c r="E122" s="5" t="str" cm="1">
        <f t="array" ref="E122">_xlfn.IFS(ISTEXT(citizen_services_records_log!E122),PROPER(citizen_services_records_log!E122),ISBLANK(citizen_services_records_log!E122),"None")</f>
        <v>Johannes Pretorius</v>
      </c>
      <c r="F122" s="6" cm="1">
        <f t="array" ref="F122">_xlfn.IFS(ISBLANK(citizen_services_records_log!F122),"None", TYPE(citizen_services_records_log!F122)=1,citizen_services_records_log!F122,citizen_services_records_log!F122="ID NOT PROVIDED","ID not provided" )</f>
        <v>6300000000000</v>
      </c>
      <c r="G122" s="4">
        <f>IF(ISBLANK(citizen_services_records_log!G122),"None",IF(ISNUMBER(citizen_services_records_log!G122),citizen_services_records_log!G122,DATE(RIGHT(citizen_services_records_log!G122,4),MID(citizen_services_records_log!G122,4,2),LEFT(citizen_services_records_log!G122,2))))</f>
        <v>23088</v>
      </c>
      <c r="H122" s="5" t="str" cm="1">
        <f t="array" ref="H122">_xlfn.IFS(citizen_services_records_log!H122="M", "Male", citizen_services_records_log!H122 = "F", "Female", citizen_services_records_log!H122="male", "Male", citizen_services_records_log!H122="female","Female", ISBLANK(citizen_services_records_log!H122),"None", citizen_services_records_log!H122 = "Female", "Female", citizen_services_records_log!H122="Male","Male")</f>
        <v>None</v>
      </c>
      <c r="I122" s="6" t="str">
        <f>IF(OR(ISBLANK(citizen_services_records_log!I122),UPPER(TRIM(citizen_services_records_log!I122))="N/A"),"None",_xlfn.LET(_xlpm.d,RIGHT(SUBSTITUTE(SUBSTITUTE(SUBSTITUTE(SUBSTITUTE(citizen_services_records_log!I122," ",""),"-",""),"(",""),")",""),9),"0"&amp;LEFT(_xlpm.d,2)&amp;" "&amp;MID(_xlpm.d,3,3)&amp;" "&amp;RIGHT(_xlpm.d,4)))</f>
        <v>076 912 3497</v>
      </c>
      <c r="J122" s="5" t="str" cm="1">
        <f t="array" ref="J122">_xlfn.IFS(ISTEXT(citizen_services_records_log!J122),citizen_services_records_log!J122,ISBLANK(citizen_services_records_log!J122),"None")</f>
        <v>Ward 7</v>
      </c>
      <c r="K122" s="5" t="str" cm="1">
        <f t="array" ref="K122">_xlfn.IFS(ISTEXT(citizen_services_records_log!K122),citizen_services_records_log!K122, ISBLANK(citizen_services_records_log!K122),"None")</f>
        <v>None</v>
      </c>
      <c r="L122" s="5" t="str" cm="1">
        <f t="array" ref="L122">SUBSTITUTE(PROPER(_xlfn.IFS(ISTEXT(citizen_services_records_log!L122),citizen_services_records_log!L122, ISBLANK(citizen_services_records_log!L122),"None")),"Id","ID",1)</f>
        <v>Awaiting Home Affairs Confirmation</v>
      </c>
      <c r="M122" s="5" t="str" cm="1">
        <f t="array" ref="M122">IF(citizen_services_records_log!M122 = "Re-opened","Re-opened",PROPER(_xlfn.IFS(ISTEXT(citizen_services_records_log!M122),citizen_services_records_log!M122, ISBLANK(citizen_services_records_log!M122),"None")))</f>
        <v>None</v>
      </c>
      <c r="N122" s="5" t="str" cm="1">
        <f t="array" ref="N122">(_xlfn.IFS(ISTEXT(citizen_services_records_log!N122),citizen_services_records_log!N122,ISBLANK(citizen_services_records_log!N122),"None"))</f>
        <v>None</v>
      </c>
      <c r="O122" s="5" t="str" cm="1">
        <f t="array" ref="O122">_xlfn.IFS(ISTEXT(citizen_services_records_log!O122),PROPER(citizen_services_records_log!O122),ISBLANK(citizen_services_records_log!O122),"None")</f>
        <v>Marius Radebe</v>
      </c>
      <c r="P122" s="4">
        <f>IF(ISBLANK(citizen_services_records_log!P122),"None",IF(ISNUMBER(citizen_services_records_log!P122),citizen_services_records_log!P122,DATE(RIGHT(citizen_services_records_log!P122,4),MID(citizen_services_records_log!P122,4,2),LEFT(citizen_services_records_log!P122,2))))</f>
        <v>46078</v>
      </c>
      <c r="Q122" s="5" t="str" cm="1">
        <f t="array" ref="Q122">SUBSTITUTE(_xlfn.IFS(ISTEXT(citizen_services_records_log!Q122),PROPER(citizen_services_records_log!Q122),ISBLANK(citizen_services_records_log!Q122),"None"),"Id","ID",1)</f>
        <v>Home Affairs System Down For Maintenance During Visit</v>
      </c>
    </row>
    <row r="123" spans="1:17" x14ac:dyDescent="0.3">
      <c r="A123" s="5" t="str">
        <f>IF(ISBLANK(citizen_services_records_log!A123),"None",(CONCATENATE(UPPER(_xlfn.TEXTBEFORE(SUBSTITUTE(citizen_services_records_log!A123, "-", ""), {"0","1","2","3","4","5","6","7","8","9"}, 1)),"-",RIGHT(citizen_services_records_log!A123,6))))</f>
        <v>DHA-000714</v>
      </c>
      <c r="B123" s="2">
        <f>IF(ISBLANK(citizen_services_records_log!B123),"None",IF(ISNUMBER(citizen_services_records_log!B123),citizen_services_records_log!B123,DATE(RIGHT(citizen_services_records_log!B123,4),MID(citizen_services_records_log!B123,4,2),LEFT(citizen_services_records_log!B123,2))))</f>
        <v>46218</v>
      </c>
      <c r="C123" s="5" t="str">
        <f>IF(citizen_services_records_log!C123 = "SASSA Grant Status Enquiry","SASSA - Grant Status Enquiry",IF(citizen_services_records_log!C123 = "SASSA Grant Application",  "SASSA - Grant Application", IF(citizen_services_records_log!C123=0,"None", citizen_services_records_log!C123)))</f>
        <v>Home Affairs - ID Application</v>
      </c>
      <c r="D123" s="5" t="str" cm="1">
        <f t="array" ref="D123">_xlfn.IFS(ISTEXT(citizen_services_records_log!D123),PROPER(citizen_services_records_log!D123),ISBLANK(citizen_services_records_log!D123),"None")</f>
        <v>Evaton Sassa Office</v>
      </c>
      <c r="E123" s="5" t="str" cm="1">
        <f t="array" ref="E123">_xlfn.IFS(ISTEXT(citizen_services_records_log!E123),PROPER(citizen_services_records_log!E123),ISBLANK(citizen_services_records_log!E123),"None")</f>
        <v>Johannes Van Der Merwe</v>
      </c>
      <c r="F123" s="6" cm="1">
        <f t="array" ref="F123">_xlfn.IFS(ISBLANK(citizen_services_records_log!F123),"None", TYPE(citizen_services_records_log!F123)=1,citizen_services_records_log!F123,citizen_services_records_log!F123="ID NOT PROVIDED","ID not provided" )</f>
        <v>9310000000000</v>
      </c>
      <c r="G123" s="4">
        <f>IF(ISBLANK(citizen_services_records_log!G123),"None",IF(ISNUMBER(citizen_services_records_log!G123),citizen_services_records_log!G123,DATE(RIGHT(citizen_services_records_log!G123,4),MID(citizen_services_records_log!G123,4,2),LEFT(citizen_services_records_log!G123,2))))</f>
        <v>34090</v>
      </c>
      <c r="H123" s="5" t="str" cm="1">
        <f t="array" ref="H123">_xlfn.IFS(citizen_services_records_log!H123="M", "Male", citizen_services_records_log!H123 = "F", "Female", citizen_services_records_log!H123="male", "Male", citizen_services_records_log!H123="female","Female", ISBLANK(citizen_services_records_log!H123),"None", citizen_services_records_log!H123 = "Female", "Female", citizen_services_records_log!H123="Male","Male")</f>
        <v>Male</v>
      </c>
      <c r="I123" s="6" t="str">
        <f>IF(OR(ISBLANK(citizen_services_records_log!I123),UPPER(TRIM(citizen_services_records_log!I123))="N/A"),"None",_xlfn.LET(_xlpm.d,RIGHT(SUBSTITUTE(SUBSTITUTE(SUBSTITUTE(SUBSTITUTE(citizen_services_records_log!I123," ",""),"-",""),"(",""),")",""),9),"0"&amp;LEFT(_xlpm.d,2)&amp;" "&amp;MID(_xlpm.d,3,3)&amp;" "&amp;RIGHT(_xlpm.d,4)))</f>
        <v>062 763 2443</v>
      </c>
      <c r="J123" s="5" t="str" cm="1">
        <f t="array" ref="J123">_xlfn.IFS(ISTEXT(citizen_services_records_log!J123),citizen_services_records_log!J123,ISBLANK(citizen_services_records_log!J123),"None")</f>
        <v>Ward 4</v>
      </c>
      <c r="K123" s="5" t="str" cm="1">
        <f t="array" ref="K123">_xlfn.IFS(ISTEXT(citizen_services_records_log!K123),citizen_services_records_log!K123, ISBLANK(citizen_services_records_log!K123),"None")</f>
        <v>None</v>
      </c>
      <c r="L123" s="5" t="str" cm="1">
        <f t="array" ref="L123">SUBSTITUTE(PROPER(_xlfn.IFS(ISTEXT(citizen_services_records_log!L123),citizen_services_records_log!L123, ISBLANK(citizen_services_records_log!L123),"None")),"Id","ID",1)</f>
        <v>Pending Verification</v>
      </c>
      <c r="M123" s="5" t="str" cm="1">
        <f t="array" ref="M123">IF(citizen_services_records_log!M123 = "Re-opened","Re-opened",PROPER(_xlfn.IFS(ISTEXT(citizen_services_records_log!M123),citizen_services_records_log!M123, ISBLANK(citizen_services_records_log!M123),"None")))</f>
        <v>Captured</v>
      </c>
      <c r="N123" s="5" t="str" cm="1">
        <f t="array" ref="N123">(_xlfn.IFS(ISTEXT(citizen_services_records_log!N123),citizen_services_records_log!N123,ISBLANK(citizen_services_records_log!N123),"None"))</f>
        <v>Q096</v>
      </c>
      <c r="O123" s="5" t="str" cm="1">
        <f t="array" ref="O123">_xlfn.IFS(ISTEXT(citizen_services_records_log!O123),PROPER(citizen_services_records_log!O123),ISBLANK(citizen_services_records_log!O123),"None")</f>
        <v>Deon Sithole</v>
      </c>
      <c r="P123" s="4" t="str">
        <f>IF(ISBLANK(citizen_services_records_log!P123),"None",IF(ISNUMBER(citizen_services_records_log!P123),citizen_services_records_log!P123,DATE(RIGHT(citizen_services_records_log!P123,4),MID(citizen_services_records_log!P123,4,2),LEFT(citizen_services_records_log!P123,2))))</f>
        <v>None</v>
      </c>
      <c r="Q123" s="5" t="str" cm="1">
        <f t="array" ref="Q123">SUBSTITUTE(_xlfn.IFS(ISTEXT(citizen_services_records_log!Q123),PROPER(citizen_services_records_log!Q123),ISBLANK(citizen_services_records_log!Q123),"None"),"Id","ID",1)</f>
        <v>Urgent Case - Fast-Tracked Per Supervisor Approval</v>
      </c>
    </row>
    <row r="124" spans="1:17" x14ac:dyDescent="0.3">
      <c r="A124" s="5" t="str">
        <f>IF(ISBLANK(citizen_services_records_log!A124),"None",(CONCATENATE(UPPER(_xlfn.TEXTBEFORE(SUBSTITUTE(citizen_services_records_log!A124, "-", ""), {"0","1","2","3","4","5","6","7","8","9"}, 1)),"-",RIGHT(citizen_services_records_log!A124,6))))</f>
        <v>MUN-000248</v>
      </c>
      <c r="B124" s="2">
        <f>IF(ISBLANK(citizen_services_records_log!B124),"None",IF(ISNUMBER(citizen_services_records_log!B124),citizen_services_records_log!B124,DATE(RIGHT(citizen_services_records_log!B124,4),MID(citizen_services_records_log!B124,4,2),LEFT(citizen_services_records_log!B124,2))))</f>
        <v>46008</v>
      </c>
      <c r="C124" s="5" t="str">
        <f>IF(citizen_services_records_log!C124 = "SASSA Grant Status Enquiry","SASSA - Grant Status Enquiry",IF(citizen_services_records_log!C124 = "SASSA Grant Application",  "SASSA - Grant Application", IF(citizen_services_records_log!C124=0,"None", citizen_services_records_log!C124)))</f>
        <v>Municipal - Account Query</v>
      </c>
      <c r="D124" s="5" t="str" cm="1">
        <f t="array" ref="D124">_xlfn.IFS(ISTEXT(citizen_services_records_log!D124),PROPER(citizen_services_records_log!D124),ISBLANK(citizen_services_records_log!D124),"None")</f>
        <v>Boipatong Clinic</v>
      </c>
      <c r="E124" s="5" t="str" cm="1">
        <f t="array" ref="E124">_xlfn.IFS(ISTEXT(citizen_services_records_log!E124),PROPER(citizen_services_records_log!E124),ISBLANK(citizen_services_records_log!E124),"None")</f>
        <v>Anna Steyn</v>
      </c>
      <c r="F124" s="6" cm="1">
        <f t="array" ref="F124">_xlfn.IFS(ISBLANK(citizen_services_records_log!F124),"None", TYPE(citizen_services_records_log!F124)=1,citizen_services_records_log!F124,citizen_services_records_log!F124="ID NOT PROVIDED","ID not provided" )</f>
        <v>9010000000000</v>
      </c>
      <c r="G124" s="4">
        <f>IF(ISBLANK(citizen_services_records_log!G124),"None",IF(ISNUMBER(citizen_services_records_log!G124),citizen_services_records_log!G124,DATE(RIGHT(citizen_services_records_log!G124,4),MID(citizen_services_records_log!G124,4,2),LEFT(citizen_services_records_log!G124,2))))</f>
        <v>33091</v>
      </c>
      <c r="H124" s="5" t="str" cm="1">
        <f t="array" ref="H124">_xlfn.IFS(citizen_services_records_log!H124="M", "Male", citizen_services_records_log!H124 = "F", "Female", citizen_services_records_log!H124="male", "Male", citizen_services_records_log!H124="female","Female", ISBLANK(citizen_services_records_log!H124),"None", citizen_services_records_log!H124 = "Female", "Female", citizen_services_records_log!H124="Male","Male")</f>
        <v>Female</v>
      </c>
      <c r="I124" s="6" t="str">
        <f>IF(OR(ISBLANK(citizen_services_records_log!I124),UPPER(TRIM(citizen_services_records_log!I124))="N/A"),"None",_xlfn.LET(_xlpm.d,RIGHT(SUBSTITUTE(SUBSTITUTE(SUBSTITUTE(SUBSTITUTE(citizen_services_records_log!I124," ",""),"-",""),"(",""),")",""),9),"0"&amp;LEFT(_xlpm.d,2)&amp;" "&amp;MID(_xlpm.d,3,3)&amp;" "&amp;RIGHT(_xlpm.d,4)))</f>
        <v>075 785 9349</v>
      </c>
      <c r="J124" s="5" t="str" cm="1">
        <f t="array" ref="J124">_xlfn.IFS(ISTEXT(citizen_services_records_log!J124),citizen_services_records_log!J124,ISBLANK(citizen_services_records_log!J124),"None")</f>
        <v>Ward 21</v>
      </c>
      <c r="K124" s="5" t="str" cm="1">
        <f t="array" ref="K124">_xlfn.IFS(ISTEXT(citizen_services_records_log!K124),citizen_services_records_log!K124, ISBLANK(citizen_services_records_log!K124),"None")</f>
        <v>None</v>
      </c>
      <c r="L124" s="5" t="str" cm="1">
        <f t="array" ref="L124">SUBSTITUTE(PROPER(_xlfn.IFS(ISTEXT(citizen_services_records_log!L124),citizen_services_records_log!L124, ISBLANK(citizen_services_records_log!L124),"None")),"Id","ID",1)</f>
        <v>None</v>
      </c>
      <c r="M124" s="5" t="str" cm="1">
        <f t="array" ref="M124">IF(citizen_services_records_log!M124 = "Re-opened","Re-opened",PROPER(_xlfn.IFS(ISTEXT(citizen_services_records_log!M124),citizen_services_records_log!M124, ISBLANK(citizen_services_records_log!M124),"None")))</f>
        <v>Re-opened</v>
      </c>
      <c r="N124" s="5" t="str" cm="1">
        <f t="array" ref="N124">(_xlfn.IFS(ISTEXT(citizen_services_records_log!N124),citizen_services_records_log!N124,ISBLANK(citizen_services_records_log!N124),"None"))</f>
        <v>Q058</v>
      </c>
      <c r="O124" s="5" t="str" cm="1">
        <f t="array" ref="O124">_xlfn.IFS(ISTEXT(citizen_services_records_log!O124),PROPER(citizen_services_records_log!O124),ISBLANK(citizen_services_records_log!O124),"None")</f>
        <v>Marius Sithole</v>
      </c>
      <c r="P124" s="4" t="str">
        <f>IF(ISBLANK(citizen_services_records_log!P124),"None",IF(ISNUMBER(citizen_services_records_log!P124),citizen_services_records_log!P124,DATE(RIGHT(citizen_services_records_log!P124,4),MID(citizen_services_records_log!P124,4,2),LEFT(citizen_services_records_log!P124,2))))</f>
        <v>None</v>
      </c>
      <c r="Q124" s="5" t="str" cm="1">
        <f t="array" ref="Q124">SUBSTITUTE(_xlfn.IFS(ISTEXT(citizen_services_records_log!Q124),PROPER(citizen_services_records_log!Q124),ISBLANK(citizen_services_records_log!Q124),"None"),"Id","ID",1)</f>
        <v>None</v>
      </c>
    </row>
    <row r="125" spans="1:17" x14ac:dyDescent="0.3">
      <c r="A125" s="5" t="str">
        <f>IF(ISBLANK(citizen_services_records_log!A125),"None",(CONCATENATE(UPPER(_xlfn.TEXTBEFORE(SUBSTITUTE(citizen_services_records_log!A125, "-", ""), {"0","1","2","3","4","5","6","7","8","9"}, 1)),"-",RIGHT(citizen_services_records_log!A125,6))))</f>
        <v>SASSA-001028</v>
      </c>
      <c r="B125" s="2">
        <f>IF(ISBLANK(citizen_services_records_log!B125),"None",IF(ISNUMBER(citizen_services_records_log!B125),citizen_services_records_log!B125,DATE(RIGHT(citizen_services_records_log!B125,4),MID(citizen_services_records_log!B125,4,2),LEFT(citizen_services_records_log!B125,2))))</f>
        <v>46050</v>
      </c>
      <c r="C125" s="5" t="str">
        <f>IF(citizen_services_records_log!C125 = "SASSA Grant Status Enquiry","SASSA - Grant Status Enquiry",IF(citizen_services_records_log!C125 = "SASSA Grant Application",  "SASSA - Grant Application", IF(citizen_services_records_log!C125=0,"None", citizen_services_records_log!C125)))</f>
        <v>SASSA - Grant Application</v>
      </c>
      <c r="D125" s="5" t="str" cm="1">
        <f t="array" ref="D125">_xlfn.IFS(ISTEXT(citizen_services_records_log!D125),PROPER(citizen_services_records_log!D125),ISBLANK(citizen_services_records_log!D125),"None")</f>
        <v>Vereeniging Home Affairs</v>
      </c>
      <c r="E125" s="5" t="str" cm="1">
        <f t="array" ref="E125">_xlfn.IFS(ISTEXT(citizen_services_records_log!E125),PROPER(citizen_services_records_log!E125),ISBLANK(citizen_services_records_log!E125),"None")</f>
        <v>Lindiwe Ndlovu</v>
      </c>
      <c r="F125" s="6" cm="1">
        <f t="array" ref="F125">_xlfn.IFS(ISBLANK(citizen_services_records_log!F125),"None", TYPE(citizen_services_records_log!F125)=1,citizen_services_records_log!F125,citizen_services_records_log!F125="ID NOT PROVIDED","ID not provided" )</f>
        <v>1910000000000</v>
      </c>
      <c r="G125" s="4" t="str">
        <f>IF(ISBLANK(citizen_services_records_log!G125),"None",IF(ISNUMBER(citizen_services_records_log!G125),citizen_services_records_log!G125,DATE(RIGHT(citizen_services_records_log!G125,4),MID(citizen_services_records_log!G125,4,2),LEFT(citizen_services_records_log!G125,2))))</f>
        <v>None</v>
      </c>
      <c r="H125" s="5" t="str" cm="1">
        <f t="array" ref="H125">_xlfn.IFS(citizen_services_records_log!H125="M", "Male", citizen_services_records_log!H125 = "F", "Female", citizen_services_records_log!H125="male", "Male", citizen_services_records_log!H125="female","Female", ISBLANK(citizen_services_records_log!H125),"None", citizen_services_records_log!H125 = "Female", "Female", citizen_services_records_log!H125="Male","Male")</f>
        <v>Female</v>
      </c>
      <c r="I125" s="6" t="str">
        <f>IF(OR(ISBLANK(citizen_services_records_log!I125),UPPER(TRIM(citizen_services_records_log!I125))="N/A"),"None",_xlfn.LET(_xlpm.d,RIGHT(SUBSTITUTE(SUBSTITUTE(SUBSTITUTE(SUBSTITUTE(citizen_services_records_log!I125," ",""),"-",""),"(",""),")",""),9),"0"&amp;LEFT(_xlpm.d,2)&amp;" "&amp;MID(_xlpm.d,3,3)&amp;" "&amp;RIGHT(_xlpm.d,4)))</f>
        <v>084 180 5347</v>
      </c>
      <c r="J125" s="5" t="str" cm="1">
        <f t="array" ref="J125">_xlfn.IFS(ISTEXT(citizen_services_records_log!J125),citizen_services_records_log!J125,ISBLANK(citizen_services_records_log!J125),"None")</f>
        <v>Ward 4</v>
      </c>
      <c r="K125" s="5" t="str" cm="1">
        <f t="array" ref="K125">_xlfn.IFS(ISTEXT(citizen_services_records_log!K125),citizen_services_records_log!K125, ISBLANK(citizen_services_records_log!K125),"None")</f>
        <v>SRD Grant</v>
      </c>
      <c r="L125" s="5" t="str" cm="1">
        <f t="array" ref="L125">SUBSTITUTE(PROPER(_xlfn.IFS(ISTEXT(citizen_services_records_log!L125),citizen_services_records_log!L125, ISBLANK(citizen_services_records_log!L125),"None")),"Id","ID",1)</f>
        <v>Pending Verification</v>
      </c>
      <c r="M125" s="5" t="str" cm="1">
        <f t="array" ref="M125">IF(citizen_services_records_log!M125 = "Re-opened","Re-opened",PROPER(_xlfn.IFS(ISTEXT(citizen_services_records_log!M125),citizen_services_records_log!M125, ISBLANK(citizen_services_records_log!M125),"None")))</f>
        <v>Awaiting Documents</v>
      </c>
      <c r="N125" s="5" t="str" cm="1">
        <f t="array" ref="N125">(_xlfn.IFS(ISTEXT(citizen_services_records_log!N125),citizen_services_records_log!N125,ISBLANK(citizen_services_records_log!N125),"None"))</f>
        <v>Q118</v>
      </c>
      <c r="O125" s="5" t="str" cm="1">
        <f t="array" ref="O125">_xlfn.IFS(ISTEXT(citizen_services_records_log!O125),PROPER(citizen_services_records_log!O125),ISBLANK(citizen_services_records_log!O125),"None")</f>
        <v>Refilwe Sithole</v>
      </c>
      <c r="P125" s="4">
        <f>IF(ISBLANK(citizen_services_records_log!P125),"None",IF(ISNUMBER(citizen_services_records_log!P125),citizen_services_records_log!P125,DATE(RIGHT(citizen_services_records_log!P125,4),MID(citizen_services_records_log!P125,4,2),LEFT(citizen_services_records_log!P125,2))))</f>
        <v>46297</v>
      </c>
      <c r="Q125" s="5" t="str" cm="1">
        <f t="array" ref="Q125">SUBSTITUTE(_xlfn.IFS(ISTEXT(citizen_services_records_log!Q125),PROPER(citizen_services_records_log!Q125),ISBLANK(citizen_services_records_log!Q125),"None"),"Id","ID",1)</f>
        <v>System Offline - Captured Manually, Will Upload Later</v>
      </c>
    </row>
    <row r="126" spans="1:17" x14ac:dyDescent="0.3">
      <c r="A126" s="5" t="str">
        <f>IF(ISBLANK(citizen_services_records_log!A126),"None",(CONCATENATE(UPPER(_xlfn.TEXTBEFORE(SUBSTITUTE(citizen_services_records_log!A126, "-", ""), {"0","1","2","3","4","5","6","7","8","9"}, 1)),"-",RIGHT(citizen_services_records_log!A126,6))))</f>
        <v>CLN-001040</v>
      </c>
      <c r="B126" s="2" t="str">
        <f>IF(ISBLANK(citizen_services_records_log!B126),"None",IF(ISNUMBER(citizen_services_records_log!B126),citizen_services_records_log!B126,DATE(RIGHT(citizen_services_records_log!B126,4),MID(citizen_services_records_log!B126,4,2),LEFT(citizen_services_records_log!B126,2))))</f>
        <v>None</v>
      </c>
      <c r="C126" s="5" t="str">
        <f>IF(citizen_services_records_log!C126 = "SASSA Grant Status Enquiry","SASSA - Grant Status Enquiry",IF(citizen_services_records_log!C126 = "SASSA Grant Application",  "SASSA - Grant Application", IF(citizen_services_records_log!C126=0,"None", citizen_services_records_log!C126)))</f>
        <v>Clinic - Chronic Medication Collection</v>
      </c>
      <c r="D126" s="5" t="str" cm="1">
        <f t="array" ref="D126">_xlfn.IFS(ISTEXT(citizen_services_records_log!D126),PROPER(citizen_services_records_log!D126),ISBLANK(citizen_services_records_log!D126),"None")</f>
        <v>Sebokeng Sassa Office</v>
      </c>
      <c r="E126" s="5" t="str" cm="1">
        <f t="array" ref="E126">_xlfn.IFS(ISTEXT(citizen_services_records_log!E126),PROPER(citizen_services_records_log!E126),ISBLANK(citizen_services_records_log!E126),"None")</f>
        <v>Nokuthula Radebe</v>
      </c>
      <c r="F126" s="6" t="str" cm="1">
        <f t="array" ref="F126">_xlfn.IFS(ISBLANK(citizen_services_records_log!F126),"None", TYPE(citizen_services_records_log!F126)=1,citizen_services_records_log!F126,citizen_services_records_log!F126="ID NOT PROVIDED","ID not provided" )</f>
        <v>None</v>
      </c>
      <c r="G126" s="4">
        <f>IF(ISBLANK(citizen_services_records_log!G126),"None",IF(ISNUMBER(citizen_services_records_log!G126),citizen_services_records_log!G126,DATE(RIGHT(citizen_services_records_log!G126,4),MID(citizen_services_records_log!G126,4,2),LEFT(citizen_services_records_log!G126,2))))</f>
        <v>22179</v>
      </c>
      <c r="H126" s="5" t="str" cm="1">
        <f t="array" ref="H126">_xlfn.IFS(citizen_services_records_log!H126="M", "Male", citizen_services_records_log!H126 = "F", "Female", citizen_services_records_log!H126="male", "Male", citizen_services_records_log!H126="female","Female", ISBLANK(citizen_services_records_log!H126),"None", citizen_services_records_log!H126 = "Female", "Female", citizen_services_records_log!H126="Male","Male")</f>
        <v>Female</v>
      </c>
      <c r="I126" s="6" t="str">
        <f>IF(OR(ISBLANK(citizen_services_records_log!I126),UPPER(TRIM(citizen_services_records_log!I126))="N/A"),"None",_xlfn.LET(_xlpm.d,RIGHT(SUBSTITUTE(SUBSTITUTE(SUBSTITUTE(SUBSTITUTE(citizen_services_records_log!I126," ",""),"-",""),"(",""),")",""),9),"0"&amp;LEFT(_xlpm.d,2)&amp;" "&amp;MID(_xlpm.d,3,3)&amp;" "&amp;RIGHT(_xlpm.d,4)))</f>
        <v>081 795 4797</v>
      </c>
      <c r="J126" s="5" t="str" cm="1">
        <f t="array" ref="J126">_xlfn.IFS(ISTEXT(citizen_services_records_log!J126),citizen_services_records_log!J126,ISBLANK(citizen_services_records_log!J126),"None")</f>
        <v>Ward 4</v>
      </c>
      <c r="K126" s="5" t="str" cm="1">
        <f t="array" ref="K126">_xlfn.IFS(ISTEXT(citizen_services_records_log!K126),citizen_services_records_log!K126, ISBLANK(citizen_services_records_log!K126),"None")</f>
        <v>None</v>
      </c>
      <c r="L126" s="5" t="str" cm="1">
        <f t="array" ref="L126">SUBSTITUTE(PROPER(_xlfn.IFS(ISTEXT(citizen_services_records_log!L126),citizen_services_records_log!L126, ISBLANK(citizen_services_records_log!L126),"None")),"Id","ID",1)</f>
        <v>Complete</v>
      </c>
      <c r="M126" s="5" t="str" cm="1">
        <f t="array" ref="M126">IF(citizen_services_records_log!M126 = "Re-opened","Re-opened",PROPER(_xlfn.IFS(ISTEXT(citizen_services_records_log!M126),citizen_services_records_log!M126, ISBLANK(citizen_services_records_log!M126),"None")))</f>
        <v>Pending</v>
      </c>
      <c r="N126" s="5" t="str" cm="1">
        <f t="array" ref="N126">(_xlfn.IFS(ISTEXT(citizen_services_records_log!N126),citizen_services_records_log!N126,ISBLANK(citizen_services_records_log!N126),"None"))</f>
        <v>Q180</v>
      </c>
      <c r="O126" s="5" t="str" cm="1">
        <f t="array" ref="O126">_xlfn.IFS(ISTEXT(citizen_services_records_log!O126),PROPER(citizen_services_records_log!O126),ISBLANK(citizen_services_records_log!O126),"None")</f>
        <v>Andries Swart</v>
      </c>
      <c r="P126" s="4" t="str">
        <f>IF(ISBLANK(citizen_services_records_log!P126),"None",IF(ISNUMBER(citizen_services_records_log!P126),citizen_services_records_log!P126,DATE(RIGHT(citizen_services_records_log!P126,4),MID(citizen_services_records_log!P126,4,2),LEFT(citizen_services_records_log!P126,2))))</f>
        <v>None</v>
      </c>
      <c r="Q126" s="5" t="str" cm="1">
        <f t="array" ref="Q126">SUBSTITUTE(_xlfn.IFS(ISTEXT(citizen_services_records_log!Q126),PROPER(citizen_services_records_log!Q126),ISBLANK(citizen_services_records_log!Q126),"None"),"Id","ID",1)</f>
        <v>Incorrect ID Number Provided Initially, Corrected</v>
      </c>
    </row>
    <row r="127" spans="1:17" x14ac:dyDescent="0.3">
      <c r="A127" s="5" t="str">
        <f>IF(ISBLANK(citizen_services_records_log!A127),"None",(CONCATENATE(UPPER(_xlfn.TEXTBEFORE(SUBSTITUTE(citizen_services_records_log!A127, "-", ""), {"0","1","2","3","4","5","6","7","8","9"}, 1)),"-",RIGHT(citizen_services_records_log!A127,6))))</f>
        <v>MUN-000251</v>
      </c>
      <c r="B127" s="2" t="str">
        <f>IF(ISBLANK(citizen_services_records_log!B127),"None",IF(ISNUMBER(citizen_services_records_log!B127),citizen_services_records_log!B127,DATE(RIGHT(citizen_services_records_log!B127,4),MID(citizen_services_records_log!B127,4,2),LEFT(citizen_services_records_log!B127,2))))</f>
        <v>None</v>
      </c>
      <c r="C127" s="5" t="str">
        <f>IF(citizen_services_records_log!C127 = "SASSA Grant Status Enquiry","SASSA - Grant Status Enquiry",IF(citizen_services_records_log!C127 = "SASSA Grant Application",  "SASSA - Grant Application", IF(citizen_services_records_log!C127=0,"None", citizen_services_records_log!C127)))</f>
        <v>Municipal - Account Query</v>
      </c>
      <c r="D127" s="5" t="str" cm="1">
        <f t="array" ref="D127">_xlfn.IFS(ISTEXT(citizen_services_records_log!D127),PROPER(citizen_services_records_log!D127),ISBLANK(citizen_services_records_log!D127),"None")</f>
        <v>Vanderbijlpark Home Affairs</v>
      </c>
      <c r="E127" s="5" t="str" cm="1">
        <f t="array" ref="E127">_xlfn.IFS(ISTEXT(citizen_services_records_log!E127),PROPER(citizen_services_records_log!E127),ISBLANK(citizen_services_records_log!E127),"None")</f>
        <v>None</v>
      </c>
      <c r="F127" s="6" cm="1">
        <f t="array" ref="F127">_xlfn.IFS(ISBLANK(citizen_services_records_log!F127),"None", TYPE(citizen_services_records_log!F127)=1,citizen_services_records_log!F127,citizen_services_records_log!F127="ID NOT PROVIDED","ID not provided" )</f>
        <v>7700000000000</v>
      </c>
      <c r="G127" s="4">
        <f>IF(ISBLANK(citizen_services_records_log!G127),"None",IF(ISNUMBER(citizen_services_records_log!G127),citizen_services_records_log!G127,DATE(RIGHT(citizen_services_records_log!G127,4),MID(citizen_services_records_log!G127,4,2),LEFT(citizen_services_records_log!G127,2))))</f>
        <v>28308</v>
      </c>
      <c r="H127" s="5" t="str" cm="1">
        <f t="array" ref="H127">_xlfn.IFS(citizen_services_records_log!H127="M", "Male", citizen_services_records_log!H127 = "F", "Female", citizen_services_records_log!H127="male", "Male", citizen_services_records_log!H127="female","Female", ISBLANK(citizen_services_records_log!H127),"None", citizen_services_records_log!H127 = "Female", "Female", citizen_services_records_log!H127="Male","Male")</f>
        <v>None</v>
      </c>
      <c r="I127" s="6" t="str">
        <f>IF(OR(ISBLANK(citizen_services_records_log!I127),UPPER(TRIM(citizen_services_records_log!I127))="N/A"),"None",_xlfn.LET(_xlpm.d,RIGHT(SUBSTITUTE(SUBSTITUTE(SUBSTITUTE(SUBSTITUTE(citizen_services_records_log!I127," ",""),"-",""),"(",""),")",""),9),"0"&amp;LEFT(_xlpm.d,2)&amp;" "&amp;MID(_xlpm.d,3,3)&amp;" "&amp;RIGHT(_xlpm.d,4)))</f>
        <v>083 452 9157</v>
      </c>
      <c r="J127" s="5" t="str" cm="1">
        <f t="array" ref="J127">_xlfn.IFS(ISTEXT(citizen_services_records_log!J127),citizen_services_records_log!J127,ISBLANK(citizen_services_records_log!J127),"None")</f>
        <v>Ward 3 (Informal Settlement)</v>
      </c>
      <c r="K127" s="5" t="str" cm="1">
        <f t="array" ref="K127">_xlfn.IFS(ISTEXT(citizen_services_records_log!K127),citizen_services_records_log!K127, ISBLANK(citizen_services_records_log!K127),"None")</f>
        <v>None</v>
      </c>
      <c r="L127" s="5" t="str" cm="1">
        <f t="array" ref="L127">SUBSTITUTE(PROPER(_xlfn.IFS(ISTEXT(citizen_services_records_log!L127),citizen_services_records_log!L127, ISBLANK(citizen_services_records_log!L127),"None")),"Id","ID",1)</f>
        <v>Awaiting Home Affairs Confirmation</v>
      </c>
      <c r="M127" s="5" t="str" cm="1">
        <f t="array" ref="M127">IF(citizen_services_records_log!M127 = "Re-opened","Re-opened",PROPER(_xlfn.IFS(ISTEXT(citizen_services_records_log!M127),citizen_services_records_log!M127, ISBLANK(citizen_services_records_log!M127),"None")))</f>
        <v>Captured</v>
      </c>
      <c r="N127" s="5" t="str" cm="1">
        <f t="array" ref="N127">(_xlfn.IFS(ISTEXT(citizen_services_records_log!N127),citizen_services_records_log!N127,ISBLANK(citizen_services_records_log!N127),"None"))</f>
        <v>Q111</v>
      </c>
      <c r="O127" s="5" t="str" cm="1">
        <f t="array" ref="O127">_xlfn.IFS(ISTEXT(citizen_services_records_log!O127),PROPER(citizen_services_records_log!O127),ISBLANK(citizen_services_records_log!O127),"None")</f>
        <v>Werner Mahlangu</v>
      </c>
      <c r="P127" s="4">
        <f>IF(ISBLANK(citizen_services_records_log!P127),"None",IF(ISNUMBER(citizen_services_records_log!P127),citizen_services_records_log!P127,DATE(RIGHT(citizen_services_records_log!P127,4),MID(citizen_services_records_log!P127,4,2),LEFT(citizen_services_records_log!P127,2))))</f>
        <v>46308</v>
      </c>
      <c r="Q127" s="5" t="str" cm="1">
        <f t="array" ref="Q127">SUBSTITUTE(_xlfn.IFS(ISTEXT(citizen_services_records_log!Q127),PROPER(citizen_services_records_log!Q127),ISBLANK(citizen_services_records_log!Q127),"None"),"Id","ID",1)</f>
        <v>Grant Payment Query - Referred To Sassa Call Centre</v>
      </c>
    </row>
    <row r="128" spans="1:17" x14ac:dyDescent="0.3">
      <c r="A128" s="5" t="str">
        <f>IF(ISBLANK(citizen_services_records_log!A128),"None",(CONCATENATE(UPPER(_xlfn.TEXTBEFORE(SUBSTITUTE(citizen_services_records_log!A128, "-", ""), {"0","1","2","3","4","5","6","7","8","9"}, 1)),"-",RIGHT(citizen_services_records_log!A128,6))))</f>
        <v>MUN-001008</v>
      </c>
      <c r="B128" s="2">
        <f>IF(ISBLANK(citizen_services_records_log!B128),"None",IF(ISNUMBER(citizen_services_records_log!B128),citizen_services_records_log!B128,DATE(RIGHT(citizen_services_records_log!B128,4),MID(citizen_services_records_log!B128,4,2),LEFT(citizen_services_records_log!B128,2))))</f>
        <v>46013</v>
      </c>
      <c r="C128" s="5" t="str">
        <f>IF(citizen_services_records_log!C128 = "SASSA Grant Status Enquiry","SASSA - Grant Status Enquiry",IF(citizen_services_records_log!C128 = "SASSA Grant Application",  "SASSA - Grant Application", IF(citizen_services_records_log!C128=0,"None", citizen_services_records_log!C128)))</f>
        <v>Municipal - Account Query</v>
      </c>
      <c r="D128" s="5" t="str" cm="1">
        <f t="array" ref="D128">_xlfn.IFS(ISTEXT(citizen_services_records_log!D128),PROPER(citizen_services_records_log!D128),ISBLANK(citizen_services_records_log!D128),"None")</f>
        <v>Boipatong Clinic</v>
      </c>
      <c r="E128" s="5" t="str" cm="1">
        <f t="array" ref="E128">_xlfn.IFS(ISTEXT(citizen_services_records_log!E128),PROPER(citizen_services_records_log!E128),ISBLANK(citizen_services_records_log!E128),"None")</f>
        <v>Grace Pretorius</v>
      </c>
      <c r="F128" s="6" cm="1">
        <f t="array" ref="F128">_xlfn.IFS(ISBLANK(citizen_services_records_log!F128),"None", TYPE(citizen_services_records_log!F128)=1,citizen_services_records_log!F128,citizen_services_records_log!F128="ID NOT PROVIDED","ID not provided" )</f>
        <v>802000000000</v>
      </c>
      <c r="G128" s="4" t="str">
        <f>IF(ISBLANK(citizen_services_records_log!G128),"None",IF(ISNUMBER(citizen_services_records_log!G128),citizen_services_records_log!G128,DATE(RIGHT(citizen_services_records_log!G128,4),MID(citizen_services_records_log!G128,4,2),LEFT(citizen_services_records_log!G128,2))))</f>
        <v>None</v>
      </c>
      <c r="H128" s="5" t="str" cm="1">
        <f t="array" ref="H128">_xlfn.IFS(citizen_services_records_log!H128="M", "Male", citizen_services_records_log!H128 = "F", "Female", citizen_services_records_log!H128="male", "Male", citizen_services_records_log!H128="female","Female", ISBLANK(citizen_services_records_log!H128),"None", citizen_services_records_log!H128 = "Female", "Female", citizen_services_records_log!H128="Male","Male")</f>
        <v>Male</v>
      </c>
      <c r="I128" s="6" t="str">
        <f>IF(OR(ISBLANK(citizen_services_records_log!I128),UPPER(TRIM(citizen_services_records_log!I128))="N/A"),"None",_xlfn.LET(_xlpm.d,RIGHT(SUBSTITUTE(SUBSTITUTE(SUBSTITUTE(SUBSTITUTE(citizen_services_records_log!I128," ",""),"-",""),"(",""),")",""),9),"0"&amp;LEFT(_xlpm.d,2)&amp;" "&amp;MID(_xlpm.d,3,3)&amp;" "&amp;RIGHT(_xlpm.d,4)))</f>
        <v>076 631 0810</v>
      </c>
      <c r="J128" s="5" t="str" cm="1">
        <f t="array" ref="J128">_xlfn.IFS(ISTEXT(citizen_services_records_log!J128),citizen_services_records_log!J128,ISBLANK(citizen_services_records_log!J128),"None")</f>
        <v>Ward 8</v>
      </c>
      <c r="K128" s="5" t="str" cm="1">
        <f t="array" ref="K128">_xlfn.IFS(ISTEXT(citizen_services_records_log!K128),citizen_services_records_log!K128, ISBLANK(citizen_services_records_log!K128),"None")</f>
        <v>None</v>
      </c>
      <c r="L128" s="5" t="str" cm="1">
        <f t="array" ref="L128">SUBSTITUTE(PROPER(_xlfn.IFS(ISTEXT(citizen_services_records_log!L128),citizen_services_records_log!L128, ISBLANK(citizen_services_records_log!L128),"None")),"Id","ID",1)</f>
        <v>Pending Verification</v>
      </c>
      <c r="M128" s="5" t="str" cm="1">
        <f t="array" ref="M128">IF(citizen_services_records_log!M128 = "Re-opened","Re-opened",PROPER(_xlfn.IFS(ISTEXT(citizen_services_records_log!M128),citizen_services_records_log!M128, ISBLANK(citizen_services_records_log!M128),"None")))</f>
        <v>Closed</v>
      </c>
      <c r="N128" s="5" t="str" cm="1">
        <f t="array" ref="N128">(_xlfn.IFS(ISTEXT(citizen_services_records_log!N128),citizen_services_records_log!N128,ISBLANK(citizen_services_records_log!N128),"None"))</f>
        <v>Q188</v>
      </c>
      <c r="O128" s="5" t="str" cm="1">
        <f t="array" ref="O128">_xlfn.IFS(ISTEXT(citizen_services_records_log!O128),PROPER(citizen_services_records_log!O128),ISBLANK(citizen_services_records_log!O128),"None")</f>
        <v>Lerato Coetzee</v>
      </c>
      <c r="P128" s="4">
        <f>IF(ISBLANK(citizen_services_records_log!P128),"None",IF(ISNUMBER(citizen_services_records_log!P128),citizen_services_records_log!P128,DATE(RIGHT(citizen_services_records_log!P128,4),MID(citizen_services_records_log!P128,4,2),LEFT(citizen_services_records_log!P128,2))))</f>
        <v>46018</v>
      </c>
      <c r="Q128" s="5" t="str" cm="1">
        <f t="array" ref="Q128">SUBSTITUTE(_xlfn.IFS(ISTEXT(citizen_services_records_log!Q128),PROPER(citizen_services_records_log!Q128),ISBLANK(citizen_services_records_log!Q128),"None"),"Id","ID",1)</f>
        <v>Follow-Up Call Required To Confirm Banking Details</v>
      </c>
    </row>
    <row r="129" spans="1:17" x14ac:dyDescent="0.3">
      <c r="A129" s="5" t="str">
        <f>IF(ISBLANK(citizen_services_records_log!A129),"None",(CONCATENATE(UPPER(_xlfn.TEXTBEFORE(SUBSTITUTE(citizen_services_records_log!A129, "-", ""), {"0","1","2","3","4","5","6","7","8","9"}, 1)),"-",RIGHT(citizen_services_records_log!A129,6))))</f>
        <v>MUN-000613</v>
      </c>
      <c r="B129" s="2">
        <f>IF(ISBLANK(citizen_services_records_log!B129),"None",IF(ISNUMBER(citizen_services_records_log!B129),citizen_services_records_log!B129,DATE(RIGHT(citizen_services_records_log!B129,4),MID(citizen_services_records_log!B129,4,2),LEFT(citizen_services_records_log!B129,2))))</f>
        <v>46204</v>
      </c>
      <c r="C129" s="5" t="str">
        <f>IF(citizen_services_records_log!C129 = "SASSA Grant Status Enquiry","SASSA - Grant Status Enquiry",IF(citizen_services_records_log!C129 = "SASSA Grant Application",  "SASSA - Grant Application", IF(citizen_services_records_log!C129=0,"None", citizen_services_records_log!C129)))</f>
        <v>Municipal - Account Query</v>
      </c>
      <c r="D129" s="5" t="str" cm="1">
        <f t="array" ref="D129">_xlfn.IFS(ISTEXT(citizen_services_records_log!D129),PROPER(citizen_services_records_log!D129),ISBLANK(citizen_services_records_log!D129),"None")</f>
        <v>Evaton Sassa Office</v>
      </c>
      <c r="E129" s="5" t="str" cm="1">
        <f t="array" ref="E129">_xlfn.IFS(ISTEXT(citizen_services_records_log!E129),PROPER(citizen_services_records_log!E129),ISBLANK(citizen_services_records_log!E129),"None")</f>
        <v>Sizwe Botha</v>
      </c>
      <c r="F129" s="6" cm="1">
        <f t="array" ref="F129">_xlfn.IFS(ISBLANK(citizen_services_records_log!F129),"None", TYPE(citizen_services_records_log!F129)=1,citizen_services_records_log!F129,citizen_services_records_log!F129="ID NOT PROVIDED","ID not provided" )</f>
        <v>7910000000000</v>
      </c>
      <c r="G129" s="4">
        <f>IF(ISBLANK(citizen_services_records_log!G129),"None",IF(ISNUMBER(citizen_services_records_log!G129),citizen_services_records_log!G129,DATE(RIGHT(citizen_services_records_log!G129,4),MID(citizen_services_records_log!G129,4,2),LEFT(citizen_services_records_log!G129,2))))</f>
        <v>29064</v>
      </c>
      <c r="H129" s="5" t="str" cm="1">
        <f t="array" ref="H129">_xlfn.IFS(citizen_services_records_log!H129="M", "Male", citizen_services_records_log!H129 = "F", "Female", citizen_services_records_log!H129="male", "Male", citizen_services_records_log!H129="female","Female", ISBLANK(citizen_services_records_log!H129),"None", citizen_services_records_log!H129 = "Female", "Female", citizen_services_records_log!H129="Male","Male")</f>
        <v>Female</v>
      </c>
      <c r="I129" s="6" t="str">
        <f>IF(OR(ISBLANK(citizen_services_records_log!I129),UPPER(TRIM(citizen_services_records_log!I129))="N/A"),"None",_xlfn.LET(_xlpm.d,RIGHT(SUBSTITUTE(SUBSTITUTE(SUBSTITUTE(SUBSTITUTE(citizen_services_records_log!I129," ",""),"-",""),"(",""),")",""),9),"0"&amp;LEFT(_xlpm.d,2)&amp;" "&amp;MID(_xlpm.d,3,3)&amp;" "&amp;RIGHT(_xlpm.d,4)))</f>
        <v>068 558 6657</v>
      </c>
      <c r="J129" s="5" t="str" cm="1">
        <f t="array" ref="J129">_xlfn.IFS(ISTEXT(citizen_services_records_log!J129),citizen_services_records_log!J129,ISBLANK(citizen_services_records_log!J129),"None")</f>
        <v>Ward 21</v>
      </c>
      <c r="K129" s="5" t="str" cm="1">
        <f t="array" ref="K129">_xlfn.IFS(ISTEXT(citizen_services_records_log!K129),citizen_services_records_log!K129, ISBLANK(citizen_services_records_log!K129),"None")</f>
        <v>None</v>
      </c>
      <c r="L129" s="5" t="str" cm="1">
        <f t="array" ref="L129">SUBSTITUTE(PROPER(_xlfn.IFS(ISTEXT(citizen_services_records_log!L129),citizen_services_records_log!L129, ISBLANK(citizen_services_records_log!L129),"None")),"Id","ID",1)</f>
        <v>Complete</v>
      </c>
      <c r="M129" s="5" t="str" cm="1">
        <f t="array" ref="M129">IF(citizen_services_records_log!M129 = "Re-opened","Re-opened",PROPER(_xlfn.IFS(ISTEXT(citizen_services_records_log!M129),citizen_services_records_log!M129, ISBLANK(citizen_services_records_log!M129),"None")))</f>
        <v>Captured</v>
      </c>
      <c r="N129" s="5" t="str" cm="1">
        <f t="array" ref="N129">(_xlfn.IFS(ISTEXT(citizen_services_records_log!N129),citizen_services_records_log!N129,ISBLANK(citizen_services_records_log!N129),"None"))</f>
        <v>None</v>
      </c>
      <c r="O129" s="5" t="str" cm="1">
        <f t="array" ref="O129">_xlfn.IFS(ISTEXT(citizen_services_records_log!O129),PROPER(citizen_services_records_log!O129),ISBLANK(citizen_services_records_log!O129),"None")</f>
        <v>Deon Nel</v>
      </c>
      <c r="P129" s="4" t="str">
        <f>IF(ISBLANK(citizen_services_records_log!P129),"None",IF(ISNUMBER(citizen_services_records_log!P129),citizen_services_records_log!P129,DATE(RIGHT(citizen_services_records_log!P129,4),MID(citizen_services_records_log!P129,4,2),LEFT(citizen_services_records_log!P129,2))))</f>
        <v>None</v>
      </c>
      <c r="Q129" s="5" t="str" cm="1">
        <f t="array" ref="Q129">SUBSTITUTE(_xlfn.IFS(ISTEXT(citizen_services_records_log!Q129),PROPER(citizen_services_records_log!Q129),ISBLANK(citizen_services_records_log!Q129),"None"),"Id","ID",1)</f>
        <v>Follow-Up Call Required To Confirm Banking Details</v>
      </c>
    </row>
    <row r="130" spans="1:17" x14ac:dyDescent="0.3">
      <c r="A130" s="5" t="str">
        <f>IF(ISBLANK(citizen_services_records_log!A130),"None",(CONCATENATE(UPPER(_xlfn.TEXTBEFORE(SUBSTITUTE(citizen_services_records_log!A130, "-", ""), {"0","1","2","3","4","5","6","7","8","9"}, 1)),"-",RIGHT(citizen_services_records_log!A130,6))))</f>
        <v>DHA-000737</v>
      </c>
      <c r="B130" s="2">
        <f>IF(ISBLANK(citizen_services_records_log!B130),"None",IF(ISNUMBER(citizen_services_records_log!B130),citizen_services_records_log!B130,DATE(RIGHT(citizen_services_records_log!B130,4),MID(citizen_services_records_log!B130,4,2),LEFT(citizen_services_records_log!B130,2))))</f>
        <v>46241</v>
      </c>
      <c r="C130" s="5" t="str">
        <f>IF(citizen_services_records_log!C130 = "SASSA Grant Status Enquiry","SASSA - Grant Status Enquiry",IF(citizen_services_records_log!C130 = "SASSA Grant Application",  "SASSA - Grant Application", IF(citizen_services_records_log!C130=0,"None", citizen_services_records_log!C130)))</f>
        <v>Home Affairs - Birth Certificate</v>
      </c>
      <c r="D130" s="5" t="str" cm="1">
        <f t="array" ref="D130">_xlfn.IFS(ISTEXT(citizen_services_records_log!D130),PROPER(citizen_services_records_log!D130),ISBLANK(citizen_services_records_log!D130),"None")</f>
        <v>Evaton Sassa Office</v>
      </c>
      <c r="E130" s="5" t="str" cm="1">
        <f t="array" ref="E130">_xlfn.IFS(ISTEXT(citizen_services_records_log!E130),PROPER(citizen_services_records_log!E130),ISBLANK(citizen_services_records_log!E130),"None")</f>
        <v>None</v>
      </c>
      <c r="F130" s="6" cm="1">
        <f t="array" ref="F130">_xlfn.IFS(ISBLANK(citizen_services_records_log!F130),"None", TYPE(citizen_services_records_log!F130)=1,citizen_services_records_log!F130,citizen_services_records_log!F130="ID NOT PROVIDED","ID not provided" )</f>
        <v>8310000000000</v>
      </c>
      <c r="G130" s="4">
        <f>IF(ISBLANK(citizen_services_records_log!G130),"None",IF(ISNUMBER(citizen_services_records_log!G130),citizen_services_records_log!G130,DATE(RIGHT(citizen_services_records_log!G130,4),MID(citizen_services_records_log!G130,4,2),LEFT(citizen_services_records_log!G130,2))))</f>
        <v>30480</v>
      </c>
      <c r="H130" s="5" t="str" cm="1">
        <f t="array" ref="H130">_xlfn.IFS(citizen_services_records_log!H130="M", "Male", citizen_services_records_log!H130 = "F", "Female", citizen_services_records_log!H130="male", "Male", citizen_services_records_log!H130="female","Female", ISBLANK(citizen_services_records_log!H130),"None", citizen_services_records_log!H130 = "Female", "Female", citizen_services_records_log!H130="Male","Male")</f>
        <v>Male</v>
      </c>
      <c r="I130" s="6" t="str">
        <f>IF(OR(ISBLANK(citizen_services_records_log!I130),UPPER(TRIM(citizen_services_records_log!I130))="N/A"),"None",_xlfn.LET(_xlpm.d,RIGHT(SUBSTITUTE(SUBSTITUTE(SUBSTITUTE(SUBSTITUTE(citizen_services_records_log!I130," ",""),"-",""),"(",""),")",""),9),"0"&amp;LEFT(_xlpm.d,2)&amp;" "&amp;MID(_xlpm.d,3,3)&amp;" "&amp;RIGHT(_xlpm.d,4)))</f>
        <v>076 335 8779</v>
      </c>
      <c r="J130" s="5" t="str" cm="1">
        <f t="array" ref="J130">_xlfn.IFS(ISTEXT(citizen_services_records_log!J130),citizen_services_records_log!J130,ISBLANK(citizen_services_records_log!J130),"None")</f>
        <v>Ward 9</v>
      </c>
      <c r="K130" s="5" t="str" cm="1">
        <f t="array" ref="K130">_xlfn.IFS(ISTEXT(citizen_services_records_log!K130),citizen_services_records_log!K130, ISBLANK(citizen_services_records_log!K130),"None")</f>
        <v>None</v>
      </c>
      <c r="L130" s="5" t="str" cm="1">
        <f t="array" ref="L130">SUBSTITUTE(PROPER(_xlfn.IFS(ISTEXT(citizen_services_records_log!L130),citizen_services_records_log!L130, ISBLANK(citizen_services_records_log!L130),"None")),"Id","ID",1)</f>
        <v>Awaiting Home Affairs Confirmation</v>
      </c>
      <c r="M130" s="5" t="str" cm="1">
        <f t="array" ref="M130">IF(citizen_services_records_log!M130 = "Re-opened","Re-opened",PROPER(_xlfn.IFS(ISTEXT(citizen_services_records_log!M130),citizen_services_records_log!M130, ISBLANK(citizen_services_records_log!M130),"None")))</f>
        <v>Resolved</v>
      </c>
      <c r="N130" s="5" t="str" cm="1">
        <f t="array" ref="N130">(_xlfn.IFS(ISTEXT(citizen_services_records_log!N130),citizen_services_records_log!N130,ISBLANK(citizen_services_records_log!N130),"None"))</f>
        <v>Q049</v>
      </c>
      <c r="O130" s="5" t="str" cm="1">
        <f t="array" ref="O130">_xlfn.IFS(ISTEXT(citizen_services_records_log!O130),PROPER(citizen_services_records_log!O130),ISBLANK(citizen_services_records_log!O130),"None")</f>
        <v>Deon Sithole</v>
      </c>
      <c r="P130" s="4">
        <f>IF(ISBLANK(citizen_services_records_log!P130),"None",IF(ISNUMBER(citizen_services_records_log!P130),citizen_services_records_log!P130,DATE(RIGHT(citizen_services_records_log!P130,4),MID(citizen_services_records_log!P130,4,2),LEFT(citizen_services_records_log!P130,2))))</f>
        <v>46230</v>
      </c>
      <c r="Q130" s="5" t="str" cm="1">
        <f t="array" ref="Q130">SUBSTITUTE(_xlfn.IFS(ISTEXT(citizen_services_records_log!Q130),PROPER(citizen_services_records_log!Q130),ISBLANK(citizen_services_records_log!Q130),"None"),"Id","ID",1)</f>
        <v>Incorrect ID Number Provided Initially, Corrected</v>
      </c>
    </row>
    <row r="131" spans="1:17" x14ac:dyDescent="0.3">
      <c r="A131" s="5" t="str">
        <f>IF(ISBLANK(citizen_services_records_log!A131),"None",(CONCATENATE(UPPER(_xlfn.TEXTBEFORE(SUBSTITUTE(citizen_services_records_log!A131, "-", ""), {"0","1","2","3","4","5","6","7","8","9"}, 1)),"-",RIGHT(citizen_services_records_log!A131,6))))</f>
        <v>CLN-000982</v>
      </c>
      <c r="B131" s="2">
        <f>IF(ISBLANK(citizen_services_records_log!B131),"None",IF(ISNUMBER(citizen_services_records_log!B131),citizen_services_records_log!B131,DATE(RIGHT(citizen_services_records_log!B131,4),MID(citizen_services_records_log!B131,4,2),LEFT(citizen_services_records_log!B131,2))))</f>
        <v>46116</v>
      </c>
      <c r="C131" s="5" t="str">
        <f>IF(citizen_services_records_log!C131 = "SASSA Grant Status Enquiry","SASSA - Grant Status Enquiry",IF(citizen_services_records_log!C131 = "SASSA Grant Application",  "SASSA - Grant Application", IF(citizen_services_records_log!C131=0,"None", citizen_services_records_log!C131)))</f>
        <v>Clinic - General Consultation</v>
      </c>
      <c r="D131" s="5" t="str" cm="1">
        <f t="array" ref="D131">_xlfn.IFS(ISTEXT(citizen_services_records_log!D131),PROPER(citizen_services_records_log!D131),ISBLANK(citizen_services_records_log!D131),"None")</f>
        <v>Emfuleni Municipal Office</v>
      </c>
      <c r="E131" s="5" t="str" cm="1">
        <f t="array" ref="E131">_xlfn.IFS(ISTEXT(citizen_services_records_log!E131),PROPER(citizen_services_records_log!E131),ISBLANK(citizen_services_records_log!E131),"None")</f>
        <v>Nokuthula Pretorius</v>
      </c>
      <c r="F131" s="6" cm="1">
        <f t="array" ref="F131">_xlfn.IFS(ISBLANK(citizen_services_records_log!F131),"None", TYPE(citizen_services_records_log!F131)=1,citizen_services_records_log!F131,citizen_services_records_log!F131="ID NOT PROVIDED","ID not provided" )</f>
        <v>6710000000000</v>
      </c>
      <c r="G131" s="4">
        <f>IF(ISBLANK(citizen_services_records_log!G131),"None",IF(ISNUMBER(citizen_services_records_log!G131),citizen_services_records_log!G131,DATE(RIGHT(citizen_services_records_log!G131,4),MID(citizen_services_records_log!G131,4,2),LEFT(citizen_services_records_log!G131,2))))</f>
        <v>24739</v>
      </c>
      <c r="H131" s="5" t="str" cm="1">
        <f t="array" ref="H131">_xlfn.IFS(citizen_services_records_log!H131="M", "Male", citizen_services_records_log!H131 = "F", "Female", citizen_services_records_log!H131="male", "Male", citizen_services_records_log!H131="female","Female", ISBLANK(citizen_services_records_log!H131),"None", citizen_services_records_log!H131 = "Female", "Female", citizen_services_records_log!H131="Male","Male")</f>
        <v>None</v>
      </c>
      <c r="I131" s="6" t="str">
        <f>IF(OR(ISBLANK(citizen_services_records_log!I131),UPPER(TRIM(citizen_services_records_log!I131))="N/A"),"None",_xlfn.LET(_xlpm.d,RIGHT(SUBSTITUTE(SUBSTITUTE(SUBSTITUTE(SUBSTITUTE(citizen_services_records_log!I131," ",""),"-",""),"(",""),")",""),9),"0"&amp;LEFT(_xlpm.d,2)&amp;" "&amp;MID(_xlpm.d,3,3)&amp;" "&amp;RIGHT(_xlpm.d,4)))</f>
        <v>063 621 3705</v>
      </c>
      <c r="J131" s="5" t="str" cm="1">
        <f t="array" ref="J131">_xlfn.IFS(ISTEXT(citizen_services_records_log!J131),citizen_services_records_log!J131,ISBLANK(citizen_services_records_log!J131),"None")</f>
        <v>Ward 17</v>
      </c>
      <c r="K131" s="5" t="str" cm="1">
        <f t="array" ref="K131">_xlfn.IFS(ISTEXT(citizen_services_records_log!K131),citizen_services_records_log!K131, ISBLANK(citizen_services_records_log!K131),"None")</f>
        <v>None</v>
      </c>
      <c r="L131" s="5" t="str" cm="1">
        <f t="array" ref="L131">SUBSTITUTE(PROPER(_xlfn.IFS(ISTEXT(citizen_services_records_log!L131),citizen_services_records_log!L131, ISBLANK(citizen_services_records_log!L131),"None")),"Id","ID",1)</f>
        <v>Complete</v>
      </c>
      <c r="M131" s="5" t="str" cm="1">
        <f t="array" ref="M131">IF(citizen_services_records_log!M131 = "Re-opened","Re-opened",PROPER(_xlfn.IFS(ISTEXT(citizen_services_records_log!M131),citizen_services_records_log!M131, ISBLANK(citizen_services_records_log!M131),"None")))</f>
        <v>Resolved</v>
      </c>
      <c r="N131" s="5" t="str" cm="1">
        <f t="array" ref="N131">(_xlfn.IFS(ISTEXT(citizen_services_records_log!N131),citizen_services_records_log!N131,ISBLANK(citizen_services_records_log!N131),"None"))</f>
        <v>Q065</v>
      </c>
      <c r="O131" s="5" t="str" cm="1">
        <f t="array" ref="O131">_xlfn.IFS(ISTEXT(citizen_services_records_log!O131),PROPER(citizen_services_records_log!O131),ISBLANK(citizen_services_records_log!O131),"None")</f>
        <v>Lerato Nel</v>
      </c>
      <c r="P131" s="4" t="str">
        <f>IF(ISBLANK(citizen_services_records_log!P131),"None",IF(ISNUMBER(citizen_services_records_log!P131),citizen_services_records_log!P131,DATE(RIGHT(citizen_services_records_log!P131,4),MID(citizen_services_records_log!P131,4,2),LEFT(citizen_services_records_log!P131,2))))</f>
        <v>None</v>
      </c>
      <c r="Q131" s="5" t="str" cm="1">
        <f t="array" ref="Q131">SUBSTITUTE(_xlfn.IFS(ISTEXT(citizen_services_records_log!Q131),PROPER(citizen_services_records_log!Q131),ISBLANK(citizen_services_records_log!Q131),"None"),"Id","ID",1)</f>
        <v>None</v>
      </c>
    </row>
    <row r="132" spans="1:17" x14ac:dyDescent="0.3">
      <c r="A132" s="5" t="str">
        <f>IF(ISBLANK(citizen_services_records_log!A132),"None",(CONCATENATE(UPPER(_xlfn.TEXTBEFORE(SUBSTITUTE(citizen_services_records_log!A132, "-", ""), {"0","1","2","3","4","5","6","7","8","9"}, 1)),"-",RIGHT(citizen_services_records_log!A132,6))))</f>
        <v>MUN-000526</v>
      </c>
      <c r="B132" s="2">
        <f>IF(ISBLANK(citizen_services_records_log!B132),"None",IF(ISNUMBER(citizen_services_records_log!B132),citizen_services_records_log!B132,DATE(RIGHT(citizen_services_records_log!B132,4),MID(citizen_services_records_log!B132,4,2),LEFT(citizen_services_records_log!B132,2))))</f>
        <v>46099</v>
      </c>
      <c r="C132" s="5" t="str">
        <f>IF(citizen_services_records_log!C132 = "SASSA Grant Status Enquiry","SASSA - Grant Status Enquiry",IF(citizen_services_records_log!C132 = "SASSA Grant Application",  "SASSA - Grant Application", IF(citizen_services_records_log!C132=0,"None", citizen_services_records_log!C132)))</f>
        <v>Municipal - Account Query</v>
      </c>
      <c r="D132" s="5" t="str" cm="1">
        <f t="array" ref="D132">_xlfn.IFS(ISTEXT(citizen_services_records_log!D132),PROPER(citizen_services_records_log!D132),ISBLANK(citizen_services_records_log!D132),"None")</f>
        <v>Sebokeng Sassa Office</v>
      </c>
      <c r="E132" s="5" t="str" cm="1">
        <f t="array" ref="E132">_xlfn.IFS(ISTEXT(citizen_services_records_log!E132),PROPER(citizen_services_records_log!E132),ISBLANK(citizen_services_records_log!E132),"None")</f>
        <v>Kagiso Botha</v>
      </c>
      <c r="F132" s="6" cm="1">
        <f t="array" ref="F132">_xlfn.IFS(ISBLANK(citizen_services_records_log!F132),"None", TYPE(citizen_services_records_log!F132)=1,citizen_services_records_log!F132,citizen_services_records_log!F132="ID NOT PROVIDED","ID not provided" )</f>
        <v>6710000000000</v>
      </c>
      <c r="G132" s="4">
        <f>IF(ISBLANK(citizen_services_records_log!G132),"None",IF(ISNUMBER(citizen_services_records_log!G132),citizen_services_records_log!G132,DATE(RIGHT(citizen_services_records_log!G132,4),MID(citizen_services_records_log!G132,4,2),LEFT(citizen_services_records_log!G132,2))))</f>
        <v>24743</v>
      </c>
      <c r="H132" s="5" t="str" cm="1">
        <f t="array" ref="H132">_xlfn.IFS(citizen_services_records_log!H132="M", "Male", citizen_services_records_log!H132 = "F", "Female", citizen_services_records_log!H132="male", "Male", citizen_services_records_log!H132="female","Female", ISBLANK(citizen_services_records_log!H132),"None", citizen_services_records_log!H132 = "Female", "Female", citizen_services_records_log!H132="Male","Male")</f>
        <v>Female</v>
      </c>
      <c r="I132" s="6" t="str">
        <f>IF(OR(ISBLANK(citizen_services_records_log!I132),UPPER(TRIM(citizen_services_records_log!I132))="N/A"),"None",_xlfn.LET(_xlpm.d,RIGHT(SUBSTITUTE(SUBSTITUTE(SUBSTITUTE(SUBSTITUTE(citizen_services_records_log!I132," ",""),"-",""),"(",""),")",""),9),"0"&amp;LEFT(_xlpm.d,2)&amp;" "&amp;MID(_xlpm.d,3,3)&amp;" "&amp;RIGHT(_xlpm.d,4)))</f>
        <v>061 842 3447</v>
      </c>
      <c r="J132" s="5" t="str" cm="1">
        <f t="array" ref="J132">_xlfn.IFS(ISTEXT(citizen_services_records_log!J132),citizen_services_records_log!J132,ISBLANK(citizen_services_records_log!J132),"None")</f>
        <v>Ward 14</v>
      </c>
      <c r="K132" s="5" t="str" cm="1">
        <f t="array" ref="K132">_xlfn.IFS(ISTEXT(citizen_services_records_log!K132),citizen_services_records_log!K132, ISBLANK(citizen_services_records_log!K132),"None")</f>
        <v>None</v>
      </c>
      <c r="L132" s="5" t="str" cm="1">
        <f t="array" ref="L132">SUBSTITUTE(PROPER(_xlfn.IFS(ISTEXT(citizen_services_records_log!L132),citizen_services_records_log!L132, ISBLANK(citizen_services_records_log!L132),"None")),"Id","ID",1)</f>
        <v>Complete</v>
      </c>
      <c r="M132" s="5" t="str" cm="1">
        <f t="array" ref="M132">IF(citizen_services_records_log!M132 = "Re-opened","Re-opened",PROPER(_xlfn.IFS(ISTEXT(citizen_services_records_log!M132),citizen_services_records_log!M132, ISBLANK(citizen_services_records_log!M132),"None")))</f>
        <v>Escalated</v>
      </c>
      <c r="N132" s="5" t="str" cm="1">
        <f t="array" ref="N132">(_xlfn.IFS(ISTEXT(citizen_services_records_log!N132),citizen_services_records_log!N132,ISBLANK(citizen_services_records_log!N132),"None"))</f>
        <v>Q191</v>
      </c>
      <c r="O132" s="5" t="str" cm="1">
        <f t="array" ref="O132">_xlfn.IFS(ISTEXT(citizen_services_records_log!O132),PROPER(citizen_services_records_log!O132),ISBLANK(citizen_services_records_log!O132),"None")</f>
        <v>Chris Swart</v>
      </c>
      <c r="P132" s="4" t="str">
        <f>IF(ISBLANK(citizen_services_records_log!P132),"None",IF(ISNUMBER(citizen_services_records_log!P132),citizen_services_records_log!P132,DATE(RIGHT(citizen_services_records_log!P132,4),MID(citizen_services_records_log!P132,4,2),LEFT(citizen_services_records_log!P132,2))))</f>
        <v>None</v>
      </c>
      <c r="Q132" s="5" t="str" cm="1">
        <f t="array" ref="Q132">SUBSTITUTE(_xlfn.IFS(ISTEXT(citizen_services_records_log!Q132),PROPER(citizen_services_records_log!Q132),ISBLANK(citizen_services_records_log!Q132),"None"),"Id","ID",1)</f>
        <v>Home Affairs System Down For Maintenance During Visit</v>
      </c>
    </row>
    <row r="133" spans="1:17" x14ac:dyDescent="0.3">
      <c r="A133" s="5" t="str">
        <f>IF(ISBLANK(citizen_services_records_log!A133),"None",(CONCATENATE(UPPER(_xlfn.TEXTBEFORE(SUBSTITUTE(citizen_services_records_log!A133, "-", ""), {"0","1","2","3","4","5","6","7","8","9"}, 1)),"-",RIGHT(citizen_services_records_log!A133,6))))</f>
        <v>DHA-000995</v>
      </c>
      <c r="B133" s="2">
        <f>IF(ISBLANK(citizen_services_records_log!B133),"None",IF(ISNUMBER(citizen_services_records_log!B133),citizen_services_records_log!B133,DATE(RIGHT(citizen_services_records_log!B133,4),MID(citizen_services_records_log!B133,4,2),LEFT(citizen_services_records_log!B133,2))))</f>
        <v>45759</v>
      </c>
      <c r="C133" s="5" t="str">
        <f>IF(citizen_services_records_log!C133 = "SASSA Grant Status Enquiry","SASSA - Grant Status Enquiry",IF(citizen_services_records_log!C133 = "SASSA Grant Application",  "SASSA - Grant Application", IF(citizen_services_records_log!C133=0,"None", citizen_services_records_log!C133)))</f>
        <v>Home Affairs - Birth Certificate</v>
      </c>
      <c r="D133" s="5" t="str" cm="1">
        <f t="array" ref="D133">_xlfn.IFS(ISTEXT(citizen_services_records_log!D133),PROPER(citizen_services_records_log!D133),ISBLANK(citizen_services_records_log!D133),"None")</f>
        <v>Sharpeville Clinic</v>
      </c>
      <c r="E133" s="5" t="str" cm="1">
        <f t="array" ref="E133">_xlfn.IFS(ISTEXT(citizen_services_records_log!E133),PROPER(citizen_services_records_log!E133),ISBLANK(citizen_services_records_log!E133),"None")</f>
        <v>Willem Ndlovu</v>
      </c>
      <c r="F133" s="6" t="str" cm="1">
        <f t="array" ref="F133">_xlfn.IFS(ISBLANK(citizen_services_records_log!F133),"None", TYPE(citizen_services_records_log!F133)=1,citizen_services_records_log!F133,citizen_services_records_log!F133="ID NOT PROVIDED","ID not provided" )</f>
        <v>ID not provided</v>
      </c>
      <c r="G133" s="4">
        <f>IF(ISBLANK(citizen_services_records_log!G133),"None",IF(ISNUMBER(citizen_services_records_log!G133),citizen_services_records_log!G133,DATE(RIGHT(citizen_services_records_log!G133,4),MID(citizen_services_records_log!G133,4,2),LEFT(citizen_services_records_log!G133,2))))</f>
        <v>19758</v>
      </c>
      <c r="H133" s="5" t="str" cm="1">
        <f t="array" ref="H133">_xlfn.IFS(citizen_services_records_log!H133="M", "Male", citizen_services_records_log!H133 = "F", "Female", citizen_services_records_log!H133="male", "Male", citizen_services_records_log!H133="female","Female", ISBLANK(citizen_services_records_log!H133),"None", citizen_services_records_log!H133 = "Female", "Female", citizen_services_records_log!H133="Male","Male")</f>
        <v>Male</v>
      </c>
      <c r="I133" s="6" t="str">
        <f>IF(OR(ISBLANK(citizen_services_records_log!I133),UPPER(TRIM(citizen_services_records_log!I133))="N/A"),"None",_xlfn.LET(_xlpm.d,RIGHT(SUBSTITUTE(SUBSTITUTE(SUBSTITUTE(SUBSTITUTE(citizen_services_records_log!I133," ",""),"-",""),"(",""),")",""),9),"0"&amp;LEFT(_xlpm.d,2)&amp;" "&amp;MID(_xlpm.d,3,3)&amp;" "&amp;RIGHT(_xlpm.d,4)))</f>
        <v>071 492 2975</v>
      </c>
      <c r="J133" s="5" t="str" cm="1">
        <f t="array" ref="J133">_xlfn.IFS(ISTEXT(citizen_services_records_log!J133),citizen_services_records_log!J133,ISBLANK(citizen_services_records_log!J133),"None")</f>
        <v>Ward 21</v>
      </c>
      <c r="K133" s="5" t="str" cm="1">
        <f t="array" ref="K133">_xlfn.IFS(ISTEXT(citizen_services_records_log!K133),citizen_services_records_log!K133, ISBLANK(citizen_services_records_log!K133),"None")</f>
        <v>None</v>
      </c>
      <c r="L133" s="5" t="str" cm="1">
        <f t="array" ref="L133">SUBSTITUTE(PROPER(_xlfn.IFS(ISTEXT(citizen_services_records_log!L133),citizen_services_records_log!L133, ISBLANK(citizen_services_records_log!L133),"None")),"Id","ID",1)</f>
        <v>Approved</v>
      </c>
      <c r="M133" s="5" t="str" cm="1">
        <f t="array" ref="M133">IF(citizen_services_records_log!M133 = "Re-opened","Re-opened",PROPER(_xlfn.IFS(ISTEXT(citizen_services_records_log!M133),citizen_services_records_log!M133, ISBLANK(citizen_services_records_log!M133),"None")))</f>
        <v>Closed</v>
      </c>
      <c r="N133" s="5" t="str" cm="1">
        <f t="array" ref="N133">(_xlfn.IFS(ISTEXT(citizen_services_records_log!N133),citizen_services_records_log!N133,ISBLANK(citizen_services_records_log!N133),"None"))</f>
        <v>Q182</v>
      </c>
      <c r="O133" s="5" t="str" cm="1">
        <f t="array" ref="O133">_xlfn.IFS(ISTEXT(citizen_services_records_log!O133),PROPER(citizen_services_records_log!O133),ISBLANK(citizen_services_records_log!O133),"None")</f>
        <v>Busisiwe Swart</v>
      </c>
      <c r="P133" s="4" t="str">
        <f>IF(ISBLANK(citizen_services_records_log!P133),"None",IF(ISNUMBER(citizen_services_records_log!P133),citizen_services_records_log!P133,DATE(RIGHT(citizen_services_records_log!P133,4),MID(citizen_services_records_log!P133,4,2),LEFT(citizen_services_records_log!P133,2))))</f>
        <v>None</v>
      </c>
      <c r="Q133" s="5" t="str" cm="1">
        <f t="array" ref="Q133">SUBSTITUTE(_xlfn.IFS(ISTEXT(citizen_services_records_log!Q133),PROPER(citizen_services_records_log!Q133),ISBLANK(citizen_services_records_log!Q133),"None"),"Id","ID",1)</f>
        <v>Client To Return With Proof Of Residence</v>
      </c>
    </row>
    <row r="134" spans="1:17" x14ac:dyDescent="0.3">
      <c r="A134" s="5" t="str">
        <f>IF(ISBLANK(citizen_services_records_log!A134),"None",(CONCATENATE(UPPER(_xlfn.TEXTBEFORE(SUBSTITUTE(citizen_services_records_log!A134, "-", ""), {"0","1","2","3","4","5","6","7","8","9"}, 1)),"-",RIGHT(citizen_services_records_log!A134,6))))</f>
        <v>SASSA-000086</v>
      </c>
      <c r="B134" s="2">
        <f>IF(ISBLANK(citizen_services_records_log!B134),"None",IF(ISNUMBER(citizen_services_records_log!B134),citizen_services_records_log!B134,DATE(RIGHT(citizen_services_records_log!B134,4),MID(citizen_services_records_log!B134,4,2),LEFT(citizen_services_records_log!B134,2))))</f>
        <v>46255</v>
      </c>
      <c r="C134" s="5" t="str">
        <f>IF(citizen_services_records_log!C134 = "SASSA Grant Status Enquiry","SASSA - Grant Status Enquiry",IF(citizen_services_records_log!C134 = "SASSA Grant Application",  "SASSA - Grant Application", IF(citizen_services_records_log!C134=0,"None", citizen_services_records_log!C134)))</f>
        <v>SASSA - Grant Status Enquiry</v>
      </c>
      <c r="D134" s="5" t="str" cm="1">
        <f t="array" ref="D134">_xlfn.IFS(ISTEXT(citizen_services_records_log!D134),PROPER(citizen_services_records_log!D134),ISBLANK(citizen_services_records_log!D134),"None")</f>
        <v>Sharpeville Clinic</v>
      </c>
      <c r="E134" s="5" t="str" cm="1">
        <f t="array" ref="E134">_xlfn.IFS(ISTEXT(citizen_services_records_log!E134),PROPER(citizen_services_records_log!E134),ISBLANK(citizen_services_records_log!E134),"None")</f>
        <v>Johannes Nkosi</v>
      </c>
      <c r="F134" s="6" cm="1">
        <f t="array" ref="F134">_xlfn.IFS(ISBLANK(citizen_services_records_log!F134),"None", TYPE(citizen_services_records_log!F134)=1,citizen_services_records_log!F134,citizen_services_records_log!F134="ID NOT PROVIDED","ID not provided" )</f>
        <v>8910000000000</v>
      </c>
      <c r="G134" s="4">
        <f>IF(ISBLANK(citizen_services_records_log!G134),"None",IF(ISNUMBER(citizen_services_records_log!G134),citizen_services_records_log!G134,DATE(RIGHT(citizen_services_records_log!G134,4),MID(citizen_services_records_log!G134,4,2),LEFT(citizen_services_records_log!G134,2))))</f>
        <v>32859</v>
      </c>
      <c r="H134" s="5" t="str" cm="1">
        <f t="array" ref="H134">_xlfn.IFS(citizen_services_records_log!H134="M", "Male", citizen_services_records_log!H134 = "F", "Female", citizen_services_records_log!H134="male", "Male", citizen_services_records_log!H134="female","Female", ISBLANK(citizen_services_records_log!H134),"None", citizen_services_records_log!H134 = "Female", "Female", citizen_services_records_log!H134="Male","Male")</f>
        <v>Male</v>
      </c>
      <c r="I134" s="6" t="str">
        <f>IF(OR(ISBLANK(citizen_services_records_log!I134),UPPER(TRIM(citizen_services_records_log!I134))="N/A"),"None",_xlfn.LET(_xlpm.d,RIGHT(SUBSTITUTE(SUBSTITUTE(SUBSTITUTE(SUBSTITUTE(citizen_services_records_log!I134," ",""),"-",""),"(",""),")",""),9),"0"&amp;LEFT(_xlpm.d,2)&amp;" "&amp;MID(_xlpm.d,3,3)&amp;" "&amp;RIGHT(_xlpm.d,4)))</f>
        <v>069 668 8270</v>
      </c>
      <c r="J134" s="5" t="str" cm="1">
        <f t="array" ref="J134">_xlfn.IFS(ISTEXT(citizen_services_records_log!J134),citizen_services_records_log!J134,ISBLANK(citizen_services_records_log!J134),"None")</f>
        <v>Ward 4</v>
      </c>
      <c r="K134" s="5" t="str" cm="1">
        <f t="array" ref="K134">_xlfn.IFS(ISTEXT(citizen_services_records_log!K134),citizen_services_records_log!K134, ISBLANK(citizen_services_records_log!K134),"None")</f>
        <v>Care Dependency Grant</v>
      </c>
      <c r="L134" s="5" t="str" cm="1">
        <f t="array" ref="L134">SUBSTITUTE(PROPER(_xlfn.IFS(ISTEXT(citizen_services_records_log!L134),citizen_services_records_log!L134, ISBLANK(citizen_services_records_log!L134),"None")),"Id","ID",1)</f>
        <v>Approved</v>
      </c>
      <c r="M134" s="5" t="str" cm="1">
        <f t="array" ref="M134">IF(citizen_services_records_log!M134 = "Re-opened","Re-opened",PROPER(_xlfn.IFS(ISTEXT(citizen_services_records_log!M134),citizen_services_records_log!M134, ISBLANK(citizen_services_records_log!M134),"None")))</f>
        <v>Resolved</v>
      </c>
      <c r="N134" s="5" t="str" cm="1">
        <f t="array" ref="N134">(_xlfn.IFS(ISTEXT(citizen_services_records_log!N134),citizen_services_records_log!N134,ISBLANK(citizen_services_records_log!N134),"None"))</f>
        <v>Q254</v>
      </c>
      <c r="O134" s="5" t="str" cm="1">
        <f t="array" ref="O134">_xlfn.IFS(ISTEXT(citizen_services_records_log!O134),PROPER(citizen_services_records_log!O134),ISBLANK(citizen_services_records_log!O134),"None")</f>
        <v>Lerato Sithole</v>
      </c>
      <c r="P134" s="4" t="str">
        <f>IF(ISBLANK(citizen_services_records_log!P134),"None",IF(ISNUMBER(citizen_services_records_log!P134),citizen_services_records_log!P134,DATE(RIGHT(citizen_services_records_log!P134,4),MID(citizen_services_records_log!P134,4,2),LEFT(citizen_services_records_log!P134,2))))</f>
        <v>None</v>
      </c>
      <c r="Q134" s="5" t="str" cm="1">
        <f t="array" ref="Q134">SUBSTITUTE(_xlfn.IFS(ISTEXT(citizen_services_records_log!Q134),PROPER(citizen_services_records_log!Q134),ISBLANK(citizen_services_records_log!Q134),"None"),"Id","ID",1)</f>
        <v>Follow-Up Call Required To Confirm Banking Details</v>
      </c>
    </row>
    <row r="135" spans="1:17" x14ac:dyDescent="0.3">
      <c r="A135" s="5" t="str">
        <f>IF(ISBLANK(citizen_services_records_log!A135),"None",(CONCATENATE(UPPER(_xlfn.TEXTBEFORE(SUBSTITUTE(citizen_services_records_log!A135, "-", ""), {"0","1","2","3","4","5","6","7","8","9"}, 1)),"-",RIGHT(citizen_services_records_log!A135,6))))</f>
        <v>MUN-000428</v>
      </c>
      <c r="B135" s="2">
        <f>IF(ISBLANK(citizen_services_records_log!B135),"None",IF(ISNUMBER(citizen_services_records_log!B135),citizen_services_records_log!B135,DATE(RIGHT(citizen_services_records_log!B135,4),MID(citizen_services_records_log!B135,4,2),LEFT(citizen_services_records_log!B135,2))))</f>
        <v>46235</v>
      </c>
      <c r="C135" s="5" t="str">
        <f>IF(citizen_services_records_log!C135 = "SASSA Grant Status Enquiry","SASSA - Grant Status Enquiry",IF(citizen_services_records_log!C135 = "SASSA Grant Application",  "SASSA - Grant Application", IF(citizen_services_records_log!C135=0,"None", citizen_services_records_log!C135)))</f>
        <v>Municipal - Account Query</v>
      </c>
      <c r="D135" s="5" t="str" cm="1">
        <f t="array" ref="D135">_xlfn.IFS(ISTEXT(citizen_services_records_log!D135),PROPER(citizen_services_records_log!D135),ISBLANK(citizen_services_records_log!D135),"None")</f>
        <v>Sharpeville Clinic</v>
      </c>
      <c r="E135" s="5" t="str" cm="1">
        <f t="array" ref="E135">_xlfn.IFS(ISTEXT(citizen_services_records_log!E135),PROPER(citizen_services_records_log!E135),ISBLANK(citizen_services_records_log!E135),"None")</f>
        <v>None</v>
      </c>
      <c r="F135" s="6" cm="1">
        <f t="array" ref="F135">_xlfn.IFS(ISBLANK(citizen_services_records_log!F135),"None", TYPE(citizen_services_records_log!F135)=1,citizen_services_records_log!F135,citizen_services_records_log!F135="ID NOT PROVIDED","ID not provided" )</f>
        <v>4910000000000</v>
      </c>
      <c r="G135" s="4">
        <f>IF(ISBLANK(citizen_services_records_log!G135),"None",IF(ISNUMBER(citizen_services_records_log!G135),citizen_services_records_log!G135,DATE(RIGHT(citizen_services_records_log!G135,4),MID(citizen_services_records_log!G135,4,2),LEFT(citizen_services_records_log!G135,2))))</f>
        <v>18197</v>
      </c>
      <c r="H135" s="5" t="str" cm="1">
        <f t="array" ref="H135">_xlfn.IFS(citizen_services_records_log!H135="M", "Male", citizen_services_records_log!H135 = "F", "Female", citizen_services_records_log!H135="male", "Male", citizen_services_records_log!H135="female","Female", ISBLANK(citizen_services_records_log!H135),"None", citizen_services_records_log!H135 = "Female", "Female", citizen_services_records_log!H135="Male","Male")</f>
        <v>None</v>
      </c>
      <c r="I135" s="6" t="str">
        <f>IF(OR(ISBLANK(citizen_services_records_log!I135),UPPER(TRIM(citizen_services_records_log!I135))="N/A"),"None",_xlfn.LET(_xlpm.d,RIGHT(SUBSTITUTE(SUBSTITUTE(SUBSTITUTE(SUBSTITUTE(citizen_services_records_log!I135," ",""),"-",""),"(",""),")",""),9),"0"&amp;LEFT(_xlpm.d,2)&amp;" "&amp;MID(_xlpm.d,3,3)&amp;" "&amp;RIGHT(_xlpm.d,4)))</f>
        <v>063 957 7782</v>
      </c>
      <c r="J135" s="5" t="str" cm="1">
        <f t="array" ref="J135">_xlfn.IFS(ISTEXT(citizen_services_records_log!J135),citizen_services_records_log!J135,ISBLANK(citizen_services_records_log!J135),"None")</f>
        <v>Ward 13</v>
      </c>
      <c r="K135" s="5" t="str" cm="1">
        <f t="array" ref="K135">_xlfn.IFS(ISTEXT(citizen_services_records_log!K135),citizen_services_records_log!K135, ISBLANK(citizen_services_records_log!K135),"None")</f>
        <v>None</v>
      </c>
      <c r="L135" s="5" t="str" cm="1">
        <f t="array" ref="L135">SUBSTITUTE(PROPER(_xlfn.IFS(ISTEXT(citizen_services_records_log!L135),citizen_services_records_log!L135, ISBLANK(citizen_services_records_log!L135),"None")),"Id","ID",1)</f>
        <v>Complete</v>
      </c>
      <c r="M135" s="5" t="str" cm="1">
        <f t="array" ref="M135">IF(citizen_services_records_log!M135 = "Re-opened","Re-opened",PROPER(_xlfn.IFS(ISTEXT(citizen_services_records_log!M135),citizen_services_records_log!M135, ISBLANK(citizen_services_records_log!M135),"None")))</f>
        <v>Pending</v>
      </c>
      <c r="N135" s="5" t="str" cm="1">
        <f t="array" ref="N135">(_xlfn.IFS(ISTEXT(citizen_services_records_log!N135),citizen_services_records_log!N135,ISBLANK(citizen_services_records_log!N135),"None"))</f>
        <v>Q164</v>
      </c>
      <c r="O135" s="5" t="str" cm="1">
        <f t="array" ref="O135">_xlfn.IFS(ISTEXT(citizen_services_records_log!O135),PROPER(citizen_services_records_log!O135),ISBLANK(citizen_services_records_log!O135),"None")</f>
        <v>Marius Radebe</v>
      </c>
      <c r="P135" s="4" t="str">
        <f>IF(ISBLANK(citizen_services_records_log!P135),"None",IF(ISNUMBER(citizen_services_records_log!P135),citizen_services_records_log!P135,DATE(RIGHT(citizen_services_records_log!P135,4),MID(citizen_services_records_log!P135,4,2),LEFT(citizen_services_records_log!P135,2))))</f>
        <v>None</v>
      </c>
      <c r="Q135" s="5" t="str" cm="1">
        <f t="array" ref="Q135">SUBSTITUTE(_xlfn.IFS(ISTEXT(citizen_services_records_log!Q135),PROPER(citizen_services_records_log!Q135),ISBLANK(citizen_services_records_log!Q135),"None"),"Id","ID",1)</f>
        <v>Incorrect ID Number Provided Initially, Corrected</v>
      </c>
    </row>
    <row r="136" spans="1:17" x14ac:dyDescent="0.3">
      <c r="A136" s="5" t="str">
        <f>IF(ISBLANK(citizen_services_records_log!A136),"None",(CONCATENATE(UPPER(_xlfn.TEXTBEFORE(SUBSTITUTE(citizen_services_records_log!A136, "-", ""), {"0","1","2","3","4","5","6","7","8","9"}, 1)),"-",RIGHT(citizen_services_records_log!A136,6))))</f>
        <v>MUN-000024</v>
      </c>
      <c r="B136" s="2">
        <f>IF(ISBLANK(citizen_services_records_log!B136),"None",IF(ISNUMBER(citizen_services_records_log!B136),citizen_services_records_log!B136,DATE(RIGHT(citizen_services_records_log!B136,4),MID(citizen_services_records_log!B136,4,2),LEFT(citizen_services_records_log!B136,2))))</f>
        <v>46112</v>
      </c>
      <c r="C136" s="5" t="str">
        <f>IF(citizen_services_records_log!C136 = "SASSA Grant Status Enquiry","SASSA - Grant Status Enquiry",IF(citizen_services_records_log!C136 = "SASSA Grant Application",  "SASSA - Grant Application", IF(citizen_services_records_log!C136=0,"None", citizen_services_records_log!C136)))</f>
        <v>Municipal - Service Request</v>
      </c>
      <c r="D136" s="5" t="str" cm="1">
        <f t="array" ref="D136">_xlfn.IFS(ISTEXT(citizen_services_records_log!D136),PROPER(citizen_services_records_log!D136),ISBLANK(citizen_services_records_log!D136),"None")</f>
        <v>Sebokeng Sassa Office</v>
      </c>
      <c r="E136" s="5" t="str" cm="1">
        <f t="array" ref="E136">_xlfn.IFS(ISTEXT(citizen_services_records_log!E136),PROPER(citizen_services_records_log!E136),ISBLANK(citizen_services_records_log!E136),"None")</f>
        <v>Zodwa Mokoena</v>
      </c>
      <c r="F136" s="6" cm="1">
        <f t="array" ref="F136">_xlfn.IFS(ISBLANK(citizen_services_records_log!F136),"None", TYPE(citizen_services_records_log!F136)=1,citizen_services_records_log!F136,citizen_services_records_log!F136="ID NOT PROVIDED","ID not provided" )</f>
        <v>6400000000000</v>
      </c>
      <c r="G136" s="4">
        <f>IF(ISBLANK(citizen_services_records_log!G136),"None",IF(ISNUMBER(citizen_services_records_log!G136),citizen_services_records_log!G136,DATE(RIGHT(citizen_services_records_log!G136,4),MID(citizen_services_records_log!G136,4,2),LEFT(citizen_services_records_log!G136,2))))</f>
        <v>23380</v>
      </c>
      <c r="H136" s="5" t="str" cm="1">
        <f t="array" ref="H136">_xlfn.IFS(citizen_services_records_log!H136="M", "Male", citizen_services_records_log!H136 = "F", "Female", citizen_services_records_log!H136="male", "Male", citizen_services_records_log!H136="female","Female", ISBLANK(citizen_services_records_log!H136),"None", citizen_services_records_log!H136 = "Female", "Female", citizen_services_records_log!H136="Male","Male")</f>
        <v>Female</v>
      </c>
      <c r="I136" s="6" t="str">
        <f>IF(OR(ISBLANK(citizen_services_records_log!I136),UPPER(TRIM(citizen_services_records_log!I136))="N/A"),"None",_xlfn.LET(_xlpm.d,RIGHT(SUBSTITUTE(SUBSTITUTE(SUBSTITUTE(SUBSTITUTE(citizen_services_records_log!I136," ",""),"-",""),"(",""),")",""),9),"0"&amp;LEFT(_xlpm.d,2)&amp;" "&amp;MID(_xlpm.d,3,3)&amp;" "&amp;RIGHT(_xlpm.d,4)))</f>
        <v>068 565 8392</v>
      </c>
      <c r="J136" s="5" t="str" cm="1">
        <f t="array" ref="J136">_xlfn.IFS(ISTEXT(citizen_services_records_log!J136),citizen_services_records_log!J136,ISBLANK(citizen_services_records_log!J136),"None")</f>
        <v>Ward 3 (Informal Settlement)</v>
      </c>
      <c r="K136" s="5" t="str" cm="1">
        <f t="array" ref="K136">_xlfn.IFS(ISTEXT(citizen_services_records_log!K136),citizen_services_records_log!K136, ISBLANK(citizen_services_records_log!K136),"None")</f>
        <v>None</v>
      </c>
      <c r="L136" s="5" t="str" cm="1">
        <f t="array" ref="L136">SUBSTITUTE(PROPER(_xlfn.IFS(ISTEXT(citizen_services_records_log!L136),citizen_services_records_log!L136, ISBLANK(citizen_services_records_log!L136),"None")),"Id","ID",1)</f>
        <v>Approved</v>
      </c>
      <c r="M136" s="5" t="str" cm="1">
        <f t="array" ref="M136">IF(citizen_services_records_log!M136 = "Re-opened","Re-opened",PROPER(_xlfn.IFS(ISTEXT(citizen_services_records_log!M136),citizen_services_records_log!M136, ISBLANK(citizen_services_records_log!M136),"None")))</f>
        <v>Pending</v>
      </c>
      <c r="N136" s="5" t="str" cm="1">
        <f t="array" ref="N136">(_xlfn.IFS(ISTEXT(citizen_services_records_log!N136),citizen_services_records_log!N136,ISBLANK(citizen_services_records_log!N136),"None"))</f>
        <v>Q135</v>
      </c>
      <c r="O136" s="5" t="str" cm="1">
        <f t="array" ref="O136">_xlfn.IFS(ISTEXT(citizen_services_records_log!O136),PROPER(citizen_services_records_log!O136),ISBLANK(citizen_services_records_log!O136),"None")</f>
        <v>None</v>
      </c>
      <c r="P136" s="4" t="str">
        <f>IF(ISBLANK(citizen_services_records_log!P136),"None",IF(ISNUMBER(citizen_services_records_log!P136),citizen_services_records_log!P136,DATE(RIGHT(citizen_services_records_log!P136,4),MID(citizen_services_records_log!P136,4,2),LEFT(citizen_services_records_log!P136,2))))</f>
        <v>None</v>
      </c>
      <c r="Q136" s="5" t="str" cm="1">
        <f t="array" ref="Q136">SUBSTITUTE(_xlfn.IFS(ISTEXT(citizen_services_records_log!Q136),PROPER(citizen_services_records_log!Q136),ISBLANK(citizen_services_records_log!Q136),"None"),"Id","ID",1)</f>
        <v>Elderly Applicant Assisted Due To Mobility Issues</v>
      </c>
    </row>
    <row r="137" spans="1:17" x14ac:dyDescent="0.3">
      <c r="A137" s="5" t="str">
        <f>IF(ISBLANK(citizen_services_records_log!A137),"None",(CONCATENATE(UPPER(_xlfn.TEXTBEFORE(SUBSTITUTE(citizen_services_records_log!A137, "-", ""), {"0","1","2","3","4","5","6","7","8","9"}, 1)),"-",RIGHT(citizen_services_records_log!A137,6))))</f>
        <v>SASSA-000208</v>
      </c>
      <c r="B137" s="2">
        <f>IF(ISBLANK(citizen_services_records_log!B137),"None",IF(ISNUMBER(citizen_services_records_log!B137),citizen_services_records_log!B137,DATE(RIGHT(citizen_services_records_log!B137,4),MID(citizen_services_records_log!B137,4,2),LEFT(citizen_services_records_log!B137,2))))</f>
        <v>46365</v>
      </c>
      <c r="C137" s="5" t="str">
        <f>IF(citizen_services_records_log!C137 = "SASSA Grant Status Enquiry","SASSA - Grant Status Enquiry",IF(citizen_services_records_log!C137 = "SASSA Grant Application",  "SASSA - Grant Application", IF(citizen_services_records_log!C137=0,"None", citizen_services_records_log!C137)))</f>
        <v>SASSA - Grant Status Enquiry</v>
      </c>
      <c r="D137" s="5" t="str" cm="1">
        <f t="array" ref="D137">_xlfn.IFS(ISTEXT(citizen_services_records_log!D137),PROPER(citizen_services_records_log!D137),ISBLANK(citizen_services_records_log!D137),"None")</f>
        <v>Boipatong Clinic</v>
      </c>
      <c r="E137" s="5" t="str" cm="1">
        <f t="array" ref="E137">_xlfn.IFS(ISTEXT(citizen_services_records_log!E137),PROPER(citizen_services_records_log!E137),ISBLANK(citizen_services_records_log!E137),"None")</f>
        <v>Dorah Dlamini</v>
      </c>
      <c r="F137" s="6" cm="1">
        <f t="array" ref="F137">_xlfn.IFS(ISBLANK(citizen_services_records_log!F137),"None", TYPE(citizen_services_records_log!F137)=1,citizen_services_records_log!F137,citizen_services_records_log!F137="ID NOT PROVIDED","ID not provided" )</f>
        <v>6310000000000</v>
      </c>
      <c r="G137" s="4">
        <f>IF(ISBLANK(citizen_services_records_log!G137),"None",IF(ISNUMBER(citizen_services_records_log!G137),citizen_services_records_log!G137,DATE(RIGHT(citizen_services_records_log!G137,4),MID(citizen_services_records_log!G137,4,2),LEFT(citizen_services_records_log!G137,2))))</f>
        <v>23198</v>
      </c>
      <c r="H137" s="5" t="str" cm="1">
        <f t="array" ref="H137">_xlfn.IFS(citizen_services_records_log!H137="M", "Male", citizen_services_records_log!H137 = "F", "Female", citizen_services_records_log!H137="male", "Male", citizen_services_records_log!H137="female","Female", ISBLANK(citizen_services_records_log!H137),"None", citizen_services_records_log!H137 = "Female", "Female", citizen_services_records_log!H137="Male","Male")</f>
        <v>Female</v>
      </c>
      <c r="I137" s="6" t="str">
        <f>IF(OR(ISBLANK(citizen_services_records_log!I137),UPPER(TRIM(citizen_services_records_log!I137))="N/A"),"None",_xlfn.LET(_xlpm.d,RIGHT(SUBSTITUTE(SUBSTITUTE(SUBSTITUTE(SUBSTITUTE(citizen_services_records_log!I137," ",""),"-",""),"(",""),")",""),9),"0"&amp;LEFT(_xlpm.d,2)&amp;" "&amp;MID(_xlpm.d,3,3)&amp;" "&amp;RIGHT(_xlpm.d,4)))</f>
        <v>062 197 2839</v>
      </c>
      <c r="J137" s="5" t="str" cm="1">
        <f t="array" ref="J137">_xlfn.IFS(ISTEXT(citizen_services_records_log!J137),citizen_services_records_log!J137,ISBLANK(citizen_services_records_log!J137),"None")</f>
        <v>Ward 11</v>
      </c>
      <c r="K137" s="5" t="str" cm="1">
        <f t="array" ref="K137">_xlfn.IFS(ISTEXT(citizen_services_records_log!K137),citizen_services_records_log!K137, ISBLANK(citizen_services_records_log!K137),"None")</f>
        <v>Disability Grant</v>
      </c>
      <c r="L137" s="5" t="str" cm="1">
        <f t="array" ref="L137">SUBSTITUTE(PROPER(_xlfn.IFS(ISTEXT(citizen_services_records_log!L137),citizen_services_records_log!L137, ISBLANK(citizen_services_records_log!L137),"None")),"Id","ID",1)</f>
        <v>Approved</v>
      </c>
      <c r="M137" s="5" t="str" cm="1">
        <f t="array" ref="M137">IF(citizen_services_records_log!M137 = "Re-opened","Re-opened",PROPER(_xlfn.IFS(ISTEXT(citizen_services_records_log!M137),citizen_services_records_log!M137, ISBLANK(citizen_services_records_log!M137),"None")))</f>
        <v>Captured</v>
      </c>
      <c r="N137" s="5" t="str" cm="1">
        <f t="array" ref="N137">(_xlfn.IFS(ISTEXT(citizen_services_records_log!N137),citizen_services_records_log!N137,ISBLANK(citizen_services_records_log!N137),"None"))</f>
        <v>Q122</v>
      </c>
      <c r="O137" s="5" t="str" cm="1">
        <f t="array" ref="O137">_xlfn.IFS(ISTEXT(citizen_services_records_log!O137),PROPER(citizen_services_records_log!O137),ISBLANK(citizen_services_records_log!O137),"None")</f>
        <v>Lerato Swart</v>
      </c>
      <c r="P137" s="4" t="str">
        <f>IF(ISBLANK(citizen_services_records_log!P137),"None",IF(ISNUMBER(citizen_services_records_log!P137),citizen_services_records_log!P137,DATE(RIGHT(citizen_services_records_log!P137,4),MID(citizen_services_records_log!P137,4,2),LEFT(citizen_services_records_log!P137,2))))</f>
        <v>None</v>
      </c>
      <c r="Q137" s="5" t="str" cm="1">
        <f t="array" ref="Q137">SUBSTITUTE(_xlfn.IFS(ISTEXT(citizen_services_records_log!Q137),PROPER(citizen_services_records_log!Q137),ISBLANK(citizen_services_records_log!Q137),"None"),"Id","ID",1)</f>
        <v>Urgent Case - Fast-Tracked Per Supervisor Approval</v>
      </c>
    </row>
    <row r="138" spans="1:17" x14ac:dyDescent="0.3">
      <c r="A138" s="5" t="str">
        <f>IF(ISBLANK(citizen_services_records_log!A138),"None",(CONCATENATE(UPPER(_xlfn.TEXTBEFORE(SUBSTITUTE(citizen_services_records_log!A138, "-", ""), {"0","1","2","3","4","5","6","7","8","9"}, 1)),"-",RIGHT(citizen_services_records_log!A138,6))))</f>
        <v>CLN-000483</v>
      </c>
      <c r="B138" s="2">
        <f>IF(ISBLANK(citizen_services_records_log!B138),"None",IF(ISNUMBER(citizen_services_records_log!B138),citizen_services_records_log!B138,DATE(RIGHT(citizen_services_records_log!B138,4),MID(citizen_services_records_log!B138,4,2),LEFT(citizen_services_records_log!B138,2))))</f>
        <v>46148</v>
      </c>
      <c r="C138" s="5" t="str">
        <f>IF(citizen_services_records_log!C138 = "SASSA Grant Status Enquiry","SASSA - Grant Status Enquiry",IF(citizen_services_records_log!C138 = "SASSA Grant Application",  "SASSA - Grant Application", IF(citizen_services_records_log!C138=0,"None", citizen_services_records_log!C138)))</f>
        <v>Clinic - Immunisation</v>
      </c>
      <c r="D138" s="5" t="str" cm="1">
        <f t="array" ref="D138">_xlfn.IFS(ISTEXT(citizen_services_records_log!D138),PROPER(citizen_services_records_log!D138),ISBLANK(citizen_services_records_log!D138),"None")</f>
        <v>Three Rivers Clinic</v>
      </c>
      <c r="E138" s="5" t="str" cm="1">
        <f t="array" ref="E138">_xlfn.IFS(ISTEXT(citizen_services_records_log!E138),PROPER(citizen_services_records_log!E138),ISBLANK(citizen_services_records_log!E138),"None")</f>
        <v>Lindiwe Mokgadi</v>
      </c>
      <c r="F138" s="6" cm="1">
        <f t="array" ref="F138">_xlfn.IFS(ISBLANK(citizen_services_records_log!F138),"None", TYPE(citizen_services_records_log!F138)=1,citizen_services_records_log!F138,citizen_services_records_log!F138="ID NOT PROVIDED","ID not provided" )</f>
        <v>2610000000000</v>
      </c>
      <c r="G138" s="4">
        <f>IF(ISBLANK(citizen_services_records_log!G138),"None",IF(ISNUMBER(citizen_services_records_log!G138),citizen_services_records_log!G138,DATE(RIGHT(citizen_services_records_log!G138,4),MID(citizen_services_records_log!G138,4,2),LEFT(citizen_services_records_log!G138,2))))</f>
        <v>46090</v>
      </c>
      <c r="H138" s="5" t="str" cm="1">
        <f t="array" ref="H138">_xlfn.IFS(citizen_services_records_log!H138="M", "Male", citizen_services_records_log!H138 = "F", "Female", citizen_services_records_log!H138="male", "Male", citizen_services_records_log!H138="female","Female", ISBLANK(citizen_services_records_log!H138),"None", citizen_services_records_log!H138 = "Female", "Female", citizen_services_records_log!H138="Male","Male")</f>
        <v>Female</v>
      </c>
      <c r="I138" s="6" t="str">
        <f>IF(OR(ISBLANK(citizen_services_records_log!I138),UPPER(TRIM(citizen_services_records_log!I138))="N/A"),"None",_xlfn.LET(_xlpm.d,RIGHT(SUBSTITUTE(SUBSTITUTE(SUBSTITUTE(SUBSTITUTE(citizen_services_records_log!I138," ",""),"-",""),"(",""),")",""),9),"0"&amp;LEFT(_xlpm.d,2)&amp;" "&amp;MID(_xlpm.d,3,3)&amp;" "&amp;RIGHT(_xlpm.d,4)))</f>
        <v>079 335 0856</v>
      </c>
      <c r="J138" s="5" t="str" cm="1">
        <f t="array" ref="J138">_xlfn.IFS(ISTEXT(citizen_services_records_log!J138),citizen_services_records_log!J138,ISBLANK(citizen_services_records_log!J138),"None")</f>
        <v>Ward 7</v>
      </c>
      <c r="K138" s="5" t="str" cm="1">
        <f t="array" ref="K138">_xlfn.IFS(ISTEXT(citizen_services_records_log!K138),citizen_services_records_log!K138, ISBLANK(citizen_services_records_log!K138),"None")</f>
        <v>None</v>
      </c>
      <c r="L138" s="5" t="str" cm="1">
        <f t="array" ref="L138">SUBSTITUTE(PROPER(_xlfn.IFS(ISTEXT(citizen_services_records_log!L138),citizen_services_records_log!L138, ISBLANK(citizen_services_records_log!L138),"None")),"Id","ID",1)</f>
        <v>Approved</v>
      </c>
      <c r="M138" s="5" t="str" cm="1">
        <f t="array" ref="M138">IF(citizen_services_records_log!M138 = "Re-opened","Re-opened",PROPER(_xlfn.IFS(ISTEXT(citizen_services_records_log!M138),citizen_services_records_log!M138, ISBLANK(citizen_services_records_log!M138),"None")))</f>
        <v>Captured</v>
      </c>
      <c r="N138" s="5" t="str" cm="1">
        <f t="array" ref="N138">(_xlfn.IFS(ISTEXT(citizen_services_records_log!N138),citizen_services_records_log!N138,ISBLANK(citizen_services_records_log!N138),"None"))</f>
        <v>Q028</v>
      </c>
      <c r="O138" s="5" t="str" cm="1">
        <f t="array" ref="O138">_xlfn.IFS(ISTEXT(citizen_services_records_log!O138),PROPER(citizen_services_records_log!O138),ISBLANK(citizen_services_records_log!O138),"None")</f>
        <v>Refilwe Nel</v>
      </c>
      <c r="P138" s="4" t="str">
        <f>IF(ISBLANK(citizen_services_records_log!P138),"None",IF(ISNUMBER(citizen_services_records_log!P138),citizen_services_records_log!P138,DATE(RIGHT(citizen_services_records_log!P138,4),MID(citizen_services_records_log!P138,4,2),LEFT(citizen_services_records_log!P138,2))))</f>
        <v>None</v>
      </c>
      <c r="Q138" s="5" t="str" cm="1">
        <f t="array" ref="Q138">SUBSTITUTE(_xlfn.IFS(ISTEXT(citizen_services_records_log!Q138),PROPER(citizen_services_records_log!Q138),ISBLANK(citizen_services_records_log!Q138),"None"),"Id","ID",1)</f>
        <v>Incorrect ID Number Provided Initially, Corrected</v>
      </c>
    </row>
    <row r="139" spans="1:17" x14ac:dyDescent="0.3">
      <c r="A139" s="5" t="str">
        <f>IF(ISBLANK(citizen_services_records_log!A139),"None",(CONCATENATE(UPPER(_xlfn.TEXTBEFORE(SUBSTITUTE(citizen_services_records_log!A139, "-", ""), {"0","1","2","3","4","5","6","7","8","9"}, 1)),"-",RIGHT(citizen_services_records_log!A139,6))))</f>
        <v>MUN-000520</v>
      </c>
      <c r="B139" s="2">
        <f>IF(ISBLANK(citizen_services_records_log!B139),"None",IF(ISNUMBER(citizen_services_records_log!B139),citizen_services_records_log!B139,DATE(RIGHT(citizen_services_records_log!B139,4),MID(citizen_services_records_log!B139,4,2),LEFT(citizen_services_records_log!B139,2))))</f>
        <v>46272</v>
      </c>
      <c r="C139" s="5" t="str">
        <f>IF(citizen_services_records_log!C139 = "SASSA Grant Status Enquiry","SASSA - Grant Status Enquiry",IF(citizen_services_records_log!C139 = "SASSA Grant Application",  "SASSA - Grant Application", IF(citizen_services_records_log!C139=0,"None", citizen_services_records_log!C139)))</f>
        <v>Municipal - Service Request</v>
      </c>
      <c r="D139" s="5" t="str" cm="1">
        <f t="array" ref="D139">_xlfn.IFS(ISTEXT(citizen_services_records_log!D139),PROPER(citizen_services_records_log!D139),ISBLANK(citizen_services_records_log!D139),"None")</f>
        <v>Vereeniging Home Affairs</v>
      </c>
      <c r="E139" s="5" t="str" cm="1">
        <f t="array" ref="E139">_xlfn.IFS(ISTEXT(citizen_services_records_log!E139),PROPER(citizen_services_records_log!E139),ISBLANK(citizen_services_records_log!E139),"None")</f>
        <v>Kagiso Fourie</v>
      </c>
      <c r="F139" s="6" cm="1">
        <f t="array" ref="F139">_xlfn.IFS(ISBLANK(citizen_services_records_log!F139),"None", TYPE(citizen_services_records_log!F139)=1,citizen_services_records_log!F139,citizen_services_records_log!F139="ID NOT PROVIDED","ID not provided" )</f>
        <v>8910000000000</v>
      </c>
      <c r="G139" s="4">
        <f>IF(ISBLANK(citizen_services_records_log!G139),"None",IF(ISNUMBER(citizen_services_records_log!G139),citizen_services_records_log!G139,DATE(RIGHT(citizen_services_records_log!G139,4),MID(citizen_services_records_log!G139,4,2),LEFT(citizen_services_records_log!G139,2))))</f>
        <v>32801</v>
      </c>
      <c r="H139" s="5" t="str" cm="1">
        <f t="array" ref="H139">_xlfn.IFS(citizen_services_records_log!H139="M", "Male", citizen_services_records_log!H139 = "F", "Female", citizen_services_records_log!H139="male", "Male", citizen_services_records_log!H139="female","Female", ISBLANK(citizen_services_records_log!H139),"None", citizen_services_records_log!H139 = "Female", "Female", citizen_services_records_log!H139="Male","Male")</f>
        <v>Female</v>
      </c>
      <c r="I139" s="6" t="str">
        <f>IF(OR(ISBLANK(citizen_services_records_log!I139),UPPER(TRIM(citizen_services_records_log!I139))="N/A"),"None",_xlfn.LET(_xlpm.d,RIGHT(SUBSTITUTE(SUBSTITUTE(SUBSTITUTE(SUBSTITUTE(citizen_services_records_log!I139," ",""),"-",""),"(",""),")",""),9),"0"&amp;LEFT(_xlpm.d,2)&amp;" "&amp;MID(_xlpm.d,3,3)&amp;" "&amp;RIGHT(_xlpm.d,4)))</f>
        <v>060 876 7357</v>
      </c>
      <c r="J139" s="5" t="str" cm="1">
        <f t="array" ref="J139">_xlfn.IFS(ISTEXT(citizen_services_records_log!J139),citizen_services_records_log!J139,ISBLANK(citizen_services_records_log!J139),"None")</f>
        <v>Ward 16</v>
      </c>
      <c r="K139" s="5" t="str" cm="1">
        <f t="array" ref="K139">_xlfn.IFS(ISTEXT(citizen_services_records_log!K139),citizen_services_records_log!K139, ISBLANK(citizen_services_records_log!K139),"None")</f>
        <v>None</v>
      </c>
      <c r="L139" s="5" t="str" cm="1">
        <f t="array" ref="L139">SUBSTITUTE(PROPER(_xlfn.IFS(ISTEXT(citizen_services_records_log!L139),citizen_services_records_log!L139, ISBLANK(citizen_services_records_log!L139),"None")),"Id","ID",1)</f>
        <v>Complete</v>
      </c>
      <c r="M139" s="5" t="str" cm="1">
        <f t="array" ref="M139">IF(citizen_services_records_log!M139 = "Re-opened","Re-opened",PROPER(_xlfn.IFS(ISTEXT(citizen_services_records_log!M139),citizen_services_records_log!M139, ISBLANK(citizen_services_records_log!M139),"None")))</f>
        <v>Pending</v>
      </c>
      <c r="N139" s="5" t="str" cm="1">
        <f t="array" ref="N139">(_xlfn.IFS(ISTEXT(citizen_services_records_log!N139),citizen_services_records_log!N139,ISBLANK(citizen_services_records_log!N139),"None"))</f>
        <v>Q137</v>
      </c>
      <c r="O139" s="5" t="str" cm="1">
        <f t="array" ref="O139">_xlfn.IFS(ISTEXT(citizen_services_records_log!O139),PROPER(citizen_services_records_log!O139),ISBLANK(citizen_services_records_log!O139),"None")</f>
        <v>Werner Khumalo</v>
      </c>
      <c r="P139" s="4" t="str">
        <f>IF(ISBLANK(citizen_services_records_log!P139),"None",IF(ISNUMBER(citizen_services_records_log!P139),citizen_services_records_log!P139,DATE(RIGHT(citizen_services_records_log!P139,4),MID(citizen_services_records_log!P139,4,2),LEFT(citizen_services_records_log!P139,2))))</f>
        <v>None</v>
      </c>
      <c r="Q139" s="5" t="str" cm="1">
        <f t="array" ref="Q139">SUBSTITUTE(_xlfn.IFS(ISTEXT(citizen_services_records_log!Q139),PROPER(citizen_services_records_log!Q139),ISBLANK(citizen_services_records_log!Q139),"None"),"Id","ID",1)</f>
        <v>Follow-Up Call Required To Confirm Banking Details</v>
      </c>
    </row>
    <row r="140" spans="1:17" x14ac:dyDescent="0.3">
      <c r="A140" s="5" t="str">
        <f>IF(ISBLANK(citizen_services_records_log!A140),"None",(CONCATENATE(UPPER(_xlfn.TEXTBEFORE(SUBSTITUTE(citizen_services_records_log!A140, "-", ""), {"0","1","2","3","4","5","6","7","8","9"}, 1)),"-",RIGHT(citizen_services_records_log!A140,6))))</f>
        <v>SASSA-000013</v>
      </c>
      <c r="B140" s="2">
        <f>IF(ISBLANK(citizen_services_records_log!B140),"None",IF(ISNUMBER(citizen_services_records_log!B140),citizen_services_records_log!B140,DATE(RIGHT(citizen_services_records_log!B140,4),MID(citizen_services_records_log!B140,4,2),LEFT(citizen_services_records_log!B140,2))))</f>
        <v>46238</v>
      </c>
      <c r="C140" s="5" t="str">
        <f>IF(citizen_services_records_log!C140 = "SASSA Grant Status Enquiry","SASSA - Grant Status Enquiry",IF(citizen_services_records_log!C140 = "SASSA Grant Application",  "SASSA - Grant Application", IF(citizen_services_records_log!C140=0,"None", citizen_services_records_log!C140)))</f>
        <v>SASSA - Grant Status Enquiry</v>
      </c>
      <c r="D140" s="5" t="str" cm="1">
        <f t="array" ref="D140">_xlfn.IFS(ISTEXT(citizen_services_records_log!D140),PROPER(citizen_services_records_log!D140),ISBLANK(citizen_services_records_log!D140),"None")</f>
        <v>Vereeniging Home Affairs</v>
      </c>
      <c r="E140" s="5" t="str" cm="1">
        <f t="array" ref="E140">_xlfn.IFS(ISTEXT(citizen_services_records_log!E140),PROPER(citizen_services_records_log!E140),ISBLANK(citizen_services_records_log!E140),"None")</f>
        <v>Johannes Kruger</v>
      </c>
      <c r="F140" s="6" cm="1">
        <f t="array" ref="F140">_xlfn.IFS(ISBLANK(citizen_services_records_log!F140),"None", TYPE(citizen_services_records_log!F140)=1,citizen_services_records_log!F140,citizen_services_records_log!F140="ID NOT PROVIDED","ID not provided" )</f>
        <v>7310000000000</v>
      </c>
      <c r="G140" s="4">
        <f>IF(ISBLANK(citizen_services_records_log!G140),"None",IF(ISNUMBER(citizen_services_records_log!G140),citizen_services_records_log!G140,DATE(RIGHT(citizen_services_records_log!G140,4),MID(citizen_services_records_log!G140,4,2),LEFT(citizen_services_records_log!G140,2))))</f>
        <v>26670</v>
      </c>
      <c r="H140" s="5" t="str" cm="1">
        <f t="array" ref="H140">_xlfn.IFS(citizen_services_records_log!H140="M", "Male", citizen_services_records_log!H140 = "F", "Female", citizen_services_records_log!H140="male", "Male", citizen_services_records_log!H140="female","Female", ISBLANK(citizen_services_records_log!H140),"None", citizen_services_records_log!H140 = "Female", "Female", citizen_services_records_log!H140="Male","Male")</f>
        <v>Female</v>
      </c>
      <c r="I140" s="6" t="str">
        <f>IF(OR(ISBLANK(citizen_services_records_log!I140),UPPER(TRIM(citizen_services_records_log!I140))="N/A"),"None",_xlfn.LET(_xlpm.d,RIGHT(SUBSTITUTE(SUBSTITUTE(SUBSTITUTE(SUBSTITUTE(citizen_services_records_log!I140," ",""),"-",""),"(",""),")",""),9),"0"&amp;LEFT(_xlpm.d,2)&amp;" "&amp;MID(_xlpm.d,3,3)&amp;" "&amp;RIGHT(_xlpm.d,4)))</f>
        <v>060 421 2981</v>
      </c>
      <c r="J140" s="5" t="str" cm="1">
        <f t="array" ref="J140">_xlfn.IFS(ISTEXT(citizen_services_records_log!J140),citizen_services_records_log!J140,ISBLANK(citizen_services_records_log!J140),"None")</f>
        <v>Ward 18</v>
      </c>
      <c r="K140" s="5" t="str" cm="1">
        <f t="array" ref="K140">_xlfn.IFS(ISTEXT(citizen_services_records_log!K140),citizen_services_records_log!K140, ISBLANK(citizen_services_records_log!K140),"None")</f>
        <v>Foster Child Grant</v>
      </c>
      <c r="L140" s="5" t="str" cm="1">
        <f t="array" ref="L140">SUBSTITUTE(PROPER(_xlfn.IFS(ISTEXT(citizen_services_records_log!L140),citizen_services_records_log!L140, ISBLANK(citizen_services_records_log!L140),"None")),"Id","ID",1)</f>
        <v>Awaiting Home Affairs Confirmation</v>
      </c>
      <c r="M140" s="5" t="str" cm="1">
        <f t="array" ref="M140">IF(citizen_services_records_log!M140 = "Re-opened","Re-opened",PROPER(_xlfn.IFS(ISTEXT(citizen_services_records_log!M140),citizen_services_records_log!M140, ISBLANK(citizen_services_records_log!M140),"None")))</f>
        <v>Resolved</v>
      </c>
      <c r="N140" s="5" t="str" cm="1">
        <f t="array" ref="N140">(_xlfn.IFS(ISTEXT(citizen_services_records_log!N140),citizen_services_records_log!N140,ISBLANK(citizen_services_records_log!N140),"None"))</f>
        <v>Q089</v>
      </c>
      <c r="O140" s="5" t="str" cm="1">
        <f t="array" ref="O140">_xlfn.IFS(ISTEXT(citizen_services_records_log!O140),PROPER(citizen_services_records_log!O140),ISBLANK(citizen_services_records_log!O140),"None")</f>
        <v>Chris Khumalo</v>
      </c>
      <c r="P140" s="4">
        <f>IF(ISBLANK(citizen_services_records_log!P140),"None",IF(ISNUMBER(citizen_services_records_log!P140),citizen_services_records_log!P140,DATE(RIGHT(citizen_services_records_log!P140,4),MID(citizen_services_records_log!P140,4,2),LEFT(citizen_services_records_log!P140,2))))</f>
        <v>46145</v>
      </c>
      <c r="Q140" s="5" t="str" cm="1">
        <f t="array" ref="Q140">SUBSTITUTE(_xlfn.IFS(ISTEXT(citizen_services_records_log!Q140),PROPER(citizen_services_records_log!Q140),ISBLANK(citizen_services_records_log!Q140),"None"),"Id","ID",1)</f>
        <v>Elderly Applicant Assisted Due To Mobility Issues</v>
      </c>
    </row>
    <row r="141" spans="1:17" x14ac:dyDescent="0.3">
      <c r="A141" s="5" t="str">
        <f>IF(ISBLANK(citizen_services_records_log!A141),"None",(CONCATENATE(UPPER(_xlfn.TEXTBEFORE(SUBSTITUTE(citizen_services_records_log!A141, "-", ""), {"0","1","2","3","4","5","6","7","8","9"}, 1)),"-",RIGHT(citizen_services_records_log!A141,6))))</f>
        <v>MUN-000744</v>
      </c>
      <c r="B141" s="2">
        <f>IF(ISBLANK(citizen_services_records_log!B141),"None",IF(ISNUMBER(citizen_services_records_log!B141),citizen_services_records_log!B141,DATE(RIGHT(citizen_services_records_log!B141,4),MID(citizen_services_records_log!B141,4,2),LEFT(citizen_services_records_log!B141,2))))</f>
        <v>46109</v>
      </c>
      <c r="C141" s="5" t="str">
        <f>IF(citizen_services_records_log!C141 = "SASSA Grant Status Enquiry","SASSA - Grant Status Enquiry",IF(citizen_services_records_log!C141 = "SASSA Grant Application",  "SASSA - Grant Application", IF(citizen_services_records_log!C141=0,"None", citizen_services_records_log!C141)))</f>
        <v>Municipal - Service Request</v>
      </c>
      <c r="D141" s="5" t="str" cm="1">
        <f t="array" ref="D141">_xlfn.IFS(ISTEXT(citizen_services_records_log!D141),PROPER(citizen_services_records_log!D141),ISBLANK(citizen_services_records_log!D141),"None")</f>
        <v>Vereeniging Home Affairs</v>
      </c>
      <c r="E141" s="5" t="str" cm="1">
        <f t="array" ref="E141">_xlfn.IFS(ISTEXT(citizen_services_records_log!E141),PROPER(citizen_services_records_log!E141),ISBLANK(citizen_services_records_log!E141),"None")</f>
        <v>Dorah Nkosi</v>
      </c>
      <c r="F141" s="6" cm="1">
        <f t="array" ref="F141">_xlfn.IFS(ISBLANK(citizen_services_records_log!F141),"None", TYPE(citizen_services_records_log!F141)=1,citizen_services_records_log!F141,citizen_services_records_log!F141="ID NOT PROVIDED","ID not provided" )</f>
        <v>501000000000</v>
      </c>
      <c r="G141" s="4">
        <f>IF(ISBLANK(citizen_services_records_log!G141),"None",IF(ISNUMBER(citizen_services_records_log!G141),citizen_services_records_log!G141,DATE(RIGHT(citizen_services_records_log!G141,4),MID(citizen_services_records_log!G141,4,2),LEFT(citizen_services_records_log!G141,2))))</f>
        <v>38373</v>
      </c>
      <c r="H141" s="5" t="str" cm="1">
        <f t="array" ref="H141">_xlfn.IFS(citizen_services_records_log!H141="M", "Male", citizen_services_records_log!H141 = "F", "Female", citizen_services_records_log!H141="male", "Male", citizen_services_records_log!H141="female","Female", ISBLANK(citizen_services_records_log!H141),"None", citizen_services_records_log!H141 = "Female", "Female", citizen_services_records_log!H141="Male","Male")</f>
        <v>Male</v>
      </c>
      <c r="I141" s="6" t="str">
        <f>IF(OR(ISBLANK(citizen_services_records_log!I141),UPPER(TRIM(citizen_services_records_log!I141))="N/A"),"None",_xlfn.LET(_xlpm.d,RIGHT(SUBSTITUTE(SUBSTITUTE(SUBSTITUTE(SUBSTITUTE(citizen_services_records_log!I141," ",""),"-",""),"(",""),")",""),9),"0"&amp;LEFT(_xlpm.d,2)&amp;" "&amp;MID(_xlpm.d,3,3)&amp;" "&amp;RIGHT(_xlpm.d,4)))</f>
        <v>063 182 2473</v>
      </c>
      <c r="J141" s="5" t="str" cm="1">
        <f t="array" ref="J141">_xlfn.IFS(ISTEXT(citizen_services_records_log!J141),citizen_services_records_log!J141,ISBLANK(citizen_services_records_log!J141),"None")</f>
        <v>Ward 13</v>
      </c>
      <c r="K141" s="5" t="str" cm="1">
        <f t="array" ref="K141">_xlfn.IFS(ISTEXT(citizen_services_records_log!K141),citizen_services_records_log!K141, ISBLANK(citizen_services_records_log!K141),"None")</f>
        <v>None</v>
      </c>
      <c r="L141" s="5" t="str" cm="1">
        <f t="array" ref="L141">SUBSTITUTE(PROPER(_xlfn.IFS(ISTEXT(citizen_services_records_log!L141),citizen_services_records_log!L141, ISBLANK(citizen_services_records_log!L141),"None")),"Id","ID",1)</f>
        <v>Pending Verification</v>
      </c>
      <c r="M141" s="5" t="str" cm="1">
        <f t="array" ref="M141">IF(citizen_services_records_log!M141 = "Re-opened","Re-opened",PROPER(_xlfn.IFS(ISTEXT(citizen_services_records_log!M141),citizen_services_records_log!M141, ISBLANK(citizen_services_records_log!M141),"None")))</f>
        <v>Re-opened</v>
      </c>
      <c r="N141" s="5" t="str" cm="1">
        <f t="array" ref="N141">(_xlfn.IFS(ISTEXT(citizen_services_records_log!N141),citizen_services_records_log!N141,ISBLANK(citizen_services_records_log!N141),"None"))</f>
        <v>Q002</v>
      </c>
      <c r="O141" s="5" t="str" cm="1">
        <f t="array" ref="O141">_xlfn.IFS(ISTEXT(citizen_services_records_log!O141),PROPER(citizen_services_records_log!O141),ISBLANK(citizen_services_records_log!O141),"None")</f>
        <v>Andries Mahlangu</v>
      </c>
      <c r="P141" s="4">
        <f>IF(ISBLANK(citizen_services_records_log!P141),"None",IF(ISNUMBER(citizen_services_records_log!P141),citizen_services_records_log!P141,DATE(RIGHT(citizen_services_records_log!P141,4),MID(citizen_services_records_log!P141,4,2),LEFT(citizen_services_records_log!P141,2))))</f>
        <v>46134</v>
      </c>
      <c r="Q141" s="5" t="str" cm="1">
        <f t="array" ref="Q141">SUBSTITUTE(_xlfn.IFS(ISTEXT(citizen_services_records_log!Q141),PROPER(citizen_services_records_log!Q141),ISBLANK(citizen_services_records_log!Q141),"None"),"Id","ID",1)</f>
        <v>Applicant Referred To Social Worker</v>
      </c>
    </row>
    <row r="142" spans="1:17" x14ac:dyDescent="0.3">
      <c r="A142" s="5" t="str">
        <f>IF(ISBLANK(citizen_services_records_log!A142),"None",(CONCATENATE(UPPER(_xlfn.TEXTBEFORE(SUBSTITUTE(citizen_services_records_log!A142, "-", ""), {"0","1","2","3","4","5","6","7","8","9"}, 1)),"-",RIGHT(citizen_services_records_log!A142,6))))</f>
        <v>SASSA-000748</v>
      </c>
      <c r="B142" s="2">
        <f>IF(ISBLANK(citizen_services_records_log!B142),"None",IF(ISNUMBER(citizen_services_records_log!B142),citizen_services_records_log!B142,DATE(RIGHT(citizen_services_records_log!B142,4),MID(citizen_services_records_log!B142,4,2),LEFT(citizen_services_records_log!B142,2))))</f>
        <v>46141</v>
      </c>
      <c r="C142" s="5" t="str">
        <f>IF(citizen_services_records_log!C142 = "SASSA Grant Status Enquiry","SASSA - Grant Status Enquiry",IF(citizen_services_records_log!C142 = "SASSA Grant Application",  "SASSA - Grant Application", IF(citizen_services_records_log!C142=0,"None", citizen_services_records_log!C142)))</f>
        <v>SASSA - Grant Application</v>
      </c>
      <c r="D142" s="5" t="str" cm="1">
        <f t="array" ref="D142">_xlfn.IFS(ISTEXT(citizen_services_records_log!D142),PROPER(citizen_services_records_log!D142),ISBLANK(citizen_services_records_log!D142),"None")</f>
        <v>Sharpeville Clinic</v>
      </c>
      <c r="E142" s="5" t="str" cm="1">
        <f t="array" ref="E142">_xlfn.IFS(ISTEXT(citizen_services_records_log!E142),PROPER(citizen_services_records_log!E142),ISBLANK(citizen_services_records_log!E142),"None")</f>
        <v>Johannes Radebe</v>
      </c>
      <c r="F142" s="6" cm="1">
        <f t="array" ref="F142">_xlfn.IFS(ISBLANK(citizen_services_records_log!F142),"None", TYPE(citizen_services_records_log!F142)=1,citizen_services_records_log!F142,citizen_services_records_log!F142="ID NOT PROVIDED","ID not provided" )</f>
        <v>6110000000000</v>
      </c>
      <c r="G142" s="4">
        <f>IF(ISBLANK(citizen_services_records_log!G142),"None",IF(ISNUMBER(citizen_services_records_log!G142),citizen_services_records_log!G142,DATE(RIGHT(citizen_services_records_log!G142,4),MID(citizen_services_records_log!G142,4,2),LEFT(citizen_services_records_log!G142,2))))</f>
        <v>22486</v>
      </c>
      <c r="H142" s="5" t="str" cm="1">
        <f t="array" ref="H142">_xlfn.IFS(citizen_services_records_log!H142="M", "Male", citizen_services_records_log!H142 = "F", "Female", citizen_services_records_log!H142="male", "Male", citizen_services_records_log!H142="female","Female", ISBLANK(citizen_services_records_log!H142),"None", citizen_services_records_log!H142 = "Female", "Female", citizen_services_records_log!H142="Male","Male")</f>
        <v>Male</v>
      </c>
      <c r="I142" s="6" t="str">
        <f>IF(OR(ISBLANK(citizen_services_records_log!I142),UPPER(TRIM(citizen_services_records_log!I142))="N/A"),"None",_xlfn.LET(_xlpm.d,RIGHT(SUBSTITUTE(SUBSTITUTE(SUBSTITUTE(SUBSTITUTE(citizen_services_records_log!I142," ",""),"-",""),"(",""),")",""),9),"0"&amp;LEFT(_xlpm.d,2)&amp;" "&amp;MID(_xlpm.d,3,3)&amp;" "&amp;RIGHT(_xlpm.d,4)))</f>
        <v>None</v>
      </c>
      <c r="J142" s="5" t="str" cm="1">
        <f t="array" ref="J142">_xlfn.IFS(ISTEXT(citizen_services_records_log!J142),citizen_services_records_log!J142,ISBLANK(citizen_services_records_log!J142),"None")</f>
        <v>Ward 18</v>
      </c>
      <c r="K142" s="5" t="str" cm="1">
        <f t="array" ref="K142">_xlfn.IFS(ISTEXT(citizen_services_records_log!K142),citizen_services_records_log!K142, ISBLANK(citizen_services_records_log!K142),"None")</f>
        <v>Older Persons Grant</v>
      </c>
      <c r="L142" s="5" t="str" cm="1">
        <f t="array" ref="L142">SUBSTITUTE(PROPER(_xlfn.IFS(ISTEXT(citizen_services_records_log!L142),citizen_services_records_log!L142, ISBLANK(citizen_services_records_log!L142),"None")),"Id","ID",1)</f>
        <v>Rejected</v>
      </c>
      <c r="M142" s="5" t="str" cm="1">
        <f t="array" ref="M142">IF(citizen_services_records_log!M142 = "Re-opened","Re-opened",PROPER(_xlfn.IFS(ISTEXT(citizen_services_records_log!M142),citizen_services_records_log!M142, ISBLANK(citizen_services_records_log!M142),"None")))</f>
        <v>None</v>
      </c>
      <c r="N142" s="5" t="str" cm="1">
        <f t="array" ref="N142">(_xlfn.IFS(ISTEXT(citizen_services_records_log!N142),citizen_services_records_log!N142,ISBLANK(citizen_services_records_log!N142),"None"))</f>
        <v>Q168</v>
      </c>
      <c r="O142" s="5" t="str" cm="1">
        <f t="array" ref="O142">_xlfn.IFS(ISTEXT(citizen_services_records_log!O142),PROPER(citizen_services_records_log!O142),ISBLANK(citizen_services_records_log!O142),"None")</f>
        <v>Deon Radebe</v>
      </c>
      <c r="P142" s="4" t="str">
        <f>IF(ISBLANK(citizen_services_records_log!P142),"None",IF(ISNUMBER(citizen_services_records_log!P142),citizen_services_records_log!P142,DATE(RIGHT(citizen_services_records_log!P142,4),MID(citizen_services_records_log!P142,4,2),LEFT(citizen_services_records_log!P142,2))))</f>
        <v>None</v>
      </c>
      <c r="Q142" s="5" t="str" cm="1">
        <f t="array" ref="Q142">SUBSTITUTE(_xlfn.IFS(ISTEXT(citizen_services_records_log!Q142),PROPER(citizen_services_records_log!Q142),ISBLANK(citizen_services_records_log!Q142),"None"),"Id","ID",1)</f>
        <v>Home Affairs System Down For Maintenance During Visit</v>
      </c>
    </row>
    <row r="143" spans="1:17" x14ac:dyDescent="0.3">
      <c r="A143" s="5" t="str">
        <f>IF(ISBLANK(citizen_services_records_log!A143),"None",(CONCATENATE(UPPER(_xlfn.TEXTBEFORE(SUBSTITUTE(citizen_services_records_log!A143, "-", ""), {"0","1","2","3","4","5","6","7","8","9"}, 1)),"-",RIGHT(citizen_services_records_log!A143,6))))</f>
        <v>SASSA-000888</v>
      </c>
      <c r="B143" s="2">
        <f>IF(ISBLANK(citizen_services_records_log!B143),"None",IF(ISNUMBER(citizen_services_records_log!B143),citizen_services_records_log!B143,DATE(RIGHT(citizen_services_records_log!B143,4),MID(citizen_services_records_log!B143,4,2),LEFT(citizen_services_records_log!B143,2))))</f>
        <v>46209</v>
      </c>
      <c r="C143" s="5" t="str">
        <f>IF(citizen_services_records_log!C143 = "SASSA Grant Status Enquiry","SASSA - Grant Status Enquiry",IF(citizen_services_records_log!C143 = "SASSA Grant Application",  "SASSA - Grant Application", IF(citizen_services_records_log!C143=0,"None", citizen_services_records_log!C143)))</f>
        <v>SASSA - Grant Application</v>
      </c>
      <c r="D143" s="5" t="str" cm="1">
        <f t="array" ref="D143">_xlfn.IFS(ISTEXT(citizen_services_records_log!D143),PROPER(citizen_services_records_log!D143),ISBLANK(citizen_services_records_log!D143),"None")</f>
        <v>Sharpeville Clinic</v>
      </c>
      <c r="E143" s="5" t="str" cm="1">
        <f t="array" ref="E143">_xlfn.IFS(ISTEXT(citizen_services_records_log!E143),PROPER(citizen_services_records_log!E143),ISBLANK(citizen_services_records_log!E143),"None")</f>
        <v>Lindiwe Botha</v>
      </c>
      <c r="F143" s="6" cm="1">
        <f t="array" ref="F143">_xlfn.IFS(ISBLANK(citizen_services_records_log!F143),"None", TYPE(citizen_services_records_log!F143)=1,citizen_services_records_log!F143,citizen_services_records_log!F143="ID NOT PROVIDED","ID not provided" )</f>
        <v>9410000000000</v>
      </c>
      <c r="G143" s="4">
        <f>IF(ISBLANK(citizen_services_records_log!G143),"None",IF(ISNUMBER(citizen_services_records_log!G143),citizen_services_records_log!G143,DATE(RIGHT(citizen_services_records_log!G143,4),MID(citizen_services_records_log!G143,4,2),LEFT(citizen_services_records_log!G143,2))))</f>
        <v>34559</v>
      </c>
      <c r="H143" s="5" t="str" cm="1">
        <f t="array" ref="H143">_xlfn.IFS(citizen_services_records_log!H143="M", "Male", citizen_services_records_log!H143 = "F", "Female", citizen_services_records_log!H143="male", "Male", citizen_services_records_log!H143="female","Female", ISBLANK(citizen_services_records_log!H143),"None", citizen_services_records_log!H143 = "Female", "Female", citizen_services_records_log!H143="Male","Male")</f>
        <v>Male</v>
      </c>
      <c r="I143" s="6" t="str">
        <f>IF(OR(ISBLANK(citizen_services_records_log!I143),UPPER(TRIM(citizen_services_records_log!I143))="N/A"),"None",_xlfn.LET(_xlpm.d,RIGHT(SUBSTITUTE(SUBSTITUTE(SUBSTITUTE(SUBSTITUTE(citizen_services_records_log!I143," ",""),"-",""),"(",""),")",""),9),"0"&amp;LEFT(_xlpm.d,2)&amp;" "&amp;MID(_xlpm.d,3,3)&amp;" "&amp;RIGHT(_xlpm.d,4)))</f>
        <v>080 102 9652</v>
      </c>
      <c r="J143" s="5" t="str" cm="1">
        <f t="array" ref="J143">_xlfn.IFS(ISTEXT(citizen_services_records_log!J143),citizen_services_records_log!J143,ISBLANK(citizen_services_records_log!J143),"None")</f>
        <v>Ward 9</v>
      </c>
      <c r="K143" s="5" t="str" cm="1">
        <f t="array" ref="K143">_xlfn.IFS(ISTEXT(citizen_services_records_log!K143),citizen_services_records_log!K143, ISBLANK(citizen_services_records_log!K143),"None")</f>
        <v>None</v>
      </c>
      <c r="L143" s="5" t="str" cm="1">
        <f t="array" ref="L143">SUBSTITUTE(PROPER(_xlfn.IFS(ISTEXT(citizen_services_records_log!L143),citizen_services_records_log!L143, ISBLANK(citizen_services_records_log!L143),"None")),"Id","ID",1)</f>
        <v>Complete</v>
      </c>
      <c r="M143" s="5" t="str" cm="1">
        <f t="array" ref="M143">IF(citizen_services_records_log!M143 = "Re-opened","Re-opened",PROPER(_xlfn.IFS(ISTEXT(citizen_services_records_log!M143),citizen_services_records_log!M143, ISBLANK(citizen_services_records_log!M143),"None")))</f>
        <v>Escalated</v>
      </c>
      <c r="N143" s="5" t="str" cm="1">
        <f t="array" ref="N143">(_xlfn.IFS(ISTEXT(citizen_services_records_log!N143),citizen_services_records_log!N143,ISBLANK(citizen_services_records_log!N143),"None"))</f>
        <v>None</v>
      </c>
      <c r="O143" s="5" t="str" cm="1">
        <f t="array" ref="O143">_xlfn.IFS(ISTEXT(citizen_services_records_log!O143),PROPER(citizen_services_records_log!O143),ISBLANK(citizen_services_records_log!O143),"None")</f>
        <v>Lerato Khumalo</v>
      </c>
      <c r="P143" s="4" t="str">
        <f>IF(ISBLANK(citizen_services_records_log!P143),"None",IF(ISNUMBER(citizen_services_records_log!P143),citizen_services_records_log!P143,DATE(RIGHT(citizen_services_records_log!P143,4),MID(citizen_services_records_log!P143,4,2),LEFT(citizen_services_records_log!P143,2))))</f>
        <v>None</v>
      </c>
      <c r="Q143" s="5" t="str" cm="1">
        <f t="array" ref="Q143">SUBSTITUTE(_xlfn.IFS(ISTEXT(citizen_services_records_log!Q143),PROPER(citizen_services_records_log!Q143),ISBLANK(citizen_services_records_log!Q143),"None"),"Id","ID",1)</f>
        <v>Interpreter Required - Assisted In Sesotho</v>
      </c>
    </row>
    <row r="144" spans="1:17" x14ac:dyDescent="0.3">
      <c r="A144" s="5" t="str">
        <f>IF(ISBLANK(citizen_services_records_log!A144),"None",(CONCATENATE(UPPER(_xlfn.TEXTBEFORE(SUBSTITUTE(citizen_services_records_log!A144, "-", ""), {"0","1","2","3","4","5","6","7","8","9"}, 1)),"-",RIGHT(citizen_services_records_log!A144,6))))</f>
        <v>SASSA-000335</v>
      </c>
      <c r="B144" s="2">
        <f>IF(ISBLANK(citizen_services_records_log!B144),"None",IF(ISNUMBER(citizen_services_records_log!B144),citizen_services_records_log!B144,DATE(RIGHT(citizen_services_records_log!B144,4),MID(citizen_services_records_log!B144,4,2),LEFT(citizen_services_records_log!B144,2))))</f>
        <v>46240</v>
      </c>
      <c r="C144" s="5" t="str">
        <f>IF(citizen_services_records_log!C144 = "SASSA Grant Status Enquiry","SASSA - Grant Status Enquiry",IF(citizen_services_records_log!C144 = "SASSA Grant Application",  "SASSA - Grant Application", IF(citizen_services_records_log!C144=0,"None", citizen_services_records_log!C144)))</f>
        <v>SASSA - Grant Status Enquiry</v>
      </c>
      <c r="D144" s="5" t="str" cm="1">
        <f t="array" ref="D144">_xlfn.IFS(ISTEXT(citizen_services_records_log!D144),PROPER(citizen_services_records_log!D144),ISBLANK(citizen_services_records_log!D144),"None")</f>
        <v>Boipatong Clinic</v>
      </c>
      <c r="E144" s="5" t="str" cm="1">
        <f t="array" ref="E144">_xlfn.IFS(ISTEXT(citizen_services_records_log!E144),PROPER(citizen_services_records_log!E144),ISBLANK(citizen_services_records_log!E144),"None")</f>
        <v>Dorah Radebe</v>
      </c>
      <c r="F144" s="6" cm="1">
        <f t="array" ref="F144">_xlfn.IFS(ISBLANK(citizen_services_records_log!F144),"None", TYPE(citizen_services_records_log!F144)=1,citizen_services_records_log!F144,citizen_services_records_log!F144="ID NOT PROVIDED","ID not provided" )</f>
        <v>7810000000000</v>
      </c>
      <c r="G144" s="4">
        <f>IF(ISBLANK(citizen_services_records_log!G144),"None",IF(ISNUMBER(citizen_services_records_log!G144),citizen_services_records_log!G144,DATE(RIGHT(citizen_services_records_log!G144,4),MID(citizen_services_records_log!G144,4,2),LEFT(citizen_services_records_log!G144,2))))</f>
        <v>28848</v>
      </c>
      <c r="H144" s="5" t="str" cm="1">
        <f t="array" ref="H144">_xlfn.IFS(citizen_services_records_log!H144="M", "Male", citizen_services_records_log!H144 = "F", "Female", citizen_services_records_log!H144="male", "Male", citizen_services_records_log!H144="female","Female", ISBLANK(citizen_services_records_log!H144),"None", citizen_services_records_log!H144 = "Female", "Female", citizen_services_records_log!H144="Male","Male")</f>
        <v>Male</v>
      </c>
      <c r="I144" s="6" t="str">
        <f>IF(OR(ISBLANK(citizen_services_records_log!I144),UPPER(TRIM(citizen_services_records_log!I144))="N/A"),"None",_xlfn.LET(_xlpm.d,RIGHT(SUBSTITUTE(SUBSTITUTE(SUBSTITUTE(SUBSTITUTE(citizen_services_records_log!I144," ",""),"-",""),"(",""),")",""),9),"0"&amp;LEFT(_xlpm.d,2)&amp;" "&amp;MID(_xlpm.d,3,3)&amp;" "&amp;RIGHT(_xlpm.d,4)))</f>
        <v>082 884 9040</v>
      </c>
      <c r="J144" s="5" t="str" cm="1">
        <f t="array" ref="J144">_xlfn.IFS(ISTEXT(citizen_services_records_log!J144),citizen_services_records_log!J144,ISBLANK(citizen_services_records_log!J144),"None")</f>
        <v>Ward 22</v>
      </c>
      <c r="K144" s="5" t="str" cm="1">
        <f t="array" ref="K144">_xlfn.IFS(ISTEXT(citizen_services_records_log!K144),citizen_services_records_log!K144, ISBLANK(citizen_services_records_log!K144),"None")</f>
        <v>None</v>
      </c>
      <c r="L144" s="5" t="str" cm="1">
        <f t="array" ref="L144">SUBSTITUTE(PROPER(_xlfn.IFS(ISTEXT(citizen_services_records_log!L144),citizen_services_records_log!L144, ISBLANK(citizen_services_records_log!L144),"None")),"Id","ID",1)</f>
        <v>Pending Verification</v>
      </c>
      <c r="M144" s="5" t="str" cm="1">
        <f t="array" ref="M144">IF(citizen_services_records_log!M144 = "Re-opened","Re-opened",PROPER(_xlfn.IFS(ISTEXT(citizen_services_records_log!M144),citizen_services_records_log!M144, ISBLANK(citizen_services_records_log!M144),"None")))</f>
        <v>None</v>
      </c>
      <c r="N144" s="5" t="str" cm="1">
        <f t="array" ref="N144">(_xlfn.IFS(ISTEXT(citizen_services_records_log!N144),citizen_services_records_log!N144,ISBLANK(citizen_services_records_log!N144),"None"))</f>
        <v>Q008</v>
      </c>
      <c r="O144" s="5" t="str" cm="1">
        <f t="array" ref="O144">_xlfn.IFS(ISTEXT(citizen_services_records_log!O144),PROPER(citizen_services_records_log!O144),ISBLANK(citizen_services_records_log!O144),"None")</f>
        <v>None</v>
      </c>
      <c r="P144" s="4">
        <f>IF(ISBLANK(citizen_services_records_log!P144),"None",IF(ISNUMBER(citizen_services_records_log!P144),citizen_services_records_log!P144,DATE(RIGHT(citizen_services_records_log!P144,4),MID(citizen_services_records_log!P144,4,2),LEFT(citizen_services_records_log!P144,2))))</f>
        <v>46199</v>
      </c>
      <c r="Q144" s="5" t="str" cm="1">
        <f t="array" ref="Q144">SUBSTITUTE(_xlfn.IFS(ISTEXT(citizen_services_records_log!Q144),PROPER(citizen_services_records_log!Q144),ISBLANK(citizen_services_records_log!Q144),"None"),"Id","ID",1)</f>
        <v>Home Affairs System Down For Maintenance During Visit</v>
      </c>
    </row>
    <row r="145" spans="1:17" x14ac:dyDescent="0.3">
      <c r="A145" s="5" t="str">
        <f>IF(ISBLANK(citizen_services_records_log!A145),"None",(CONCATENATE(UPPER(_xlfn.TEXTBEFORE(SUBSTITUTE(citizen_services_records_log!A145, "-", ""), {"0","1","2","3","4","5","6","7","8","9"}, 1)),"-",RIGHT(citizen_services_records_log!A145,6))))</f>
        <v>SASSA-000304</v>
      </c>
      <c r="B145" s="2">
        <f>IF(ISBLANK(citizen_services_records_log!B145),"None",IF(ISNUMBER(citizen_services_records_log!B145),citizen_services_records_log!B145,DATE(RIGHT(citizen_services_records_log!B145,4),MID(citizen_services_records_log!B145,4,2),LEFT(citizen_services_records_log!B145,2))))</f>
        <v>46163</v>
      </c>
      <c r="C145" s="5" t="str">
        <f>IF(citizen_services_records_log!C145 = "SASSA Grant Status Enquiry","SASSA - Grant Status Enquiry",IF(citizen_services_records_log!C145 = "SASSA Grant Application",  "SASSA - Grant Application", IF(citizen_services_records_log!C145=0,"None", citizen_services_records_log!C145)))</f>
        <v>SASSA - Grant Application</v>
      </c>
      <c r="D145" s="5" t="str" cm="1">
        <f t="array" ref="D145">_xlfn.IFS(ISTEXT(citizen_services_records_log!D145),PROPER(citizen_services_records_log!D145),ISBLANK(citizen_services_records_log!D145),"None")</f>
        <v>Meyerton Municipal Office</v>
      </c>
      <c r="E145" s="5" t="str" cm="1">
        <f t="array" ref="E145">_xlfn.IFS(ISTEXT(citizen_services_records_log!E145),PROPER(citizen_services_records_log!E145),ISBLANK(citizen_services_records_log!E145),"None")</f>
        <v>Willem Khumalo</v>
      </c>
      <c r="F145" s="6" cm="1">
        <f t="array" ref="F145">_xlfn.IFS(ISBLANK(citizen_services_records_log!F145),"None", TYPE(citizen_services_records_log!F145)=1,citizen_services_records_log!F145,citizen_services_records_log!F145="ID NOT PROVIDED","ID not provided" )</f>
        <v>4910000000000</v>
      </c>
      <c r="G145" s="4">
        <f>IF(ISBLANK(citizen_services_records_log!G145),"None",IF(ISNUMBER(citizen_services_records_log!G145),citizen_services_records_log!G145,DATE(RIGHT(citizen_services_records_log!G145,4),MID(citizen_services_records_log!G145,4,2),LEFT(citizen_services_records_log!G145,2))))</f>
        <v>18187</v>
      </c>
      <c r="H145" s="5" t="str" cm="1">
        <f t="array" ref="H145">_xlfn.IFS(citizen_services_records_log!H145="M", "Male", citizen_services_records_log!H145 = "F", "Female", citizen_services_records_log!H145="male", "Male", citizen_services_records_log!H145="female","Female", ISBLANK(citizen_services_records_log!H145),"None", citizen_services_records_log!H145 = "Female", "Female", citizen_services_records_log!H145="Male","Male")</f>
        <v>None</v>
      </c>
      <c r="I145" s="6" t="str">
        <f>IF(OR(ISBLANK(citizen_services_records_log!I145),UPPER(TRIM(citizen_services_records_log!I145))="N/A"),"None",_xlfn.LET(_xlpm.d,RIGHT(SUBSTITUTE(SUBSTITUTE(SUBSTITUTE(SUBSTITUTE(citizen_services_records_log!I145," ",""),"-",""),"(",""),")",""),9),"0"&amp;LEFT(_xlpm.d,2)&amp;" "&amp;MID(_xlpm.d,3,3)&amp;" "&amp;RIGHT(_xlpm.d,4)))</f>
        <v>None</v>
      </c>
      <c r="J145" s="5" t="str" cm="1">
        <f t="array" ref="J145">_xlfn.IFS(ISTEXT(citizen_services_records_log!J145),citizen_services_records_log!J145,ISBLANK(citizen_services_records_log!J145),"None")</f>
        <v>Ward 14</v>
      </c>
      <c r="K145" s="5" t="str" cm="1">
        <f t="array" ref="K145">_xlfn.IFS(ISTEXT(citizen_services_records_log!K145),citizen_services_records_log!K145, ISBLANK(citizen_services_records_log!K145),"None")</f>
        <v>Care Dependency Grant</v>
      </c>
      <c r="L145" s="5" t="str" cm="1">
        <f t="array" ref="L145">SUBSTITUTE(PROPER(_xlfn.IFS(ISTEXT(citizen_services_records_log!L145),citizen_services_records_log!L145, ISBLANK(citizen_services_records_log!L145),"None")),"Id","ID",1)</f>
        <v>Under Review</v>
      </c>
      <c r="M145" s="5" t="str" cm="1">
        <f t="array" ref="M145">IF(citizen_services_records_log!M145 = "Re-opened","Re-opened",PROPER(_xlfn.IFS(ISTEXT(citizen_services_records_log!M145),citizen_services_records_log!M145, ISBLANK(citizen_services_records_log!M145),"None")))</f>
        <v>Re-opened</v>
      </c>
      <c r="N145" s="5" t="str" cm="1">
        <f t="array" ref="N145">(_xlfn.IFS(ISTEXT(citizen_services_records_log!N145),citizen_services_records_log!N145,ISBLANK(citizen_services_records_log!N145),"None"))</f>
        <v>Q178</v>
      </c>
      <c r="O145" s="5" t="str" cm="1">
        <f t="array" ref="O145">_xlfn.IFS(ISTEXT(citizen_services_records_log!O145),PROPER(citizen_services_records_log!O145),ISBLANK(citizen_services_records_log!O145),"None")</f>
        <v>Deon Mahlangu</v>
      </c>
      <c r="P145" s="4" t="str">
        <f>IF(ISBLANK(citizen_services_records_log!P145),"None",IF(ISNUMBER(citizen_services_records_log!P145),citizen_services_records_log!P145,DATE(RIGHT(citizen_services_records_log!P145,4),MID(citizen_services_records_log!P145,4,2),LEFT(citizen_services_records_log!P145,2))))</f>
        <v>None</v>
      </c>
      <c r="Q145" s="5" t="str" cm="1">
        <f t="array" ref="Q145">SUBSTITUTE(_xlfn.IFS(ISTEXT(citizen_services_records_log!Q145),PROPER(citizen_services_records_log!Q145),ISBLANK(citizen_services_records_log!Q145),"None"),"Id","ID",1)</f>
        <v>Duplicate Application Found On System - Flagged</v>
      </c>
    </row>
    <row r="146" spans="1:17" x14ac:dyDescent="0.3">
      <c r="A146" s="5" t="str">
        <f>IF(ISBLANK(citizen_services_records_log!A146),"None",(CONCATENATE(UPPER(_xlfn.TEXTBEFORE(SUBSTITUTE(citizen_services_records_log!A146, "-", ""), {"0","1","2","3","4","5","6","7","8","9"}, 1)),"-",RIGHT(citizen_services_records_log!A146,6))))</f>
        <v>CLN-000194</v>
      </c>
      <c r="B146" s="2">
        <f>IF(ISBLANK(citizen_services_records_log!B146),"None",IF(ISNUMBER(citizen_services_records_log!B146),citizen_services_records_log!B146,DATE(RIGHT(citizen_services_records_log!B146,4),MID(citizen_services_records_log!B146,4,2),LEFT(citizen_services_records_log!B146,2))))</f>
        <v>46093</v>
      </c>
      <c r="C146" s="5" t="str">
        <f>IF(citizen_services_records_log!C146 = "SASSA Grant Status Enquiry","SASSA - Grant Status Enquiry",IF(citizen_services_records_log!C146 = "SASSA Grant Application",  "SASSA - Grant Application", IF(citizen_services_records_log!C146=0,"None", citizen_services_records_log!C146)))</f>
        <v>Clinic - General Consultation</v>
      </c>
      <c r="D146" s="5" t="str" cm="1">
        <f t="array" ref="D146">_xlfn.IFS(ISTEXT(citizen_services_records_log!D146),PROPER(citizen_services_records_log!D146),ISBLANK(citizen_services_records_log!D146),"None")</f>
        <v>Sasolburg Home Affairs</v>
      </c>
      <c r="E146" s="5" t="str" cm="1">
        <f t="array" ref="E146">_xlfn.IFS(ISTEXT(citizen_services_records_log!E146),PROPER(citizen_services_records_log!E146),ISBLANK(citizen_services_records_log!E146),"None")</f>
        <v>Tumelo Mokgadi</v>
      </c>
      <c r="F146" s="6" cm="1">
        <f t="array" ref="F146">_xlfn.IFS(ISBLANK(citizen_services_records_log!F146),"None", TYPE(citizen_services_records_log!F146)=1,citizen_services_records_log!F146,citizen_services_records_log!F146="ID NOT PROVIDED","ID not provided" )</f>
        <v>9800000000000</v>
      </c>
      <c r="G146" s="4">
        <f>IF(ISBLANK(citizen_services_records_log!G146),"None",IF(ISNUMBER(citizen_services_records_log!G146),citizen_services_records_log!G146,DATE(RIGHT(citizen_services_records_log!G146,4),MID(citizen_services_records_log!G146,4,2),LEFT(citizen_services_records_log!G146,2))))</f>
        <v>35856</v>
      </c>
      <c r="H146" s="5" t="str" cm="1">
        <f t="array" ref="H146">_xlfn.IFS(citizen_services_records_log!H146="M", "Male", citizen_services_records_log!H146 = "F", "Female", citizen_services_records_log!H146="male", "Male", citizen_services_records_log!H146="female","Female", ISBLANK(citizen_services_records_log!H146),"None", citizen_services_records_log!H146 = "Female", "Female", citizen_services_records_log!H146="Male","Male")</f>
        <v>Female</v>
      </c>
      <c r="I146" s="6" t="str">
        <f>IF(OR(ISBLANK(citizen_services_records_log!I146),UPPER(TRIM(citizen_services_records_log!I146))="N/A"),"None",_xlfn.LET(_xlpm.d,RIGHT(SUBSTITUTE(SUBSTITUTE(SUBSTITUTE(SUBSTITUTE(citizen_services_records_log!I146," ",""),"-",""),"(",""),")",""),9),"0"&amp;LEFT(_xlpm.d,2)&amp;" "&amp;MID(_xlpm.d,3,3)&amp;" "&amp;RIGHT(_xlpm.d,4)))</f>
        <v>067 895 1836</v>
      </c>
      <c r="J146" s="5" t="str" cm="1">
        <f t="array" ref="J146">_xlfn.IFS(ISTEXT(citizen_services_records_log!J146),citizen_services_records_log!J146,ISBLANK(citizen_services_records_log!J146),"None")</f>
        <v>Ward 7</v>
      </c>
      <c r="K146" s="5" t="str" cm="1">
        <f t="array" ref="K146">_xlfn.IFS(ISTEXT(citizen_services_records_log!K146),citizen_services_records_log!K146, ISBLANK(citizen_services_records_log!K146),"None")</f>
        <v>None</v>
      </c>
      <c r="L146" s="5" t="str" cm="1">
        <f t="array" ref="L146">SUBSTITUTE(PROPER(_xlfn.IFS(ISTEXT(citizen_services_records_log!L146),citizen_services_records_log!L146, ISBLANK(citizen_services_records_log!L146),"None")),"Id","ID",1)</f>
        <v>Awaiting Home Affairs Confirmation</v>
      </c>
      <c r="M146" s="5" t="str" cm="1">
        <f t="array" ref="M146">IF(citizen_services_records_log!M146 = "Re-opened","Re-opened",PROPER(_xlfn.IFS(ISTEXT(citizen_services_records_log!M146),citizen_services_records_log!M146, ISBLANK(citizen_services_records_log!M146),"None")))</f>
        <v>Resolved</v>
      </c>
      <c r="N146" s="5" t="str" cm="1">
        <f t="array" ref="N146">(_xlfn.IFS(ISTEXT(citizen_services_records_log!N146),citizen_services_records_log!N146,ISBLANK(citizen_services_records_log!N146),"None"))</f>
        <v>Q073</v>
      </c>
      <c r="O146" s="5" t="str" cm="1">
        <f t="array" ref="O146">_xlfn.IFS(ISTEXT(citizen_services_records_log!O146),PROPER(citizen_services_records_log!O146),ISBLANK(citizen_services_records_log!O146),"None")</f>
        <v>Refilwe Mahlangu</v>
      </c>
      <c r="P146" s="4">
        <f>IF(ISBLANK(citizen_services_records_log!P146),"None",IF(ISNUMBER(citizen_services_records_log!P146),citizen_services_records_log!P146,DATE(RIGHT(citizen_services_records_log!P146,4),MID(citizen_services_records_log!P146,4,2),LEFT(citizen_services_records_log!P146,2))))</f>
        <v>46110</v>
      </c>
      <c r="Q146" s="5" t="str" cm="1">
        <f t="array" ref="Q146">SUBSTITUTE(_xlfn.IFS(ISTEXT(citizen_services_records_log!Q146),PROPER(citizen_services_records_log!Q146),ISBLANK(citizen_services_records_log!Q146),"None"),"Id","ID",1)</f>
        <v>Record Incomplete - Contact Number Illegible On Form</v>
      </c>
    </row>
    <row r="147" spans="1:17" x14ac:dyDescent="0.3">
      <c r="A147" s="5" t="str">
        <f>IF(ISBLANK(citizen_services_records_log!A147),"None",(CONCATENATE(UPPER(_xlfn.TEXTBEFORE(SUBSTITUTE(citizen_services_records_log!A147, "-", ""), {"0","1","2","3","4","5","6","7","8","9"}, 1)),"-",RIGHT(citizen_services_records_log!A147,6))))</f>
        <v>SASSA-000870</v>
      </c>
      <c r="B147" s="2">
        <f>IF(ISBLANK(citizen_services_records_log!B147),"None",IF(ISNUMBER(citizen_services_records_log!B147),citizen_services_records_log!B147,DATE(RIGHT(citizen_services_records_log!B147,4),MID(citizen_services_records_log!B147,4,2),LEFT(citizen_services_records_log!B147,2))))</f>
        <v>46118</v>
      </c>
      <c r="C147" s="5" t="str">
        <f>IF(citizen_services_records_log!C147 = "SASSA Grant Status Enquiry","SASSA - Grant Status Enquiry",IF(citizen_services_records_log!C147 = "SASSA Grant Application",  "SASSA - Grant Application", IF(citizen_services_records_log!C147=0,"None", citizen_services_records_log!C147)))</f>
        <v>SASSA - Grant Status Enquiry</v>
      </c>
      <c r="D147" s="5" t="str" cm="1">
        <f t="array" ref="D147">_xlfn.IFS(ISTEXT(citizen_services_records_log!D147),PROPER(citizen_services_records_log!D147),ISBLANK(citizen_services_records_log!D147),"None")</f>
        <v>Vanderbijlpark Home Affairs</v>
      </c>
      <c r="E147" s="5" t="str" cm="1">
        <f t="array" ref="E147">_xlfn.IFS(ISTEXT(citizen_services_records_log!E147),PROPER(citizen_services_records_log!E147),ISBLANK(citizen_services_records_log!E147),"None")</f>
        <v>Refilwe Botha</v>
      </c>
      <c r="F147" s="6" cm="1">
        <f t="array" ref="F147">_xlfn.IFS(ISBLANK(citizen_services_records_log!F147),"None", TYPE(citizen_services_records_log!F147)=1,citizen_services_records_log!F147,citizen_services_records_log!F147="ID NOT PROVIDED","ID not provided" )</f>
        <v>4310000000000</v>
      </c>
      <c r="G147" s="4">
        <f>IF(ISBLANK(citizen_services_records_log!G147),"None",IF(ISNUMBER(citizen_services_records_log!G147),citizen_services_records_log!G147,DATE(RIGHT(citizen_services_records_log!G147,4),MID(citizen_services_records_log!G147,4,2),LEFT(citizen_services_records_log!G147,2))))</f>
        <v>15949</v>
      </c>
      <c r="H147" s="5" t="str" cm="1">
        <f t="array" ref="H147">_xlfn.IFS(citizen_services_records_log!H147="M", "Male", citizen_services_records_log!H147 = "F", "Female", citizen_services_records_log!H147="male", "Male", citizen_services_records_log!H147="female","Female", ISBLANK(citizen_services_records_log!H147),"None", citizen_services_records_log!H147 = "Female", "Female", citizen_services_records_log!H147="Male","Male")</f>
        <v>Female</v>
      </c>
      <c r="I147" s="6" t="str">
        <f>IF(OR(ISBLANK(citizen_services_records_log!I147),UPPER(TRIM(citizen_services_records_log!I147))="N/A"),"None",_xlfn.LET(_xlpm.d,RIGHT(SUBSTITUTE(SUBSTITUTE(SUBSTITUTE(SUBSTITUTE(citizen_services_records_log!I147," ",""),"-",""),"(",""),")",""),9),"0"&amp;LEFT(_xlpm.d,2)&amp;" "&amp;MID(_xlpm.d,3,3)&amp;" "&amp;RIGHT(_xlpm.d,4)))</f>
        <v>080 793 9030</v>
      </c>
      <c r="J147" s="5" t="str" cm="1">
        <f t="array" ref="J147">_xlfn.IFS(ISTEXT(citizen_services_records_log!J147),citizen_services_records_log!J147,ISBLANK(citizen_services_records_log!J147),"None")</f>
        <v>Ward 15</v>
      </c>
      <c r="K147" s="5" t="str" cm="1">
        <f t="array" ref="K147">_xlfn.IFS(ISTEXT(citizen_services_records_log!K147),citizen_services_records_log!K147, ISBLANK(citizen_services_records_log!K147),"None")</f>
        <v>Care Dependency Grant</v>
      </c>
      <c r="L147" s="5" t="str" cm="1">
        <f t="array" ref="L147">SUBSTITUTE(PROPER(_xlfn.IFS(ISTEXT(citizen_services_records_log!L147),citizen_services_records_log!L147, ISBLANK(citizen_services_records_log!L147),"None")),"Id","ID",1)</f>
        <v>Pending Verification</v>
      </c>
      <c r="M147" s="5" t="str" cm="1">
        <f t="array" ref="M147">IF(citizen_services_records_log!M147 = "Re-opened","Re-opened",PROPER(_xlfn.IFS(ISTEXT(citizen_services_records_log!M147),citizen_services_records_log!M147, ISBLANK(citizen_services_records_log!M147),"None")))</f>
        <v>Captured</v>
      </c>
      <c r="N147" s="5" t="str" cm="1">
        <f t="array" ref="N147">(_xlfn.IFS(ISTEXT(citizen_services_records_log!N147),citizen_services_records_log!N147,ISBLANK(citizen_services_records_log!N147),"None"))</f>
        <v>Q267</v>
      </c>
      <c r="O147" s="5" t="str" cm="1">
        <f t="array" ref="O147">_xlfn.IFS(ISTEXT(citizen_services_records_log!O147),PROPER(citizen_services_records_log!O147),ISBLANK(citizen_services_records_log!O147),"None")</f>
        <v>Werner Coetzee</v>
      </c>
      <c r="P147" s="4">
        <f>IF(ISBLANK(citizen_services_records_log!P147),"None",IF(ISNUMBER(citizen_services_records_log!P147),citizen_services_records_log!P147,DATE(RIGHT(citizen_services_records_log!P147,4),MID(citizen_services_records_log!P147,4,2),LEFT(citizen_services_records_log!P147,2))))</f>
        <v>46194</v>
      </c>
      <c r="Q147" s="5" t="str" cm="1">
        <f t="array" ref="Q147">SUBSTITUTE(_xlfn.IFS(ISTEXT(citizen_services_records_log!Q147),PROPER(citizen_services_records_log!Q147),ISBLANK(citizen_services_records_log!Q147),"None"),"Id","ID",1)</f>
        <v>Client To Return With Proof Of Residence</v>
      </c>
    </row>
    <row r="148" spans="1:17" x14ac:dyDescent="0.3">
      <c r="A148" s="5" t="str">
        <f>IF(ISBLANK(citizen_services_records_log!A148),"None",(CONCATENATE(UPPER(_xlfn.TEXTBEFORE(SUBSTITUTE(citizen_services_records_log!A148, "-", ""), {"0","1","2","3","4","5","6","7","8","9"}, 1)),"-",RIGHT(citizen_services_records_log!A148,6))))</f>
        <v>SASSA-000786</v>
      </c>
      <c r="B148" s="2">
        <f>IF(ISBLANK(citizen_services_records_log!B148),"None",IF(ISNUMBER(citizen_services_records_log!B148),citizen_services_records_log!B148,DATE(RIGHT(citizen_services_records_log!B148,4),MID(citizen_services_records_log!B148,4,2),LEFT(citizen_services_records_log!B148,2))))</f>
        <v>46010</v>
      </c>
      <c r="C148" s="5" t="str">
        <f>IF(citizen_services_records_log!C148 = "SASSA Grant Status Enquiry","SASSA - Grant Status Enquiry",IF(citizen_services_records_log!C148 = "SASSA Grant Application",  "SASSA - Grant Application", IF(citizen_services_records_log!C148=0,"None", citizen_services_records_log!C148)))</f>
        <v>SASSA - Grant Application</v>
      </c>
      <c r="D148" s="5" t="str" cm="1">
        <f t="array" ref="D148">_xlfn.IFS(ISTEXT(citizen_services_records_log!D148),PROPER(citizen_services_records_log!D148),ISBLANK(citizen_services_records_log!D148),"None")</f>
        <v>Sebokeng Sassa Office</v>
      </c>
      <c r="E148" s="5" t="str" cm="1">
        <f t="array" ref="E148">_xlfn.IFS(ISTEXT(citizen_services_records_log!E148),PROPER(citizen_services_records_log!E148),ISBLANK(citizen_services_records_log!E148),"None")</f>
        <v>Johannes Fourie</v>
      </c>
      <c r="F148" s="6" cm="1">
        <f t="array" ref="F148">_xlfn.IFS(ISBLANK(citizen_services_records_log!F148),"None", TYPE(citizen_services_records_log!F148)=1,citizen_services_records_log!F148,citizen_services_records_log!F148="ID NOT PROVIDED","ID not provided" )</f>
        <v>906000000000</v>
      </c>
      <c r="G148" s="4">
        <f>IF(ISBLANK(citizen_services_records_log!G148),"None",IF(ISNUMBER(citizen_services_records_log!G148),citizen_services_records_log!G148,DATE(RIGHT(citizen_services_records_log!G148,4),MID(citizen_services_records_log!G148,4,2),LEFT(citizen_services_records_log!G148,2))))</f>
        <v>39990</v>
      </c>
      <c r="H148" s="5" t="str" cm="1">
        <f t="array" ref="H148">_xlfn.IFS(citizen_services_records_log!H148="M", "Male", citizen_services_records_log!H148 = "F", "Female", citizen_services_records_log!H148="male", "Male", citizen_services_records_log!H148="female","Female", ISBLANK(citizen_services_records_log!H148),"None", citizen_services_records_log!H148 = "Female", "Female", citizen_services_records_log!H148="Male","Male")</f>
        <v>Male</v>
      </c>
      <c r="I148" s="6" t="str">
        <f>IF(OR(ISBLANK(citizen_services_records_log!I148),UPPER(TRIM(citizen_services_records_log!I148))="N/A"),"None",_xlfn.LET(_xlpm.d,RIGHT(SUBSTITUTE(SUBSTITUTE(SUBSTITUTE(SUBSTITUTE(citizen_services_records_log!I148," ",""),"-",""),"(",""),")",""),9),"0"&amp;LEFT(_xlpm.d,2)&amp;" "&amp;MID(_xlpm.d,3,3)&amp;" "&amp;RIGHT(_xlpm.d,4)))</f>
        <v>067 783 0451</v>
      </c>
      <c r="J148" s="5" t="str" cm="1">
        <f t="array" ref="J148">_xlfn.IFS(ISTEXT(citizen_services_records_log!J148),citizen_services_records_log!J148,ISBLANK(citizen_services_records_log!J148),"None")</f>
        <v>Ward 14</v>
      </c>
      <c r="K148" s="5" t="str" cm="1">
        <f t="array" ref="K148">_xlfn.IFS(ISTEXT(citizen_services_records_log!K148),citizen_services_records_log!K148, ISBLANK(citizen_services_records_log!K148),"None")</f>
        <v>Social Relief of Distress (SRD)</v>
      </c>
      <c r="L148" s="5" t="str" cm="1">
        <f t="array" ref="L148">SUBSTITUTE(PROPER(_xlfn.IFS(ISTEXT(citizen_services_records_log!L148),citizen_services_records_log!L148, ISBLANK(citizen_services_records_log!L148),"None")),"Id","ID",1)</f>
        <v>Approved</v>
      </c>
      <c r="M148" s="5" t="str" cm="1">
        <f t="array" ref="M148">IF(citizen_services_records_log!M148 = "Re-opened","Re-opened",PROPER(_xlfn.IFS(ISTEXT(citizen_services_records_log!M148),citizen_services_records_log!M148, ISBLANK(citizen_services_records_log!M148),"None")))</f>
        <v>Awaiting Documents</v>
      </c>
      <c r="N148" s="5" t="str" cm="1">
        <f t="array" ref="N148">(_xlfn.IFS(ISTEXT(citizen_services_records_log!N148),citizen_services_records_log!N148,ISBLANK(citizen_services_records_log!N148),"None"))</f>
        <v>None</v>
      </c>
      <c r="O148" s="5" t="str" cm="1">
        <f t="array" ref="O148">_xlfn.IFS(ISTEXT(citizen_services_records_log!O148),PROPER(citizen_services_records_log!O148),ISBLANK(citizen_services_records_log!O148),"None")</f>
        <v>Deon Khumalo</v>
      </c>
      <c r="P148" s="4" t="str">
        <f>IF(ISBLANK(citizen_services_records_log!P148),"None",IF(ISNUMBER(citizen_services_records_log!P148),citizen_services_records_log!P148,DATE(RIGHT(citizen_services_records_log!P148,4),MID(citizen_services_records_log!P148,4,2),LEFT(citizen_services_records_log!P148,2))))</f>
        <v>None</v>
      </c>
      <c r="Q148" s="5" t="str" cm="1">
        <f t="array" ref="Q148">SUBSTITUTE(_xlfn.IFS(ISTEXT(citizen_services_records_log!Q148),PROPER(citizen_services_records_log!Q148),ISBLANK(citizen_services_records_log!Q148),"None"),"Id","ID",1)</f>
        <v>Urgent Case - Fast-Tracked Per Supervisor Approval</v>
      </c>
    </row>
    <row r="149" spans="1:17" x14ac:dyDescent="0.3">
      <c r="A149" s="5" t="str">
        <f>IF(ISBLANK(citizen_services_records_log!A149),"None",(CONCATENATE(UPPER(_xlfn.TEXTBEFORE(SUBSTITUTE(citizen_services_records_log!A149, "-", ""), {"0","1","2","3","4","5","6","7","8","9"}, 1)),"-",RIGHT(citizen_services_records_log!A149,6))))</f>
        <v>DHA-000845</v>
      </c>
      <c r="B149" s="2">
        <f>IF(ISBLANK(citizen_services_records_log!B149),"None",IF(ISNUMBER(citizen_services_records_log!B149),citizen_services_records_log!B149,DATE(RIGHT(citizen_services_records_log!B149,4),MID(citizen_services_records_log!B149,4,2),LEFT(citizen_services_records_log!B149,2))))</f>
        <v>46187</v>
      </c>
      <c r="C149" s="5" t="str">
        <f>IF(citizen_services_records_log!C149 = "SASSA Grant Status Enquiry","SASSA - Grant Status Enquiry",IF(citizen_services_records_log!C149 = "SASSA Grant Application",  "SASSA - Grant Application", IF(citizen_services_records_log!C149=0,"None", citizen_services_records_log!C149)))</f>
        <v>Home Affairs - ID Application</v>
      </c>
      <c r="D149" s="5" t="str" cm="1">
        <f t="array" ref="D149">_xlfn.IFS(ISTEXT(citizen_services_records_log!D149),PROPER(citizen_services_records_log!D149),ISBLANK(citizen_services_records_log!D149),"None")</f>
        <v>Evaton Sassa Office</v>
      </c>
      <c r="E149" s="5" t="str" cm="1">
        <f t="array" ref="E149">_xlfn.IFS(ISTEXT(citizen_services_records_log!E149),PROPER(citizen_services_records_log!E149),ISBLANK(citizen_services_records_log!E149),"None")</f>
        <v>None</v>
      </c>
      <c r="F149" s="6" t="str" cm="1">
        <f t="array" ref="F149">_xlfn.IFS(ISBLANK(citizen_services_records_log!F149),"None", TYPE(citizen_services_records_log!F149)=1,citizen_services_records_log!F149,citizen_services_records_log!F149="ID NOT PROVIDED","ID not provided" )</f>
        <v>ID not provided</v>
      </c>
      <c r="G149" s="4">
        <f>IF(ISBLANK(citizen_services_records_log!G149),"None",IF(ISNUMBER(citizen_services_records_log!G149),citizen_services_records_log!G149,DATE(RIGHT(citizen_services_records_log!G149,4),MID(citizen_services_records_log!G149,4,2),LEFT(citizen_services_records_log!G149,2))))</f>
        <v>17842</v>
      </c>
      <c r="H149" s="5" t="str" cm="1">
        <f t="array" ref="H149">_xlfn.IFS(citizen_services_records_log!H149="M", "Male", citizen_services_records_log!H149 = "F", "Female", citizen_services_records_log!H149="male", "Male", citizen_services_records_log!H149="female","Female", ISBLANK(citizen_services_records_log!H149),"None", citizen_services_records_log!H149 = "Female", "Female", citizen_services_records_log!H149="Male","Male")</f>
        <v>Male</v>
      </c>
      <c r="I149" s="6" t="str">
        <f>IF(OR(ISBLANK(citizen_services_records_log!I149),UPPER(TRIM(citizen_services_records_log!I149))="N/A"),"None",_xlfn.LET(_xlpm.d,RIGHT(SUBSTITUTE(SUBSTITUTE(SUBSTITUTE(SUBSTITUTE(citizen_services_records_log!I149," ",""),"-",""),"(",""),")",""),9),"0"&amp;LEFT(_xlpm.d,2)&amp;" "&amp;MID(_xlpm.d,3,3)&amp;" "&amp;RIGHT(_xlpm.d,4)))</f>
        <v>None</v>
      </c>
      <c r="J149" s="5" t="str" cm="1">
        <f t="array" ref="J149">_xlfn.IFS(ISTEXT(citizen_services_records_log!J149),citizen_services_records_log!J149,ISBLANK(citizen_services_records_log!J149),"None")</f>
        <v>Ward 24</v>
      </c>
      <c r="K149" s="5" t="str" cm="1">
        <f t="array" ref="K149">_xlfn.IFS(ISTEXT(citizen_services_records_log!K149),citizen_services_records_log!K149, ISBLANK(citizen_services_records_log!K149),"None")</f>
        <v>None</v>
      </c>
      <c r="L149" s="5" t="str" cm="1">
        <f t="array" ref="L149">SUBSTITUTE(PROPER(_xlfn.IFS(ISTEXT(citizen_services_records_log!L149),citizen_services_records_log!L149, ISBLANK(citizen_services_records_log!L149),"None")),"Id","ID",1)</f>
        <v>Complete</v>
      </c>
      <c r="M149" s="5" t="str" cm="1">
        <f t="array" ref="M149">IF(citizen_services_records_log!M149 = "Re-opened","Re-opened",PROPER(_xlfn.IFS(ISTEXT(citizen_services_records_log!M149),citizen_services_records_log!M149, ISBLANK(citizen_services_records_log!M149),"None")))</f>
        <v>Captured</v>
      </c>
      <c r="N149" s="5" t="str" cm="1">
        <f t="array" ref="N149">(_xlfn.IFS(ISTEXT(citizen_services_records_log!N149),citizen_services_records_log!N149,ISBLANK(citizen_services_records_log!N149),"None"))</f>
        <v>Q248</v>
      </c>
      <c r="O149" s="5" t="str" cm="1">
        <f t="array" ref="O149">_xlfn.IFS(ISTEXT(citizen_services_records_log!O149),PROPER(citizen_services_records_log!O149),ISBLANK(citizen_services_records_log!O149),"None")</f>
        <v>Zanele Swart</v>
      </c>
      <c r="P149" s="4" t="str">
        <f>IF(ISBLANK(citizen_services_records_log!P149),"None",IF(ISNUMBER(citizen_services_records_log!P149),citizen_services_records_log!P149,DATE(RIGHT(citizen_services_records_log!P149,4),MID(citizen_services_records_log!P149,4,2),LEFT(citizen_services_records_log!P149,2))))</f>
        <v>None</v>
      </c>
      <c r="Q149" s="5" t="str" cm="1">
        <f t="array" ref="Q149">SUBSTITUTE(_xlfn.IFS(ISTEXT(citizen_services_records_log!Q149),PROPER(citizen_services_records_log!Q149),ISBLANK(citizen_services_records_log!Q149),"None"),"Id","ID",1)</f>
        <v>Duplicate Application Found On System - Flagged</v>
      </c>
    </row>
    <row r="150" spans="1:17" x14ac:dyDescent="0.3">
      <c r="A150" s="5" t="str">
        <f>IF(ISBLANK(citizen_services_records_log!A150),"None",(CONCATENATE(UPPER(_xlfn.TEXTBEFORE(SUBSTITUTE(citizen_services_records_log!A150, "-", ""), {"0","1","2","3","4","5","6","7","8","9"}, 1)),"-",RIGHT(citizen_services_records_log!A150,6))))</f>
        <v>SASSA-000932</v>
      </c>
      <c r="B150" s="2">
        <f>IF(ISBLANK(citizen_services_records_log!B150),"None",IF(ISNUMBER(citizen_services_records_log!B150),citizen_services_records_log!B150,DATE(RIGHT(citizen_services_records_log!B150,4),MID(citizen_services_records_log!B150,4,2),LEFT(citizen_services_records_log!B150,2))))</f>
        <v>46129</v>
      </c>
      <c r="C150" s="5" t="str">
        <f>IF(citizen_services_records_log!C150 = "SASSA Grant Status Enquiry","SASSA - Grant Status Enquiry",IF(citizen_services_records_log!C150 = "SASSA Grant Application",  "SASSA - Grant Application", IF(citizen_services_records_log!C150=0,"None", citizen_services_records_log!C150)))</f>
        <v>SASSA - Grant Application</v>
      </c>
      <c r="D150" s="5" t="str" cm="1">
        <f t="array" ref="D150">_xlfn.IFS(ISTEXT(citizen_services_records_log!D150),PROPER(citizen_services_records_log!D150),ISBLANK(citizen_services_records_log!D150),"None")</f>
        <v>Vanderbijlpark Home Affairs</v>
      </c>
      <c r="E150" s="5" t="str" cm="1">
        <f t="array" ref="E150">_xlfn.IFS(ISTEXT(citizen_services_records_log!E150),PROPER(citizen_services_records_log!E150),ISBLANK(citizen_services_records_log!E150),"None")</f>
        <v>Dorah Mahlangu</v>
      </c>
      <c r="F150" s="6" cm="1">
        <f t="array" ref="F150">_xlfn.IFS(ISBLANK(citizen_services_records_log!F150),"None", TYPE(citizen_services_records_log!F150)=1,citizen_services_records_log!F150,citizen_services_records_log!F150="ID NOT PROVIDED","ID not provided" )</f>
        <v>9010000000000</v>
      </c>
      <c r="G150" s="4">
        <f>IF(ISBLANK(citizen_services_records_log!G150),"None",IF(ISNUMBER(citizen_services_records_log!G150),citizen_services_records_log!G150,DATE(RIGHT(citizen_services_records_log!G150,4),MID(citizen_services_records_log!G150,4,2),LEFT(citizen_services_records_log!G150,2))))</f>
        <v>33162</v>
      </c>
      <c r="H150" s="5" t="str" cm="1">
        <f t="array" ref="H150">_xlfn.IFS(citizen_services_records_log!H150="M", "Male", citizen_services_records_log!H150 = "F", "Female", citizen_services_records_log!H150="male", "Male", citizen_services_records_log!H150="female","Female", ISBLANK(citizen_services_records_log!H150),"None", citizen_services_records_log!H150 = "Female", "Female", citizen_services_records_log!H150="Male","Male")</f>
        <v>Female</v>
      </c>
      <c r="I150" s="6" t="str">
        <f>IF(OR(ISBLANK(citizen_services_records_log!I150),UPPER(TRIM(citizen_services_records_log!I150))="N/A"),"None",_xlfn.LET(_xlpm.d,RIGHT(SUBSTITUTE(SUBSTITUTE(SUBSTITUTE(SUBSTITUTE(citizen_services_records_log!I150," ",""),"-",""),"(",""),")",""),9),"0"&amp;LEFT(_xlpm.d,2)&amp;" "&amp;MID(_xlpm.d,3,3)&amp;" "&amp;RIGHT(_xlpm.d,4)))</f>
        <v>074 195 7004</v>
      </c>
      <c r="J150" s="5" t="str" cm="1">
        <f t="array" ref="J150">_xlfn.IFS(ISTEXT(citizen_services_records_log!J150),citizen_services_records_log!J150,ISBLANK(citizen_services_records_log!J150),"None")</f>
        <v>Ward 3</v>
      </c>
      <c r="K150" s="5" t="str" cm="1">
        <f t="array" ref="K150">_xlfn.IFS(ISTEXT(citizen_services_records_log!K150),citizen_services_records_log!K150, ISBLANK(citizen_services_records_log!K150),"None")</f>
        <v>Care Dependency Grant</v>
      </c>
      <c r="L150" s="5" t="str" cm="1">
        <f t="array" ref="L150">SUBSTITUTE(PROPER(_xlfn.IFS(ISTEXT(citizen_services_records_log!L150),citizen_services_records_log!L150, ISBLANK(citizen_services_records_log!L150),"None")),"Id","ID",1)</f>
        <v>Complete</v>
      </c>
      <c r="M150" s="5" t="str" cm="1">
        <f t="array" ref="M150">IF(citizen_services_records_log!M150 = "Re-opened","Re-opened",PROPER(_xlfn.IFS(ISTEXT(citizen_services_records_log!M150),citizen_services_records_log!M150, ISBLANK(citizen_services_records_log!M150),"None")))</f>
        <v>Re-opened</v>
      </c>
      <c r="N150" s="5" t="str" cm="1">
        <f t="array" ref="N150">(_xlfn.IFS(ISTEXT(citizen_services_records_log!N150),citizen_services_records_log!N150,ISBLANK(citizen_services_records_log!N150),"None"))</f>
        <v>Q186</v>
      </c>
      <c r="O150" s="5" t="str" cm="1">
        <f t="array" ref="O150">_xlfn.IFS(ISTEXT(citizen_services_records_log!O150),PROPER(citizen_services_records_log!O150),ISBLANK(citizen_services_records_log!O150),"None")</f>
        <v>Refilwe Khumalo</v>
      </c>
      <c r="P150" s="4" t="str">
        <f>IF(ISBLANK(citizen_services_records_log!P150),"None",IF(ISNUMBER(citizen_services_records_log!P150),citizen_services_records_log!P150,DATE(RIGHT(citizen_services_records_log!P150,4),MID(citizen_services_records_log!P150,4,2),LEFT(citizen_services_records_log!P150,2))))</f>
        <v>None</v>
      </c>
      <c r="Q150" s="5" t="str" cm="1">
        <f t="array" ref="Q150">SUBSTITUTE(_xlfn.IFS(ISTEXT(citizen_services_records_log!Q150),PROPER(citizen_services_records_log!Q150),ISBLANK(citizen_services_records_log!Q150),"None"),"Id","ID",1)</f>
        <v>None</v>
      </c>
    </row>
    <row r="151" spans="1:17" x14ac:dyDescent="0.3">
      <c r="A151" s="5" t="str">
        <f>IF(ISBLANK(citizen_services_records_log!A151),"None",(CONCATENATE(UPPER(_xlfn.TEXTBEFORE(SUBSTITUTE(citizen_services_records_log!A151, "-", ""), {"0","1","2","3","4","5","6","7","8","9"}, 1)),"-",RIGHT(citizen_services_records_log!A151,6))))</f>
        <v>MUN-000956</v>
      </c>
      <c r="B151" s="2">
        <f>IF(ISBLANK(citizen_services_records_log!B151),"None",IF(ISNUMBER(citizen_services_records_log!B151),citizen_services_records_log!B151,DATE(RIGHT(citizen_services_records_log!B151,4),MID(citizen_services_records_log!B151,4,2),LEFT(citizen_services_records_log!B151,2))))</f>
        <v>46249</v>
      </c>
      <c r="C151" s="5" t="str">
        <f>IF(citizen_services_records_log!C151 = "SASSA Grant Status Enquiry","SASSA - Grant Status Enquiry",IF(citizen_services_records_log!C151 = "SASSA Grant Application",  "SASSA - Grant Application", IF(citizen_services_records_log!C151=0,"None", citizen_services_records_log!C151)))</f>
        <v>Municipal - Account Query</v>
      </c>
      <c r="D151" s="5" t="str" cm="1">
        <f t="array" ref="D151">_xlfn.IFS(ISTEXT(citizen_services_records_log!D151),PROPER(citizen_services_records_log!D151),ISBLANK(citizen_services_records_log!D151),"None")</f>
        <v>Vereeniging Home Affairs</v>
      </c>
      <c r="E151" s="5" t="str" cm="1">
        <f t="array" ref="E151">_xlfn.IFS(ISTEXT(citizen_services_records_log!E151),PROPER(citizen_services_records_log!E151),ISBLANK(citizen_services_records_log!E151),"None")</f>
        <v>Refilwe Mokoena</v>
      </c>
      <c r="F151" s="6" t="str" cm="1">
        <f t="array" ref="F151">_xlfn.IFS(ISBLANK(citizen_services_records_log!F151),"None", TYPE(citizen_services_records_log!F151)=1,citizen_services_records_log!F151,citizen_services_records_log!F151="ID NOT PROVIDED","ID not provided" )</f>
        <v>None</v>
      </c>
      <c r="G151" s="4">
        <f>IF(ISBLANK(citizen_services_records_log!G151),"None",IF(ISNUMBER(citizen_services_records_log!G151),citizen_services_records_log!G151,DATE(RIGHT(citizen_services_records_log!G151,4),MID(citizen_services_records_log!G151,4,2),LEFT(citizen_services_records_log!G151,2))))</f>
        <v>21978</v>
      </c>
      <c r="H151" s="5" t="str" cm="1">
        <f t="array" ref="H151">_xlfn.IFS(citizen_services_records_log!H151="M", "Male", citizen_services_records_log!H151 = "F", "Female", citizen_services_records_log!H151="male", "Male", citizen_services_records_log!H151="female","Female", ISBLANK(citizen_services_records_log!H151),"None", citizen_services_records_log!H151 = "Female", "Female", citizen_services_records_log!H151="Male","Male")</f>
        <v>Female</v>
      </c>
      <c r="I151" s="6" t="str">
        <f>IF(OR(ISBLANK(citizen_services_records_log!I151),UPPER(TRIM(citizen_services_records_log!I151))="N/A"),"None",_xlfn.LET(_xlpm.d,RIGHT(SUBSTITUTE(SUBSTITUTE(SUBSTITUTE(SUBSTITUTE(citizen_services_records_log!I151," ",""),"-",""),"(",""),")",""),9),"0"&amp;LEFT(_xlpm.d,2)&amp;" "&amp;MID(_xlpm.d,3,3)&amp;" "&amp;RIGHT(_xlpm.d,4)))</f>
        <v>072 795 5927</v>
      </c>
      <c r="J151" s="5" t="str" cm="1">
        <f t="array" ref="J151">_xlfn.IFS(ISTEXT(citizen_services_records_log!J151),citizen_services_records_log!J151,ISBLANK(citizen_services_records_log!J151),"None")</f>
        <v>Ward 9</v>
      </c>
      <c r="K151" s="5" t="str" cm="1">
        <f t="array" ref="K151">_xlfn.IFS(ISTEXT(citizen_services_records_log!K151),citizen_services_records_log!K151, ISBLANK(citizen_services_records_log!K151),"None")</f>
        <v>None</v>
      </c>
      <c r="L151" s="5" t="str" cm="1">
        <f t="array" ref="L151">SUBSTITUTE(PROPER(_xlfn.IFS(ISTEXT(citizen_services_records_log!L151),citizen_services_records_log!L151, ISBLANK(citizen_services_records_log!L151),"None")),"Id","ID",1)</f>
        <v>Rejected</v>
      </c>
      <c r="M151" s="5" t="str" cm="1">
        <f t="array" ref="M151">IF(citizen_services_records_log!M151 = "Re-opened","Re-opened",PROPER(_xlfn.IFS(ISTEXT(citizen_services_records_log!M151),citizen_services_records_log!M151, ISBLANK(citizen_services_records_log!M151),"None")))</f>
        <v>Captured</v>
      </c>
      <c r="N151" s="5" t="str" cm="1">
        <f t="array" ref="N151">(_xlfn.IFS(ISTEXT(citizen_services_records_log!N151),citizen_services_records_log!N151,ISBLANK(citizen_services_records_log!N151),"None"))</f>
        <v>Q173</v>
      </c>
      <c r="O151" s="5" t="str" cm="1">
        <f t="array" ref="O151">_xlfn.IFS(ISTEXT(citizen_services_records_log!O151),PROPER(citizen_services_records_log!O151),ISBLANK(citizen_services_records_log!O151),"None")</f>
        <v>Marius Meyer</v>
      </c>
      <c r="P151" s="4" t="str">
        <f>IF(ISBLANK(citizen_services_records_log!P151),"None",IF(ISNUMBER(citizen_services_records_log!P151),citizen_services_records_log!P151,DATE(RIGHT(citizen_services_records_log!P151,4),MID(citizen_services_records_log!P151,4,2),LEFT(citizen_services_records_log!P151,2))))</f>
        <v>None</v>
      </c>
      <c r="Q151" s="5" t="str" cm="1">
        <f t="array" ref="Q151">SUBSTITUTE(_xlfn.IFS(ISTEXT(citizen_services_records_log!Q151),PROPER(citizen_services_records_log!Q151),ISBLANK(citizen_services_records_log!Q151),"None"),"Id","ID",1)</f>
        <v>Grant Payment Query - Referred To Sassa Call Centre</v>
      </c>
    </row>
    <row r="152" spans="1:17" x14ac:dyDescent="0.3">
      <c r="A152" s="5" t="str">
        <f>IF(ISBLANK(citizen_services_records_log!A152),"None",(CONCATENATE(UPPER(_xlfn.TEXTBEFORE(SUBSTITUTE(citizen_services_records_log!A152, "-", ""), {"0","1","2","3","4","5","6","7","8","9"}, 1)),"-",RIGHT(citizen_services_records_log!A152,6))))</f>
        <v>SASSA-000204</v>
      </c>
      <c r="B152" s="2">
        <f>IF(ISBLANK(citizen_services_records_log!B152),"None",IF(ISNUMBER(citizen_services_records_log!B152),citizen_services_records_log!B152,DATE(RIGHT(citizen_services_records_log!B152,4),MID(citizen_services_records_log!B152,4,2),LEFT(citizen_services_records_log!B152,2))))</f>
        <v>46265</v>
      </c>
      <c r="C152" s="5" t="str">
        <f>IF(citizen_services_records_log!C152 = "SASSA Grant Status Enquiry","SASSA - Grant Status Enquiry",IF(citizen_services_records_log!C152 = "SASSA Grant Application",  "SASSA - Grant Application", IF(citizen_services_records_log!C152=0,"None", citizen_services_records_log!C152)))</f>
        <v>SASSA - Grant Status Enquiry</v>
      </c>
      <c r="D152" s="5" t="str" cm="1">
        <f t="array" ref="D152">_xlfn.IFS(ISTEXT(citizen_services_records_log!D152),PROPER(citizen_services_records_log!D152),ISBLANK(citizen_services_records_log!D152),"None")</f>
        <v>Meyerton Municipal Office</v>
      </c>
      <c r="E152" s="5" t="str" cm="1">
        <f t="array" ref="E152">_xlfn.IFS(ISTEXT(citizen_services_records_log!E152),PROPER(citizen_services_records_log!E152),ISBLANK(citizen_services_records_log!E152),"None")</f>
        <v>Elizabeth Radebe</v>
      </c>
      <c r="F152" s="6" cm="1">
        <f t="array" ref="F152">_xlfn.IFS(ISBLANK(citizen_services_records_log!F152),"None", TYPE(citizen_services_records_log!F152)=1,citizen_services_records_log!F152,citizen_services_records_log!F152="ID NOT PROVIDED","ID not provided" )</f>
        <v>2300000000000</v>
      </c>
      <c r="G152" s="4">
        <f>IF(ISBLANK(citizen_services_records_log!G152),"None",IF(ISNUMBER(citizen_services_records_log!G152),citizen_services_records_log!G152,DATE(RIGHT(citizen_services_records_log!G152,4),MID(citizen_services_records_log!G152,4,2),LEFT(citizen_services_records_log!G152,2))))</f>
        <v>44957</v>
      </c>
      <c r="H152" s="5" t="str" cm="1">
        <f t="array" ref="H152">_xlfn.IFS(citizen_services_records_log!H152="M", "Male", citizen_services_records_log!H152 = "F", "Female", citizen_services_records_log!H152="male", "Male", citizen_services_records_log!H152="female","Female", ISBLANK(citizen_services_records_log!H152),"None", citizen_services_records_log!H152 = "Female", "Female", citizen_services_records_log!H152="Male","Male")</f>
        <v>Female</v>
      </c>
      <c r="I152" s="6" t="str">
        <f>IF(OR(ISBLANK(citizen_services_records_log!I152),UPPER(TRIM(citizen_services_records_log!I152))="N/A"),"None",_xlfn.LET(_xlpm.d,RIGHT(SUBSTITUTE(SUBSTITUTE(SUBSTITUTE(SUBSTITUTE(citizen_services_records_log!I152," ",""),"-",""),"(",""),")",""),9),"0"&amp;LEFT(_xlpm.d,2)&amp;" "&amp;MID(_xlpm.d,3,3)&amp;" "&amp;RIGHT(_xlpm.d,4)))</f>
        <v>080 123 0323</v>
      </c>
      <c r="J152" s="5" t="str" cm="1">
        <f t="array" ref="J152">_xlfn.IFS(ISTEXT(citizen_services_records_log!J152),citizen_services_records_log!J152,ISBLANK(citizen_services_records_log!J152),"None")</f>
        <v>Ward 4</v>
      </c>
      <c r="K152" s="5" t="str" cm="1">
        <f t="array" ref="K152">_xlfn.IFS(ISTEXT(citizen_services_records_log!K152),citizen_services_records_log!K152, ISBLANK(citizen_services_records_log!K152),"None")</f>
        <v>Social Relief of Distress (SRD)</v>
      </c>
      <c r="L152" s="5" t="str" cm="1">
        <f t="array" ref="L152">SUBSTITUTE(PROPER(_xlfn.IFS(ISTEXT(citizen_services_records_log!L152),citizen_services_records_log!L152, ISBLANK(citizen_services_records_log!L152),"None")),"Id","ID",1)</f>
        <v>Rejected</v>
      </c>
      <c r="M152" s="5" t="str" cm="1">
        <f t="array" ref="M152">IF(citizen_services_records_log!M152 = "Re-opened","Re-opened",PROPER(_xlfn.IFS(ISTEXT(citizen_services_records_log!M152),citizen_services_records_log!M152, ISBLANK(citizen_services_records_log!M152),"None")))</f>
        <v>Resolved</v>
      </c>
      <c r="N152" s="5" t="str" cm="1">
        <f t="array" ref="N152">(_xlfn.IFS(ISTEXT(citizen_services_records_log!N152),citizen_services_records_log!N152,ISBLANK(citizen_services_records_log!N152),"None"))</f>
        <v>Q034</v>
      </c>
      <c r="O152" s="5" t="str" cm="1">
        <f t="array" ref="O152">_xlfn.IFS(ISTEXT(citizen_services_records_log!O152),PROPER(citizen_services_records_log!O152),ISBLANK(citizen_services_records_log!O152),"None")</f>
        <v>Chris Radebe</v>
      </c>
      <c r="P152" s="4" t="str">
        <f>IF(ISBLANK(citizen_services_records_log!P152),"None",IF(ISNUMBER(citizen_services_records_log!P152),citizen_services_records_log!P152,DATE(RIGHT(citizen_services_records_log!P152,4),MID(citizen_services_records_log!P152,4,2),LEFT(citizen_services_records_log!P152,2))))</f>
        <v>None</v>
      </c>
      <c r="Q152" s="5" t="str" cm="1">
        <f t="array" ref="Q152">SUBSTITUTE(_xlfn.IFS(ISTEXT(citizen_services_records_log!Q152),PROPER(citizen_services_records_log!Q152),ISBLANK(citizen_services_records_log!Q152),"None"),"Id","ID",1)</f>
        <v>Home Affairs System Down For Maintenance During Visit</v>
      </c>
    </row>
    <row r="153" spans="1:17" x14ac:dyDescent="0.3">
      <c r="A153" s="5" t="str">
        <f>IF(ISBLANK(citizen_services_records_log!A153),"None",(CONCATENATE(UPPER(_xlfn.TEXTBEFORE(SUBSTITUTE(citizen_services_records_log!A153, "-", ""), {"0","1","2","3","4","5","6","7","8","9"}, 1)),"-",RIGHT(citizen_services_records_log!A153,6))))</f>
        <v>CLN-000177</v>
      </c>
      <c r="B153" s="2">
        <f>IF(ISBLANK(citizen_services_records_log!B153),"None",IF(ISNUMBER(citizen_services_records_log!B153),citizen_services_records_log!B153,DATE(RIGHT(citizen_services_records_log!B153,4),MID(citizen_services_records_log!B153,4,2),LEFT(citizen_services_records_log!B153,2))))</f>
        <v>45986</v>
      </c>
      <c r="C153" s="5" t="str">
        <f>IF(citizen_services_records_log!C153 = "SASSA Grant Status Enquiry","SASSA - Grant Status Enquiry",IF(citizen_services_records_log!C153 = "SASSA Grant Application",  "SASSA - Grant Application", IF(citizen_services_records_log!C153=0,"None", citizen_services_records_log!C153)))</f>
        <v>Clinic - General Consultation</v>
      </c>
      <c r="D153" s="5" t="str" cm="1">
        <f t="array" ref="D153">_xlfn.IFS(ISTEXT(citizen_services_records_log!D153),PROPER(citizen_services_records_log!D153),ISBLANK(citizen_services_records_log!D153),"None")</f>
        <v>Evaton Sassa Office</v>
      </c>
      <c r="E153" s="5" t="str" cm="1">
        <f t="array" ref="E153">_xlfn.IFS(ISTEXT(citizen_services_records_log!E153),PROPER(citizen_services_records_log!E153),ISBLANK(citizen_services_records_log!E153),"None")</f>
        <v>Dorah Molefe</v>
      </c>
      <c r="F153" s="6" cm="1">
        <f t="array" ref="F153">_xlfn.IFS(ISBLANK(citizen_services_records_log!F153),"None", TYPE(citizen_services_records_log!F153)=1,citizen_services_records_log!F153,citizen_services_records_log!F153="ID NOT PROVIDED","ID not provided" )</f>
        <v>4800000000000</v>
      </c>
      <c r="G153" s="4">
        <f>IF(ISBLANK(citizen_services_records_log!G153),"None",IF(ISNUMBER(citizen_services_records_log!G153),citizen_services_records_log!G153,DATE(RIGHT(citizen_services_records_log!G153,4),MID(citizen_services_records_log!G153,4,2),LEFT(citizen_services_records_log!G153,2))))</f>
        <v>17548</v>
      </c>
      <c r="H153" s="5" t="str" cm="1">
        <f t="array" ref="H153">_xlfn.IFS(citizen_services_records_log!H153="M", "Male", citizen_services_records_log!H153 = "F", "Female", citizen_services_records_log!H153="male", "Male", citizen_services_records_log!H153="female","Female", ISBLANK(citizen_services_records_log!H153),"None", citizen_services_records_log!H153 = "Female", "Female", citizen_services_records_log!H153="Male","Male")</f>
        <v>Male</v>
      </c>
      <c r="I153" s="6" t="str">
        <f>IF(OR(ISBLANK(citizen_services_records_log!I153),UPPER(TRIM(citizen_services_records_log!I153))="N/A"),"None",_xlfn.LET(_xlpm.d,RIGHT(SUBSTITUTE(SUBSTITUTE(SUBSTITUTE(SUBSTITUTE(citizen_services_records_log!I153," ",""),"-",""),"(",""),")",""),9),"0"&amp;LEFT(_xlpm.d,2)&amp;" "&amp;MID(_xlpm.d,3,3)&amp;" "&amp;RIGHT(_xlpm.d,4)))</f>
        <v>075 746 7391</v>
      </c>
      <c r="J153" s="5" t="str" cm="1">
        <f t="array" ref="J153">_xlfn.IFS(ISTEXT(citizen_services_records_log!J153),citizen_services_records_log!J153,ISBLANK(citizen_services_records_log!J153),"None")</f>
        <v>Ward 9</v>
      </c>
      <c r="K153" s="5" t="str" cm="1">
        <f t="array" ref="K153">_xlfn.IFS(ISTEXT(citizen_services_records_log!K153),citizen_services_records_log!K153, ISBLANK(citizen_services_records_log!K153),"None")</f>
        <v>None</v>
      </c>
      <c r="L153" s="5" t="str" cm="1">
        <f t="array" ref="L153">SUBSTITUTE(PROPER(_xlfn.IFS(ISTEXT(citizen_services_records_log!L153),citizen_services_records_log!L153, ISBLANK(citizen_services_records_log!L153),"None")),"Id","ID",1)</f>
        <v>Incomplete - Missing ID Copy</v>
      </c>
      <c r="M153" s="5" t="str" cm="1">
        <f t="array" ref="M153">IF(citizen_services_records_log!M153 = "Re-opened","Re-opened",PROPER(_xlfn.IFS(ISTEXT(citizen_services_records_log!M153),citizen_services_records_log!M153, ISBLANK(citizen_services_records_log!M153),"None")))</f>
        <v>Resolved</v>
      </c>
      <c r="N153" s="5" t="str" cm="1">
        <f t="array" ref="N153">(_xlfn.IFS(ISTEXT(citizen_services_records_log!N153),citizen_services_records_log!N153,ISBLANK(citizen_services_records_log!N153),"None"))</f>
        <v>Q276</v>
      </c>
      <c r="O153" s="5" t="str" cm="1">
        <f t="array" ref="O153">_xlfn.IFS(ISTEXT(citizen_services_records_log!O153),PROPER(citizen_services_records_log!O153),ISBLANK(citizen_services_records_log!O153),"None")</f>
        <v>Refilwe Mahlangu</v>
      </c>
      <c r="P153" s="4" t="str">
        <f>IF(ISBLANK(citizen_services_records_log!P153),"None",IF(ISNUMBER(citizen_services_records_log!P153),citizen_services_records_log!P153,DATE(RIGHT(citizen_services_records_log!P153,4),MID(citizen_services_records_log!P153,4,2),LEFT(citizen_services_records_log!P153,2))))</f>
        <v>None</v>
      </c>
      <c r="Q153" s="5" t="str" cm="1">
        <f t="array" ref="Q153">SUBSTITUTE(_xlfn.IFS(ISTEXT(citizen_services_records_log!Q153),PROPER(citizen_services_records_log!Q153),ISBLANK(citizen_services_records_log!Q153),"None"),"Id","ID",1)</f>
        <v>Home Affairs System Down For Maintenance During Visit</v>
      </c>
    </row>
    <row r="154" spans="1:17" x14ac:dyDescent="0.3">
      <c r="A154" s="5" t="str">
        <f>IF(ISBLANK(citizen_services_records_log!A154),"None",(CONCATENATE(UPPER(_xlfn.TEXTBEFORE(SUBSTITUTE(citizen_services_records_log!A154, "-", ""), {"0","1","2","3","4","5","6","7","8","9"}, 1)),"-",RIGHT(citizen_services_records_log!A154,6))))</f>
        <v>DHA-000533</v>
      </c>
      <c r="B154" s="2">
        <f>IF(ISBLANK(citizen_services_records_log!B154),"None",IF(ISNUMBER(citizen_services_records_log!B154),citizen_services_records_log!B154,DATE(RIGHT(citizen_services_records_log!B154,4),MID(citizen_services_records_log!B154,4,2),LEFT(citizen_services_records_log!B154,2))))</f>
        <v>46050</v>
      </c>
      <c r="C154" s="5" t="str">
        <f>IF(citizen_services_records_log!C154 = "SASSA Grant Status Enquiry","SASSA - Grant Status Enquiry",IF(citizen_services_records_log!C154 = "SASSA Grant Application",  "SASSA - Grant Application", IF(citizen_services_records_log!C154=0,"None", citizen_services_records_log!C154)))</f>
        <v>Home Affairs - ID Application</v>
      </c>
      <c r="D154" s="5" t="str" cm="1">
        <f t="array" ref="D154">_xlfn.IFS(ISTEXT(citizen_services_records_log!D154),PROPER(citizen_services_records_log!D154),ISBLANK(citizen_services_records_log!D154),"None")</f>
        <v>Sebokeng Sassa Office</v>
      </c>
      <c r="E154" s="5" t="str" cm="1">
        <f t="array" ref="E154">_xlfn.IFS(ISTEXT(citizen_services_records_log!E154),PROPER(citizen_services_records_log!E154),ISBLANK(citizen_services_records_log!E154),"None")</f>
        <v>Refilwe Fourie</v>
      </c>
      <c r="F154" s="6" cm="1">
        <f t="array" ref="F154">_xlfn.IFS(ISBLANK(citizen_services_records_log!F154),"None", TYPE(citizen_services_records_log!F154)=1,citizen_services_records_log!F154,citizen_services_records_log!F154="ID NOT PROVIDED","ID not provided" )</f>
        <v>9000000000000</v>
      </c>
      <c r="G154" s="4">
        <f>IF(ISBLANK(citizen_services_records_log!G154),"None",IF(ISNUMBER(citizen_services_records_log!G154),citizen_services_records_log!G154,DATE(RIGHT(citizen_services_records_log!G154,4),MID(citizen_services_records_log!G154,4,2),LEFT(citizen_services_records_log!G154,2))))</f>
        <v>32935</v>
      </c>
      <c r="H154" s="5" t="str" cm="1">
        <f t="array" ref="H154">_xlfn.IFS(citizen_services_records_log!H154="M", "Male", citizen_services_records_log!H154 = "F", "Female", citizen_services_records_log!H154="male", "Male", citizen_services_records_log!H154="female","Female", ISBLANK(citizen_services_records_log!H154),"None", citizen_services_records_log!H154 = "Female", "Female", citizen_services_records_log!H154="Male","Male")</f>
        <v>Male</v>
      </c>
      <c r="I154" s="6" t="str">
        <f>IF(OR(ISBLANK(citizen_services_records_log!I154),UPPER(TRIM(citizen_services_records_log!I154))="N/A"),"None",_xlfn.LET(_xlpm.d,RIGHT(SUBSTITUTE(SUBSTITUTE(SUBSTITUTE(SUBSTITUTE(citizen_services_records_log!I154," ",""),"-",""),"(",""),")",""),9),"0"&amp;LEFT(_xlpm.d,2)&amp;" "&amp;MID(_xlpm.d,3,3)&amp;" "&amp;RIGHT(_xlpm.d,4)))</f>
        <v>082 518 9130</v>
      </c>
      <c r="J154" s="5" t="str" cm="1">
        <f t="array" ref="J154">_xlfn.IFS(ISTEXT(citizen_services_records_log!J154),citizen_services_records_log!J154,ISBLANK(citizen_services_records_log!J154),"None")</f>
        <v>Ward 17</v>
      </c>
      <c r="K154" s="5" t="str" cm="1">
        <f t="array" ref="K154">_xlfn.IFS(ISTEXT(citizen_services_records_log!K154),citizen_services_records_log!K154, ISBLANK(citizen_services_records_log!K154),"None")</f>
        <v>Social Relief of Distress (SRD)</v>
      </c>
      <c r="L154" s="5" t="str" cm="1">
        <f t="array" ref="L154">SUBSTITUTE(PROPER(_xlfn.IFS(ISTEXT(citizen_services_records_log!L154),citizen_services_records_log!L154, ISBLANK(citizen_services_records_log!L154),"None")),"Id","ID",1)</f>
        <v>Pending Verification</v>
      </c>
      <c r="M154" s="5" t="str" cm="1">
        <f t="array" ref="M154">IF(citizen_services_records_log!M154 = "Re-opened","Re-opened",PROPER(_xlfn.IFS(ISTEXT(citizen_services_records_log!M154),citizen_services_records_log!M154, ISBLANK(citizen_services_records_log!M154),"None")))</f>
        <v>Pending</v>
      </c>
      <c r="N154" s="5" t="str" cm="1">
        <f t="array" ref="N154">(_xlfn.IFS(ISTEXT(citizen_services_records_log!N154),citizen_services_records_log!N154,ISBLANK(citizen_services_records_log!N154),"None"))</f>
        <v>Q029</v>
      </c>
      <c r="O154" s="5" t="str" cm="1">
        <f t="array" ref="O154">_xlfn.IFS(ISTEXT(citizen_services_records_log!O154),PROPER(citizen_services_records_log!O154),ISBLANK(citizen_services_records_log!O154),"None")</f>
        <v>Werner Khumalo</v>
      </c>
      <c r="P154" s="4">
        <f>IF(ISBLANK(citizen_services_records_log!P154),"None",IF(ISNUMBER(citizen_services_records_log!P154),citizen_services_records_log!P154,DATE(RIGHT(citizen_services_records_log!P154,4),MID(citizen_services_records_log!P154,4,2),LEFT(citizen_services_records_log!P154,2))))</f>
        <v>46267</v>
      </c>
      <c r="Q154" s="5" t="str" cm="1">
        <f t="array" ref="Q154">SUBSTITUTE(_xlfn.IFS(ISTEXT(citizen_services_records_log!Q154),PROPER(citizen_services_records_log!Q154),ISBLANK(citizen_services_records_log!Q154),"None"),"Id","ID",1)</f>
        <v>Incorrect ID Number Provided Initially, Corrected</v>
      </c>
    </row>
    <row r="155" spans="1:17" x14ac:dyDescent="0.3">
      <c r="A155" s="5" t="str">
        <f>IF(ISBLANK(citizen_services_records_log!A155),"None",(CONCATENATE(UPPER(_xlfn.TEXTBEFORE(SUBSTITUTE(citizen_services_records_log!A155, "-", ""), {"0","1","2","3","4","5","6","7","8","9"}, 1)),"-",RIGHT(citizen_services_records_log!A155,6))))</f>
        <v>MUN-000422</v>
      </c>
      <c r="B155" s="2">
        <f>IF(ISBLANK(citizen_services_records_log!B155),"None",IF(ISNUMBER(citizen_services_records_log!B155),citizen_services_records_log!B155,DATE(RIGHT(citizen_services_records_log!B155,4),MID(citizen_services_records_log!B155,4,2),LEFT(citizen_services_records_log!B155,2))))</f>
        <v>46278</v>
      </c>
      <c r="C155" s="5" t="str">
        <f>IF(citizen_services_records_log!C155 = "SASSA Grant Status Enquiry","SASSA - Grant Status Enquiry",IF(citizen_services_records_log!C155 = "SASSA Grant Application",  "SASSA - Grant Application", IF(citizen_services_records_log!C155=0,"None", citizen_services_records_log!C155)))</f>
        <v>Municipal - Service Request</v>
      </c>
      <c r="D155" s="5" t="str" cm="1">
        <f t="array" ref="D155">_xlfn.IFS(ISTEXT(citizen_services_records_log!D155),PROPER(citizen_services_records_log!D155),ISBLANK(citizen_services_records_log!D155),"None")</f>
        <v>Emfuleni Municipal Office</v>
      </c>
      <c r="E155" s="5" t="str" cm="1">
        <f t="array" ref="E155">_xlfn.IFS(ISTEXT(citizen_services_records_log!E155),PROPER(citizen_services_records_log!E155),ISBLANK(citizen_services_records_log!E155),"None")</f>
        <v>Johannes Van Der Merwe</v>
      </c>
      <c r="F155" s="6" cm="1">
        <f t="array" ref="F155">_xlfn.IFS(ISBLANK(citizen_services_records_log!F155),"None", TYPE(citizen_services_records_log!F155)=1,citizen_services_records_log!F155,citizen_services_records_log!F155="ID NOT PROVIDED","ID not provided" )</f>
        <v>8200000000000</v>
      </c>
      <c r="G155" s="4">
        <f>IF(ISBLANK(citizen_services_records_log!G155),"None",IF(ISNUMBER(citizen_services_records_log!G155),citizen_services_records_log!G155,DATE(RIGHT(citizen_services_records_log!G155,4),MID(citizen_services_records_log!G155,4,2),LEFT(citizen_services_records_log!G155,2))))</f>
        <v>29996</v>
      </c>
      <c r="H155" s="5" t="str" cm="1">
        <f t="array" ref="H155">_xlfn.IFS(citizen_services_records_log!H155="M", "Male", citizen_services_records_log!H155 = "F", "Female", citizen_services_records_log!H155="male", "Male", citizen_services_records_log!H155="female","Female", ISBLANK(citizen_services_records_log!H155),"None", citizen_services_records_log!H155 = "Female", "Female", citizen_services_records_log!H155="Male","Male")</f>
        <v>Male</v>
      </c>
      <c r="I155" s="6" t="str">
        <f>IF(OR(ISBLANK(citizen_services_records_log!I155),UPPER(TRIM(citizen_services_records_log!I155))="N/A"),"None",_xlfn.LET(_xlpm.d,RIGHT(SUBSTITUTE(SUBSTITUTE(SUBSTITUTE(SUBSTITUTE(citizen_services_records_log!I155," ",""),"-",""),"(",""),")",""),9),"0"&amp;LEFT(_xlpm.d,2)&amp;" "&amp;MID(_xlpm.d,3,3)&amp;" "&amp;RIGHT(_xlpm.d,4)))</f>
        <v>075 946 5824</v>
      </c>
      <c r="J155" s="5" t="str" cm="1">
        <f t="array" ref="J155">_xlfn.IFS(ISTEXT(citizen_services_records_log!J155),citizen_services_records_log!J155,ISBLANK(citizen_services_records_log!J155),"None")</f>
        <v>Ward 3</v>
      </c>
      <c r="K155" s="5" t="str" cm="1">
        <f t="array" ref="K155">_xlfn.IFS(ISTEXT(citizen_services_records_log!K155),citizen_services_records_log!K155, ISBLANK(citizen_services_records_log!K155),"None")</f>
        <v>None</v>
      </c>
      <c r="L155" s="5" t="str" cm="1">
        <f t="array" ref="L155">SUBSTITUTE(PROPER(_xlfn.IFS(ISTEXT(citizen_services_records_log!L155),citizen_services_records_log!L155, ISBLANK(citizen_services_records_log!L155),"None")),"Id","ID",1)</f>
        <v>Pending Verification</v>
      </c>
      <c r="M155" s="5" t="str" cm="1">
        <f t="array" ref="M155">IF(citizen_services_records_log!M155 = "Re-opened","Re-opened",PROPER(_xlfn.IFS(ISTEXT(citizen_services_records_log!M155),citizen_services_records_log!M155, ISBLANK(citizen_services_records_log!M155),"None")))</f>
        <v>Captured</v>
      </c>
      <c r="N155" s="5" t="str" cm="1">
        <f t="array" ref="N155">(_xlfn.IFS(ISTEXT(citizen_services_records_log!N155),citizen_services_records_log!N155,ISBLANK(citizen_services_records_log!N155),"None"))</f>
        <v>Q262</v>
      </c>
      <c r="O155" s="5" t="str" cm="1">
        <f t="array" ref="O155">_xlfn.IFS(ISTEXT(citizen_services_records_log!O155),PROPER(citizen_services_records_log!O155),ISBLANK(citizen_services_records_log!O155),"None")</f>
        <v>Zanele Nel</v>
      </c>
      <c r="P155" s="4">
        <f>IF(ISBLANK(citizen_services_records_log!P155),"None",IF(ISNUMBER(citizen_services_records_log!P155),citizen_services_records_log!P155,DATE(RIGHT(citizen_services_records_log!P155,4),MID(citizen_services_records_log!P155,4,2),LEFT(citizen_services_records_log!P155,2))))</f>
        <v>46292</v>
      </c>
      <c r="Q155" s="5" t="str" cm="1">
        <f t="array" ref="Q155">SUBSTITUTE(_xlfn.IFS(ISTEXT(citizen_services_records_log!Q155),PROPER(citizen_services_records_log!Q155),ISBLANK(citizen_services_records_log!Q155),"None"),"Id","ID",1)</f>
        <v>Applicant Did Not Bring Required Supporting Documents</v>
      </c>
    </row>
    <row r="156" spans="1:17" x14ac:dyDescent="0.3">
      <c r="A156" s="5" t="str">
        <f>IF(ISBLANK(citizen_services_records_log!A156),"None",(CONCATENATE(UPPER(_xlfn.TEXTBEFORE(SUBSTITUTE(citizen_services_records_log!A156, "-", ""), {"0","1","2","3","4","5","6","7","8","9"}, 1)),"-",RIGHT(citizen_services_records_log!A156,6))))</f>
        <v>CLN-000270</v>
      </c>
      <c r="B156" s="2">
        <f>IF(ISBLANK(citizen_services_records_log!B156),"None",IF(ISNUMBER(citizen_services_records_log!B156),citizen_services_records_log!B156,DATE(RIGHT(citizen_services_records_log!B156,4),MID(citizen_services_records_log!B156,4,2),LEFT(citizen_services_records_log!B156,2))))</f>
        <v>46179</v>
      </c>
      <c r="C156" s="5" t="str">
        <f>IF(citizen_services_records_log!C156 = "SASSA Grant Status Enquiry","SASSA - Grant Status Enquiry",IF(citizen_services_records_log!C156 = "SASSA Grant Application",  "SASSA - Grant Application", IF(citizen_services_records_log!C156=0,"None", citizen_services_records_log!C156)))</f>
        <v>Clinic - Immunisation</v>
      </c>
      <c r="D156" s="5" t="str" cm="1">
        <f t="array" ref="D156">_xlfn.IFS(ISTEXT(citizen_services_records_log!D156),PROPER(citizen_services_records_log!D156),ISBLANK(citizen_services_records_log!D156),"None")</f>
        <v>Sharpeville Clinic</v>
      </c>
      <c r="E156" s="5" t="str" cm="1">
        <f t="array" ref="E156">_xlfn.IFS(ISTEXT(citizen_services_records_log!E156),PROPER(citizen_services_records_log!E156),ISBLANK(citizen_services_records_log!E156),"None")</f>
        <v>Pieter Nkosi</v>
      </c>
      <c r="F156" s="6" cm="1">
        <f t="array" ref="F156">_xlfn.IFS(ISBLANK(citizen_services_records_log!F156),"None", TYPE(citizen_services_records_log!F156)=1,citizen_services_records_log!F156,citizen_services_records_log!F156="ID NOT PROVIDED","ID not provided" )</f>
        <v>2410000000000</v>
      </c>
      <c r="G156" s="4">
        <f>IF(ISBLANK(citizen_services_records_log!G156),"None",IF(ISNUMBER(citizen_services_records_log!G156),citizen_services_records_log!G156,DATE(RIGHT(citizen_services_records_log!G156,4),MID(citizen_services_records_log!G156,4,2),LEFT(citizen_services_records_log!G156,2))))</f>
        <v>45481</v>
      </c>
      <c r="H156" s="5" t="str" cm="1">
        <f t="array" ref="H156">_xlfn.IFS(citizen_services_records_log!H156="M", "Male", citizen_services_records_log!H156 = "F", "Female", citizen_services_records_log!H156="male", "Male", citizen_services_records_log!H156="female","Female", ISBLANK(citizen_services_records_log!H156),"None", citizen_services_records_log!H156 = "Female", "Female", citizen_services_records_log!H156="Male","Male")</f>
        <v>None</v>
      </c>
      <c r="I156" s="6" t="str">
        <f>IF(OR(ISBLANK(citizen_services_records_log!I156),UPPER(TRIM(citizen_services_records_log!I156))="N/A"),"None",_xlfn.LET(_xlpm.d,RIGHT(SUBSTITUTE(SUBSTITUTE(SUBSTITUTE(SUBSTITUTE(citizen_services_records_log!I156," ",""),"-",""),"(",""),")",""),9),"0"&amp;LEFT(_xlpm.d,2)&amp;" "&amp;MID(_xlpm.d,3,3)&amp;" "&amp;RIGHT(_xlpm.d,4)))</f>
        <v>069 416 0198</v>
      </c>
      <c r="J156" s="5" t="str" cm="1">
        <f t="array" ref="J156">_xlfn.IFS(ISTEXT(citizen_services_records_log!J156),citizen_services_records_log!J156,ISBLANK(citizen_services_records_log!J156),"None")</f>
        <v>None</v>
      </c>
      <c r="K156" s="5" t="str" cm="1">
        <f t="array" ref="K156">_xlfn.IFS(ISTEXT(citizen_services_records_log!K156),citizen_services_records_log!K156, ISBLANK(citizen_services_records_log!K156),"None")</f>
        <v>None</v>
      </c>
      <c r="L156" s="5" t="str" cm="1">
        <f t="array" ref="L156">SUBSTITUTE(PROPER(_xlfn.IFS(ISTEXT(citizen_services_records_log!L156),citizen_services_records_log!L156, ISBLANK(citizen_services_records_log!L156),"None")),"Id","ID",1)</f>
        <v>Complete</v>
      </c>
      <c r="M156" s="5" t="str" cm="1">
        <f t="array" ref="M156">IF(citizen_services_records_log!M156 = "Re-opened","Re-opened",PROPER(_xlfn.IFS(ISTEXT(citizen_services_records_log!M156),citizen_services_records_log!M156, ISBLANK(citizen_services_records_log!M156),"None")))</f>
        <v>Escalated</v>
      </c>
      <c r="N156" s="5" t="str" cm="1">
        <f t="array" ref="N156">(_xlfn.IFS(ISTEXT(citizen_services_records_log!N156),citizen_services_records_log!N156,ISBLANK(citizen_services_records_log!N156),"None"))</f>
        <v>Q121</v>
      </c>
      <c r="O156" s="5" t="str" cm="1">
        <f t="array" ref="O156">_xlfn.IFS(ISTEXT(citizen_services_records_log!O156),PROPER(citizen_services_records_log!O156),ISBLANK(citizen_services_records_log!O156),"None")</f>
        <v>None</v>
      </c>
      <c r="P156" s="4" t="str">
        <f>IF(ISBLANK(citizen_services_records_log!P156),"None",IF(ISNUMBER(citizen_services_records_log!P156),citizen_services_records_log!P156,DATE(RIGHT(citizen_services_records_log!P156,4),MID(citizen_services_records_log!P156,4,2),LEFT(citizen_services_records_log!P156,2))))</f>
        <v>None</v>
      </c>
      <c r="Q156" s="5" t="str" cm="1">
        <f t="array" ref="Q156">SUBSTITUTE(_xlfn.IFS(ISTEXT(citizen_services_records_log!Q156),PROPER(citizen_services_records_log!Q156),ISBLANK(citizen_services_records_log!Q156),"None"),"Id","ID",1)</f>
        <v>Interpreter Required - Assisted In Sesotho</v>
      </c>
    </row>
    <row r="157" spans="1:17" x14ac:dyDescent="0.3">
      <c r="A157" s="5" t="str">
        <f>IF(ISBLANK(citizen_services_records_log!A157),"None",(CONCATENATE(UPPER(_xlfn.TEXTBEFORE(SUBSTITUTE(citizen_services_records_log!A157, "-", ""), {"0","1","2","3","4","5","6","7","8","9"}, 1)),"-",RIGHT(citizen_services_records_log!A157,6))))</f>
        <v>MUN-000812</v>
      </c>
      <c r="B157" s="2">
        <f>IF(ISBLANK(citizen_services_records_log!B157),"None",IF(ISNUMBER(citizen_services_records_log!B157),citizen_services_records_log!B157,DATE(RIGHT(citizen_services_records_log!B157,4),MID(citizen_services_records_log!B157,4,2),LEFT(citizen_services_records_log!B157,2))))</f>
        <v>46047</v>
      </c>
      <c r="C157" s="5" t="str">
        <f>IF(citizen_services_records_log!C157 = "SASSA Grant Status Enquiry","SASSA - Grant Status Enquiry",IF(citizen_services_records_log!C157 = "SASSA Grant Application",  "SASSA - Grant Application", IF(citizen_services_records_log!C157=0,"None", citizen_services_records_log!C157)))</f>
        <v>Municipal - Service Request</v>
      </c>
      <c r="D157" s="5" t="str" cm="1">
        <f t="array" ref="D157">_xlfn.IFS(ISTEXT(citizen_services_records_log!D157),PROPER(citizen_services_records_log!D157),ISBLANK(citizen_services_records_log!D157),"None")</f>
        <v>Emfuleni Municipal Office</v>
      </c>
      <c r="E157" s="5" t="str" cm="1">
        <f t="array" ref="E157">_xlfn.IFS(ISTEXT(citizen_services_records_log!E157),PROPER(citizen_services_records_log!E157),ISBLANK(citizen_services_records_log!E157),"None")</f>
        <v>Kagiso Steyn</v>
      </c>
      <c r="F157" s="6" cm="1">
        <f t="array" ref="F157">_xlfn.IFS(ISBLANK(citizen_services_records_log!F157),"None", TYPE(citizen_services_records_log!F157)=1,citizen_services_records_log!F157,citizen_services_records_log!F157="ID NOT PROVIDED","ID not provided" )</f>
        <v>7110000000000</v>
      </c>
      <c r="G157" s="4">
        <f>IF(ISBLANK(citizen_services_records_log!G157),"None",IF(ISNUMBER(citizen_services_records_log!G157),citizen_services_records_log!G157,DATE(RIGHT(citizen_services_records_log!G157,4),MID(citizen_services_records_log!G157,4,2),LEFT(citizen_services_records_log!G157,2))))</f>
        <v>26117</v>
      </c>
      <c r="H157" s="5" t="str" cm="1">
        <f t="array" ref="H157">_xlfn.IFS(citizen_services_records_log!H157="M", "Male", citizen_services_records_log!H157 = "F", "Female", citizen_services_records_log!H157="male", "Male", citizen_services_records_log!H157="female","Female", ISBLANK(citizen_services_records_log!H157),"None", citizen_services_records_log!H157 = "Female", "Female", citizen_services_records_log!H157="Male","Male")</f>
        <v>Male</v>
      </c>
      <c r="I157" s="6" t="str">
        <f>IF(OR(ISBLANK(citizen_services_records_log!I157),UPPER(TRIM(citizen_services_records_log!I157))="N/A"),"None",_xlfn.LET(_xlpm.d,RIGHT(SUBSTITUTE(SUBSTITUTE(SUBSTITUTE(SUBSTITUTE(citizen_services_records_log!I157," ",""),"-",""),"(",""),")",""),9),"0"&amp;LEFT(_xlpm.d,2)&amp;" "&amp;MID(_xlpm.d,3,3)&amp;" "&amp;RIGHT(_xlpm.d,4)))</f>
        <v>079 382 3260</v>
      </c>
      <c r="J157" s="5" t="str" cm="1">
        <f t="array" ref="J157">_xlfn.IFS(ISTEXT(citizen_services_records_log!J157),citizen_services_records_log!J157,ISBLANK(citizen_services_records_log!J157),"None")</f>
        <v>Ward 7</v>
      </c>
      <c r="K157" s="5" t="str" cm="1">
        <f t="array" ref="K157">_xlfn.IFS(ISTEXT(citizen_services_records_log!K157),citizen_services_records_log!K157, ISBLANK(citizen_services_records_log!K157),"None")</f>
        <v>None</v>
      </c>
      <c r="L157" s="5" t="str" cm="1">
        <f t="array" ref="L157">SUBSTITUTE(PROPER(_xlfn.IFS(ISTEXT(citizen_services_records_log!L157),citizen_services_records_log!L157, ISBLANK(citizen_services_records_log!L157),"None")),"Id","ID",1)</f>
        <v>Complete</v>
      </c>
      <c r="M157" s="5" t="str" cm="1">
        <f t="array" ref="M157">IF(citizen_services_records_log!M157 = "Re-opened","Re-opened",PROPER(_xlfn.IFS(ISTEXT(citizen_services_records_log!M157),citizen_services_records_log!M157, ISBLANK(citizen_services_records_log!M157),"None")))</f>
        <v>Pending</v>
      </c>
      <c r="N157" s="5" t="str" cm="1">
        <f t="array" ref="N157">(_xlfn.IFS(ISTEXT(citizen_services_records_log!N157),citizen_services_records_log!N157,ISBLANK(citizen_services_records_log!N157),"None"))</f>
        <v>Q148</v>
      </c>
      <c r="O157" s="5" t="str" cm="1">
        <f t="array" ref="O157">_xlfn.IFS(ISTEXT(citizen_services_records_log!O157),PROPER(citizen_services_records_log!O157),ISBLANK(citizen_services_records_log!O157),"None")</f>
        <v>Zanele Khumalo</v>
      </c>
      <c r="P157" s="4" t="str">
        <f>IF(ISBLANK(citizen_services_records_log!P157),"None",IF(ISNUMBER(citizen_services_records_log!P157),citizen_services_records_log!P157,DATE(RIGHT(citizen_services_records_log!P157,4),MID(citizen_services_records_log!P157,4,2),LEFT(citizen_services_records_log!P157,2))))</f>
        <v>None</v>
      </c>
      <c r="Q157" s="5" t="str" cm="1">
        <f t="array" ref="Q157">SUBSTITUTE(_xlfn.IFS(ISTEXT(citizen_services_records_log!Q157),PROPER(citizen_services_records_log!Q157),ISBLANK(citizen_services_records_log!Q157),"None"),"Id","ID",1)</f>
        <v>Home Affairs System Down For Maintenance During Visit</v>
      </c>
    </row>
    <row r="158" spans="1:17" x14ac:dyDescent="0.3">
      <c r="A158" s="5" t="str">
        <f>IF(ISBLANK(citizen_services_records_log!A158),"None",(CONCATENATE(UPPER(_xlfn.TEXTBEFORE(SUBSTITUTE(citizen_services_records_log!A158, "-", ""), {"0","1","2","3","4","5","6","7","8","9"}, 1)),"-",RIGHT(citizen_services_records_log!A158,6))))</f>
        <v>MUN-000712</v>
      </c>
      <c r="B158" s="2">
        <f>IF(ISBLANK(citizen_services_records_log!B158),"None",IF(ISNUMBER(citizen_services_records_log!B158),citizen_services_records_log!B158,DATE(RIGHT(citizen_services_records_log!B158,4),MID(citizen_services_records_log!B158,4,2),LEFT(citizen_services_records_log!B158,2))))</f>
        <v>46328</v>
      </c>
      <c r="C158" s="5" t="str">
        <f>IF(citizen_services_records_log!C158 = "SASSA Grant Status Enquiry","SASSA - Grant Status Enquiry",IF(citizen_services_records_log!C158 = "SASSA Grant Application",  "SASSA - Grant Application", IF(citizen_services_records_log!C158=0,"None", citizen_services_records_log!C158)))</f>
        <v>Municipal - Account Query</v>
      </c>
      <c r="D158" s="5" t="str" cm="1">
        <f t="array" ref="D158">_xlfn.IFS(ISTEXT(citizen_services_records_log!D158),PROPER(citizen_services_records_log!D158),ISBLANK(citizen_services_records_log!D158),"None")</f>
        <v>Boipatong Clinic</v>
      </c>
      <c r="E158" s="5" t="str" cm="1">
        <f t="array" ref="E158">_xlfn.IFS(ISTEXT(citizen_services_records_log!E158),PROPER(citizen_services_records_log!E158),ISBLANK(citizen_services_records_log!E158),"None")</f>
        <v>Thabo Steyn</v>
      </c>
      <c r="F158" s="6" t="str" cm="1">
        <f t="array" ref="F158">_xlfn.IFS(ISBLANK(citizen_services_records_log!F158),"None", TYPE(citizen_services_records_log!F158)=1,citizen_services_records_log!F158,citizen_services_records_log!F158="ID NOT PROVIDED","ID not provided" )</f>
        <v>None</v>
      </c>
      <c r="G158" s="4">
        <f>IF(ISBLANK(citizen_services_records_log!G158),"None",IF(ISNUMBER(citizen_services_records_log!G158),citizen_services_records_log!G158,DATE(RIGHT(citizen_services_records_log!G158,4),MID(citizen_services_records_log!G158,4,2),LEFT(citizen_services_records_log!G158,2))))</f>
        <v>17437</v>
      </c>
      <c r="H158" s="5" t="str" cm="1">
        <f t="array" ref="H158">_xlfn.IFS(citizen_services_records_log!H158="M", "Male", citizen_services_records_log!H158 = "F", "Female", citizen_services_records_log!H158="male", "Male", citizen_services_records_log!H158="female","Female", ISBLANK(citizen_services_records_log!H158),"None", citizen_services_records_log!H158 = "Female", "Female", citizen_services_records_log!H158="Male","Male")</f>
        <v>Male</v>
      </c>
      <c r="I158" s="6" t="str">
        <f>IF(OR(ISBLANK(citizen_services_records_log!I158),UPPER(TRIM(citizen_services_records_log!I158))="N/A"),"None",_xlfn.LET(_xlpm.d,RIGHT(SUBSTITUTE(SUBSTITUTE(SUBSTITUTE(SUBSTITUTE(citizen_services_records_log!I158," ",""),"-",""),"(",""),")",""),9),"0"&amp;LEFT(_xlpm.d,2)&amp;" "&amp;MID(_xlpm.d,3,3)&amp;" "&amp;RIGHT(_xlpm.d,4)))</f>
        <v>072 105 9971</v>
      </c>
      <c r="J158" s="5" t="str" cm="1">
        <f t="array" ref="J158">_xlfn.IFS(ISTEXT(citizen_services_records_log!J158),citizen_services_records_log!J158,ISBLANK(citizen_services_records_log!J158),"None")</f>
        <v>Ward 5</v>
      </c>
      <c r="K158" s="5" t="str" cm="1">
        <f t="array" ref="K158">_xlfn.IFS(ISTEXT(citizen_services_records_log!K158),citizen_services_records_log!K158, ISBLANK(citizen_services_records_log!K158),"None")</f>
        <v>None</v>
      </c>
      <c r="L158" s="5" t="str" cm="1">
        <f t="array" ref="L158">SUBSTITUTE(PROPER(_xlfn.IFS(ISTEXT(citizen_services_records_log!L158),citizen_services_records_log!L158, ISBLANK(citizen_services_records_log!L158),"None")),"Id","ID",1)</f>
        <v>Complete</v>
      </c>
      <c r="M158" s="5" t="str" cm="1">
        <f t="array" ref="M158">IF(citizen_services_records_log!M158 = "Re-opened","Re-opened",PROPER(_xlfn.IFS(ISTEXT(citizen_services_records_log!M158),citizen_services_records_log!M158, ISBLANK(citizen_services_records_log!M158),"None")))</f>
        <v>Awaiting Documents</v>
      </c>
      <c r="N158" s="5" t="str" cm="1">
        <f t="array" ref="N158">(_xlfn.IFS(ISTEXT(citizen_services_records_log!N158),citizen_services_records_log!N158,ISBLANK(citizen_services_records_log!N158),"None"))</f>
        <v>Q089</v>
      </c>
      <c r="O158" s="5" t="str" cm="1">
        <f t="array" ref="O158">_xlfn.IFS(ISTEXT(citizen_services_records_log!O158),PROPER(citizen_services_records_log!O158),ISBLANK(citizen_services_records_log!O158),"None")</f>
        <v>Palesa Radebe</v>
      </c>
      <c r="P158" s="4" t="str">
        <f>IF(ISBLANK(citizen_services_records_log!P158),"None",IF(ISNUMBER(citizen_services_records_log!P158),citizen_services_records_log!P158,DATE(RIGHT(citizen_services_records_log!P158,4),MID(citizen_services_records_log!P158,4,2),LEFT(citizen_services_records_log!P158,2))))</f>
        <v>None</v>
      </c>
      <c r="Q158" s="5" t="str" cm="1">
        <f t="array" ref="Q158">SUBSTITUTE(_xlfn.IFS(ISTEXT(citizen_services_records_log!Q158),PROPER(citizen_services_records_log!Q158),ISBLANK(citizen_services_records_log!Q158),"None"),"Id","ID",1)</f>
        <v>Urgent Case - Fast-Tracked Per Supervisor Approval</v>
      </c>
    </row>
    <row r="159" spans="1:17" x14ac:dyDescent="0.3">
      <c r="A159" s="5" t="str">
        <f>IF(ISBLANK(citizen_services_records_log!A159),"None",(CONCATENATE(UPPER(_xlfn.TEXTBEFORE(SUBSTITUTE(citizen_services_records_log!A159, "-", ""), {"0","1","2","3","4","5","6","7","8","9"}, 1)),"-",RIGHT(citizen_services_records_log!A159,6))))</f>
        <v>MUN-000029</v>
      </c>
      <c r="B159" s="2">
        <f>IF(ISBLANK(citizen_services_records_log!B159),"None",IF(ISNUMBER(citizen_services_records_log!B159),citizen_services_records_log!B159,DATE(RIGHT(citizen_services_records_log!B159,4),MID(citizen_services_records_log!B159,4,2),LEFT(citizen_services_records_log!B159,2))))</f>
        <v>46006</v>
      </c>
      <c r="C159" s="5" t="str">
        <f>IF(citizen_services_records_log!C159 = "SASSA Grant Status Enquiry","SASSA - Grant Status Enquiry",IF(citizen_services_records_log!C159 = "SASSA Grant Application",  "SASSA - Grant Application", IF(citizen_services_records_log!C159=0,"None", citizen_services_records_log!C159)))</f>
        <v>Municipal - Account Query</v>
      </c>
      <c r="D159" s="5" t="str" cm="1">
        <f t="array" ref="D159">_xlfn.IFS(ISTEXT(citizen_services_records_log!D159),PROPER(citizen_services_records_log!D159),ISBLANK(citizen_services_records_log!D159),"None")</f>
        <v>Sebokeng Sassa Office</v>
      </c>
      <c r="E159" s="5" t="str" cm="1">
        <f t="array" ref="E159">_xlfn.IFS(ISTEXT(citizen_services_records_log!E159),PROPER(citizen_services_records_log!E159),ISBLANK(citizen_services_records_log!E159),"None")</f>
        <v>Lindiwe Steyn</v>
      </c>
      <c r="F159" s="6" cm="1">
        <f t="array" ref="F159">_xlfn.IFS(ISBLANK(citizen_services_records_log!F159),"None", TYPE(citizen_services_records_log!F159)=1,citizen_services_records_log!F159,citizen_services_records_log!F159="ID NOT PROVIDED","ID not provided" )</f>
        <v>5800000000000</v>
      </c>
      <c r="G159" s="4">
        <f>IF(ISBLANK(citizen_services_records_log!G159),"None",IF(ISNUMBER(citizen_services_records_log!G159),citizen_services_records_log!G159,DATE(RIGHT(citizen_services_records_log!G159,4),MID(citizen_services_records_log!G159,4,2),LEFT(citizen_services_records_log!G159,2))))</f>
        <v>21222</v>
      </c>
      <c r="H159" s="5" t="str" cm="1">
        <f t="array" ref="H159">_xlfn.IFS(citizen_services_records_log!H159="M", "Male", citizen_services_records_log!H159 = "F", "Female", citizen_services_records_log!H159="male", "Male", citizen_services_records_log!H159="female","Female", ISBLANK(citizen_services_records_log!H159),"None", citizen_services_records_log!H159 = "Female", "Female", citizen_services_records_log!H159="Male","Male")</f>
        <v>None</v>
      </c>
      <c r="I159" s="6" t="str">
        <f>IF(OR(ISBLANK(citizen_services_records_log!I159),UPPER(TRIM(citizen_services_records_log!I159))="N/A"),"None",_xlfn.LET(_xlpm.d,RIGHT(SUBSTITUTE(SUBSTITUTE(SUBSTITUTE(SUBSTITUTE(citizen_services_records_log!I159," ",""),"-",""),"(",""),")",""),9),"0"&amp;LEFT(_xlpm.d,2)&amp;" "&amp;MID(_xlpm.d,3,3)&amp;" "&amp;RIGHT(_xlpm.d,4)))</f>
        <v>078 863 4968</v>
      </c>
      <c r="J159" s="5" t="str" cm="1">
        <f t="array" ref="J159">_xlfn.IFS(ISTEXT(citizen_services_records_log!J159),citizen_services_records_log!J159,ISBLANK(citizen_services_records_log!J159),"None")</f>
        <v>Ward 18</v>
      </c>
      <c r="K159" s="5" t="str" cm="1">
        <f t="array" ref="K159">_xlfn.IFS(ISTEXT(citizen_services_records_log!K159),citizen_services_records_log!K159, ISBLANK(citizen_services_records_log!K159),"None")</f>
        <v>None</v>
      </c>
      <c r="L159" s="5" t="str" cm="1">
        <f t="array" ref="L159">SUBSTITUTE(PROPER(_xlfn.IFS(ISTEXT(citizen_services_records_log!L159),citizen_services_records_log!L159, ISBLANK(citizen_services_records_log!L159),"None")),"Id","ID",1)</f>
        <v>Complete</v>
      </c>
      <c r="M159" s="5" t="str" cm="1">
        <f t="array" ref="M159">IF(citizen_services_records_log!M159 = "Re-opened","Re-opened",PROPER(_xlfn.IFS(ISTEXT(citizen_services_records_log!M159),citizen_services_records_log!M159, ISBLANK(citizen_services_records_log!M159),"None")))</f>
        <v>Awaiting Documents</v>
      </c>
      <c r="N159" s="5" t="str" cm="1">
        <f t="array" ref="N159">(_xlfn.IFS(ISTEXT(citizen_services_records_log!N159),citizen_services_records_log!N159,ISBLANK(citizen_services_records_log!N159),"None"))</f>
        <v>Q137</v>
      </c>
      <c r="O159" s="5" t="str" cm="1">
        <f t="array" ref="O159">_xlfn.IFS(ISTEXT(citizen_services_records_log!O159),PROPER(citizen_services_records_log!O159),ISBLANK(citizen_services_records_log!O159),"None")</f>
        <v>Palesa Sithole</v>
      </c>
      <c r="P159" s="4" t="str">
        <f>IF(ISBLANK(citizen_services_records_log!P159),"None",IF(ISNUMBER(citizen_services_records_log!P159),citizen_services_records_log!P159,DATE(RIGHT(citizen_services_records_log!P159,4),MID(citizen_services_records_log!P159,4,2),LEFT(citizen_services_records_log!P159,2))))</f>
        <v>None</v>
      </c>
      <c r="Q159" s="5" t="str" cm="1">
        <f t="array" ref="Q159">SUBSTITUTE(_xlfn.IFS(ISTEXT(citizen_services_records_log!Q159),PROPER(citizen_services_records_log!Q159),ISBLANK(citizen_services_records_log!Q159),"None"),"Id","ID",1)</f>
        <v>Applicant Is A Minor, Guardian Present And Documented</v>
      </c>
    </row>
    <row r="160" spans="1:17" x14ac:dyDescent="0.3">
      <c r="A160" s="5" t="str">
        <f>IF(ISBLANK(citizen_services_records_log!A160),"None",(CONCATENATE(UPPER(_xlfn.TEXTBEFORE(SUBSTITUTE(citizen_services_records_log!A160, "-", ""), {"0","1","2","3","4","5","6","7","8","9"}, 1)),"-",RIGHT(citizen_services_records_log!A160,6))))</f>
        <v>DHA-000926</v>
      </c>
      <c r="B160" s="2">
        <f>IF(ISBLANK(citizen_services_records_log!B160),"None",IF(ISNUMBER(citizen_services_records_log!B160),citizen_services_records_log!B160,DATE(RIGHT(citizen_services_records_log!B160,4),MID(citizen_services_records_log!B160,4,2),LEFT(citizen_services_records_log!B160,2))))</f>
        <v>46231</v>
      </c>
      <c r="C160" s="5" t="str">
        <f>IF(citizen_services_records_log!C160 = "SASSA Grant Status Enquiry","SASSA - Grant Status Enquiry",IF(citizen_services_records_log!C160 = "SASSA Grant Application",  "SASSA - Grant Application", IF(citizen_services_records_log!C160=0,"None", citizen_services_records_log!C160)))</f>
        <v>Home Affairs - Birth Certificate</v>
      </c>
      <c r="D160" s="5" t="str" cm="1">
        <f t="array" ref="D160">_xlfn.IFS(ISTEXT(citizen_services_records_log!D160),PROPER(citizen_services_records_log!D160),ISBLANK(citizen_services_records_log!D160),"None")</f>
        <v>Evaton Sassa Office</v>
      </c>
      <c r="E160" s="5" t="str" cm="1">
        <f t="array" ref="E160">_xlfn.IFS(ISTEXT(citizen_services_records_log!E160),PROPER(citizen_services_records_log!E160),ISBLANK(citizen_services_records_log!E160),"None")</f>
        <v>Elizabeth Pretorius</v>
      </c>
      <c r="F160" s="6" cm="1">
        <f t="array" ref="F160">_xlfn.IFS(ISBLANK(citizen_services_records_log!F160),"None", TYPE(citizen_services_records_log!F160)=1,citizen_services_records_log!F160,citizen_services_records_log!F160="ID NOT PROVIDED","ID not provided" )</f>
        <v>411000000000</v>
      </c>
      <c r="G160" s="4">
        <f>IF(ISBLANK(citizen_services_records_log!G160),"None",IF(ISNUMBER(citizen_services_records_log!G160),citizen_services_records_log!G160,DATE(RIGHT(citizen_services_records_log!G160,4),MID(citizen_services_records_log!G160,4,2),LEFT(citizen_services_records_log!G160,2))))</f>
        <v>38241</v>
      </c>
      <c r="H160" s="5" t="str" cm="1">
        <f t="array" ref="H160">_xlfn.IFS(citizen_services_records_log!H160="M", "Male", citizen_services_records_log!H160 = "F", "Female", citizen_services_records_log!H160="male", "Male", citizen_services_records_log!H160="female","Female", ISBLANK(citizen_services_records_log!H160),"None", citizen_services_records_log!H160 = "Female", "Female", citizen_services_records_log!H160="Male","Male")</f>
        <v>None</v>
      </c>
      <c r="I160" s="6" t="str">
        <f>IF(OR(ISBLANK(citizen_services_records_log!I160),UPPER(TRIM(citizen_services_records_log!I160))="N/A"),"None",_xlfn.LET(_xlpm.d,RIGHT(SUBSTITUTE(SUBSTITUTE(SUBSTITUTE(SUBSTITUTE(citizen_services_records_log!I160," ",""),"-",""),"(",""),")",""),9),"0"&amp;LEFT(_xlpm.d,2)&amp;" "&amp;MID(_xlpm.d,3,3)&amp;" "&amp;RIGHT(_xlpm.d,4)))</f>
        <v>076 219 9449</v>
      </c>
      <c r="J160" s="5" t="str" cm="1">
        <f t="array" ref="J160">_xlfn.IFS(ISTEXT(citizen_services_records_log!J160),citizen_services_records_log!J160,ISBLANK(citizen_services_records_log!J160),"None")</f>
        <v>Ward 15</v>
      </c>
      <c r="K160" s="5" t="str" cm="1">
        <f t="array" ref="K160">_xlfn.IFS(ISTEXT(citizen_services_records_log!K160),citizen_services_records_log!K160, ISBLANK(citizen_services_records_log!K160),"None")</f>
        <v>None</v>
      </c>
      <c r="L160" s="5" t="str" cm="1">
        <f t="array" ref="L160">SUBSTITUTE(PROPER(_xlfn.IFS(ISTEXT(citizen_services_records_log!L160),citizen_services_records_log!L160, ISBLANK(citizen_services_records_log!L160),"None")),"Id","ID",1)</f>
        <v>None</v>
      </c>
      <c r="M160" s="5" t="str" cm="1">
        <f t="array" ref="M160">IF(citizen_services_records_log!M160 = "Re-opened","Re-opened",PROPER(_xlfn.IFS(ISTEXT(citizen_services_records_log!M160),citizen_services_records_log!M160, ISBLANK(citizen_services_records_log!M160),"None")))</f>
        <v>None</v>
      </c>
      <c r="N160" s="5" t="str" cm="1">
        <f t="array" ref="N160">(_xlfn.IFS(ISTEXT(citizen_services_records_log!N160),citizen_services_records_log!N160,ISBLANK(citizen_services_records_log!N160),"None"))</f>
        <v>Q053</v>
      </c>
      <c r="O160" s="5" t="str" cm="1">
        <f t="array" ref="O160">_xlfn.IFS(ISTEXT(citizen_services_records_log!O160),PROPER(citizen_services_records_log!O160),ISBLANK(citizen_services_records_log!O160),"None")</f>
        <v>Palesa Mahlangu</v>
      </c>
      <c r="P160" s="4" t="str">
        <f>IF(ISBLANK(citizen_services_records_log!P160),"None",IF(ISNUMBER(citizen_services_records_log!P160),citizen_services_records_log!P160,DATE(RIGHT(citizen_services_records_log!P160,4),MID(citizen_services_records_log!P160,4,2),LEFT(citizen_services_records_log!P160,2))))</f>
        <v>None</v>
      </c>
      <c r="Q160" s="5" t="str" cm="1">
        <f t="array" ref="Q160">SUBSTITUTE(_xlfn.IFS(ISTEXT(citizen_services_records_log!Q160),PROPER(citizen_services_records_log!Q160),ISBLANK(citizen_services_records_log!Q160),"None"),"Id","ID",1)</f>
        <v>Record Incomplete - Contact Number Illegible On Form</v>
      </c>
    </row>
    <row r="161" spans="1:17" x14ac:dyDescent="0.3">
      <c r="A161" s="5" t="str">
        <f>IF(ISBLANK(citizen_services_records_log!A161),"None",(CONCATENATE(UPPER(_xlfn.TEXTBEFORE(SUBSTITUTE(citizen_services_records_log!A161, "-", ""), {"0","1","2","3","4","5","6","7","8","9"}, 1)),"-",RIGHT(citizen_services_records_log!A161,6))))</f>
        <v>MUN-000858</v>
      </c>
      <c r="B161" s="2" t="str">
        <f>IF(ISBLANK(citizen_services_records_log!B161),"None",IF(ISNUMBER(citizen_services_records_log!B161),citizen_services_records_log!B161,DATE(RIGHT(citizen_services_records_log!B161,4),MID(citizen_services_records_log!B161,4,2),LEFT(citizen_services_records_log!B161,2))))</f>
        <v>None</v>
      </c>
      <c r="C161" s="5" t="str">
        <f>IF(citizen_services_records_log!C161 = "SASSA Grant Status Enquiry","SASSA - Grant Status Enquiry",IF(citizen_services_records_log!C161 = "SASSA Grant Application",  "SASSA - Grant Application", IF(citizen_services_records_log!C161=0,"None", citizen_services_records_log!C161)))</f>
        <v>Municipal - Account Query</v>
      </c>
      <c r="D161" s="5" t="str" cm="1">
        <f t="array" ref="D161">_xlfn.IFS(ISTEXT(citizen_services_records_log!D161),PROPER(citizen_services_records_log!D161),ISBLANK(citizen_services_records_log!D161),"None")</f>
        <v>Vanderbijlpark Home Affairs</v>
      </c>
      <c r="E161" s="5" t="str" cm="1">
        <f t="array" ref="E161">_xlfn.IFS(ISTEXT(citizen_services_records_log!E161),PROPER(citizen_services_records_log!E161),ISBLANK(citizen_services_records_log!E161),"None")</f>
        <v>Dorah Botha</v>
      </c>
      <c r="F161" s="6" cm="1">
        <f t="array" ref="F161">_xlfn.IFS(ISBLANK(citizen_services_records_log!F161),"None", TYPE(citizen_services_records_log!F161)=1,citizen_services_records_log!F161,citizen_services_records_log!F161="ID NOT PROVIDED","ID not provided" )</f>
        <v>9800000000000</v>
      </c>
      <c r="G161" s="4">
        <f>IF(ISBLANK(citizen_services_records_log!G161),"None",IF(ISNUMBER(citizen_services_records_log!G161),citizen_services_records_log!G161,DATE(RIGHT(citizen_services_records_log!G161,4),MID(citizen_services_records_log!G161,4,2),LEFT(citizen_services_records_log!G161,2))))</f>
        <v>35828</v>
      </c>
      <c r="H161" s="5" t="str" cm="1">
        <f t="array" ref="H161">_xlfn.IFS(citizen_services_records_log!H161="M", "Male", citizen_services_records_log!H161 = "F", "Female", citizen_services_records_log!H161="male", "Male", citizen_services_records_log!H161="female","Female", ISBLANK(citizen_services_records_log!H161),"None", citizen_services_records_log!H161 = "Female", "Female", citizen_services_records_log!H161="Male","Male")</f>
        <v>Female</v>
      </c>
      <c r="I161" s="6" t="str">
        <f>IF(OR(ISBLANK(citizen_services_records_log!I161),UPPER(TRIM(citizen_services_records_log!I161))="N/A"),"None",_xlfn.LET(_xlpm.d,RIGHT(SUBSTITUTE(SUBSTITUTE(SUBSTITUTE(SUBSTITUTE(citizen_services_records_log!I161," ",""),"-",""),"(",""),")",""),9),"0"&amp;LEFT(_xlpm.d,2)&amp;" "&amp;MID(_xlpm.d,3,3)&amp;" "&amp;RIGHT(_xlpm.d,4)))</f>
        <v>064 956 8870</v>
      </c>
      <c r="J161" s="5" t="str" cm="1">
        <f t="array" ref="J161">_xlfn.IFS(ISTEXT(citizen_services_records_log!J161),citizen_services_records_log!J161,ISBLANK(citizen_services_records_log!J161),"None")</f>
        <v>Ward 16</v>
      </c>
      <c r="K161" s="5" t="str" cm="1">
        <f t="array" ref="K161">_xlfn.IFS(ISTEXT(citizen_services_records_log!K161),citizen_services_records_log!K161, ISBLANK(citizen_services_records_log!K161),"None")</f>
        <v>None</v>
      </c>
      <c r="L161" s="5" t="str" cm="1">
        <f t="array" ref="L161">SUBSTITUTE(PROPER(_xlfn.IFS(ISTEXT(citizen_services_records_log!L161),citizen_services_records_log!L161, ISBLANK(citizen_services_records_log!L161),"None")),"Id","ID",1)</f>
        <v>Incomplete - Missing ID Copy</v>
      </c>
      <c r="M161" s="5" t="str" cm="1">
        <f t="array" ref="M161">IF(citizen_services_records_log!M161 = "Re-opened","Re-opened",PROPER(_xlfn.IFS(ISTEXT(citizen_services_records_log!M161),citizen_services_records_log!M161, ISBLANK(citizen_services_records_log!M161),"None")))</f>
        <v>Captured</v>
      </c>
      <c r="N161" s="5" t="str" cm="1">
        <f t="array" ref="N161">(_xlfn.IFS(ISTEXT(citizen_services_records_log!N161),citizen_services_records_log!N161,ISBLANK(citizen_services_records_log!N161),"None"))</f>
        <v>Q113</v>
      </c>
      <c r="O161" s="5" t="str" cm="1">
        <f t="array" ref="O161">_xlfn.IFS(ISTEXT(citizen_services_records_log!O161),PROPER(citizen_services_records_log!O161),ISBLANK(citizen_services_records_log!O161),"None")</f>
        <v>Chris Mahlangu</v>
      </c>
      <c r="P161" s="4">
        <f>IF(ISBLANK(citizen_services_records_log!P161),"None",IF(ISNUMBER(citizen_services_records_log!P161),citizen_services_records_log!P161,DATE(RIGHT(citizen_services_records_log!P161,4),MID(citizen_services_records_log!P161,4,2),LEFT(citizen_services_records_log!P161,2))))</f>
        <v>46292</v>
      </c>
      <c r="Q161" s="5" t="str" cm="1">
        <f t="array" ref="Q161">SUBSTITUTE(_xlfn.IFS(ISTEXT(citizen_services_records_log!Q161),PROPER(citizen_services_records_log!Q161),ISBLANK(citizen_services_records_log!Q161),"None"),"Id","ID",1)</f>
        <v>Home Affairs System Down For Maintenance During Visit</v>
      </c>
    </row>
    <row r="162" spans="1:17" x14ac:dyDescent="0.3">
      <c r="A162" s="5" t="str">
        <f>IF(ISBLANK(citizen_services_records_log!A162),"None",(CONCATENATE(UPPER(_xlfn.TEXTBEFORE(SUBSTITUTE(citizen_services_records_log!A162, "-", ""), {"0","1","2","3","4","5","6","7","8","9"}, 1)),"-",RIGHT(citizen_services_records_log!A162,6))))</f>
        <v>MUN-000601</v>
      </c>
      <c r="B162" s="2">
        <f>IF(ISBLANK(citizen_services_records_log!B162),"None",IF(ISNUMBER(citizen_services_records_log!B162),citizen_services_records_log!B162,DATE(RIGHT(citizen_services_records_log!B162,4),MID(citizen_services_records_log!B162,4,2),LEFT(citizen_services_records_log!B162,2))))</f>
        <v>46034</v>
      </c>
      <c r="C162" s="5" t="str">
        <f>IF(citizen_services_records_log!C162 = "SASSA Grant Status Enquiry","SASSA - Grant Status Enquiry",IF(citizen_services_records_log!C162 = "SASSA Grant Application",  "SASSA - Grant Application", IF(citizen_services_records_log!C162=0,"None", citizen_services_records_log!C162)))</f>
        <v>Municipal - Service Request</v>
      </c>
      <c r="D162" s="5" t="str" cm="1">
        <f t="array" ref="D162">_xlfn.IFS(ISTEXT(citizen_services_records_log!D162),PROPER(citizen_services_records_log!D162),ISBLANK(citizen_services_records_log!D162),"None")</f>
        <v>Vanderbijlpark Home Affairs</v>
      </c>
      <c r="E162" s="5" t="str" cm="1">
        <f t="array" ref="E162">_xlfn.IFS(ISTEXT(citizen_services_records_log!E162),PROPER(citizen_services_records_log!E162),ISBLANK(citizen_services_records_log!E162),"None")</f>
        <v>Nokuthula Molefe</v>
      </c>
      <c r="F162" s="6" t="str" cm="1">
        <f t="array" ref="F162">_xlfn.IFS(ISBLANK(citizen_services_records_log!F162),"None", TYPE(citizen_services_records_log!F162)=1,citizen_services_records_log!F162,citizen_services_records_log!F162="ID NOT PROVIDED","ID not provided" )</f>
        <v>ID not provided</v>
      </c>
      <c r="G162" s="4" t="str">
        <f>IF(ISBLANK(citizen_services_records_log!G162),"None",IF(ISNUMBER(citizen_services_records_log!G162),citizen_services_records_log!G162,DATE(RIGHT(citizen_services_records_log!G162,4),MID(citizen_services_records_log!G162,4,2),LEFT(citizen_services_records_log!G162,2))))</f>
        <v>None</v>
      </c>
      <c r="H162" s="5" t="str" cm="1">
        <f t="array" ref="H162">_xlfn.IFS(citizen_services_records_log!H162="M", "Male", citizen_services_records_log!H162 = "F", "Female", citizen_services_records_log!H162="male", "Male", citizen_services_records_log!H162="female","Female", ISBLANK(citizen_services_records_log!H162),"None", citizen_services_records_log!H162 = "Female", "Female", citizen_services_records_log!H162="Male","Male")</f>
        <v>Male</v>
      </c>
      <c r="I162" s="6" t="str">
        <f>IF(OR(ISBLANK(citizen_services_records_log!I162),UPPER(TRIM(citizen_services_records_log!I162))="N/A"),"None",_xlfn.LET(_xlpm.d,RIGHT(SUBSTITUTE(SUBSTITUTE(SUBSTITUTE(SUBSTITUTE(citizen_services_records_log!I162," ",""),"-",""),"(",""),")",""),9),"0"&amp;LEFT(_xlpm.d,2)&amp;" "&amp;MID(_xlpm.d,3,3)&amp;" "&amp;RIGHT(_xlpm.d,4)))</f>
        <v>None</v>
      </c>
      <c r="J162" s="5" t="str" cm="1">
        <f t="array" ref="J162">_xlfn.IFS(ISTEXT(citizen_services_records_log!J162),citizen_services_records_log!J162,ISBLANK(citizen_services_records_log!J162),"None")</f>
        <v>Ward 24</v>
      </c>
      <c r="K162" s="5" t="str" cm="1">
        <f t="array" ref="K162">_xlfn.IFS(ISTEXT(citizen_services_records_log!K162),citizen_services_records_log!K162, ISBLANK(citizen_services_records_log!K162),"None")</f>
        <v>None</v>
      </c>
      <c r="L162" s="5" t="str" cm="1">
        <f t="array" ref="L162">SUBSTITUTE(PROPER(_xlfn.IFS(ISTEXT(citizen_services_records_log!L162),citizen_services_records_log!L162, ISBLANK(citizen_services_records_log!L162),"None")),"Id","ID",1)</f>
        <v>Complete</v>
      </c>
      <c r="M162" s="5" t="str" cm="1">
        <f t="array" ref="M162">IF(citizen_services_records_log!M162 = "Re-opened","Re-opened",PROPER(_xlfn.IFS(ISTEXT(citizen_services_records_log!M162),citizen_services_records_log!M162, ISBLANK(citizen_services_records_log!M162),"None")))</f>
        <v>Awaiting Documents</v>
      </c>
      <c r="N162" s="5" t="str" cm="1">
        <f t="array" ref="N162">(_xlfn.IFS(ISTEXT(citizen_services_records_log!N162),citizen_services_records_log!N162,ISBLANK(citizen_services_records_log!N162),"None"))</f>
        <v>Q068</v>
      </c>
      <c r="O162" s="5" t="str" cm="1">
        <f t="array" ref="O162">_xlfn.IFS(ISTEXT(citizen_services_records_log!O162),PROPER(citizen_services_records_log!O162),ISBLANK(citizen_services_records_log!O162),"None")</f>
        <v>Marius Radebe</v>
      </c>
      <c r="P162" s="4" t="str">
        <f>IF(ISBLANK(citizen_services_records_log!P162),"None",IF(ISNUMBER(citizen_services_records_log!P162),citizen_services_records_log!P162,DATE(RIGHT(citizen_services_records_log!P162,4),MID(citizen_services_records_log!P162,4,2),LEFT(citizen_services_records_log!P162,2))))</f>
        <v>None</v>
      </c>
      <c r="Q162" s="5" t="str" cm="1">
        <f t="array" ref="Q162">SUBSTITUTE(_xlfn.IFS(ISTEXT(citizen_services_records_log!Q162),PROPER(citizen_services_records_log!Q162),ISBLANK(citizen_services_records_log!Q162),"None"),"Id","ID",1)</f>
        <v>None</v>
      </c>
    </row>
    <row r="163" spans="1:17" x14ac:dyDescent="0.3">
      <c r="A163" s="5" t="str">
        <f>IF(ISBLANK(citizen_services_records_log!A163),"None",(CONCATENATE(UPPER(_xlfn.TEXTBEFORE(SUBSTITUTE(citizen_services_records_log!A163, "-", ""), {"0","1","2","3","4","5","6","7","8","9"}, 1)),"-",RIGHT(citizen_services_records_log!A163,6))))</f>
        <v>CLN-000009</v>
      </c>
      <c r="B163" s="2">
        <f>IF(ISBLANK(citizen_services_records_log!B163),"None",IF(ISNUMBER(citizen_services_records_log!B163),citizen_services_records_log!B163,DATE(RIGHT(citizen_services_records_log!B163,4),MID(citizen_services_records_log!B163,4,2),LEFT(citizen_services_records_log!B163,2))))</f>
        <v>46214</v>
      </c>
      <c r="C163" s="5" t="str">
        <f>IF(citizen_services_records_log!C163 = "SASSA Grant Status Enquiry","SASSA - Grant Status Enquiry",IF(citizen_services_records_log!C163 = "SASSA Grant Application",  "SASSA - Grant Application", IF(citizen_services_records_log!C163=0,"None", citizen_services_records_log!C163)))</f>
        <v>Clinic - General Consultation</v>
      </c>
      <c r="D163" s="5" t="str" cm="1">
        <f t="array" ref="D163">_xlfn.IFS(ISTEXT(citizen_services_records_log!D163),PROPER(citizen_services_records_log!D163),ISBLANK(citizen_services_records_log!D163),"None")</f>
        <v>Emfuleni Municipal Office</v>
      </c>
      <c r="E163" s="5" t="str" cm="1">
        <f t="array" ref="E163">_xlfn.IFS(ISTEXT(citizen_services_records_log!E163),PROPER(citizen_services_records_log!E163),ISBLANK(citizen_services_records_log!E163),"None")</f>
        <v>Elizabeth Khumalo</v>
      </c>
      <c r="F163" s="6" cm="1">
        <f t="array" ref="F163">_xlfn.IFS(ISBLANK(citizen_services_records_log!F163),"None", TYPE(citizen_services_records_log!F163)=1,citizen_services_records_log!F163,citizen_services_records_log!F163="ID NOT PROVIDED","ID not provided" )</f>
        <v>7200000000000</v>
      </c>
      <c r="G163" s="4">
        <f>IF(ISBLANK(citizen_services_records_log!G163),"None",IF(ISNUMBER(citizen_services_records_log!G163),citizen_services_records_log!G163,DATE(RIGHT(citizen_services_records_log!G163,4),MID(citizen_services_records_log!G163,4,2),LEFT(citizen_services_records_log!G163,2))))</f>
        <v>26317</v>
      </c>
      <c r="H163" s="5" t="str" cm="1">
        <f t="array" ref="H163">_xlfn.IFS(citizen_services_records_log!H163="M", "Male", citizen_services_records_log!H163 = "F", "Female", citizen_services_records_log!H163="male", "Male", citizen_services_records_log!H163="female","Female", ISBLANK(citizen_services_records_log!H163),"None", citizen_services_records_log!H163 = "Female", "Female", citizen_services_records_log!H163="Male","Male")</f>
        <v>Male</v>
      </c>
      <c r="I163" s="6" t="str">
        <f>IF(OR(ISBLANK(citizen_services_records_log!I163),UPPER(TRIM(citizen_services_records_log!I163))="N/A"),"None",_xlfn.LET(_xlpm.d,RIGHT(SUBSTITUTE(SUBSTITUTE(SUBSTITUTE(SUBSTITUTE(citizen_services_records_log!I163," ",""),"-",""),"(",""),")",""),9),"0"&amp;LEFT(_xlpm.d,2)&amp;" "&amp;MID(_xlpm.d,3,3)&amp;" "&amp;RIGHT(_xlpm.d,4)))</f>
        <v>None</v>
      </c>
      <c r="J163" s="5" t="str" cm="1">
        <f t="array" ref="J163">_xlfn.IFS(ISTEXT(citizen_services_records_log!J163),citizen_services_records_log!J163,ISBLANK(citizen_services_records_log!J163),"None")</f>
        <v>Ward 4</v>
      </c>
      <c r="K163" s="5" t="str" cm="1">
        <f t="array" ref="K163">_xlfn.IFS(ISTEXT(citizen_services_records_log!K163),citizen_services_records_log!K163, ISBLANK(citizen_services_records_log!K163),"None")</f>
        <v>None</v>
      </c>
      <c r="L163" s="5" t="str" cm="1">
        <f t="array" ref="L163">SUBSTITUTE(PROPER(_xlfn.IFS(ISTEXT(citizen_services_records_log!L163),citizen_services_records_log!L163, ISBLANK(citizen_services_records_log!L163),"None")),"Id","ID",1)</f>
        <v>Rejected</v>
      </c>
      <c r="M163" s="5" t="str" cm="1">
        <f t="array" ref="M163">IF(citizen_services_records_log!M163 = "Re-opened","Re-opened",PROPER(_xlfn.IFS(ISTEXT(citizen_services_records_log!M163),citizen_services_records_log!M163, ISBLANK(citizen_services_records_log!M163),"None")))</f>
        <v>Re-opened</v>
      </c>
      <c r="N163" s="5" t="str" cm="1">
        <f t="array" ref="N163">(_xlfn.IFS(ISTEXT(citizen_services_records_log!N163),citizen_services_records_log!N163,ISBLANK(citizen_services_records_log!N163),"None"))</f>
        <v>Q279</v>
      </c>
      <c r="O163" s="5" t="str" cm="1">
        <f t="array" ref="O163">_xlfn.IFS(ISTEXT(citizen_services_records_log!O163),PROPER(citizen_services_records_log!O163),ISBLANK(citizen_services_records_log!O163),"None")</f>
        <v>Busisiwe Khumalo</v>
      </c>
      <c r="P163" s="4" t="str">
        <f>IF(ISBLANK(citizen_services_records_log!P163),"None",IF(ISNUMBER(citizen_services_records_log!P163),citizen_services_records_log!P163,DATE(RIGHT(citizen_services_records_log!P163,4),MID(citizen_services_records_log!P163,4,2),LEFT(citizen_services_records_log!P163,2))))</f>
        <v>None</v>
      </c>
      <c r="Q163" s="5" t="str" cm="1">
        <f t="array" ref="Q163">SUBSTITUTE(_xlfn.IFS(ISTEXT(citizen_services_records_log!Q163),PROPER(citizen_services_records_log!Q163),ISBLANK(citizen_services_records_log!Q163),"None"),"Id","ID",1)</f>
        <v>None</v>
      </c>
    </row>
    <row r="164" spans="1:17" x14ac:dyDescent="0.3">
      <c r="A164" s="5" t="str">
        <f>IF(ISBLANK(citizen_services_records_log!A164),"None",(CONCATENATE(UPPER(_xlfn.TEXTBEFORE(SUBSTITUTE(citizen_services_records_log!A164, "-", ""), {"0","1","2","3","4","5","6","7","8","9"}, 1)),"-",RIGHT(citizen_services_records_log!A164,6))))</f>
        <v>DHA-000555</v>
      </c>
      <c r="B164" s="2">
        <f>IF(ISBLANK(citizen_services_records_log!B164),"None",IF(ISNUMBER(citizen_services_records_log!B164),citizen_services_records_log!B164,DATE(RIGHT(citizen_services_records_log!B164,4),MID(citizen_services_records_log!B164,4,2),LEFT(citizen_services_records_log!B164,2))))</f>
        <v>46108</v>
      </c>
      <c r="C164" s="5" t="str">
        <f>IF(citizen_services_records_log!C164 = "SASSA Grant Status Enquiry","SASSA - Grant Status Enquiry",IF(citizen_services_records_log!C164 = "SASSA Grant Application",  "SASSA - Grant Application", IF(citizen_services_records_log!C164=0,"None", citizen_services_records_log!C164)))</f>
        <v>Home Affairs - ID Application</v>
      </c>
      <c r="D164" s="5" t="str" cm="1">
        <f t="array" ref="D164">_xlfn.IFS(ISTEXT(citizen_services_records_log!D164),PROPER(citizen_services_records_log!D164),ISBLANK(citizen_services_records_log!D164),"None")</f>
        <v>Meyerton Municipal Office</v>
      </c>
      <c r="E164" s="5" t="str" cm="1">
        <f t="array" ref="E164">_xlfn.IFS(ISTEXT(citizen_services_records_log!E164),PROPER(citizen_services_records_log!E164),ISBLANK(citizen_services_records_log!E164),"None")</f>
        <v>Willem Pretorius</v>
      </c>
      <c r="F164" s="6" cm="1">
        <f t="array" ref="F164">_xlfn.IFS(ISBLANK(citizen_services_records_log!F164),"None", TYPE(citizen_services_records_log!F164)=1,citizen_services_records_log!F164,citizen_services_records_log!F164="ID NOT PROVIDED","ID not provided" )</f>
        <v>5700000000000</v>
      </c>
      <c r="G164" s="4">
        <f>IF(ISBLANK(citizen_services_records_log!G164),"None",IF(ISNUMBER(citizen_services_records_log!G164),citizen_services_records_log!G164,DATE(RIGHT(citizen_services_records_log!G164,4),MID(citizen_services_records_log!G164,4,2),LEFT(citizen_services_records_log!G164,2))))</f>
        <v>20930</v>
      </c>
      <c r="H164" s="5" t="str" cm="1">
        <f t="array" ref="H164">_xlfn.IFS(citizen_services_records_log!H164="M", "Male", citizen_services_records_log!H164 = "F", "Female", citizen_services_records_log!H164="male", "Male", citizen_services_records_log!H164="female","Female", ISBLANK(citizen_services_records_log!H164),"None", citizen_services_records_log!H164 = "Female", "Female", citizen_services_records_log!H164="Male","Male")</f>
        <v>Male</v>
      </c>
      <c r="I164" s="6" t="str">
        <f>IF(OR(ISBLANK(citizen_services_records_log!I164),UPPER(TRIM(citizen_services_records_log!I164))="N/A"),"None",_xlfn.LET(_xlpm.d,RIGHT(SUBSTITUTE(SUBSTITUTE(SUBSTITUTE(SUBSTITUTE(citizen_services_records_log!I164," ",""),"-",""),"(",""),")",""),9),"0"&amp;LEFT(_xlpm.d,2)&amp;" "&amp;MID(_xlpm.d,3,3)&amp;" "&amp;RIGHT(_xlpm.d,4)))</f>
        <v>069 274 5128</v>
      </c>
      <c r="J164" s="5" t="str" cm="1">
        <f t="array" ref="J164">_xlfn.IFS(ISTEXT(citizen_services_records_log!J164),citizen_services_records_log!J164,ISBLANK(citizen_services_records_log!J164),"None")</f>
        <v>Ward 19</v>
      </c>
      <c r="K164" s="5" t="str" cm="1">
        <f t="array" ref="K164">_xlfn.IFS(ISTEXT(citizen_services_records_log!K164),citizen_services_records_log!K164, ISBLANK(citizen_services_records_log!K164),"None")</f>
        <v>None</v>
      </c>
      <c r="L164" s="5" t="str" cm="1">
        <f t="array" ref="L164">SUBSTITUTE(PROPER(_xlfn.IFS(ISTEXT(citizen_services_records_log!L164),citizen_services_records_log!L164, ISBLANK(citizen_services_records_log!L164),"None")),"Id","ID",1)</f>
        <v>Complete</v>
      </c>
      <c r="M164" s="5" t="str" cm="1">
        <f t="array" ref="M164">IF(citizen_services_records_log!M164 = "Re-opened","Re-opened",PROPER(_xlfn.IFS(ISTEXT(citizen_services_records_log!M164),citizen_services_records_log!M164, ISBLANK(citizen_services_records_log!M164),"None")))</f>
        <v>Captured</v>
      </c>
      <c r="N164" s="5" t="str" cm="1">
        <f t="array" ref="N164">(_xlfn.IFS(ISTEXT(citizen_services_records_log!N164),citizen_services_records_log!N164,ISBLANK(citizen_services_records_log!N164),"None"))</f>
        <v>Q117</v>
      </c>
      <c r="O164" s="5" t="str" cm="1">
        <f t="array" ref="O164">_xlfn.IFS(ISTEXT(citizen_services_records_log!O164),PROPER(citizen_services_records_log!O164),ISBLANK(citizen_services_records_log!O164),"None")</f>
        <v>Werner Coetzee</v>
      </c>
      <c r="P164" s="4" t="str">
        <f>IF(ISBLANK(citizen_services_records_log!P164),"None",IF(ISNUMBER(citizen_services_records_log!P164),citizen_services_records_log!P164,DATE(RIGHT(citizen_services_records_log!P164,4),MID(citizen_services_records_log!P164,4,2),LEFT(citizen_services_records_log!P164,2))))</f>
        <v>None</v>
      </c>
      <c r="Q164" s="5" t="str" cm="1">
        <f t="array" ref="Q164">SUBSTITUTE(_xlfn.IFS(ISTEXT(citizen_services_records_log!Q164),PROPER(citizen_services_records_log!Q164),ISBLANK(citizen_services_records_log!Q164),"None"),"Id","ID",1)</f>
        <v>Client To Return With Proof Of Residence</v>
      </c>
    </row>
    <row r="165" spans="1:17" x14ac:dyDescent="0.3">
      <c r="A165" s="5" t="str">
        <f>IF(ISBLANK(citizen_services_records_log!A165),"None",(CONCATENATE(UPPER(_xlfn.TEXTBEFORE(SUBSTITUTE(citizen_services_records_log!A165, "-", ""), {"0","1","2","3","4","5","6","7","8","9"}, 1)),"-",RIGHT(citizen_services_records_log!A165,6))))</f>
        <v>CLN-000948</v>
      </c>
      <c r="B165" s="2">
        <f>IF(ISBLANK(citizen_services_records_log!B165),"None",IF(ISNUMBER(citizen_services_records_log!B165),citizen_services_records_log!B165,DATE(RIGHT(citizen_services_records_log!B165,4),MID(citizen_services_records_log!B165,4,2),LEFT(citizen_services_records_log!B165,2))))</f>
        <v>46047</v>
      </c>
      <c r="C165" s="5" t="str">
        <f>IF(citizen_services_records_log!C165 = "SASSA Grant Status Enquiry","SASSA - Grant Status Enquiry",IF(citizen_services_records_log!C165 = "SASSA Grant Application",  "SASSA - Grant Application", IF(citizen_services_records_log!C165=0,"None", citizen_services_records_log!C165)))</f>
        <v>Clinic - Chronic Medication Collection</v>
      </c>
      <c r="D165" s="5" t="str" cm="1">
        <f t="array" ref="D165">_xlfn.IFS(ISTEXT(citizen_services_records_log!D165),PROPER(citizen_services_records_log!D165),ISBLANK(citizen_services_records_log!D165),"None")</f>
        <v>Sebokeng Sassa Office</v>
      </c>
      <c r="E165" s="5" t="str" cm="1">
        <f t="array" ref="E165">_xlfn.IFS(ISTEXT(citizen_services_records_log!E165),PROPER(citizen_services_records_log!E165),ISBLANK(citizen_services_records_log!E165),"None")</f>
        <v>Sipho Radebe</v>
      </c>
      <c r="F165" s="6" cm="1">
        <f t="array" ref="F165">_xlfn.IFS(ISBLANK(citizen_services_records_log!F165),"None", TYPE(citizen_services_records_log!F165)=1,citizen_services_records_log!F165,citizen_services_records_log!F165="ID NOT PROVIDED","ID not provided" )</f>
        <v>410000000000</v>
      </c>
      <c r="G165" s="4">
        <f>IF(ISBLANK(citizen_services_records_log!G165),"None",IF(ISNUMBER(citizen_services_records_log!G165),citizen_services_records_log!G165,DATE(RIGHT(citizen_services_records_log!G165,4),MID(citizen_services_records_log!G165,4,2),LEFT(citizen_services_records_log!G165,2))))</f>
        <v>38087</v>
      </c>
      <c r="H165" s="5" t="str" cm="1">
        <f t="array" ref="H165">_xlfn.IFS(citizen_services_records_log!H165="M", "Male", citizen_services_records_log!H165 = "F", "Female", citizen_services_records_log!H165="male", "Male", citizen_services_records_log!H165="female","Female", ISBLANK(citizen_services_records_log!H165),"None", citizen_services_records_log!H165 = "Female", "Female", citizen_services_records_log!H165="Male","Male")</f>
        <v>Male</v>
      </c>
      <c r="I165" s="6" t="str">
        <f>IF(OR(ISBLANK(citizen_services_records_log!I165),UPPER(TRIM(citizen_services_records_log!I165))="N/A"),"None",_xlfn.LET(_xlpm.d,RIGHT(SUBSTITUTE(SUBSTITUTE(SUBSTITUTE(SUBSTITUTE(citizen_services_records_log!I165," ",""),"-",""),"(",""),")",""),9),"0"&amp;LEFT(_xlpm.d,2)&amp;" "&amp;MID(_xlpm.d,3,3)&amp;" "&amp;RIGHT(_xlpm.d,4)))</f>
        <v>069 832 7697</v>
      </c>
      <c r="J165" s="5" t="str" cm="1">
        <f t="array" ref="J165">_xlfn.IFS(ISTEXT(citizen_services_records_log!J165),citizen_services_records_log!J165,ISBLANK(citizen_services_records_log!J165),"None")</f>
        <v>Ward 1</v>
      </c>
      <c r="K165" s="5" t="str" cm="1">
        <f t="array" ref="K165">_xlfn.IFS(ISTEXT(citizen_services_records_log!K165),citizen_services_records_log!K165, ISBLANK(citizen_services_records_log!K165),"None")</f>
        <v>None</v>
      </c>
      <c r="L165" s="5" t="str" cm="1">
        <f t="array" ref="L165">SUBSTITUTE(PROPER(_xlfn.IFS(ISTEXT(citizen_services_records_log!L165),citizen_services_records_log!L165, ISBLANK(citizen_services_records_log!L165),"None")),"Id","ID",1)</f>
        <v>Incomplete - Missing Proof Of Residence</v>
      </c>
      <c r="M165" s="5" t="str" cm="1">
        <f t="array" ref="M165">IF(citizen_services_records_log!M165 = "Re-opened","Re-opened",PROPER(_xlfn.IFS(ISTEXT(citizen_services_records_log!M165),citizen_services_records_log!M165, ISBLANK(citizen_services_records_log!M165),"None")))</f>
        <v>Resolved</v>
      </c>
      <c r="N165" s="5" t="str" cm="1">
        <f t="array" ref="N165">(_xlfn.IFS(ISTEXT(citizen_services_records_log!N165),citizen_services_records_log!N165,ISBLANK(citizen_services_records_log!N165),"None"))</f>
        <v>Q033</v>
      </c>
      <c r="O165" s="5" t="str" cm="1">
        <f t="array" ref="O165">_xlfn.IFS(ISTEXT(citizen_services_records_log!O165),PROPER(citizen_services_records_log!O165),ISBLANK(citizen_services_records_log!O165),"None")</f>
        <v>Zanele Nel</v>
      </c>
      <c r="P165" s="4">
        <f>IF(ISBLANK(citizen_services_records_log!P165),"None",IF(ISNUMBER(citizen_services_records_log!P165),citizen_services_records_log!P165,DATE(RIGHT(citizen_services_records_log!P165,4),MID(citizen_services_records_log!P165,4,2),LEFT(citizen_services_records_log!P165,2))))</f>
        <v>46074</v>
      </c>
      <c r="Q165" s="5" t="str" cm="1">
        <f t="array" ref="Q165">SUBSTITUTE(_xlfn.IFS(ISTEXT(citizen_services_records_log!Q165),PROPER(citizen_services_records_log!Q165),ISBLANK(citizen_services_records_log!Q165),"None"),"Id","ID",1)</f>
        <v>Incorrect ID Number Provided Initially, Corrected</v>
      </c>
    </row>
    <row r="166" spans="1:17" x14ac:dyDescent="0.3">
      <c r="A166" s="5" t="str">
        <f>IF(ISBLANK(citizen_services_records_log!A166),"None",(CONCATENATE(UPPER(_xlfn.TEXTBEFORE(SUBSTITUTE(citizen_services_records_log!A166, "-", ""), {"0","1","2","3","4","5","6","7","8","9"}, 1)),"-",RIGHT(citizen_services_records_log!A166,6))))</f>
        <v>SASSA-000669</v>
      </c>
      <c r="B166" s="2">
        <f>IF(ISBLANK(citizen_services_records_log!B166),"None",IF(ISNUMBER(citizen_services_records_log!B166),citizen_services_records_log!B166,DATE(RIGHT(citizen_services_records_log!B166,4),MID(citizen_services_records_log!B166,4,2),LEFT(citizen_services_records_log!B166,2))))</f>
        <v>46005</v>
      </c>
      <c r="C166" s="5" t="str">
        <f>IF(citizen_services_records_log!C166 = "SASSA Grant Status Enquiry","SASSA - Grant Status Enquiry",IF(citizen_services_records_log!C166 = "SASSA Grant Application",  "SASSA - Grant Application", IF(citizen_services_records_log!C166=0,"None", citizen_services_records_log!C166)))</f>
        <v>SASSA - Grant Application</v>
      </c>
      <c r="D166" s="5" t="str" cm="1">
        <f t="array" ref="D166">_xlfn.IFS(ISTEXT(citizen_services_records_log!D166),PROPER(citizen_services_records_log!D166),ISBLANK(citizen_services_records_log!D166),"None")</f>
        <v>Vereeniging Home Affairs</v>
      </c>
      <c r="E166" s="5" t="str" cm="1">
        <f t="array" ref="E166">_xlfn.IFS(ISTEXT(citizen_services_records_log!E166),PROPER(citizen_services_records_log!E166),ISBLANK(citizen_services_records_log!E166),"None")</f>
        <v>Grace Sithole</v>
      </c>
      <c r="F166" s="6" cm="1">
        <f t="array" ref="F166">_xlfn.IFS(ISBLANK(citizen_services_records_log!F166),"None", TYPE(citizen_services_records_log!F166)=1,citizen_services_records_log!F166,citizen_services_records_log!F166="ID NOT PROVIDED","ID not provided" )</f>
        <v>2110000000000</v>
      </c>
      <c r="G166" s="4">
        <f>IF(ISBLANK(citizen_services_records_log!G166),"None",IF(ISNUMBER(citizen_services_records_log!G166),citizen_services_records_log!G166,DATE(RIGHT(citizen_services_records_log!G166,4),MID(citizen_services_records_log!G166,4,2),LEFT(citizen_services_records_log!G166,2))))</f>
        <v>44407</v>
      </c>
      <c r="H166" s="5" t="str" cm="1">
        <f t="array" ref="H166">_xlfn.IFS(citizen_services_records_log!H166="M", "Male", citizen_services_records_log!H166 = "F", "Female", citizen_services_records_log!H166="male", "Male", citizen_services_records_log!H166="female","Female", ISBLANK(citizen_services_records_log!H166),"None", citizen_services_records_log!H166 = "Female", "Female", citizen_services_records_log!H166="Male","Male")</f>
        <v>Male</v>
      </c>
      <c r="I166" s="6" t="str">
        <f>IF(OR(ISBLANK(citizen_services_records_log!I166),UPPER(TRIM(citizen_services_records_log!I166))="N/A"),"None",_xlfn.LET(_xlpm.d,RIGHT(SUBSTITUTE(SUBSTITUTE(SUBSTITUTE(SUBSTITUTE(citizen_services_records_log!I166," ",""),"-",""),"(",""),")",""),9),"0"&amp;LEFT(_xlpm.d,2)&amp;" "&amp;MID(_xlpm.d,3,3)&amp;" "&amp;RIGHT(_xlpm.d,4)))</f>
        <v>076 752 8734</v>
      </c>
      <c r="J166" s="5" t="str" cm="1">
        <f t="array" ref="J166">_xlfn.IFS(ISTEXT(citizen_services_records_log!J166),citizen_services_records_log!J166,ISBLANK(citizen_services_records_log!J166),"None")</f>
        <v>Ward 20</v>
      </c>
      <c r="K166" s="5" t="str" cm="1">
        <f t="array" ref="K166">_xlfn.IFS(ISTEXT(citizen_services_records_log!K166),citizen_services_records_log!K166, ISBLANK(citizen_services_records_log!K166),"None")</f>
        <v>Disability Grant</v>
      </c>
      <c r="L166" s="5" t="str" cm="1">
        <f t="array" ref="L166">SUBSTITUTE(PROPER(_xlfn.IFS(ISTEXT(citizen_services_records_log!L166),citizen_services_records_log!L166, ISBLANK(citizen_services_records_log!L166),"None")),"Id","ID",1)</f>
        <v>Under Review</v>
      </c>
      <c r="M166" s="5" t="str" cm="1">
        <f t="array" ref="M166">IF(citizen_services_records_log!M166 = "Re-opened","Re-opened",PROPER(_xlfn.IFS(ISTEXT(citizen_services_records_log!M166),citizen_services_records_log!M166, ISBLANK(citizen_services_records_log!M166),"None")))</f>
        <v>Awaiting Documents</v>
      </c>
      <c r="N166" s="5" t="str" cm="1">
        <f t="array" ref="N166">(_xlfn.IFS(ISTEXT(citizen_services_records_log!N166),citizen_services_records_log!N166,ISBLANK(citizen_services_records_log!N166),"None"))</f>
        <v>Q185</v>
      </c>
      <c r="O166" s="5" t="str" cm="1">
        <f t="array" ref="O166">_xlfn.IFS(ISTEXT(citizen_services_records_log!O166),PROPER(citizen_services_records_log!O166),ISBLANK(citizen_services_records_log!O166),"None")</f>
        <v>Chris Sithole</v>
      </c>
      <c r="P166" s="4" t="str">
        <f>IF(ISBLANK(citizen_services_records_log!P166),"None",IF(ISNUMBER(citizen_services_records_log!P166),citizen_services_records_log!P166,DATE(RIGHT(citizen_services_records_log!P166,4),MID(citizen_services_records_log!P166,4,2),LEFT(citizen_services_records_log!P166,2))))</f>
        <v>None</v>
      </c>
      <c r="Q166" s="5" t="str" cm="1">
        <f t="array" ref="Q166">SUBSTITUTE(_xlfn.IFS(ISTEXT(citizen_services_records_log!Q166),PROPER(citizen_services_records_log!Q166),ISBLANK(citizen_services_records_log!Q166),"None"),"Id","ID",1)</f>
        <v>Applicant Did Not Bring Required Supporting Documents</v>
      </c>
    </row>
    <row r="167" spans="1:17" x14ac:dyDescent="0.3">
      <c r="A167" s="5" t="str">
        <f>IF(ISBLANK(citizen_services_records_log!A167),"None",(CONCATENATE(UPPER(_xlfn.TEXTBEFORE(SUBSTITUTE(citizen_services_records_log!A167, "-", ""), {"0","1","2","3","4","5","6","7","8","9"}, 1)),"-",RIGHT(citizen_services_records_log!A167,6))))</f>
        <v>DHA-000490</v>
      </c>
      <c r="B167" s="2">
        <f>IF(ISBLANK(citizen_services_records_log!B167),"None",IF(ISNUMBER(citizen_services_records_log!B167),citizen_services_records_log!B167,DATE(RIGHT(citizen_services_records_log!B167,4),MID(citizen_services_records_log!B167,4,2),LEFT(citizen_services_records_log!B167,2))))</f>
        <v>46173</v>
      </c>
      <c r="C167" s="5" t="str">
        <f>IF(citizen_services_records_log!C167 = "SASSA Grant Status Enquiry","SASSA - Grant Status Enquiry",IF(citizen_services_records_log!C167 = "SASSA Grant Application",  "SASSA - Grant Application", IF(citizen_services_records_log!C167=0,"None", citizen_services_records_log!C167)))</f>
        <v>Home Affairs - ID Application</v>
      </c>
      <c r="D167" s="5" t="str" cm="1">
        <f t="array" ref="D167">_xlfn.IFS(ISTEXT(citizen_services_records_log!D167),PROPER(citizen_services_records_log!D167),ISBLANK(citizen_services_records_log!D167),"None")</f>
        <v>Emfuleni Municipal Office</v>
      </c>
      <c r="E167" s="5" t="str" cm="1">
        <f t="array" ref="E167">_xlfn.IFS(ISTEXT(citizen_services_records_log!E167),PROPER(citizen_services_records_log!E167),ISBLANK(citizen_services_records_log!E167),"None")</f>
        <v>Marie Mokoena</v>
      </c>
      <c r="F167" s="6" cm="1">
        <f t="array" ref="F167">_xlfn.IFS(ISBLANK(citizen_services_records_log!F167),"None", TYPE(citizen_services_records_log!F167)=1,citizen_services_records_log!F167,citizen_services_records_log!F167="ID NOT PROVIDED","ID not provided" )</f>
        <v>612000000000</v>
      </c>
      <c r="G167" s="4">
        <f>IF(ISBLANK(citizen_services_records_log!G167),"None",IF(ISNUMBER(citizen_services_records_log!G167),citizen_services_records_log!G167,DATE(RIGHT(citizen_services_records_log!G167,4),MID(citizen_services_records_log!G167,4,2),LEFT(citizen_services_records_log!G167,2))))</f>
        <v>39076</v>
      </c>
      <c r="H167" s="5" t="str" cm="1">
        <f t="array" ref="H167">_xlfn.IFS(citizen_services_records_log!H167="M", "Male", citizen_services_records_log!H167 = "F", "Female", citizen_services_records_log!H167="male", "Male", citizen_services_records_log!H167="female","Female", ISBLANK(citizen_services_records_log!H167),"None", citizen_services_records_log!H167 = "Female", "Female", citizen_services_records_log!H167="Male","Male")</f>
        <v>Female</v>
      </c>
      <c r="I167" s="6" t="str">
        <f>IF(OR(ISBLANK(citizen_services_records_log!I167),UPPER(TRIM(citizen_services_records_log!I167))="N/A"),"None",_xlfn.LET(_xlpm.d,RIGHT(SUBSTITUTE(SUBSTITUTE(SUBSTITUTE(SUBSTITUTE(citizen_services_records_log!I167," ",""),"-",""),"(",""),")",""),9),"0"&amp;LEFT(_xlpm.d,2)&amp;" "&amp;MID(_xlpm.d,3,3)&amp;" "&amp;RIGHT(_xlpm.d,4)))</f>
        <v>070 398 6564</v>
      </c>
      <c r="J167" s="5" t="str" cm="1">
        <f t="array" ref="J167">_xlfn.IFS(ISTEXT(citizen_services_records_log!J167),citizen_services_records_log!J167,ISBLANK(citizen_services_records_log!J167),"None")</f>
        <v>Ward 17</v>
      </c>
      <c r="K167" s="5" t="str" cm="1">
        <f t="array" ref="K167">_xlfn.IFS(ISTEXT(citizen_services_records_log!K167),citizen_services_records_log!K167, ISBLANK(citizen_services_records_log!K167),"None")</f>
        <v>None</v>
      </c>
      <c r="L167" s="5" t="str" cm="1">
        <f t="array" ref="L167">SUBSTITUTE(PROPER(_xlfn.IFS(ISTEXT(citizen_services_records_log!L167),citizen_services_records_log!L167, ISBLANK(citizen_services_records_log!L167),"None")),"Id","ID",1)</f>
        <v>Pending Verification</v>
      </c>
      <c r="M167" s="5" t="str" cm="1">
        <f t="array" ref="M167">IF(citizen_services_records_log!M167 = "Re-opened","Re-opened",PROPER(_xlfn.IFS(ISTEXT(citizen_services_records_log!M167),citizen_services_records_log!M167, ISBLANK(citizen_services_records_log!M167),"None")))</f>
        <v>Escalated</v>
      </c>
      <c r="N167" s="5" t="str" cm="1">
        <f t="array" ref="N167">(_xlfn.IFS(ISTEXT(citizen_services_records_log!N167),citizen_services_records_log!N167,ISBLANK(citizen_services_records_log!N167),"None"))</f>
        <v>Q023</v>
      </c>
      <c r="O167" s="5" t="str" cm="1">
        <f t="array" ref="O167">_xlfn.IFS(ISTEXT(citizen_services_records_log!O167),PROPER(citizen_services_records_log!O167),ISBLANK(citizen_services_records_log!O167),"None")</f>
        <v>Marius Swart</v>
      </c>
      <c r="P167" s="4">
        <f>IF(ISBLANK(citizen_services_records_log!P167),"None",IF(ISNUMBER(citizen_services_records_log!P167),citizen_services_records_log!P167,DATE(RIGHT(citizen_services_records_log!P167,4),MID(citizen_services_records_log!P167,4,2),LEFT(citizen_services_records_log!P167,2))))</f>
        <v>46194</v>
      </c>
      <c r="Q167" s="5" t="str" cm="1">
        <f t="array" ref="Q167">SUBSTITUTE(_xlfn.IFS(ISTEXT(citizen_services_records_log!Q167),PROPER(citizen_services_records_log!Q167),ISBLANK(citizen_services_records_log!Q167),"None"),"Id","ID",1)</f>
        <v>Client To Return With Proof Of Residence</v>
      </c>
    </row>
    <row r="168" spans="1:17" x14ac:dyDescent="0.3">
      <c r="A168" s="5" t="str">
        <f>IF(ISBLANK(citizen_services_records_log!A168),"None",(CONCATENATE(UPPER(_xlfn.TEXTBEFORE(SUBSTITUTE(citizen_services_records_log!A168, "-", ""), {"0","1","2","3","4","5","6","7","8","9"}, 1)),"-",RIGHT(citizen_services_records_log!A168,6))))</f>
        <v>DHA-000927</v>
      </c>
      <c r="B168" s="2">
        <f>IF(ISBLANK(citizen_services_records_log!B168),"None",IF(ISNUMBER(citizen_services_records_log!B168),citizen_services_records_log!B168,DATE(RIGHT(citizen_services_records_log!B168,4),MID(citizen_services_records_log!B168,4,2),LEFT(citizen_services_records_log!B168,2))))</f>
        <v>46365</v>
      </c>
      <c r="C168" s="5" t="str">
        <f>IF(citizen_services_records_log!C168 = "SASSA Grant Status Enquiry","SASSA - Grant Status Enquiry",IF(citizen_services_records_log!C168 = "SASSA Grant Application",  "SASSA - Grant Application", IF(citizen_services_records_log!C168=0,"None", citizen_services_records_log!C168)))</f>
        <v>Home Affairs - Death Certificate</v>
      </c>
      <c r="D168" s="5" t="str" cm="1">
        <f t="array" ref="D168">_xlfn.IFS(ISTEXT(citizen_services_records_log!D168),PROPER(citizen_services_records_log!D168),ISBLANK(citizen_services_records_log!D168),"None")</f>
        <v>Sebokeng Sassa Office</v>
      </c>
      <c r="E168" s="5" t="str" cm="1">
        <f t="array" ref="E168">_xlfn.IFS(ISTEXT(citizen_services_records_log!E168),PROPER(citizen_services_records_log!E168),ISBLANK(citizen_services_records_log!E168),"None")</f>
        <v>Nokuthula Pretorius</v>
      </c>
      <c r="F168" s="6" cm="1">
        <f t="array" ref="F168">_xlfn.IFS(ISBLANK(citizen_services_records_log!F168),"None", TYPE(citizen_services_records_log!F168)=1,citizen_services_records_log!F168,citizen_services_records_log!F168="ID NOT PROVIDED","ID not provided" )</f>
        <v>9700000000000</v>
      </c>
      <c r="G168" s="4">
        <f>IF(ISBLANK(citizen_services_records_log!G168),"None",IF(ISNUMBER(citizen_services_records_log!G168),citizen_services_records_log!G168,DATE(RIGHT(citizen_services_records_log!G168,4),MID(citizen_services_records_log!G168,4,2),LEFT(citizen_services_records_log!G168,2))))</f>
        <v>35540</v>
      </c>
      <c r="H168" s="5" t="str" cm="1">
        <f t="array" ref="H168">_xlfn.IFS(citizen_services_records_log!H168="M", "Male", citizen_services_records_log!H168 = "F", "Female", citizen_services_records_log!H168="male", "Male", citizen_services_records_log!H168="female","Female", ISBLANK(citizen_services_records_log!H168),"None", citizen_services_records_log!H168 = "Female", "Female", citizen_services_records_log!H168="Male","Male")</f>
        <v>Male</v>
      </c>
      <c r="I168" s="6" t="str">
        <f>IF(OR(ISBLANK(citizen_services_records_log!I168),UPPER(TRIM(citizen_services_records_log!I168))="N/A"),"None",_xlfn.LET(_xlpm.d,RIGHT(SUBSTITUTE(SUBSTITUTE(SUBSTITUTE(SUBSTITUTE(citizen_services_records_log!I168," ",""),"-",""),"(",""),")",""),9),"0"&amp;LEFT(_xlpm.d,2)&amp;" "&amp;MID(_xlpm.d,3,3)&amp;" "&amp;RIGHT(_xlpm.d,4)))</f>
        <v>075 138 7602</v>
      </c>
      <c r="J168" s="5" t="str" cm="1">
        <f t="array" ref="J168">_xlfn.IFS(ISTEXT(citizen_services_records_log!J168),citizen_services_records_log!J168,ISBLANK(citizen_services_records_log!J168),"None")</f>
        <v>Ward 7</v>
      </c>
      <c r="K168" s="5" t="str" cm="1">
        <f t="array" ref="K168">_xlfn.IFS(ISTEXT(citizen_services_records_log!K168),citizen_services_records_log!K168, ISBLANK(citizen_services_records_log!K168),"None")</f>
        <v>None</v>
      </c>
      <c r="L168" s="5" t="str" cm="1">
        <f t="array" ref="L168">SUBSTITUTE(PROPER(_xlfn.IFS(ISTEXT(citizen_services_records_log!L168),citizen_services_records_log!L168, ISBLANK(citizen_services_records_log!L168),"None")),"Id","ID",1)</f>
        <v>Incomplete - Missing Proof Of Residence</v>
      </c>
      <c r="M168" s="5" t="str" cm="1">
        <f t="array" ref="M168">IF(citizen_services_records_log!M168 = "Re-opened","Re-opened",PROPER(_xlfn.IFS(ISTEXT(citizen_services_records_log!M168),citizen_services_records_log!M168, ISBLANK(citizen_services_records_log!M168),"None")))</f>
        <v>Closed</v>
      </c>
      <c r="N168" s="5" t="str" cm="1">
        <f t="array" ref="N168">(_xlfn.IFS(ISTEXT(citizen_services_records_log!N168),citizen_services_records_log!N168,ISBLANK(citizen_services_records_log!N168),"None"))</f>
        <v>Q219</v>
      </c>
      <c r="O168" s="5" t="str" cm="1">
        <f t="array" ref="O168">_xlfn.IFS(ISTEXT(citizen_services_records_log!O168),PROPER(citizen_services_records_log!O168),ISBLANK(citizen_services_records_log!O168),"None")</f>
        <v>Marius Sithole</v>
      </c>
      <c r="P168" s="4">
        <f>IF(ISBLANK(citizen_services_records_log!P168),"None",IF(ISNUMBER(citizen_services_records_log!P168),citizen_services_records_log!P168,DATE(RIGHT(citizen_services_records_log!P168,4),MID(citizen_services_records_log!P168,4,2),LEFT(citizen_services_records_log!P168,2))))</f>
        <v>46306</v>
      </c>
      <c r="Q168" s="5" t="str" cm="1">
        <f t="array" ref="Q168">SUBSTITUTE(_xlfn.IFS(ISTEXT(citizen_services_records_log!Q168),PROPER(citizen_services_records_log!Q168),ISBLANK(citizen_services_records_log!Q168),"None"),"Id","ID",1)</f>
        <v>Home Affairs System Down For Maintenance During Visit</v>
      </c>
    </row>
    <row r="169" spans="1:17" x14ac:dyDescent="0.3">
      <c r="A169" s="5" t="str">
        <f>IF(ISBLANK(citizen_services_records_log!A169),"None",(CONCATENATE(UPPER(_xlfn.TEXTBEFORE(SUBSTITUTE(citizen_services_records_log!A169, "-", ""), {"0","1","2","3","4","5","6","7","8","9"}, 1)),"-",RIGHT(citizen_services_records_log!A169,6))))</f>
        <v>DHA-000425</v>
      </c>
      <c r="B169" s="2">
        <f>IF(ISBLANK(citizen_services_records_log!B169),"None",IF(ISNUMBER(citizen_services_records_log!B169),citizen_services_records_log!B169,DATE(RIGHT(citizen_services_records_log!B169,4),MID(citizen_services_records_log!B169,4,2),LEFT(citizen_services_records_log!B169,2))))</f>
        <v>46152</v>
      </c>
      <c r="C169" s="5" t="str">
        <f>IF(citizen_services_records_log!C169 = "SASSA Grant Status Enquiry","SASSA - Grant Status Enquiry",IF(citizen_services_records_log!C169 = "SASSA Grant Application",  "SASSA - Grant Application", IF(citizen_services_records_log!C169=0,"None", citizen_services_records_log!C169)))</f>
        <v>Home Affairs - Death Certificate</v>
      </c>
      <c r="D169" s="5" t="str" cm="1">
        <f t="array" ref="D169">_xlfn.IFS(ISTEXT(citizen_services_records_log!D169),PROPER(citizen_services_records_log!D169),ISBLANK(citizen_services_records_log!D169),"None")</f>
        <v>Emfuleni Municipal Office</v>
      </c>
      <c r="E169" s="5" t="str" cm="1">
        <f t="array" ref="E169">_xlfn.IFS(ISTEXT(citizen_services_records_log!E169),PROPER(citizen_services_records_log!E169),ISBLANK(citizen_services_records_log!E169),"None")</f>
        <v>Lindiwe Mahlangu</v>
      </c>
      <c r="F169" s="6" t="str" cm="1">
        <f t="array" ref="F169">_xlfn.IFS(ISBLANK(citizen_services_records_log!F169),"None", TYPE(citizen_services_records_log!F169)=1,citizen_services_records_log!F169,citizen_services_records_log!F169="ID NOT PROVIDED","ID not provided" )</f>
        <v>None</v>
      </c>
      <c r="G169" s="4">
        <f>IF(ISBLANK(citizen_services_records_log!G169),"None",IF(ISNUMBER(citizen_services_records_log!G169),citizen_services_records_log!G169,DATE(RIGHT(citizen_services_records_log!G169,4),MID(citizen_services_records_log!G169,4,2),LEFT(citizen_services_records_log!G169,2))))</f>
        <v>38528</v>
      </c>
      <c r="H169" s="5" t="str" cm="1">
        <f t="array" ref="H169">_xlfn.IFS(citizen_services_records_log!H169="M", "Male", citizen_services_records_log!H169 = "F", "Female", citizen_services_records_log!H169="male", "Male", citizen_services_records_log!H169="female","Female", ISBLANK(citizen_services_records_log!H169),"None", citizen_services_records_log!H169 = "Female", "Female", citizen_services_records_log!H169="Male","Male")</f>
        <v>Male</v>
      </c>
      <c r="I169" s="6" t="str">
        <f>IF(OR(ISBLANK(citizen_services_records_log!I169),UPPER(TRIM(citizen_services_records_log!I169))="N/A"),"None",_xlfn.LET(_xlpm.d,RIGHT(SUBSTITUTE(SUBSTITUTE(SUBSTITUTE(SUBSTITUTE(citizen_services_records_log!I169," ",""),"-",""),"(",""),")",""),9),"0"&amp;LEFT(_xlpm.d,2)&amp;" "&amp;MID(_xlpm.d,3,3)&amp;" "&amp;RIGHT(_xlpm.d,4)))</f>
        <v>075 669 8213</v>
      </c>
      <c r="J169" s="5" t="str" cm="1">
        <f t="array" ref="J169">_xlfn.IFS(ISTEXT(citizen_services_records_log!J169),citizen_services_records_log!J169,ISBLANK(citizen_services_records_log!J169),"None")</f>
        <v>Ward 20</v>
      </c>
      <c r="K169" s="5" t="str" cm="1">
        <f t="array" ref="K169">_xlfn.IFS(ISTEXT(citizen_services_records_log!K169),citizen_services_records_log!K169, ISBLANK(citizen_services_records_log!K169),"None")</f>
        <v>None</v>
      </c>
      <c r="L169" s="5" t="str" cm="1">
        <f t="array" ref="L169">SUBSTITUTE(PROPER(_xlfn.IFS(ISTEXT(citizen_services_records_log!L169),citizen_services_records_log!L169, ISBLANK(citizen_services_records_log!L169),"None")),"Id","ID",1)</f>
        <v>Incomplete - Missing ID Copy</v>
      </c>
      <c r="M169" s="5" t="str" cm="1">
        <f t="array" ref="M169">IF(citizen_services_records_log!M169 = "Re-opened","Re-opened",PROPER(_xlfn.IFS(ISTEXT(citizen_services_records_log!M169),citizen_services_records_log!M169, ISBLANK(citizen_services_records_log!M169),"None")))</f>
        <v>Re-opened</v>
      </c>
      <c r="N169" s="5" t="str" cm="1">
        <f t="array" ref="N169">(_xlfn.IFS(ISTEXT(citizen_services_records_log!N169),citizen_services_records_log!N169,ISBLANK(citizen_services_records_log!N169),"None"))</f>
        <v>Q205</v>
      </c>
      <c r="O169" s="5" t="str" cm="1">
        <f t="array" ref="O169">_xlfn.IFS(ISTEXT(citizen_services_records_log!O169),PROPER(citizen_services_records_log!O169),ISBLANK(citizen_services_records_log!O169),"None")</f>
        <v>Marius Khumalo</v>
      </c>
      <c r="P169" s="4">
        <f>IF(ISBLANK(citizen_services_records_log!P169),"None",IF(ISNUMBER(citizen_services_records_log!P169),citizen_services_records_log!P169,DATE(RIGHT(citizen_services_records_log!P169,4),MID(citizen_services_records_log!P169,4,2),LEFT(citizen_services_records_log!P169,2))))</f>
        <v>46087</v>
      </c>
      <c r="Q169" s="5" t="str" cm="1">
        <f t="array" ref="Q169">SUBSTITUTE(_xlfn.IFS(ISTEXT(citizen_services_records_log!Q169),PROPER(citizen_services_records_log!Q169),ISBLANK(citizen_services_records_log!Q169),"None"),"Id","ID",1)</f>
        <v>Elderly Applicant Assisted Due To Mobility Issues</v>
      </c>
    </row>
    <row r="170" spans="1:17" x14ac:dyDescent="0.3">
      <c r="A170" s="5" t="str">
        <f>IF(ISBLANK(citizen_services_records_log!A170),"None",(CONCATENATE(UPPER(_xlfn.TEXTBEFORE(SUBSTITUTE(citizen_services_records_log!A170, "-", ""), {"0","1","2","3","4","5","6","7","8","9"}, 1)),"-",RIGHT(citizen_services_records_log!A170,6))))</f>
        <v>SASSA-000581</v>
      </c>
      <c r="B170" s="2">
        <f>IF(ISBLANK(citizen_services_records_log!B170),"None",IF(ISNUMBER(citizen_services_records_log!B170),citizen_services_records_log!B170,DATE(RIGHT(citizen_services_records_log!B170,4),MID(citizen_services_records_log!B170,4,2),LEFT(citizen_services_records_log!B170,2))))</f>
        <v>46110</v>
      </c>
      <c r="C170" s="5" t="str">
        <f>IF(citizen_services_records_log!C170 = "SASSA Grant Status Enquiry","SASSA - Grant Status Enquiry",IF(citizen_services_records_log!C170 = "SASSA Grant Application",  "SASSA - Grant Application", IF(citizen_services_records_log!C170=0,"None", citizen_services_records_log!C170)))</f>
        <v>SASSA - Grant Application</v>
      </c>
      <c r="D170" s="5" t="str" cm="1">
        <f t="array" ref="D170">_xlfn.IFS(ISTEXT(citizen_services_records_log!D170),PROPER(citizen_services_records_log!D170),ISBLANK(citizen_services_records_log!D170),"None")</f>
        <v>Vereeniging Home Affairs</v>
      </c>
      <c r="E170" s="5" t="str" cm="1">
        <f t="array" ref="E170">_xlfn.IFS(ISTEXT(citizen_services_records_log!E170),PROPER(citizen_services_records_log!E170),ISBLANK(citizen_services_records_log!E170),"None")</f>
        <v>Lindiwe Sithole</v>
      </c>
      <c r="F170" s="6" cm="1">
        <f t="array" ref="F170">_xlfn.IFS(ISBLANK(citizen_services_records_log!F170),"None", TYPE(citizen_services_records_log!F170)=1,citizen_services_records_log!F170,citizen_services_records_log!F170="ID NOT PROVIDED","ID not provided" )</f>
        <v>6900000000000</v>
      </c>
      <c r="G170" s="4">
        <f>IF(ISBLANK(citizen_services_records_log!G170),"None",IF(ISNUMBER(citizen_services_records_log!G170),citizen_services_records_log!G170,DATE(RIGHT(citizen_services_records_log!G170,4),MID(citizen_services_records_log!G170,4,2),LEFT(citizen_services_records_log!G170,2))))</f>
        <v>25251</v>
      </c>
      <c r="H170" s="5" t="str" cm="1">
        <f t="array" ref="H170">_xlfn.IFS(citizen_services_records_log!H170="M", "Male", citizen_services_records_log!H170 = "F", "Female", citizen_services_records_log!H170="male", "Male", citizen_services_records_log!H170="female","Female", ISBLANK(citizen_services_records_log!H170),"None", citizen_services_records_log!H170 = "Female", "Female", citizen_services_records_log!H170="Male","Male")</f>
        <v>Male</v>
      </c>
      <c r="I170" s="6" t="str">
        <f>IF(OR(ISBLANK(citizen_services_records_log!I170),UPPER(TRIM(citizen_services_records_log!I170))="N/A"),"None",_xlfn.LET(_xlpm.d,RIGHT(SUBSTITUTE(SUBSTITUTE(SUBSTITUTE(SUBSTITUTE(citizen_services_records_log!I170," ",""),"-",""),"(",""),")",""),9),"0"&amp;LEFT(_xlpm.d,2)&amp;" "&amp;MID(_xlpm.d,3,3)&amp;" "&amp;RIGHT(_xlpm.d,4)))</f>
        <v>061 269 1510</v>
      </c>
      <c r="J170" s="5" t="str" cm="1">
        <f t="array" ref="J170">_xlfn.IFS(ISTEXT(citizen_services_records_log!J170),citizen_services_records_log!J170,ISBLANK(citizen_services_records_log!J170),"None")</f>
        <v>Ward 18</v>
      </c>
      <c r="K170" s="5" t="str" cm="1">
        <f t="array" ref="K170">_xlfn.IFS(ISTEXT(citizen_services_records_log!K170),citizen_services_records_log!K170, ISBLANK(citizen_services_records_log!K170),"None")</f>
        <v>Foster Child Grant</v>
      </c>
      <c r="L170" s="5" t="str" cm="1">
        <f t="array" ref="L170">SUBSTITUTE(PROPER(_xlfn.IFS(ISTEXT(citizen_services_records_log!L170),citizen_services_records_log!L170, ISBLANK(citizen_services_records_log!L170),"None")),"Id","ID",1)</f>
        <v>None</v>
      </c>
      <c r="M170" s="5" t="str" cm="1">
        <f t="array" ref="M170">IF(citizen_services_records_log!M170 = "Re-opened","Re-opened",PROPER(_xlfn.IFS(ISTEXT(citizen_services_records_log!M170),citizen_services_records_log!M170, ISBLANK(citizen_services_records_log!M170),"None")))</f>
        <v>Captured</v>
      </c>
      <c r="N170" s="5" t="str" cm="1">
        <f t="array" ref="N170">(_xlfn.IFS(ISTEXT(citizen_services_records_log!N170),citizen_services_records_log!N170,ISBLANK(citizen_services_records_log!N170),"None"))</f>
        <v>Q251</v>
      </c>
      <c r="O170" s="5" t="str" cm="1">
        <f t="array" ref="O170">_xlfn.IFS(ISTEXT(citizen_services_records_log!O170),PROPER(citizen_services_records_log!O170),ISBLANK(citizen_services_records_log!O170),"None")</f>
        <v>Zanele Sithole</v>
      </c>
      <c r="P170" s="4" t="str">
        <f>IF(ISBLANK(citizen_services_records_log!P170),"None",IF(ISNUMBER(citizen_services_records_log!P170),citizen_services_records_log!P170,DATE(RIGHT(citizen_services_records_log!P170,4),MID(citizen_services_records_log!P170,4,2),LEFT(citizen_services_records_log!P170,2))))</f>
        <v>None</v>
      </c>
      <c r="Q170" s="5" t="str" cm="1">
        <f t="array" ref="Q170">SUBSTITUTE(_xlfn.IFS(ISTEXT(citizen_services_records_log!Q170),PROPER(citizen_services_records_log!Q170),ISBLANK(citizen_services_records_log!Q170),"None"),"Id","ID",1)</f>
        <v>Home Affairs System Down For Maintenance During Visit</v>
      </c>
    </row>
    <row r="171" spans="1:17" x14ac:dyDescent="0.3">
      <c r="A171" s="5" t="str">
        <f>IF(ISBLANK(citizen_services_records_log!A171),"None",(CONCATENATE(UPPER(_xlfn.TEXTBEFORE(SUBSTITUTE(citizen_services_records_log!A171, "-", ""), {"0","1","2","3","4","5","6","7","8","9"}, 1)),"-",RIGHT(citizen_services_records_log!A171,6))))</f>
        <v>DHA-000986</v>
      </c>
      <c r="B171" s="2">
        <f>IF(ISBLANK(citizen_services_records_log!B171),"None",IF(ISNUMBER(citizen_services_records_log!B171),citizen_services_records_log!B171,DATE(RIGHT(citizen_services_records_log!B171,4),MID(citizen_services_records_log!B171,4,2),LEFT(citizen_services_records_log!B171,2))))</f>
        <v>46271</v>
      </c>
      <c r="C171" s="5" t="str">
        <f>IF(citizen_services_records_log!C171 = "SASSA Grant Status Enquiry","SASSA - Grant Status Enquiry",IF(citizen_services_records_log!C171 = "SASSA Grant Application",  "SASSA - Grant Application", IF(citizen_services_records_log!C171=0,"None", citizen_services_records_log!C171)))</f>
        <v>Home Affairs - ID Application</v>
      </c>
      <c r="D171" s="5" t="str" cm="1">
        <f t="array" ref="D171">_xlfn.IFS(ISTEXT(citizen_services_records_log!D171),PROPER(citizen_services_records_log!D171),ISBLANK(citizen_services_records_log!D171),"None")</f>
        <v>Sharpeville Clinic</v>
      </c>
      <c r="E171" s="5" t="str" cm="1">
        <f t="array" ref="E171">_xlfn.IFS(ISTEXT(citizen_services_records_log!E171),PROPER(citizen_services_records_log!E171),ISBLANK(citizen_services_records_log!E171),"None")</f>
        <v>Kagiso Sithole</v>
      </c>
      <c r="F171" s="6" cm="1">
        <f t="array" ref="F171">_xlfn.IFS(ISBLANK(citizen_services_records_log!F171),"None", TYPE(citizen_services_records_log!F171)=1,citizen_services_records_log!F171,citizen_services_records_log!F171="ID NOT PROVIDED","ID not provided" )</f>
        <v>4610000000000</v>
      </c>
      <c r="G171" s="4">
        <f>IF(ISBLANK(citizen_services_records_log!G171),"None",IF(ISNUMBER(citizen_services_records_log!G171),citizen_services_records_log!G171,DATE(RIGHT(citizen_services_records_log!G171,4),MID(citizen_services_records_log!G171,4,2),LEFT(citizen_services_records_log!G171,2))))</f>
        <v>17088</v>
      </c>
      <c r="H171" s="5" t="str" cm="1">
        <f t="array" ref="H171">_xlfn.IFS(citizen_services_records_log!H171="M", "Male", citizen_services_records_log!H171 = "F", "Female", citizen_services_records_log!H171="male", "Male", citizen_services_records_log!H171="female","Female", ISBLANK(citizen_services_records_log!H171),"None", citizen_services_records_log!H171 = "Female", "Female", citizen_services_records_log!H171="Male","Male")</f>
        <v>Male</v>
      </c>
      <c r="I171" s="6" t="str">
        <f>IF(OR(ISBLANK(citizen_services_records_log!I171),UPPER(TRIM(citizen_services_records_log!I171))="N/A"),"None",_xlfn.LET(_xlpm.d,RIGHT(SUBSTITUTE(SUBSTITUTE(SUBSTITUTE(SUBSTITUTE(citizen_services_records_log!I171," ",""),"-",""),"(",""),")",""),9),"0"&amp;LEFT(_xlpm.d,2)&amp;" "&amp;MID(_xlpm.d,3,3)&amp;" "&amp;RIGHT(_xlpm.d,4)))</f>
        <v>065 972 0458</v>
      </c>
      <c r="J171" s="5" t="str" cm="1">
        <f t="array" ref="J171">_xlfn.IFS(ISTEXT(citizen_services_records_log!J171),citizen_services_records_log!J171,ISBLANK(citizen_services_records_log!J171),"None")</f>
        <v>Ward 23</v>
      </c>
      <c r="K171" s="5" t="str" cm="1">
        <f t="array" ref="K171">_xlfn.IFS(ISTEXT(citizen_services_records_log!K171),citizen_services_records_log!K171, ISBLANK(citizen_services_records_log!K171),"None")</f>
        <v>None</v>
      </c>
      <c r="L171" s="5" t="str" cm="1">
        <f t="array" ref="L171">SUBSTITUTE(PROPER(_xlfn.IFS(ISTEXT(citizen_services_records_log!L171),citizen_services_records_log!L171, ISBLANK(citizen_services_records_log!L171),"None")),"Id","ID",1)</f>
        <v>None</v>
      </c>
      <c r="M171" s="5" t="str" cm="1">
        <f t="array" ref="M171">IF(citizen_services_records_log!M171 = "Re-opened","Re-opened",PROPER(_xlfn.IFS(ISTEXT(citizen_services_records_log!M171),citizen_services_records_log!M171, ISBLANK(citizen_services_records_log!M171),"None")))</f>
        <v>Captured</v>
      </c>
      <c r="N171" s="5" t="str" cm="1">
        <f t="array" ref="N171">(_xlfn.IFS(ISTEXT(citizen_services_records_log!N171),citizen_services_records_log!N171,ISBLANK(citizen_services_records_log!N171),"None"))</f>
        <v>Q045</v>
      </c>
      <c r="O171" s="5" t="str" cm="1">
        <f t="array" ref="O171">_xlfn.IFS(ISTEXT(citizen_services_records_log!O171),PROPER(citizen_services_records_log!O171),ISBLANK(citizen_services_records_log!O171),"None")</f>
        <v>Refilwe Meyer</v>
      </c>
      <c r="P171" s="4" t="str">
        <f>IF(ISBLANK(citizen_services_records_log!P171),"None",IF(ISNUMBER(citizen_services_records_log!P171),citizen_services_records_log!P171,DATE(RIGHT(citizen_services_records_log!P171,4),MID(citizen_services_records_log!P171,4,2),LEFT(citizen_services_records_log!P171,2))))</f>
        <v>None</v>
      </c>
      <c r="Q171" s="5" t="str" cm="1">
        <f t="array" ref="Q171">SUBSTITUTE(_xlfn.IFS(ISTEXT(citizen_services_records_log!Q171),PROPER(citizen_services_records_log!Q171),ISBLANK(citizen_services_records_log!Q171),"None"),"Id","ID",1)</f>
        <v>Biometric Capture Failed, Rescheduled</v>
      </c>
    </row>
    <row r="172" spans="1:17" x14ac:dyDescent="0.3">
      <c r="A172" s="5" t="str">
        <f>IF(ISBLANK(citizen_services_records_log!A172),"None",(CONCATENATE(UPPER(_xlfn.TEXTBEFORE(SUBSTITUTE(citizen_services_records_log!A172, "-", ""), {"0","1","2","3","4","5","6","7","8","9"}, 1)),"-",RIGHT(citizen_services_records_log!A172,6))))</f>
        <v>DHA-000502</v>
      </c>
      <c r="B172" s="2">
        <f>IF(ISBLANK(citizen_services_records_log!B172),"None",IF(ISNUMBER(citizen_services_records_log!B172),citizen_services_records_log!B172,DATE(RIGHT(citizen_services_records_log!B172,4),MID(citizen_services_records_log!B172,4,2),LEFT(citizen_services_records_log!B172,2))))</f>
        <v>46015</v>
      </c>
      <c r="C172" s="5" t="str">
        <f>IF(citizen_services_records_log!C172 = "SASSA Grant Status Enquiry","SASSA - Grant Status Enquiry",IF(citizen_services_records_log!C172 = "SASSA Grant Application",  "SASSA - Grant Application", IF(citizen_services_records_log!C172=0,"None", citizen_services_records_log!C172)))</f>
        <v>Home Affairs - Passport Application</v>
      </c>
      <c r="D172" s="5" t="str" cm="1">
        <f t="array" ref="D172">_xlfn.IFS(ISTEXT(citizen_services_records_log!D172),PROPER(citizen_services_records_log!D172),ISBLANK(citizen_services_records_log!D172),"None")</f>
        <v>Three Rivers Clinic</v>
      </c>
      <c r="E172" s="5" t="str" cm="1">
        <f t="array" ref="E172">_xlfn.IFS(ISTEXT(citizen_services_records_log!E172),PROPER(citizen_services_records_log!E172),ISBLANK(citizen_services_records_log!E172),"None")</f>
        <v>Kagiso Khumalo</v>
      </c>
      <c r="F172" s="6" cm="1">
        <f t="array" ref="F172">_xlfn.IFS(ISBLANK(citizen_services_records_log!F172),"None", TYPE(citizen_services_records_log!F172)=1,citizen_services_records_log!F172,citizen_services_records_log!F172="ID NOT PROVIDED","ID not provided" )</f>
        <v>9246015180</v>
      </c>
      <c r="G172" s="4">
        <f>IF(ISBLANK(citizen_services_records_log!G172),"None",IF(ISNUMBER(citizen_services_records_log!G172),citizen_services_records_log!G172,DATE(RIGHT(citizen_services_records_log!G172,4),MID(citizen_services_records_log!G172,4,2),LEFT(citizen_services_records_log!G172,2))))</f>
        <v>36793</v>
      </c>
      <c r="H172" s="5" t="str" cm="1">
        <f t="array" ref="H172">_xlfn.IFS(citizen_services_records_log!H172="M", "Male", citizen_services_records_log!H172 = "F", "Female", citizen_services_records_log!H172="male", "Male", citizen_services_records_log!H172="female","Female", ISBLANK(citizen_services_records_log!H172),"None", citizen_services_records_log!H172 = "Female", "Female", citizen_services_records_log!H172="Male","Male")</f>
        <v>Male</v>
      </c>
      <c r="I172" s="6" t="str">
        <f>IF(OR(ISBLANK(citizen_services_records_log!I172),UPPER(TRIM(citizen_services_records_log!I172))="N/A"),"None",_xlfn.LET(_xlpm.d,RIGHT(SUBSTITUTE(SUBSTITUTE(SUBSTITUTE(SUBSTITUTE(citizen_services_records_log!I172," ",""),"-",""),"(",""),")",""),9),"0"&amp;LEFT(_xlpm.d,2)&amp;" "&amp;MID(_xlpm.d,3,3)&amp;" "&amp;RIGHT(_xlpm.d,4)))</f>
        <v>079 500 4600</v>
      </c>
      <c r="J172" s="5" t="str" cm="1">
        <f t="array" ref="J172">_xlfn.IFS(ISTEXT(citizen_services_records_log!J172),citizen_services_records_log!J172,ISBLANK(citizen_services_records_log!J172),"None")</f>
        <v>Ward 1</v>
      </c>
      <c r="K172" s="5" t="str" cm="1">
        <f t="array" ref="K172">_xlfn.IFS(ISTEXT(citizen_services_records_log!K172),citizen_services_records_log!K172, ISBLANK(citizen_services_records_log!K172),"None")</f>
        <v>None</v>
      </c>
      <c r="L172" s="5" t="str" cm="1">
        <f t="array" ref="L172">SUBSTITUTE(PROPER(_xlfn.IFS(ISTEXT(citizen_services_records_log!L172),citizen_services_records_log!L172, ISBLANK(citizen_services_records_log!L172),"None")),"Id","ID",1)</f>
        <v>Under Review</v>
      </c>
      <c r="M172" s="5" t="str" cm="1">
        <f t="array" ref="M172">IF(citizen_services_records_log!M172 = "Re-opened","Re-opened",PROPER(_xlfn.IFS(ISTEXT(citizen_services_records_log!M172),citizen_services_records_log!M172, ISBLANK(citizen_services_records_log!M172),"None")))</f>
        <v>Awaiting Documents</v>
      </c>
      <c r="N172" s="5" t="str" cm="1">
        <f t="array" ref="N172">(_xlfn.IFS(ISTEXT(citizen_services_records_log!N172),citizen_services_records_log!N172,ISBLANK(citizen_services_records_log!N172),"None"))</f>
        <v>Q050</v>
      </c>
      <c r="O172" s="5" t="str" cm="1">
        <f t="array" ref="O172">_xlfn.IFS(ISTEXT(citizen_services_records_log!O172),PROPER(citizen_services_records_log!O172),ISBLANK(citizen_services_records_log!O172),"None")</f>
        <v>Deon Radebe</v>
      </c>
      <c r="P172" s="4" t="str">
        <f>IF(ISBLANK(citizen_services_records_log!P172),"None",IF(ISNUMBER(citizen_services_records_log!P172),citizen_services_records_log!P172,DATE(RIGHT(citizen_services_records_log!P172,4),MID(citizen_services_records_log!P172,4,2),LEFT(citizen_services_records_log!P172,2))))</f>
        <v>None</v>
      </c>
      <c r="Q172" s="5" t="str" cm="1">
        <f t="array" ref="Q172">SUBSTITUTE(_xlfn.IFS(ISTEXT(citizen_services_records_log!Q172),PROPER(citizen_services_records_log!Q172),ISBLANK(citizen_services_records_log!Q172),"None"),"Id","ID",1)</f>
        <v>Biometric Capture Failed, Rescheduled</v>
      </c>
    </row>
    <row r="173" spans="1:17" x14ac:dyDescent="0.3">
      <c r="A173" s="5" t="str">
        <f>IF(ISBLANK(citizen_services_records_log!A173),"None",(CONCATENATE(UPPER(_xlfn.TEXTBEFORE(SUBSTITUTE(citizen_services_records_log!A173, "-", ""), {"0","1","2","3","4","5","6","7","8","9"}, 1)),"-",RIGHT(citizen_services_records_log!A173,6))))</f>
        <v>SASSA-000223</v>
      </c>
      <c r="B173" s="2">
        <f>IF(ISBLANK(citizen_services_records_log!B173),"None",IF(ISNUMBER(citizen_services_records_log!B173),citizen_services_records_log!B173,DATE(RIGHT(citizen_services_records_log!B173,4),MID(citizen_services_records_log!B173,4,2),LEFT(citizen_services_records_log!B173,2))))</f>
        <v>46159</v>
      </c>
      <c r="C173" s="5" t="str">
        <f>IF(citizen_services_records_log!C173 = "SASSA Grant Status Enquiry","SASSA - Grant Status Enquiry",IF(citizen_services_records_log!C173 = "SASSA Grant Application",  "SASSA - Grant Application", IF(citizen_services_records_log!C173=0,"None", citizen_services_records_log!C173)))</f>
        <v>SASSA - Grant Application</v>
      </c>
      <c r="D173" s="5" t="str" cm="1">
        <f t="array" ref="D173">_xlfn.IFS(ISTEXT(citizen_services_records_log!D173),PROPER(citizen_services_records_log!D173),ISBLANK(citizen_services_records_log!D173),"None")</f>
        <v>Vanderbijlpark Home Affairs</v>
      </c>
      <c r="E173" s="5" t="str" cm="1">
        <f t="array" ref="E173">_xlfn.IFS(ISTEXT(citizen_services_records_log!E173),PROPER(citizen_services_records_log!E173),ISBLANK(citizen_services_records_log!E173),"None")</f>
        <v>Nomvula Kruger</v>
      </c>
      <c r="F173" s="6" cm="1">
        <f t="array" ref="F173">_xlfn.IFS(ISBLANK(citizen_services_records_log!F173),"None", TYPE(citizen_services_records_log!F173)=1,citizen_services_records_log!F173,citizen_services_records_log!F173="ID NOT PROVIDED","ID not provided" )</f>
        <v>8510000000000</v>
      </c>
      <c r="G173" s="4">
        <f>IF(ISBLANK(citizen_services_records_log!G173),"None",IF(ISNUMBER(citizen_services_records_log!G173),citizen_services_records_log!G173,DATE(RIGHT(citizen_services_records_log!G173,4),MID(citizen_services_records_log!G173,4,2),LEFT(citizen_services_records_log!G173,2))))</f>
        <v>31348</v>
      </c>
      <c r="H173" s="5" t="str" cm="1">
        <f t="array" ref="H173">_xlfn.IFS(citizen_services_records_log!H173="M", "Male", citizen_services_records_log!H173 = "F", "Female", citizen_services_records_log!H173="male", "Male", citizen_services_records_log!H173="female","Female", ISBLANK(citizen_services_records_log!H173),"None", citizen_services_records_log!H173 = "Female", "Female", citizen_services_records_log!H173="Male","Male")</f>
        <v>Female</v>
      </c>
      <c r="I173" s="6" t="str">
        <f>IF(OR(ISBLANK(citizen_services_records_log!I173),UPPER(TRIM(citizen_services_records_log!I173))="N/A"),"None",_xlfn.LET(_xlpm.d,RIGHT(SUBSTITUTE(SUBSTITUTE(SUBSTITUTE(SUBSTITUTE(citizen_services_records_log!I173," ",""),"-",""),"(",""),")",""),9),"0"&amp;LEFT(_xlpm.d,2)&amp;" "&amp;MID(_xlpm.d,3,3)&amp;" "&amp;RIGHT(_xlpm.d,4)))</f>
        <v>None</v>
      </c>
      <c r="J173" s="5" t="str" cm="1">
        <f t="array" ref="J173">_xlfn.IFS(ISTEXT(citizen_services_records_log!J173),citizen_services_records_log!J173,ISBLANK(citizen_services_records_log!J173),"None")</f>
        <v>Ward 12</v>
      </c>
      <c r="K173" s="5" t="str" cm="1">
        <f t="array" ref="K173">_xlfn.IFS(ISTEXT(citizen_services_records_log!K173),citizen_services_records_log!K173, ISBLANK(citizen_services_records_log!K173),"None")</f>
        <v>Social Relief of Distress (SRD)</v>
      </c>
      <c r="L173" s="5" t="str" cm="1">
        <f t="array" ref="L173">SUBSTITUTE(PROPER(_xlfn.IFS(ISTEXT(citizen_services_records_log!L173),citizen_services_records_log!L173, ISBLANK(citizen_services_records_log!L173),"None")),"Id","ID",1)</f>
        <v>Complete</v>
      </c>
      <c r="M173" s="5" t="str" cm="1">
        <f t="array" ref="M173">IF(citizen_services_records_log!M173 = "Re-opened","Re-opened",PROPER(_xlfn.IFS(ISTEXT(citizen_services_records_log!M173),citizen_services_records_log!M173, ISBLANK(citizen_services_records_log!M173),"None")))</f>
        <v>None</v>
      </c>
      <c r="N173" s="5" t="str" cm="1">
        <f t="array" ref="N173">(_xlfn.IFS(ISTEXT(citizen_services_records_log!N173),citizen_services_records_log!N173,ISBLANK(citizen_services_records_log!N173),"None"))</f>
        <v>Q189</v>
      </c>
      <c r="O173" s="5" t="str" cm="1">
        <f t="array" ref="O173">_xlfn.IFS(ISTEXT(citizen_services_records_log!O173),PROPER(citizen_services_records_log!O173),ISBLANK(citizen_services_records_log!O173),"None")</f>
        <v>Marius Mahlangu</v>
      </c>
      <c r="P173" s="4" t="str">
        <f>IF(ISBLANK(citizen_services_records_log!P173),"None",IF(ISNUMBER(citizen_services_records_log!P173),citizen_services_records_log!P173,DATE(RIGHT(citizen_services_records_log!P173,4),MID(citizen_services_records_log!P173,4,2),LEFT(citizen_services_records_log!P173,2))))</f>
        <v>None</v>
      </c>
      <c r="Q173" s="5" t="str" cm="1">
        <f t="array" ref="Q173">SUBSTITUTE(_xlfn.IFS(ISTEXT(citizen_services_records_log!Q173),PROPER(citizen_services_records_log!Q173),ISBLANK(citizen_services_records_log!Q173),"None"),"Id","ID",1)</f>
        <v>Duplicate Application Found On System - Flagged</v>
      </c>
    </row>
    <row r="174" spans="1:17" x14ac:dyDescent="0.3">
      <c r="A174" s="5" t="str">
        <f>IF(ISBLANK(citizen_services_records_log!A174),"None",(CONCATENATE(UPPER(_xlfn.TEXTBEFORE(SUBSTITUTE(citizen_services_records_log!A174, "-", ""), {"0","1","2","3","4","5","6","7","8","9"}, 1)),"-",RIGHT(citizen_services_records_log!A174,6))))</f>
        <v>SASSA-000391</v>
      </c>
      <c r="B174" s="2">
        <f>IF(ISBLANK(citizen_services_records_log!B174),"None",IF(ISNUMBER(citizen_services_records_log!B174),citizen_services_records_log!B174,DATE(RIGHT(citizen_services_records_log!B174,4),MID(citizen_services_records_log!B174,4,2),LEFT(citizen_services_records_log!B174,2))))</f>
        <v>46225</v>
      </c>
      <c r="C174" s="5" t="str">
        <f>IF(citizen_services_records_log!C174 = "SASSA Grant Status Enquiry","SASSA - Grant Status Enquiry",IF(citizen_services_records_log!C174 = "SASSA Grant Application",  "SASSA - Grant Application", IF(citizen_services_records_log!C174=0,"None", citizen_services_records_log!C174)))</f>
        <v>SASSA - Grant Application</v>
      </c>
      <c r="D174" s="5" t="str" cm="1">
        <f t="array" ref="D174">_xlfn.IFS(ISTEXT(citizen_services_records_log!D174),PROPER(citizen_services_records_log!D174),ISBLANK(citizen_services_records_log!D174),"None")</f>
        <v>Sharpeville Clinic</v>
      </c>
      <c r="E174" s="5" t="str" cm="1">
        <f t="array" ref="E174">_xlfn.IFS(ISTEXT(citizen_services_records_log!E174),PROPER(citizen_services_records_log!E174),ISBLANK(citizen_services_records_log!E174),"None")</f>
        <v>Elizabeth Molefe</v>
      </c>
      <c r="F174" s="6" cm="1">
        <f t="array" ref="F174">_xlfn.IFS(ISBLANK(citizen_services_records_log!F174),"None", TYPE(citizen_services_records_log!F174)=1,citizen_services_records_log!F174,citizen_services_records_log!F174="ID NOT PROVIDED","ID not provided" )</f>
        <v>9010000000000</v>
      </c>
      <c r="G174" s="4">
        <f>IF(ISBLANK(citizen_services_records_log!G174),"None",IF(ISNUMBER(citizen_services_records_log!G174),citizen_services_records_log!G174,DATE(RIGHT(citizen_services_records_log!G174,4),MID(citizen_services_records_log!G174,4,2),LEFT(citizen_services_records_log!G174,2))))</f>
        <v>33128</v>
      </c>
      <c r="H174" s="5" t="str" cm="1">
        <f t="array" ref="H174">_xlfn.IFS(citizen_services_records_log!H174="M", "Male", citizen_services_records_log!H174 = "F", "Female", citizen_services_records_log!H174="male", "Male", citizen_services_records_log!H174="female","Female", ISBLANK(citizen_services_records_log!H174),"None", citizen_services_records_log!H174 = "Female", "Female", citizen_services_records_log!H174="Male","Male")</f>
        <v>Male</v>
      </c>
      <c r="I174" s="6" t="str">
        <f>IF(OR(ISBLANK(citizen_services_records_log!I174),UPPER(TRIM(citizen_services_records_log!I174))="N/A"),"None",_xlfn.LET(_xlpm.d,RIGHT(SUBSTITUTE(SUBSTITUTE(SUBSTITUTE(SUBSTITUTE(citizen_services_records_log!I174," ",""),"-",""),"(",""),")",""),9),"0"&amp;LEFT(_xlpm.d,2)&amp;" "&amp;MID(_xlpm.d,3,3)&amp;" "&amp;RIGHT(_xlpm.d,4)))</f>
        <v>062 114 9554</v>
      </c>
      <c r="J174" s="5" t="str" cm="1">
        <f t="array" ref="J174">_xlfn.IFS(ISTEXT(citizen_services_records_log!J174),citizen_services_records_log!J174,ISBLANK(citizen_services_records_log!J174),"None")</f>
        <v>Ward 11</v>
      </c>
      <c r="K174" s="5" t="str" cm="1">
        <f t="array" ref="K174">_xlfn.IFS(ISTEXT(citizen_services_records_log!K174),citizen_services_records_log!K174, ISBLANK(citizen_services_records_log!K174),"None")</f>
        <v>Foster Child Grant</v>
      </c>
      <c r="L174" s="5" t="str" cm="1">
        <f t="array" ref="L174">SUBSTITUTE(PROPER(_xlfn.IFS(ISTEXT(citizen_services_records_log!L174),citizen_services_records_log!L174, ISBLANK(citizen_services_records_log!L174),"None")),"Id","ID",1)</f>
        <v>Complete</v>
      </c>
      <c r="M174" s="5" t="str" cm="1">
        <f t="array" ref="M174">IF(citizen_services_records_log!M174 = "Re-opened","Re-opened",PROPER(_xlfn.IFS(ISTEXT(citizen_services_records_log!M174),citizen_services_records_log!M174, ISBLANK(citizen_services_records_log!M174),"None")))</f>
        <v>Pending</v>
      </c>
      <c r="N174" s="5" t="str" cm="1">
        <f t="array" ref="N174">(_xlfn.IFS(ISTEXT(citizen_services_records_log!N174),citizen_services_records_log!N174,ISBLANK(citizen_services_records_log!N174),"None"))</f>
        <v>Q202</v>
      </c>
      <c r="O174" s="5" t="str" cm="1">
        <f t="array" ref="O174">_xlfn.IFS(ISTEXT(citizen_services_records_log!O174),PROPER(citizen_services_records_log!O174),ISBLANK(citizen_services_records_log!O174),"None")</f>
        <v>Refilwe Mahlangu</v>
      </c>
      <c r="P174" s="4" t="str">
        <f>IF(ISBLANK(citizen_services_records_log!P174),"None",IF(ISNUMBER(citizen_services_records_log!P174),citizen_services_records_log!P174,DATE(RIGHT(citizen_services_records_log!P174,4),MID(citizen_services_records_log!P174,4,2),LEFT(citizen_services_records_log!P174,2))))</f>
        <v>None</v>
      </c>
      <c r="Q174" s="5" t="str" cm="1">
        <f t="array" ref="Q174">SUBSTITUTE(_xlfn.IFS(ISTEXT(citizen_services_records_log!Q174),PROPER(citizen_services_records_log!Q174),ISBLANK(citizen_services_records_log!Q174),"None"),"Id","ID",1)</f>
        <v>Applicant Is A Minor, Guardian Present And Documented</v>
      </c>
    </row>
    <row r="175" spans="1:17" x14ac:dyDescent="0.3">
      <c r="A175" s="5" t="str">
        <f>IF(ISBLANK(citizen_services_records_log!A175),"None",(CONCATENATE(UPPER(_xlfn.TEXTBEFORE(SUBSTITUTE(citizen_services_records_log!A175, "-", ""), {"0","1","2","3","4","5","6","7","8","9"}, 1)),"-",RIGHT(citizen_services_records_log!A175,6))))</f>
        <v>SASSA-000343</v>
      </c>
      <c r="B175" s="2">
        <f>IF(ISBLANK(citizen_services_records_log!B175),"None",IF(ISNUMBER(citizen_services_records_log!B175),citizen_services_records_log!B175,DATE(RIGHT(citizen_services_records_log!B175,4),MID(citizen_services_records_log!B175,4,2),LEFT(citizen_services_records_log!B175,2))))</f>
        <v>45973</v>
      </c>
      <c r="C175" s="5" t="str">
        <f>IF(citizen_services_records_log!C175 = "SASSA Grant Status Enquiry","SASSA - Grant Status Enquiry",IF(citizen_services_records_log!C175 = "SASSA Grant Application",  "SASSA - Grant Application", IF(citizen_services_records_log!C175=0,"None", citizen_services_records_log!C175)))</f>
        <v>SASSA - Grant Application</v>
      </c>
      <c r="D175" s="5" t="str" cm="1">
        <f t="array" ref="D175">_xlfn.IFS(ISTEXT(citizen_services_records_log!D175),PROPER(citizen_services_records_log!D175),ISBLANK(citizen_services_records_log!D175),"None")</f>
        <v>Sharpeville Clinic</v>
      </c>
      <c r="E175" s="5" t="str" cm="1">
        <f t="array" ref="E175">_xlfn.IFS(ISTEXT(citizen_services_records_log!E175),PROPER(citizen_services_records_log!E175),ISBLANK(citizen_services_records_log!E175),"None")</f>
        <v>Elizabeth Mokoena</v>
      </c>
      <c r="F175" s="6" cm="1">
        <f t="array" ref="F175">_xlfn.IFS(ISBLANK(citizen_services_records_log!F175),"None", TYPE(citizen_services_records_log!F175)=1,citizen_services_records_log!F175,citizen_services_records_log!F175="ID NOT PROVIDED","ID not provided" )</f>
        <v>5710000000000</v>
      </c>
      <c r="G175" s="4">
        <f>IF(ISBLANK(citizen_services_records_log!G175),"None",IF(ISNUMBER(citizen_services_records_log!G175),citizen_services_records_log!G175,DATE(RIGHT(citizen_services_records_log!G175,4),MID(citizen_services_records_log!G175,4,2),LEFT(citizen_services_records_log!G175,2))))</f>
        <v>21039</v>
      </c>
      <c r="H175" s="5" t="str" cm="1">
        <f t="array" ref="H175">_xlfn.IFS(citizen_services_records_log!H175="M", "Male", citizen_services_records_log!H175 = "F", "Female", citizen_services_records_log!H175="male", "Male", citizen_services_records_log!H175="female","Female", ISBLANK(citizen_services_records_log!H175),"None", citizen_services_records_log!H175 = "Female", "Female", citizen_services_records_log!H175="Male","Male")</f>
        <v>None</v>
      </c>
      <c r="I175" s="6" t="str">
        <f>IF(OR(ISBLANK(citizen_services_records_log!I175),UPPER(TRIM(citizen_services_records_log!I175))="N/A"),"None",_xlfn.LET(_xlpm.d,RIGHT(SUBSTITUTE(SUBSTITUTE(SUBSTITUTE(SUBSTITUTE(citizen_services_records_log!I175," ",""),"-",""),"(",""),")",""),9),"0"&amp;LEFT(_xlpm.d,2)&amp;" "&amp;MID(_xlpm.d,3,3)&amp;" "&amp;RIGHT(_xlpm.d,4)))</f>
        <v>068 837 2923</v>
      </c>
      <c r="J175" s="5" t="str" cm="1">
        <f t="array" ref="J175">_xlfn.IFS(ISTEXT(citizen_services_records_log!J175),citizen_services_records_log!J175,ISBLANK(citizen_services_records_log!J175),"None")</f>
        <v>Ward 21</v>
      </c>
      <c r="K175" s="5" t="str" cm="1">
        <f t="array" ref="K175">_xlfn.IFS(ISTEXT(citizen_services_records_log!K175),citizen_services_records_log!K175, ISBLANK(citizen_services_records_log!K175),"None")</f>
        <v>Social Relief of Distress (SRD)</v>
      </c>
      <c r="L175" s="5" t="str" cm="1">
        <f t="array" ref="L175">SUBSTITUTE(PROPER(_xlfn.IFS(ISTEXT(citizen_services_records_log!L175),citizen_services_records_log!L175, ISBLANK(citizen_services_records_log!L175),"None")),"Id","ID",1)</f>
        <v>Pending Verification</v>
      </c>
      <c r="M175" s="5" t="str" cm="1">
        <f t="array" ref="M175">IF(citizen_services_records_log!M175 = "Re-opened","Re-opened",PROPER(_xlfn.IFS(ISTEXT(citizen_services_records_log!M175),citizen_services_records_log!M175, ISBLANK(citizen_services_records_log!M175),"None")))</f>
        <v>Captured</v>
      </c>
      <c r="N175" s="5" t="str" cm="1">
        <f t="array" ref="N175">(_xlfn.IFS(ISTEXT(citizen_services_records_log!N175),citizen_services_records_log!N175,ISBLANK(citizen_services_records_log!N175),"None"))</f>
        <v>Q054</v>
      </c>
      <c r="O175" s="5" t="str" cm="1">
        <f t="array" ref="O175">_xlfn.IFS(ISTEXT(citizen_services_records_log!O175),PROPER(citizen_services_records_log!O175),ISBLANK(citizen_services_records_log!O175),"None")</f>
        <v>Zanele Swart</v>
      </c>
      <c r="P175" s="4">
        <f>IF(ISBLANK(citizen_services_records_log!P175),"None",IF(ISNUMBER(citizen_services_records_log!P175),citizen_services_records_log!P175,DATE(RIGHT(citizen_services_records_log!P175,4),MID(citizen_services_records_log!P175,4,2),LEFT(citizen_services_records_log!P175,2))))</f>
        <v>46011</v>
      </c>
      <c r="Q175" s="5" t="str" cm="1">
        <f t="array" ref="Q175">SUBSTITUTE(_xlfn.IFS(ISTEXT(citizen_services_records_log!Q175),PROPER(citizen_services_records_log!Q175),ISBLANK(citizen_services_records_log!Q175),"None"),"Id","ID",1)</f>
        <v>Elderly Applicant Assisted Due To Mobility Issues</v>
      </c>
    </row>
    <row r="176" spans="1:17" x14ac:dyDescent="0.3">
      <c r="A176" s="5" t="str">
        <f>IF(ISBLANK(citizen_services_records_log!A176),"None",(CONCATENATE(UPPER(_xlfn.TEXTBEFORE(SUBSTITUTE(citizen_services_records_log!A176, "-", ""), {"0","1","2","3","4","5","6","7","8","9"}, 1)),"-",RIGHT(citizen_services_records_log!A176,6))))</f>
        <v>MUN-000742</v>
      </c>
      <c r="B176" s="2">
        <f>IF(ISBLANK(citizen_services_records_log!B176),"None",IF(ISNUMBER(citizen_services_records_log!B176),citizen_services_records_log!B176,DATE(RIGHT(citizen_services_records_log!B176,4),MID(citizen_services_records_log!B176,4,2),LEFT(citizen_services_records_log!B176,2))))</f>
        <v>46250</v>
      </c>
      <c r="C176" s="5" t="str">
        <f>IF(citizen_services_records_log!C176 = "SASSA Grant Status Enquiry","SASSA - Grant Status Enquiry",IF(citizen_services_records_log!C176 = "SASSA Grant Application",  "SASSA - Grant Application", IF(citizen_services_records_log!C176=0,"None", citizen_services_records_log!C176)))</f>
        <v>Municipal - Account Query</v>
      </c>
      <c r="D176" s="5" t="str" cm="1">
        <f t="array" ref="D176">_xlfn.IFS(ISTEXT(citizen_services_records_log!D176),PROPER(citizen_services_records_log!D176),ISBLANK(citizen_services_records_log!D176),"None")</f>
        <v>Evaton Sassa Office</v>
      </c>
      <c r="E176" s="5" t="str" cm="1">
        <f t="array" ref="E176">_xlfn.IFS(ISTEXT(citizen_services_records_log!E176),PROPER(citizen_services_records_log!E176),ISBLANK(citizen_services_records_log!E176),"None")</f>
        <v>Elizabeth Molefe</v>
      </c>
      <c r="F176" s="6" cm="1">
        <f t="array" ref="F176">_xlfn.IFS(ISBLANK(citizen_services_records_log!F176),"None", TYPE(citizen_services_records_log!F176)=1,citizen_services_records_log!F176,citizen_services_records_log!F176="ID NOT PROVIDED","ID not provided" )</f>
        <v>7410000000000</v>
      </c>
      <c r="G176" s="4">
        <f>IF(ISBLANK(citizen_services_records_log!G176),"None",IF(ISNUMBER(citizen_services_records_log!G176),citizen_services_records_log!G176,DATE(RIGHT(citizen_services_records_log!G176,4),MID(citizen_services_records_log!G176,4,2),LEFT(citizen_services_records_log!G176,2))))</f>
        <v>27233</v>
      </c>
      <c r="H176" s="5" t="str" cm="1">
        <f t="array" ref="H176">_xlfn.IFS(citizen_services_records_log!H176="M", "Male", citizen_services_records_log!H176 = "F", "Female", citizen_services_records_log!H176="male", "Male", citizen_services_records_log!H176="female","Female", ISBLANK(citizen_services_records_log!H176),"None", citizen_services_records_log!H176 = "Female", "Female", citizen_services_records_log!H176="Male","Male")</f>
        <v>Male</v>
      </c>
      <c r="I176" s="6" t="str">
        <f>IF(OR(ISBLANK(citizen_services_records_log!I176),UPPER(TRIM(citizen_services_records_log!I176))="N/A"),"None",_xlfn.LET(_xlpm.d,RIGHT(SUBSTITUTE(SUBSTITUTE(SUBSTITUTE(SUBSTITUTE(citizen_services_records_log!I176," ",""),"-",""),"(",""),")",""),9),"0"&amp;LEFT(_xlpm.d,2)&amp;" "&amp;MID(_xlpm.d,3,3)&amp;" "&amp;RIGHT(_xlpm.d,4)))</f>
        <v>None</v>
      </c>
      <c r="J176" s="5" t="str" cm="1">
        <f t="array" ref="J176">_xlfn.IFS(ISTEXT(citizen_services_records_log!J176),citizen_services_records_log!J176,ISBLANK(citizen_services_records_log!J176),"None")</f>
        <v>Ward 13</v>
      </c>
      <c r="K176" s="5" t="str" cm="1">
        <f t="array" ref="K176">_xlfn.IFS(ISTEXT(citizen_services_records_log!K176),citizen_services_records_log!K176, ISBLANK(citizen_services_records_log!K176),"None")</f>
        <v>None</v>
      </c>
      <c r="L176" s="5" t="str" cm="1">
        <f t="array" ref="L176">SUBSTITUTE(PROPER(_xlfn.IFS(ISTEXT(citizen_services_records_log!L176),citizen_services_records_log!L176, ISBLANK(citizen_services_records_log!L176),"None")),"Id","ID",1)</f>
        <v>Complete</v>
      </c>
      <c r="M176" s="5" t="str" cm="1">
        <f t="array" ref="M176">IF(citizen_services_records_log!M176 = "Re-opened","Re-opened",PROPER(_xlfn.IFS(ISTEXT(citizen_services_records_log!M176),citizen_services_records_log!M176, ISBLANK(citizen_services_records_log!M176),"None")))</f>
        <v>Escalated</v>
      </c>
      <c r="N176" s="5" t="str" cm="1">
        <f t="array" ref="N176">(_xlfn.IFS(ISTEXT(citizen_services_records_log!N176),citizen_services_records_log!N176,ISBLANK(citizen_services_records_log!N176),"None"))</f>
        <v>Q119</v>
      </c>
      <c r="O176" s="5" t="str" cm="1">
        <f t="array" ref="O176">_xlfn.IFS(ISTEXT(citizen_services_records_log!O176),PROPER(citizen_services_records_log!O176),ISBLANK(citizen_services_records_log!O176),"None")</f>
        <v>Lerato Meyer</v>
      </c>
      <c r="P176" s="4" t="str">
        <f>IF(ISBLANK(citizen_services_records_log!P176),"None",IF(ISNUMBER(citizen_services_records_log!P176),citizen_services_records_log!P176,DATE(RIGHT(citizen_services_records_log!P176,4),MID(citizen_services_records_log!P176,4,2),LEFT(citizen_services_records_log!P176,2))))</f>
        <v>None</v>
      </c>
      <c r="Q176" s="5" t="str" cm="1">
        <f t="array" ref="Q176">SUBSTITUTE(_xlfn.IFS(ISTEXT(citizen_services_records_log!Q176),PROPER(citizen_services_records_log!Q176),ISBLANK(citizen_services_records_log!Q176),"None"),"Id","ID",1)</f>
        <v>System Offline - Captured Manually, Will Upload Later</v>
      </c>
    </row>
    <row r="177" spans="1:17" x14ac:dyDescent="0.3">
      <c r="A177" s="5" t="str">
        <f>IF(ISBLANK(citizen_services_records_log!A177),"None",(CONCATENATE(UPPER(_xlfn.TEXTBEFORE(SUBSTITUTE(citizen_services_records_log!A177, "-", ""), {"0","1","2","3","4","5","6","7","8","9"}, 1)),"-",RIGHT(citizen_services_records_log!A177,6))))</f>
        <v>DHA-000448</v>
      </c>
      <c r="B177" s="2">
        <f>IF(ISBLANK(citizen_services_records_log!B177),"None",IF(ISNUMBER(citizen_services_records_log!B177),citizen_services_records_log!B177,DATE(RIGHT(citizen_services_records_log!B177,4),MID(citizen_services_records_log!B177,4,2),LEFT(citizen_services_records_log!B177,2))))</f>
        <v>46205</v>
      </c>
      <c r="C177" s="5" t="str">
        <f>IF(citizen_services_records_log!C177 = "SASSA Grant Status Enquiry","SASSA - Grant Status Enquiry",IF(citizen_services_records_log!C177 = "SASSA Grant Application",  "SASSA - Grant Application", IF(citizen_services_records_log!C177=0,"None", citizen_services_records_log!C177)))</f>
        <v>Home Affairs - Passport Application</v>
      </c>
      <c r="D177" s="5" t="str" cm="1">
        <f t="array" ref="D177">_xlfn.IFS(ISTEXT(citizen_services_records_log!D177),PROPER(citizen_services_records_log!D177),ISBLANK(citizen_services_records_log!D177),"None")</f>
        <v>Meyerton Municipal Office</v>
      </c>
      <c r="E177" s="5" t="str" cm="1">
        <f t="array" ref="E177">_xlfn.IFS(ISTEXT(citizen_services_records_log!E177),PROPER(citizen_services_records_log!E177),ISBLANK(citizen_services_records_log!E177),"None")</f>
        <v>Lindiwe Mahlangu</v>
      </c>
      <c r="F177" s="6" cm="1">
        <f t="array" ref="F177">_xlfn.IFS(ISBLANK(citizen_services_records_log!F177),"None", TYPE(citizen_services_records_log!F177)=1,citizen_services_records_log!F177,citizen_services_records_log!F177="ID NOT PROVIDED","ID not provided" )</f>
        <v>7210000000000</v>
      </c>
      <c r="G177" s="4">
        <f>IF(ISBLANK(citizen_services_records_log!G177),"None",IF(ISNUMBER(citizen_services_records_log!G177),citizen_services_records_log!G177,DATE(RIGHT(citizen_services_records_log!G177,4),MID(citizen_services_records_log!G177,4,2),LEFT(citizen_services_records_log!G177,2))))</f>
        <v>26510</v>
      </c>
      <c r="H177" s="5" t="str" cm="1">
        <f t="array" ref="H177">_xlfn.IFS(citizen_services_records_log!H177="M", "Male", citizen_services_records_log!H177 = "F", "Female", citizen_services_records_log!H177="male", "Male", citizen_services_records_log!H177="female","Female", ISBLANK(citizen_services_records_log!H177),"None", citizen_services_records_log!H177 = "Female", "Female", citizen_services_records_log!H177="Male","Male")</f>
        <v>Male</v>
      </c>
      <c r="I177" s="6" t="str">
        <f>IF(OR(ISBLANK(citizen_services_records_log!I177),UPPER(TRIM(citizen_services_records_log!I177))="N/A"),"None",_xlfn.LET(_xlpm.d,RIGHT(SUBSTITUTE(SUBSTITUTE(SUBSTITUTE(SUBSTITUTE(citizen_services_records_log!I177," ",""),"-",""),"(",""),")",""),9),"0"&amp;LEFT(_xlpm.d,2)&amp;" "&amp;MID(_xlpm.d,3,3)&amp;" "&amp;RIGHT(_xlpm.d,4)))</f>
        <v>079 930 9709</v>
      </c>
      <c r="J177" s="5" t="str" cm="1">
        <f t="array" ref="J177">_xlfn.IFS(ISTEXT(citizen_services_records_log!J177),citizen_services_records_log!J177,ISBLANK(citizen_services_records_log!J177),"None")</f>
        <v>Ward 4</v>
      </c>
      <c r="K177" s="5" t="str" cm="1">
        <f t="array" ref="K177">_xlfn.IFS(ISTEXT(citizen_services_records_log!K177),citizen_services_records_log!K177, ISBLANK(citizen_services_records_log!K177),"None")</f>
        <v>None</v>
      </c>
      <c r="L177" s="5" t="str" cm="1">
        <f t="array" ref="L177">SUBSTITUTE(PROPER(_xlfn.IFS(ISTEXT(citizen_services_records_log!L177),citizen_services_records_log!L177, ISBLANK(citizen_services_records_log!L177),"None")),"Id","ID",1)</f>
        <v>Incomplete - Missing Proof Of Residence</v>
      </c>
      <c r="M177" s="5" t="str" cm="1">
        <f t="array" ref="M177">IF(citizen_services_records_log!M177 = "Re-opened","Re-opened",PROPER(_xlfn.IFS(ISTEXT(citizen_services_records_log!M177),citizen_services_records_log!M177, ISBLANK(citizen_services_records_log!M177),"None")))</f>
        <v>Pending</v>
      </c>
      <c r="N177" s="5" t="str" cm="1">
        <f t="array" ref="N177">(_xlfn.IFS(ISTEXT(citizen_services_records_log!N177),citizen_services_records_log!N177,ISBLANK(citizen_services_records_log!N177),"None"))</f>
        <v>Q028</v>
      </c>
      <c r="O177" s="5" t="str" cm="1">
        <f t="array" ref="O177">_xlfn.IFS(ISTEXT(citizen_services_records_log!O177),PROPER(citizen_services_records_log!O177),ISBLANK(citizen_services_records_log!O177),"None")</f>
        <v>Busisiwe Khumalo</v>
      </c>
      <c r="P177" s="4">
        <f>IF(ISBLANK(citizen_services_records_log!P177),"None",IF(ISNUMBER(citizen_services_records_log!P177),citizen_services_records_log!P177,DATE(RIGHT(citizen_services_records_log!P177,4),MID(citizen_services_records_log!P177,4,2),LEFT(citizen_services_records_log!P177,2))))</f>
        <v>46230</v>
      </c>
      <c r="Q177" s="5" t="str" cm="1">
        <f t="array" ref="Q177">SUBSTITUTE(_xlfn.IFS(ISTEXT(citizen_services_records_log!Q177),PROPER(citizen_services_records_log!Q177),ISBLANK(citizen_services_records_log!Q177),"None"),"Id","ID",1)</f>
        <v>Urgent Case - Fast-Tracked Per Supervisor Approval</v>
      </c>
    </row>
    <row r="178" spans="1:17" x14ac:dyDescent="0.3">
      <c r="A178" s="5" t="str">
        <f>IF(ISBLANK(citizen_services_records_log!A178),"None",(CONCATENATE(UPPER(_xlfn.TEXTBEFORE(SUBSTITUTE(citizen_services_records_log!A178, "-", ""), {"0","1","2","3","4","5","6","7","8","9"}, 1)),"-",RIGHT(citizen_services_records_log!A178,6))))</f>
        <v>CLN-000342</v>
      </c>
      <c r="B178" s="2">
        <f>IF(ISBLANK(citizen_services_records_log!B178),"None",IF(ISNUMBER(citizen_services_records_log!B178),citizen_services_records_log!B178,DATE(RIGHT(citizen_services_records_log!B178,4),MID(citizen_services_records_log!B178,4,2),LEFT(citizen_services_records_log!B178,2))))</f>
        <v>46060</v>
      </c>
      <c r="C178" s="5" t="str">
        <f>IF(citizen_services_records_log!C178 = "SASSA Grant Status Enquiry","SASSA - Grant Status Enquiry",IF(citizen_services_records_log!C178 = "SASSA Grant Application",  "SASSA - Grant Application", IF(citizen_services_records_log!C178=0,"None", citizen_services_records_log!C178)))</f>
        <v>Clinic - Chronic Medication Collection</v>
      </c>
      <c r="D178" s="5" t="str" cm="1">
        <f t="array" ref="D178">_xlfn.IFS(ISTEXT(citizen_services_records_log!D178),PROPER(citizen_services_records_log!D178),ISBLANK(citizen_services_records_log!D178),"None")</f>
        <v>Sebokeng Sassa Office</v>
      </c>
      <c r="E178" s="5" t="str" cm="1">
        <f t="array" ref="E178">_xlfn.IFS(ISTEXT(citizen_services_records_log!E178),PROPER(citizen_services_records_log!E178),ISBLANK(citizen_services_records_log!E178),"None")</f>
        <v>Dorah Nkosi</v>
      </c>
      <c r="F178" s="6" cm="1">
        <f t="array" ref="F178">_xlfn.IFS(ISBLANK(citizen_services_records_log!F178),"None", TYPE(citizen_services_records_log!F178)=1,citizen_services_records_log!F178,citizen_services_records_log!F178="ID NOT PROVIDED","ID not provided" )</f>
        <v>7310000000000</v>
      </c>
      <c r="G178" s="4">
        <f>IF(ISBLANK(citizen_services_records_log!G178),"None",IF(ISNUMBER(citizen_services_records_log!G178),citizen_services_records_log!G178,DATE(RIGHT(citizen_services_records_log!G178,4),MID(citizen_services_records_log!G178,4,2),LEFT(citizen_services_records_log!G178,2))))</f>
        <v>26905</v>
      </c>
      <c r="H178" s="5" t="str" cm="1">
        <f t="array" ref="H178">_xlfn.IFS(citizen_services_records_log!H178="M", "Male", citizen_services_records_log!H178 = "F", "Female", citizen_services_records_log!H178="male", "Male", citizen_services_records_log!H178="female","Female", ISBLANK(citizen_services_records_log!H178),"None", citizen_services_records_log!H178 = "Female", "Female", citizen_services_records_log!H178="Male","Male")</f>
        <v>None</v>
      </c>
      <c r="I178" s="6" t="str">
        <f>IF(OR(ISBLANK(citizen_services_records_log!I178),UPPER(TRIM(citizen_services_records_log!I178))="N/A"),"None",_xlfn.LET(_xlpm.d,RIGHT(SUBSTITUTE(SUBSTITUTE(SUBSTITUTE(SUBSTITUTE(citizen_services_records_log!I178," ",""),"-",""),"(",""),")",""),9),"0"&amp;LEFT(_xlpm.d,2)&amp;" "&amp;MID(_xlpm.d,3,3)&amp;" "&amp;RIGHT(_xlpm.d,4)))</f>
        <v>084 214 5900</v>
      </c>
      <c r="J178" s="5" t="str" cm="1">
        <f t="array" ref="J178">_xlfn.IFS(ISTEXT(citizen_services_records_log!J178),citizen_services_records_log!J178,ISBLANK(citizen_services_records_log!J178),"None")</f>
        <v>Ward 23</v>
      </c>
      <c r="K178" s="5" t="str" cm="1">
        <f t="array" ref="K178">_xlfn.IFS(ISTEXT(citizen_services_records_log!K178),citizen_services_records_log!K178, ISBLANK(citizen_services_records_log!K178),"None")</f>
        <v>None</v>
      </c>
      <c r="L178" s="5" t="str" cm="1">
        <f t="array" ref="L178">SUBSTITUTE(PROPER(_xlfn.IFS(ISTEXT(citizen_services_records_log!L178),citizen_services_records_log!L178, ISBLANK(citizen_services_records_log!L178),"None")),"Id","ID",1)</f>
        <v>Incomplete - Missing Proof Of Residence</v>
      </c>
      <c r="M178" s="5" t="str" cm="1">
        <f t="array" ref="M178">IF(citizen_services_records_log!M178 = "Re-opened","Re-opened",PROPER(_xlfn.IFS(ISTEXT(citizen_services_records_log!M178),citizen_services_records_log!M178, ISBLANK(citizen_services_records_log!M178),"None")))</f>
        <v>Closed</v>
      </c>
      <c r="N178" s="5" t="str" cm="1">
        <f t="array" ref="N178">(_xlfn.IFS(ISTEXT(citizen_services_records_log!N178),citizen_services_records_log!N178,ISBLANK(citizen_services_records_log!N178),"None"))</f>
        <v>Q253</v>
      </c>
      <c r="O178" s="5" t="str" cm="1">
        <f t="array" ref="O178">_xlfn.IFS(ISTEXT(citizen_services_records_log!O178),PROPER(citizen_services_records_log!O178),ISBLANK(citizen_services_records_log!O178),"None")</f>
        <v>Lerato Radebe</v>
      </c>
      <c r="P178" s="4">
        <f>IF(ISBLANK(citizen_services_records_log!P178),"None",IF(ISNUMBER(citizen_services_records_log!P178),citizen_services_records_log!P178,DATE(RIGHT(citizen_services_records_log!P178,4),MID(citizen_services_records_log!P178,4,2),LEFT(citizen_services_records_log!P178,2))))</f>
        <v>46227</v>
      </c>
      <c r="Q178" s="5" t="str" cm="1">
        <f t="array" ref="Q178">SUBSTITUTE(_xlfn.IFS(ISTEXT(citizen_services_records_log!Q178),PROPER(citizen_services_records_log!Q178),ISBLANK(citizen_services_records_log!Q178),"None"),"Id","ID",1)</f>
        <v>Client To Return With Proof Of Residence</v>
      </c>
    </row>
    <row r="179" spans="1:17" x14ac:dyDescent="0.3">
      <c r="A179" s="5" t="str">
        <f>IF(ISBLANK(citizen_services_records_log!A179),"None",(CONCATENATE(UPPER(_xlfn.TEXTBEFORE(SUBSTITUTE(citizen_services_records_log!A179, "-", ""), {"0","1","2","3","4","5","6","7","8","9"}, 1)),"-",RIGHT(citizen_services_records_log!A179,6))))</f>
        <v>MUN-000546</v>
      </c>
      <c r="B179" s="2">
        <f>IF(ISBLANK(citizen_services_records_log!B179),"None",IF(ISNUMBER(citizen_services_records_log!B179),citizen_services_records_log!B179,DATE(RIGHT(citizen_services_records_log!B179,4),MID(citizen_services_records_log!B179,4,2),LEFT(citizen_services_records_log!B179,2))))</f>
        <v>46163</v>
      </c>
      <c r="C179" s="5" t="str">
        <f>IF(citizen_services_records_log!C179 = "SASSA Grant Status Enquiry","SASSA - Grant Status Enquiry",IF(citizen_services_records_log!C179 = "SASSA Grant Application",  "SASSA - Grant Application", IF(citizen_services_records_log!C179=0,"None", citizen_services_records_log!C179)))</f>
        <v>Municipal - Service Request</v>
      </c>
      <c r="D179" s="5" t="str" cm="1">
        <f t="array" ref="D179">_xlfn.IFS(ISTEXT(citizen_services_records_log!D179),PROPER(citizen_services_records_log!D179),ISBLANK(citizen_services_records_log!D179),"None")</f>
        <v>Meyerton Municipal Office</v>
      </c>
      <c r="E179" s="5" t="str" cm="1">
        <f t="array" ref="E179">_xlfn.IFS(ISTEXT(citizen_services_records_log!E179),PROPER(citizen_services_records_log!E179),ISBLANK(citizen_services_records_log!E179),"None")</f>
        <v>Elizabeth Kruger</v>
      </c>
      <c r="F179" s="6" cm="1">
        <f t="array" ref="F179">_xlfn.IFS(ISBLANK(citizen_services_records_log!F179),"None", TYPE(citizen_services_records_log!F179)=1,citizen_services_records_log!F179,citizen_services_records_log!F179="ID NOT PROVIDED","ID not provided" )</f>
        <v>9710000000000</v>
      </c>
      <c r="G179" s="4">
        <f>IF(ISBLANK(citizen_services_records_log!G179),"None",IF(ISNUMBER(citizen_services_records_log!G179),citizen_services_records_log!G179,DATE(RIGHT(citizen_services_records_log!G179,4),MID(citizen_services_records_log!G179,4,2),LEFT(citizen_services_records_log!G179,2))))</f>
        <v>35629</v>
      </c>
      <c r="H179" s="5" t="str" cm="1">
        <f t="array" ref="H179">_xlfn.IFS(citizen_services_records_log!H179="M", "Male", citizen_services_records_log!H179 = "F", "Female", citizen_services_records_log!H179="male", "Male", citizen_services_records_log!H179="female","Female", ISBLANK(citizen_services_records_log!H179),"None", citizen_services_records_log!H179 = "Female", "Female", citizen_services_records_log!H179="Male","Male")</f>
        <v>Female</v>
      </c>
      <c r="I179" s="6" t="str">
        <f>IF(OR(ISBLANK(citizen_services_records_log!I179),UPPER(TRIM(citizen_services_records_log!I179))="N/A"),"None",_xlfn.LET(_xlpm.d,RIGHT(SUBSTITUTE(SUBSTITUTE(SUBSTITUTE(SUBSTITUTE(citizen_services_records_log!I179," ",""),"-",""),"(",""),")",""),9),"0"&amp;LEFT(_xlpm.d,2)&amp;" "&amp;MID(_xlpm.d,3,3)&amp;" "&amp;RIGHT(_xlpm.d,4)))</f>
        <v>061 592 4177</v>
      </c>
      <c r="J179" s="5" t="str" cm="1">
        <f t="array" ref="J179">_xlfn.IFS(ISTEXT(citizen_services_records_log!J179),citizen_services_records_log!J179,ISBLANK(citizen_services_records_log!J179),"None")</f>
        <v>Ward 19</v>
      </c>
      <c r="K179" s="5" t="str" cm="1">
        <f t="array" ref="K179">_xlfn.IFS(ISTEXT(citizen_services_records_log!K179),citizen_services_records_log!K179, ISBLANK(citizen_services_records_log!K179),"None")</f>
        <v>None</v>
      </c>
      <c r="L179" s="5" t="str" cm="1">
        <f t="array" ref="L179">SUBSTITUTE(PROPER(_xlfn.IFS(ISTEXT(citizen_services_records_log!L179),citizen_services_records_log!L179, ISBLANK(citizen_services_records_log!L179),"None")),"Id","ID",1)</f>
        <v>Incomplete - Missing Proof Of Residence</v>
      </c>
      <c r="M179" s="5" t="str" cm="1">
        <f t="array" ref="M179">IF(citizen_services_records_log!M179 = "Re-opened","Re-opened",PROPER(_xlfn.IFS(ISTEXT(citizen_services_records_log!M179),citizen_services_records_log!M179, ISBLANK(citizen_services_records_log!M179),"None")))</f>
        <v>Closed</v>
      </c>
      <c r="N179" s="5" t="str" cm="1">
        <f t="array" ref="N179">(_xlfn.IFS(ISTEXT(citizen_services_records_log!N179),citizen_services_records_log!N179,ISBLANK(citizen_services_records_log!N179),"None"))</f>
        <v>Q125</v>
      </c>
      <c r="O179" s="5" t="str" cm="1">
        <f t="array" ref="O179">_xlfn.IFS(ISTEXT(citizen_services_records_log!O179),PROPER(citizen_services_records_log!O179),ISBLANK(citizen_services_records_log!O179),"None")</f>
        <v>Zanele Mahlangu</v>
      </c>
      <c r="P179" s="4" t="str">
        <f>IF(ISBLANK(citizen_services_records_log!P179),"None",IF(ISNUMBER(citizen_services_records_log!P179),citizen_services_records_log!P179,DATE(RIGHT(citizen_services_records_log!P179,4),MID(citizen_services_records_log!P179,4,2),LEFT(citizen_services_records_log!P179,2))))</f>
        <v>None</v>
      </c>
      <c r="Q179" s="5" t="str" cm="1">
        <f t="array" ref="Q179">SUBSTITUTE(_xlfn.IFS(ISTEXT(citizen_services_records_log!Q179),PROPER(citizen_services_records_log!Q179),ISBLANK(citizen_services_records_log!Q179),"None"),"Id","ID",1)</f>
        <v>Applicant Did Not Bring Required Supporting Documents</v>
      </c>
    </row>
    <row r="180" spans="1:17" x14ac:dyDescent="0.3">
      <c r="A180" s="5" t="str">
        <f>IF(ISBLANK(citizen_services_records_log!A180),"None",(CONCATENATE(UPPER(_xlfn.TEXTBEFORE(SUBSTITUTE(citizen_services_records_log!A180, "-", ""), {"0","1","2","3","4","5","6","7","8","9"}, 1)),"-",RIGHT(citizen_services_records_log!A180,6))))</f>
        <v>DHA-000733</v>
      </c>
      <c r="B180" s="2">
        <f>IF(ISBLANK(citizen_services_records_log!B180),"None",IF(ISNUMBER(citizen_services_records_log!B180),citizen_services_records_log!B180,DATE(RIGHT(citizen_services_records_log!B180,4),MID(citizen_services_records_log!B180,4,2),LEFT(citizen_services_records_log!B180,2))))</f>
        <v>46252</v>
      </c>
      <c r="C180" s="5" t="str">
        <f>IF(citizen_services_records_log!C180 = "SASSA Grant Status Enquiry","SASSA - Grant Status Enquiry",IF(citizen_services_records_log!C180 = "SASSA Grant Application",  "SASSA - Grant Application", IF(citizen_services_records_log!C180=0,"None", citizen_services_records_log!C180)))</f>
        <v>Home Affairs - Birth Certificate</v>
      </c>
      <c r="D180" s="5" t="str" cm="1">
        <f t="array" ref="D180">_xlfn.IFS(ISTEXT(citizen_services_records_log!D180),PROPER(citizen_services_records_log!D180),ISBLANK(citizen_services_records_log!D180),"None")</f>
        <v>Sebokeng Sassa Office</v>
      </c>
      <c r="E180" s="5" t="str" cm="1">
        <f t="array" ref="E180">_xlfn.IFS(ISTEXT(citizen_services_records_log!E180),PROPER(citizen_services_records_log!E180),ISBLANK(citizen_services_records_log!E180),"None")</f>
        <v>None</v>
      </c>
      <c r="F180" s="6" cm="1">
        <f t="array" ref="F180">_xlfn.IFS(ISBLANK(citizen_services_records_log!F180),"None", TYPE(citizen_services_records_log!F180)=1,citizen_services_records_log!F180,citizen_services_records_log!F180="ID NOT PROVIDED","ID not provided" )</f>
        <v>9310000000000</v>
      </c>
      <c r="G180" s="4">
        <f>IF(ISBLANK(citizen_services_records_log!G180),"None",IF(ISNUMBER(citizen_services_records_log!G180),citizen_services_records_log!G180,DATE(RIGHT(citizen_services_records_log!G180,4),MID(citizen_services_records_log!G180,4,2),LEFT(citizen_services_records_log!G180,2))))</f>
        <v>34212</v>
      </c>
      <c r="H180" s="5" t="str" cm="1">
        <f t="array" ref="H180">_xlfn.IFS(citizen_services_records_log!H180="M", "Male", citizen_services_records_log!H180 = "F", "Female", citizen_services_records_log!H180="male", "Male", citizen_services_records_log!H180="female","Female", ISBLANK(citizen_services_records_log!H180),"None", citizen_services_records_log!H180 = "Female", "Female", citizen_services_records_log!H180="Male","Male")</f>
        <v>Female</v>
      </c>
      <c r="I180" s="6" t="str">
        <f>IF(OR(ISBLANK(citizen_services_records_log!I180),UPPER(TRIM(citizen_services_records_log!I180))="N/A"),"None",_xlfn.LET(_xlpm.d,RIGHT(SUBSTITUTE(SUBSTITUTE(SUBSTITUTE(SUBSTITUTE(citizen_services_records_log!I180," ",""),"-",""),"(",""),")",""),9),"0"&amp;LEFT(_xlpm.d,2)&amp;" "&amp;MID(_xlpm.d,3,3)&amp;" "&amp;RIGHT(_xlpm.d,4)))</f>
        <v>062 110 4230</v>
      </c>
      <c r="J180" s="5" t="str" cm="1">
        <f t="array" ref="J180">_xlfn.IFS(ISTEXT(citizen_services_records_log!J180),citizen_services_records_log!J180,ISBLANK(citizen_services_records_log!J180),"None")</f>
        <v>Ward 14</v>
      </c>
      <c r="K180" s="5" t="str" cm="1">
        <f t="array" ref="K180">_xlfn.IFS(ISTEXT(citizen_services_records_log!K180),citizen_services_records_log!K180, ISBLANK(citizen_services_records_log!K180),"None")</f>
        <v>None</v>
      </c>
      <c r="L180" s="5" t="str" cm="1">
        <f t="array" ref="L180">SUBSTITUTE(PROPER(_xlfn.IFS(ISTEXT(citizen_services_records_log!L180),citizen_services_records_log!L180, ISBLANK(citizen_services_records_log!L180),"None")),"Id","ID",1)</f>
        <v>Complete</v>
      </c>
      <c r="M180" s="5" t="str" cm="1">
        <f t="array" ref="M180">IF(citizen_services_records_log!M180 = "Re-opened","Re-opened",PROPER(_xlfn.IFS(ISTEXT(citizen_services_records_log!M180),citizen_services_records_log!M180, ISBLANK(citizen_services_records_log!M180),"None")))</f>
        <v>Closed</v>
      </c>
      <c r="N180" s="5" t="str" cm="1">
        <f t="array" ref="N180">(_xlfn.IFS(ISTEXT(citizen_services_records_log!N180),citizen_services_records_log!N180,ISBLANK(citizen_services_records_log!N180),"None"))</f>
        <v>Q069</v>
      </c>
      <c r="O180" s="5" t="str" cm="1">
        <f t="array" ref="O180">_xlfn.IFS(ISTEXT(citizen_services_records_log!O180),PROPER(citizen_services_records_log!O180),ISBLANK(citizen_services_records_log!O180),"None")</f>
        <v>Refilwe Swart</v>
      </c>
      <c r="P180" s="4" t="str">
        <f>IF(ISBLANK(citizen_services_records_log!P180),"None",IF(ISNUMBER(citizen_services_records_log!P180),citizen_services_records_log!P180,DATE(RIGHT(citizen_services_records_log!P180,4),MID(citizen_services_records_log!P180,4,2),LEFT(citizen_services_records_log!P180,2))))</f>
        <v>None</v>
      </c>
      <c r="Q180" s="5" t="str" cm="1">
        <f t="array" ref="Q180">SUBSTITUTE(_xlfn.IFS(ISTEXT(citizen_services_records_log!Q180),PROPER(citizen_services_records_log!Q180),ISBLANK(citizen_services_records_log!Q180),"None"),"Id","ID",1)</f>
        <v>Interpreter Required - Assisted In Sesotho</v>
      </c>
    </row>
    <row r="181" spans="1:17" x14ac:dyDescent="0.3">
      <c r="A181" s="5" t="str">
        <f>IF(ISBLANK(citizen_services_records_log!A181),"None",(CONCATENATE(UPPER(_xlfn.TEXTBEFORE(SUBSTITUTE(citizen_services_records_log!A181, "-", ""), {"0","1","2","3","4","5","6","7","8","9"}, 1)),"-",RIGHT(citizen_services_records_log!A181,6))))</f>
        <v>SASSA-000355</v>
      </c>
      <c r="B181" s="2">
        <f>IF(ISBLANK(citizen_services_records_log!B181),"None",IF(ISNUMBER(citizen_services_records_log!B181),citizen_services_records_log!B181,DATE(RIGHT(citizen_services_records_log!B181,4),MID(citizen_services_records_log!B181,4,2),LEFT(citizen_services_records_log!B181,2))))</f>
        <v>46262</v>
      </c>
      <c r="C181" s="5" t="str">
        <f>IF(citizen_services_records_log!C181 = "SASSA Grant Status Enquiry","SASSA - Grant Status Enquiry",IF(citizen_services_records_log!C181 = "SASSA Grant Application",  "SASSA - Grant Application", IF(citizen_services_records_log!C181=0,"None", citizen_services_records_log!C181)))</f>
        <v>SASSA - Grant Application</v>
      </c>
      <c r="D181" s="5" t="str" cm="1">
        <f t="array" ref="D181">_xlfn.IFS(ISTEXT(citizen_services_records_log!D181),PROPER(citizen_services_records_log!D181),ISBLANK(citizen_services_records_log!D181),"None")</f>
        <v>Evaton Sassa Office</v>
      </c>
      <c r="E181" s="5" t="str" cm="1">
        <f t="array" ref="E181">_xlfn.IFS(ISTEXT(citizen_services_records_log!E181),PROPER(citizen_services_records_log!E181),ISBLANK(citizen_services_records_log!E181),"None")</f>
        <v>Sizwe Mokoena</v>
      </c>
      <c r="F181" s="6" t="str" cm="1">
        <f t="array" ref="F181">_xlfn.IFS(ISBLANK(citizen_services_records_log!F181),"None", TYPE(citizen_services_records_log!F181)=1,citizen_services_records_log!F181,citizen_services_records_log!F181="ID NOT PROVIDED","ID not provided" )</f>
        <v>ID not provided</v>
      </c>
      <c r="G181" s="4">
        <f>IF(ISBLANK(citizen_services_records_log!G181),"None",IF(ISNUMBER(citizen_services_records_log!G181),citizen_services_records_log!G181,DATE(RIGHT(citizen_services_records_log!G181,4),MID(citizen_services_records_log!G181,4,2),LEFT(citizen_services_records_log!G181,2))))</f>
        <v>17639</v>
      </c>
      <c r="H181" s="5" t="str" cm="1">
        <f t="array" ref="H181">_xlfn.IFS(citizen_services_records_log!H181="M", "Male", citizen_services_records_log!H181 = "F", "Female", citizen_services_records_log!H181="male", "Male", citizen_services_records_log!H181="female","Female", ISBLANK(citizen_services_records_log!H181),"None", citizen_services_records_log!H181 = "Female", "Female", citizen_services_records_log!H181="Male","Male")</f>
        <v>None</v>
      </c>
      <c r="I181" s="6" t="str">
        <f>IF(OR(ISBLANK(citizen_services_records_log!I181),UPPER(TRIM(citizen_services_records_log!I181))="N/A"),"None",_xlfn.LET(_xlpm.d,RIGHT(SUBSTITUTE(SUBSTITUTE(SUBSTITUTE(SUBSTITUTE(citizen_services_records_log!I181," ",""),"-",""),"(",""),")",""),9),"0"&amp;LEFT(_xlpm.d,2)&amp;" "&amp;MID(_xlpm.d,3,3)&amp;" "&amp;RIGHT(_xlpm.d,4)))</f>
        <v>None</v>
      </c>
      <c r="J181" s="5" t="str" cm="1">
        <f t="array" ref="J181">_xlfn.IFS(ISTEXT(citizen_services_records_log!J181),citizen_services_records_log!J181,ISBLANK(citizen_services_records_log!J181),"None")</f>
        <v>Ward 3 (Informal Settlement)</v>
      </c>
      <c r="K181" s="5" t="str" cm="1">
        <f t="array" ref="K181">_xlfn.IFS(ISTEXT(citizen_services_records_log!K181),citizen_services_records_log!K181, ISBLANK(citizen_services_records_log!K181),"None")</f>
        <v>Child Support Grant</v>
      </c>
      <c r="L181" s="5" t="str" cm="1">
        <f t="array" ref="L181">SUBSTITUTE(PROPER(_xlfn.IFS(ISTEXT(citizen_services_records_log!L181),citizen_services_records_log!L181, ISBLANK(citizen_services_records_log!L181),"None")),"Id","ID",1)</f>
        <v>Rejected</v>
      </c>
      <c r="M181" s="5" t="str" cm="1">
        <f t="array" ref="M181">IF(citizen_services_records_log!M181 = "Re-opened","Re-opened",PROPER(_xlfn.IFS(ISTEXT(citizen_services_records_log!M181),citizen_services_records_log!M181, ISBLANK(citizen_services_records_log!M181),"None")))</f>
        <v>Captured</v>
      </c>
      <c r="N181" s="5" t="str" cm="1">
        <f t="array" ref="N181">(_xlfn.IFS(ISTEXT(citizen_services_records_log!N181),citizen_services_records_log!N181,ISBLANK(citizen_services_records_log!N181),"None"))</f>
        <v>Q175</v>
      </c>
      <c r="O181" s="5" t="str" cm="1">
        <f t="array" ref="O181">_xlfn.IFS(ISTEXT(citizen_services_records_log!O181),PROPER(citizen_services_records_log!O181),ISBLANK(citizen_services_records_log!O181),"None")</f>
        <v>Chris Swart</v>
      </c>
      <c r="P181" s="4" t="str">
        <f>IF(ISBLANK(citizen_services_records_log!P181),"None",IF(ISNUMBER(citizen_services_records_log!P181),citizen_services_records_log!P181,DATE(RIGHT(citizen_services_records_log!P181,4),MID(citizen_services_records_log!P181,4,2),LEFT(citizen_services_records_log!P181,2))))</f>
        <v>None</v>
      </c>
      <c r="Q181" s="5" t="str" cm="1">
        <f t="array" ref="Q181">SUBSTITUTE(_xlfn.IFS(ISTEXT(citizen_services_records_log!Q181),PROPER(citizen_services_records_log!Q181),ISBLANK(citizen_services_records_log!Q181),"None"),"Id","ID",1)</f>
        <v>Follow-Up Call Required To Confirm Banking Details</v>
      </c>
    </row>
    <row r="182" spans="1:17" x14ac:dyDescent="0.3">
      <c r="A182" s="5" t="str">
        <f>IF(ISBLANK(citizen_services_records_log!A182),"None",(CONCATENATE(UPPER(_xlfn.TEXTBEFORE(SUBSTITUTE(citizen_services_records_log!A182, "-", ""), {"0","1","2","3","4","5","6","7","8","9"}, 1)),"-",RIGHT(citizen_services_records_log!A182,6))))</f>
        <v>DHA-000328</v>
      </c>
      <c r="B182" s="2">
        <f>IF(ISBLANK(citizen_services_records_log!B182),"None",IF(ISNUMBER(citizen_services_records_log!B182),citizen_services_records_log!B182,DATE(RIGHT(citizen_services_records_log!B182,4),MID(citizen_services_records_log!B182,4,2),LEFT(citizen_services_records_log!B182,2))))</f>
        <v>46046</v>
      </c>
      <c r="C182" s="5" t="str">
        <f>IF(citizen_services_records_log!C182 = "SASSA Grant Status Enquiry","SASSA - Grant Status Enquiry",IF(citizen_services_records_log!C182 = "SASSA Grant Application",  "SASSA - Grant Application", IF(citizen_services_records_log!C182=0,"None", citizen_services_records_log!C182)))</f>
        <v>Home Affairs - ID Application</v>
      </c>
      <c r="D182" s="5" t="str" cm="1">
        <f t="array" ref="D182">_xlfn.IFS(ISTEXT(citizen_services_records_log!D182),PROPER(citizen_services_records_log!D182),ISBLANK(citizen_services_records_log!D182),"None")</f>
        <v>Boipatong Clinic</v>
      </c>
      <c r="E182" s="5" t="str" cm="1">
        <f t="array" ref="E182">_xlfn.IFS(ISTEXT(citizen_services_records_log!E182),PROPER(citizen_services_records_log!E182),ISBLANK(citizen_services_records_log!E182),"None")</f>
        <v>Nokuthula Dlamini</v>
      </c>
      <c r="F182" s="6" cm="1">
        <f t="array" ref="F182">_xlfn.IFS(ISBLANK(citizen_services_records_log!F182),"None", TYPE(citizen_services_records_log!F182)=1,citizen_services_records_log!F182,citizen_services_records_log!F182="ID NOT PROVIDED","ID not provided" )</f>
        <v>710000000000</v>
      </c>
      <c r="G182" s="4">
        <f>IF(ISBLANK(citizen_services_records_log!G182),"None",IF(ISNUMBER(citizen_services_records_log!G182),citizen_services_records_log!G182,DATE(RIGHT(citizen_services_records_log!G182,4),MID(citizen_services_records_log!G182,4,2),LEFT(citizen_services_records_log!G182,2))))</f>
        <v>39368</v>
      </c>
      <c r="H182" s="5" t="str" cm="1">
        <f t="array" ref="H182">_xlfn.IFS(citizen_services_records_log!H182="M", "Male", citizen_services_records_log!H182 = "F", "Female", citizen_services_records_log!H182="male", "Male", citizen_services_records_log!H182="female","Female", ISBLANK(citizen_services_records_log!H182),"None", citizen_services_records_log!H182 = "Female", "Female", citizen_services_records_log!H182="Male","Male")</f>
        <v>Male</v>
      </c>
      <c r="I182" s="6" t="str">
        <f>IF(OR(ISBLANK(citizen_services_records_log!I182),UPPER(TRIM(citizen_services_records_log!I182))="N/A"),"None",_xlfn.LET(_xlpm.d,RIGHT(SUBSTITUTE(SUBSTITUTE(SUBSTITUTE(SUBSTITUTE(citizen_services_records_log!I182," ",""),"-",""),"(",""),")",""),9),"0"&amp;LEFT(_xlpm.d,2)&amp;" "&amp;MID(_xlpm.d,3,3)&amp;" "&amp;RIGHT(_xlpm.d,4)))</f>
        <v>068 383 6201</v>
      </c>
      <c r="J182" s="5" t="str" cm="1">
        <f t="array" ref="J182">_xlfn.IFS(ISTEXT(citizen_services_records_log!J182),citizen_services_records_log!J182,ISBLANK(citizen_services_records_log!J182),"None")</f>
        <v>Ward 13</v>
      </c>
      <c r="K182" s="5" t="str" cm="1">
        <f t="array" ref="K182">_xlfn.IFS(ISTEXT(citizen_services_records_log!K182),citizen_services_records_log!K182, ISBLANK(citizen_services_records_log!K182),"None")</f>
        <v>None</v>
      </c>
      <c r="L182" s="5" t="str" cm="1">
        <f t="array" ref="L182">SUBSTITUTE(PROPER(_xlfn.IFS(ISTEXT(citizen_services_records_log!L182),citizen_services_records_log!L182, ISBLANK(citizen_services_records_log!L182),"None")),"Id","ID",1)</f>
        <v>Incomplete - Missing Proof Of Residence</v>
      </c>
      <c r="M182" s="5" t="str" cm="1">
        <f t="array" ref="M182">IF(citizen_services_records_log!M182 = "Re-opened","Re-opened",PROPER(_xlfn.IFS(ISTEXT(citizen_services_records_log!M182),citizen_services_records_log!M182, ISBLANK(citizen_services_records_log!M182),"None")))</f>
        <v>Awaiting Documents</v>
      </c>
      <c r="N182" s="5" t="str" cm="1">
        <f t="array" ref="N182">(_xlfn.IFS(ISTEXT(citizen_services_records_log!N182),citizen_services_records_log!N182,ISBLANK(citizen_services_records_log!N182),"None"))</f>
        <v>Q259</v>
      </c>
      <c r="O182" s="5" t="str" cm="1">
        <f t="array" ref="O182">_xlfn.IFS(ISTEXT(citizen_services_records_log!O182),PROPER(citizen_services_records_log!O182),ISBLANK(citizen_services_records_log!O182),"None")</f>
        <v>Zanele Coetzee</v>
      </c>
      <c r="P182" s="4" t="str">
        <f>IF(ISBLANK(citizen_services_records_log!P182),"None",IF(ISNUMBER(citizen_services_records_log!P182),citizen_services_records_log!P182,DATE(RIGHT(citizen_services_records_log!P182,4),MID(citizen_services_records_log!P182,4,2),LEFT(citizen_services_records_log!P182,2))))</f>
        <v>None</v>
      </c>
      <c r="Q182" s="5" t="str" cm="1">
        <f t="array" ref="Q182">SUBSTITUTE(_xlfn.IFS(ISTEXT(citizen_services_records_log!Q182),PROPER(citizen_services_records_log!Q182),ISBLANK(citizen_services_records_log!Q182),"None"),"Id","ID",1)</f>
        <v>Urgent Case - Fast-Tracked Per Supervisor Approval</v>
      </c>
    </row>
    <row r="183" spans="1:17" x14ac:dyDescent="0.3">
      <c r="A183" s="5" t="str">
        <f>IF(ISBLANK(citizen_services_records_log!A183),"None",(CONCATENATE(UPPER(_xlfn.TEXTBEFORE(SUBSTITUTE(citizen_services_records_log!A183, "-", ""), {"0","1","2","3","4","5","6","7","8","9"}, 1)),"-",RIGHT(citizen_services_records_log!A183,6))))</f>
        <v>SASSA-001058</v>
      </c>
      <c r="B183" s="2">
        <f>IF(ISBLANK(citizen_services_records_log!B183),"None",IF(ISNUMBER(citizen_services_records_log!B183),citizen_services_records_log!B183,DATE(RIGHT(citizen_services_records_log!B183,4),MID(citizen_services_records_log!B183,4,2),LEFT(citizen_services_records_log!B183,2))))</f>
        <v>45998</v>
      </c>
      <c r="C183" s="5" t="str">
        <f>IF(citizen_services_records_log!C183 = "SASSA Grant Status Enquiry","SASSA - Grant Status Enquiry",IF(citizen_services_records_log!C183 = "SASSA Grant Application",  "SASSA - Grant Application", IF(citizen_services_records_log!C183=0,"None", citizen_services_records_log!C183)))</f>
        <v>SASSA - Grant Application</v>
      </c>
      <c r="D183" s="5" t="str" cm="1">
        <f t="array" ref="D183">_xlfn.IFS(ISTEXT(citizen_services_records_log!D183),PROPER(citizen_services_records_log!D183),ISBLANK(citizen_services_records_log!D183),"None")</f>
        <v>Emfuleni Municipal Office</v>
      </c>
      <c r="E183" s="5" t="str" cm="1">
        <f t="array" ref="E183">_xlfn.IFS(ISTEXT(citizen_services_records_log!E183),PROPER(citizen_services_records_log!E183),ISBLANK(citizen_services_records_log!E183),"None")</f>
        <v>Grace Pretorius</v>
      </c>
      <c r="F183" s="6" cm="1">
        <f t="array" ref="F183">_xlfn.IFS(ISBLANK(citizen_services_records_log!F183),"None", TYPE(citizen_services_records_log!F183)=1,citizen_services_records_log!F183,citizen_services_records_log!F183="ID NOT PROVIDED","ID not provided" )</f>
        <v>9200000000000</v>
      </c>
      <c r="G183" s="4">
        <f>IF(ISBLANK(citizen_services_records_log!G183),"None",IF(ISNUMBER(citizen_services_records_log!G183),citizen_services_records_log!G183,DATE(RIGHT(citizen_services_records_log!G183,4),MID(citizen_services_records_log!G183,4,2),LEFT(citizen_services_records_log!G183,2))))</f>
        <v>33881</v>
      </c>
      <c r="H183" s="5" t="str" cm="1">
        <f t="array" ref="H183">_xlfn.IFS(citizen_services_records_log!H183="M", "Male", citizen_services_records_log!H183 = "F", "Female", citizen_services_records_log!H183="male", "Male", citizen_services_records_log!H183="female","Female", ISBLANK(citizen_services_records_log!H183),"None", citizen_services_records_log!H183 = "Female", "Female", citizen_services_records_log!H183="Male","Male")</f>
        <v>Male</v>
      </c>
      <c r="I183" s="6" t="str">
        <f>IF(OR(ISBLANK(citizen_services_records_log!I183),UPPER(TRIM(citizen_services_records_log!I183))="N/A"),"None",_xlfn.LET(_xlpm.d,RIGHT(SUBSTITUTE(SUBSTITUTE(SUBSTITUTE(SUBSTITUTE(citizen_services_records_log!I183," ",""),"-",""),"(",""),")",""),9),"0"&amp;LEFT(_xlpm.d,2)&amp;" "&amp;MID(_xlpm.d,3,3)&amp;" "&amp;RIGHT(_xlpm.d,4)))</f>
        <v>061 854 7765</v>
      </c>
      <c r="J183" s="5" t="str" cm="1">
        <f t="array" ref="J183">_xlfn.IFS(ISTEXT(citizen_services_records_log!J183),citizen_services_records_log!J183,ISBLANK(citizen_services_records_log!J183),"None")</f>
        <v>Ward 2</v>
      </c>
      <c r="K183" s="5" t="str" cm="1">
        <f t="array" ref="K183">_xlfn.IFS(ISTEXT(citizen_services_records_log!K183),citizen_services_records_log!K183, ISBLANK(citizen_services_records_log!K183),"None")</f>
        <v>Older Persons Grant</v>
      </c>
      <c r="L183" s="5" t="str" cm="1">
        <f t="array" ref="L183">SUBSTITUTE(PROPER(_xlfn.IFS(ISTEXT(citizen_services_records_log!L183),citizen_services_records_log!L183, ISBLANK(citizen_services_records_log!L183),"None")),"Id","ID",1)</f>
        <v>Approved</v>
      </c>
      <c r="M183" s="5" t="str" cm="1">
        <f t="array" ref="M183">IF(citizen_services_records_log!M183 = "Re-opened","Re-opened",PROPER(_xlfn.IFS(ISTEXT(citizen_services_records_log!M183),citizen_services_records_log!M183, ISBLANK(citizen_services_records_log!M183),"None")))</f>
        <v>Captured</v>
      </c>
      <c r="N183" s="5" t="str" cm="1">
        <f t="array" ref="N183">(_xlfn.IFS(ISTEXT(citizen_services_records_log!N183),citizen_services_records_log!N183,ISBLANK(citizen_services_records_log!N183),"None"))</f>
        <v>Q039</v>
      </c>
      <c r="O183" s="5" t="str" cm="1">
        <f t="array" ref="O183">_xlfn.IFS(ISTEXT(citizen_services_records_log!O183),PROPER(citizen_services_records_log!O183),ISBLANK(citizen_services_records_log!O183),"None")</f>
        <v>Refilwe Sithole</v>
      </c>
      <c r="P183" s="4" t="str">
        <f>IF(ISBLANK(citizen_services_records_log!P183),"None",IF(ISNUMBER(citizen_services_records_log!P183),citizen_services_records_log!P183,DATE(RIGHT(citizen_services_records_log!P183,4),MID(citizen_services_records_log!P183,4,2),LEFT(citizen_services_records_log!P183,2))))</f>
        <v>None</v>
      </c>
      <c r="Q183" s="5" t="str" cm="1">
        <f t="array" ref="Q183">SUBSTITUTE(_xlfn.IFS(ISTEXT(citizen_services_records_log!Q183),PROPER(citizen_services_records_log!Q183),ISBLANK(citizen_services_records_log!Q183),"None"),"Id","ID",1)</f>
        <v>Urgent Case - Fast-Tracked Per Supervisor Approval</v>
      </c>
    </row>
    <row r="184" spans="1:17" x14ac:dyDescent="0.3">
      <c r="A184" s="5" t="str">
        <f>IF(ISBLANK(citizen_services_records_log!A184),"None",(CONCATENATE(UPPER(_xlfn.TEXTBEFORE(SUBSTITUTE(citizen_services_records_log!A184, "-", ""), {"0","1","2","3","4","5","6","7","8","9"}, 1)),"-",RIGHT(citizen_services_records_log!A184,6))))</f>
        <v>MUN-000426</v>
      </c>
      <c r="B184" s="2">
        <f>IF(ISBLANK(citizen_services_records_log!B184),"None",IF(ISNUMBER(citizen_services_records_log!B184),citizen_services_records_log!B184,DATE(RIGHT(citizen_services_records_log!B184,4),MID(citizen_services_records_log!B184,4,2),LEFT(citizen_services_records_log!B184,2))))</f>
        <v>46246</v>
      </c>
      <c r="C184" s="5" t="str">
        <f>IF(citizen_services_records_log!C184 = "SASSA Grant Status Enquiry","SASSA - Grant Status Enquiry",IF(citizen_services_records_log!C184 = "SASSA Grant Application",  "SASSA - Grant Application", IF(citizen_services_records_log!C184=0,"None", citizen_services_records_log!C184)))</f>
        <v>Municipal - Account Query</v>
      </c>
      <c r="D184" s="5" t="str" cm="1">
        <f t="array" ref="D184">_xlfn.IFS(ISTEXT(citizen_services_records_log!D184),PROPER(citizen_services_records_log!D184),ISBLANK(citizen_services_records_log!D184),"None")</f>
        <v>Sebokeng Sassa Office</v>
      </c>
      <c r="E184" s="5" t="str" cm="1">
        <f t="array" ref="E184">_xlfn.IFS(ISTEXT(citizen_services_records_log!E184),PROPER(citizen_services_records_log!E184),ISBLANK(citizen_services_records_log!E184),"None")</f>
        <v>Nokuthula Sithole</v>
      </c>
      <c r="F184" s="6" cm="1">
        <f t="array" ref="F184">_xlfn.IFS(ISBLANK(citizen_services_records_log!F184),"None", TYPE(citizen_services_records_log!F184)=1,citizen_services_records_log!F184,citizen_services_records_log!F184="ID NOT PROVIDED","ID not provided" )</f>
        <v>7810000000000</v>
      </c>
      <c r="G184" s="4">
        <f>IF(ISBLANK(citizen_services_records_log!G184),"None",IF(ISNUMBER(citizen_services_records_log!G184),citizen_services_records_log!G184,DATE(RIGHT(citizen_services_records_log!G184,4),MID(citizen_services_records_log!G184,4,2),LEFT(citizen_services_records_log!G184,2))))</f>
        <v>28772</v>
      </c>
      <c r="H184" s="5" t="str" cm="1">
        <f t="array" ref="H184">_xlfn.IFS(citizen_services_records_log!H184="M", "Male", citizen_services_records_log!H184 = "F", "Female", citizen_services_records_log!H184="male", "Male", citizen_services_records_log!H184="female","Female", ISBLANK(citizen_services_records_log!H184),"None", citizen_services_records_log!H184 = "Female", "Female", citizen_services_records_log!H184="Male","Male")</f>
        <v>Female</v>
      </c>
      <c r="I184" s="6" t="str">
        <f>IF(OR(ISBLANK(citizen_services_records_log!I184),UPPER(TRIM(citizen_services_records_log!I184))="N/A"),"None",_xlfn.LET(_xlpm.d,RIGHT(SUBSTITUTE(SUBSTITUTE(SUBSTITUTE(SUBSTITUTE(citizen_services_records_log!I184," ",""),"-",""),"(",""),")",""),9),"0"&amp;LEFT(_xlpm.d,2)&amp;" "&amp;MID(_xlpm.d,3,3)&amp;" "&amp;RIGHT(_xlpm.d,4)))</f>
        <v>073 914 9319</v>
      </c>
      <c r="J184" s="5" t="str" cm="1">
        <f t="array" ref="J184">_xlfn.IFS(ISTEXT(citizen_services_records_log!J184),citizen_services_records_log!J184,ISBLANK(citizen_services_records_log!J184),"None")</f>
        <v>Ward 5</v>
      </c>
      <c r="K184" s="5" t="str" cm="1">
        <f t="array" ref="K184">_xlfn.IFS(ISTEXT(citizen_services_records_log!K184),citizen_services_records_log!K184, ISBLANK(citizen_services_records_log!K184),"None")</f>
        <v>None</v>
      </c>
      <c r="L184" s="5" t="str" cm="1">
        <f t="array" ref="L184">SUBSTITUTE(PROPER(_xlfn.IFS(ISTEXT(citizen_services_records_log!L184),citizen_services_records_log!L184, ISBLANK(citizen_services_records_log!L184),"None")),"Id","ID",1)</f>
        <v>Pending Verification</v>
      </c>
      <c r="M184" s="5" t="str" cm="1">
        <f t="array" ref="M184">IF(citizen_services_records_log!M184 = "Re-opened","Re-opened",PROPER(_xlfn.IFS(ISTEXT(citizen_services_records_log!M184),citizen_services_records_log!M184, ISBLANK(citizen_services_records_log!M184),"None")))</f>
        <v>Escalated</v>
      </c>
      <c r="N184" s="5" t="str" cm="1">
        <f t="array" ref="N184">(_xlfn.IFS(ISTEXT(citizen_services_records_log!N184),citizen_services_records_log!N184,ISBLANK(citizen_services_records_log!N184),"None"))</f>
        <v>Q105</v>
      </c>
      <c r="O184" s="5" t="str" cm="1">
        <f t="array" ref="O184">_xlfn.IFS(ISTEXT(citizen_services_records_log!O184),PROPER(citizen_services_records_log!O184),ISBLANK(citizen_services_records_log!O184),"None")</f>
        <v>Lerato Meyer</v>
      </c>
      <c r="P184" s="4">
        <f>IF(ISBLANK(citizen_services_records_log!P184),"None",IF(ISNUMBER(citizen_services_records_log!P184),citizen_services_records_log!P184,DATE(RIGHT(citizen_services_records_log!P184,4),MID(citizen_services_records_log!P184,4,2),LEFT(citizen_services_records_log!P184,2))))</f>
        <v>46260</v>
      </c>
      <c r="Q184" s="5" t="str" cm="1">
        <f t="array" ref="Q184">SUBSTITUTE(_xlfn.IFS(ISTEXT(citizen_services_records_log!Q184),PROPER(citizen_services_records_log!Q184),ISBLANK(citizen_services_records_log!Q184),"None"),"Id","ID",1)</f>
        <v>System Offline - Captured Manually, Will Upload Later</v>
      </c>
    </row>
    <row r="185" spans="1:17" x14ac:dyDescent="0.3">
      <c r="A185" s="5" t="str">
        <f>IF(ISBLANK(citizen_services_records_log!A185),"None",(CONCATENATE(UPPER(_xlfn.TEXTBEFORE(SUBSTITUTE(citizen_services_records_log!A185, "-", ""), {"0","1","2","3","4","5","6","7","8","9"}, 1)),"-",RIGHT(citizen_services_records_log!A185,6))))</f>
        <v>CLN-000160</v>
      </c>
      <c r="B185" s="2">
        <f>IF(ISBLANK(citizen_services_records_log!B185),"None",IF(ISNUMBER(citizen_services_records_log!B185),citizen_services_records_log!B185,DATE(RIGHT(citizen_services_records_log!B185,4),MID(citizen_services_records_log!B185,4,2),LEFT(citizen_services_records_log!B185,2))))</f>
        <v>46036</v>
      </c>
      <c r="C185" s="5" t="str">
        <f>IF(citizen_services_records_log!C185 = "SASSA Grant Status Enquiry","SASSA - Grant Status Enquiry",IF(citizen_services_records_log!C185 = "SASSA Grant Application",  "SASSA - Grant Application", IF(citizen_services_records_log!C185=0,"None", citizen_services_records_log!C185)))</f>
        <v>Clinic - Chronic Medication Collection</v>
      </c>
      <c r="D185" s="5" t="str" cm="1">
        <f t="array" ref="D185">_xlfn.IFS(ISTEXT(citizen_services_records_log!D185),PROPER(citizen_services_records_log!D185),ISBLANK(citizen_services_records_log!D185),"None")</f>
        <v>Meyerton Municipal Office</v>
      </c>
      <c r="E185" s="5" t="str" cm="1">
        <f t="array" ref="E185">_xlfn.IFS(ISTEXT(citizen_services_records_log!E185),PROPER(citizen_services_records_log!E185),ISBLANK(citizen_services_records_log!E185),"None")</f>
        <v>Dorah Khumalo</v>
      </c>
      <c r="F185" s="6" cm="1">
        <f t="array" ref="F185">_xlfn.IFS(ISBLANK(citizen_services_records_log!F185),"None", TYPE(citizen_services_records_log!F185)=1,citizen_services_records_log!F185,citizen_services_records_log!F185="ID NOT PROVIDED","ID not provided" )</f>
        <v>9010000000000</v>
      </c>
      <c r="G185" s="4" t="str">
        <f>IF(ISBLANK(citizen_services_records_log!G185),"None",IF(ISNUMBER(citizen_services_records_log!G185),citizen_services_records_log!G185,DATE(RIGHT(citizen_services_records_log!G185,4),MID(citizen_services_records_log!G185,4,2),LEFT(citizen_services_records_log!G185,2))))</f>
        <v>None</v>
      </c>
      <c r="H185" s="5" t="str" cm="1">
        <f t="array" ref="H185">_xlfn.IFS(citizen_services_records_log!H185="M", "Male", citizen_services_records_log!H185 = "F", "Female", citizen_services_records_log!H185="male", "Male", citizen_services_records_log!H185="female","Female", ISBLANK(citizen_services_records_log!H185),"None", citizen_services_records_log!H185 = "Female", "Female", citizen_services_records_log!H185="Male","Male")</f>
        <v>Male</v>
      </c>
      <c r="I185" s="6" t="str">
        <f>IF(OR(ISBLANK(citizen_services_records_log!I185),UPPER(TRIM(citizen_services_records_log!I185))="N/A"),"None",_xlfn.LET(_xlpm.d,RIGHT(SUBSTITUTE(SUBSTITUTE(SUBSTITUTE(SUBSTITUTE(citizen_services_records_log!I185," ",""),"-",""),"(",""),")",""),9),"0"&amp;LEFT(_xlpm.d,2)&amp;" "&amp;MID(_xlpm.d,3,3)&amp;" "&amp;RIGHT(_xlpm.d,4)))</f>
        <v>068 410 9589</v>
      </c>
      <c r="J185" s="5" t="str" cm="1">
        <f t="array" ref="J185">_xlfn.IFS(ISTEXT(citizen_services_records_log!J185),citizen_services_records_log!J185,ISBLANK(citizen_services_records_log!J185),"None")</f>
        <v>Ward 13</v>
      </c>
      <c r="K185" s="5" t="str" cm="1">
        <f t="array" ref="K185">_xlfn.IFS(ISTEXT(citizen_services_records_log!K185),citizen_services_records_log!K185, ISBLANK(citizen_services_records_log!K185),"None")</f>
        <v>None</v>
      </c>
      <c r="L185" s="5" t="str" cm="1">
        <f t="array" ref="L185">SUBSTITUTE(PROPER(_xlfn.IFS(ISTEXT(citizen_services_records_log!L185),citizen_services_records_log!L185, ISBLANK(citizen_services_records_log!L185),"None")),"Id","ID",1)</f>
        <v>Complete</v>
      </c>
      <c r="M185" s="5" t="str" cm="1">
        <f t="array" ref="M185">IF(citizen_services_records_log!M185 = "Re-opened","Re-opened",PROPER(_xlfn.IFS(ISTEXT(citizen_services_records_log!M185),citizen_services_records_log!M185, ISBLANK(citizen_services_records_log!M185),"None")))</f>
        <v>Captured</v>
      </c>
      <c r="N185" s="5" t="str" cm="1">
        <f t="array" ref="N185">(_xlfn.IFS(ISTEXT(citizen_services_records_log!N185),citizen_services_records_log!N185,ISBLANK(citizen_services_records_log!N185),"None"))</f>
        <v>Q254</v>
      </c>
      <c r="O185" s="5" t="str" cm="1">
        <f t="array" ref="O185">_xlfn.IFS(ISTEXT(citizen_services_records_log!O185),PROPER(citizen_services_records_log!O185),ISBLANK(citizen_services_records_log!O185),"None")</f>
        <v>Marius Khumalo</v>
      </c>
      <c r="P185" s="4" t="str">
        <f>IF(ISBLANK(citizen_services_records_log!P185),"None",IF(ISNUMBER(citizen_services_records_log!P185),citizen_services_records_log!P185,DATE(RIGHT(citizen_services_records_log!P185,4),MID(citizen_services_records_log!P185,4,2),LEFT(citizen_services_records_log!P185,2))))</f>
        <v>None</v>
      </c>
      <c r="Q185" s="5" t="str" cm="1">
        <f t="array" ref="Q185">SUBSTITUTE(_xlfn.IFS(ISTEXT(citizen_services_records_log!Q185),PROPER(citizen_services_records_log!Q185),ISBLANK(citizen_services_records_log!Q185),"None"),"Id","ID",1)</f>
        <v>None</v>
      </c>
    </row>
    <row r="186" spans="1:17" x14ac:dyDescent="0.3">
      <c r="A186" s="5" t="str">
        <f>IF(ISBLANK(citizen_services_records_log!A186),"None",(CONCATENATE(UPPER(_xlfn.TEXTBEFORE(SUBSTITUTE(citizen_services_records_log!A186, "-", ""), {"0","1","2","3","4","5","6","7","8","9"}, 1)),"-",RIGHT(citizen_services_records_log!A186,6))))</f>
        <v>DHA-000818</v>
      </c>
      <c r="B186" s="2">
        <f>IF(ISBLANK(citizen_services_records_log!B186),"None",IF(ISNUMBER(citizen_services_records_log!B186),citizen_services_records_log!B186,DATE(RIGHT(citizen_services_records_log!B186,4),MID(citizen_services_records_log!B186,4,2),LEFT(citizen_services_records_log!B186,2))))</f>
        <v>46045</v>
      </c>
      <c r="C186" s="5" t="str">
        <f>IF(citizen_services_records_log!C186 = "SASSA Grant Status Enquiry","SASSA - Grant Status Enquiry",IF(citizen_services_records_log!C186 = "SASSA Grant Application",  "SASSA - Grant Application", IF(citizen_services_records_log!C186=0,"None", citizen_services_records_log!C186)))</f>
        <v>Home Affairs - ID Application</v>
      </c>
      <c r="D186" s="5" t="str" cm="1">
        <f t="array" ref="D186">_xlfn.IFS(ISTEXT(citizen_services_records_log!D186),PROPER(citizen_services_records_log!D186),ISBLANK(citizen_services_records_log!D186),"None")</f>
        <v>Three Rivers Clinic</v>
      </c>
      <c r="E186" s="5" t="str" cm="1">
        <f t="array" ref="E186">_xlfn.IFS(ISTEXT(citizen_services_records_log!E186),PROPER(citizen_services_records_log!E186),ISBLANK(citizen_services_records_log!E186),"None")</f>
        <v>Kagiso Sithole</v>
      </c>
      <c r="F186" s="6" cm="1">
        <f t="array" ref="F186">_xlfn.IFS(ISBLANK(citizen_services_records_log!F186),"None", TYPE(citizen_services_records_log!F186)=1,citizen_services_records_log!F186,citizen_services_records_log!F186="ID NOT PROVIDED","ID not provided" )</f>
        <v>8200000000000</v>
      </c>
      <c r="G186" s="4">
        <f>IF(ISBLANK(citizen_services_records_log!G186),"None",IF(ISNUMBER(citizen_services_records_log!G186),citizen_services_records_log!G186,DATE(RIGHT(citizen_services_records_log!G186,4),MID(citizen_services_records_log!G186,4,2),LEFT(citizen_services_records_log!G186,2))))</f>
        <v>29954</v>
      </c>
      <c r="H186" s="5" t="str" cm="1">
        <f t="array" ref="H186">_xlfn.IFS(citizen_services_records_log!H186="M", "Male", citizen_services_records_log!H186 = "F", "Female", citizen_services_records_log!H186="male", "Male", citizen_services_records_log!H186="female","Female", ISBLANK(citizen_services_records_log!H186),"None", citizen_services_records_log!H186 = "Female", "Female", citizen_services_records_log!H186="Male","Male")</f>
        <v>Male</v>
      </c>
      <c r="I186" s="6" t="str">
        <f>IF(OR(ISBLANK(citizen_services_records_log!I186),UPPER(TRIM(citizen_services_records_log!I186))="N/A"),"None",_xlfn.LET(_xlpm.d,RIGHT(SUBSTITUTE(SUBSTITUTE(SUBSTITUTE(SUBSTITUTE(citizen_services_records_log!I186," ",""),"-",""),"(",""),")",""),9),"0"&amp;LEFT(_xlpm.d,2)&amp;" "&amp;MID(_xlpm.d,3,3)&amp;" "&amp;RIGHT(_xlpm.d,4)))</f>
        <v>069 131 3539</v>
      </c>
      <c r="J186" s="5" t="str" cm="1">
        <f t="array" ref="J186">_xlfn.IFS(ISTEXT(citizen_services_records_log!J186),citizen_services_records_log!J186,ISBLANK(citizen_services_records_log!J186),"None")</f>
        <v>Ward 17</v>
      </c>
      <c r="K186" s="5" t="str" cm="1">
        <f t="array" ref="K186">_xlfn.IFS(ISTEXT(citizen_services_records_log!K186),citizen_services_records_log!K186, ISBLANK(citizen_services_records_log!K186),"None")</f>
        <v>None</v>
      </c>
      <c r="L186" s="5" t="str" cm="1">
        <f t="array" ref="L186">SUBSTITUTE(PROPER(_xlfn.IFS(ISTEXT(citizen_services_records_log!L186),citizen_services_records_log!L186, ISBLANK(citizen_services_records_log!L186),"None")),"Id","ID",1)</f>
        <v>Rejected</v>
      </c>
      <c r="M186" s="5" t="str" cm="1">
        <f t="array" ref="M186">IF(citizen_services_records_log!M186 = "Re-opened","Re-opened",PROPER(_xlfn.IFS(ISTEXT(citizen_services_records_log!M186),citizen_services_records_log!M186, ISBLANK(citizen_services_records_log!M186),"None")))</f>
        <v>Resolved</v>
      </c>
      <c r="N186" s="5" t="str" cm="1">
        <f t="array" ref="N186">(_xlfn.IFS(ISTEXT(citizen_services_records_log!N186),citizen_services_records_log!N186,ISBLANK(citizen_services_records_log!N186),"None"))</f>
        <v>Q021</v>
      </c>
      <c r="O186" s="5" t="str" cm="1">
        <f t="array" ref="O186">_xlfn.IFS(ISTEXT(citizen_services_records_log!O186),PROPER(citizen_services_records_log!O186),ISBLANK(citizen_services_records_log!O186),"None")</f>
        <v>Deon Swart</v>
      </c>
      <c r="P186" s="4" t="str">
        <f>IF(ISBLANK(citizen_services_records_log!P186),"None",IF(ISNUMBER(citizen_services_records_log!P186),citizen_services_records_log!P186,DATE(RIGHT(citizen_services_records_log!P186,4),MID(citizen_services_records_log!P186,4,2),LEFT(citizen_services_records_log!P186,2))))</f>
        <v>None</v>
      </c>
      <c r="Q186" s="5" t="str" cm="1">
        <f t="array" ref="Q186">SUBSTITUTE(_xlfn.IFS(ISTEXT(citizen_services_records_log!Q186),PROPER(citizen_services_records_log!Q186),ISBLANK(citizen_services_records_log!Q186),"None"),"Id","ID",1)</f>
        <v>Follow-Up Call Required To Confirm Banking Details</v>
      </c>
    </row>
    <row r="187" spans="1:17" x14ac:dyDescent="0.3">
      <c r="A187" s="5" t="str">
        <f>IF(ISBLANK(citizen_services_records_log!A187),"None",(CONCATENATE(UPPER(_xlfn.TEXTBEFORE(SUBSTITUTE(citizen_services_records_log!A187, "-", ""), {"0","1","2","3","4","5","6","7","8","9"}, 1)),"-",RIGHT(citizen_services_records_log!A187,6))))</f>
        <v>SASSA-000134</v>
      </c>
      <c r="B187" s="2">
        <f>IF(ISBLANK(citizen_services_records_log!B187),"None",IF(ISNUMBER(citizen_services_records_log!B187),citizen_services_records_log!B187,DATE(RIGHT(citizen_services_records_log!B187,4),MID(citizen_services_records_log!B187,4,2),LEFT(citizen_services_records_log!B187,2))))</f>
        <v>46109</v>
      </c>
      <c r="C187" s="5" t="str">
        <f>IF(citizen_services_records_log!C187 = "SASSA Grant Status Enquiry","SASSA - Grant Status Enquiry",IF(citizen_services_records_log!C187 = "SASSA Grant Application",  "SASSA - Grant Application", IF(citizen_services_records_log!C187=0,"None", citizen_services_records_log!C187)))</f>
        <v>SASSA - Grant Status Enquiry</v>
      </c>
      <c r="D187" s="5" t="str" cm="1">
        <f t="array" ref="D187">_xlfn.IFS(ISTEXT(citizen_services_records_log!D187),PROPER(citizen_services_records_log!D187),ISBLANK(citizen_services_records_log!D187),"None")</f>
        <v>Vereeniging Home Affairs</v>
      </c>
      <c r="E187" s="5" t="str" cm="1">
        <f t="array" ref="E187">_xlfn.IFS(ISTEXT(citizen_services_records_log!E187),PROPER(citizen_services_records_log!E187),ISBLANK(citizen_services_records_log!E187),"None")</f>
        <v>Elizabeth Dlamini</v>
      </c>
      <c r="F187" s="6" cm="1">
        <f t="array" ref="F187">_xlfn.IFS(ISBLANK(citizen_services_records_log!F187),"None", TYPE(citizen_services_records_log!F187)=1,citizen_services_records_log!F187,citizen_services_records_log!F187="ID NOT PROVIDED","ID not provided" )</f>
        <v>8210000000000</v>
      </c>
      <c r="G187" s="4">
        <f>IF(ISBLANK(citizen_services_records_log!G187),"None",IF(ISNUMBER(citizen_services_records_log!G187),citizen_services_records_log!G187,DATE(RIGHT(citizen_services_records_log!G187,4),MID(citizen_services_records_log!G187,4,2),LEFT(citizen_services_records_log!G187,2))))</f>
        <v>30286</v>
      </c>
      <c r="H187" s="5" t="str" cm="1">
        <f t="array" ref="H187">_xlfn.IFS(citizen_services_records_log!H187="M", "Male", citizen_services_records_log!H187 = "F", "Female", citizen_services_records_log!H187="male", "Male", citizen_services_records_log!H187="female","Female", ISBLANK(citizen_services_records_log!H187),"None", citizen_services_records_log!H187 = "Female", "Female", citizen_services_records_log!H187="Male","Male")</f>
        <v>Female</v>
      </c>
      <c r="I187" s="6" t="str">
        <f>IF(OR(ISBLANK(citizen_services_records_log!I187),UPPER(TRIM(citizen_services_records_log!I187))="N/A"),"None",_xlfn.LET(_xlpm.d,RIGHT(SUBSTITUTE(SUBSTITUTE(SUBSTITUTE(SUBSTITUTE(citizen_services_records_log!I187," ",""),"-",""),"(",""),")",""),9),"0"&amp;LEFT(_xlpm.d,2)&amp;" "&amp;MID(_xlpm.d,3,3)&amp;" "&amp;RIGHT(_xlpm.d,4)))</f>
        <v>None</v>
      </c>
      <c r="J187" s="5" t="str" cm="1">
        <f t="array" ref="J187">_xlfn.IFS(ISTEXT(citizen_services_records_log!J187),citizen_services_records_log!J187,ISBLANK(citizen_services_records_log!J187),"None")</f>
        <v>Ward 3</v>
      </c>
      <c r="K187" s="5" t="str" cm="1">
        <f t="array" ref="K187">_xlfn.IFS(ISTEXT(citizen_services_records_log!K187),citizen_services_records_log!K187, ISBLANK(citizen_services_records_log!K187),"None")</f>
        <v>SRD Grant</v>
      </c>
      <c r="L187" s="5" t="str" cm="1">
        <f t="array" ref="L187">SUBSTITUTE(PROPER(_xlfn.IFS(ISTEXT(citizen_services_records_log!L187),citizen_services_records_log!L187, ISBLANK(citizen_services_records_log!L187),"None")),"Id","ID",1)</f>
        <v>Awaiting Home Affairs Confirmation</v>
      </c>
      <c r="M187" s="5" t="str" cm="1">
        <f t="array" ref="M187">IF(citizen_services_records_log!M187 = "Re-opened","Re-opened",PROPER(_xlfn.IFS(ISTEXT(citizen_services_records_log!M187),citizen_services_records_log!M187, ISBLANK(citizen_services_records_log!M187),"None")))</f>
        <v>Captured</v>
      </c>
      <c r="N187" s="5" t="str" cm="1">
        <f t="array" ref="N187">(_xlfn.IFS(ISTEXT(citizen_services_records_log!N187),citizen_services_records_log!N187,ISBLANK(citizen_services_records_log!N187),"None"))</f>
        <v>Q094</v>
      </c>
      <c r="O187" s="5" t="str" cm="1">
        <f t="array" ref="O187">_xlfn.IFS(ISTEXT(citizen_services_records_log!O187),PROPER(citizen_services_records_log!O187),ISBLANK(citizen_services_records_log!O187),"None")</f>
        <v>Palesa Radebe</v>
      </c>
      <c r="P187" s="4" t="str">
        <f>IF(ISBLANK(citizen_services_records_log!P187),"None",IF(ISNUMBER(citizen_services_records_log!P187),citizen_services_records_log!P187,DATE(RIGHT(citizen_services_records_log!P187,4),MID(citizen_services_records_log!P187,4,2),LEFT(citizen_services_records_log!P187,2))))</f>
        <v>None</v>
      </c>
      <c r="Q187" s="5" t="str" cm="1">
        <f t="array" ref="Q187">SUBSTITUTE(_xlfn.IFS(ISTEXT(citizen_services_records_log!Q187),PROPER(citizen_services_records_log!Q187),ISBLANK(citizen_services_records_log!Q187),"None"),"Id","ID",1)</f>
        <v>None</v>
      </c>
    </row>
    <row r="188" spans="1:17" x14ac:dyDescent="0.3">
      <c r="A188" s="5" t="str">
        <f>IF(ISBLANK(citizen_services_records_log!A188),"None",(CONCATENATE(UPPER(_xlfn.TEXTBEFORE(SUBSTITUTE(citizen_services_records_log!A188, "-", ""), {"0","1","2","3","4","5","6","7","8","9"}, 1)),"-",RIGHT(citizen_services_records_log!A188,6))))</f>
        <v>CLN-001029</v>
      </c>
      <c r="B188" s="2">
        <f>IF(ISBLANK(citizen_services_records_log!B188),"None",IF(ISNUMBER(citizen_services_records_log!B188),citizen_services_records_log!B188,DATE(RIGHT(citizen_services_records_log!B188,4),MID(citizen_services_records_log!B188,4,2),LEFT(citizen_services_records_log!B188,2))))</f>
        <v>46180</v>
      </c>
      <c r="C188" s="5" t="str">
        <f>IF(citizen_services_records_log!C188 = "SASSA Grant Status Enquiry","SASSA - Grant Status Enquiry",IF(citizen_services_records_log!C188 = "SASSA Grant Application",  "SASSA - Grant Application", IF(citizen_services_records_log!C188=0,"None", citizen_services_records_log!C188)))</f>
        <v>Clinic - Immunisation</v>
      </c>
      <c r="D188" s="5" t="str" cm="1">
        <f t="array" ref="D188">_xlfn.IFS(ISTEXT(citizen_services_records_log!D188),PROPER(citizen_services_records_log!D188),ISBLANK(citizen_services_records_log!D188),"None")</f>
        <v>Boipatong Clinic</v>
      </c>
      <c r="E188" s="5" t="str" cm="1">
        <f t="array" ref="E188">_xlfn.IFS(ISTEXT(citizen_services_records_log!E188),PROPER(citizen_services_records_log!E188),ISBLANK(citizen_services_records_log!E188),"None")</f>
        <v>Nomvula Fourie</v>
      </c>
      <c r="F188" s="6" t="str" cm="1">
        <f t="array" ref="F188">_xlfn.IFS(ISBLANK(citizen_services_records_log!F188),"None", TYPE(citizen_services_records_log!F188)=1,citizen_services_records_log!F188,citizen_services_records_log!F188="ID NOT PROVIDED","ID not provided" )</f>
        <v>ID not provided</v>
      </c>
      <c r="G188" s="4">
        <f>IF(ISBLANK(citizen_services_records_log!G188),"None",IF(ISNUMBER(citizen_services_records_log!G188),citizen_services_records_log!G188,DATE(RIGHT(citizen_services_records_log!G188,4),MID(citizen_services_records_log!G188,4,2),LEFT(citizen_services_records_log!G188,2))))</f>
        <v>44102</v>
      </c>
      <c r="H188" s="5" t="str" cm="1">
        <f t="array" ref="H188">_xlfn.IFS(citizen_services_records_log!H188="M", "Male", citizen_services_records_log!H188 = "F", "Female", citizen_services_records_log!H188="male", "Male", citizen_services_records_log!H188="female","Female", ISBLANK(citizen_services_records_log!H188),"None", citizen_services_records_log!H188 = "Female", "Female", citizen_services_records_log!H188="Male","Male")</f>
        <v>Male</v>
      </c>
      <c r="I188" s="6" t="str">
        <f>IF(OR(ISBLANK(citizen_services_records_log!I188),UPPER(TRIM(citizen_services_records_log!I188))="N/A"),"None",_xlfn.LET(_xlpm.d,RIGHT(SUBSTITUTE(SUBSTITUTE(SUBSTITUTE(SUBSTITUTE(citizen_services_records_log!I188," ",""),"-",""),"(",""),")",""),9),"0"&amp;LEFT(_xlpm.d,2)&amp;" "&amp;MID(_xlpm.d,3,3)&amp;" "&amp;RIGHT(_xlpm.d,4)))</f>
        <v>079 319 6486</v>
      </c>
      <c r="J188" s="5" t="str" cm="1">
        <f t="array" ref="J188">_xlfn.IFS(ISTEXT(citizen_services_records_log!J188),citizen_services_records_log!J188,ISBLANK(citizen_services_records_log!J188),"None")</f>
        <v>Ward 6</v>
      </c>
      <c r="K188" s="5" t="str" cm="1">
        <f t="array" ref="K188">_xlfn.IFS(ISTEXT(citizen_services_records_log!K188),citizen_services_records_log!K188, ISBLANK(citizen_services_records_log!K188),"None")</f>
        <v>None</v>
      </c>
      <c r="L188" s="5" t="str" cm="1">
        <f t="array" ref="L188">SUBSTITUTE(PROPER(_xlfn.IFS(ISTEXT(citizen_services_records_log!L188),citizen_services_records_log!L188, ISBLANK(citizen_services_records_log!L188),"None")),"Id","ID",1)</f>
        <v>Under Review</v>
      </c>
      <c r="M188" s="5" t="str" cm="1">
        <f t="array" ref="M188">IF(citizen_services_records_log!M188 = "Re-opened","Re-opened",PROPER(_xlfn.IFS(ISTEXT(citizen_services_records_log!M188),citizen_services_records_log!M188, ISBLANK(citizen_services_records_log!M188),"None")))</f>
        <v>Captured</v>
      </c>
      <c r="N188" s="5" t="str" cm="1">
        <f t="array" ref="N188">(_xlfn.IFS(ISTEXT(citizen_services_records_log!N188),citizen_services_records_log!N188,ISBLANK(citizen_services_records_log!N188),"None"))</f>
        <v>Q018</v>
      </c>
      <c r="O188" s="5" t="str" cm="1">
        <f t="array" ref="O188">_xlfn.IFS(ISTEXT(citizen_services_records_log!O188),PROPER(citizen_services_records_log!O188),ISBLANK(citizen_services_records_log!O188),"None")</f>
        <v>Zanele Radebe</v>
      </c>
      <c r="P188" s="4" t="str">
        <f>IF(ISBLANK(citizen_services_records_log!P188),"None",IF(ISNUMBER(citizen_services_records_log!P188),citizen_services_records_log!P188,DATE(RIGHT(citizen_services_records_log!P188,4),MID(citizen_services_records_log!P188,4,2),LEFT(citizen_services_records_log!P188,2))))</f>
        <v>None</v>
      </c>
      <c r="Q188" s="5" t="str" cm="1">
        <f t="array" ref="Q188">SUBSTITUTE(_xlfn.IFS(ISTEXT(citizen_services_records_log!Q188),PROPER(citizen_services_records_log!Q188),ISBLANK(citizen_services_records_log!Q188),"None"),"Id","ID",1)</f>
        <v>Biometric Capture Failed, Rescheduled</v>
      </c>
    </row>
    <row r="189" spans="1:17" x14ac:dyDescent="0.3">
      <c r="A189" s="5" t="str">
        <f>IF(ISBLANK(citizen_services_records_log!A189),"None",(CONCATENATE(UPPER(_xlfn.TEXTBEFORE(SUBSTITUTE(citizen_services_records_log!A189, "-", ""), {"0","1","2","3","4","5","6","7","8","9"}, 1)),"-",RIGHT(citizen_services_records_log!A189,6))))</f>
        <v>DHA-000200</v>
      </c>
      <c r="B189" s="2">
        <f>IF(ISBLANK(citizen_services_records_log!B189),"None",IF(ISNUMBER(citizen_services_records_log!B189),citizen_services_records_log!B189,DATE(RIGHT(citizen_services_records_log!B189,4),MID(citizen_services_records_log!B189,4,2),LEFT(citizen_services_records_log!B189,2))))</f>
        <v>46271</v>
      </c>
      <c r="C189" s="5" t="str">
        <f>IF(citizen_services_records_log!C189 = "SASSA Grant Status Enquiry","SASSA - Grant Status Enquiry",IF(citizen_services_records_log!C189 = "SASSA Grant Application",  "SASSA - Grant Application", IF(citizen_services_records_log!C189=0,"None", citizen_services_records_log!C189)))</f>
        <v>Home Affairs - ID Application</v>
      </c>
      <c r="D189" s="5" t="str" cm="1">
        <f t="array" ref="D189">_xlfn.IFS(ISTEXT(citizen_services_records_log!D189),PROPER(citizen_services_records_log!D189),ISBLANK(citizen_services_records_log!D189),"None")</f>
        <v>Evaton Sassa Office</v>
      </c>
      <c r="E189" s="5" t="str" cm="1">
        <f t="array" ref="E189">_xlfn.IFS(ISTEXT(citizen_services_records_log!E189),PROPER(citizen_services_records_log!E189),ISBLANK(citizen_services_records_log!E189),"None")</f>
        <v>Marie Nkosi</v>
      </c>
      <c r="F189" s="6" cm="1">
        <f t="array" ref="F189">_xlfn.IFS(ISBLANK(citizen_services_records_log!F189),"None", TYPE(citizen_services_records_log!F189)=1,citizen_services_records_log!F189,citizen_services_records_log!F189="ID NOT PROVIDED","ID not provided" )</f>
        <v>4800000000000</v>
      </c>
      <c r="G189" s="4">
        <f>IF(ISBLANK(citizen_services_records_log!G189),"None",IF(ISNUMBER(citizen_services_records_log!G189),citizen_services_records_log!G189,DATE(RIGHT(citizen_services_records_log!G189,4),MID(citizen_services_records_log!G189,4,2),LEFT(citizen_services_records_log!G189,2))))</f>
        <v>17592</v>
      </c>
      <c r="H189" s="5" t="str" cm="1">
        <f t="array" ref="H189">_xlfn.IFS(citizen_services_records_log!H189="M", "Male", citizen_services_records_log!H189 = "F", "Female", citizen_services_records_log!H189="male", "Male", citizen_services_records_log!H189="female","Female", ISBLANK(citizen_services_records_log!H189),"None", citizen_services_records_log!H189 = "Female", "Female", citizen_services_records_log!H189="Male","Male")</f>
        <v>Male</v>
      </c>
      <c r="I189" s="6" t="str">
        <f>IF(OR(ISBLANK(citizen_services_records_log!I189),UPPER(TRIM(citizen_services_records_log!I189))="N/A"),"None",_xlfn.LET(_xlpm.d,RIGHT(SUBSTITUTE(SUBSTITUTE(SUBSTITUTE(SUBSTITUTE(citizen_services_records_log!I189," ",""),"-",""),"(",""),")",""),9),"0"&amp;LEFT(_xlpm.d,2)&amp;" "&amp;MID(_xlpm.d,3,3)&amp;" "&amp;RIGHT(_xlpm.d,4)))</f>
        <v>077 312 1166</v>
      </c>
      <c r="J189" s="5" t="str" cm="1">
        <f t="array" ref="J189">_xlfn.IFS(ISTEXT(citizen_services_records_log!J189),citizen_services_records_log!J189,ISBLANK(citizen_services_records_log!J189),"None")</f>
        <v>Ward 1</v>
      </c>
      <c r="K189" s="5" t="str" cm="1">
        <f t="array" ref="K189">_xlfn.IFS(ISTEXT(citizen_services_records_log!K189),citizen_services_records_log!K189, ISBLANK(citizen_services_records_log!K189),"None")</f>
        <v>None</v>
      </c>
      <c r="L189" s="5" t="str" cm="1">
        <f t="array" ref="L189">SUBSTITUTE(PROPER(_xlfn.IFS(ISTEXT(citizen_services_records_log!L189),citizen_services_records_log!L189, ISBLANK(citizen_services_records_log!L189),"None")),"Id","ID",1)</f>
        <v>Complete</v>
      </c>
      <c r="M189" s="5" t="str" cm="1">
        <f t="array" ref="M189">IF(citizen_services_records_log!M189 = "Re-opened","Re-opened",PROPER(_xlfn.IFS(ISTEXT(citizen_services_records_log!M189),citizen_services_records_log!M189, ISBLANK(citizen_services_records_log!M189),"None")))</f>
        <v>Re-opened</v>
      </c>
      <c r="N189" s="5" t="str" cm="1">
        <f t="array" ref="N189">(_xlfn.IFS(ISTEXT(citizen_services_records_log!N189),citizen_services_records_log!N189,ISBLANK(citizen_services_records_log!N189),"None"))</f>
        <v>Q159</v>
      </c>
      <c r="O189" s="5" t="str" cm="1">
        <f t="array" ref="O189">_xlfn.IFS(ISTEXT(citizen_services_records_log!O189),PROPER(citizen_services_records_log!O189),ISBLANK(citizen_services_records_log!O189),"None")</f>
        <v>Deon Sithole</v>
      </c>
      <c r="P189" s="4" t="str">
        <f>IF(ISBLANK(citizen_services_records_log!P189),"None",IF(ISNUMBER(citizen_services_records_log!P189),citizen_services_records_log!P189,DATE(RIGHT(citizen_services_records_log!P189,4),MID(citizen_services_records_log!P189,4,2),LEFT(citizen_services_records_log!P189,2))))</f>
        <v>None</v>
      </c>
      <c r="Q189" s="5" t="str" cm="1">
        <f t="array" ref="Q189">SUBSTITUTE(_xlfn.IFS(ISTEXT(citizen_services_records_log!Q189),PROPER(citizen_services_records_log!Q189),ISBLANK(citizen_services_records_log!Q189),"None"),"Id","ID",1)</f>
        <v>Elderly Applicant Assisted Due To Mobility Issues</v>
      </c>
    </row>
    <row r="190" spans="1:17" x14ac:dyDescent="0.3">
      <c r="A190" s="5" t="str">
        <f>IF(ISBLANK(citizen_services_records_log!A190),"None",(CONCATENATE(UPPER(_xlfn.TEXTBEFORE(SUBSTITUTE(citizen_services_records_log!A190, "-", ""), {"0","1","2","3","4","5","6","7","8","9"}, 1)),"-",RIGHT(citizen_services_records_log!A190,6))))</f>
        <v>SASSA-000487</v>
      </c>
      <c r="B190" s="2">
        <f>IF(ISBLANK(citizen_services_records_log!B190),"None",IF(ISNUMBER(citizen_services_records_log!B190),citizen_services_records_log!B190,DATE(RIGHT(citizen_services_records_log!B190,4),MID(citizen_services_records_log!B190,4,2),LEFT(citizen_services_records_log!B190,2))))</f>
        <v>46074</v>
      </c>
      <c r="C190" s="5" t="str">
        <f>IF(citizen_services_records_log!C190 = "SASSA Grant Status Enquiry","SASSA - Grant Status Enquiry",IF(citizen_services_records_log!C190 = "SASSA Grant Application",  "SASSA - Grant Application", IF(citizen_services_records_log!C190=0,"None", citizen_services_records_log!C190)))</f>
        <v>SASSA - Grant Application</v>
      </c>
      <c r="D190" s="5" t="str" cm="1">
        <f t="array" ref="D190">_xlfn.IFS(ISTEXT(citizen_services_records_log!D190),PROPER(citizen_services_records_log!D190),ISBLANK(citizen_services_records_log!D190),"None")</f>
        <v>Emfuleni Municipal Office</v>
      </c>
      <c r="E190" s="5" t="str" cm="1">
        <f t="array" ref="E190">_xlfn.IFS(ISTEXT(citizen_services_records_log!E190),PROPER(citizen_services_records_log!E190),ISBLANK(citizen_services_records_log!E190),"None")</f>
        <v>Tumelo Pretorius</v>
      </c>
      <c r="F190" s="6" cm="1">
        <f t="array" ref="F190">_xlfn.IFS(ISBLANK(citizen_services_records_log!F190),"None", TYPE(citizen_services_records_log!F190)=1,citizen_services_records_log!F190,citizen_services_records_log!F190="ID NOT PROVIDED","ID not provided" )</f>
        <v>2010000000000</v>
      </c>
      <c r="G190" s="4">
        <f>IF(ISBLANK(citizen_services_records_log!G190),"None",IF(ISNUMBER(citizen_services_records_log!G190),citizen_services_records_log!G190,DATE(RIGHT(citizen_services_records_log!G190,4),MID(citizen_services_records_log!G190,4,2),LEFT(citizen_services_records_log!G190,2))))</f>
        <v>44057</v>
      </c>
      <c r="H190" s="5" t="str" cm="1">
        <f t="array" ref="H190">_xlfn.IFS(citizen_services_records_log!H190="M", "Male", citizen_services_records_log!H190 = "F", "Female", citizen_services_records_log!H190="male", "Male", citizen_services_records_log!H190="female","Female", ISBLANK(citizen_services_records_log!H190),"None", citizen_services_records_log!H190 = "Female", "Female", citizen_services_records_log!H190="Male","Male")</f>
        <v>Male</v>
      </c>
      <c r="I190" s="6" t="str">
        <f>IF(OR(ISBLANK(citizen_services_records_log!I190),UPPER(TRIM(citizen_services_records_log!I190))="N/A"),"None",_xlfn.LET(_xlpm.d,RIGHT(SUBSTITUTE(SUBSTITUTE(SUBSTITUTE(SUBSTITUTE(citizen_services_records_log!I190," ",""),"-",""),"(",""),")",""),9),"0"&amp;LEFT(_xlpm.d,2)&amp;" "&amp;MID(_xlpm.d,3,3)&amp;" "&amp;RIGHT(_xlpm.d,4)))</f>
        <v>063 698 0233</v>
      </c>
      <c r="J190" s="5" t="str" cm="1">
        <f t="array" ref="J190">_xlfn.IFS(ISTEXT(citizen_services_records_log!J190),citizen_services_records_log!J190,ISBLANK(citizen_services_records_log!J190),"None")</f>
        <v>Ward 3 (Informal Settlement)</v>
      </c>
      <c r="K190" s="5" t="str" cm="1">
        <f t="array" ref="K190">_xlfn.IFS(ISTEXT(citizen_services_records_log!K190),citizen_services_records_log!K190, ISBLANK(citizen_services_records_log!K190),"None")</f>
        <v>Social Relief of Distress (SRD)</v>
      </c>
      <c r="L190" s="5" t="str" cm="1">
        <f t="array" ref="L190">SUBSTITUTE(PROPER(_xlfn.IFS(ISTEXT(citizen_services_records_log!L190),citizen_services_records_log!L190, ISBLANK(citizen_services_records_log!L190),"None")),"Id","ID",1)</f>
        <v>Complete</v>
      </c>
      <c r="M190" s="5" t="str" cm="1">
        <f t="array" ref="M190">IF(citizen_services_records_log!M190 = "Re-opened","Re-opened",PROPER(_xlfn.IFS(ISTEXT(citizen_services_records_log!M190),citizen_services_records_log!M190, ISBLANK(citizen_services_records_log!M190),"None")))</f>
        <v>Closed</v>
      </c>
      <c r="N190" s="5" t="str" cm="1">
        <f t="array" ref="N190">(_xlfn.IFS(ISTEXT(citizen_services_records_log!N190),citizen_services_records_log!N190,ISBLANK(citizen_services_records_log!N190),"None"))</f>
        <v>Q177</v>
      </c>
      <c r="O190" s="5" t="str" cm="1">
        <f t="array" ref="O190">_xlfn.IFS(ISTEXT(citizen_services_records_log!O190),PROPER(citizen_services_records_log!O190),ISBLANK(citizen_services_records_log!O190),"None")</f>
        <v>Werner Khumalo</v>
      </c>
      <c r="P190" s="4" t="str">
        <f>IF(ISBLANK(citizen_services_records_log!P190),"None",IF(ISNUMBER(citizen_services_records_log!P190),citizen_services_records_log!P190,DATE(RIGHT(citizen_services_records_log!P190,4),MID(citizen_services_records_log!P190,4,2),LEFT(citizen_services_records_log!P190,2))))</f>
        <v>None</v>
      </c>
      <c r="Q190" s="5" t="str" cm="1">
        <f t="array" ref="Q190">SUBSTITUTE(_xlfn.IFS(ISTEXT(citizen_services_records_log!Q190),PROPER(citizen_services_records_log!Q190),ISBLANK(citizen_services_records_log!Q190),"None"),"Id","ID",1)</f>
        <v>Applicant Is A Minor, Guardian Present And Documented</v>
      </c>
    </row>
    <row r="191" spans="1:17" x14ac:dyDescent="0.3">
      <c r="A191" s="5" t="str">
        <f>IF(ISBLANK(citizen_services_records_log!A191),"None",(CONCATENATE(UPPER(_xlfn.TEXTBEFORE(SUBSTITUTE(citizen_services_records_log!A191, "-", ""), {"0","1","2","3","4","5","6","7","8","9"}, 1)),"-",RIGHT(citizen_services_records_log!A191,6))))</f>
        <v>MUN-001031</v>
      </c>
      <c r="B191" s="2">
        <f>IF(ISBLANK(citizen_services_records_log!B191),"None",IF(ISNUMBER(citizen_services_records_log!B191),citizen_services_records_log!B191,DATE(RIGHT(citizen_services_records_log!B191,4),MID(citizen_services_records_log!B191,4,2),LEFT(citizen_services_records_log!B191,2))))</f>
        <v>46104</v>
      </c>
      <c r="C191" s="5" t="str">
        <f>IF(citizen_services_records_log!C191 = "SASSA Grant Status Enquiry","SASSA - Grant Status Enquiry",IF(citizen_services_records_log!C191 = "SASSA Grant Application",  "SASSA - Grant Application", IF(citizen_services_records_log!C191=0,"None", citizen_services_records_log!C191)))</f>
        <v>Municipal - Account Query</v>
      </c>
      <c r="D191" s="5" t="str" cm="1">
        <f t="array" ref="D191">_xlfn.IFS(ISTEXT(citizen_services_records_log!D191),PROPER(citizen_services_records_log!D191),ISBLANK(citizen_services_records_log!D191),"None")</f>
        <v>Emfuleni Municipal Office</v>
      </c>
      <c r="E191" s="5" t="str" cm="1">
        <f t="array" ref="E191">_xlfn.IFS(ISTEXT(citizen_services_records_log!E191),PROPER(citizen_services_records_log!E191),ISBLANK(citizen_services_records_log!E191),"None")</f>
        <v>Kagiso Kruger</v>
      </c>
      <c r="F191" s="6" cm="1">
        <f t="array" ref="F191">_xlfn.IFS(ISBLANK(citizen_services_records_log!F191),"None", TYPE(citizen_services_records_log!F191)=1,citizen_services_records_log!F191,citizen_services_records_log!F191="ID NOT PROVIDED","ID not provided" )</f>
        <v>7910000000000</v>
      </c>
      <c r="G191" s="4" t="str">
        <f>IF(ISBLANK(citizen_services_records_log!G191),"None",IF(ISNUMBER(citizen_services_records_log!G191),citizen_services_records_log!G191,DATE(RIGHT(citizen_services_records_log!G191,4),MID(citizen_services_records_log!G191,4,2),LEFT(citizen_services_records_log!G191,2))))</f>
        <v>None</v>
      </c>
      <c r="H191" s="5" t="str" cm="1">
        <f t="array" ref="H191">_xlfn.IFS(citizen_services_records_log!H191="M", "Male", citizen_services_records_log!H191 = "F", "Female", citizen_services_records_log!H191="male", "Male", citizen_services_records_log!H191="female","Female", ISBLANK(citizen_services_records_log!H191),"None", citizen_services_records_log!H191 = "Female", "Female", citizen_services_records_log!H191="Male","Male")</f>
        <v>Male</v>
      </c>
      <c r="I191" s="6" t="str">
        <f>IF(OR(ISBLANK(citizen_services_records_log!I191),UPPER(TRIM(citizen_services_records_log!I191))="N/A"),"None",_xlfn.LET(_xlpm.d,RIGHT(SUBSTITUTE(SUBSTITUTE(SUBSTITUTE(SUBSTITUTE(citizen_services_records_log!I191," ",""),"-",""),"(",""),")",""),9),"0"&amp;LEFT(_xlpm.d,2)&amp;" "&amp;MID(_xlpm.d,3,3)&amp;" "&amp;RIGHT(_xlpm.d,4)))</f>
        <v>076 517 3870</v>
      </c>
      <c r="J191" s="5" t="str" cm="1">
        <f t="array" ref="J191">_xlfn.IFS(ISTEXT(citizen_services_records_log!J191),citizen_services_records_log!J191,ISBLANK(citizen_services_records_log!J191),"None")</f>
        <v>Ward 2</v>
      </c>
      <c r="K191" s="5" t="str" cm="1">
        <f t="array" ref="K191">_xlfn.IFS(ISTEXT(citizen_services_records_log!K191),citizen_services_records_log!K191, ISBLANK(citizen_services_records_log!K191),"None")</f>
        <v>None</v>
      </c>
      <c r="L191" s="5" t="str" cm="1">
        <f t="array" ref="L191">SUBSTITUTE(PROPER(_xlfn.IFS(ISTEXT(citizen_services_records_log!L191),citizen_services_records_log!L191, ISBLANK(citizen_services_records_log!L191),"None")),"Id","ID",1)</f>
        <v>Approved</v>
      </c>
      <c r="M191" s="5" t="str" cm="1">
        <f t="array" ref="M191">IF(citizen_services_records_log!M191 = "Re-opened","Re-opened",PROPER(_xlfn.IFS(ISTEXT(citizen_services_records_log!M191),citizen_services_records_log!M191, ISBLANK(citizen_services_records_log!M191),"None")))</f>
        <v>Pending</v>
      </c>
      <c r="N191" s="5" t="str" cm="1">
        <f t="array" ref="N191">(_xlfn.IFS(ISTEXT(citizen_services_records_log!N191),citizen_services_records_log!N191,ISBLANK(citizen_services_records_log!N191),"None"))</f>
        <v>Q201</v>
      </c>
      <c r="O191" s="5" t="str" cm="1">
        <f t="array" ref="O191">_xlfn.IFS(ISTEXT(citizen_services_records_log!O191),PROPER(citizen_services_records_log!O191),ISBLANK(citizen_services_records_log!O191),"None")</f>
        <v>Zanele Radebe</v>
      </c>
      <c r="P191" s="4" t="str">
        <f>IF(ISBLANK(citizen_services_records_log!P191),"None",IF(ISNUMBER(citizen_services_records_log!P191),citizen_services_records_log!P191,DATE(RIGHT(citizen_services_records_log!P191,4),MID(citizen_services_records_log!P191,4,2),LEFT(citizen_services_records_log!P191,2))))</f>
        <v>None</v>
      </c>
      <c r="Q191" s="5" t="str" cm="1">
        <f t="array" ref="Q191">SUBSTITUTE(_xlfn.IFS(ISTEXT(citizen_services_records_log!Q191),PROPER(citizen_services_records_log!Q191),ISBLANK(citizen_services_records_log!Q191),"None"),"Id","ID",1)</f>
        <v>Follow-Up Call Required To Confirm Banking Details</v>
      </c>
    </row>
    <row r="192" spans="1:17" x14ac:dyDescent="0.3">
      <c r="A192" s="5" t="str">
        <f>IF(ISBLANK(citizen_services_records_log!A192),"None",(CONCATENATE(UPPER(_xlfn.TEXTBEFORE(SUBSTITUTE(citizen_services_records_log!A192, "-", ""), {"0","1","2","3","4","5","6","7","8","9"}, 1)),"-",RIGHT(citizen_services_records_log!A192,6))))</f>
        <v>MUN-000538</v>
      </c>
      <c r="B192" s="2">
        <f>IF(ISBLANK(citizen_services_records_log!B192),"None",IF(ISNUMBER(citizen_services_records_log!B192),citizen_services_records_log!B192,DATE(RIGHT(citizen_services_records_log!B192,4),MID(citizen_services_records_log!B192,4,2),LEFT(citizen_services_records_log!B192,2))))</f>
        <v>46051</v>
      </c>
      <c r="C192" s="5" t="str">
        <f>IF(citizen_services_records_log!C192 = "SASSA Grant Status Enquiry","SASSA - Grant Status Enquiry",IF(citizen_services_records_log!C192 = "SASSA Grant Application",  "SASSA - Grant Application", IF(citizen_services_records_log!C192=0,"None", citizen_services_records_log!C192)))</f>
        <v>Municipal - Account Query</v>
      </c>
      <c r="D192" s="5" t="str" cm="1">
        <f t="array" ref="D192">_xlfn.IFS(ISTEXT(citizen_services_records_log!D192),PROPER(citizen_services_records_log!D192),ISBLANK(citizen_services_records_log!D192),"None")</f>
        <v>Meyerton Municipal Office</v>
      </c>
      <c r="E192" s="5" t="str" cm="1">
        <f t="array" ref="E192">_xlfn.IFS(ISTEXT(citizen_services_records_log!E192),PROPER(citizen_services_records_log!E192),ISBLANK(citizen_services_records_log!E192),"None")</f>
        <v>Elizabeth Pretorius</v>
      </c>
      <c r="F192" s="6" cm="1">
        <f t="array" ref="F192">_xlfn.IFS(ISBLANK(citizen_services_records_log!F192),"None", TYPE(citizen_services_records_log!F192)=1,citizen_services_records_log!F192,citizen_services_records_log!F192="ID NOT PROVIDED","ID not provided" )</f>
        <v>7000000000000</v>
      </c>
      <c r="G192" s="4">
        <f>IF(ISBLANK(citizen_services_records_log!G192),"None",IF(ISNUMBER(citizen_services_records_log!G192),citizen_services_records_log!G192,DATE(RIGHT(citizen_services_records_log!G192,4),MID(citizen_services_records_log!G192,4,2),LEFT(citizen_services_records_log!G192,2))))</f>
        <v>25571</v>
      </c>
      <c r="H192" s="5" t="str" cm="1">
        <f t="array" ref="H192">_xlfn.IFS(citizen_services_records_log!H192="M", "Male", citizen_services_records_log!H192 = "F", "Female", citizen_services_records_log!H192="male", "Male", citizen_services_records_log!H192="female","Female", ISBLANK(citizen_services_records_log!H192),"None", citizen_services_records_log!H192 = "Female", "Female", citizen_services_records_log!H192="Male","Male")</f>
        <v>Male</v>
      </c>
      <c r="I192" s="6" t="str">
        <f>IF(OR(ISBLANK(citizen_services_records_log!I192),UPPER(TRIM(citizen_services_records_log!I192))="N/A"),"None",_xlfn.LET(_xlpm.d,RIGHT(SUBSTITUTE(SUBSTITUTE(SUBSTITUTE(SUBSTITUTE(citizen_services_records_log!I192," ",""),"-",""),"(",""),")",""),9),"0"&amp;LEFT(_xlpm.d,2)&amp;" "&amp;MID(_xlpm.d,3,3)&amp;" "&amp;RIGHT(_xlpm.d,4)))</f>
        <v>061 294 4858</v>
      </c>
      <c r="J192" s="5" t="str" cm="1">
        <f t="array" ref="J192">_xlfn.IFS(ISTEXT(citizen_services_records_log!J192),citizen_services_records_log!J192,ISBLANK(citizen_services_records_log!J192),"None")</f>
        <v>Ward 22</v>
      </c>
      <c r="K192" s="5" t="str" cm="1">
        <f t="array" ref="K192">_xlfn.IFS(ISTEXT(citizen_services_records_log!K192),citizen_services_records_log!K192, ISBLANK(citizen_services_records_log!K192),"None")</f>
        <v>None</v>
      </c>
      <c r="L192" s="5" t="str" cm="1">
        <f t="array" ref="L192">SUBSTITUTE(PROPER(_xlfn.IFS(ISTEXT(citizen_services_records_log!L192),citizen_services_records_log!L192, ISBLANK(citizen_services_records_log!L192),"None")),"Id","ID",1)</f>
        <v>Pending Verification</v>
      </c>
      <c r="M192" s="5" t="str" cm="1">
        <f t="array" ref="M192">IF(citizen_services_records_log!M192 = "Re-opened","Re-opened",PROPER(_xlfn.IFS(ISTEXT(citizen_services_records_log!M192),citizen_services_records_log!M192, ISBLANK(citizen_services_records_log!M192),"None")))</f>
        <v>Escalated</v>
      </c>
      <c r="N192" s="5" t="str" cm="1">
        <f t="array" ref="N192">(_xlfn.IFS(ISTEXT(citizen_services_records_log!N192),citizen_services_records_log!N192,ISBLANK(citizen_services_records_log!N192),"None"))</f>
        <v>Q024</v>
      </c>
      <c r="O192" s="5" t="str" cm="1">
        <f t="array" ref="O192">_xlfn.IFS(ISTEXT(citizen_services_records_log!O192),PROPER(citizen_services_records_log!O192),ISBLANK(citizen_services_records_log!O192),"None")</f>
        <v>Werner Swart</v>
      </c>
      <c r="P192" s="4">
        <f>IF(ISBLANK(citizen_services_records_log!P192),"None",IF(ISNUMBER(citizen_services_records_log!P192),citizen_services_records_log!P192,DATE(RIGHT(citizen_services_records_log!P192,4),MID(citizen_services_records_log!P192,4,2),LEFT(citizen_services_records_log!P192,2))))</f>
        <v>46083</v>
      </c>
      <c r="Q192" s="5" t="str" cm="1">
        <f t="array" ref="Q192">SUBSTITUTE(_xlfn.IFS(ISTEXT(citizen_services_records_log!Q192),PROPER(citizen_services_records_log!Q192),ISBLANK(citizen_services_records_log!Q192),"None"),"Id","ID",1)</f>
        <v>Home Affairs System Down For Maintenance During Visit</v>
      </c>
    </row>
    <row r="193" spans="1:17" x14ac:dyDescent="0.3">
      <c r="A193" s="5" t="str">
        <f>IF(ISBLANK(citizen_services_records_log!A193),"None",(CONCATENATE(UPPER(_xlfn.TEXTBEFORE(SUBSTITUTE(citizen_services_records_log!A193, "-", ""), {"0","1","2","3","4","5","6","7","8","9"}, 1)),"-",RIGHT(citizen_services_records_log!A193,6))))</f>
        <v>DHA-000259</v>
      </c>
      <c r="B193" s="2">
        <f>IF(ISBLANK(citizen_services_records_log!B193),"None",IF(ISNUMBER(citizen_services_records_log!B193),citizen_services_records_log!B193,DATE(RIGHT(citizen_services_records_log!B193,4),MID(citizen_services_records_log!B193,4,2),LEFT(citizen_services_records_log!B193,2))))</f>
        <v>46150</v>
      </c>
      <c r="C193" s="5" t="str">
        <f>IF(citizen_services_records_log!C193 = "SASSA Grant Status Enquiry","SASSA - Grant Status Enquiry",IF(citizen_services_records_log!C193 = "SASSA Grant Application",  "SASSA - Grant Application", IF(citizen_services_records_log!C193=0,"None", citizen_services_records_log!C193)))</f>
        <v>Home Affairs - Passport Application</v>
      </c>
      <c r="D193" s="5" t="str" cm="1">
        <f t="array" ref="D193">_xlfn.IFS(ISTEXT(citizen_services_records_log!D193),PROPER(citizen_services_records_log!D193),ISBLANK(citizen_services_records_log!D193),"None")</f>
        <v>Vanderbijlpark Home Affairs</v>
      </c>
      <c r="E193" s="5" t="str" cm="1">
        <f t="array" ref="E193">_xlfn.IFS(ISTEXT(citizen_services_records_log!E193),PROPER(citizen_services_records_log!E193),ISBLANK(citizen_services_records_log!E193),"None")</f>
        <v>Sizwe Radebe</v>
      </c>
      <c r="F193" s="6" cm="1">
        <f t="array" ref="F193">_xlfn.IFS(ISBLANK(citizen_services_records_log!F193),"None", TYPE(citizen_services_records_log!F193)=1,citizen_services_records_log!F193,citizen_services_records_log!F193="ID NOT PROVIDED","ID not provided" )</f>
        <v>6010000000000</v>
      </c>
      <c r="G193" s="4">
        <f>IF(ISBLANK(citizen_services_records_log!G193),"None",IF(ISNUMBER(citizen_services_records_log!G193),citizen_services_records_log!G193,DATE(RIGHT(citizen_services_records_log!G193,4),MID(citizen_services_records_log!G193,4,2),LEFT(citizen_services_records_log!G193,2))))</f>
        <v>22239</v>
      </c>
      <c r="H193" s="5" t="str" cm="1">
        <f t="array" ref="H193">_xlfn.IFS(citizen_services_records_log!H193="M", "Male", citizen_services_records_log!H193 = "F", "Female", citizen_services_records_log!H193="male", "Male", citizen_services_records_log!H193="female","Female", ISBLANK(citizen_services_records_log!H193),"None", citizen_services_records_log!H193 = "Female", "Female", citizen_services_records_log!H193="Male","Male")</f>
        <v>Male</v>
      </c>
      <c r="I193" s="6" t="str">
        <f>IF(OR(ISBLANK(citizen_services_records_log!I193),UPPER(TRIM(citizen_services_records_log!I193))="N/A"),"None",_xlfn.LET(_xlpm.d,RIGHT(SUBSTITUTE(SUBSTITUTE(SUBSTITUTE(SUBSTITUTE(citizen_services_records_log!I193," ",""),"-",""),"(",""),")",""),9),"0"&amp;LEFT(_xlpm.d,2)&amp;" "&amp;MID(_xlpm.d,3,3)&amp;" "&amp;RIGHT(_xlpm.d,4)))</f>
        <v>063 833 7874</v>
      </c>
      <c r="J193" s="5" t="str" cm="1">
        <f t="array" ref="J193">_xlfn.IFS(ISTEXT(citizen_services_records_log!J193),citizen_services_records_log!J193,ISBLANK(citizen_services_records_log!J193),"None")</f>
        <v>Ward 10</v>
      </c>
      <c r="K193" s="5" t="str" cm="1">
        <f t="array" ref="K193">_xlfn.IFS(ISTEXT(citizen_services_records_log!K193),citizen_services_records_log!K193, ISBLANK(citizen_services_records_log!K193),"None")</f>
        <v>None</v>
      </c>
      <c r="L193" s="5" t="str" cm="1">
        <f t="array" ref="L193">SUBSTITUTE(PROPER(_xlfn.IFS(ISTEXT(citizen_services_records_log!L193),citizen_services_records_log!L193, ISBLANK(citizen_services_records_log!L193),"None")),"Id","ID",1)</f>
        <v>Pending Verification</v>
      </c>
      <c r="M193" s="5" t="str" cm="1">
        <f t="array" ref="M193">IF(citizen_services_records_log!M193 = "Re-opened","Re-opened",PROPER(_xlfn.IFS(ISTEXT(citizen_services_records_log!M193),citizen_services_records_log!M193, ISBLANK(citizen_services_records_log!M193),"None")))</f>
        <v>None</v>
      </c>
      <c r="N193" s="5" t="str" cm="1">
        <f t="array" ref="N193">(_xlfn.IFS(ISTEXT(citizen_services_records_log!N193),citizen_services_records_log!N193,ISBLANK(citizen_services_records_log!N193),"None"))</f>
        <v>None</v>
      </c>
      <c r="O193" s="5" t="str" cm="1">
        <f t="array" ref="O193">_xlfn.IFS(ISTEXT(citizen_services_records_log!O193),PROPER(citizen_services_records_log!O193),ISBLANK(citizen_services_records_log!O193),"None")</f>
        <v>Zanele Khumalo</v>
      </c>
      <c r="P193" s="4" t="str">
        <f>IF(ISBLANK(citizen_services_records_log!P193),"None",IF(ISNUMBER(citizen_services_records_log!P193),citizen_services_records_log!P193,DATE(RIGHT(citizen_services_records_log!P193,4),MID(citizen_services_records_log!P193,4,2),LEFT(citizen_services_records_log!P193,2))))</f>
        <v>None</v>
      </c>
      <c r="Q193" s="5" t="str" cm="1">
        <f t="array" ref="Q193">SUBSTITUTE(_xlfn.IFS(ISTEXT(citizen_services_records_log!Q193),PROPER(citizen_services_records_log!Q193),ISBLANK(citizen_services_records_log!Q193),"None"),"Id","ID",1)</f>
        <v>Biometric Capture Failed, Rescheduled</v>
      </c>
    </row>
    <row r="194" spans="1:17" x14ac:dyDescent="0.3">
      <c r="A194" s="5" t="str">
        <f>IF(ISBLANK(citizen_services_records_log!A194),"None",(CONCATENATE(UPPER(_xlfn.TEXTBEFORE(SUBSTITUTE(citizen_services_records_log!A194, "-", ""), {"0","1","2","3","4","5","6","7","8","9"}, 1)),"-",RIGHT(citizen_services_records_log!A194,6))))</f>
        <v>SASSA-000954</v>
      </c>
      <c r="B194" s="2">
        <f>IF(ISBLANK(citizen_services_records_log!B194),"None",IF(ISNUMBER(citizen_services_records_log!B194),citizen_services_records_log!B194,DATE(RIGHT(citizen_services_records_log!B194,4),MID(citizen_services_records_log!B194,4,2),LEFT(citizen_services_records_log!B194,2))))</f>
        <v>46238</v>
      </c>
      <c r="C194" s="5" t="str">
        <f>IF(citizen_services_records_log!C194 = "SASSA Grant Status Enquiry","SASSA - Grant Status Enquiry",IF(citizen_services_records_log!C194 = "SASSA Grant Application",  "SASSA - Grant Application", IF(citizen_services_records_log!C194=0,"None", citizen_services_records_log!C194)))</f>
        <v>SASSA - Grant Application</v>
      </c>
      <c r="D194" s="5" t="str" cm="1">
        <f t="array" ref="D194">_xlfn.IFS(ISTEXT(citizen_services_records_log!D194),PROPER(citizen_services_records_log!D194),ISBLANK(citizen_services_records_log!D194),"None")</f>
        <v>Emfuleni Municipal Office</v>
      </c>
      <c r="E194" s="5" t="str" cm="1">
        <f t="array" ref="E194">_xlfn.IFS(ISTEXT(citizen_services_records_log!E194),PROPER(citizen_services_records_log!E194),ISBLANK(citizen_services_records_log!E194),"None")</f>
        <v>Elizabeth Molefe</v>
      </c>
      <c r="F194" s="6" cm="1">
        <f t="array" ref="F194">_xlfn.IFS(ISBLANK(citizen_services_records_log!F194),"None", TYPE(citizen_services_records_log!F194)=1,citizen_services_records_log!F194,citizen_services_records_log!F194="ID NOT PROVIDED","ID not provided" )</f>
        <v>8900000000000</v>
      </c>
      <c r="G194" s="4">
        <f>IF(ISBLANK(citizen_services_records_log!G194),"None",IF(ISNUMBER(citizen_services_records_log!G194),citizen_services_records_log!G194,DATE(RIGHT(citizen_services_records_log!G194,4),MID(citizen_services_records_log!G194,4,2),LEFT(citizen_services_records_log!G194,2))))</f>
        <v>32570</v>
      </c>
      <c r="H194" s="5" t="str" cm="1">
        <f t="array" ref="H194">_xlfn.IFS(citizen_services_records_log!H194="M", "Male", citizen_services_records_log!H194 = "F", "Female", citizen_services_records_log!H194="male", "Male", citizen_services_records_log!H194="female","Female", ISBLANK(citizen_services_records_log!H194),"None", citizen_services_records_log!H194 = "Female", "Female", citizen_services_records_log!H194="Male","Male")</f>
        <v>Male</v>
      </c>
      <c r="I194" s="6" t="str">
        <f>IF(OR(ISBLANK(citizen_services_records_log!I194),UPPER(TRIM(citizen_services_records_log!I194))="N/A"),"None",_xlfn.LET(_xlpm.d,RIGHT(SUBSTITUTE(SUBSTITUTE(SUBSTITUTE(SUBSTITUTE(citizen_services_records_log!I194," ",""),"-",""),"(",""),")",""),9),"0"&amp;LEFT(_xlpm.d,2)&amp;" "&amp;MID(_xlpm.d,3,3)&amp;" "&amp;RIGHT(_xlpm.d,4)))</f>
        <v>071 750 7916</v>
      </c>
      <c r="J194" s="5" t="str" cm="1">
        <f t="array" ref="J194">_xlfn.IFS(ISTEXT(citizen_services_records_log!J194),citizen_services_records_log!J194,ISBLANK(citizen_services_records_log!J194),"None")</f>
        <v>Ward 21</v>
      </c>
      <c r="K194" s="5" t="str" cm="1">
        <f t="array" ref="K194">_xlfn.IFS(ISTEXT(citizen_services_records_log!K194),citizen_services_records_log!K194, ISBLANK(citizen_services_records_log!K194),"None")</f>
        <v>Child Support Grant</v>
      </c>
      <c r="L194" s="5" t="str" cm="1">
        <f t="array" ref="L194">SUBSTITUTE(PROPER(_xlfn.IFS(ISTEXT(citizen_services_records_log!L194),citizen_services_records_log!L194, ISBLANK(citizen_services_records_log!L194),"None")),"Id","ID",1)</f>
        <v>Complete</v>
      </c>
      <c r="M194" s="5" t="str" cm="1">
        <f t="array" ref="M194">IF(citizen_services_records_log!M194 = "Re-opened","Re-opened",PROPER(_xlfn.IFS(ISTEXT(citizen_services_records_log!M194),citizen_services_records_log!M194, ISBLANK(citizen_services_records_log!M194),"None")))</f>
        <v>Escalated</v>
      </c>
      <c r="N194" s="5" t="str" cm="1">
        <f t="array" ref="N194">(_xlfn.IFS(ISTEXT(citizen_services_records_log!N194),citizen_services_records_log!N194,ISBLANK(citizen_services_records_log!N194),"None"))</f>
        <v>Q269</v>
      </c>
      <c r="O194" s="5" t="str" cm="1">
        <f t="array" ref="O194">_xlfn.IFS(ISTEXT(citizen_services_records_log!O194),PROPER(citizen_services_records_log!O194),ISBLANK(citizen_services_records_log!O194),"None")</f>
        <v>Palesa Coetzee</v>
      </c>
      <c r="P194" s="4" t="str">
        <f>IF(ISBLANK(citizen_services_records_log!P194),"None",IF(ISNUMBER(citizen_services_records_log!P194),citizen_services_records_log!P194,DATE(RIGHT(citizen_services_records_log!P194,4),MID(citizen_services_records_log!P194,4,2),LEFT(citizen_services_records_log!P194,2))))</f>
        <v>None</v>
      </c>
      <c r="Q194" s="5" t="str" cm="1">
        <f t="array" ref="Q194">SUBSTITUTE(_xlfn.IFS(ISTEXT(citizen_services_records_log!Q194),PROPER(citizen_services_records_log!Q194),ISBLANK(citizen_services_records_log!Q194),"None"),"Id","ID",1)</f>
        <v>Record Incomplete - Contact Number Illegible On Form</v>
      </c>
    </row>
    <row r="195" spans="1:17" x14ac:dyDescent="0.3">
      <c r="A195" s="5" t="str">
        <f>IF(ISBLANK(citizen_services_records_log!A195),"None",(CONCATENATE(UPPER(_xlfn.TEXTBEFORE(SUBSTITUTE(citizen_services_records_log!A195, "-", ""), {"0","1","2","3","4","5","6","7","8","9"}, 1)),"-",RIGHT(citizen_services_records_log!A195,6))))</f>
        <v>SASSA-000255</v>
      </c>
      <c r="B195" s="2">
        <f>IF(ISBLANK(citizen_services_records_log!B195),"None",IF(ISNUMBER(citizen_services_records_log!B195),citizen_services_records_log!B195,DATE(RIGHT(citizen_services_records_log!B195,4),MID(citizen_services_records_log!B195,4,2),LEFT(citizen_services_records_log!B195,2))))</f>
        <v>46126</v>
      </c>
      <c r="C195" s="5" t="str">
        <f>IF(citizen_services_records_log!C195 = "SASSA Grant Status Enquiry","SASSA - Grant Status Enquiry",IF(citizen_services_records_log!C195 = "SASSA Grant Application",  "SASSA - Grant Application", IF(citizen_services_records_log!C195=0,"None", citizen_services_records_log!C195)))</f>
        <v>SASSA - Grant Application</v>
      </c>
      <c r="D195" s="5" t="str" cm="1">
        <f t="array" ref="D195">_xlfn.IFS(ISTEXT(citizen_services_records_log!D195),PROPER(citizen_services_records_log!D195),ISBLANK(citizen_services_records_log!D195),"None")</f>
        <v>Vereeniging Home Affairs</v>
      </c>
      <c r="E195" s="5" t="str" cm="1">
        <f t="array" ref="E195">_xlfn.IFS(ISTEXT(citizen_services_records_log!E195),PROPER(citizen_services_records_log!E195),ISBLANK(citizen_services_records_log!E195),"None")</f>
        <v>None</v>
      </c>
      <c r="F195" s="6" cm="1">
        <f t="array" ref="F195">_xlfn.IFS(ISBLANK(citizen_services_records_log!F195),"None", TYPE(citizen_services_records_log!F195)=1,citizen_services_records_log!F195,citizen_services_records_log!F195="ID NOT PROVIDED","ID not provided" )</f>
        <v>1210000000000</v>
      </c>
      <c r="G195" s="4" t="str">
        <f>IF(ISBLANK(citizen_services_records_log!G195),"None",IF(ISNUMBER(citizen_services_records_log!G195),citizen_services_records_log!G195,DATE(RIGHT(citizen_services_records_log!G195,4),MID(citizen_services_records_log!G195,4,2),LEFT(citizen_services_records_log!G195,2))))</f>
        <v>None</v>
      </c>
      <c r="H195" s="5" t="str" cm="1">
        <f t="array" ref="H195">_xlfn.IFS(citizen_services_records_log!H195="M", "Male", citizen_services_records_log!H195 = "F", "Female", citizen_services_records_log!H195="male", "Male", citizen_services_records_log!H195="female","Female", ISBLANK(citizen_services_records_log!H195),"None", citizen_services_records_log!H195 = "Female", "Female", citizen_services_records_log!H195="Male","Male")</f>
        <v>Female</v>
      </c>
      <c r="I195" s="6" t="str">
        <f>IF(OR(ISBLANK(citizen_services_records_log!I195),UPPER(TRIM(citizen_services_records_log!I195))="N/A"),"None",_xlfn.LET(_xlpm.d,RIGHT(SUBSTITUTE(SUBSTITUTE(SUBSTITUTE(SUBSTITUTE(citizen_services_records_log!I195," ",""),"-",""),"(",""),")",""),9),"0"&amp;LEFT(_xlpm.d,2)&amp;" "&amp;MID(_xlpm.d,3,3)&amp;" "&amp;RIGHT(_xlpm.d,4)))</f>
        <v>None</v>
      </c>
      <c r="J195" s="5" t="str" cm="1">
        <f t="array" ref="J195">_xlfn.IFS(ISTEXT(citizen_services_records_log!J195),citizen_services_records_log!J195,ISBLANK(citizen_services_records_log!J195),"None")</f>
        <v>Ward 24</v>
      </c>
      <c r="K195" s="5" t="str" cm="1">
        <f t="array" ref="K195">_xlfn.IFS(ISTEXT(citizen_services_records_log!K195),citizen_services_records_log!K195, ISBLANK(citizen_services_records_log!K195),"None")</f>
        <v>Disability Grant</v>
      </c>
      <c r="L195" s="5" t="str" cm="1">
        <f t="array" ref="L195">SUBSTITUTE(PROPER(_xlfn.IFS(ISTEXT(citizen_services_records_log!L195),citizen_services_records_log!L195, ISBLANK(citizen_services_records_log!L195),"None")),"Id","ID",1)</f>
        <v>Complete</v>
      </c>
      <c r="M195" s="5" t="str" cm="1">
        <f t="array" ref="M195">IF(citizen_services_records_log!M195 = "Re-opened","Re-opened",PROPER(_xlfn.IFS(ISTEXT(citizen_services_records_log!M195),citizen_services_records_log!M195, ISBLANK(citizen_services_records_log!M195),"None")))</f>
        <v>Captured</v>
      </c>
      <c r="N195" s="5" t="str" cm="1">
        <f t="array" ref="N195">(_xlfn.IFS(ISTEXT(citizen_services_records_log!N195),citizen_services_records_log!N195,ISBLANK(citizen_services_records_log!N195),"None"))</f>
        <v>Q094</v>
      </c>
      <c r="O195" s="5" t="str" cm="1">
        <f t="array" ref="O195">_xlfn.IFS(ISTEXT(citizen_services_records_log!O195),PROPER(citizen_services_records_log!O195),ISBLANK(citizen_services_records_log!O195),"None")</f>
        <v>Deon Mahlangu</v>
      </c>
      <c r="P195" s="4" t="str">
        <f>IF(ISBLANK(citizen_services_records_log!P195),"None",IF(ISNUMBER(citizen_services_records_log!P195),citizen_services_records_log!P195,DATE(RIGHT(citizen_services_records_log!P195,4),MID(citizen_services_records_log!P195,4,2),LEFT(citizen_services_records_log!P195,2))))</f>
        <v>None</v>
      </c>
      <c r="Q195" s="5" t="str" cm="1">
        <f t="array" ref="Q195">SUBSTITUTE(_xlfn.IFS(ISTEXT(citizen_services_records_log!Q195),PROPER(citizen_services_records_log!Q195),ISBLANK(citizen_services_records_log!Q195),"None"),"Id","ID",1)</f>
        <v>Client To Return With Proof Of Residence</v>
      </c>
    </row>
    <row r="196" spans="1:17" x14ac:dyDescent="0.3">
      <c r="A196" s="5" t="str">
        <f>IF(ISBLANK(citizen_services_records_log!A196),"None",(CONCATENATE(UPPER(_xlfn.TEXTBEFORE(SUBSTITUTE(citizen_services_records_log!A196, "-", ""), {"0","1","2","3","4","5","6","7","8","9"}, 1)),"-",RIGHT(citizen_services_records_log!A196,6))))</f>
        <v>SASSA-000955</v>
      </c>
      <c r="B196" s="2">
        <f>IF(ISBLANK(citizen_services_records_log!B196),"None",IF(ISNUMBER(citizen_services_records_log!B196),citizen_services_records_log!B196,DATE(RIGHT(citizen_services_records_log!B196,4),MID(citizen_services_records_log!B196,4,2),LEFT(citizen_services_records_log!B196,2))))</f>
        <v>46009</v>
      </c>
      <c r="C196" s="5" t="str">
        <f>IF(citizen_services_records_log!C196 = "SASSA Grant Status Enquiry","SASSA - Grant Status Enquiry",IF(citizen_services_records_log!C196 = "SASSA Grant Application",  "SASSA - Grant Application", IF(citizen_services_records_log!C196=0,"None", citizen_services_records_log!C196)))</f>
        <v>SASSA - Grant Status Enquiry</v>
      </c>
      <c r="D196" s="5" t="str" cm="1">
        <f t="array" ref="D196">_xlfn.IFS(ISTEXT(citizen_services_records_log!D196),PROPER(citizen_services_records_log!D196),ISBLANK(citizen_services_records_log!D196),"None")</f>
        <v>Meyerton Municipal Office</v>
      </c>
      <c r="E196" s="5" t="str" cm="1">
        <f t="array" ref="E196">_xlfn.IFS(ISTEXT(citizen_services_records_log!E196),PROPER(citizen_services_records_log!E196),ISBLANK(citizen_services_records_log!E196),"None")</f>
        <v>Mandla Steyn</v>
      </c>
      <c r="F196" s="6" cm="1">
        <f t="array" ref="F196">_xlfn.IFS(ISBLANK(citizen_services_records_log!F196),"None", TYPE(citizen_services_records_log!F196)=1,citizen_services_records_log!F196,citizen_services_records_log!F196="ID NOT PROVIDED","ID not provided" )</f>
        <v>901000000000</v>
      </c>
      <c r="G196" s="4">
        <f>IF(ISBLANK(citizen_services_records_log!G196),"None",IF(ISNUMBER(citizen_services_records_log!G196),citizen_services_records_log!G196,DATE(RIGHT(citizen_services_records_log!G196,4),MID(citizen_services_records_log!G196,4,2),LEFT(citizen_services_records_log!G196,2))))</f>
        <v>39844</v>
      </c>
      <c r="H196" s="5" t="str" cm="1">
        <f t="array" ref="H196">_xlfn.IFS(citizen_services_records_log!H196="M", "Male", citizen_services_records_log!H196 = "F", "Female", citizen_services_records_log!H196="male", "Male", citizen_services_records_log!H196="female","Female", ISBLANK(citizen_services_records_log!H196),"None", citizen_services_records_log!H196 = "Female", "Female", citizen_services_records_log!H196="Male","Male")</f>
        <v>Female</v>
      </c>
      <c r="I196" s="6" t="str">
        <f>IF(OR(ISBLANK(citizen_services_records_log!I196),UPPER(TRIM(citizen_services_records_log!I196))="N/A"),"None",_xlfn.LET(_xlpm.d,RIGHT(SUBSTITUTE(SUBSTITUTE(SUBSTITUTE(SUBSTITUTE(citizen_services_records_log!I196," ",""),"-",""),"(",""),")",""),9),"0"&amp;LEFT(_xlpm.d,2)&amp;" "&amp;MID(_xlpm.d,3,3)&amp;" "&amp;RIGHT(_xlpm.d,4)))</f>
        <v>None</v>
      </c>
      <c r="J196" s="5" t="str" cm="1">
        <f t="array" ref="J196">_xlfn.IFS(ISTEXT(citizen_services_records_log!J196),citizen_services_records_log!J196,ISBLANK(citizen_services_records_log!J196),"None")</f>
        <v>Ward 20</v>
      </c>
      <c r="K196" s="5" t="str" cm="1">
        <f t="array" ref="K196">_xlfn.IFS(ISTEXT(citizen_services_records_log!K196),citizen_services_records_log!K196, ISBLANK(citizen_services_records_log!K196),"None")</f>
        <v>Older Persons Grant</v>
      </c>
      <c r="L196" s="5" t="str" cm="1">
        <f t="array" ref="L196">SUBSTITUTE(PROPER(_xlfn.IFS(ISTEXT(citizen_services_records_log!L196),citizen_services_records_log!L196, ISBLANK(citizen_services_records_log!L196),"None")),"Id","ID",1)</f>
        <v>Awaiting Home Affairs Confirmation</v>
      </c>
      <c r="M196" s="5" t="str" cm="1">
        <f t="array" ref="M196">IF(citizen_services_records_log!M196 = "Re-opened","Re-opened",PROPER(_xlfn.IFS(ISTEXT(citizen_services_records_log!M196),citizen_services_records_log!M196, ISBLANK(citizen_services_records_log!M196),"None")))</f>
        <v>Awaiting Documents</v>
      </c>
      <c r="N196" s="5" t="str" cm="1">
        <f t="array" ref="N196">(_xlfn.IFS(ISTEXT(citizen_services_records_log!N196),citizen_services_records_log!N196,ISBLANK(citizen_services_records_log!N196),"None"))</f>
        <v>Q181</v>
      </c>
      <c r="O196" s="5" t="str" cm="1">
        <f t="array" ref="O196">_xlfn.IFS(ISTEXT(citizen_services_records_log!O196),PROPER(citizen_services_records_log!O196),ISBLANK(citizen_services_records_log!O196),"None")</f>
        <v>Chris Mahlangu</v>
      </c>
      <c r="P196" s="4">
        <f>IF(ISBLANK(citizen_services_records_log!P196),"None",IF(ISNUMBER(citizen_services_records_log!P196),citizen_services_records_log!P196,DATE(RIGHT(citizen_services_records_log!P196,4),MID(citizen_services_records_log!P196,4,2),LEFT(citizen_services_records_log!P196,2))))</f>
        <v>46038</v>
      </c>
      <c r="Q196" s="5" t="str" cm="1">
        <f t="array" ref="Q196">SUBSTITUTE(_xlfn.IFS(ISTEXT(citizen_services_records_log!Q196),PROPER(citizen_services_records_log!Q196),ISBLANK(citizen_services_records_log!Q196),"None"),"Id","ID",1)</f>
        <v>System Offline - Captured Manually, Will Upload Later</v>
      </c>
    </row>
    <row r="197" spans="1:17" x14ac:dyDescent="0.3">
      <c r="A197" s="5" t="str">
        <f>IF(ISBLANK(citizen_services_records_log!A197),"None",(CONCATENATE(UPPER(_xlfn.TEXTBEFORE(SUBSTITUTE(citizen_services_records_log!A197, "-", ""), {"0","1","2","3","4","5","6","7","8","9"}, 1)),"-",RIGHT(citizen_services_records_log!A197,6))))</f>
        <v>MUN-000496</v>
      </c>
      <c r="B197" s="2">
        <f>IF(ISBLANK(citizen_services_records_log!B197),"None",IF(ISNUMBER(citizen_services_records_log!B197),citizen_services_records_log!B197,DATE(RIGHT(citizen_services_records_log!B197,4),MID(citizen_services_records_log!B197,4,2),LEFT(citizen_services_records_log!B197,2))))</f>
        <v>46153</v>
      </c>
      <c r="C197" s="5" t="str">
        <f>IF(citizen_services_records_log!C197 = "SASSA Grant Status Enquiry","SASSA - Grant Status Enquiry",IF(citizen_services_records_log!C197 = "SASSA Grant Application",  "SASSA - Grant Application", IF(citizen_services_records_log!C197=0,"None", citizen_services_records_log!C197)))</f>
        <v>Municipal - Service Request</v>
      </c>
      <c r="D197" s="5" t="str" cm="1">
        <f t="array" ref="D197">_xlfn.IFS(ISTEXT(citizen_services_records_log!D197),PROPER(citizen_services_records_log!D197),ISBLANK(citizen_services_records_log!D197),"None")</f>
        <v>Vereeniging Home Affairs</v>
      </c>
      <c r="E197" s="5" t="str" cm="1">
        <f t="array" ref="E197">_xlfn.IFS(ISTEXT(citizen_services_records_log!E197),PROPER(citizen_services_records_log!E197),ISBLANK(citizen_services_records_log!E197),"None")</f>
        <v>Johannes Kruger</v>
      </c>
      <c r="F197" s="6" cm="1">
        <f t="array" ref="F197">_xlfn.IFS(ISBLANK(citizen_services_records_log!F197),"None", TYPE(citizen_services_records_log!F197)=1,citizen_services_records_log!F197,citizen_services_records_log!F197="ID NOT PROVIDED","ID not provided" )</f>
        <v>7610000000000</v>
      </c>
      <c r="G197" s="4">
        <f>IF(ISBLANK(citizen_services_records_log!G197),"None",IF(ISNUMBER(citizen_services_records_log!G197),citizen_services_records_log!G197,DATE(RIGHT(citizen_services_records_log!G197,4),MID(citizen_services_records_log!G197,4,2),LEFT(citizen_services_records_log!G197,2))))</f>
        <v>27887</v>
      </c>
      <c r="H197" s="5" t="str" cm="1">
        <f t="array" ref="H197">_xlfn.IFS(citizen_services_records_log!H197="M", "Male", citizen_services_records_log!H197 = "F", "Female", citizen_services_records_log!H197="male", "Male", citizen_services_records_log!H197="female","Female", ISBLANK(citizen_services_records_log!H197),"None", citizen_services_records_log!H197 = "Female", "Female", citizen_services_records_log!H197="Male","Male")</f>
        <v>Male</v>
      </c>
      <c r="I197" s="6" t="str">
        <f>IF(OR(ISBLANK(citizen_services_records_log!I197),UPPER(TRIM(citizen_services_records_log!I197))="N/A"),"None",_xlfn.LET(_xlpm.d,RIGHT(SUBSTITUTE(SUBSTITUTE(SUBSTITUTE(SUBSTITUTE(citizen_services_records_log!I197," ",""),"-",""),"(",""),")",""),9),"0"&amp;LEFT(_xlpm.d,2)&amp;" "&amp;MID(_xlpm.d,3,3)&amp;" "&amp;RIGHT(_xlpm.d,4)))</f>
        <v>072 502 1023</v>
      </c>
      <c r="J197" s="5" t="str" cm="1">
        <f t="array" ref="J197">_xlfn.IFS(ISTEXT(citizen_services_records_log!J197),citizen_services_records_log!J197,ISBLANK(citizen_services_records_log!J197),"None")</f>
        <v>Ward 20</v>
      </c>
      <c r="K197" s="5" t="str" cm="1">
        <f t="array" ref="K197">_xlfn.IFS(ISTEXT(citizen_services_records_log!K197),citizen_services_records_log!K197, ISBLANK(citizen_services_records_log!K197),"None")</f>
        <v>None</v>
      </c>
      <c r="L197" s="5" t="str" cm="1">
        <f t="array" ref="L197">SUBSTITUTE(PROPER(_xlfn.IFS(ISTEXT(citizen_services_records_log!L197),citizen_services_records_log!L197, ISBLANK(citizen_services_records_log!L197),"None")),"Id","ID",1)</f>
        <v>Complete</v>
      </c>
      <c r="M197" s="5" t="str" cm="1">
        <f t="array" ref="M197">IF(citizen_services_records_log!M197 = "Re-opened","Re-opened",PROPER(_xlfn.IFS(ISTEXT(citizen_services_records_log!M197),citizen_services_records_log!M197, ISBLANK(citizen_services_records_log!M197),"None")))</f>
        <v>Re-opened</v>
      </c>
      <c r="N197" s="5" t="str" cm="1">
        <f t="array" ref="N197">(_xlfn.IFS(ISTEXT(citizen_services_records_log!N197),citizen_services_records_log!N197,ISBLANK(citizen_services_records_log!N197),"None"))</f>
        <v>Q241</v>
      </c>
      <c r="O197" s="5" t="str" cm="1">
        <f t="array" ref="O197">_xlfn.IFS(ISTEXT(citizen_services_records_log!O197),PROPER(citizen_services_records_log!O197),ISBLANK(citizen_services_records_log!O197),"None")</f>
        <v>Refilwe Coetzee</v>
      </c>
      <c r="P197" s="4" t="str">
        <f>IF(ISBLANK(citizen_services_records_log!P197),"None",IF(ISNUMBER(citizen_services_records_log!P197),citizen_services_records_log!P197,DATE(RIGHT(citizen_services_records_log!P197,4),MID(citizen_services_records_log!P197,4,2),LEFT(citizen_services_records_log!P197,2))))</f>
        <v>None</v>
      </c>
      <c r="Q197" s="5" t="str" cm="1">
        <f t="array" ref="Q197">SUBSTITUTE(_xlfn.IFS(ISTEXT(citizen_services_records_log!Q197),PROPER(citizen_services_records_log!Q197),ISBLANK(citizen_services_records_log!Q197),"None"),"Id","ID",1)</f>
        <v>None</v>
      </c>
    </row>
    <row r="198" spans="1:17" x14ac:dyDescent="0.3">
      <c r="A198" s="5" t="str">
        <f>IF(ISBLANK(citizen_services_records_log!A198),"None",(CONCATENATE(UPPER(_xlfn.TEXTBEFORE(SUBSTITUTE(citizen_services_records_log!A198, "-", ""), {"0","1","2","3","4","5","6","7","8","9"}, 1)),"-",RIGHT(citizen_services_records_log!A198,6))))</f>
        <v>SASSA-000199</v>
      </c>
      <c r="B198" s="2">
        <f>IF(ISBLANK(citizen_services_records_log!B198),"None",IF(ISNUMBER(citizen_services_records_log!B198),citizen_services_records_log!B198,DATE(RIGHT(citizen_services_records_log!B198,4),MID(citizen_services_records_log!B198,4,2),LEFT(citizen_services_records_log!B198,2))))</f>
        <v>46207</v>
      </c>
      <c r="C198" s="5" t="str">
        <f>IF(citizen_services_records_log!C198 = "SASSA Grant Status Enquiry","SASSA - Grant Status Enquiry",IF(citizen_services_records_log!C198 = "SASSA Grant Application",  "SASSA - Grant Application", IF(citizen_services_records_log!C198=0,"None", citizen_services_records_log!C198)))</f>
        <v>SASSA - Grant Application</v>
      </c>
      <c r="D198" s="5" t="str" cm="1">
        <f t="array" ref="D198">_xlfn.IFS(ISTEXT(citizen_services_records_log!D198),PROPER(citizen_services_records_log!D198),ISBLANK(citizen_services_records_log!D198),"None")</f>
        <v>Three Rivers Clinic</v>
      </c>
      <c r="E198" s="5" t="str" cm="1">
        <f t="array" ref="E198">_xlfn.IFS(ISTEXT(citizen_services_records_log!E198),PROPER(citizen_services_records_log!E198),ISBLANK(citizen_services_records_log!E198),"None")</f>
        <v>Refilwe Khumalo</v>
      </c>
      <c r="F198" s="6" cm="1">
        <f t="array" ref="F198">_xlfn.IFS(ISBLANK(citizen_services_records_log!F198),"None", TYPE(citizen_services_records_log!F198)=1,citizen_services_records_log!F198,citizen_services_records_log!F198="ID NOT PROVIDED","ID not provided" )</f>
        <v>7910000000000</v>
      </c>
      <c r="G198" s="4">
        <f>IF(ISBLANK(citizen_services_records_log!G198),"None",IF(ISNUMBER(citizen_services_records_log!G198),citizen_services_records_log!G198,DATE(RIGHT(citizen_services_records_log!G198,4),MID(citizen_services_records_log!G198,4,2),LEFT(citizen_services_records_log!G198,2))))</f>
        <v>29216</v>
      </c>
      <c r="H198" s="5" t="str" cm="1">
        <f t="array" ref="H198">_xlfn.IFS(citizen_services_records_log!H198="M", "Male", citizen_services_records_log!H198 = "F", "Female", citizen_services_records_log!H198="male", "Male", citizen_services_records_log!H198="female","Female", ISBLANK(citizen_services_records_log!H198),"None", citizen_services_records_log!H198 = "Female", "Female", citizen_services_records_log!H198="Male","Male")</f>
        <v>Male</v>
      </c>
      <c r="I198" s="6" t="str">
        <f>IF(OR(ISBLANK(citizen_services_records_log!I198),UPPER(TRIM(citizen_services_records_log!I198))="N/A"),"None",_xlfn.LET(_xlpm.d,RIGHT(SUBSTITUTE(SUBSTITUTE(SUBSTITUTE(SUBSTITUTE(citizen_services_records_log!I198," ",""),"-",""),"(",""),")",""),9),"0"&amp;LEFT(_xlpm.d,2)&amp;" "&amp;MID(_xlpm.d,3,3)&amp;" "&amp;RIGHT(_xlpm.d,4)))</f>
        <v>075 886 2784</v>
      </c>
      <c r="J198" s="5" t="str" cm="1">
        <f t="array" ref="J198">_xlfn.IFS(ISTEXT(citizen_services_records_log!J198),citizen_services_records_log!J198,ISBLANK(citizen_services_records_log!J198),"None")</f>
        <v>Ward 7</v>
      </c>
      <c r="K198" s="5" t="str" cm="1">
        <f t="array" ref="K198">_xlfn.IFS(ISTEXT(citizen_services_records_log!K198),citizen_services_records_log!K198, ISBLANK(citizen_services_records_log!K198),"None")</f>
        <v>SRD Grant</v>
      </c>
      <c r="L198" s="5" t="str" cm="1">
        <f t="array" ref="L198">SUBSTITUTE(PROPER(_xlfn.IFS(ISTEXT(citizen_services_records_log!L198),citizen_services_records_log!L198, ISBLANK(citizen_services_records_log!L198),"None")),"Id","ID",1)</f>
        <v>None</v>
      </c>
      <c r="M198" s="5" t="str" cm="1">
        <f t="array" ref="M198">IF(citizen_services_records_log!M198 = "Re-opened","Re-opened",PROPER(_xlfn.IFS(ISTEXT(citizen_services_records_log!M198),citizen_services_records_log!M198, ISBLANK(citizen_services_records_log!M198),"None")))</f>
        <v>Closed</v>
      </c>
      <c r="N198" s="5" t="str" cm="1">
        <f t="array" ref="N198">(_xlfn.IFS(ISTEXT(citizen_services_records_log!N198),citizen_services_records_log!N198,ISBLANK(citizen_services_records_log!N198),"None"))</f>
        <v>Q121</v>
      </c>
      <c r="O198" s="5" t="str" cm="1">
        <f t="array" ref="O198">_xlfn.IFS(ISTEXT(citizen_services_records_log!O198),PROPER(citizen_services_records_log!O198),ISBLANK(citizen_services_records_log!O198),"None")</f>
        <v>Werner Meyer</v>
      </c>
      <c r="P198" s="4" t="str">
        <f>IF(ISBLANK(citizen_services_records_log!P198),"None",IF(ISNUMBER(citizen_services_records_log!P198),citizen_services_records_log!P198,DATE(RIGHT(citizen_services_records_log!P198,4),MID(citizen_services_records_log!P198,4,2),LEFT(citizen_services_records_log!P198,2))))</f>
        <v>None</v>
      </c>
      <c r="Q198" s="5" t="str" cm="1">
        <f t="array" ref="Q198">SUBSTITUTE(_xlfn.IFS(ISTEXT(citizen_services_records_log!Q198),PROPER(citizen_services_records_log!Q198),ISBLANK(citizen_services_records_log!Q198),"None"),"Id","ID",1)</f>
        <v>Grant Payment Query - Referred To Sassa Call Centre</v>
      </c>
    </row>
    <row r="199" spans="1:17" x14ac:dyDescent="0.3">
      <c r="A199" s="5" t="str">
        <f>IF(ISBLANK(citizen_services_records_log!A199),"None",(CONCATENATE(UPPER(_xlfn.TEXTBEFORE(SUBSTITUTE(citizen_services_records_log!A199, "-", ""), {"0","1","2","3","4","5","6","7","8","9"}, 1)),"-",RIGHT(citizen_services_records_log!A199,6))))</f>
        <v>DHA-000775</v>
      </c>
      <c r="B199" s="2">
        <f>IF(ISBLANK(citizen_services_records_log!B199),"None",IF(ISNUMBER(citizen_services_records_log!B199),citizen_services_records_log!B199,DATE(RIGHT(citizen_services_records_log!B199,4),MID(citizen_services_records_log!B199,4,2),LEFT(citizen_services_records_log!B199,2))))</f>
        <v>46296</v>
      </c>
      <c r="C199" s="5" t="str">
        <f>IF(citizen_services_records_log!C199 = "SASSA Grant Status Enquiry","SASSA - Grant Status Enquiry",IF(citizen_services_records_log!C199 = "SASSA Grant Application",  "SASSA - Grant Application", IF(citizen_services_records_log!C199=0,"None", citizen_services_records_log!C199)))</f>
        <v>Home Affairs - Birth Certificate</v>
      </c>
      <c r="D199" s="5" t="str" cm="1">
        <f t="array" ref="D199">_xlfn.IFS(ISTEXT(citizen_services_records_log!D199),PROPER(citizen_services_records_log!D199),ISBLANK(citizen_services_records_log!D199),"None")</f>
        <v>Vereeniging Home Affairs</v>
      </c>
      <c r="E199" s="5" t="str" cm="1">
        <f t="array" ref="E199">_xlfn.IFS(ISTEXT(citizen_services_records_log!E199),PROPER(citizen_services_records_log!E199),ISBLANK(citizen_services_records_log!E199),"None")</f>
        <v>Lindiwe Kruger</v>
      </c>
      <c r="F199" s="6" cm="1">
        <f t="array" ref="F199">_xlfn.IFS(ISBLANK(citizen_services_records_log!F199),"None", TYPE(citizen_services_records_log!F199)=1,citizen_services_records_log!F199,citizen_services_records_log!F199="ID NOT PROVIDED","ID not provided" )</f>
        <v>6100000000000</v>
      </c>
      <c r="G199" s="4">
        <f>IF(ISBLANK(citizen_services_records_log!G199),"None",IF(ISNUMBER(citizen_services_records_log!G199),citizen_services_records_log!G199,DATE(RIGHT(citizen_services_records_log!G199,4),MID(citizen_services_records_log!G199,4,2),LEFT(citizen_services_records_log!G199,2))))</f>
        <v>22334</v>
      </c>
      <c r="H199" s="5" t="str" cm="1">
        <f t="array" ref="H199">_xlfn.IFS(citizen_services_records_log!H199="M", "Male", citizen_services_records_log!H199 = "F", "Female", citizen_services_records_log!H199="male", "Male", citizen_services_records_log!H199="female","Female", ISBLANK(citizen_services_records_log!H199),"None", citizen_services_records_log!H199 = "Female", "Female", citizen_services_records_log!H199="Male","Male")</f>
        <v>Male</v>
      </c>
      <c r="I199" s="6" t="str">
        <f>IF(OR(ISBLANK(citizen_services_records_log!I199),UPPER(TRIM(citizen_services_records_log!I199))="N/A"),"None",_xlfn.LET(_xlpm.d,RIGHT(SUBSTITUTE(SUBSTITUTE(SUBSTITUTE(SUBSTITUTE(citizen_services_records_log!I199," ",""),"-",""),"(",""),")",""),9),"0"&amp;LEFT(_xlpm.d,2)&amp;" "&amp;MID(_xlpm.d,3,3)&amp;" "&amp;RIGHT(_xlpm.d,4)))</f>
        <v>076 981 4877</v>
      </c>
      <c r="J199" s="5" t="str" cm="1">
        <f t="array" ref="J199">_xlfn.IFS(ISTEXT(citizen_services_records_log!J199),citizen_services_records_log!J199,ISBLANK(citizen_services_records_log!J199),"None")</f>
        <v>Ward 4</v>
      </c>
      <c r="K199" s="5" t="str" cm="1">
        <f t="array" ref="K199">_xlfn.IFS(ISTEXT(citizen_services_records_log!K199),citizen_services_records_log!K199, ISBLANK(citizen_services_records_log!K199),"None")</f>
        <v>None</v>
      </c>
      <c r="L199" s="5" t="str" cm="1">
        <f t="array" ref="L199">SUBSTITUTE(PROPER(_xlfn.IFS(ISTEXT(citizen_services_records_log!L199),citizen_services_records_log!L199, ISBLANK(citizen_services_records_log!L199),"None")),"Id","ID",1)</f>
        <v>Awaiting Home Affairs Confirmation</v>
      </c>
      <c r="M199" s="5" t="str" cm="1">
        <f t="array" ref="M199">IF(citizen_services_records_log!M199 = "Re-opened","Re-opened",PROPER(_xlfn.IFS(ISTEXT(citizen_services_records_log!M199),citizen_services_records_log!M199, ISBLANK(citizen_services_records_log!M199),"None")))</f>
        <v>Awaiting Documents</v>
      </c>
      <c r="N199" s="5" t="str" cm="1">
        <f t="array" ref="N199">(_xlfn.IFS(ISTEXT(citizen_services_records_log!N199),citizen_services_records_log!N199,ISBLANK(citizen_services_records_log!N199),"None"))</f>
        <v>Q228</v>
      </c>
      <c r="O199" s="5" t="str" cm="1">
        <f t="array" ref="O199">_xlfn.IFS(ISTEXT(citizen_services_records_log!O199),PROPER(citizen_services_records_log!O199),ISBLANK(citizen_services_records_log!O199),"None")</f>
        <v>Zanele Nel</v>
      </c>
      <c r="P199" s="4">
        <f>IF(ISBLANK(citizen_services_records_log!P199),"None",IF(ISNUMBER(citizen_services_records_log!P199),citizen_services_records_log!P199,DATE(RIGHT(citizen_services_records_log!P199,4),MID(citizen_services_records_log!P199,4,2),LEFT(citizen_services_records_log!P199,2))))</f>
        <v>46044</v>
      </c>
      <c r="Q199" s="5" t="str" cm="1">
        <f t="array" ref="Q199">SUBSTITUTE(_xlfn.IFS(ISTEXT(citizen_services_records_log!Q199),PROPER(citizen_services_records_log!Q199),ISBLANK(citizen_services_records_log!Q199),"None"),"Id","ID",1)</f>
        <v>Urgent Case - Fast-Tracked Per Supervisor Approval</v>
      </c>
    </row>
    <row r="200" spans="1:17" x14ac:dyDescent="0.3">
      <c r="A200" s="5" t="str">
        <f>IF(ISBLANK(citizen_services_records_log!A200),"None",(CONCATENATE(UPPER(_xlfn.TEXTBEFORE(SUBSTITUTE(citizen_services_records_log!A200, "-", ""), {"0","1","2","3","4","5","6","7","8","9"}, 1)),"-",RIGHT(citizen_services_records_log!A200,6))))</f>
        <v>DHA-000558</v>
      </c>
      <c r="B200" s="2">
        <f>IF(ISBLANK(citizen_services_records_log!B200),"None",IF(ISNUMBER(citizen_services_records_log!B200),citizen_services_records_log!B200,DATE(RIGHT(citizen_services_records_log!B200,4),MID(citizen_services_records_log!B200,4,2),LEFT(citizen_services_records_log!B200,2))))</f>
        <v>46160</v>
      </c>
      <c r="C200" s="5" t="str">
        <f>IF(citizen_services_records_log!C200 = "SASSA Grant Status Enquiry","SASSA - Grant Status Enquiry",IF(citizen_services_records_log!C200 = "SASSA Grant Application",  "SASSA - Grant Application", IF(citizen_services_records_log!C200=0,"None", citizen_services_records_log!C200)))</f>
        <v>Home Affairs - Passport Application</v>
      </c>
      <c r="D200" s="5" t="str" cm="1">
        <f t="array" ref="D200">_xlfn.IFS(ISTEXT(citizen_services_records_log!D200),PROPER(citizen_services_records_log!D200),ISBLANK(citizen_services_records_log!D200),"None")</f>
        <v>Vereeniging Home Affairs</v>
      </c>
      <c r="E200" s="5" t="str" cm="1">
        <f t="array" ref="E200">_xlfn.IFS(ISTEXT(citizen_services_records_log!E200),PROPER(citizen_services_records_log!E200),ISBLANK(citizen_services_records_log!E200),"None")</f>
        <v>Willem Van Der Merwe</v>
      </c>
      <c r="F200" s="6" cm="1">
        <f t="array" ref="F200">_xlfn.IFS(ISBLANK(citizen_services_records_log!F200),"None", TYPE(citizen_services_records_log!F200)=1,citizen_services_records_log!F200,citizen_services_records_log!F200="ID NOT PROVIDED","ID not provided" )</f>
        <v>609000000000</v>
      </c>
      <c r="G200" s="4">
        <f>IF(ISBLANK(citizen_services_records_log!G200),"None",IF(ISNUMBER(citizen_services_records_log!G200),citizen_services_records_log!G200,DATE(RIGHT(citizen_services_records_log!G200,4),MID(citizen_services_records_log!G200,4,2),LEFT(citizen_services_records_log!G200,2))))</f>
        <v>38975</v>
      </c>
      <c r="H200" s="5" t="str" cm="1">
        <f t="array" ref="H200">_xlfn.IFS(citizen_services_records_log!H200="M", "Male", citizen_services_records_log!H200 = "F", "Female", citizen_services_records_log!H200="male", "Male", citizen_services_records_log!H200="female","Female", ISBLANK(citizen_services_records_log!H200),"None", citizen_services_records_log!H200 = "Female", "Female", citizen_services_records_log!H200="Male","Male")</f>
        <v>Male</v>
      </c>
      <c r="I200" s="6" t="str">
        <f>IF(OR(ISBLANK(citizen_services_records_log!I200),UPPER(TRIM(citizen_services_records_log!I200))="N/A"),"None",_xlfn.LET(_xlpm.d,RIGHT(SUBSTITUTE(SUBSTITUTE(SUBSTITUTE(SUBSTITUTE(citizen_services_records_log!I200," ",""),"-",""),"(",""),")",""),9),"0"&amp;LEFT(_xlpm.d,2)&amp;" "&amp;MID(_xlpm.d,3,3)&amp;" "&amp;RIGHT(_xlpm.d,4)))</f>
        <v>080 885 9787</v>
      </c>
      <c r="J200" s="5" t="str" cm="1">
        <f t="array" ref="J200">_xlfn.IFS(ISTEXT(citizen_services_records_log!J200),citizen_services_records_log!J200,ISBLANK(citizen_services_records_log!J200),"None")</f>
        <v>Ward 1</v>
      </c>
      <c r="K200" s="5" t="str" cm="1">
        <f t="array" ref="K200">_xlfn.IFS(ISTEXT(citizen_services_records_log!K200),citizen_services_records_log!K200, ISBLANK(citizen_services_records_log!K200),"None")</f>
        <v>None</v>
      </c>
      <c r="L200" s="5" t="str" cm="1">
        <f t="array" ref="L200">SUBSTITUTE(PROPER(_xlfn.IFS(ISTEXT(citizen_services_records_log!L200),citizen_services_records_log!L200, ISBLANK(citizen_services_records_log!L200),"None")),"Id","ID",1)</f>
        <v>Under Review</v>
      </c>
      <c r="M200" s="5" t="str" cm="1">
        <f t="array" ref="M200">IF(citizen_services_records_log!M200 = "Re-opened","Re-opened",PROPER(_xlfn.IFS(ISTEXT(citizen_services_records_log!M200),citizen_services_records_log!M200, ISBLANK(citizen_services_records_log!M200),"None")))</f>
        <v>Captured</v>
      </c>
      <c r="N200" s="5" t="str" cm="1">
        <f t="array" ref="N200">(_xlfn.IFS(ISTEXT(citizen_services_records_log!N200),citizen_services_records_log!N200,ISBLANK(citizen_services_records_log!N200),"None"))</f>
        <v>Q274</v>
      </c>
      <c r="O200" s="5" t="str" cm="1">
        <f t="array" ref="O200">_xlfn.IFS(ISTEXT(citizen_services_records_log!O200),PROPER(citizen_services_records_log!O200),ISBLANK(citizen_services_records_log!O200),"None")</f>
        <v>Andries Nel</v>
      </c>
      <c r="P200" s="4" t="str">
        <f>IF(ISBLANK(citizen_services_records_log!P200),"None",IF(ISNUMBER(citizen_services_records_log!P200),citizen_services_records_log!P200,DATE(RIGHT(citizen_services_records_log!P200,4),MID(citizen_services_records_log!P200,4,2),LEFT(citizen_services_records_log!P200,2))))</f>
        <v>None</v>
      </c>
      <c r="Q200" s="5" t="str" cm="1">
        <f t="array" ref="Q200">SUBSTITUTE(_xlfn.IFS(ISTEXT(citizen_services_records_log!Q200),PROPER(citizen_services_records_log!Q200),ISBLANK(citizen_services_records_log!Q200),"None"),"Id","ID",1)</f>
        <v>Urgent Case - Fast-Tracked Per Supervisor Approval</v>
      </c>
    </row>
    <row r="201" spans="1:17" x14ac:dyDescent="0.3">
      <c r="A201" s="5" t="str">
        <f>IF(ISBLANK(citizen_services_records_log!A201),"None",(CONCATENATE(UPPER(_xlfn.TEXTBEFORE(SUBSTITUTE(citizen_services_records_log!A201, "-", ""), {"0","1","2","3","4","5","6","7","8","9"}, 1)),"-",RIGHT(citizen_services_records_log!A201,6))))</f>
        <v>MUN-001051</v>
      </c>
      <c r="B201" s="2">
        <f>IF(ISBLANK(citizen_services_records_log!B201),"None",IF(ISNUMBER(citizen_services_records_log!B201),citizen_services_records_log!B201,DATE(RIGHT(citizen_services_records_log!B201,4),MID(citizen_services_records_log!B201,4,2),LEFT(citizen_services_records_log!B201,2))))</f>
        <v>46056</v>
      </c>
      <c r="C201" s="5" t="str">
        <f>IF(citizen_services_records_log!C201 = "SASSA Grant Status Enquiry","SASSA - Grant Status Enquiry",IF(citizen_services_records_log!C201 = "SASSA Grant Application",  "SASSA - Grant Application", IF(citizen_services_records_log!C201=0,"None", citizen_services_records_log!C201)))</f>
        <v>Municipal - Account Query</v>
      </c>
      <c r="D201" s="5" t="str" cm="1">
        <f t="array" ref="D201">_xlfn.IFS(ISTEXT(citizen_services_records_log!D201),PROPER(citizen_services_records_log!D201),ISBLANK(citizen_services_records_log!D201),"None")</f>
        <v>Vereeniging Home Affairs</v>
      </c>
      <c r="E201" s="5" t="str" cm="1">
        <f t="array" ref="E201">_xlfn.IFS(ISTEXT(citizen_services_records_log!E201),PROPER(citizen_services_records_log!E201),ISBLANK(citizen_services_records_log!E201),"None")</f>
        <v>Thabo Mahlangu</v>
      </c>
      <c r="F201" s="6" cm="1">
        <f t="array" ref="F201">_xlfn.IFS(ISBLANK(citizen_services_records_log!F201),"None", TYPE(citizen_services_records_log!F201)=1,citizen_services_records_log!F201,citizen_services_records_log!F201="ID NOT PROVIDED","ID not provided" )</f>
        <v>7600000000000</v>
      </c>
      <c r="G201" s="4">
        <f>IF(ISBLANK(citizen_services_records_log!G201),"None",IF(ISNUMBER(citizen_services_records_log!G201),citizen_services_records_log!G201,DATE(RIGHT(citizen_services_records_log!G201,4),MID(citizen_services_records_log!G201,4,2),LEFT(citizen_services_records_log!G201,2))))</f>
        <v>27852</v>
      </c>
      <c r="H201" s="5" t="str" cm="1">
        <f t="array" ref="H201">_xlfn.IFS(citizen_services_records_log!H201="M", "Male", citizen_services_records_log!H201 = "F", "Female", citizen_services_records_log!H201="male", "Male", citizen_services_records_log!H201="female","Female", ISBLANK(citizen_services_records_log!H201),"None", citizen_services_records_log!H201 = "Female", "Female", citizen_services_records_log!H201="Male","Male")</f>
        <v>Female</v>
      </c>
      <c r="I201" s="6" t="str">
        <f>IF(OR(ISBLANK(citizen_services_records_log!I201),UPPER(TRIM(citizen_services_records_log!I201))="N/A"),"None",_xlfn.LET(_xlpm.d,RIGHT(SUBSTITUTE(SUBSTITUTE(SUBSTITUTE(SUBSTITUTE(citizen_services_records_log!I201," ",""),"-",""),"(",""),")",""),9),"0"&amp;LEFT(_xlpm.d,2)&amp;" "&amp;MID(_xlpm.d,3,3)&amp;" "&amp;RIGHT(_xlpm.d,4)))</f>
        <v>077 197 4053</v>
      </c>
      <c r="J201" s="5" t="str" cm="1">
        <f t="array" ref="J201">_xlfn.IFS(ISTEXT(citizen_services_records_log!J201),citizen_services_records_log!J201,ISBLANK(citizen_services_records_log!J201),"None")</f>
        <v>Ward 13</v>
      </c>
      <c r="K201" s="5" t="str" cm="1">
        <f t="array" ref="K201">_xlfn.IFS(ISTEXT(citizen_services_records_log!K201),citizen_services_records_log!K201, ISBLANK(citizen_services_records_log!K201),"None")</f>
        <v>None</v>
      </c>
      <c r="L201" s="5" t="str" cm="1">
        <f t="array" ref="L201">SUBSTITUTE(PROPER(_xlfn.IFS(ISTEXT(citizen_services_records_log!L201),citizen_services_records_log!L201, ISBLANK(citizen_services_records_log!L201),"None")),"Id","ID",1)</f>
        <v>Complete</v>
      </c>
      <c r="M201" s="5" t="str" cm="1">
        <f t="array" ref="M201">IF(citizen_services_records_log!M201 = "Re-opened","Re-opened",PROPER(_xlfn.IFS(ISTEXT(citizen_services_records_log!M201),citizen_services_records_log!M201, ISBLANK(citizen_services_records_log!M201),"None")))</f>
        <v>Closed</v>
      </c>
      <c r="N201" s="5" t="str" cm="1">
        <f t="array" ref="N201">(_xlfn.IFS(ISTEXT(citizen_services_records_log!N201),citizen_services_records_log!N201,ISBLANK(citizen_services_records_log!N201),"None"))</f>
        <v>Q192</v>
      </c>
      <c r="O201" s="5" t="str" cm="1">
        <f t="array" ref="O201">_xlfn.IFS(ISTEXT(citizen_services_records_log!O201),PROPER(citizen_services_records_log!O201),ISBLANK(citizen_services_records_log!O201),"None")</f>
        <v>Deon Mahlangu</v>
      </c>
      <c r="P201" s="4" t="str">
        <f>IF(ISBLANK(citizen_services_records_log!P201),"None",IF(ISNUMBER(citizen_services_records_log!P201),citizen_services_records_log!P201,DATE(RIGHT(citizen_services_records_log!P201,4),MID(citizen_services_records_log!P201,4,2),LEFT(citizen_services_records_log!P201,2))))</f>
        <v>None</v>
      </c>
      <c r="Q201" s="5" t="str" cm="1">
        <f t="array" ref="Q201">SUBSTITUTE(_xlfn.IFS(ISTEXT(citizen_services_records_log!Q201),PROPER(citizen_services_records_log!Q201),ISBLANK(citizen_services_records_log!Q201),"None"),"Id","ID",1)</f>
        <v>Applicant Is A Minor, Guardian Present And Documented</v>
      </c>
    </row>
    <row r="202" spans="1:17" x14ac:dyDescent="0.3">
      <c r="A202" s="5" t="str">
        <f>IF(ISBLANK(citizen_services_records_log!A202),"None",(CONCATENATE(UPPER(_xlfn.TEXTBEFORE(SUBSTITUTE(citizen_services_records_log!A202, "-", ""), {"0","1","2","3","4","5","6","7","8","9"}, 1)),"-",RIGHT(citizen_services_records_log!A202,6))))</f>
        <v>SASSA-000852</v>
      </c>
      <c r="B202" s="2">
        <f>IF(ISBLANK(citizen_services_records_log!B202),"None",IF(ISNUMBER(citizen_services_records_log!B202),citizen_services_records_log!B202,DATE(RIGHT(citizen_services_records_log!B202,4),MID(citizen_services_records_log!B202,4,2),LEFT(citizen_services_records_log!B202,2))))</f>
        <v>46277</v>
      </c>
      <c r="C202" s="5" t="str">
        <f>IF(citizen_services_records_log!C202 = "SASSA Grant Status Enquiry","SASSA - Grant Status Enquiry",IF(citizen_services_records_log!C202 = "SASSA Grant Application",  "SASSA - Grant Application", IF(citizen_services_records_log!C202=0,"None", citizen_services_records_log!C202)))</f>
        <v>SASSA - Grant Status Enquiry</v>
      </c>
      <c r="D202" s="5" t="str" cm="1">
        <f t="array" ref="D202">_xlfn.IFS(ISTEXT(citizen_services_records_log!D202),PROPER(citizen_services_records_log!D202),ISBLANK(citizen_services_records_log!D202),"None")</f>
        <v>Boipatong Clinic</v>
      </c>
      <c r="E202" s="5" t="str" cm="1">
        <f t="array" ref="E202">_xlfn.IFS(ISTEXT(citizen_services_records_log!E202),PROPER(citizen_services_records_log!E202),ISBLANK(citizen_services_records_log!E202),"None")</f>
        <v>Elizabeth Van Der Merwe</v>
      </c>
      <c r="F202" s="6" cm="1">
        <f t="array" ref="F202">_xlfn.IFS(ISBLANK(citizen_services_records_log!F202),"None", TYPE(citizen_services_records_log!F202)=1,citizen_services_records_log!F202,citizen_services_records_log!F202="ID NOT PROVIDED","ID not provided" )</f>
        <v>8410000000000</v>
      </c>
      <c r="G202" s="4">
        <f>IF(ISBLANK(citizen_services_records_log!G202),"None",IF(ISNUMBER(citizen_services_records_log!G202),citizen_services_records_log!G202,DATE(RIGHT(citizen_services_records_log!G202,4),MID(citizen_services_records_log!G202,4,2),LEFT(citizen_services_records_log!G202,2))))</f>
        <v>30832</v>
      </c>
      <c r="H202" s="5" t="str" cm="1">
        <f t="array" ref="H202">_xlfn.IFS(citizen_services_records_log!H202="M", "Male", citizen_services_records_log!H202 = "F", "Female", citizen_services_records_log!H202="male", "Male", citizen_services_records_log!H202="female","Female", ISBLANK(citizen_services_records_log!H202),"None", citizen_services_records_log!H202 = "Female", "Female", citizen_services_records_log!H202="Male","Male")</f>
        <v>Female</v>
      </c>
      <c r="I202" s="6" t="str">
        <f>IF(OR(ISBLANK(citizen_services_records_log!I202),UPPER(TRIM(citizen_services_records_log!I202))="N/A"),"None",_xlfn.LET(_xlpm.d,RIGHT(SUBSTITUTE(SUBSTITUTE(SUBSTITUTE(SUBSTITUTE(citizen_services_records_log!I202," ",""),"-",""),"(",""),")",""),9),"0"&amp;LEFT(_xlpm.d,2)&amp;" "&amp;MID(_xlpm.d,3,3)&amp;" "&amp;RIGHT(_xlpm.d,4)))</f>
        <v>081 362 6111</v>
      </c>
      <c r="J202" s="5" t="str" cm="1">
        <f t="array" ref="J202">_xlfn.IFS(ISTEXT(citizen_services_records_log!J202),citizen_services_records_log!J202,ISBLANK(citizen_services_records_log!J202),"None")</f>
        <v>Ward 4</v>
      </c>
      <c r="K202" s="5" t="str" cm="1">
        <f t="array" ref="K202">_xlfn.IFS(ISTEXT(citizen_services_records_log!K202),citizen_services_records_log!K202, ISBLANK(citizen_services_records_log!K202),"None")</f>
        <v>Older Person's Grant</v>
      </c>
      <c r="L202" s="5" t="str" cm="1">
        <f t="array" ref="L202">SUBSTITUTE(PROPER(_xlfn.IFS(ISTEXT(citizen_services_records_log!L202),citizen_services_records_log!L202, ISBLANK(citizen_services_records_log!L202),"None")),"Id","ID",1)</f>
        <v>Complete</v>
      </c>
      <c r="M202" s="5" t="str" cm="1">
        <f t="array" ref="M202">IF(citizen_services_records_log!M202 = "Re-opened","Re-opened",PROPER(_xlfn.IFS(ISTEXT(citizen_services_records_log!M202),citizen_services_records_log!M202, ISBLANK(citizen_services_records_log!M202),"None")))</f>
        <v>Captured</v>
      </c>
      <c r="N202" s="5" t="str" cm="1">
        <f t="array" ref="N202">(_xlfn.IFS(ISTEXT(citizen_services_records_log!N202),citizen_services_records_log!N202,ISBLANK(citizen_services_records_log!N202),"None"))</f>
        <v>None</v>
      </c>
      <c r="O202" s="5" t="str" cm="1">
        <f t="array" ref="O202">_xlfn.IFS(ISTEXT(citizen_services_records_log!O202),PROPER(citizen_services_records_log!O202),ISBLANK(citizen_services_records_log!O202),"None")</f>
        <v>Chris Sithole</v>
      </c>
      <c r="P202" s="4" t="str">
        <f>IF(ISBLANK(citizen_services_records_log!P202),"None",IF(ISNUMBER(citizen_services_records_log!P202),citizen_services_records_log!P202,DATE(RIGHT(citizen_services_records_log!P202,4),MID(citizen_services_records_log!P202,4,2),LEFT(citizen_services_records_log!P202,2))))</f>
        <v>None</v>
      </c>
      <c r="Q202" s="5" t="str" cm="1">
        <f t="array" ref="Q202">SUBSTITUTE(_xlfn.IFS(ISTEXT(citizen_services_records_log!Q202),PROPER(citizen_services_records_log!Q202),ISBLANK(citizen_services_records_log!Q202),"None"),"Id","ID",1)</f>
        <v>Duplicate Application Found On System - Flagged</v>
      </c>
    </row>
    <row r="203" spans="1:17" x14ac:dyDescent="0.3">
      <c r="A203" s="5" t="str">
        <f>IF(ISBLANK(citizen_services_records_log!A203),"None",(CONCATENATE(UPPER(_xlfn.TEXTBEFORE(SUBSTITUTE(citizen_services_records_log!A203, "-", ""), {"0","1","2","3","4","5","6","7","8","9"}, 1)),"-",RIGHT(citizen_services_records_log!A203,6))))</f>
        <v>DHA-000060</v>
      </c>
      <c r="B203" s="2">
        <f>IF(ISBLANK(citizen_services_records_log!B203),"None",IF(ISNUMBER(citizen_services_records_log!B203),citizen_services_records_log!B203,DATE(RIGHT(citizen_services_records_log!B203,4),MID(citizen_services_records_log!B203,4,2),LEFT(citizen_services_records_log!B203,2))))</f>
        <v>46162</v>
      </c>
      <c r="C203" s="5" t="str">
        <f>IF(citizen_services_records_log!C203 = "SASSA Grant Status Enquiry","SASSA - Grant Status Enquiry",IF(citizen_services_records_log!C203 = "SASSA Grant Application",  "SASSA - Grant Application", IF(citizen_services_records_log!C203=0,"None", citizen_services_records_log!C203)))</f>
        <v>Home Affairs - Death Certificate</v>
      </c>
      <c r="D203" s="5" t="str" cm="1">
        <f t="array" ref="D203">_xlfn.IFS(ISTEXT(citizen_services_records_log!D203),PROPER(citizen_services_records_log!D203),ISBLANK(citizen_services_records_log!D203),"None")</f>
        <v>Vanderbijlpark Home Affairs</v>
      </c>
      <c r="E203" s="5" t="str" cm="1">
        <f t="array" ref="E203">_xlfn.IFS(ISTEXT(citizen_services_records_log!E203),PROPER(citizen_services_records_log!E203),ISBLANK(citizen_services_records_log!E203),"None")</f>
        <v>Marie Nkosi</v>
      </c>
      <c r="F203" s="6" cm="1">
        <f t="array" ref="F203">_xlfn.IFS(ISBLANK(citizen_services_records_log!F203),"None", TYPE(citizen_services_records_log!F203)=1,citizen_services_records_log!F203,citizen_services_records_log!F203="ID NOT PROVIDED","ID not provided" )</f>
        <v>4700000000000</v>
      </c>
      <c r="G203" s="4">
        <f>IF(ISBLANK(citizen_services_records_log!G203),"None",IF(ISNUMBER(citizen_services_records_log!G203),citizen_services_records_log!G203,DATE(RIGHT(citizen_services_records_log!G203,4),MID(citizen_services_records_log!G203,4,2),LEFT(citizen_services_records_log!G203,2))))</f>
        <v>17251</v>
      </c>
      <c r="H203" s="5" t="str" cm="1">
        <f t="array" ref="H203">_xlfn.IFS(citizen_services_records_log!H203="M", "Male", citizen_services_records_log!H203 = "F", "Female", citizen_services_records_log!H203="male", "Male", citizen_services_records_log!H203="female","Female", ISBLANK(citizen_services_records_log!H203),"None", citizen_services_records_log!H203 = "Female", "Female", citizen_services_records_log!H203="Male","Male")</f>
        <v>Male</v>
      </c>
      <c r="I203" s="6" t="str">
        <f>IF(OR(ISBLANK(citizen_services_records_log!I203),UPPER(TRIM(citizen_services_records_log!I203))="N/A"),"None",_xlfn.LET(_xlpm.d,RIGHT(SUBSTITUTE(SUBSTITUTE(SUBSTITUTE(SUBSTITUTE(citizen_services_records_log!I203," ",""),"-",""),"(",""),")",""),9),"0"&amp;LEFT(_xlpm.d,2)&amp;" "&amp;MID(_xlpm.d,3,3)&amp;" "&amp;RIGHT(_xlpm.d,4)))</f>
        <v>066 245 3201</v>
      </c>
      <c r="J203" s="5" t="str" cm="1">
        <f t="array" ref="J203">_xlfn.IFS(ISTEXT(citizen_services_records_log!J203),citizen_services_records_log!J203,ISBLANK(citizen_services_records_log!J203),"None")</f>
        <v>Ward 13</v>
      </c>
      <c r="K203" s="5" t="str" cm="1">
        <f t="array" ref="K203">_xlfn.IFS(ISTEXT(citizen_services_records_log!K203),citizen_services_records_log!K203, ISBLANK(citizen_services_records_log!K203),"None")</f>
        <v>None</v>
      </c>
      <c r="L203" s="5" t="str" cm="1">
        <f t="array" ref="L203">SUBSTITUTE(PROPER(_xlfn.IFS(ISTEXT(citizen_services_records_log!L203),citizen_services_records_log!L203, ISBLANK(citizen_services_records_log!L203),"None")),"Id","ID",1)</f>
        <v>Complete</v>
      </c>
      <c r="M203" s="5" t="str" cm="1">
        <f t="array" ref="M203">IF(citizen_services_records_log!M203 = "Re-opened","Re-opened",PROPER(_xlfn.IFS(ISTEXT(citizen_services_records_log!M203),citizen_services_records_log!M203, ISBLANK(citizen_services_records_log!M203),"None")))</f>
        <v>Captured</v>
      </c>
      <c r="N203" s="5" t="str" cm="1">
        <f t="array" ref="N203">(_xlfn.IFS(ISTEXT(citizen_services_records_log!N203),citizen_services_records_log!N203,ISBLANK(citizen_services_records_log!N203),"None"))</f>
        <v>Q292</v>
      </c>
      <c r="O203" s="5" t="str" cm="1">
        <f t="array" ref="O203">_xlfn.IFS(ISTEXT(citizen_services_records_log!O203),PROPER(citizen_services_records_log!O203),ISBLANK(citizen_services_records_log!O203),"None")</f>
        <v>Busisiwe Coetzee</v>
      </c>
      <c r="P203" s="4" t="str">
        <f>IF(ISBLANK(citizen_services_records_log!P203),"None",IF(ISNUMBER(citizen_services_records_log!P203),citizen_services_records_log!P203,DATE(RIGHT(citizen_services_records_log!P203,4),MID(citizen_services_records_log!P203,4,2),LEFT(citizen_services_records_log!P203,2))))</f>
        <v>None</v>
      </c>
      <c r="Q203" s="5" t="str" cm="1">
        <f t="array" ref="Q203">SUBSTITUTE(_xlfn.IFS(ISTEXT(citizen_services_records_log!Q203),PROPER(citizen_services_records_log!Q203),ISBLANK(citizen_services_records_log!Q203),"None"),"Id","ID",1)</f>
        <v>Applicant Is A Minor, Guardian Present And Documented</v>
      </c>
    </row>
    <row r="204" spans="1:17" x14ac:dyDescent="0.3">
      <c r="A204" s="5" t="str">
        <f>IF(ISBLANK(citizen_services_records_log!A204),"None",(CONCATENATE(UPPER(_xlfn.TEXTBEFORE(SUBSTITUTE(citizen_services_records_log!A204, "-", ""), {"0","1","2","3","4","5","6","7","8","9"}, 1)),"-",RIGHT(citizen_services_records_log!A204,6))))</f>
        <v>DHA-000657</v>
      </c>
      <c r="B204" s="2">
        <f>IF(ISBLANK(citizen_services_records_log!B204),"None",IF(ISNUMBER(citizen_services_records_log!B204),citizen_services_records_log!B204,DATE(RIGHT(citizen_services_records_log!B204,4),MID(citizen_services_records_log!B204,4,2),LEFT(citizen_services_records_log!B204,2))))</f>
        <v>46228</v>
      </c>
      <c r="C204" s="5" t="str">
        <f>IF(citizen_services_records_log!C204 = "SASSA Grant Status Enquiry","SASSA - Grant Status Enquiry",IF(citizen_services_records_log!C204 = "SASSA Grant Application",  "SASSA - Grant Application", IF(citizen_services_records_log!C204=0,"None", citizen_services_records_log!C204)))</f>
        <v>Home Affairs - Passport Application</v>
      </c>
      <c r="D204" s="5" t="str" cm="1">
        <f t="array" ref="D204">_xlfn.IFS(ISTEXT(citizen_services_records_log!D204),PROPER(citizen_services_records_log!D204),ISBLANK(citizen_services_records_log!D204),"None")</f>
        <v>Sasolburg Home Affairs</v>
      </c>
      <c r="E204" s="5" t="str" cm="1">
        <f t="array" ref="E204">_xlfn.IFS(ISTEXT(citizen_services_records_log!E204),PROPER(citizen_services_records_log!E204),ISBLANK(citizen_services_records_log!E204),"None")</f>
        <v>Johannes Dlamini</v>
      </c>
      <c r="F204" s="6" cm="1">
        <f t="array" ref="F204">_xlfn.IFS(ISBLANK(citizen_services_records_log!F204),"None", TYPE(citizen_services_records_log!F204)=1,citizen_services_records_log!F204,citizen_services_records_log!F204="ID NOT PROVIDED","ID not provided" )</f>
        <v>6100000000000</v>
      </c>
      <c r="G204" s="4">
        <f>IF(ISBLANK(citizen_services_records_log!G204),"None",IF(ISNUMBER(citizen_services_records_log!G204),citizen_services_records_log!G204,DATE(RIGHT(citizen_services_records_log!G204,4),MID(citizen_services_records_log!G204,4,2),LEFT(citizen_services_records_log!G204,2))))</f>
        <v>22377</v>
      </c>
      <c r="H204" s="5" t="str" cm="1">
        <f t="array" ref="H204">_xlfn.IFS(citizen_services_records_log!H204="M", "Male", citizen_services_records_log!H204 = "F", "Female", citizen_services_records_log!H204="male", "Male", citizen_services_records_log!H204="female","Female", ISBLANK(citizen_services_records_log!H204),"None", citizen_services_records_log!H204 = "Female", "Female", citizen_services_records_log!H204="Male","Male")</f>
        <v>Female</v>
      </c>
      <c r="I204" s="6" t="str">
        <f>IF(OR(ISBLANK(citizen_services_records_log!I204),UPPER(TRIM(citizen_services_records_log!I204))="N/A"),"None",_xlfn.LET(_xlpm.d,RIGHT(SUBSTITUTE(SUBSTITUTE(SUBSTITUTE(SUBSTITUTE(citizen_services_records_log!I204," ",""),"-",""),"(",""),")",""),9),"0"&amp;LEFT(_xlpm.d,2)&amp;" "&amp;MID(_xlpm.d,3,3)&amp;" "&amp;RIGHT(_xlpm.d,4)))</f>
        <v>None</v>
      </c>
      <c r="J204" s="5" t="str" cm="1">
        <f t="array" ref="J204">_xlfn.IFS(ISTEXT(citizen_services_records_log!J204),citizen_services_records_log!J204,ISBLANK(citizen_services_records_log!J204),"None")</f>
        <v>Ward 9</v>
      </c>
      <c r="K204" s="5" t="str" cm="1">
        <f t="array" ref="K204">_xlfn.IFS(ISTEXT(citizen_services_records_log!K204),citizen_services_records_log!K204, ISBLANK(citizen_services_records_log!K204),"None")</f>
        <v>None</v>
      </c>
      <c r="L204" s="5" t="str" cm="1">
        <f t="array" ref="L204">SUBSTITUTE(PROPER(_xlfn.IFS(ISTEXT(citizen_services_records_log!L204),citizen_services_records_log!L204, ISBLANK(citizen_services_records_log!L204),"None")),"Id","ID",1)</f>
        <v>Complete</v>
      </c>
      <c r="M204" s="5" t="str" cm="1">
        <f t="array" ref="M204">IF(citizen_services_records_log!M204 = "Re-opened","Re-opened",PROPER(_xlfn.IFS(ISTEXT(citizen_services_records_log!M204),citizen_services_records_log!M204, ISBLANK(citizen_services_records_log!M204),"None")))</f>
        <v>Captured</v>
      </c>
      <c r="N204" s="5" t="str" cm="1">
        <f t="array" ref="N204">(_xlfn.IFS(ISTEXT(citizen_services_records_log!N204),citizen_services_records_log!N204,ISBLANK(citizen_services_records_log!N204),"None"))</f>
        <v>Q236</v>
      </c>
      <c r="O204" s="5" t="str" cm="1">
        <f t="array" ref="O204">_xlfn.IFS(ISTEXT(citizen_services_records_log!O204),PROPER(citizen_services_records_log!O204),ISBLANK(citizen_services_records_log!O204),"None")</f>
        <v>Marius Meyer</v>
      </c>
      <c r="P204" s="4" t="str">
        <f>IF(ISBLANK(citizen_services_records_log!P204),"None",IF(ISNUMBER(citizen_services_records_log!P204),citizen_services_records_log!P204,DATE(RIGHT(citizen_services_records_log!P204,4),MID(citizen_services_records_log!P204,4,2),LEFT(citizen_services_records_log!P204,2))))</f>
        <v>None</v>
      </c>
      <c r="Q204" s="5" t="str" cm="1">
        <f t="array" ref="Q204">SUBSTITUTE(_xlfn.IFS(ISTEXT(citizen_services_records_log!Q204),PROPER(citizen_services_records_log!Q204),ISBLANK(citizen_services_records_log!Q204),"None"),"Id","ID",1)</f>
        <v>None</v>
      </c>
    </row>
    <row r="205" spans="1:17" x14ac:dyDescent="0.3">
      <c r="A205" s="5" t="str">
        <f>IF(ISBLANK(citizen_services_records_log!A205),"None",(CONCATENATE(UPPER(_xlfn.TEXTBEFORE(SUBSTITUTE(citizen_services_records_log!A205, "-", ""), {"0","1","2","3","4","5","6","7","8","9"}, 1)),"-",RIGHT(citizen_services_records_log!A205,6))))</f>
        <v>DHA-000442</v>
      </c>
      <c r="B205" s="2" t="str">
        <f>IF(ISBLANK(citizen_services_records_log!B205),"None",IF(ISNUMBER(citizen_services_records_log!B205),citizen_services_records_log!B205,DATE(RIGHT(citizen_services_records_log!B205,4),MID(citizen_services_records_log!B205,4,2),LEFT(citizen_services_records_log!B205,2))))</f>
        <v>None</v>
      </c>
      <c r="C205" s="5" t="str">
        <f>IF(citizen_services_records_log!C205 = "SASSA Grant Status Enquiry","SASSA - Grant Status Enquiry",IF(citizen_services_records_log!C205 = "SASSA Grant Application",  "SASSA - Grant Application", IF(citizen_services_records_log!C205=0,"None", citizen_services_records_log!C205)))</f>
        <v>Home Affairs - Birth Certificate</v>
      </c>
      <c r="D205" s="5" t="str" cm="1">
        <f t="array" ref="D205">_xlfn.IFS(ISTEXT(citizen_services_records_log!D205),PROPER(citizen_services_records_log!D205),ISBLANK(citizen_services_records_log!D205),"None")</f>
        <v>Evaton Sassa Office</v>
      </c>
      <c r="E205" s="5" t="str" cm="1">
        <f t="array" ref="E205">_xlfn.IFS(ISTEXT(citizen_services_records_log!E205),PROPER(citizen_services_records_log!E205),ISBLANK(citizen_services_records_log!E205),"None")</f>
        <v>Mandla Nkosi</v>
      </c>
      <c r="F205" s="6" cm="1">
        <f t="array" ref="F205">_xlfn.IFS(ISBLANK(citizen_services_records_log!F205),"None", TYPE(citizen_services_records_log!F205)=1,citizen_services_records_log!F205,citizen_services_records_log!F205="ID NOT PROVIDED","ID not provided" )</f>
        <v>5910000000000</v>
      </c>
      <c r="G205" s="4">
        <f>IF(ISBLANK(citizen_services_records_log!G205),"None",IF(ISNUMBER(citizen_services_records_log!G205),citizen_services_records_log!G205,DATE(RIGHT(citizen_services_records_log!G205,4),MID(citizen_services_records_log!G205,4,2),LEFT(citizen_services_records_log!G205,2))))</f>
        <v>21786</v>
      </c>
      <c r="H205" s="5" t="str" cm="1">
        <f t="array" ref="H205">_xlfn.IFS(citizen_services_records_log!H205="M", "Male", citizen_services_records_log!H205 = "F", "Female", citizen_services_records_log!H205="male", "Male", citizen_services_records_log!H205="female","Female", ISBLANK(citizen_services_records_log!H205),"None", citizen_services_records_log!H205 = "Female", "Female", citizen_services_records_log!H205="Male","Male")</f>
        <v>Male</v>
      </c>
      <c r="I205" s="6" t="str">
        <f>IF(OR(ISBLANK(citizen_services_records_log!I205),UPPER(TRIM(citizen_services_records_log!I205))="N/A"),"None",_xlfn.LET(_xlpm.d,RIGHT(SUBSTITUTE(SUBSTITUTE(SUBSTITUTE(SUBSTITUTE(citizen_services_records_log!I205," ",""),"-",""),"(",""),")",""),9),"0"&amp;LEFT(_xlpm.d,2)&amp;" "&amp;MID(_xlpm.d,3,3)&amp;" "&amp;RIGHT(_xlpm.d,4)))</f>
        <v>062 705 5550</v>
      </c>
      <c r="J205" s="5" t="str" cm="1">
        <f t="array" ref="J205">_xlfn.IFS(ISTEXT(citizen_services_records_log!J205),citizen_services_records_log!J205,ISBLANK(citizen_services_records_log!J205),"None")</f>
        <v>Ward 4</v>
      </c>
      <c r="K205" s="5" t="str" cm="1">
        <f t="array" ref="K205">_xlfn.IFS(ISTEXT(citizen_services_records_log!K205),citizen_services_records_log!K205, ISBLANK(citizen_services_records_log!K205),"None")</f>
        <v>None</v>
      </c>
      <c r="L205" s="5" t="str" cm="1">
        <f t="array" ref="L205">SUBSTITUTE(PROPER(_xlfn.IFS(ISTEXT(citizen_services_records_log!L205),citizen_services_records_log!L205, ISBLANK(citizen_services_records_log!L205),"None")),"Id","ID",1)</f>
        <v>Incomplete - Missing ID Copy</v>
      </c>
      <c r="M205" s="5" t="str" cm="1">
        <f t="array" ref="M205">IF(citizen_services_records_log!M205 = "Re-opened","Re-opened",PROPER(_xlfn.IFS(ISTEXT(citizen_services_records_log!M205),citizen_services_records_log!M205, ISBLANK(citizen_services_records_log!M205),"None")))</f>
        <v>Escalated</v>
      </c>
      <c r="N205" s="5" t="str" cm="1">
        <f t="array" ref="N205">(_xlfn.IFS(ISTEXT(citizen_services_records_log!N205),citizen_services_records_log!N205,ISBLANK(citizen_services_records_log!N205),"None"))</f>
        <v>Q181</v>
      </c>
      <c r="O205" s="5" t="str" cm="1">
        <f t="array" ref="O205">_xlfn.IFS(ISTEXT(citizen_services_records_log!O205),PROPER(citizen_services_records_log!O205),ISBLANK(citizen_services_records_log!O205),"None")</f>
        <v>Palesa Nel</v>
      </c>
      <c r="P205" s="4">
        <f>IF(ISBLANK(citizen_services_records_log!P205),"None",IF(ISNUMBER(citizen_services_records_log!P205),citizen_services_records_log!P205,DATE(RIGHT(citizen_services_records_log!P205,4),MID(citizen_services_records_log!P205,4,2),LEFT(citizen_services_records_log!P205,2))))</f>
        <v>46302</v>
      </c>
      <c r="Q205" s="5" t="str" cm="1">
        <f t="array" ref="Q205">SUBSTITUTE(_xlfn.IFS(ISTEXT(citizen_services_records_log!Q205),PROPER(citizen_services_records_log!Q205),ISBLANK(citizen_services_records_log!Q205),"None"),"Id","ID",1)</f>
        <v>Record Incomplete - Contact Number Illegible On Form</v>
      </c>
    </row>
    <row r="206" spans="1:17" x14ac:dyDescent="0.3">
      <c r="A206" s="5" t="str">
        <f>IF(ISBLANK(citizen_services_records_log!A206),"None",(CONCATENATE(UPPER(_xlfn.TEXTBEFORE(SUBSTITUTE(citizen_services_records_log!A206, "-", ""), {"0","1","2","3","4","5","6","7","8","9"}, 1)),"-",RIGHT(citizen_services_records_log!A206,6))))</f>
        <v>MUN-000560</v>
      </c>
      <c r="B206" s="2">
        <f>IF(ISBLANK(citizen_services_records_log!B206),"None",IF(ISNUMBER(citizen_services_records_log!B206),citizen_services_records_log!B206,DATE(RIGHT(citizen_services_records_log!B206,4),MID(citizen_services_records_log!B206,4,2),LEFT(citizen_services_records_log!B206,2))))</f>
        <v>46061</v>
      </c>
      <c r="C206" s="5" t="str">
        <f>IF(citizen_services_records_log!C206 = "SASSA Grant Status Enquiry","SASSA - Grant Status Enquiry",IF(citizen_services_records_log!C206 = "SASSA Grant Application",  "SASSA - Grant Application", IF(citizen_services_records_log!C206=0,"None", citizen_services_records_log!C206)))</f>
        <v>Municipal - Account Query</v>
      </c>
      <c r="D206" s="5" t="str" cm="1">
        <f t="array" ref="D206">_xlfn.IFS(ISTEXT(citizen_services_records_log!D206),PROPER(citizen_services_records_log!D206),ISBLANK(citizen_services_records_log!D206),"None")</f>
        <v>Three Rivers Clinic</v>
      </c>
      <c r="E206" s="5" t="str" cm="1">
        <f t="array" ref="E206">_xlfn.IFS(ISTEXT(citizen_services_records_log!E206),PROPER(citizen_services_records_log!E206),ISBLANK(citizen_services_records_log!E206),"None")</f>
        <v>Elizabeth Mahlangu</v>
      </c>
      <c r="F206" s="6" cm="1">
        <f t="array" ref="F206">_xlfn.IFS(ISBLANK(citizen_services_records_log!F206),"None", TYPE(citizen_services_records_log!F206)=1,citizen_services_records_log!F206,citizen_services_records_log!F206="ID NOT PROVIDED","ID not provided" )</f>
        <v>305000000000</v>
      </c>
      <c r="G206" s="4">
        <f>IF(ISBLANK(citizen_services_records_log!G206),"None",IF(ISNUMBER(citizen_services_records_log!G206),citizen_services_records_log!G206,DATE(RIGHT(citizen_services_records_log!G206,4),MID(citizen_services_records_log!G206,4,2),LEFT(citizen_services_records_log!G206,2))))</f>
        <v>37750</v>
      </c>
      <c r="H206" s="5" t="str" cm="1">
        <f t="array" ref="H206">_xlfn.IFS(citizen_services_records_log!H206="M", "Male", citizen_services_records_log!H206 = "F", "Female", citizen_services_records_log!H206="male", "Male", citizen_services_records_log!H206="female","Female", ISBLANK(citizen_services_records_log!H206),"None", citizen_services_records_log!H206 = "Female", "Female", citizen_services_records_log!H206="Male","Male")</f>
        <v>Female</v>
      </c>
      <c r="I206" s="6" t="str">
        <f>IF(OR(ISBLANK(citizen_services_records_log!I206),UPPER(TRIM(citizen_services_records_log!I206))="N/A"),"None",_xlfn.LET(_xlpm.d,RIGHT(SUBSTITUTE(SUBSTITUTE(SUBSTITUTE(SUBSTITUTE(citizen_services_records_log!I206," ",""),"-",""),"(",""),")",""),9),"0"&amp;LEFT(_xlpm.d,2)&amp;" "&amp;MID(_xlpm.d,3,3)&amp;" "&amp;RIGHT(_xlpm.d,4)))</f>
        <v>None</v>
      </c>
      <c r="J206" s="5" t="str" cm="1">
        <f t="array" ref="J206">_xlfn.IFS(ISTEXT(citizen_services_records_log!J206),citizen_services_records_log!J206,ISBLANK(citizen_services_records_log!J206),"None")</f>
        <v>Ward 7</v>
      </c>
      <c r="K206" s="5" t="str" cm="1">
        <f t="array" ref="K206">_xlfn.IFS(ISTEXT(citizen_services_records_log!K206),citizen_services_records_log!K206, ISBLANK(citizen_services_records_log!K206),"None")</f>
        <v>None</v>
      </c>
      <c r="L206" s="5" t="str" cm="1">
        <f t="array" ref="L206">SUBSTITUTE(PROPER(_xlfn.IFS(ISTEXT(citizen_services_records_log!L206),citizen_services_records_log!L206, ISBLANK(citizen_services_records_log!L206),"None")),"Id","ID",1)</f>
        <v>Under Review</v>
      </c>
      <c r="M206" s="5" t="str" cm="1">
        <f t="array" ref="M206">IF(citizen_services_records_log!M206 = "Re-opened","Re-opened",PROPER(_xlfn.IFS(ISTEXT(citizen_services_records_log!M206),citizen_services_records_log!M206, ISBLANK(citizen_services_records_log!M206),"None")))</f>
        <v>Captured</v>
      </c>
      <c r="N206" s="5" t="str" cm="1">
        <f t="array" ref="N206">(_xlfn.IFS(ISTEXT(citizen_services_records_log!N206),citizen_services_records_log!N206,ISBLANK(citizen_services_records_log!N206),"None"))</f>
        <v>None</v>
      </c>
      <c r="O206" s="5" t="str" cm="1">
        <f t="array" ref="O206">_xlfn.IFS(ISTEXT(citizen_services_records_log!O206),PROPER(citizen_services_records_log!O206),ISBLANK(citizen_services_records_log!O206),"None")</f>
        <v>Werner Coetzee</v>
      </c>
      <c r="P206" s="4" t="str">
        <f>IF(ISBLANK(citizen_services_records_log!P206),"None",IF(ISNUMBER(citizen_services_records_log!P206),citizen_services_records_log!P206,DATE(RIGHT(citizen_services_records_log!P206,4),MID(citizen_services_records_log!P206,4,2),LEFT(citizen_services_records_log!P206,2))))</f>
        <v>None</v>
      </c>
      <c r="Q206" s="5" t="str" cm="1">
        <f t="array" ref="Q206">SUBSTITUTE(_xlfn.IFS(ISTEXT(citizen_services_records_log!Q206),PROPER(citizen_services_records_log!Q206),ISBLANK(citizen_services_records_log!Q206),"None"),"Id","ID",1)</f>
        <v>Applicant Referred To Social Worker</v>
      </c>
    </row>
    <row r="207" spans="1:17" x14ac:dyDescent="0.3">
      <c r="A207" s="5" t="str">
        <f>IF(ISBLANK(citizen_services_records_log!A207),"None",(CONCATENATE(UPPER(_xlfn.TEXTBEFORE(SUBSTITUTE(citizen_services_records_log!A207, "-", ""), {"0","1","2","3","4","5","6","7","8","9"}, 1)),"-",RIGHT(citizen_services_records_log!A207,6))))</f>
        <v>SASSA-000711</v>
      </c>
      <c r="B207" s="2">
        <f>IF(ISBLANK(citizen_services_records_log!B207),"None",IF(ISNUMBER(citizen_services_records_log!B207),citizen_services_records_log!B207,DATE(RIGHT(citizen_services_records_log!B207,4),MID(citizen_services_records_log!B207,4,2),LEFT(citizen_services_records_log!B207,2))))</f>
        <v>46024</v>
      </c>
      <c r="C207" s="5" t="str">
        <f>IF(citizen_services_records_log!C207 = "SASSA Grant Status Enquiry","SASSA - Grant Status Enquiry",IF(citizen_services_records_log!C207 = "SASSA Grant Application",  "SASSA - Grant Application", IF(citizen_services_records_log!C207=0,"None", citizen_services_records_log!C207)))</f>
        <v>SASSA - Grant Status Enquiry</v>
      </c>
      <c r="D207" s="5" t="str" cm="1">
        <f t="array" ref="D207">_xlfn.IFS(ISTEXT(citizen_services_records_log!D207),PROPER(citizen_services_records_log!D207),ISBLANK(citizen_services_records_log!D207),"None")</f>
        <v>Three Rivers Clinic</v>
      </c>
      <c r="E207" s="5" t="str" cm="1">
        <f t="array" ref="E207">_xlfn.IFS(ISTEXT(citizen_services_records_log!E207),PROPER(citizen_services_records_log!E207),ISBLANK(citizen_services_records_log!E207),"None")</f>
        <v>Dorah Dlamini</v>
      </c>
      <c r="F207" s="6" cm="1">
        <f t="array" ref="F207">_xlfn.IFS(ISBLANK(citizen_services_records_log!F207),"None", TYPE(citizen_services_records_log!F207)=1,citizen_services_records_log!F207,citizen_services_records_log!F207="ID NOT PROVIDED","ID not provided" )</f>
        <v>4800000000000</v>
      </c>
      <c r="G207" s="4">
        <f>IF(ISBLANK(citizen_services_records_log!G207),"None",IF(ISNUMBER(citizen_services_records_log!G207),citizen_services_records_log!G207,DATE(RIGHT(citizen_services_records_log!G207,4),MID(citizen_services_records_log!G207,4,2),LEFT(citizen_services_records_log!G207,2))))</f>
        <v>17576</v>
      </c>
      <c r="H207" s="5" t="str" cm="1">
        <f t="array" ref="H207">_xlfn.IFS(citizen_services_records_log!H207="M", "Male", citizen_services_records_log!H207 = "F", "Female", citizen_services_records_log!H207="male", "Male", citizen_services_records_log!H207="female","Female", ISBLANK(citizen_services_records_log!H207),"None", citizen_services_records_log!H207 = "Female", "Female", citizen_services_records_log!H207="Male","Male")</f>
        <v>Female</v>
      </c>
      <c r="I207" s="6" t="str">
        <f>IF(OR(ISBLANK(citizen_services_records_log!I207),UPPER(TRIM(citizen_services_records_log!I207))="N/A"),"None",_xlfn.LET(_xlpm.d,RIGHT(SUBSTITUTE(SUBSTITUTE(SUBSTITUTE(SUBSTITUTE(citizen_services_records_log!I207," ",""),"-",""),"(",""),")",""),9),"0"&amp;LEFT(_xlpm.d,2)&amp;" "&amp;MID(_xlpm.d,3,3)&amp;" "&amp;RIGHT(_xlpm.d,4)))</f>
        <v>082 512 8959</v>
      </c>
      <c r="J207" s="5" t="str" cm="1">
        <f t="array" ref="J207">_xlfn.IFS(ISTEXT(citizen_services_records_log!J207),citizen_services_records_log!J207,ISBLANK(citizen_services_records_log!J207),"None")</f>
        <v>Ward 22</v>
      </c>
      <c r="K207" s="5" t="str" cm="1">
        <f t="array" ref="K207">_xlfn.IFS(ISTEXT(citizen_services_records_log!K207),citizen_services_records_log!K207, ISBLANK(citizen_services_records_log!K207),"None")</f>
        <v>Older Person's Grant</v>
      </c>
      <c r="L207" s="5" t="str" cm="1">
        <f t="array" ref="L207">SUBSTITUTE(PROPER(_xlfn.IFS(ISTEXT(citizen_services_records_log!L207),citizen_services_records_log!L207, ISBLANK(citizen_services_records_log!L207),"None")),"Id","ID",1)</f>
        <v>Under Review</v>
      </c>
      <c r="M207" s="5" t="str" cm="1">
        <f t="array" ref="M207">IF(citizen_services_records_log!M207 = "Re-opened","Re-opened",PROPER(_xlfn.IFS(ISTEXT(citizen_services_records_log!M207),citizen_services_records_log!M207, ISBLANK(citizen_services_records_log!M207),"None")))</f>
        <v>Resolved</v>
      </c>
      <c r="N207" s="5" t="str" cm="1">
        <f t="array" ref="N207">(_xlfn.IFS(ISTEXT(citizen_services_records_log!N207),citizen_services_records_log!N207,ISBLANK(citizen_services_records_log!N207),"None"))</f>
        <v>Q272</v>
      </c>
      <c r="O207" s="5" t="str" cm="1">
        <f t="array" ref="O207">_xlfn.IFS(ISTEXT(citizen_services_records_log!O207),PROPER(citizen_services_records_log!O207),ISBLANK(citizen_services_records_log!O207),"None")</f>
        <v>Busisiwe Khumalo</v>
      </c>
      <c r="P207" s="4" t="str">
        <f>IF(ISBLANK(citizen_services_records_log!P207),"None",IF(ISNUMBER(citizen_services_records_log!P207),citizen_services_records_log!P207,DATE(RIGHT(citizen_services_records_log!P207,4),MID(citizen_services_records_log!P207,4,2),LEFT(citizen_services_records_log!P207,2))))</f>
        <v>None</v>
      </c>
      <c r="Q207" s="5" t="str" cm="1">
        <f t="array" ref="Q207">SUBSTITUTE(_xlfn.IFS(ISTEXT(citizen_services_records_log!Q207),PROPER(citizen_services_records_log!Q207),ISBLANK(citizen_services_records_log!Q207),"None"),"Id","ID",1)</f>
        <v>Interpreter Required - Assisted In Sesotho</v>
      </c>
    </row>
    <row r="208" spans="1:17" x14ac:dyDescent="0.3">
      <c r="A208" s="5" t="str">
        <f>IF(ISBLANK(citizen_services_records_log!A208),"None",(CONCATENATE(UPPER(_xlfn.TEXTBEFORE(SUBSTITUTE(citizen_services_records_log!A208, "-", ""), {"0","1","2","3","4","5","6","7","8","9"}, 1)),"-",RIGHT(citizen_services_records_log!A208,6))))</f>
        <v>SASSA-000993</v>
      </c>
      <c r="B208" s="2">
        <f>IF(ISBLANK(citizen_services_records_log!B208),"None",IF(ISNUMBER(citizen_services_records_log!B208),citizen_services_records_log!B208,DATE(RIGHT(citizen_services_records_log!B208,4),MID(citizen_services_records_log!B208,4,2),LEFT(citizen_services_records_log!B208,2))))</f>
        <v>46297</v>
      </c>
      <c r="C208" s="5" t="str">
        <f>IF(citizen_services_records_log!C208 = "SASSA Grant Status Enquiry","SASSA - Grant Status Enquiry",IF(citizen_services_records_log!C208 = "SASSA Grant Application",  "SASSA - Grant Application", IF(citizen_services_records_log!C208=0,"None", citizen_services_records_log!C208)))</f>
        <v>SASSA - Grant Status Enquiry</v>
      </c>
      <c r="D208" s="5" t="str" cm="1">
        <f t="array" ref="D208">_xlfn.IFS(ISTEXT(citizen_services_records_log!D208),PROPER(citizen_services_records_log!D208),ISBLANK(citizen_services_records_log!D208),"None")</f>
        <v>Sasolburg Home Affairs</v>
      </c>
      <c r="E208" s="5" t="str" cm="1">
        <f t="array" ref="E208">_xlfn.IFS(ISTEXT(citizen_services_records_log!E208),PROPER(citizen_services_records_log!E208),ISBLANK(citizen_services_records_log!E208),"None")</f>
        <v>Zodwa Mokoena</v>
      </c>
      <c r="F208" s="6" cm="1">
        <f t="array" ref="F208">_xlfn.IFS(ISBLANK(citizen_services_records_log!F208),"None", TYPE(citizen_services_records_log!F208)=1,citizen_services_records_log!F208,citizen_services_records_log!F208="ID NOT PROVIDED","ID not provided" )</f>
        <v>4410000000000</v>
      </c>
      <c r="G208" s="4">
        <f>IF(ISBLANK(citizen_services_records_log!G208),"None",IF(ISNUMBER(citizen_services_records_log!G208),citizen_services_records_log!G208,DATE(RIGHT(citizen_services_records_log!G208,4),MID(citizen_services_records_log!G208,4,2),LEFT(citizen_services_records_log!G208,2))))</f>
        <v>16431</v>
      </c>
      <c r="H208" s="5" t="str" cm="1">
        <f t="array" ref="H208">_xlfn.IFS(citizen_services_records_log!H208="M", "Male", citizen_services_records_log!H208 = "F", "Female", citizen_services_records_log!H208="male", "Male", citizen_services_records_log!H208="female","Female", ISBLANK(citizen_services_records_log!H208),"None", citizen_services_records_log!H208 = "Female", "Female", citizen_services_records_log!H208="Male","Male")</f>
        <v>Female</v>
      </c>
      <c r="I208" s="6" t="str">
        <f>IF(OR(ISBLANK(citizen_services_records_log!I208),UPPER(TRIM(citizen_services_records_log!I208))="N/A"),"None",_xlfn.LET(_xlpm.d,RIGHT(SUBSTITUTE(SUBSTITUTE(SUBSTITUTE(SUBSTITUTE(citizen_services_records_log!I208," ",""),"-",""),"(",""),")",""),9),"0"&amp;LEFT(_xlpm.d,2)&amp;" "&amp;MID(_xlpm.d,3,3)&amp;" "&amp;RIGHT(_xlpm.d,4)))</f>
        <v>061 357 5315</v>
      </c>
      <c r="J208" s="5" t="str" cm="1">
        <f t="array" ref="J208">_xlfn.IFS(ISTEXT(citizen_services_records_log!J208),citizen_services_records_log!J208,ISBLANK(citizen_services_records_log!J208),"None")</f>
        <v>Ward 18</v>
      </c>
      <c r="K208" s="5" t="str" cm="1">
        <f t="array" ref="K208">_xlfn.IFS(ISTEXT(citizen_services_records_log!K208),citizen_services_records_log!K208, ISBLANK(citizen_services_records_log!K208),"None")</f>
        <v>Foster Child Grant</v>
      </c>
      <c r="L208" s="5" t="str" cm="1">
        <f t="array" ref="L208">SUBSTITUTE(PROPER(_xlfn.IFS(ISTEXT(citizen_services_records_log!L208),citizen_services_records_log!L208, ISBLANK(citizen_services_records_log!L208),"None")),"Id","ID",1)</f>
        <v>Approved</v>
      </c>
      <c r="M208" s="5" t="str" cm="1">
        <f t="array" ref="M208">IF(citizen_services_records_log!M208 = "Re-opened","Re-opened",PROPER(_xlfn.IFS(ISTEXT(citizen_services_records_log!M208),citizen_services_records_log!M208, ISBLANK(citizen_services_records_log!M208),"None")))</f>
        <v>Captured</v>
      </c>
      <c r="N208" s="5" t="str" cm="1">
        <f t="array" ref="N208">(_xlfn.IFS(ISTEXT(citizen_services_records_log!N208),citizen_services_records_log!N208,ISBLANK(citizen_services_records_log!N208),"None"))</f>
        <v>Q227</v>
      </c>
      <c r="O208" s="5" t="str" cm="1">
        <f t="array" ref="O208">_xlfn.IFS(ISTEXT(citizen_services_records_log!O208),PROPER(citizen_services_records_log!O208),ISBLANK(citizen_services_records_log!O208),"None")</f>
        <v>Werner Nel</v>
      </c>
      <c r="P208" s="4" t="str">
        <f>IF(ISBLANK(citizen_services_records_log!P208),"None",IF(ISNUMBER(citizen_services_records_log!P208),citizen_services_records_log!P208,DATE(RIGHT(citizen_services_records_log!P208,4),MID(citizen_services_records_log!P208,4,2),LEFT(citizen_services_records_log!P208,2))))</f>
        <v>None</v>
      </c>
      <c r="Q208" s="5" t="str" cm="1">
        <f t="array" ref="Q208">SUBSTITUTE(_xlfn.IFS(ISTEXT(citizen_services_records_log!Q208),PROPER(citizen_services_records_log!Q208),ISBLANK(citizen_services_records_log!Q208),"None"),"Id","ID",1)</f>
        <v>Grant Payment Query - Referred To Sassa Call Centre</v>
      </c>
    </row>
    <row r="209" spans="1:17" x14ac:dyDescent="0.3">
      <c r="A209" s="5" t="str">
        <f>IF(ISBLANK(citizen_services_records_log!A209),"None",(CONCATENATE(UPPER(_xlfn.TEXTBEFORE(SUBSTITUTE(citizen_services_records_log!A209, "-", ""), {"0","1","2","3","4","5","6","7","8","9"}, 1)),"-",RIGHT(citizen_services_records_log!A209,6))))</f>
        <v>CLN-000795</v>
      </c>
      <c r="B209" s="2">
        <f>IF(ISBLANK(citizen_services_records_log!B209),"None",IF(ISNUMBER(citizen_services_records_log!B209),citizen_services_records_log!B209,DATE(RIGHT(citizen_services_records_log!B209,4),MID(citizen_services_records_log!B209,4,2),LEFT(citizen_services_records_log!B209,2))))</f>
        <v>46129</v>
      </c>
      <c r="C209" s="5" t="str">
        <f>IF(citizen_services_records_log!C209 = "SASSA Grant Status Enquiry","SASSA - Grant Status Enquiry",IF(citizen_services_records_log!C209 = "SASSA Grant Application",  "SASSA - Grant Application", IF(citizen_services_records_log!C209=0,"None", citizen_services_records_log!C209)))</f>
        <v>Clinic - Chronic Medication Collection</v>
      </c>
      <c r="D209" s="5" t="str" cm="1">
        <f t="array" ref="D209">_xlfn.IFS(ISTEXT(citizen_services_records_log!D209),PROPER(citizen_services_records_log!D209),ISBLANK(citizen_services_records_log!D209),"None")</f>
        <v>Emfuleni Municipal Office</v>
      </c>
      <c r="E209" s="5" t="str" cm="1">
        <f t="array" ref="E209">_xlfn.IFS(ISTEXT(citizen_services_records_log!E209),PROPER(citizen_services_records_log!E209),ISBLANK(citizen_services_records_log!E209),"None")</f>
        <v>None</v>
      </c>
      <c r="F209" s="6" cm="1">
        <f t="array" ref="F209">_xlfn.IFS(ISBLANK(citizen_services_records_log!F209),"None", TYPE(citizen_services_records_log!F209)=1,citizen_services_records_log!F209,citizen_services_records_log!F209="ID NOT PROVIDED","ID not provided" )</f>
        <v>7910000000000</v>
      </c>
      <c r="G209" s="4">
        <f>IF(ISBLANK(citizen_services_records_log!G209),"None",IF(ISNUMBER(citizen_services_records_log!G209),citizen_services_records_log!G209,DATE(RIGHT(citizen_services_records_log!G209,4),MID(citizen_services_records_log!G209,4,2),LEFT(citizen_services_records_log!G209,2))))</f>
        <v>29125</v>
      </c>
      <c r="H209" s="5" t="str" cm="1">
        <f t="array" ref="H209">_xlfn.IFS(citizen_services_records_log!H209="M", "Male", citizen_services_records_log!H209 = "F", "Female", citizen_services_records_log!H209="male", "Male", citizen_services_records_log!H209="female","Female", ISBLANK(citizen_services_records_log!H209),"None", citizen_services_records_log!H209 = "Female", "Female", citizen_services_records_log!H209="Male","Male")</f>
        <v>Male</v>
      </c>
      <c r="I209" s="6" t="str">
        <f>IF(OR(ISBLANK(citizen_services_records_log!I209),UPPER(TRIM(citizen_services_records_log!I209))="N/A"),"None",_xlfn.LET(_xlpm.d,RIGHT(SUBSTITUTE(SUBSTITUTE(SUBSTITUTE(SUBSTITUTE(citizen_services_records_log!I209," ",""),"-",""),"(",""),")",""),9),"0"&amp;LEFT(_xlpm.d,2)&amp;" "&amp;MID(_xlpm.d,3,3)&amp;" "&amp;RIGHT(_xlpm.d,4)))</f>
        <v>083 507 4808</v>
      </c>
      <c r="J209" s="5" t="str" cm="1">
        <f t="array" ref="J209">_xlfn.IFS(ISTEXT(citizen_services_records_log!J209),citizen_services_records_log!J209,ISBLANK(citizen_services_records_log!J209),"None")</f>
        <v>Ward 21</v>
      </c>
      <c r="K209" s="5" t="str" cm="1">
        <f t="array" ref="K209">_xlfn.IFS(ISTEXT(citizen_services_records_log!K209),citizen_services_records_log!K209, ISBLANK(citizen_services_records_log!K209),"None")</f>
        <v>None</v>
      </c>
      <c r="L209" s="5" t="str" cm="1">
        <f t="array" ref="L209">SUBSTITUTE(PROPER(_xlfn.IFS(ISTEXT(citizen_services_records_log!L209),citizen_services_records_log!L209, ISBLANK(citizen_services_records_log!L209),"None")),"Id","ID",1)</f>
        <v>Under Review</v>
      </c>
      <c r="M209" s="5" t="str" cm="1">
        <f t="array" ref="M209">IF(citizen_services_records_log!M209 = "Re-opened","Re-opened",PROPER(_xlfn.IFS(ISTEXT(citizen_services_records_log!M209),citizen_services_records_log!M209, ISBLANK(citizen_services_records_log!M209),"None")))</f>
        <v>Resolved</v>
      </c>
      <c r="N209" s="5" t="str" cm="1">
        <f t="array" ref="N209">(_xlfn.IFS(ISTEXT(citizen_services_records_log!N209),citizen_services_records_log!N209,ISBLANK(citizen_services_records_log!N209),"None"))</f>
        <v>Q069</v>
      </c>
      <c r="O209" s="5" t="str" cm="1">
        <f t="array" ref="O209">_xlfn.IFS(ISTEXT(citizen_services_records_log!O209),PROPER(citizen_services_records_log!O209),ISBLANK(citizen_services_records_log!O209),"None")</f>
        <v>Andries Coetzee</v>
      </c>
      <c r="P209" s="4" t="str">
        <f>IF(ISBLANK(citizen_services_records_log!P209),"None",IF(ISNUMBER(citizen_services_records_log!P209),citizen_services_records_log!P209,DATE(RIGHT(citizen_services_records_log!P209,4),MID(citizen_services_records_log!P209,4,2),LEFT(citizen_services_records_log!P209,2))))</f>
        <v>None</v>
      </c>
      <c r="Q209" s="5" t="str" cm="1">
        <f t="array" ref="Q209">SUBSTITUTE(_xlfn.IFS(ISTEXT(citizen_services_records_log!Q209),PROPER(citizen_services_records_log!Q209),ISBLANK(citizen_services_records_log!Q209),"None"),"Id","ID",1)</f>
        <v>Elderly Applicant Assisted Due To Mobility Issues</v>
      </c>
    </row>
    <row r="210" spans="1:17" x14ac:dyDescent="0.3">
      <c r="A210" s="5" t="str">
        <f>IF(ISBLANK(citizen_services_records_log!A210),"None",(CONCATENATE(UPPER(_xlfn.TEXTBEFORE(SUBSTITUTE(citizen_services_records_log!A210, "-", ""), {"0","1","2","3","4","5","6","7","8","9"}, 1)),"-",RIGHT(citizen_services_records_log!A210,6))))</f>
        <v>MUN-000891</v>
      </c>
      <c r="B210" s="2">
        <f>IF(ISBLANK(citizen_services_records_log!B210),"None",IF(ISNUMBER(citizen_services_records_log!B210),citizen_services_records_log!B210,DATE(RIGHT(citizen_services_records_log!B210,4),MID(citizen_services_records_log!B210,4,2),LEFT(citizen_services_records_log!B210,2))))</f>
        <v>46130</v>
      </c>
      <c r="C210" s="5" t="str">
        <f>IF(citizen_services_records_log!C210 = "SASSA Grant Status Enquiry","SASSA - Grant Status Enquiry",IF(citizen_services_records_log!C210 = "SASSA Grant Application",  "SASSA - Grant Application", IF(citizen_services_records_log!C210=0,"None", citizen_services_records_log!C210)))</f>
        <v>Municipal - Service Request</v>
      </c>
      <c r="D210" s="5" t="str" cm="1">
        <f t="array" ref="D210">_xlfn.IFS(ISTEXT(citizen_services_records_log!D210),PROPER(citizen_services_records_log!D210),ISBLANK(citizen_services_records_log!D210),"None")</f>
        <v>Vanderbijlpark Home Affairs</v>
      </c>
      <c r="E210" s="5" t="str" cm="1">
        <f t="array" ref="E210">_xlfn.IFS(ISTEXT(citizen_services_records_log!E210),PROPER(citizen_services_records_log!E210),ISBLANK(citizen_services_records_log!E210),"None")</f>
        <v>Johannes Mahlangu</v>
      </c>
      <c r="F210" s="6" cm="1">
        <f t="array" ref="F210">_xlfn.IFS(ISBLANK(citizen_services_records_log!F210),"None", TYPE(citizen_services_records_log!F210)=1,citizen_services_records_log!F210,citizen_services_records_log!F210="ID NOT PROVIDED","ID not provided" )</f>
        <v>9110000000000</v>
      </c>
      <c r="G210" s="4">
        <f>IF(ISBLANK(citizen_services_records_log!G210),"None",IF(ISNUMBER(citizen_services_records_log!G210),citizen_services_records_log!G210,DATE(RIGHT(citizen_services_records_log!G210,4),MID(citizen_services_records_log!G210,4,2),LEFT(citizen_services_records_log!G210,2))))</f>
        <v>33414</v>
      </c>
      <c r="H210" s="5" t="str" cm="1">
        <f t="array" ref="H210">_xlfn.IFS(citizen_services_records_log!H210="M", "Male", citizen_services_records_log!H210 = "F", "Female", citizen_services_records_log!H210="male", "Male", citizen_services_records_log!H210="female","Female", ISBLANK(citizen_services_records_log!H210),"None", citizen_services_records_log!H210 = "Female", "Female", citizen_services_records_log!H210="Male","Male")</f>
        <v>Male</v>
      </c>
      <c r="I210" s="6" t="str">
        <f>IF(OR(ISBLANK(citizen_services_records_log!I210),UPPER(TRIM(citizen_services_records_log!I210))="N/A"),"None",_xlfn.LET(_xlpm.d,RIGHT(SUBSTITUTE(SUBSTITUTE(SUBSTITUTE(SUBSTITUTE(citizen_services_records_log!I210," ",""),"-",""),"(",""),")",""),9),"0"&amp;LEFT(_xlpm.d,2)&amp;" "&amp;MID(_xlpm.d,3,3)&amp;" "&amp;RIGHT(_xlpm.d,4)))</f>
        <v>079 612 8297</v>
      </c>
      <c r="J210" s="5" t="str" cm="1">
        <f t="array" ref="J210">_xlfn.IFS(ISTEXT(citizen_services_records_log!J210),citizen_services_records_log!J210,ISBLANK(citizen_services_records_log!J210),"None")</f>
        <v>Ward 14</v>
      </c>
      <c r="K210" s="5" t="str" cm="1">
        <f t="array" ref="K210">_xlfn.IFS(ISTEXT(citizen_services_records_log!K210),citizen_services_records_log!K210, ISBLANK(citizen_services_records_log!K210),"None")</f>
        <v>None</v>
      </c>
      <c r="L210" s="5" t="str" cm="1">
        <f t="array" ref="L210">SUBSTITUTE(PROPER(_xlfn.IFS(ISTEXT(citizen_services_records_log!L210),citizen_services_records_log!L210, ISBLANK(citizen_services_records_log!L210),"None")),"Id","ID",1)</f>
        <v>None</v>
      </c>
      <c r="M210" s="5" t="str" cm="1">
        <f t="array" ref="M210">IF(citizen_services_records_log!M210 = "Re-opened","Re-opened",PROPER(_xlfn.IFS(ISTEXT(citizen_services_records_log!M210),citizen_services_records_log!M210, ISBLANK(citizen_services_records_log!M210),"None")))</f>
        <v>None</v>
      </c>
      <c r="N210" s="5" t="str" cm="1">
        <f t="array" ref="N210">(_xlfn.IFS(ISTEXT(citizen_services_records_log!N210),citizen_services_records_log!N210,ISBLANK(citizen_services_records_log!N210),"None"))</f>
        <v>Q235</v>
      </c>
      <c r="O210" s="5" t="str" cm="1">
        <f t="array" ref="O210">_xlfn.IFS(ISTEXT(citizen_services_records_log!O210),PROPER(citizen_services_records_log!O210),ISBLANK(citizen_services_records_log!O210),"None")</f>
        <v>Refilwe Sithole</v>
      </c>
      <c r="P210" s="4" t="str">
        <f>IF(ISBLANK(citizen_services_records_log!P210),"None",IF(ISNUMBER(citizen_services_records_log!P210),citizen_services_records_log!P210,DATE(RIGHT(citizen_services_records_log!P210,4),MID(citizen_services_records_log!P210,4,2),LEFT(citizen_services_records_log!P210,2))))</f>
        <v>None</v>
      </c>
      <c r="Q210" s="5" t="str" cm="1">
        <f t="array" ref="Q210">SUBSTITUTE(_xlfn.IFS(ISTEXT(citizen_services_records_log!Q210),PROPER(citizen_services_records_log!Q210),ISBLANK(citizen_services_records_log!Q210),"None"),"Id","ID",1)</f>
        <v>Client To Return With Proof Of Residence</v>
      </c>
    </row>
    <row r="211" spans="1:17" x14ac:dyDescent="0.3">
      <c r="A211" s="5" t="str">
        <f>IF(ISBLANK(citizen_services_records_log!A211),"None",(CONCATENATE(UPPER(_xlfn.TEXTBEFORE(SUBSTITUTE(citizen_services_records_log!A211, "-", ""), {"0","1","2","3","4","5","6","7","8","9"}, 1)),"-",RIGHT(citizen_services_records_log!A211,6))))</f>
        <v>DHA-000557</v>
      </c>
      <c r="B211" s="2">
        <f>IF(ISBLANK(citizen_services_records_log!B211),"None",IF(ISNUMBER(citizen_services_records_log!B211),citizen_services_records_log!B211,DATE(RIGHT(citizen_services_records_log!B211,4),MID(citizen_services_records_log!B211,4,2),LEFT(citizen_services_records_log!B211,2))))</f>
        <v>46007</v>
      </c>
      <c r="C211" s="5" t="str">
        <f>IF(citizen_services_records_log!C211 = "SASSA Grant Status Enquiry","SASSA - Grant Status Enquiry",IF(citizen_services_records_log!C211 = "SASSA Grant Application",  "SASSA - Grant Application", IF(citizen_services_records_log!C211=0,"None", citizen_services_records_log!C211)))</f>
        <v>Home Affairs - Death Certificate</v>
      </c>
      <c r="D211" s="5" t="str" cm="1">
        <f t="array" ref="D211">_xlfn.IFS(ISTEXT(citizen_services_records_log!D211),PROPER(citizen_services_records_log!D211),ISBLANK(citizen_services_records_log!D211),"None")</f>
        <v>Sharpeville Clinic</v>
      </c>
      <c r="E211" s="5" t="str" cm="1">
        <f t="array" ref="E211">_xlfn.IFS(ISTEXT(citizen_services_records_log!E211),PROPER(citizen_services_records_log!E211),ISBLANK(citizen_services_records_log!E211),"None")</f>
        <v>Elizabeth Van Der Merwe</v>
      </c>
      <c r="F211" s="6" cm="1">
        <f t="array" ref="F211">_xlfn.IFS(ISBLANK(citizen_services_records_log!F211),"None", TYPE(citizen_services_records_log!F211)=1,citizen_services_records_log!F211,citizen_services_records_log!F211="ID NOT PROVIDED","ID not provided" )</f>
        <v>9210000000000</v>
      </c>
      <c r="G211" s="4">
        <f>IF(ISBLANK(citizen_services_records_log!G211),"None",IF(ISNUMBER(citizen_services_records_log!G211),citizen_services_records_log!G211,DATE(RIGHT(citizen_services_records_log!G211,4),MID(citizen_services_records_log!G211,4,2),LEFT(citizen_services_records_log!G211,2))))</f>
        <v>33890</v>
      </c>
      <c r="H211" s="5" t="str" cm="1">
        <f t="array" ref="H211">_xlfn.IFS(citizen_services_records_log!H211="M", "Male", citizen_services_records_log!H211 = "F", "Female", citizen_services_records_log!H211="male", "Male", citizen_services_records_log!H211="female","Female", ISBLANK(citizen_services_records_log!H211),"None", citizen_services_records_log!H211 = "Female", "Female", citizen_services_records_log!H211="Male","Male")</f>
        <v>None</v>
      </c>
      <c r="I211" s="6" t="str">
        <f>IF(OR(ISBLANK(citizen_services_records_log!I211),UPPER(TRIM(citizen_services_records_log!I211))="N/A"),"None",_xlfn.LET(_xlpm.d,RIGHT(SUBSTITUTE(SUBSTITUTE(SUBSTITUTE(SUBSTITUTE(citizen_services_records_log!I211," ",""),"-",""),"(",""),")",""),9),"0"&amp;LEFT(_xlpm.d,2)&amp;" "&amp;MID(_xlpm.d,3,3)&amp;" "&amp;RIGHT(_xlpm.d,4)))</f>
        <v>080 683 0392</v>
      </c>
      <c r="J211" s="5" t="str" cm="1">
        <f t="array" ref="J211">_xlfn.IFS(ISTEXT(citizen_services_records_log!J211),citizen_services_records_log!J211,ISBLANK(citizen_services_records_log!J211),"None")</f>
        <v>Ward 6</v>
      </c>
      <c r="K211" s="5" t="str" cm="1">
        <f t="array" ref="K211">_xlfn.IFS(ISTEXT(citizen_services_records_log!K211),citizen_services_records_log!K211, ISBLANK(citizen_services_records_log!K211),"None")</f>
        <v>None</v>
      </c>
      <c r="L211" s="5" t="str" cm="1">
        <f t="array" ref="L211">SUBSTITUTE(PROPER(_xlfn.IFS(ISTEXT(citizen_services_records_log!L211),citizen_services_records_log!L211, ISBLANK(citizen_services_records_log!L211),"None")),"Id","ID",1)</f>
        <v>Incomplete - Missing Proof Of Residence</v>
      </c>
      <c r="M211" s="5" t="str" cm="1">
        <f t="array" ref="M211">IF(citizen_services_records_log!M211 = "Re-opened","Re-opened",PROPER(_xlfn.IFS(ISTEXT(citizen_services_records_log!M211),citizen_services_records_log!M211, ISBLANK(citizen_services_records_log!M211),"None")))</f>
        <v>Awaiting Documents</v>
      </c>
      <c r="N211" s="5" t="str" cm="1">
        <f t="array" ref="N211">(_xlfn.IFS(ISTEXT(citizen_services_records_log!N211),citizen_services_records_log!N211,ISBLANK(citizen_services_records_log!N211),"None"))</f>
        <v>Q018</v>
      </c>
      <c r="O211" s="5" t="str" cm="1">
        <f t="array" ref="O211">_xlfn.IFS(ISTEXT(citizen_services_records_log!O211),PROPER(citizen_services_records_log!O211),ISBLANK(citizen_services_records_log!O211),"None")</f>
        <v>Werner Sithole</v>
      </c>
      <c r="P211" s="4" t="str">
        <f>IF(ISBLANK(citizen_services_records_log!P211),"None",IF(ISNUMBER(citizen_services_records_log!P211),citizen_services_records_log!P211,DATE(RIGHT(citizen_services_records_log!P211,4),MID(citizen_services_records_log!P211,4,2),LEFT(citizen_services_records_log!P211,2))))</f>
        <v>None</v>
      </c>
      <c r="Q211" s="5" t="str" cm="1">
        <f t="array" ref="Q211">SUBSTITUTE(_xlfn.IFS(ISTEXT(citizen_services_records_log!Q211),PROPER(citizen_services_records_log!Q211),ISBLANK(citizen_services_records_log!Q211),"None"),"Id","ID",1)</f>
        <v>Grant Payment Query - Referred To Sassa Call Centre</v>
      </c>
    </row>
    <row r="212" spans="1:17" x14ac:dyDescent="0.3">
      <c r="A212" s="5" t="str">
        <f>IF(ISBLANK(citizen_services_records_log!A212),"None",(CONCATENATE(UPPER(_xlfn.TEXTBEFORE(SUBSTITUTE(citizen_services_records_log!A212, "-", ""), {"0","1","2","3","4","5","6","7","8","9"}, 1)),"-",RIGHT(citizen_services_records_log!A212,6))))</f>
        <v>DHA-000859</v>
      </c>
      <c r="B212" s="2">
        <f>IF(ISBLANK(citizen_services_records_log!B212),"None",IF(ISNUMBER(citizen_services_records_log!B212),citizen_services_records_log!B212,DATE(RIGHT(citizen_services_records_log!B212,4),MID(citizen_services_records_log!B212,4,2),LEFT(citizen_services_records_log!B212,2))))</f>
        <v>46058</v>
      </c>
      <c r="C212" s="5" t="str">
        <f>IF(citizen_services_records_log!C212 = "SASSA Grant Status Enquiry","SASSA - Grant Status Enquiry",IF(citizen_services_records_log!C212 = "SASSA Grant Application",  "SASSA - Grant Application", IF(citizen_services_records_log!C212=0,"None", citizen_services_records_log!C212)))</f>
        <v>Home Affairs - ID Application</v>
      </c>
      <c r="D212" s="5" t="str" cm="1">
        <f t="array" ref="D212">_xlfn.IFS(ISTEXT(citizen_services_records_log!D212),PROPER(citizen_services_records_log!D212),ISBLANK(citizen_services_records_log!D212),"None")</f>
        <v>Sasolburg Home Affairs</v>
      </c>
      <c r="E212" s="5" t="str" cm="1">
        <f t="array" ref="E212">_xlfn.IFS(ISTEXT(citizen_services_records_log!E212),PROPER(citizen_services_records_log!E212),ISBLANK(citizen_services_records_log!E212),"None")</f>
        <v>Sizwe Dlamini</v>
      </c>
      <c r="F212" s="6" cm="1">
        <f t="array" ref="F212">_xlfn.IFS(ISBLANK(citizen_services_records_log!F212),"None", TYPE(citizen_services_records_log!F212)=1,citizen_services_records_log!F212,citizen_services_records_log!F212="ID NOT PROVIDED","ID not provided" )</f>
        <v>7010000000000</v>
      </c>
      <c r="G212" s="4">
        <f>IF(ISBLANK(citizen_services_records_log!G212),"None",IF(ISNUMBER(citizen_services_records_log!G212),citizen_services_records_log!G212,DATE(RIGHT(citizen_services_records_log!G212,4),MID(citizen_services_records_log!G212,4,2),LEFT(citizen_services_records_log!G212,2))))</f>
        <v>25921</v>
      </c>
      <c r="H212" s="5" t="str" cm="1">
        <f t="array" ref="H212">_xlfn.IFS(citizen_services_records_log!H212="M", "Male", citizen_services_records_log!H212 = "F", "Female", citizen_services_records_log!H212="male", "Male", citizen_services_records_log!H212="female","Female", ISBLANK(citizen_services_records_log!H212),"None", citizen_services_records_log!H212 = "Female", "Female", citizen_services_records_log!H212="Male","Male")</f>
        <v>Male</v>
      </c>
      <c r="I212" s="6" t="str">
        <f>IF(OR(ISBLANK(citizen_services_records_log!I212),UPPER(TRIM(citizen_services_records_log!I212))="N/A"),"None",_xlfn.LET(_xlpm.d,RIGHT(SUBSTITUTE(SUBSTITUTE(SUBSTITUTE(SUBSTITUTE(citizen_services_records_log!I212," ",""),"-",""),"(",""),")",""),9),"0"&amp;LEFT(_xlpm.d,2)&amp;" "&amp;MID(_xlpm.d,3,3)&amp;" "&amp;RIGHT(_xlpm.d,4)))</f>
        <v>070 907 1269</v>
      </c>
      <c r="J212" s="5" t="str" cm="1">
        <f t="array" ref="J212">_xlfn.IFS(ISTEXT(citizen_services_records_log!J212),citizen_services_records_log!J212,ISBLANK(citizen_services_records_log!J212),"None")</f>
        <v>Ward 4</v>
      </c>
      <c r="K212" s="5" t="str" cm="1">
        <f t="array" ref="K212">_xlfn.IFS(ISTEXT(citizen_services_records_log!K212),citizen_services_records_log!K212, ISBLANK(citizen_services_records_log!K212),"None")</f>
        <v>None</v>
      </c>
      <c r="L212" s="5" t="str" cm="1">
        <f t="array" ref="L212">SUBSTITUTE(PROPER(_xlfn.IFS(ISTEXT(citizen_services_records_log!L212),citizen_services_records_log!L212, ISBLANK(citizen_services_records_log!L212),"None")),"Id","ID",1)</f>
        <v>Complete</v>
      </c>
      <c r="M212" s="5" t="str" cm="1">
        <f t="array" ref="M212">IF(citizen_services_records_log!M212 = "Re-opened","Re-opened",PROPER(_xlfn.IFS(ISTEXT(citizen_services_records_log!M212),citizen_services_records_log!M212, ISBLANK(citizen_services_records_log!M212),"None")))</f>
        <v>Captured</v>
      </c>
      <c r="N212" s="5" t="str" cm="1">
        <f t="array" ref="N212">(_xlfn.IFS(ISTEXT(citizen_services_records_log!N212),citizen_services_records_log!N212,ISBLANK(citizen_services_records_log!N212),"None"))</f>
        <v>Q057</v>
      </c>
      <c r="O212" s="5" t="str" cm="1">
        <f t="array" ref="O212">_xlfn.IFS(ISTEXT(citizen_services_records_log!O212),PROPER(citizen_services_records_log!O212),ISBLANK(citizen_services_records_log!O212),"None")</f>
        <v>Zanele Radebe</v>
      </c>
      <c r="P212" s="4" t="str">
        <f>IF(ISBLANK(citizen_services_records_log!P212),"None",IF(ISNUMBER(citizen_services_records_log!P212),citizen_services_records_log!P212,DATE(RIGHT(citizen_services_records_log!P212,4),MID(citizen_services_records_log!P212,4,2),LEFT(citizen_services_records_log!P212,2))))</f>
        <v>None</v>
      </c>
      <c r="Q212" s="5" t="str" cm="1">
        <f t="array" ref="Q212">SUBSTITUTE(_xlfn.IFS(ISTEXT(citizen_services_records_log!Q212),PROPER(citizen_services_records_log!Q212),ISBLANK(citizen_services_records_log!Q212),"None"),"Id","ID",1)</f>
        <v>System Offline - Captured Manually, Will Upload Later</v>
      </c>
    </row>
    <row r="213" spans="1:17" x14ac:dyDescent="0.3">
      <c r="A213" s="5" t="str">
        <f>IF(ISBLANK(citizen_services_records_log!A213),"None",(CONCATENATE(UPPER(_xlfn.TEXTBEFORE(SUBSTITUTE(citizen_services_records_log!A213, "-", ""), {"0","1","2","3","4","5","6","7","8","9"}, 1)),"-",RIGHT(citizen_services_records_log!A213,6))))</f>
        <v>CLN-000396</v>
      </c>
      <c r="B213" s="2">
        <f>IF(ISBLANK(citizen_services_records_log!B213),"None",IF(ISNUMBER(citizen_services_records_log!B213),citizen_services_records_log!B213,DATE(RIGHT(citizen_services_records_log!B213,4),MID(citizen_services_records_log!B213,4,2),LEFT(citizen_services_records_log!B213,2))))</f>
        <v>46174</v>
      </c>
      <c r="C213" s="5" t="str">
        <f>IF(citizen_services_records_log!C213 = "SASSA Grant Status Enquiry","SASSA - Grant Status Enquiry",IF(citizen_services_records_log!C213 = "SASSA Grant Application",  "SASSA - Grant Application", IF(citizen_services_records_log!C213=0,"None", citizen_services_records_log!C213)))</f>
        <v>Clinic - Immunisation</v>
      </c>
      <c r="D213" s="5" t="str" cm="1">
        <f t="array" ref="D213">_xlfn.IFS(ISTEXT(citizen_services_records_log!D213),PROPER(citizen_services_records_log!D213),ISBLANK(citizen_services_records_log!D213),"None")</f>
        <v>Vereeniging Home Affairs</v>
      </c>
      <c r="E213" s="5" t="str" cm="1">
        <f t="array" ref="E213">_xlfn.IFS(ISTEXT(citizen_services_records_log!E213),PROPER(citizen_services_records_log!E213),ISBLANK(citizen_services_records_log!E213),"None")</f>
        <v>Sipho Van Der Merwe</v>
      </c>
      <c r="F213" s="6" cm="1">
        <f t="array" ref="F213">_xlfn.IFS(ISBLANK(citizen_services_records_log!F213),"None", TYPE(citizen_services_records_log!F213)=1,citizen_services_records_log!F213,citizen_services_records_log!F213="ID NOT PROVIDED","ID not provided" )</f>
        <v>2600000000000</v>
      </c>
      <c r="G213" s="4" t="str">
        <f>IF(ISBLANK(citizen_services_records_log!G213),"None",IF(ISNUMBER(citizen_services_records_log!G213),citizen_services_records_log!G213,DATE(RIGHT(citizen_services_records_log!G213,4),MID(citizen_services_records_log!G213,4,2),LEFT(citizen_services_records_log!G213,2))))</f>
        <v>None</v>
      </c>
      <c r="H213" s="5" t="str" cm="1">
        <f t="array" ref="H213">_xlfn.IFS(citizen_services_records_log!H213="M", "Male", citizen_services_records_log!H213 = "F", "Female", citizen_services_records_log!H213="male", "Male", citizen_services_records_log!H213="female","Female", ISBLANK(citizen_services_records_log!H213),"None", citizen_services_records_log!H213 = "Female", "Female", citizen_services_records_log!H213="Male","Male")</f>
        <v>Female</v>
      </c>
      <c r="I213" s="6" t="str">
        <f>IF(OR(ISBLANK(citizen_services_records_log!I213),UPPER(TRIM(citizen_services_records_log!I213))="N/A"),"None",_xlfn.LET(_xlpm.d,RIGHT(SUBSTITUTE(SUBSTITUTE(SUBSTITUTE(SUBSTITUTE(citizen_services_records_log!I213," ",""),"-",""),"(",""),")",""),9),"0"&amp;LEFT(_xlpm.d,2)&amp;" "&amp;MID(_xlpm.d,3,3)&amp;" "&amp;RIGHT(_xlpm.d,4)))</f>
        <v>078 754 9235</v>
      </c>
      <c r="J213" s="5" t="str" cm="1">
        <f t="array" ref="J213">_xlfn.IFS(ISTEXT(citizen_services_records_log!J213),citizen_services_records_log!J213,ISBLANK(citizen_services_records_log!J213),"None")</f>
        <v>Ward 3 (Informal Settlement)</v>
      </c>
      <c r="K213" s="5" t="str" cm="1">
        <f t="array" ref="K213">_xlfn.IFS(ISTEXT(citizen_services_records_log!K213),citizen_services_records_log!K213, ISBLANK(citizen_services_records_log!K213),"None")</f>
        <v>None</v>
      </c>
      <c r="L213" s="5" t="str" cm="1">
        <f t="array" ref="L213">SUBSTITUTE(PROPER(_xlfn.IFS(ISTEXT(citizen_services_records_log!L213),citizen_services_records_log!L213, ISBLANK(citizen_services_records_log!L213),"None")),"Id","ID",1)</f>
        <v>Rejected</v>
      </c>
      <c r="M213" s="5" t="str" cm="1">
        <f t="array" ref="M213">IF(citizen_services_records_log!M213 = "Re-opened","Re-opened",PROPER(_xlfn.IFS(ISTEXT(citizen_services_records_log!M213),citizen_services_records_log!M213, ISBLANK(citizen_services_records_log!M213),"None")))</f>
        <v>Re-opened</v>
      </c>
      <c r="N213" s="5" t="str" cm="1">
        <f t="array" ref="N213">(_xlfn.IFS(ISTEXT(citizen_services_records_log!N213),citizen_services_records_log!N213,ISBLANK(citizen_services_records_log!N213),"None"))</f>
        <v>Q087</v>
      </c>
      <c r="O213" s="5" t="str" cm="1">
        <f t="array" ref="O213">_xlfn.IFS(ISTEXT(citizen_services_records_log!O213),PROPER(citizen_services_records_log!O213),ISBLANK(citizen_services_records_log!O213),"None")</f>
        <v>Lerato Coetzee</v>
      </c>
      <c r="P213" s="4" t="str">
        <f>IF(ISBLANK(citizen_services_records_log!P213),"None",IF(ISNUMBER(citizen_services_records_log!P213),citizen_services_records_log!P213,DATE(RIGHT(citizen_services_records_log!P213,4),MID(citizen_services_records_log!P213,4,2),LEFT(citizen_services_records_log!P213,2))))</f>
        <v>None</v>
      </c>
      <c r="Q213" s="5" t="str" cm="1">
        <f t="array" ref="Q213">SUBSTITUTE(_xlfn.IFS(ISTEXT(citizen_services_records_log!Q213),PROPER(citizen_services_records_log!Q213),ISBLANK(citizen_services_records_log!Q213),"None"),"Id","ID",1)</f>
        <v>None</v>
      </c>
    </row>
    <row r="214" spans="1:17" x14ac:dyDescent="0.3">
      <c r="A214" s="5" t="str">
        <f>IF(ISBLANK(citizen_services_records_log!A214),"None",(CONCATENATE(UPPER(_xlfn.TEXTBEFORE(SUBSTITUTE(citizen_services_records_log!A214, "-", ""), {"0","1","2","3","4","5","6","7","8","9"}, 1)),"-",RIGHT(citizen_services_records_log!A214,6))))</f>
        <v>DHA-000896</v>
      </c>
      <c r="B214" s="2">
        <f>IF(ISBLANK(citizen_services_records_log!B214),"None",IF(ISNUMBER(citizen_services_records_log!B214),citizen_services_records_log!B214,DATE(RIGHT(citizen_services_records_log!B214,4),MID(citizen_services_records_log!B214,4,2),LEFT(citizen_services_records_log!B214,2))))</f>
        <v>46006</v>
      </c>
      <c r="C214" s="5" t="str">
        <f>IF(citizen_services_records_log!C214 = "SASSA Grant Status Enquiry","SASSA - Grant Status Enquiry",IF(citizen_services_records_log!C214 = "SASSA Grant Application",  "SASSA - Grant Application", IF(citizen_services_records_log!C214=0,"None", citizen_services_records_log!C214)))</f>
        <v>Home Affairs - Death Certificate</v>
      </c>
      <c r="D214" s="5" t="str" cm="1">
        <f t="array" ref="D214">_xlfn.IFS(ISTEXT(citizen_services_records_log!D214),PROPER(citizen_services_records_log!D214),ISBLANK(citizen_services_records_log!D214),"None")</f>
        <v>Vereeniging Home Affairs</v>
      </c>
      <c r="E214" s="5" t="str" cm="1">
        <f t="array" ref="E214">_xlfn.IFS(ISTEXT(citizen_services_records_log!E214),PROPER(citizen_services_records_log!E214),ISBLANK(citizen_services_records_log!E214),"None")</f>
        <v>Mandla Dlamini</v>
      </c>
      <c r="F214" s="6" cm="1">
        <f t="array" ref="F214">_xlfn.IFS(ISBLANK(citizen_services_records_log!F214),"None", TYPE(citizen_services_records_log!F214)=1,citizen_services_records_log!F214,citizen_services_records_log!F214="ID NOT PROVIDED","ID not provided" )</f>
        <v>7800000000000</v>
      </c>
      <c r="G214" s="4">
        <f>IF(ISBLANK(citizen_services_records_log!G214),"None",IF(ISNUMBER(citizen_services_records_log!G214),citizen_services_records_log!G214,DATE(RIGHT(citizen_services_records_log!G214,4),MID(citizen_services_records_log!G214,4,2),LEFT(citizen_services_records_log!G214,2))))</f>
        <v>28563</v>
      </c>
      <c r="H214" s="5" t="str" cm="1">
        <f t="array" ref="H214">_xlfn.IFS(citizen_services_records_log!H214="M", "Male", citizen_services_records_log!H214 = "F", "Female", citizen_services_records_log!H214="male", "Male", citizen_services_records_log!H214="female","Female", ISBLANK(citizen_services_records_log!H214),"None", citizen_services_records_log!H214 = "Female", "Female", citizen_services_records_log!H214="Male","Male")</f>
        <v>Male</v>
      </c>
      <c r="I214" s="6" t="str">
        <f>IF(OR(ISBLANK(citizen_services_records_log!I214),UPPER(TRIM(citizen_services_records_log!I214))="N/A"),"None",_xlfn.LET(_xlpm.d,RIGHT(SUBSTITUTE(SUBSTITUTE(SUBSTITUTE(SUBSTITUTE(citizen_services_records_log!I214," ",""),"-",""),"(",""),")",""),9),"0"&amp;LEFT(_xlpm.d,2)&amp;" "&amp;MID(_xlpm.d,3,3)&amp;" "&amp;RIGHT(_xlpm.d,4)))</f>
        <v>077 400 5134</v>
      </c>
      <c r="J214" s="5" t="str" cm="1">
        <f t="array" ref="J214">_xlfn.IFS(ISTEXT(citizen_services_records_log!J214),citizen_services_records_log!J214,ISBLANK(citizen_services_records_log!J214),"None")</f>
        <v>Ward 12</v>
      </c>
      <c r="K214" s="5" t="str" cm="1">
        <f t="array" ref="K214">_xlfn.IFS(ISTEXT(citizen_services_records_log!K214),citizen_services_records_log!K214, ISBLANK(citizen_services_records_log!K214),"None")</f>
        <v>None</v>
      </c>
      <c r="L214" s="5" t="str" cm="1">
        <f t="array" ref="L214">SUBSTITUTE(PROPER(_xlfn.IFS(ISTEXT(citizen_services_records_log!L214),citizen_services_records_log!L214, ISBLANK(citizen_services_records_log!L214),"None")),"Id","ID",1)</f>
        <v>Incomplete - Missing ID Copy</v>
      </c>
      <c r="M214" s="5" t="str" cm="1">
        <f t="array" ref="M214">IF(citizen_services_records_log!M214 = "Re-opened","Re-opened",PROPER(_xlfn.IFS(ISTEXT(citizen_services_records_log!M214),citizen_services_records_log!M214, ISBLANK(citizen_services_records_log!M214),"None")))</f>
        <v>Captured</v>
      </c>
      <c r="N214" s="5" t="str" cm="1">
        <f t="array" ref="N214">(_xlfn.IFS(ISTEXT(citizen_services_records_log!N214),citizen_services_records_log!N214,ISBLANK(citizen_services_records_log!N214),"None"))</f>
        <v>Q030</v>
      </c>
      <c r="O214" s="5" t="str" cm="1">
        <f t="array" ref="O214">_xlfn.IFS(ISTEXT(citizen_services_records_log!O214),PROPER(citizen_services_records_log!O214),ISBLANK(citizen_services_records_log!O214),"None")</f>
        <v>Marius Swart</v>
      </c>
      <c r="P214" s="4">
        <f>IF(ISBLANK(citizen_services_records_log!P214),"None",IF(ISNUMBER(citizen_services_records_log!P214),citizen_services_records_log!P214,DATE(RIGHT(citizen_services_records_log!P214,4),MID(citizen_services_records_log!P214,4,2),LEFT(citizen_services_records_log!P214,2))))</f>
        <v>46023</v>
      </c>
      <c r="Q214" s="5" t="str" cm="1">
        <f t="array" ref="Q214">SUBSTITUTE(_xlfn.IFS(ISTEXT(citizen_services_records_log!Q214),PROPER(citizen_services_records_log!Q214),ISBLANK(citizen_services_records_log!Q214),"None"),"Id","ID",1)</f>
        <v>Follow-Up Call Required To Confirm Banking Details</v>
      </c>
    </row>
    <row r="215" spans="1:17" x14ac:dyDescent="0.3">
      <c r="A215" s="5" t="str">
        <f>IF(ISBLANK(citizen_services_records_log!A215),"None",(CONCATENATE(UPPER(_xlfn.TEXTBEFORE(SUBSTITUTE(citizen_services_records_log!A215, "-", ""), {"0","1","2","3","4","5","6","7","8","9"}, 1)),"-",RIGHT(citizen_services_records_log!A215,6))))</f>
        <v>DHA-000638</v>
      </c>
      <c r="B215" s="2">
        <f>IF(ISBLANK(citizen_services_records_log!B215),"None",IF(ISNUMBER(citizen_services_records_log!B215),citizen_services_records_log!B215,DATE(RIGHT(citizen_services_records_log!B215,4),MID(citizen_services_records_log!B215,4,2),LEFT(citizen_services_records_log!B215,2))))</f>
        <v>46135</v>
      </c>
      <c r="C215" s="5" t="str">
        <f>IF(citizen_services_records_log!C215 = "SASSA Grant Status Enquiry","SASSA - Grant Status Enquiry",IF(citizen_services_records_log!C215 = "SASSA Grant Application",  "SASSA - Grant Application", IF(citizen_services_records_log!C215=0,"None", citizen_services_records_log!C215)))</f>
        <v>Home Affairs - Birth Certificate</v>
      </c>
      <c r="D215" s="5" t="str" cm="1">
        <f t="array" ref="D215">_xlfn.IFS(ISTEXT(citizen_services_records_log!D215),PROPER(citizen_services_records_log!D215),ISBLANK(citizen_services_records_log!D215),"None")</f>
        <v>Boipatong Clinic</v>
      </c>
      <c r="E215" s="5" t="str" cm="1">
        <f t="array" ref="E215">_xlfn.IFS(ISTEXT(citizen_services_records_log!E215),PROPER(citizen_services_records_log!E215),ISBLANK(citizen_services_records_log!E215),"None")</f>
        <v>Refilwe Nkosi</v>
      </c>
      <c r="F215" s="6" cm="1">
        <f t="array" ref="F215">_xlfn.IFS(ISBLANK(citizen_services_records_log!F215),"None", TYPE(citizen_services_records_log!F215)=1,citizen_services_records_log!F215,citizen_services_records_log!F215="ID NOT PROVIDED","ID not provided" )</f>
        <v>5410000000000</v>
      </c>
      <c r="G215" s="4">
        <f>IF(ISBLANK(citizen_services_records_log!G215),"None",IF(ISNUMBER(citizen_services_records_log!G215),citizen_services_records_log!G215,DATE(RIGHT(citizen_services_records_log!G215,4),MID(citizen_services_records_log!G215,4,2),LEFT(citizen_services_records_log!G215,2))))</f>
        <v>19902</v>
      </c>
      <c r="H215" s="5" t="str" cm="1">
        <f t="array" ref="H215">_xlfn.IFS(citizen_services_records_log!H215="M", "Male", citizen_services_records_log!H215 = "F", "Female", citizen_services_records_log!H215="male", "Male", citizen_services_records_log!H215="female","Female", ISBLANK(citizen_services_records_log!H215),"None", citizen_services_records_log!H215 = "Female", "Female", citizen_services_records_log!H215="Male","Male")</f>
        <v>Female</v>
      </c>
      <c r="I215" s="6" t="str">
        <f>IF(OR(ISBLANK(citizen_services_records_log!I215),UPPER(TRIM(citizen_services_records_log!I215))="N/A"),"None",_xlfn.LET(_xlpm.d,RIGHT(SUBSTITUTE(SUBSTITUTE(SUBSTITUTE(SUBSTITUTE(citizen_services_records_log!I215," ",""),"-",""),"(",""),")",""),9),"0"&amp;LEFT(_xlpm.d,2)&amp;" "&amp;MID(_xlpm.d,3,3)&amp;" "&amp;RIGHT(_xlpm.d,4)))</f>
        <v>072 388 6369</v>
      </c>
      <c r="J215" s="5" t="str" cm="1">
        <f t="array" ref="J215">_xlfn.IFS(ISTEXT(citizen_services_records_log!J215),citizen_services_records_log!J215,ISBLANK(citizen_services_records_log!J215),"None")</f>
        <v>Ward 3 (Informal Settlement)</v>
      </c>
      <c r="K215" s="5" t="str" cm="1">
        <f t="array" ref="K215">_xlfn.IFS(ISTEXT(citizen_services_records_log!K215),citizen_services_records_log!K215, ISBLANK(citizen_services_records_log!K215),"None")</f>
        <v>None</v>
      </c>
      <c r="L215" s="5" t="str" cm="1">
        <f t="array" ref="L215">SUBSTITUTE(PROPER(_xlfn.IFS(ISTEXT(citizen_services_records_log!L215),citizen_services_records_log!L215, ISBLANK(citizen_services_records_log!L215),"None")),"Id","ID",1)</f>
        <v>Under Review</v>
      </c>
      <c r="M215" s="5" t="str" cm="1">
        <f t="array" ref="M215">IF(citizen_services_records_log!M215 = "Re-opened","Re-opened",PROPER(_xlfn.IFS(ISTEXT(citizen_services_records_log!M215),citizen_services_records_log!M215, ISBLANK(citizen_services_records_log!M215),"None")))</f>
        <v>Awaiting Documents</v>
      </c>
      <c r="N215" s="5" t="str" cm="1">
        <f t="array" ref="N215">(_xlfn.IFS(ISTEXT(citizen_services_records_log!N215),citizen_services_records_log!N215,ISBLANK(citizen_services_records_log!N215),"None"))</f>
        <v>Q093</v>
      </c>
      <c r="O215" s="5" t="str" cm="1">
        <f t="array" ref="O215">_xlfn.IFS(ISTEXT(citizen_services_records_log!O215),PROPER(citizen_services_records_log!O215),ISBLANK(citizen_services_records_log!O215),"None")</f>
        <v>None</v>
      </c>
      <c r="P215" s="4" t="str">
        <f>IF(ISBLANK(citizen_services_records_log!P215),"None",IF(ISNUMBER(citizen_services_records_log!P215),citizen_services_records_log!P215,DATE(RIGHT(citizen_services_records_log!P215,4),MID(citizen_services_records_log!P215,4,2),LEFT(citizen_services_records_log!P215,2))))</f>
        <v>None</v>
      </c>
      <c r="Q215" s="5" t="str" cm="1">
        <f t="array" ref="Q215">SUBSTITUTE(_xlfn.IFS(ISTEXT(citizen_services_records_log!Q215),PROPER(citizen_services_records_log!Q215),ISBLANK(citizen_services_records_log!Q215),"None"),"Id","ID",1)</f>
        <v>Incorrect ID Number Provided Initially, Corrected</v>
      </c>
    </row>
    <row r="216" spans="1:17" x14ac:dyDescent="0.3">
      <c r="A216" s="5" t="str">
        <f>IF(ISBLANK(citizen_services_records_log!A216),"None",(CONCATENATE(UPPER(_xlfn.TEXTBEFORE(SUBSTITUTE(citizen_services_records_log!A216, "-", ""), {"0","1","2","3","4","5","6","7","8","9"}, 1)),"-",RIGHT(citizen_services_records_log!A216,6))))</f>
        <v>DHA-000962</v>
      </c>
      <c r="B216" s="2">
        <f>IF(ISBLANK(citizen_services_records_log!B216),"None",IF(ISNUMBER(citizen_services_records_log!B216),citizen_services_records_log!B216,DATE(RIGHT(citizen_services_records_log!B216,4),MID(citizen_services_records_log!B216,4,2),LEFT(citizen_services_records_log!B216,2))))</f>
        <v>46002</v>
      </c>
      <c r="C216" s="5" t="str">
        <f>IF(citizen_services_records_log!C216 = "SASSA Grant Status Enquiry","SASSA - Grant Status Enquiry",IF(citizen_services_records_log!C216 = "SASSA Grant Application",  "SASSA - Grant Application", IF(citizen_services_records_log!C216=0,"None", citizen_services_records_log!C216)))</f>
        <v>Home Affairs - ID Application</v>
      </c>
      <c r="D216" s="5" t="str" cm="1">
        <f t="array" ref="D216">_xlfn.IFS(ISTEXT(citizen_services_records_log!D216),PROPER(citizen_services_records_log!D216),ISBLANK(citizen_services_records_log!D216),"None")</f>
        <v>Vereeniging Home Affairs</v>
      </c>
      <c r="E216" s="5" t="str" cm="1">
        <f t="array" ref="E216">_xlfn.IFS(ISTEXT(citizen_services_records_log!E216),PROPER(citizen_services_records_log!E216),ISBLANK(citizen_services_records_log!E216),"None")</f>
        <v>Thabo Dlamini</v>
      </c>
      <c r="F216" s="6" t="str" cm="1">
        <f t="array" ref="F216">_xlfn.IFS(ISBLANK(citizen_services_records_log!F216),"None", TYPE(citizen_services_records_log!F216)=1,citizen_services_records_log!F216,citizen_services_records_log!F216="ID NOT PROVIDED","ID not provided" )</f>
        <v>ID not provided</v>
      </c>
      <c r="G216" s="4">
        <f>IF(ISBLANK(citizen_services_records_log!G216),"None",IF(ISNUMBER(citizen_services_records_log!G216),citizen_services_records_log!G216,DATE(RIGHT(citizen_services_records_log!G216,4),MID(citizen_services_records_log!G216,4,2),LEFT(citizen_services_records_log!G216,2))))</f>
        <v>34391</v>
      </c>
      <c r="H216" s="5" t="str" cm="1">
        <f t="array" ref="H216">_xlfn.IFS(citizen_services_records_log!H216="M", "Male", citizen_services_records_log!H216 = "F", "Female", citizen_services_records_log!H216="male", "Male", citizen_services_records_log!H216="female","Female", ISBLANK(citizen_services_records_log!H216),"None", citizen_services_records_log!H216 = "Female", "Female", citizen_services_records_log!H216="Male","Male")</f>
        <v>Female</v>
      </c>
      <c r="I216" s="6" t="str">
        <f>IF(OR(ISBLANK(citizen_services_records_log!I216),UPPER(TRIM(citizen_services_records_log!I216))="N/A"),"None",_xlfn.LET(_xlpm.d,RIGHT(SUBSTITUTE(SUBSTITUTE(SUBSTITUTE(SUBSTITUTE(citizen_services_records_log!I216," ",""),"-",""),"(",""),")",""),9),"0"&amp;LEFT(_xlpm.d,2)&amp;" "&amp;MID(_xlpm.d,3,3)&amp;" "&amp;RIGHT(_xlpm.d,4)))</f>
        <v>062 478 4027</v>
      </c>
      <c r="J216" s="5" t="str" cm="1">
        <f t="array" ref="J216">_xlfn.IFS(ISTEXT(citizen_services_records_log!J216),citizen_services_records_log!J216,ISBLANK(citizen_services_records_log!J216),"None")</f>
        <v>Ward 13</v>
      </c>
      <c r="K216" s="5" t="str" cm="1">
        <f t="array" ref="K216">_xlfn.IFS(ISTEXT(citizen_services_records_log!K216),citizen_services_records_log!K216, ISBLANK(citizen_services_records_log!K216),"None")</f>
        <v>None</v>
      </c>
      <c r="L216" s="5" t="str" cm="1">
        <f t="array" ref="L216">SUBSTITUTE(PROPER(_xlfn.IFS(ISTEXT(citizen_services_records_log!L216),citizen_services_records_log!L216, ISBLANK(citizen_services_records_log!L216),"None")),"Id","ID",1)</f>
        <v>Rejected</v>
      </c>
      <c r="M216" s="5" t="str" cm="1">
        <f t="array" ref="M216">IF(citizen_services_records_log!M216 = "Re-opened","Re-opened",PROPER(_xlfn.IFS(ISTEXT(citizen_services_records_log!M216),citizen_services_records_log!M216, ISBLANK(citizen_services_records_log!M216),"None")))</f>
        <v>Captured</v>
      </c>
      <c r="N216" s="5" t="str" cm="1">
        <f t="array" ref="N216">(_xlfn.IFS(ISTEXT(citizen_services_records_log!N216),citizen_services_records_log!N216,ISBLANK(citizen_services_records_log!N216),"None"))</f>
        <v>Q126</v>
      </c>
      <c r="O216" s="5" t="str" cm="1">
        <f t="array" ref="O216">_xlfn.IFS(ISTEXT(citizen_services_records_log!O216),PROPER(citizen_services_records_log!O216),ISBLANK(citizen_services_records_log!O216),"None")</f>
        <v>Busisiwe Mahlangu</v>
      </c>
      <c r="P216" s="4" t="str">
        <f>IF(ISBLANK(citizen_services_records_log!P216),"None",IF(ISNUMBER(citizen_services_records_log!P216),citizen_services_records_log!P216,DATE(RIGHT(citizen_services_records_log!P216,4),MID(citizen_services_records_log!P216,4,2),LEFT(citizen_services_records_log!P216,2))))</f>
        <v>None</v>
      </c>
      <c r="Q216" s="5" t="str" cm="1">
        <f t="array" ref="Q216">SUBSTITUTE(_xlfn.IFS(ISTEXT(citizen_services_records_log!Q216),PROPER(citizen_services_records_log!Q216),ISBLANK(citizen_services_records_log!Q216),"None"),"Id","ID",1)</f>
        <v>Follow-Up Call Required To Confirm Banking Details</v>
      </c>
    </row>
    <row r="217" spans="1:17" x14ac:dyDescent="0.3">
      <c r="A217" s="5" t="str">
        <f>IF(ISBLANK(citizen_services_records_log!A217),"None",(CONCATENATE(UPPER(_xlfn.TEXTBEFORE(SUBSTITUTE(citizen_services_records_log!A217, "-", ""), {"0","1","2","3","4","5","6","7","8","9"}, 1)),"-",RIGHT(citizen_services_records_log!A217,6))))</f>
        <v>SASSA-000635</v>
      </c>
      <c r="B217" s="2">
        <f>IF(ISBLANK(citizen_services_records_log!B217),"None",IF(ISNUMBER(citizen_services_records_log!B217),citizen_services_records_log!B217,DATE(RIGHT(citizen_services_records_log!B217,4),MID(citizen_services_records_log!B217,4,2),LEFT(citizen_services_records_log!B217,2))))</f>
        <v>46073</v>
      </c>
      <c r="C217" s="5" t="str">
        <f>IF(citizen_services_records_log!C217 = "SASSA Grant Status Enquiry","SASSA - Grant Status Enquiry",IF(citizen_services_records_log!C217 = "SASSA Grant Application",  "SASSA - Grant Application", IF(citizen_services_records_log!C217=0,"None", citizen_services_records_log!C217)))</f>
        <v>SASSA - Grant Status Enquiry</v>
      </c>
      <c r="D217" s="5" t="str" cm="1">
        <f t="array" ref="D217">_xlfn.IFS(ISTEXT(citizen_services_records_log!D217),PROPER(citizen_services_records_log!D217),ISBLANK(citizen_services_records_log!D217),"None")</f>
        <v>Sasolburg Home Affairs</v>
      </c>
      <c r="E217" s="5" t="str" cm="1">
        <f t="array" ref="E217">_xlfn.IFS(ISTEXT(citizen_services_records_log!E217),PROPER(citizen_services_records_log!E217),ISBLANK(citizen_services_records_log!E217),"None")</f>
        <v>Sipho Mokgadi</v>
      </c>
      <c r="F217" s="6" cm="1">
        <f t="array" ref="F217">_xlfn.IFS(ISBLANK(citizen_services_records_log!F217),"None", TYPE(citizen_services_records_log!F217)=1,citizen_services_records_log!F217,citizen_services_records_log!F217="ID NOT PROVIDED","ID not provided" )</f>
        <v>9400000000000</v>
      </c>
      <c r="G217" s="4">
        <f>IF(ISBLANK(citizen_services_records_log!G217),"None",IF(ISNUMBER(citizen_services_records_log!G217),citizen_services_records_log!G217,DATE(RIGHT(citizen_services_records_log!G217,4),MID(citizen_services_records_log!G217,4,2),LEFT(citizen_services_records_log!G217,2))))</f>
        <v>34347</v>
      </c>
      <c r="H217" s="5" t="str" cm="1">
        <f t="array" ref="H217">_xlfn.IFS(citizen_services_records_log!H217="M", "Male", citizen_services_records_log!H217 = "F", "Female", citizen_services_records_log!H217="male", "Male", citizen_services_records_log!H217="female","Female", ISBLANK(citizen_services_records_log!H217),"None", citizen_services_records_log!H217 = "Female", "Female", citizen_services_records_log!H217="Male","Male")</f>
        <v>Male</v>
      </c>
      <c r="I217" s="6" t="str">
        <f>IF(OR(ISBLANK(citizen_services_records_log!I217),UPPER(TRIM(citizen_services_records_log!I217))="N/A"),"None",_xlfn.LET(_xlpm.d,RIGHT(SUBSTITUTE(SUBSTITUTE(SUBSTITUTE(SUBSTITUTE(citizen_services_records_log!I217," ",""),"-",""),"(",""),")",""),9),"0"&amp;LEFT(_xlpm.d,2)&amp;" "&amp;MID(_xlpm.d,3,3)&amp;" "&amp;RIGHT(_xlpm.d,4)))</f>
        <v>070 142 4146</v>
      </c>
      <c r="J217" s="5" t="str" cm="1">
        <f t="array" ref="J217">_xlfn.IFS(ISTEXT(citizen_services_records_log!J217),citizen_services_records_log!J217,ISBLANK(citizen_services_records_log!J217),"None")</f>
        <v>Ward 20</v>
      </c>
      <c r="K217" s="5" t="str" cm="1">
        <f t="array" ref="K217">_xlfn.IFS(ISTEXT(citizen_services_records_log!K217),citizen_services_records_log!K217, ISBLANK(citizen_services_records_log!K217),"None")</f>
        <v>Older Persons Grant</v>
      </c>
      <c r="L217" s="5" t="str" cm="1">
        <f t="array" ref="L217">SUBSTITUTE(PROPER(_xlfn.IFS(ISTEXT(citizen_services_records_log!L217),citizen_services_records_log!L217, ISBLANK(citizen_services_records_log!L217),"None")),"Id","ID",1)</f>
        <v>Under Review</v>
      </c>
      <c r="M217" s="5" t="str" cm="1">
        <f t="array" ref="M217">IF(citizen_services_records_log!M217 = "Re-opened","Re-opened",PROPER(_xlfn.IFS(ISTEXT(citizen_services_records_log!M217),citizen_services_records_log!M217, ISBLANK(citizen_services_records_log!M217),"None")))</f>
        <v>Escalated</v>
      </c>
      <c r="N217" s="5" t="str" cm="1">
        <f t="array" ref="N217">(_xlfn.IFS(ISTEXT(citizen_services_records_log!N217),citizen_services_records_log!N217,ISBLANK(citizen_services_records_log!N217),"None"))</f>
        <v>Q200</v>
      </c>
      <c r="O217" s="5" t="str" cm="1">
        <f t="array" ref="O217">_xlfn.IFS(ISTEXT(citizen_services_records_log!O217),PROPER(citizen_services_records_log!O217),ISBLANK(citizen_services_records_log!O217),"None")</f>
        <v>Marius Sithole</v>
      </c>
      <c r="P217" s="4" t="str">
        <f>IF(ISBLANK(citizen_services_records_log!P217),"None",IF(ISNUMBER(citizen_services_records_log!P217),citizen_services_records_log!P217,DATE(RIGHT(citizen_services_records_log!P217,4),MID(citizen_services_records_log!P217,4,2),LEFT(citizen_services_records_log!P217,2))))</f>
        <v>None</v>
      </c>
      <c r="Q217" s="5" t="str" cm="1">
        <f t="array" ref="Q217">SUBSTITUTE(_xlfn.IFS(ISTEXT(citizen_services_records_log!Q217),PROPER(citizen_services_records_log!Q217),ISBLANK(citizen_services_records_log!Q217),"None"),"Id","ID",1)</f>
        <v>None</v>
      </c>
    </row>
    <row r="218" spans="1:17" x14ac:dyDescent="0.3">
      <c r="A218" s="5" t="str">
        <f>IF(ISBLANK(citizen_services_records_log!A218),"None",(CONCATENATE(UPPER(_xlfn.TEXTBEFORE(SUBSTITUTE(citizen_services_records_log!A218, "-", ""), {"0","1","2","3","4","5","6","7","8","9"}, 1)),"-",RIGHT(citizen_services_records_log!A218,6))))</f>
        <v>DHA-000098</v>
      </c>
      <c r="B218" s="2">
        <f>IF(ISBLANK(citizen_services_records_log!B218),"None",IF(ISNUMBER(citizen_services_records_log!B218),citizen_services_records_log!B218,DATE(RIGHT(citizen_services_records_log!B218,4),MID(citizen_services_records_log!B218,4,2),LEFT(citizen_services_records_log!B218,2))))</f>
        <v>46065</v>
      </c>
      <c r="C218" s="5" t="str">
        <f>IF(citizen_services_records_log!C218 = "SASSA Grant Status Enquiry","SASSA - Grant Status Enquiry",IF(citizen_services_records_log!C218 = "SASSA Grant Application",  "SASSA - Grant Application", IF(citizen_services_records_log!C218=0,"None", citizen_services_records_log!C218)))</f>
        <v>Home Affairs - ID Application</v>
      </c>
      <c r="D218" s="5" t="str" cm="1">
        <f t="array" ref="D218">_xlfn.IFS(ISTEXT(citizen_services_records_log!D218),PROPER(citizen_services_records_log!D218),ISBLANK(citizen_services_records_log!D218),"None")</f>
        <v>Sasolburg Home Affairs</v>
      </c>
      <c r="E218" s="5" t="str" cm="1">
        <f t="array" ref="E218">_xlfn.IFS(ISTEXT(citizen_services_records_log!E218),PROPER(citizen_services_records_log!E218),ISBLANK(citizen_services_records_log!E218),"None")</f>
        <v>Willem Nkosi</v>
      </c>
      <c r="F218" s="6" cm="1">
        <f t="array" ref="F218">_xlfn.IFS(ISBLANK(citizen_services_records_log!F218),"None", TYPE(citizen_services_records_log!F218)=1,citizen_services_records_log!F218,citizen_services_records_log!F218="ID NOT PROVIDED","ID not provided" )</f>
        <v>5310000000000</v>
      </c>
      <c r="G218" s="4">
        <f>IF(ISBLANK(citizen_services_records_log!G218),"None",IF(ISNUMBER(citizen_services_records_log!G218),citizen_services_records_log!G218,DATE(RIGHT(citizen_services_records_log!G218,4),MID(citizen_services_records_log!G218,4,2),LEFT(citizen_services_records_log!G218,2))))</f>
        <v>19638</v>
      </c>
      <c r="H218" s="5" t="str" cm="1">
        <f t="array" ref="H218">_xlfn.IFS(citizen_services_records_log!H218="M", "Male", citizen_services_records_log!H218 = "F", "Female", citizen_services_records_log!H218="male", "Male", citizen_services_records_log!H218="female","Female", ISBLANK(citizen_services_records_log!H218),"None", citizen_services_records_log!H218 = "Female", "Female", citizen_services_records_log!H218="Male","Male")</f>
        <v>Female</v>
      </c>
      <c r="I218" s="6" t="str">
        <f>IF(OR(ISBLANK(citizen_services_records_log!I218),UPPER(TRIM(citizen_services_records_log!I218))="N/A"),"None",_xlfn.LET(_xlpm.d,RIGHT(SUBSTITUTE(SUBSTITUTE(SUBSTITUTE(SUBSTITUTE(citizen_services_records_log!I218," ",""),"-",""),"(",""),")",""),9),"0"&amp;LEFT(_xlpm.d,2)&amp;" "&amp;MID(_xlpm.d,3,3)&amp;" "&amp;RIGHT(_xlpm.d,4)))</f>
        <v>076 966 5244</v>
      </c>
      <c r="J218" s="5" t="str" cm="1">
        <f t="array" ref="J218">_xlfn.IFS(ISTEXT(citizen_services_records_log!J218),citizen_services_records_log!J218,ISBLANK(citizen_services_records_log!J218),"None")</f>
        <v>Ward 1</v>
      </c>
      <c r="K218" s="5" t="str" cm="1">
        <f t="array" ref="K218">_xlfn.IFS(ISTEXT(citizen_services_records_log!K218),citizen_services_records_log!K218, ISBLANK(citizen_services_records_log!K218),"None")</f>
        <v>None</v>
      </c>
      <c r="L218" s="5" t="str" cm="1">
        <f t="array" ref="L218">SUBSTITUTE(PROPER(_xlfn.IFS(ISTEXT(citizen_services_records_log!L218),citizen_services_records_log!L218, ISBLANK(citizen_services_records_log!L218),"None")),"Id","ID",1)</f>
        <v>Incomplete - Missing Proof Of Residence</v>
      </c>
      <c r="M218" s="5" t="str" cm="1">
        <f t="array" ref="M218">IF(citizen_services_records_log!M218 = "Re-opened","Re-opened",PROPER(_xlfn.IFS(ISTEXT(citizen_services_records_log!M218),citizen_services_records_log!M218, ISBLANK(citizen_services_records_log!M218),"None")))</f>
        <v>Resolved</v>
      </c>
      <c r="N218" s="5" t="str" cm="1">
        <f t="array" ref="N218">(_xlfn.IFS(ISTEXT(citizen_services_records_log!N218),citizen_services_records_log!N218,ISBLANK(citizen_services_records_log!N218),"None"))</f>
        <v>Q128</v>
      </c>
      <c r="O218" s="5" t="str" cm="1">
        <f t="array" ref="O218">_xlfn.IFS(ISTEXT(citizen_services_records_log!O218),PROPER(citizen_services_records_log!O218),ISBLANK(citizen_services_records_log!O218),"None")</f>
        <v>Andries Meyer</v>
      </c>
      <c r="P218" s="4" t="str">
        <f>IF(ISBLANK(citizen_services_records_log!P218),"None",IF(ISNUMBER(citizen_services_records_log!P218),citizen_services_records_log!P218,DATE(RIGHT(citizen_services_records_log!P218,4),MID(citizen_services_records_log!P218,4,2),LEFT(citizen_services_records_log!P218,2))))</f>
        <v>None</v>
      </c>
      <c r="Q218" s="5" t="str" cm="1">
        <f t="array" ref="Q218">SUBSTITUTE(_xlfn.IFS(ISTEXT(citizen_services_records_log!Q218),PROPER(citizen_services_records_log!Q218),ISBLANK(citizen_services_records_log!Q218),"None"),"Id","ID",1)</f>
        <v>Biometric Capture Failed, Rescheduled</v>
      </c>
    </row>
    <row r="219" spans="1:17" x14ac:dyDescent="0.3">
      <c r="A219" s="5" t="str">
        <f>IF(ISBLANK(citizen_services_records_log!A219),"None",(CONCATENATE(UPPER(_xlfn.TEXTBEFORE(SUBSTITUTE(citizen_services_records_log!A219, "-", ""), {"0","1","2","3","4","5","6","7","8","9"}, 1)),"-",RIGHT(citizen_services_records_log!A219,6))))</f>
        <v>DHA-000268</v>
      </c>
      <c r="B219" s="2">
        <f>IF(ISBLANK(citizen_services_records_log!B219),"None",IF(ISNUMBER(citizen_services_records_log!B219),citizen_services_records_log!B219,DATE(RIGHT(citizen_services_records_log!B219,4),MID(citizen_services_records_log!B219,4,2),LEFT(citizen_services_records_log!B219,2))))</f>
        <v>46170</v>
      </c>
      <c r="C219" s="5" t="str">
        <f>IF(citizen_services_records_log!C219 = "SASSA Grant Status Enquiry","SASSA - Grant Status Enquiry",IF(citizen_services_records_log!C219 = "SASSA Grant Application",  "SASSA - Grant Application", IF(citizen_services_records_log!C219=0,"None", citizen_services_records_log!C219)))</f>
        <v>Home Affairs - ID Application</v>
      </c>
      <c r="D219" s="5" t="str" cm="1">
        <f t="array" ref="D219">_xlfn.IFS(ISTEXT(citizen_services_records_log!D219),PROPER(citizen_services_records_log!D219),ISBLANK(citizen_services_records_log!D219),"None")</f>
        <v>Emfuleni Municipal Office</v>
      </c>
      <c r="E219" s="5" t="str" cm="1">
        <f t="array" ref="E219">_xlfn.IFS(ISTEXT(citizen_services_records_log!E219),PROPER(citizen_services_records_log!E219),ISBLANK(citizen_services_records_log!E219),"None")</f>
        <v>Grace Pretorius</v>
      </c>
      <c r="F219" s="6" cm="1">
        <f t="array" ref="F219">_xlfn.IFS(ISBLANK(citizen_services_records_log!F219),"None", TYPE(citizen_services_records_log!F219)=1,citizen_services_records_log!F219,citizen_services_records_log!F219="ID NOT PROVIDED","ID not provided" )</f>
        <v>9210000000000</v>
      </c>
      <c r="G219" s="4">
        <f>IF(ISBLANK(citizen_services_records_log!G219),"None",IF(ISNUMBER(citizen_services_records_log!G219),citizen_services_records_log!G219,DATE(RIGHT(citizen_services_records_log!G219,4),MID(citizen_services_records_log!G219,4,2),LEFT(citizen_services_records_log!G219,2))))</f>
        <v>33795</v>
      </c>
      <c r="H219" s="5" t="str" cm="1">
        <f t="array" ref="H219">_xlfn.IFS(citizen_services_records_log!H219="M", "Male", citizen_services_records_log!H219 = "F", "Female", citizen_services_records_log!H219="male", "Male", citizen_services_records_log!H219="female","Female", ISBLANK(citizen_services_records_log!H219),"None", citizen_services_records_log!H219 = "Female", "Female", citizen_services_records_log!H219="Male","Male")</f>
        <v>Male</v>
      </c>
      <c r="I219" s="6" t="str">
        <f>IF(OR(ISBLANK(citizen_services_records_log!I219),UPPER(TRIM(citizen_services_records_log!I219))="N/A"),"None",_xlfn.LET(_xlpm.d,RIGHT(SUBSTITUTE(SUBSTITUTE(SUBSTITUTE(SUBSTITUTE(citizen_services_records_log!I219," ",""),"-",""),"(",""),")",""),9),"0"&amp;LEFT(_xlpm.d,2)&amp;" "&amp;MID(_xlpm.d,3,3)&amp;" "&amp;RIGHT(_xlpm.d,4)))</f>
        <v>081 768 6832</v>
      </c>
      <c r="J219" s="5" t="str" cm="1">
        <f t="array" ref="J219">_xlfn.IFS(ISTEXT(citizen_services_records_log!J219),citizen_services_records_log!J219,ISBLANK(citizen_services_records_log!J219),"None")</f>
        <v>Ward 1</v>
      </c>
      <c r="K219" s="5" t="str" cm="1">
        <f t="array" ref="K219">_xlfn.IFS(ISTEXT(citizen_services_records_log!K219),citizen_services_records_log!K219, ISBLANK(citizen_services_records_log!K219),"None")</f>
        <v>None</v>
      </c>
      <c r="L219" s="5" t="str" cm="1">
        <f t="array" ref="L219">SUBSTITUTE(PROPER(_xlfn.IFS(ISTEXT(citizen_services_records_log!L219),citizen_services_records_log!L219, ISBLANK(citizen_services_records_log!L219),"None")),"Id","ID",1)</f>
        <v>Complete</v>
      </c>
      <c r="M219" s="5" t="str" cm="1">
        <f t="array" ref="M219">IF(citizen_services_records_log!M219 = "Re-opened","Re-opened",PROPER(_xlfn.IFS(ISTEXT(citizen_services_records_log!M219),citizen_services_records_log!M219, ISBLANK(citizen_services_records_log!M219),"None")))</f>
        <v>None</v>
      </c>
      <c r="N219" s="5" t="str" cm="1">
        <f t="array" ref="N219">(_xlfn.IFS(ISTEXT(citizen_services_records_log!N219),citizen_services_records_log!N219,ISBLANK(citizen_services_records_log!N219),"None"))</f>
        <v>Q291</v>
      </c>
      <c r="O219" s="5" t="str" cm="1">
        <f t="array" ref="O219">_xlfn.IFS(ISTEXT(citizen_services_records_log!O219),PROPER(citizen_services_records_log!O219),ISBLANK(citizen_services_records_log!O219),"None")</f>
        <v>Marius Sithole</v>
      </c>
      <c r="P219" s="4" t="str">
        <f>IF(ISBLANK(citizen_services_records_log!P219),"None",IF(ISNUMBER(citizen_services_records_log!P219),citizen_services_records_log!P219,DATE(RIGHT(citizen_services_records_log!P219,4),MID(citizen_services_records_log!P219,4,2),LEFT(citizen_services_records_log!P219,2))))</f>
        <v>None</v>
      </c>
      <c r="Q219" s="5" t="str" cm="1">
        <f t="array" ref="Q219">SUBSTITUTE(_xlfn.IFS(ISTEXT(citizen_services_records_log!Q219),PROPER(citizen_services_records_log!Q219),ISBLANK(citizen_services_records_log!Q219),"None"),"Id","ID",1)</f>
        <v>Home Affairs System Down For Maintenance During Visit</v>
      </c>
    </row>
    <row r="220" spans="1:17" x14ac:dyDescent="0.3">
      <c r="A220" s="5" t="str">
        <f>IF(ISBLANK(citizen_services_records_log!A220),"None",(CONCATENATE(UPPER(_xlfn.TEXTBEFORE(SUBSTITUTE(citizen_services_records_log!A220, "-", ""), {"0","1","2","3","4","5","6","7","8","9"}, 1)),"-",RIGHT(citizen_services_records_log!A220,6))))</f>
        <v>CLN-000247</v>
      </c>
      <c r="B220" s="2">
        <f>IF(ISBLANK(citizen_services_records_log!B220),"None",IF(ISNUMBER(citizen_services_records_log!B220),citizen_services_records_log!B220,DATE(RIGHT(citizen_services_records_log!B220,4),MID(citizen_services_records_log!B220,4,2),LEFT(citizen_services_records_log!B220,2))))</f>
        <v>46265</v>
      </c>
      <c r="C220" s="5" t="str">
        <f>IF(citizen_services_records_log!C220 = "SASSA Grant Status Enquiry","SASSA - Grant Status Enquiry",IF(citizen_services_records_log!C220 = "SASSA Grant Application",  "SASSA - Grant Application", IF(citizen_services_records_log!C220=0,"None", citizen_services_records_log!C220)))</f>
        <v>Clinic - General Consultation</v>
      </c>
      <c r="D220" s="5" t="str" cm="1">
        <f t="array" ref="D220">_xlfn.IFS(ISTEXT(citizen_services_records_log!D220),PROPER(citizen_services_records_log!D220),ISBLANK(citizen_services_records_log!D220),"None")</f>
        <v>Sharpeville Clinic</v>
      </c>
      <c r="E220" s="5" t="str" cm="1">
        <f t="array" ref="E220">_xlfn.IFS(ISTEXT(citizen_services_records_log!E220),PROPER(citizen_services_records_log!E220),ISBLANK(citizen_services_records_log!E220),"None")</f>
        <v>Bongani Pretorius</v>
      </c>
      <c r="F220" s="6" cm="1">
        <f t="array" ref="F220">_xlfn.IFS(ISBLANK(citizen_services_records_log!F220),"None", TYPE(citizen_services_records_log!F220)=1,citizen_services_records_log!F220,citizen_services_records_log!F220="ID NOT PROVIDED","ID not provided" )</f>
        <v>91121872860</v>
      </c>
      <c r="G220" s="4">
        <f>IF(ISBLANK(citizen_services_records_log!G220),"None",IF(ISNUMBER(citizen_services_records_log!G220),citizen_services_records_log!G220,DATE(RIGHT(citizen_services_records_log!G220,4),MID(citizen_services_records_log!G220,4,2),LEFT(citizen_services_records_log!G220,2))))</f>
        <v>33590</v>
      </c>
      <c r="H220" s="5" t="str" cm="1">
        <f t="array" ref="H220">_xlfn.IFS(citizen_services_records_log!H220="M", "Male", citizen_services_records_log!H220 = "F", "Female", citizen_services_records_log!H220="male", "Male", citizen_services_records_log!H220="female","Female", ISBLANK(citizen_services_records_log!H220),"None", citizen_services_records_log!H220 = "Female", "Female", citizen_services_records_log!H220="Male","Male")</f>
        <v>Male</v>
      </c>
      <c r="I220" s="6" t="str">
        <f>IF(OR(ISBLANK(citizen_services_records_log!I220),UPPER(TRIM(citizen_services_records_log!I220))="N/A"),"None",_xlfn.LET(_xlpm.d,RIGHT(SUBSTITUTE(SUBSTITUTE(SUBSTITUTE(SUBSTITUTE(citizen_services_records_log!I220," ",""),"-",""),"(",""),")",""),9),"0"&amp;LEFT(_xlpm.d,2)&amp;" "&amp;MID(_xlpm.d,3,3)&amp;" "&amp;RIGHT(_xlpm.d,4)))</f>
        <v>None</v>
      </c>
      <c r="J220" s="5" t="str" cm="1">
        <f t="array" ref="J220">_xlfn.IFS(ISTEXT(citizen_services_records_log!J220),citizen_services_records_log!J220,ISBLANK(citizen_services_records_log!J220),"None")</f>
        <v>Ward 18</v>
      </c>
      <c r="K220" s="5" t="str" cm="1">
        <f t="array" ref="K220">_xlfn.IFS(ISTEXT(citizen_services_records_log!K220),citizen_services_records_log!K220, ISBLANK(citizen_services_records_log!K220),"None")</f>
        <v>None</v>
      </c>
      <c r="L220" s="5" t="str" cm="1">
        <f t="array" ref="L220">SUBSTITUTE(PROPER(_xlfn.IFS(ISTEXT(citizen_services_records_log!L220),citizen_services_records_log!L220, ISBLANK(citizen_services_records_log!L220),"None")),"Id","ID",1)</f>
        <v>Incomplete - Missing Proof Of Residence</v>
      </c>
      <c r="M220" s="5" t="str" cm="1">
        <f t="array" ref="M220">IF(citizen_services_records_log!M220 = "Re-opened","Re-opened",PROPER(_xlfn.IFS(ISTEXT(citizen_services_records_log!M220),citizen_services_records_log!M220, ISBLANK(citizen_services_records_log!M220),"None")))</f>
        <v>Resolved</v>
      </c>
      <c r="N220" s="5" t="str" cm="1">
        <f t="array" ref="N220">(_xlfn.IFS(ISTEXT(citizen_services_records_log!N220),citizen_services_records_log!N220,ISBLANK(citizen_services_records_log!N220),"None"))</f>
        <v>Q145</v>
      </c>
      <c r="O220" s="5" t="str" cm="1">
        <f t="array" ref="O220">_xlfn.IFS(ISTEXT(citizen_services_records_log!O220),PROPER(citizen_services_records_log!O220),ISBLANK(citizen_services_records_log!O220),"None")</f>
        <v>Refilwe Swart</v>
      </c>
      <c r="P220" s="4" t="str">
        <f>IF(ISBLANK(citizen_services_records_log!P220),"None",IF(ISNUMBER(citizen_services_records_log!P220),citizen_services_records_log!P220,DATE(RIGHT(citizen_services_records_log!P220,4),MID(citizen_services_records_log!P220,4,2),LEFT(citizen_services_records_log!P220,2))))</f>
        <v>None</v>
      </c>
      <c r="Q220" s="5" t="str" cm="1">
        <f t="array" ref="Q220">SUBSTITUTE(_xlfn.IFS(ISTEXT(citizen_services_records_log!Q220),PROPER(citizen_services_records_log!Q220),ISBLANK(citizen_services_records_log!Q220),"None"),"Id","ID",1)</f>
        <v>Incorrect ID Number Provided Initially, Corrected</v>
      </c>
    </row>
    <row r="221" spans="1:17" x14ac:dyDescent="0.3">
      <c r="A221" s="5" t="str">
        <f>IF(ISBLANK(citizen_services_records_log!A221),"None",(CONCATENATE(UPPER(_xlfn.TEXTBEFORE(SUBSTITUTE(citizen_services_records_log!A221, "-", ""), {"0","1","2","3","4","5","6","7","8","9"}, 1)),"-",RIGHT(citizen_services_records_log!A221,6))))</f>
        <v>MUN-000495</v>
      </c>
      <c r="B221" s="2">
        <f>IF(ISBLANK(citizen_services_records_log!B221),"None",IF(ISNUMBER(citizen_services_records_log!B221),citizen_services_records_log!B221,DATE(RIGHT(citizen_services_records_log!B221,4),MID(citizen_services_records_log!B221,4,2),LEFT(citizen_services_records_log!B221,2))))</f>
        <v>46241</v>
      </c>
      <c r="C221" s="5" t="str">
        <f>IF(citizen_services_records_log!C221 = "SASSA Grant Status Enquiry","SASSA - Grant Status Enquiry",IF(citizen_services_records_log!C221 = "SASSA Grant Application",  "SASSA - Grant Application", IF(citizen_services_records_log!C221=0,"None", citizen_services_records_log!C221)))</f>
        <v>Municipal - Service Request</v>
      </c>
      <c r="D221" s="5" t="str" cm="1">
        <f t="array" ref="D221">_xlfn.IFS(ISTEXT(citizen_services_records_log!D221),PROPER(citizen_services_records_log!D221),ISBLANK(citizen_services_records_log!D221),"None")</f>
        <v>Vereeniging Home Affairs</v>
      </c>
      <c r="E221" s="5" t="str" cm="1">
        <f t="array" ref="E221">_xlfn.IFS(ISTEXT(citizen_services_records_log!E221),PROPER(citizen_services_records_log!E221),ISBLANK(citizen_services_records_log!E221),"None")</f>
        <v>Grace Radebe</v>
      </c>
      <c r="F221" s="6" cm="1">
        <f t="array" ref="F221">_xlfn.IFS(ISBLANK(citizen_services_records_log!F221),"None", TYPE(citizen_services_records_log!F221)=1,citizen_services_records_log!F221,citizen_services_records_log!F221="ID NOT PROVIDED","ID not provided" )</f>
        <v>8800000000000</v>
      </c>
      <c r="G221" s="4" t="str">
        <f>IF(ISBLANK(citizen_services_records_log!G221),"None",IF(ISNUMBER(citizen_services_records_log!G221),citizen_services_records_log!G221,DATE(RIGHT(citizen_services_records_log!G221,4),MID(citizen_services_records_log!G221,4,2),LEFT(citizen_services_records_log!G221,2))))</f>
        <v>None</v>
      </c>
      <c r="H221" s="5" t="str" cm="1">
        <f t="array" ref="H221">_xlfn.IFS(citizen_services_records_log!H221="M", "Male", citizen_services_records_log!H221 = "F", "Female", citizen_services_records_log!H221="male", "Male", citizen_services_records_log!H221="female","Female", ISBLANK(citizen_services_records_log!H221),"None", citizen_services_records_log!H221 = "Female", "Female", citizen_services_records_log!H221="Male","Male")</f>
        <v>Female</v>
      </c>
      <c r="I221" s="6" t="str">
        <f>IF(OR(ISBLANK(citizen_services_records_log!I221),UPPER(TRIM(citizen_services_records_log!I221))="N/A"),"None",_xlfn.LET(_xlpm.d,RIGHT(SUBSTITUTE(SUBSTITUTE(SUBSTITUTE(SUBSTITUTE(citizen_services_records_log!I221," ",""),"-",""),"(",""),")",""),9),"0"&amp;LEFT(_xlpm.d,2)&amp;" "&amp;MID(_xlpm.d,3,3)&amp;" "&amp;RIGHT(_xlpm.d,4)))</f>
        <v>061 388 2259</v>
      </c>
      <c r="J221" s="5" t="str" cm="1">
        <f t="array" ref="J221">_xlfn.IFS(ISTEXT(citizen_services_records_log!J221),citizen_services_records_log!J221,ISBLANK(citizen_services_records_log!J221),"None")</f>
        <v>Ward 11</v>
      </c>
      <c r="K221" s="5" t="str" cm="1">
        <f t="array" ref="K221">_xlfn.IFS(ISTEXT(citizen_services_records_log!K221),citizen_services_records_log!K221, ISBLANK(citizen_services_records_log!K221),"None")</f>
        <v>None</v>
      </c>
      <c r="L221" s="5" t="str" cm="1">
        <f t="array" ref="L221">SUBSTITUTE(PROPER(_xlfn.IFS(ISTEXT(citizen_services_records_log!L221),citizen_services_records_log!L221, ISBLANK(citizen_services_records_log!L221),"None")),"Id","ID",1)</f>
        <v>Complete</v>
      </c>
      <c r="M221" s="5" t="str" cm="1">
        <f t="array" ref="M221">IF(citizen_services_records_log!M221 = "Re-opened","Re-opened",PROPER(_xlfn.IFS(ISTEXT(citizen_services_records_log!M221),citizen_services_records_log!M221, ISBLANK(citizen_services_records_log!M221),"None")))</f>
        <v>Escalated</v>
      </c>
      <c r="N221" s="5" t="str" cm="1">
        <f t="array" ref="N221">(_xlfn.IFS(ISTEXT(citizen_services_records_log!N221),citizen_services_records_log!N221,ISBLANK(citizen_services_records_log!N221),"None"))</f>
        <v>Q247</v>
      </c>
      <c r="O221" s="5" t="str" cm="1">
        <f t="array" ref="O221">_xlfn.IFS(ISTEXT(citizen_services_records_log!O221),PROPER(citizen_services_records_log!O221),ISBLANK(citizen_services_records_log!O221),"None")</f>
        <v>Deon Khumalo</v>
      </c>
      <c r="P221" s="4" t="str">
        <f>IF(ISBLANK(citizen_services_records_log!P221),"None",IF(ISNUMBER(citizen_services_records_log!P221),citizen_services_records_log!P221,DATE(RIGHT(citizen_services_records_log!P221,4),MID(citizen_services_records_log!P221,4,2),LEFT(citizen_services_records_log!P221,2))))</f>
        <v>None</v>
      </c>
      <c r="Q221" s="5" t="str" cm="1">
        <f t="array" ref="Q221">SUBSTITUTE(_xlfn.IFS(ISTEXT(citizen_services_records_log!Q221),PROPER(citizen_services_records_log!Q221),ISBLANK(citizen_services_records_log!Q221),"None"),"Id","ID",1)</f>
        <v>None</v>
      </c>
    </row>
    <row r="222" spans="1:17" x14ac:dyDescent="0.3">
      <c r="A222" s="5" t="str">
        <f>IF(ISBLANK(citizen_services_records_log!A222),"None",(CONCATENATE(UPPER(_xlfn.TEXTBEFORE(SUBSTITUTE(citizen_services_records_log!A222, "-", ""), {"0","1","2","3","4","5","6","7","8","9"}, 1)),"-",RIGHT(citizen_services_records_log!A222,6))))</f>
        <v>DHA-000489</v>
      </c>
      <c r="B222" s="2">
        <f>IF(ISBLANK(citizen_services_records_log!B222),"None",IF(ISNUMBER(citizen_services_records_log!B222),citizen_services_records_log!B222,DATE(RIGHT(citizen_services_records_log!B222,4),MID(citizen_services_records_log!B222,4,2),LEFT(citizen_services_records_log!B222,2))))</f>
        <v>46205</v>
      </c>
      <c r="C222" s="5" t="str">
        <f>IF(citizen_services_records_log!C222 = "SASSA Grant Status Enquiry","SASSA - Grant Status Enquiry",IF(citizen_services_records_log!C222 = "SASSA Grant Application",  "SASSA - Grant Application", IF(citizen_services_records_log!C222=0,"None", citizen_services_records_log!C222)))</f>
        <v>Home Affairs - ID Application</v>
      </c>
      <c r="D222" s="5" t="str" cm="1">
        <f t="array" ref="D222">_xlfn.IFS(ISTEXT(citizen_services_records_log!D222),PROPER(citizen_services_records_log!D222),ISBLANK(citizen_services_records_log!D222),"None")</f>
        <v>Emfuleni Municipal Office</v>
      </c>
      <c r="E222" s="5" t="str" cm="1">
        <f t="array" ref="E222">_xlfn.IFS(ISTEXT(citizen_services_records_log!E222),PROPER(citizen_services_records_log!E222),ISBLANK(citizen_services_records_log!E222),"None")</f>
        <v>Anna Kruger</v>
      </c>
      <c r="F222" s="6" cm="1">
        <f t="array" ref="F222">_xlfn.IFS(ISBLANK(citizen_services_records_log!F222),"None", TYPE(citizen_services_records_log!F222)=1,citizen_services_records_log!F222,citizen_services_records_log!F222="ID NOT PROVIDED","ID not provided" )</f>
        <v>9910000000000</v>
      </c>
      <c r="G222" s="4">
        <f>IF(ISBLANK(citizen_services_records_log!G222),"None",IF(ISNUMBER(citizen_services_records_log!G222),citizen_services_records_log!G222,DATE(RIGHT(citizen_services_records_log!G222,4),MID(citizen_services_records_log!G222,4,2),LEFT(citizen_services_records_log!G222,2))))</f>
        <v>36514</v>
      </c>
      <c r="H222" s="5" t="str" cm="1">
        <f t="array" ref="H222">_xlfn.IFS(citizen_services_records_log!H222="M", "Male", citizen_services_records_log!H222 = "F", "Female", citizen_services_records_log!H222="male", "Male", citizen_services_records_log!H222="female","Female", ISBLANK(citizen_services_records_log!H222),"None", citizen_services_records_log!H222 = "Female", "Female", citizen_services_records_log!H222="Male","Male")</f>
        <v>Male</v>
      </c>
      <c r="I222" s="6" t="str">
        <f>IF(OR(ISBLANK(citizen_services_records_log!I222),UPPER(TRIM(citizen_services_records_log!I222))="N/A"),"None",_xlfn.LET(_xlpm.d,RIGHT(SUBSTITUTE(SUBSTITUTE(SUBSTITUTE(SUBSTITUTE(citizen_services_records_log!I222," ",""),"-",""),"(",""),")",""),9),"0"&amp;LEFT(_xlpm.d,2)&amp;" "&amp;MID(_xlpm.d,3,3)&amp;" "&amp;RIGHT(_xlpm.d,4)))</f>
        <v>072 501 0774</v>
      </c>
      <c r="J222" s="5" t="str" cm="1">
        <f t="array" ref="J222">_xlfn.IFS(ISTEXT(citizen_services_records_log!J222),citizen_services_records_log!J222,ISBLANK(citizen_services_records_log!J222),"None")</f>
        <v>Ward 3 (Informal Settlement)</v>
      </c>
      <c r="K222" s="5" t="str" cm="1">
        <f t="array" ref="K222">_xlfn.IFS(ISTEXT(citizen_services_records_log!K222),citizen_services_records_log!K222, ISBLANK(citizen_services_records_log!K222),"None")</f>
        <v>None</v>
      </c>
      <c r="L222" s="5" t="str" cm="1">
        <f t="array" ref="L222">SUBSTITUTE(PROPER(_xlfn.IFS(ISTEXT(citizen_services_records_log!L222),citizen_services_records_log!L222, ISBLANK(citizen_services_records_log!L222),"None")),"Id","ID",1)</f>
        <v>None</v>
      </c>
      <c r="M222" s="5" t="str" cm="1">
        <f t="array" ref="M222">IF(citizen_services_records_log!M222 = "Re-opened","Re-opened",PROPER(_xlfn.IFS(ISTEXT(citizen_services_records_log!M222),citizen_services_records_log!M222, ISBLANK(citizen_services_records_log!M222),"None")))</f>
        <v>Awaiting Documents</v>
      </c>
      <c r="N222" s="5" t="str" cm="1">
        <f t="array" ref="N222">(_xlfn.IFS(ISTEXT(citizen_services_records_log!N222),citizen_services_records_log!N222,ISBLANK(citizen_services_records_log!N222),"None"))</f>
        <v>Q276</v>
      </c>
      <c r="O222" s="5" t="str" cm="1">
        <f t="array" ref="O222">_xlfn.IFS(ISTEXT(citizen_services_records_log!O222),PROPER(citizen_services_records_log!O222),ISBLANK(citizen_services_records_log!O222),"None")</f>
        <v>Chris Sithole</v>
      </c>
      <c r="P222" s="4" t="str">
        <f>IF(ISBLANK(citizen_services_records_log!P222),"None",IF(ISNUMBER(citizen_services_records_log!P222),citizen_services_records_log!P222,DATE(RIGHT(citizen_services_records_log!P222,4),MID(citizen_services_records_log!P222,4,2),LEFT(citizen_services_records_log!P222,2))))</f>
        <v>None</v>
      </c>
      <c r="Q222" s="5" t="str" cm="1">
        <f t="array" ref="Q222">SUBSTITUTE(_xlfn.IFS(ISTEXT(citizen_services_records_log!Q222),PROPER(citizen_services_records_log!Q222),ISBLANK(citizen_services_records_log!Q222),"None"),"Id","ID",1)</f>
        <v>Applicant Did Not Bring Required Supporting Documents</v>
      </c>
    </row>
    <row r="223" spans="1:17" x14ac:dyDescent="0.3">
      <c r="A223" s="5" t="str">
        <f>IF(ISBLANK(citizen_services_records_log!A223),"None",(CONCATENATE(UPPER(_xlfn.TEXTBEFORE(SUBSTITUTE(citizen_services_records_log!A223, "-", ""), {"0","1","2","3","4","5","6","7","8","9"}, 1)),"-",RIGHT(citizen_services_records_log!A223,6))))</f>
        <v>MUN-000410</v>
      </c>
      <c r="B223" s="2">
        <f>IF(ISBLANK(citizen_services_records_log!B223),"None",IF(ISNUMBER(citizen_services_records_log!B223),citizen_services_records_log!B223,DATE(RIGHT(citizen_services_records_log!B223,4),MID(citizen_services_records_log!B223,4,2),LEFT(citizen_services_records_log!B223,2))))</f>
        <v>45983</v>
      </c>
      <c r="C223" s="5" t="str">
        <f>IF(citizen_services_records_log!C223 = "SASSA Grant Status Enquiry","SASSA - Grant Status Enquiry",IF(citizen_services_records_log!C223 = "SASSA Grant Application",  "SASSA - Grant Application", IF(citizen_services_records_log!C223=0,"None", citizen_services_records_log!C223)))</f>
        <v>Municipal - Account Query</v>
      </c>
      <c r="D223" s="5" t="str" cm="1">
        <f t="array" ref="D223">_xlfn.IFS(ISTEXT(citizen_services_records_log!D223),PROPER(citizen_services_records_log!D223),ISBLANK(citizen_services_records_log!D223),"None")</f>
        <v>Vanderbijlpark Home Affairs</v>
      </c>
      <c r="E223" s="5" t="str" cm="1">
        <f t="array" ref="E223">_xlfn.IFS(ISTEXT(citizen_services_records_log!E223),PROPER(citizen_services_records_log!E223),ISBLANK(citizen_services_records_log!E223),"None")</f>
        <v>None</v>
      </c>
      <c r="F223" s="6" cm="1">
        <f t="array" ref="F223">_xlfn.IFS(ISBLANK(citizen_services_records_log!F223),"None", TYPE(citizen_services_records_log!F223)=1,citizen_services_records_log!F223,citizen_services_records_log!F223="ID NOT PROVIDED","ID not provided" )</f>
        <v>8300000000000</v>
      </c>
      <c r="G223" s="4">
        <f>IF(ISBLANK(citizen_services_records_log!G223),"None",IF(ISNUMBER(citizen_services_records_log!G223),citizen_services_records_log!G223,DATE(RIGHT(citizen_services_records_log!G223,4),MID(citizen_services_records_log!G223,4,2),LEFT(citizen_services_records_log!G223,2))))</f>
        <v>30391</v>
      </c>
      <c r="H223" s="5" t="str" cm="1">
        <f t="array" ref="H223">_xlfn.IFS(citizen_services_records_log!H223="M", "Male", citizen_services_records_log!H223 = "F", "Female", citizen_services_records_log!H223="male", "Male", citizen_services_records_log!H223="female","Female", ISBLANK(citizen_services_records_log!H223),"None", citizen_services_records_log!H223 = "Female", "Female", citizen_services_records_log!H223="Male","Male")</f>
        <v>Male</v>
      </c>
      <c r="I223" s="6" t="str">
        <f>IF(OR(ISBLANK(citizen_services_records_log!I223),UPPER(TRIM(citizen_services_records_log!I223))="N/A"),"None",_xlfn.LET(_xlpm.d,RIGHT(SUBSTITUTE(SUBSTITUTE(SUBSTITUTE(SUBSTITUTE(citizen_services_records_log!I223," ",""),"-",""),"(",""),")",""),9),"0"&amp;LEFT(_xlpm.d,2)&amp;" "&amp;MID(_xlpm.d,3,3)&amp;" "&amp;RIGHT(_xlpm.d,4)))</f>
        <v>None</v>
      </c>
      <c r="J223" s="5" t="str" cm="1">
        <f t="array" ref="J223">_xlfn.IFS(ISTEXT(citizen_services_records_log!J223),citizen_services_records_log!J223,ISBLANK(citizen_services_records_log!J223),"None")</f>
        <v>Ward 23</v>
      </c>
      <c r="K223" s="5" t="str" cm="1">
        <f t="array" ref="K223">_xlfn.IFS(ISTEXT(citizen_services_records_log!K223),citizen_services_records_log!K223, ISBLANK(citizen_services_records_log!K223),"None")</f>
        <v>None</v>
      </c>
      <c r="L223" s="5" t="str" cm="1">
        <f t="array" ref="L223">SUBSTITUTE(PROPER(_xlfn.IFS(ISTEXT(citizen_services_records_log!L223),citizen_services_records_log!L223, ISBLANK(citizen_services_records_log!L223),"None")),"Id","ID",1)</f>
        <v>Approved</v>
      </c>
      <c r="M223" s="5" t="str" cm="1">
        <f t="array" ref="M223">IF(citizen_services_records_log!M223 = "Re-opened","Re-opened",PROPER(_xlfn.IFS(ISTEXT(citizen_services_records_log!M223),citizen_services_records_log!M223, ISBLANK(citizen_services_records_log!M223),"None")))</f>
        <v>Awaiting Documents</v>
      </c>
      <c r="N223" s="5" t="str" cm="1">
        <f t="array" ref="N223">(_xlfn.IFS(ISTEXT(citizen_services_records_log!N223),citizen_services_records_log!N223,ISBLANK(citizen_services_records_log!N223),"None"))</f>
        <v>Q168</v>
      </c>
      <c r="O223" s="5" t="str" cm="1">
        <f t="array" ref="O223">_xlfn.IFS(ISTEXT(citizen_services_records_log!O223),PROPER(citizen_services_records_log!O223),ISBLANK(citizen_services_records_log!O223),"None")</f>
        <v>None</v>
      </c>
      <c r="P223" s="4" t="str">
        <f>IF(ISBLANK(citizen_services_records_log!P223),"None",IF(ISNUMBER(citizen_services_records_log!P223),citizen_services_records_log!P223,DATE(RIGHT(citizen_services_records_log!P223,4),MID(citizen_services_records_log!P223,4,2),LEFT(citizen_services_records_log!P223,2))))</f>
        <v>None</v>
      </c>
      <c r="Q223" s="5" t="str" cm="1">
        <f t="array" ref="Q223">SUBSTITUTE(_xlfn.IFS(ISTEXT(citizen_services_records_log!Q223),PROPER(citizen_services_records_log!Q223),ISBLANK(citizen_services_records_log!Q223),"None"),"Id","ID",1)</f>
        <v>Biometric Capture Failed, Rescheduled</v>
      </c>
    </row>
    <row r="224" spans="1:17" x14ac:dyDescent="0.3">
      <c r="A224" s="5" t="str">
        <f>IF(ISBLANK(citizen_services_records_log!A224),"None",(CONCATENATE(UPPER(_xlfn.TEXTBEFORE(SUBSTITUTE(citizen_services_records_log!A224, "-", ""), {"0","1","2","3","4","5","6","7","8","9"}, 1)),"-",RIGHT(citizen_services_records_log!A224,6))))</f>
        <v>CLN-000393</v>
      </c>
      <c r="B224" s="2">
        <f>IF(ISBLANK(citizen_services_records_log!B224),"None",IF(ISNUMBER(citizen_services_records_log!B224),citizen_services_records_log!B224,DATE(RIGHT(citizen_services_records_log!B224,4),MID(citizen_services_records_log!B224,4,2),LEFT(citizen_services_records_log!B224,2))))</f>
        <v>46034</v>
      </c>
      <c r="C224" s="5" t="str">
        <f>IF(citizen_services_records_log!C224 = "SASSA Grant Status Enquiry","SASSA - Grant Status Enquiry",IF(citizen_services_records_log!C224 = "SASSA Grant Application",  "SASSA - Grant Application", IF(citizen_services_records_log!C224=0,"None", citizen_services_records_log!C224)))</f>
        <v>Clinic - General Consultation</v>
      </c>
      <c r="D224" s="5" t="str" cm="1">
        <f t="array" ref="D224">_xlfn.IFS(ISTEXT(citizen_services_records_log!D224),PROPER(citizen_services_records_log!D224),ISBLANK(citizen_services_records_log!D224),"None")</f>
        <v>Boipatong Clinic</v>
      </c>
      <c r="E224" s="5" t="str" cm="1">
        <f t="array" ref="E224">_xlfn.IFS(ISTEXT(citizen_services_records_log!E224),PROPER(citizen_services_records_log!E224),ISBLANK(citizen_services_records_log!E224),"None")</f>
        <v>Bongani Nkosi</v>
      </c>
      <c r="F224" s="6" cm="1">
        <f t="array" ref="F224">_xlfn.IFS(ISBLANK(citizen_services_records_log!F224),"None", TYPE(citizen_services_records_log!F224)=1,citizen_services_records_log!F224,citizen_services_records_log!F224="ID NOT PROVIDED","ID not provided" )</f>
        <v>4710000000000</v>
      </c>
      <c r="G224" s="4">
        <f>IF(ISBLANK(citizen_services_records_log!G224),"None",IF(ISNUMBER(citizen_services_records_log!G224),citizen_services_records_log!G224,DATE(RIGHT(citizen_services_records_log!G224,4),MID(citizen_services_records_log!G224,4,2),LEFT(citizen_services_records_log!G224,2))))</f>
        <v>17356</v>
      </c>
      <c r="H224" s="5" t="str" cm="1">
        <f t="array" ref="H224">_xlfn.IFS(citizen_services_records_log!H224="M", "Male", citizen_services_records_log!H224 = "F", "Female", citizen_services_records_log!H224="male", "Male", citizen_services_records_log!H224="female","Female", ISBLANK(citizen_services_records_log!H224),"None", citizen_services_records_log!H224 = "Female", "Female", citizen_services_records_log!H224="Male","Male")</f>
        <v>Male</v>
      </c>
      <c r="I224" s="6" t="str">
        <f>IF(OR(ISBLANK(citizen_services_records_log!I224),UPPER(TRIM(citizen_services_records_log!I224))="N/A"),"None",_xlfn.LET(_xlpm.d,RIGHT(SUBSTITUTE(SUBSTITUTE(SUBSTITUTE(SUBSTITUTE(citizen_services_records_log!I224," ",""),"-",""),"(",""),")",""),9),"0"&amp;LEFT(_xlpm.d,2)&amp;" "&amp;MID(_xlpm.d,3,3)&amp;" "&amp;RIGHT(_xlpm.d,4)))</f>
        <v>076 635 0595</v>
      </c>
      <c r="J224" s="5" t="str" cm="1">
        <f t="array" ref="J224">_xlfn.IFS(ISTEXT(citizen_services_records_log!J224),citizen_services_records_log!J224,ISBLANK(citizen_services_records_log!J224),"None")</f>
        <v>Ward 19</v>
      </c>
      <c r="K224" s="5" t="str" cm="1">
        <f t="array" ref="K224">_xlfn.IFS(ISTEXT(citizen_services_records_log!K224),citizen_services_records_log!K224, ISBLANK(citizen_services_records_log!K224),"None")</f>
        <v>None</v>
      </c>
      <c r="L224" s="5" t="str" cm="1">
        <f t="array" ref="L224">SUBSTITUTE(PROPER(_xlfn.IFS(ISTEXT(citizen_services_records_log!L224),citizen_services_records_log!L224, ISBLANK(citizen_services_records_log!L224),"None")),"Id","ID",1)</f>
        <v>Complete</v>
      </c>
      <c r="M224" s="5" t="str" cm="1">
        <f t="array" ref="M224">IF(citizen_services_records_log!M224 = "Re-opened","Re-opened",PROPER(_xlfn.IFS(ISTEXT(citizen_services_records_log!M224),citizen_services_records_log!M224, ISBLANK(citizen_services_records_log!M224),"None")))</f>
        <v>Re-opened</v>
      </c>
      <c r="N224" s="5" t="str" cm="1">
        <f t="array" ref="N224">(_xlfn.IFS(ISTEXT(citizen_services_records_log!N224),citizen_services_records_log!N224,ISBLANK(citizen_services_records_log!N224),"None"))</f>
        <v>Q215</v>
      </c>
      <c r="O224" s="5" t="str" cm="1">
        <f t="array" ref="O224">_xlfn.IFS(ISTEXT(citizen_services_records_log!O224),PROPER(citizen_services_records_log!O224),ISBLANK(citizen_services_records_log!O224),"None")</f>
        <v>Chris Swart</v>
      </c>
      <c r="P224" s="4" t="str">
        <f>IF(ISBLANK(citizen_services_records_log!P224),"None",IF(ISNUMBER(citizen_services_records_log!P224),citizen_services_records_log!P224,DATE(RIGHT(citizen_services_records_log!P224,4),MID(citizen_services_records_log!P224,4,2),LEFT(citizen_services_records_log!P224,2))))</f>
        <v>None</v>
      </c>
      <c r="Q224" s="5" t="str" cm="1">
        <f t="array" ref="Q224">SUBSTITUTE(_xlfn.IFS(ISTEXT(citizen_services_records_log!Q224),PROPER(citizen_services_records_log!Q224),ISBLANK(citizen_services_records_log!Q224),"None"),"Id","ID",1)</f>
        <v>System Offline - Captured Manually, Will Upload Later</v>
      </c>
    </row>
    <row r="225" spans="1:17" x14ac:dyDescent="0.3">
      <c r="A225" s="5" t="str">
        <f>IF(ISBLANK(citizen_services_records_log!A225),"None",(CONCATENATE(UPPER(_xlfn.TEXTBEFORE(SUBSTITUTE(citizen_services_records_log!A225, "-", ""), {"0","1","2","3","4","5","6","7","8","9"}, 1)),"-",RIGHT(citizen_services_records_log!A225,6))))</f>
        <v>SASSA-000757</v>
      </c>
      <c r="B225" s="2">
        <f>IF(ISBLANK(citizen_services_records_log!B225),"None",IF(ISNUMBER(citizen_services_records_log!B225),citizen_services_records_log!B225,DATE(RIGHT(citizen_services_records_log!B225,4),MID(citizen_services_records_log!B225,4,2),LEFT(citizen_services_records_log!B225,2))))</f>
        <v>46128</v>
      </c>
      <c r="C225" s="5" t="str">
        <f>IF(citizen_services_records_log!C225 = "SASSA Grant Status Enquiry","SASSA - Grant Status Enquiry",IF(citizen_services_records_log!C225 = "SASSA Grant Application",  "SASSA - Grant Application", IF(citizen_services_records_log!C225=0,"None", citizen_services_records_log!C225)))</f>
        <v>SASSA - Grant Application</v>
      </c>
      <c r="D225" s="5" t="str" cm="1">
        <f t="array" ref="D225">_xlfn.IFS(ISTEXT(citizen_services_records_log!D225),PROPER(citizen_services_records_log!D225),ISBLANK(citizen_services_records_log!D225),"None")</f>
        <v>Emfuleni Municipal Office</v>
      </c>
      <c r="E225" s="5" t="str" cm="1">
        <f t="array" ref="E225">_xlfn.IFS(ISTEXT(citizen_services_records_log!E225),PROPER(citizen_services_records_log!E225),ISBLANK(citizen_services_records_log!E225),"None")</f>
        <v>Tumelo Pretorius</v>
      </c>
      <c r="F225" s="6" cm="1">
        <f t="array" ref="F225">_xlfn.IFS(ISBLANK(citizen_services_records_log!F225),"None", TYPE(citizen_services_records_log!F225)=1,citizen_services_records_log!F225,citizen_services_records_log!F225="ID NOT PROVIDED","ID not provided" )</f>
        <v>2210000000000</v>
      </c>
      <c r="G225" s="4">
        <f>IF(ISBLANK(citizen_services_records_log!G225),"None",IF(ISNUMBER(citizen_services_records_log!G225),citizen_services_records_log!G225,DATE(RIGHT(citizen_services_records_log!G225,4),MID(citizen_services_records_log!G225,4,2),LEFT(citizen_services_records_log!G225,2))))</f>
        <v>44761</v>
      </c>
      <c r="H225" s="5" t="str" cm="1">
        <f t="array" ref="H225">_xlfn.IFS(citizen_services_records_log!H225="M", "Male", citizen_services_records_log!H225 = "F", "Female", citizen_services_records_log!H225="male", "Male", citizen_services_records_log!H225="female","Female", ISBLANK(citizen_services_records_log!H225),"None", citizen_services_records_log!H225 = "Female", "Female", citizen_services_records_log!H225="Male","Male")</f>
        <v>None</v>
      </c>
      <c r="I225" s="6" t="str">
        <f>IF(OR(ISBLANK(citizen_services_records_log!I225),UPPER(TRIM(citizen_services_records_log!I225))="N/A"),"None",_xlfn.LET(_xlpm.d,RIGHT(SUBSTITUTE(SUBSTITUTE(SUBSTITUTE(SUBSTITUTE(citizen_services_records_log!I225," ",""),"-",""),"(",""),")",""),9),"0"&amp;LEFT(_xlpm.d,2)&amp;" "&amp;MID(_xlpm.d,3,3)&amp;" "&amp;RIGHT(_xlpm.d,4)))</f>
        <v>None</v>
      </c>
      <c r="J225" s="5" t="str" cm="1">
        <f t="array" ref="J225">_xlfn.IFS(ISTEXT(citizen_services_records_log!J225),citizen_services_records_log!J225,ISBLANK(citizen_services_records_log!J225),"None")</f>
        <v>Ward 14</v>
      </c>
      <c r="K225" s="5" t="str" cm="1">
        <f t="array" ref="K225">_xlfn.IFS(ISTEXT(citizen_services_records_log!K225),citizen_services_records_log!K225, ISBLANK(citizen_services_records_log!K225),"None")</f>
        <v>Older Persons Grant</v>
      </c>
      <c r="L225" s="5" t="str" cm="1">
        <f t="array" ref="L225">SUBSTITUTE(PROPER(_xlfn.IFS(ISTEXT(citizen_services_records_log!L225),citizen_services_records_log!L225, ISBLANK(citizen_services_records_log!L225),"None")),"Id","ID",1)</f>
        <v>Incomplete - Missing Proof Of Residence</v>
      </c>
      <c r="M225" s="5" t="str" cm="1">
        <f t="array" ref="M225">IF(citizen_services_records_log!M225 = "Re-opened","Re-opened",PROPER(_xlfn.IFS(ISTEXT(citizen_services_records_log!M225),citizen_services_records_log!M225, ISBLANK(citizen_services_records_log!M225),"None")))</f>
        <v>Closed</v>
      </c>
      <c r="N225" s="5" t="str" cm="1">
        <f t="array" ref="N225">(_xlfn.IFS(ISTEXT(citizen_services_records_log!N225),citizen_services_records_log!N225,ISBLANK(citizen_services_records_log!N225),"None"))</f>
        <v>Q118</v>
      </c>
      <c r="O225" s="5" t="str" cm="1">
        <f t="array" ref="O225">_xlfn.IFS(ISTEXT(citizen_services_records_log!O225),PROPER(citizen_services_records_log!O225),ISBLANK(citizen_services_records_log!O225),"None")</f>
        <v>Werner Mahlangu</v>
      </c>
      <c r="P225" s="4">
        <f>IF(ISBLANK(citizen_services_records_log!P225),"None",IF(ISNUMBER(citizen_services_records_log!P225),citizen_services_records_log!P225,DATE(RIGHT(citizen_services_records_log!P225,4),MID(citizen_services_records_log!P225,4,2),LEFT(citizen_services_records_log!P225,2))))</f>
        <v>46151</v>
      </c>
      <c r="Q225" s="5" t="str" cm="1">
        <f t="array" ref="Q225">SUBSTITUTE(_xlfn.IFS(ISTEXT(citizen_services_records_log!Q225),PROPER(citizen_services_records_log!Q225),ISBLANK(citizen_services_records_log!Q225),"None"),"Id","ID",1)</f>
        <v>Record Incomplete - Contact Number Illegible On Form</v>
      </c>
    </row>
    <row r="226" spans="1:17" x14ac:dyDescent="0.3">
      <c r="A226" s="5" t="str">
        <f>IF(ISBLANK(citizen_services_records_log!A226),"None",(CONCATENATE(UPPER(_xlfn.TEXTBEFORE(SUBSTITUTE(citizen_services_records_log!A226, "-", ""), {"0","1","2","3","4","5","6","7","8","9"}, 1)),"-",RIGHT(citizen_services_records_log!A226,6))))</f>
        <v>SASSA-000432</v>
      </c>
      <c r="B226" s="2">
        <f>IF(ISBLANK(citizen_services_records_log!B226),"None",IF(ISNUMBER(citizen_services_records_log!B226),citizen_services_records_log!B226,DATE(RIGHT(citizen_services_records_log!B226,4),MID(citizen_services_records_log!B226,4,2),LEFT(citizen_services_records_log!B226,2))))</f>
        <v>46106</v>
      </c>
      <c r="C226" s="5" t="str">
        <f>IF(citizen_services_records_log!C226 = "SASSA Grant Status Enquiry","SASSA - Grant Status Enquiry",IF(citizen_services_records_log!C226 = "SASSA Grant Application",  "SASSA - Grant Application", IF(citizen_services_records_log!C226=0,"None", citizen_services_records_log!C226)))</f>
        <v>SASSA - Grant Application</v>
      </c>
      <c r="D226" s="5" t="str" cm="1">
        <f t="array" ref="D226">_xlfn.IFS(ISTEXT(citizen_services_records_log!D226),PROPER(citizen_services_records_log!D226),ISBLANK(citizen_services_records_log!D226),"None")</f>
        <v>Sasolburg Home Affairs</v>
      </c>
      <c r="E226" s="5" t="str" cm="1">
        <f t="array" ref="E226">_xlfn.IFS(ISTEXT(citizen_services_records_log!E226),PROPER(citizen_services_records_log!E226),ISBLANK(citizen_services_records_log!E226),"None")</f>
        <v>Thabo Steyn</v>
      </c>
      <c r="F226" s="6" cm="1">
        <f t="array" ref="F226">_xlfn.IFS(ISBLANK(citizen_services_records_log!F226),"None", TYPE(citizen_services_records_log!F226)=1,citizen_services_records_log!F226,citizen_services_records_log!F226="ID NOT PROVIDED","ID not provided" )</f>
        <v>6410000000000</v>
      </c>
      <c r="G226" s="4">
        <f>IF(ISBLANK(citizen_services_records_log!G226),"None",IF(ISNUMBER(citizen_services_records_log!G226),citizen_services_records_log!G226,DATE(RIGHT(citizen_services_records_log!G226,4),MID(citizen_services_records_log!G226,4,2),LEFT(citizen_services_records_log!G226,2))))</f>
        <v>23664</v>
      </c>
      <c r="H226" s="5" t="str" cm="1">
        <f t="array" ref="H226">_xlfn.IFS(citizen_services_records_log!H226="M", "Male", citizen_services_records_log!H226 = "F", "Female", citizen_services_records_log!H226="male", "Male", citizen_services_records_log!H226="female","Female", ISBLANK(citizen_services_records_log!H226),"None", citizen_services_records_log!H226 = "Female", "Female", citizen_services_records_log!H226="Male","Male")</f>
        <v>Male</v>
      </c>
      <c r="I226" s="6" t="str">
        <f>IF(OR(ISBLANK(citizen_services_records_log!I226),UPPER(TRIM(citizen_services_records_log!I226))="N/A"),"None",_xlfn.LET(_xlpm.d,RIGHT(SUBSTITUTE(SUBSTITUTE(SUBSTITUTE(SUBSTITUTE(citizen_services_records_log!I226," ",""),"-",""),"(",""),")",""),9),"0"&amp;LEFT(_xlpm.d,2)&amp;" "&amp;MID(_xlpm.d,3,3)&amp;" "&amp;RIGHT(_xlpm.d,4)))</f>
        <v>079 429 7203</v>
      </c>
      <c r="J226" s="5" t="str" cm="1">
        <f t="array" ref="J226">_xlfn.IFS(ISTEXT(citizen_services_records_log!J226),citizen_services_records_log!J226,ISBLANK(citizen_services_records_log!J226),"None")</f>
        <v>Ward 13</v>
      </c>
      <c r="K226" s="5" t="str" cm="1">
        <f t="array" ref="K226">_xlfn.IFS(ISTEXT(citizen_services_records_log!K226),citizen_services_records_log!K226, ISBLANK(citizen_services_records_log!K226),"None")</f>
        <v>Child Support Grant</v>
      </c>
      <c r="L226" s="5" t="str" cm="1">
        <f t="array" ref="L226">SUBSTITUTE(PROPER(_xlfn.IFS(ISTEXT(citizen_services_records_log!L226),citizen_services_records_log!L226, ISBLANK(citizen_services_records_log!L226),"None")),"Id","ID",1)</f>
        <v>None</v>
      </c>
      <c r="M226" s="5" t="str" cm="1">
        <f t="array" ref="M226">IF(citizen_services_records_log!M226 = "Re-opened","Re-opened",PROPER(_xlfn.IFS(ISTEXT(citizen_services_records_log!M226),citizen_services_records_log!M226, ISBLANK(citizen_services_records_log!M226),"None")))</f>
        <v>Captured</v>
      </c>
      <c r="N226" s="5" t="str" cm="1">
        <f t="array" ref="N226">(_xlfn.IFS(ISTEXT(citizen_services_records_log!N226),citizen_services_records_log!N226,ISBLANK(citizen_services_records_log!N226),"None"))</f>
        <v>Q245</v>
      </c>
      <c r="O226" s="5" t="str" cm="1">
        <f t="array" ref="O226">_xlfn.IFS(ISTEXT(citizen_services_records_log!O226),PROPER(citizen_services_records_log!O226),ISBLANK(citizen_services_records_log!O226),"None")</f>
        <v>Marius Mahlangu</v>
      </c>
      <c r="P226" s="4" t="str">
        <f>IF(ISBLANK(citizen_services_records_log!P226),"None",IF(ISNUMBER(citizen_services_records_log!P226),citizen_services_records_log!P226,DATE(RIGHT(citizen_services_records_log!P226,4),MID(citizen_services_records_log!P226,4,2),LEFT(citizen_services_records_log!P226,2))))</f>
        <v>None</v>
      </c>
      <c r="Q226" s="5" t="str" cm="1">
        <f t="array" ref="Q226">SUBSTITUTE(_xlfn.IFS(ISTEXT(citizen_services_records_log!Q226),PROPER(citizen_services_records_log!Q226),ISBLANK(citizen_services_records_log!Q226),"None"),"Id","ID",1)</f>
        <v>Client To Return With Proof Of Residence</v>
      </c>
    </row>
    <row r="227" spans="1:17" x14ac:dyDescent="0.3">
      <c r="A227" s="5" t="str">
        <f>IF(ISBLANK(citizen_services_records_log!A227),"None",(CONCATENATE(UPPER(_xlfn.TEXTBEFORE(SUBSTITUTE(citizen_services_records_log!A227, "-", ""), {"0","1","2","3","4","5","6","7","8","9"}, 1)),"-",RIGHT(citizen_services_records_log!A227,6))))</f>
        <v>DHA-000694</v>
      </c>
      <c r="B227" s="2">
        <f>IF(ISBLANK(citizen_services_records_log!B227),"None",IF(ISNUMBER(citizen_services_records_log!B227),citizen_services_records_log!B227,DATE(RIGHT(citizen_services_records_log!B227,4),MID(citizen_services_records_log!B227,4,2),LEFT(citizen_services_records_log!B227,2))))</f>
        <v>45759</v>
      </c>
      <c r="C227" s="5" t="str">
        <f>IF(citizen_services_records_log!C227 = "SASSA Grant Status Enquiry","SASSA - Grant Status Enquiry",IF(citizen_services_records_log!C227 = "SASSA Grant Application",  "SASSA - Grant Application", IF(citizen_services_records_log!C227=0,"None", citizen_services_records_log!C227)))</f>
        <v>Home Affairs - ID Application</v>
      </c>
      <c r="D227" s="5" t="str" cm="1">
        <f t="array" ref="D227">_xlfn.IFS(ISTEXT(citizen_services_records_log!D227),PROPER(citizen_services_records_log!D227),ISBLANK(citizen_services_records_log!D227),"None")</f>
        <v>Emfuleni Municipal Office</v>
      </c>
      <c r="E227" s="5" t="str" cm="1">
        <f t="array" ref="E227">_xlfn.IFS(ISTEXT(citizen_services_records_log!E227),PROPER(citizen_services_records_log!E227),ISBLANK(citizen_services_records_log!E227),"None")</f>
        <v>Zodwa Kruger</v>
      </c>
      <c r="F227" s="6" cm="1">
        <f t="array" ref="F227">_xlfn.IFS(ISBLANK(citizen_services_records_log!F227),"None", TYPE(citizen_services_records_log!F227)=1,citizen_services_records_log!F227,citizen_services_records_log!F227="ID NOT PROVIDED","ID not provided" )</f>
        <v>8310000000000</v>
      </c>
      <c r="G227" s="4">
        <f>IF(ISBLANK(citizen_services_records_log!G227),"None",IF(ISNUMBER(citizen_services_records_log!G227),citizen_services_records_log!G227,DATE(RIGHT(citizen_services_records_log!G227,4),MID(citizen_services_records_log!G227,4,2),LEFT(citizen_services_records_log!G227,2))))</f>
        <v>30465</v>
      </c>
      <c r="H227" s="5" t="str" cm="1">
        <f t="array" ref="H227">_xlfn.IFS(citizen_services_records_log!H227="M", "Male", citizen_services_records_log!H227 = "F", "Female", citizen_services_records_log!H227="male", "Male", citizen_services_records_log!H227="female","Female", ISBLANK(citizen_services_records_log!H227),"None", citizen_services_records_log!H227 = "Female", "Female", citizen_services_records_log!H227="Male","Male")</f>
        <v>Male</v>
      </c>
      <c r="I227" s="6" t="str">
        <f>IF(OR(ISBLANK(citizen_services_records_log!I227),UPPER(TRIM(citizen_services_records_log!I227))="N/A"),"None",_xlfn.LET(_xlpm.d,RIGHT(SUBSTITUTE(SUBSTITUTE(SUBSTITUTE(SUBSTITUTE(citizen_services_records_log!I227," ",""),"-",""),"(",""),")",""),9),"0"&amp;LEFT(_xlpm.d,2)&amp;" "&amp;MID(_xlpm.d,3,3)&amp;" "&amp;RIGHT(_xlpm.d,4)))</f>
        <v>065 446 5660</v>
      </c>
      <c r="J227" s="5" t="str" cm="1">
        <f t="array" ref="J227">_xlfn.IFS(ISTEXT(citizen_services_records_log!J227),citizen_services_records_log!J227,ISBLANK(citizen_services_records_log!J227),"None")</f>
        <v>Ward 11</v>
      </c>
      <c r="K227" s="5" t="str" cm="1">
        <f t="array" ref="K227">_xlfn.IFS(ISTEXT(citizen_services_records_log!K227),citizen_services_records_log!K227, ISBLANK(citizen_services_records_log!K227),"None")</f>
        <v>None</v>
      </c>
      <c r="L227" s="5" t="str" cm="1">
        <f t="array" ref="L227">SUBSTITUTE(PROPER(_xlfn.IFS(ISTEXT(citizen_services_records_log!L227),citizen_services_records_log!L227, ISBLANK(citizen_services_records_log!L227),"None")),"Id","ID",1)</f>
        <v>Complete</v>
      </c>
      <c r="M227" s="5" t="str" cm="1">
        <f t="array" ref="M227">IF(citizen_services_records_log!M227 = "Re-opened","Re-opened",PROPER(_xlfn.IFS(ISTEXT(citizen_services_records_log!M227),citizen_services_records_log!M227, ISBLANK(citizen_services_records_log!M227),"None")))</f>
        <v>Pending</v>
      </c>
      <c r="N227" s="5" t="str" cm="1">
        <f t="array" ref="N227">(_xlfn.IFS(ISTEXT(citizen_services_records_log!N227),citizen_services_records_log!N227,ISBLANK(citizen_services_records_log!N227),"None"))</f>
        <v>Q163</v>
      </c>
      <c r="O227" s="5" t="str" cm="1">
        <f t="array" ref="O227">_xlfn.IFS(ISTEXT(citizen_services_records_log!O227),PROPER(citizen_services_records_log!O227),ISBLANK(citizen_services_records_log!O227),"None")</f>
        <v>Refilwe Radebe</v>
      </c>
      <c r="P227" s="4" t="str">
        <f>IF(ISBLANK(citizen_services_records_log!P227),"None",IF(ISNUMBER(citizen_services_records_log!P227),citizen_services_records_log!P227,DATE(RIGHT(citizen_services_records_log!P227,4),MID(citizen_services_records_log!P227,4,2),LEFT(citizen_services_records_log!P227,2))))</f>
        <v>None</v>
      </c>
      <c r="Q227" s="5" t="str" cm="1">
        <f t="array" ref="Q227">SUBSTITUTE(_xlfn.IFS(ISTEXT(citizen_services_records_log!Q227),PROPER(citizen_services_records_log!Q227),ISBLANK(citizen_services_records_log!Q227),"None"),"Id","ID",1)</f>
        <v>Elderly Applicant Assisted Due To Mobility Issues</v>
      </c>
    </row>
    <row r="228" spans="1:17" x14ac:dyDescent="0.3">
      <c r="A228" s="5" t="str">
        <f>IF(ISBLANK(citizen_services_records_log!A228),"None",(CONCATENATE(UPPER(_xlfn.TEXTBEFORE(SUBSTITUTE(citizen_services_records_log!A228, "-", ""), {"0","1","2","3","4","5","6","7","8","9"}, 1)),"-",RIGHT(citizen_services_records_log!A228,6))))</f>
        <v>CLN-000220</v>
      </c>
      <c r="B228" s="2">
        <f>IF(ISBLANK(citizen_services_records_log!B228),"None",IF(ISNUMBER(citizen_services_records_log!B228),citizen_services_records_log!B228,DATE(RIGHT(citizen_services_records_log!B228,4),MID(citizen_services_records_log!B228,4,2),LEFT(citizen_services_records_log!B228,2))))</f>
        <v>46009</v>
      </c>
      <c r="C228" s="5" t="str">
        <f>IF(citizen_services_records_log!C228 = "SASSA Grant Status Enquiry","SASSA - Grant Status Enquiry",IF(citizen_services_records_log!C228 = "SASSA Grant Application",  "SASSA - Grant Application", IF(citizen_services_records_log!C228=0,"None", citizen_services_records_log!C228)))</f>
        <v>Clinic - General Consultation</v>
      </c>
      <c r="D228" s="5" t="str" cm="1">
        <f t="array" ref="D228">_xlfn.IFS(ISTEXT(citizen_services_records_log!D228),PROPER(citizen_services_records_log!D228),ISBLANK(citizen_services_records_log!D228),"None")</f>
        <v>Vanderbijlpark Home Affairs</v>
      </c>
      <c r="E228" s="5" t="str" cm="1">
        <f t="array" ref="E228">_xlfn.IFS(ISTEXT(citizen_services_records_log!E228),PROPER(citizen_services_records_log!E228),ISBLANK(citizen_services_records_log!E228),"None")</f>
        <v>Johannes Pretorius</v>
      </c>
      <c r="F228" s="6" cm="1">
        <f t="array" ref="F228">_xlfn.IFS(ISBLANK(citizen_services_records_log!F228),"None", TYPE(citizen_services_records_log!F228)=1,citizen_services_records_log!F228,citizen_services_records_log!F228="ID NOT PROVIDED","ID not provided" )</f>
        <v>8610000000000</v>
      </c>
      <c r="G228" s="4">
        <f>IF(ISBLANK(citizen_services_records_log!G228),"None",IF(ISNUMBER(citizen_services_records_log!G228),citizen_services_records_log!G228,DATE(RIGHT(citizen_services_records_log!G228,4),MID(citizen_services_records_log!G228,4,2),LEFT(citizen_services_records_log!G228,2))))</f>
        <v>31682</v>
      </c>
      <c r="H228" s="5" t="str" cm="1">
        <f t="array" ref="H228">_xlfn.IFS(citizen_services_records_log!H228="M", "Male", citizen_services_records_log!H228 = "F", "Female", citizen_services_records_log!H228="male", "Male", citizen_services_records_log!H228="female","Female", ISBLANK(citizen_services_records_log!H228),"None", citizen_services_records_log!H228 = "Female", "Female", citizen_services_records_log!H228="Male","Male")</f>
        <v>Male</v>
      </c>
      <c r="I228" s="6" t="str">
        <f>IF(OR(ISBLANK(citizen_services_records_log!I228),UPPER(TRIM(citizen_services_records_log!I228))="N/A"),"None",_xlfn.LET(_xlpm.d,RIGHT(SUBSTITUTE(SUBSTITUTE(SUBSTITUTE(SUBSTITUTE(citizen_services_records_log!I228," ",""),"-",""),"(",""),")",""),9),"0"&amp;LEFT(_xlpm.d,2)&amp;" "&amp;MID(_xlpm.d,3,3)&amp;" "&amp;RIGHT(_xlpm.d,4)))</f>
        <v>None</v>
      </c>
      <c r="J228" s="5" t="str" cm="1">
        <f t="array" ref="J228">_xlfn.IFS(ISTEXT(citizen_services_records_log!J228),citizen_services_records_log!J228,ISBLANK(citizen_services_records_log!J228),"None")</f>
        <v>Ward 3 (Informal Settlement)</v>
      </c>
      <c r="K228" s="5" t="str" cm="1">
        <f t="array" ref="K228">_xlfn.IFS(ISTEXT(citizen_services_records_log!K228),citizen_services_records_log!K228, ISBLANK(citizen_services_records_log!K228),"None")</f>
        <v>None</v>
      </c>
      <c r="L228" s="5" t="str" cm="1">
        <f t="array" ref="L228">SUBSTITUTE(PROPER(_xlfn.IFS(ISTEXT(citizen_services_records_log!L228),citizen_services_records_log!L228, ISBLANK(citizen_services_records_log!L228),"None")),"Id","ID",1)</f>
        <v>Awaiting Home Affairs Confirmation</v>
      </c>
      <c r="M228" s="5" t="str" cm="1">
        <f t="array" ref="M228">IF(citizen_services_records_log!M228 = "Re-opened","Re-opened",PROPER(_xlfn.IFS(ISTEXT(citizen_services_records_log!M228),citizen_services_records_log!M228, ISBLANK(citizen_services_records_log!M228),"None")))</f>
        <v>Re-opened</v>
      </c>
      <c r="N228" s="5" t="str" cm="1">
        <f t="array" ref="N228">(_xlfn.IFS(ISTEXT(citizen_services_records_log!N228),citizen_services_records_log!N228,ISBLANK(citizen_services_records_log!N228),"None"))</f>
        <v>Q010</v>
      </c>
      <c r="O228" s="5" t="str" cm="1">
        <f t="array" ref="O228">_xlfn.IFS(ISTEXT(citizen_services_records_log!O228),PROPER(citizen_services_records_log!O228),ISBLANK(citizen_services_records_log!O228),"None")</f>
        <v>Andries Coetzee</v>
      </c>
      <c r="P228" s="4">
        <f>IF(ISBLANK(citizen_services_records_log!P228),"None",IF(ISNUMBER(citizen_services_records_log!P228),citizen_services_records_log!P228,DATE(RIGHT(citizen_services_records_log!P228,4),MID(citizen_services_records_log!P228,4,2),LEFT(citizen_services_records_log!P228,2))))</f>
        <v>46023</v>
      </c>
      <c r="Q228" s="5" t="str" cm="1">
        <f t="array" ref="Q228">SUBSTITUTE(_xlfn.IFS(ISTEXT(citizen_services_records_log!Q228),PROPER(citizen_services_records_log!Q228),ISBLANK(citizen_services_records_log!Q228),"None"),"Id","ID",1)</f>
        <v>Home Affairs System Down For Maintenance During Visit</v>
      </c>
    </row>
    <row r="229" spans="1:17" x14ac:dyDescent="0.3">
      <c r="A229" s="5" t="str">
        <f>IF(ISBLANK(citizen_services_records_log!A229),"None",(CONCATENATE(UPPER(_xlfn.TEXTBEFORE(SUBSTITUTE(citizen_services_records_log!A229, "-", ""), {"0","1","2","3","4","5","6","7","8","9"}, 1)),"-",RIGHT(citizen_services_records_log!A229,6))))</f>
        <v>DHA-000543</v>
      </c>
      <c r="B229" s="2">
        <f>IF(ISBLANK(citizen_services_records_log!B229),"None",IF(ISNUMBER(citizen_services_records_log!B229),citizen_services_records_log!B229,DATE(RIGHT(citizen_services_records_log!B229,4),MID(citizen_services_records_log!B229,4,2),LEFT(citizen_services_records_log!B229,2))))</f>
        <v>46082</v>
      </c>
      <c r="C229" s="5" t="str">
        <f>IF(citizen_services_records_log!C229 = "SASSA Grant Status Enquiry","SASSA - Grant Status Enquiry",IF(citizen_services_records_log!C229 = "SASSA Grant Application",  "SASSA - Grant Application", IF(citizen_services_records_log!C229=0,"None", citizen_services_records_log!C229)))</f>
        <v>Home Affairs - Birth Certificate</v>
      </c>
      <c r="D229" s="5" t="str" cm="1">
        <f t="array" ref="D229">_xlfn.IFS(ISTEXT(citizen_services_records_log!D229),PROPER(citizen_services_records_log!D229),ISBLANK(citizen_services_records_log!D229),"None")</f>
        <v>Vereeniging Home Affairs</v>
      </c>
      <c r="E229" s="5" t="str" cm="1">
        <f t="array" ref="E229">_xlfn.IFS(ISTEXT(citizen_services_records_log!E229),PROPER(citizen_services_records_log!E229),ISBLANK(citizen_services_records_log!E229),"None")</f>
        <v>Johannes Steyn</v>
      </c>
      <c r="F229" s="6" cm="1">
        <f t="array" ref="F229">_xlfn.IFS(ISBLANK(citizen_services_records_log!F229),"None", TYPE(citizen_services_records_log!F229)=1,citizen_services_records_log!F229,citizen_services_records_log!F229="ID NOT PROVIDED","ID not provided" )</f>
        <v>7210000000000</v>
      </c>
      <c r="G229" s="4" t="str">
        <f>IF(ISBLANK(citizen_services_records_log!G229),"None",IF(ISNUMBER(citizen_services_records_log!G229),citizen_services_records_log!G229,DATE(RIGHT(citizen_services_records_log!G229,4),MID(citizen_services_records_log!G229,4,2),LEFT(citizen_services_records_log!G229,2))))</f>
        <v>None</v>
      </c>
      <c r="H229" s="5" t="str" cm="1">
        <f t="array" ref="H229">_xlfn.IFS(citizen_services_records_log!H229="M", "Male", citizen_services_records_log!H229 = "F", "Female", citizen_services_records_log!H229="male", "Male", citizen_services_records_log!H229="female","Female", ISBLANK(citizen_services_records_log!H229),"None", citizen_services_records_log!H229 = "Female", "Female", citizen_services_records_log!H229="Male","Male")</f>
        <v>Female</v>
      </c>
      <c r="I229" s="6" t="str">
        <f>IF(OR(ISBLANK(citizen_services_records_log!I229),UPPER(TRIM(citizen_services_records_log!I229))="N/A"),"None",_xlfn.LET(_xlpm.d,RIGHT(SUBSTITUTE(SUBSTITUTE(SUBSTITUTE(SUBSTITUTE(citizen_services_records_log!I229," ",""),"-",""),"(",""),")",""),9),"0"&amp;LEFT(_xlpm.d,2)&amp;" "&amp;MID(_xlpm.d,3,3)&amp;" "&amp;RIGHT(_xlpm.d,4)))</f>
        <v>062 874 4004</v>
      </c>
      <c r="J229" s="5" t="str" cm="1">
        <f t="array" ref="J229">_xlfn.IFS(ISTEXT(citizen_services_records_log!J229),citizen_services_records_log!J229,ISBLANK(citizen_services_records_log!J229),"None")</f>
        <v>Ward 23</v>
      </c>
      <c r="K229" s="5" t="str" cm="1">
        <f t="array" ref="K229">_xlfn.IFS(ISTEXT(citizen_services_records_log!K229),citizen_services_records_log!K229, ISBLANK(citizen_services_records_log!K229),"None")</f>
        <v>None</v>
      </c>
      <c r="L229" s="5" t="str" cm="1">
        <f t="array" ref="L229">SUBSTITUTE(PROPER(_xlfn.IFS(ISTEXT(citizen_services_records_log!L229),citizen_services_records_log!L229, ISBLANK(citizen_services_records_log!L229),"None")),"Id","ID",1)</f>
        <v>Complete</v>
      </c>
      <c r="M229" s="5" t="str" cm="1">
        <f t="array" ref="M229">IF(citizen_services_records_log!M229 = "Re-opened","Re-opened",PROPER(_xlfn.IFS(ISTEXT(citizen_services_records_log!M229),citizen_services_records_log!M229, ISBLANK(citizen_services_records_log!M229),"None")))</f>
        <v>Resolved</v>
      </c>
      <c r="N229" s="5" t="str" cm="1">
        <f t="array" ref="N229">(_xlfn.IFS(ISTEXT(citizen_services_records_log!N229),citizen_services_records_log!N229,ISBLANK(citizen_services_records_log!N229),"None"))</f>
        <v>None</v>
      </c>
      <c r="O229" s="5" t="str" cm="1">
        <f t="array" ref="O229">_xlfn.IFS(ISTEXT(citizen_services_records_log!O229),PROPER(citizen_services_records_log!O229),ISBLANK(citizen_services_records_log!O229),"None")</f>
        <v>Werner Meyer</v>
      </c>
      <c r="P229" s="4" t="str">
        <f>IF(ISBLANK(citizen_services_records_log!P229),"None",IF(ISNUMBER(citizen_services_records_log!P229),citizen_services_records_log!P229,DATE(RIGHT(citizen_services_records_log!P229,4),MID(citizen_services_records_log!P229,4,2),LEFT(citizen_services_records_log!P229,2))))</f>
        <v>None</v>
      </c>
      <c r="Q229" s="5" t="str" cm="1">
        <f t="array" ref="Q229">SUBSTITUTE(_xlfn.IFS(ISTEXT(citizen_services_records_log!Q229),PROPER(citizen_services_records_log!Q229),ISBLANK(citizen_services_records_log!Q229),"None"),"Id","ID",1)</f>
        <v>Home Affairs System Down For Maintenance During Visit</v>
      </c>
    </row>
    <row r="230" spans="1:17" x14ac:dyDescent="0.3">
      <c r="A230" s="5" t="str">
        <f>IF(ISBLANK(citizen_services_records_log!A230),"None",(CONCATENATE(UPPER(_xlfn.TEXTBEFORE(SUBSTITUTE(citizen_services_records_log!A230, "-", ""), {"0","1","2","3","4","5","6","7","8","9"}, 1)),"-",RIGHT(citizen_services_records_log!A230,6))))</f>
        <v>SASSA-000597</v>
      </c>
      <c r="B230" s="2">
        <f>IF(ISBLANK(citizen_services_records_log!B230),"None",IF(ISNUMBER(citizen_services_records_log!B230),citizen_services_records_log!B230,DATE(RIGHT(citizen_services_records_log!B230,4),MID(citizen_services_records_log!B230,4,2),LEFT(citizen_services_records_log!B230,2))))</f>
        <v>46178</v>
      </c>
      <c r="C230" s="5" t="str">
        <f>IF(citizen_services_records_log!C230 = "SASSA Grant Status Enquiry","SASSA - Grant Status Enquiry",IF(citizen_services_records_log!C230 = "SASSA Grant Application",  "SASSA - Grant Application", IF(citizen_services_records_log!C230=0,"None", citizen_services_records_log!C230)))</f>
        <v>SASSA - Grant Status Enquiry</v>
      </c>
      <c r="D230" s="5" t="str" cm="1">
        <f t="array" ref="D230">_xlfn.IFS(ISTEXT(citizen_services_records_log!D230),PROPER(citizen_services_records_log!D230),ISBLANK(citizen_services_records_log!D230),"None")</f>
        <v>Emfuleni Municipal Office</v>
      </c>
      <c r="E230" s="5" t="str" cm="1">
        <f t="array" ref="E230">_xlfn.IFS(ISTEXT(citizen_services_records_log!E230),PROPER(citizen_services_records_log!E230),ISBLANK(citizen_services_records_log!E230),"None")</f>
        <v>Lindiwe Dlamini</v>
      </c>
      <c r="F230" s="6" cm="1">
        <f t="array" ref="F230">_xlfn.IFS(ISBLANK(citizen_services_records_log!F230),"None", TYPE(citizen_services_records_log!F230)=1,citizen_services_records_log!F230,citizen_services_records_log!F230="ID NOT PROVIDED","ID not provided" )</f>
        <v>1110000000000</v>
      </c>
      <c r="G230" s="4">
        <f>IF(ISBLANK(citizen_services_records_log!G230),"None",IF(ISNUMBER(citizen_services_records_log!G230),citizen_services_records_log!G230,DATE(RIGHT(citizen_services_records_log!G230,4),MID(citizen_services_records_log!G230,4,2),LEFT(citizen_services_records_log!G230,2))))</f>
        <v>40904</v>
      </c>
      <c r="H230" s="5" t="str" cm="1">
        <f t="array" ref="H230">_xlfn.IFS(citizen_services_records_log!H230="M", "Male", citizen_services_records_log!H230 = "F", "Female", citizen_services_records_log!H230="male", "Male", citizen_services_records_log!H230="female","Female", ISBLANK(citizen_services_records_log!H230),"None", citizen_services_records_log!H230 = "Female", "Female", citizen_services_records_log!H230="Male","Male")</f>
        <v>Male</v>
      </c>
      <c r="I230" s="6" t="str">
        <f>IF(OR(ISBLANK(citizen_services_records_log!I230),UPPER(TRIM(citizen_services_records_log!I230))="N/A"),"None",_xlfn.LET(_xlpm.d,RIGHT(SUBSTITUTE(SUBSTITUTE(SUBSTITUTE(SUBSTITUTE(citizen_services_records_log!I230," ",""),"-",""),"(",""),")",""),9),"0"&amp;LEFT(_xlpm.d,2)&amp;" "&amp;MID(_xlpm.d,3,3)&amp;" "&amp;RIGHT(_xlpm.d,4)))</f>
        <v>079 493 8933</v>
      </c>
      <c r="J230" s="5" t="str" cm="1">
        <f t="array" ref="J230">_xlfn.IFS(ISTEXT(citizen_services_records_log!J230),citizen_services_records_log!J230,ISBLANK(citizen_services_records_log!J230),"None")</f>
        <v>Ward 11</v>
      </c>
      <c r="K230" s="5" t="str" cm="1">
        <f t="array" ref="K230">_xlfn.IFS(ISTEXT(citizen_services_records_log!K230),citizen_services_records_log!K230, ISBLANK(citizen_services_records_log!K230),"None")</f>
        <v>Care Dependency Grant</v>
      </c>
      <c r="L230" s="5" t="str" cm="1">
        <f t="array" ref="L230">SUBSTITUTE(PROPER(_xlfn.IFS(ISTEXT(citizen_services_records_log!L230),citizen_services_records_log!L230, ISBLANK(citizen_services_records_log!L230),"None")),"Id","ID",1)</f>
        <v>Rejected</v>
      </c>
      <c r="M230" s="5" t="str" cm="1">
        <f t="array" ref="M230">IF(citizen_services_records_log!M230 = "Re-opened","Re-opened",PROPER(_xlfn.IFS(ISTEXT(citizen_services_records_log!M230),citizen_services_records_log!M230, ISBLANK(citizen_services_records_log!M230),"None")))</f>
        <v>Pending</v>
      </c>
      <c r="N230" s="5" t="str" cm="1">
        <f t="array" ref="N230">(_xlfn.IFS(ISTEXT(citizen_services_records_log!N230),citizen_services_records_log!N230,ISBLANK(citizen_services_records_log!N230),"None"))</f>
        <v>Q194</v>
      </c>
      <c r="O230" s="5" t="str" cm="1">
        <f t="array" ref="O230">_xlfn.IFS(ISTEXT(citizen_services_records_log!O230),PROPER(citizen_services_records_log!O230),ISBLANK(citizen_services_records_log!O230),"None")</f>
        <v>Refilwe Swart</v>
      </c>
      <c r="P230" s="4" t="str">
        <f>IF(ISBLANK(citizen_services_records_log!P230),"None",IF(ISNUMBER(citizen_services_records_log!P230),citizen_services_records_log!P230,DATE(RIGHT(citizen_services_records_log!P230,4),MID(citizen_services_records_log!P230,4,2),LEFT(citizen_services_records_log!P230,2))))</f>
        <v>None</v>
      </c>
      <c r="Q230" s="5" t="str" cm="1">
        <f t="array" ref="Q230">SUBSTITUTE(_xlfn.IFS(ISTEXT(citizen_services_records_log!Q230),PROPER(citizen_services_records_log!Q230),ISBLANK(citizen_services_records_log!Q230),"None"),"Id","ID",1)</f>
        <v>Applicant Is A Minor, Guardian Present And Documented</v>
      </c>
    </row>
    <row r="231" spans="1:17" x14ac:dyDescent="0.3">
      <c r="A231" s="5" t="str">
        <f>IF(ISBLANK(citizen_services_records_log!A231),"None",(CONCATENATE(UPPER(_xlfn.TEXTBEFORE(SUBSTITUTE(citizen_services_records_log!A231, "-", ""), {"0","1","2","3","4","5","6","7","8","9"}, 1)),"-",RIGHT(citizen_services_records_log!A231,6))))</f>
        <v>SASSA-000734</v>
      </c>
      <c r="B231" s="2">
        <f>IF(ISBLANK(citizen_services_records_log!B231),"None",IF(ISNUMBER(citizen_services_records_log!B231),citizen_services_records_log!B231,DATE(RIGHT(citizen_services_records_log!B231,4),MID(citizen_services_records_log!B231,4,2),LEFT(citizen_services_records_log!B231,2))))</f>
        <v>46104</v>
      </c>
      <c r="C231" s="5" t="str">
        <f>IF(citizen_services_records_log!C231 = "SASSA Grant Status Enquiry","SASSA - Grant Status Enquiry",IF(citizen_services_records_log!C231 = "SASSA Grant Application",  "SASSA - Grant Application", IF(citizen_services_records_log!C231=0,"None", citizen_services_records_log!C231)))</f>
        <v>SASSA - Grant Status Enquiry</v>
      </c>
      <c r="D231" s="5" t="str" cm="1">
        <f t="array" ref="D231">_xlfn.IFS(ISTEXT(citizen_services_records_log!D231),PROPER(citizen_services_records_log!D231),ISBLANK(citizen_services_records_log!D231),"None")</f>
        <v>Sharpeville Clinic</v>
      </c>
      <c r="E231" s="5" t="str" cm="1">
        <f t="array" ref="E231">_xlfn.IFS(ISTEXT(citizen_services_records_log!E231),PROPER(citizen_services_records_log!E231),ISBLANK(citizen_services_records_log!E231),"None")</f>
        <v>Marie Ndlovu</v>
      </c>
      <c r="F231" s="6" cm="1">
        <f t="array" ref="F231">_xlfn.IFS(ISBLANK(citizen_services_records_log!F231),"None", TYPE(citizen_services_records_log!F231)=1,citizen_services_records_log!F231,citizen_services_records_log!F231="ID NOT PROVIDED","ID not provided" )</f>
        <v>703000000000</v>
      </c>
      <c r="G231" s="4" t="str">
        <f>IF(ISBLANK(citizen_services_records_log!G231),"None",IF(ISNUMBER(citizen_services_records_log!G231),citizen_services_records_log!G231,DATE(RIGHT(citizen_services_records_log!G231,4),MID(citizen_services_records_log!G231,4,2),LEFT(citizen_services_records_log!G231,2))))</f>
        <v>None</v>
      </c>
      <c r="H231" s="5" t="str" cm="1">
        <f t="array" ref="H231">_xlfn.IFS(citizen_services_records_log!H231="M", "Male", citizen_services_records_log!H231 = "F", "Female", citizen_services_records_log!H231="male", "Male", citizen_services_records_log!H231="female","Female", ISBLANK(citizen_services_records_log!H231),"None", citizen_services_records_log!H231 = "Female", "Female", citizen_services_records_log!H231="Male","Male")</f>
        <v>Male</v>
      </c>
      <c r="I231" s="6" t="str">
        <f>IF(OR(ISBLANK(citizen_services_records_log!I231),UPPER(TRIM(citizen_services_records_log!I231))="N/A"),"None",_xlfn.LET(_xlpm.d,RIGHT(SUBSTITUTE(SUBSTITUTE(SUBSTITUTE(SUBSTITUTE(citizen_services_records_log!I231," ",""),"-",""),"(",""),")",""),9),"0"&amp;LEFT(_xlpm.d,2)&amp;" "&amp;MID(_xlpm.d,3,3)&amp;" "&amp;RIGHT(_xlpm.d,4)))</f>
        <v>082 242 8295</v>
      </c>
      <c r="J231" s="5" t="str" cm="1">
        <f t="array" ref="J231">_xlfn.IFS(ISTEXT(citizen_services_records_log!J231),citizen_services_records_log!J231,ISBLANK(citizen_services_records_log!J231),"None")</f>
        <v>Ward 5</v>
      </c>
      <c r="K231" s="5" t="str" cm="1">
        <f t="array" ref="K231">_xlfn.IFS(ISTEXT(citizen_services_records_log!K231),citizen_services_records_log!K231, ISBLANK(citizen_services_records_log!K231),"None")</f>
        <v>Older Person's Grant</v>
      </c>
      <c r="L231" s="5" t="str" cm="1">
        <f t="array" ref="L231">SUBSTITUTE(PROPER(_xlfn.IFS(ISTEXT(citizen_services_records_log!L231),citizen_services_records_log!L231, ISBLANK(citizen_services_records_log!L231),"None")),"Id","ID",1)</f>
        <v>Complete</v>
      </c>
      <c r="M231" s="5" t="str" cm="1">
        <f t="array" ref="M231">IF(citizen_services_records_log!M231 = "Re-opened","Re-opened",PROPER(_xlfn.IFS(ISTEXT(citizen_services_records_log!M231),citizen_services_records_log!M231, ISBLANK(citizen_services_records_log!M231),"None")))</f>
        <v>Escalated</v>
      </c>
      <c r="N231" s="5" t="str" cm="1">
        <f t="array" ref="N231">(_xlfn.IFS(ISTEXT(citizen_services_records_log!N231),citizen_services_records_log!N231,ISBLANK(citizen_services_records_log!N231),"None"))</f>
        <v>Q011</v>
      </c>
      <c r="O231" s="5" t="str" cm="1">
        <f t="array" ref="O231">_xlfn.IFS(ISTEXT(citizen_services_records_log!O231),PROPER(citizen_services_records_log!O231),ISBLANK(citizen_services_records_log!O231),"None")</f>
        <v>Zanele Swart</v>
      </c>
      <c r="P231" s="4" t="str">
        <f>IF(ISBLANK(citizen_services_records_log!P231),"None",IF(ISNUMBER(citizen_services_records_log!P231),citizen_services_records_log!P231,DATE(RIGHT(citizen_services_records_log!P231,4),MID(citizen_services_records_log!P231,4,2),LEFT(citizen_services_records_log!P231,2))))</f>
        <v>None</v>
      </c>
      <c r="Q231" s="5" t="str" cm="1">
        <f t="array" ref="Q231">SUBSTITUTE(_xlfn.IFS(ISTEXT(citizen_services_records_log!Q231),PROPER(citizen_services_records_log!Q231),ISBLANK(citizen_services_records_log!Q231),"None"),"Id","ID",1)</f>
        <v>Applicant Referred To Social Worker</v>
      </c>
    </row>
    <row r="232" spans="1:17" x14ac:dyDescent="0.3">
      <c r="A232" s="5" t="str">
        <f>IF(ISBLANK(citizen_services_records_log!A232),"None",(CONCATENATE(UPPER(_xlfn.TEXTBEFORE(SUBSTITUTE(citizen_services_records_log!A232, "-", ""), {"0","1","2","3","4","5","6","7","8","9"}, 1)),"-",RIGHT(citizen_services_records_log!A232,6))))</f>
        <v>SASSA-000659</v>
      </c>
      <c r="B232" s="2">
        <f>IF(ISBLANK(citizen_services_records_log!B232),"None",IF(ISNUMBER(citizen_services_records_log!B232),citizen_services_records_log!B232,DATE(RIGHT(citizen_services_records_log!B232,4),MID(citizen_services_records_log!B232,4,2),LEFT(citizen_services_records_log!B232,2))))</f>
        <v>46036</v>
      </c>
      <c r="C232" s="5" t="str">
        <f>IF(citizen_services_records_log!C232 = "SASSA Grant Status Enquiry","SASSA - Grant Status Enquiry",IF(citizen_services_records_log!C232 = "SASSA Grant Application",  "SASSA - Grant Application", IF(citizen_services_records_log!C232=0,"None", citizen_services_records_log!C232)))</f>
        <v>SASSA - Grant Application</v>
      </c>
      <c r="D232" s="5" t="str" cm="1">
        <f t="array" ref="D232">_xlfn.IFS(ISTEXT(citizen_services_records_log!D232),PROPER(citizen_services_records_log!D232),ISBLANK(citizen_services_records_log!D232),"None")</f>
        <v>Evaton Sassa Office</v>
      </c>
      <c r="E232" s="5" t="str" cm="1">
        <f t="array" ref="E232">_xlfn.IFS(ISTEXT(citizen_services_records_log!E232),PROPER(citizen_services_records_log!E232),ISBLANK(citizen_services_records_log!E232),"None")</f>
        <v>Elizabeth Radebe</v>
      </c>
      <c r="F232" s="6" cm="1">
        <f t="array" ref="F232">_xlfn.IFS(ISBLANK(citizen_services_records_log!F232),"None", TYPE(citizen_services_records_log!F232)=1,citizen_services_records_log!F232,citizen_services_records_log!F232="ID NOT PROVIDED","ID not provided" )</f>
        <v>4310000000000</v>
      </c>
      <c r="G232" s="4">
        <f>IF(ISBLANK(citizen_services_records_log!G232),"None",IF(ISNUMBER(citizen_services_records_log!G232),citizen_services_records_log!G232,DATE(RIGHT(citizen_services_records_log!G232,4),MID(citizen_services_records_log!G232,4,2),LEFT(citizen_services_records_log!G232,2))))</f>
        <v>15958</v>
      </c>
      <c r="H232" s="5" t="str" cm="1">
        <f t="array" ref="H232">_xlfn.IFS(citizen_services_records_log!H232="M", "Male", citizen_services_records_log!H232 = "F", "Female", citizen_services_records_log!H232="male", "Male", citizen_services_records_log!H232="female","Female", ISBLANK(citizen_services_records_log!H232),"None", citizen_services_records_log!H232 = "Female", "Female", citizen_services_records_log!H232="Male","Male")</f>
        <v>Female</v>
      </c>
      <c r="I232" s="6" t="str">
        <f>IF(OR(ISBLANK(citizen_services_records_log!I232),UPPER(TRIM(citizen_services_records_log!I232))="N/A"),"None",_xlfn.LET(_xlpm.d,RIGHT(SUBSTITUTE(SUBSTITUTE(SUBSTITUTE(SUBSTITUTE(citizen_services_records_log!I232," ",""),"-",""),"(",""),")",""),9),"0"&amp;LEFT(_xlpm.d,2)&amp;" "&amp;MID(_xlpm.d,3,3)&amp;" "&amp;RIGHT(_xlpm.d,4)))</f>
        <v>084 112 2837</v>
      </c>
      <c r="J232" s="5" t="str" cm="1">
        <f t="array" ref="J232">_xlfn.IFS(ISTEXT(citizen_services_records_log!J232),citizen_services_records_log!J232,ISBLANK(citizen_services_records_log!J232),"None")</f>
        <v>Ward 1</v>
      </c>
      <c r="K232" s="5" t="str" cm="1">
        <f t="array" ref="K232">_xlfn.IFS(ISTEXT(citizen_services_records_log!K232),citizen_services_records_log!K232, ISBLANK(citizen_services_records_log!K232),"None")</f>
        <v>SRD Grant</v>
      </c>
      <c r="L232" s="5" t="str" cm="1">
        <f t="array" ref="L232">SUBSTITUTE(PROPER(_xlfn.IFS(ISTEXT(citizen_services_records_log!L232),citizen_services_records_log!L232, ISBLANK(citizen_services_records_log!L232),"None")),"Id","ID",1)</f>
        <v>Incomplete - Missing ID Copy</v>
      </c>
      <c r="M232" s="5" t="str" cm="1">
        <f t="array" ref="M232">IF(citizen_services_records_log!M232 = "Re-opened","Re-opened",PROPER(_xlfn.IFS(ISTEXT(citizen_services_records_log!M232),citizen_services_records_log!M232, ISBLANK(citizen_services_records_log!M232),"None")))</f>
        <v>Awaiting Documents</v>
      </c>
      <c r="N232" s="5" t="str" cm="1">
        <f t="array" ref="N232">(_xlfn.IFS(ISTEXT(citizen_services_records_log!N232),citizen_services_records_log!N232,ISBLANK(citizen_services_records_log!N232),"None"))</f>
        <v>Q099</v>
      </c>
      <c r="O232" s="5" t="str" cm="1">
        <f t="array" ref="O232">_xlfn.IFS(ISTEXT(citizen_services_records_log!O232),PROPER(citizen_services_records_log!O232),ISBLANK(citizen_services_records_log!O232),"None")</f>
        <v>Busisiwe Mahlangu</v>
      </c>
      <c r="P232" s="4" t="str">
        <f>IF(ISBLANK(citizen_services_records_log!P232),"None",IF(ISNUMBER(citizen_services_records_log!P232),citizen_services_records_log!P232,DATE(RIGHT(citizen_services_records_log!P232,4),MID(citizen_services_records_log!P232,4,2),LEFT(citizen_services_records_log!P232,2))))</f>
        <v>None</v>
      </c>
      <c r="Q232" s="5" t="str" cm="1">
        <f t="array" ref="Q232">SUBSTITUTE(_xlfn.IFS(ISTEXT(citizen_services_records_log!Q232),PROPER(citizen_services_records_log!Q232),ISBLANK(citizen_services_records_log!Q232),"None"),"Id","ID",1)</f>
        <v>Record Incomplete - Contact Number Illegible On Form</v>
      </c>
    </row>
    <row r="233" spans="1:17" x14ac:dyDescent="0.3">
      <c r="A233" s="5" t="str">
        <f>IF(ISBLANK(citizen_services_records_log!A233),"None",(CONCATENATE(UPPER(_xlfn.TEXTBEFORE(SUBSTITUTE(citizen_services_records_log!A233, "-", ""), {"0","1","2","3","4","5","6","7","8","9"}, 1)),"-",RIGHT(citizen_services_records_log!A233,6))))</f>
        <v>DHA-000301</v>
      </c>
      <c r="B233" s="2">
        <f>IF(ISBLANK(citizen_services_records_log!B233),"None",IF(ISNUMBER(citizen_services_records_log!B233),citizen_services_records_log!B233,DATE(RIGHT(citizen_services_records_log!B233,4),MID(citizen_services_records_log!B233,4,2),LEFT(citizen_services_records_log!B233,2))))</f>
        <v>46087</v>
      </c>
      <c r="C233" s="5" t="str">
        <f>IF(citizen_services_records_log!C233 = "SASSA Grant Status Enquiry","SASSA - Grant Status Enquiry",IF(citizen_services_records_log!C233 = "SASSA Grant Application",  "SASSA - Grant Application", IF(citizen_services_records_log!C233=0,"None", citizen_services_records_log!C233)))</f>
        <v>Home Affairs - Birth Certificate</v>
      </c>
      <c r="D233" s="5" t="str" cm="1">
        <f t="array" ref="D233">_xlfn.IFS(ISTEXT(citizen_services_records_log!D233),PROPER(citizen_services_records_log!D233),ISBLANK(citizen_services_records_log!D233),"None")</f>
        <v>Emfuleni Municipal Office</v>
      </c>
      <c r="E233" s="5" t="str" cm="1">
        <f t="array" ref="E233">_xlfn.IFS(ISTEXT(citizen_services_records_log!E233),PROPER(citizen_services_records_log!E233),ISBLANK(citizen_services_records_log!E233),"None")</f>
        <v>Zodwa Radebe</v>
      </c>
      <c r="F233" s="6" cm="1">
        <f t="array" ref="F233">_xlfn.IFS(ISBLANK(citizen_services_records_log!F233),"None", TYPE(citizen_services_records_log!F233)=1,citizen_services_records_log!F233,citizen_services_records_log!F233="ID NOT PROVIDED","ID not provided" )</f>
        <v>9410000000000</v>
      </c>
      <c r="G233" s="4" t="str">
        <f>IF(ISBLANK(citizen_services_records_log!G233),"None",IF(ISNUMBER(citizen_services_records_log!G233),citizen_services_records_log!G233,DATE(RIGHT(citizen_services_records_log!G233,4),MID(citizen_services_records_log!G233,4,2),LEFT(citizen_services_records_log!G233,2))))</f>
        <v>None</v>
      </c>
      <c r="H233" s="5" t="str" cm="1">
        <f t="array" ref="H233">_xlfn.IFS(citizen_services_records_log!H233="M", "Male", citizen_services_records_log!H233 = "F", "Female", citizen_services_records_log!H233="male", "Male", citizen_services_records_log!H233="female","Female", ISBLANK(citizen_services_records_log!H233),"None", citizen_services_records_log!H233 = "Female", "Female", citizen_services_records_log!H233="Male","Male")</f>
        <v>Male</v>
      </c>
      <c r="I233" s="6" t="str">
        <f>IF(OR(ISBLANK(citizen_services_records_log!I233),UPPER(TRIM(citizen_services_records_log!I233))="N/A"),"None",_xlfn.LET(_xlpm.d,RIGHT(SUBSTITUTE(SUBSTITUTE(SUBSTITUTE(SUBSTITUTE(citizen_services_records_log!I233," ",""),"-",""),"(",""),")",""),9),"0"&amp;LEFT(_xlpm.d,2)&amp;" "&amp;MID(_xlpm.d,3,3)&amp;" "&amp;RIGHT(_xlpm.d,4)))</f>
        <v>076 763 9923</v>
      </c>
      <c r="J233" s="5" t="str" cm="1">
        <f t="array" ref="J233">_xlfn.IFS(ISTEXT(citizen_services_records_log!J233),citizen_services_records_log!J233,ISBLANK(citizen_services_records_log!J233),"None")</f>
        <v>Ward 12</v>
      </c>
      <c r="K233" s="5" t="str" cm="1">
        <f t="array" ref="K233">_xlfn.IFS(ISTEXT(citizen_services_records_log!K233),citizen_services_records_log!K233, ISBLANK(citizen_services_records_log!K233),"None")</f>
        <v>None</v>
      </c>
      <c r="L233" s="5" t="str" cm="1">
        <f t="array" ref="L233">SUBSTITUTE(PROPER(_xlfn.IFS(ISTEXT(citizen_services_records_log!L233),citizen_services_records_log!L233, ISBLANK(citizen_services_records_log!L233),"None")),"Id","ID",1)</f>
        <v>None</v>
      </c>
      <c r="M233" s="5" t="str" cm="1">
        <f t="array" ref="M233">IF(citizen_services_records_log!M233 = "Re-opened","Re-opened",PROPER(_xlfn.IFS(ISTEXT(citizen_services_records_log!M233),citizen_services_records_log!M233, ISBLANK(citizen_services_records_log!M233),"None")))</f>
        <v>Captured</v>
      </c>
      <c r="N233" s="5" t="str" cm="1">
        <f t="array" ref="N233">(_xlfn.IFS(ISTEXT(citizen_services_records_log!N233),citizen_services_records_log!N233,ISBLANK(citizen_services_records_log!N233),"None"))</f>
        <v>Q116</v>
      </c>
      <c r="O233" s="5" t="str" cm="1">
        <f t="array" ref="O233">_xlfn.IFS(ISTEXT(citizen_services_records_log!O233),PROPER(citizen_services_records_log!O233),ISBLANK(citizen_services_records_log!O233),"None")</f>
        <v>None</v>
      </c>
      <c r="P233" s="4" t="str">
        <f>IF(ISBLANK(citizen_services_records_log!P233),"None",IF(ISNUMBER(citizen_services_records_log!P233),citizen_services_records_log!P233,DATE(RIGHT(citizen_services_records_log!P233,4),MID(citizen_services_records_log!P233,4,2),LEFT(citizen_services_records_log!P233,2))))</f>
        <v>None</v>
      </c>
      <c r="Q233" s="5" t="str" cm="1">
        <f t="array" ref="Q233">SUBSTITUTE(_xlfn.IFS(ISTEXT(citizen_services_records_log!Q233),PROPER(citizen_services_records_log!Q233),ISBLANK(citizen_services_records_log!Q233),"None"),"Id","ID",1)</f>
        <v>Urgent Case - Fast-Tracked Per Supervisor Approval</v>
      </c>
    </row>
    <row r="234" spans="1:17" x14ac:dyDescent="0.3">
      <c r="A234" s="5" t="str">
        <f>IF(ISBLANK(citizen_services_records_log!A234),"None",(CONCATENATE(UPPER(_xlfn.TEXTBEFORE(SUBSTITUTE(citizen_services_records_log!A234, "-", ""), {"0","1","2","3","4","5","6","7","8","9"}, 1)),"-",RIGHT(citizen_services_records_log!A234,6))))</f>
        <v>SASSA-000465</v>
      </c>
      <c r="B234" s="2">
        <f>IF(ISBLANK(citizen_services_records_log!B234),"None",IF(ISNUMBER(citizen_services_records_log!B234),citizen_services_records_log!B234,DATE(RIGHT(citizen_services_records_log!B234,4),MID(citizen_services_records_log!B234,4,2),LEFT(citizen_services_records_log!B234,2))))</f>
        <v>46193</v>
      </c>
      <c r="C234" s="5" t="str">
        <f>IF(citizen_services_records_log!C234 = "SASSA Grant Status Enquiry","SASSA - Grant Status Enquiry",IF(citizen_services_records_log!C234 = "SASSA Grant Application",  "SASSA - Grant Application", IF(citizen_services_records_log!C234=0,"None", citizen_services_records_log!C234)))</f>
        <v>SASSA - Grant Application</v>
      </c>
      <c r="D234" s="5" t="str" cm="1">
        <f t="array" ref="D234">_xlfn.IFS(ISTEXT(citizen_services_records_log!D234),PROPER(citizen_services_records_log!D234),ISBLANK(citizen_services_records_log!D234),"None")</f>
        <v>Sasolburg Home Affairs</v>
      </c>
      <c r="E234" s="5" t="str" cm="1">
        <f t="array" ref="E234">_xlfn.IFS(ISTEXT(citizen_services_records_log!E234),PROPER(citizen_services_records_log!E234),ISBLANK(citizen_services_records_log!E234),"None")</f>
        <v>Lindiwe Molefe</v>
      </c>
      <c r="F234" s="6" cm="1">
        <f t="array" ref="F234">_xlfn.IFS(ISBLANK(citizen_services_records_log!F234),"None", TYPE(citizen_services_records_log!F234)=1,citizen_services_records_log!F234,citizen_services_records_log!F234="ID NOT PROVIDED","ID not provided" )</f>
        <v>903000000000</v>
      </c>
      <c r="G234" s="4">
        <f>IF(ISBLANK(citizen_services_records_log!G234),"None",IF(ISNUMBER(citizen_services_records_log!G234),citizen_services_records_log!G234,DATE(RIGHT(citizen_services_records_log!G234,4),MID(citizen_services_records_log!G234,4,2),LEFT(citizen_services_records_log!G234,2))))</f>
        <v>39900</v>
      </c>
      <c r="H234" s="5" t="str" cm="1">
        <f t="array" ref="H234">_xlfn.IFS(citizen_services_records_log!H234="M", "Male", citizen_services_records_log!H234 = "F", "Female", citizen_services_records_log!H234="male", "Male", citizen_services_records_log!H234="female","Female", ISBLANK(citizen_services_records_log!H234),"None", citizen_services_records_log!H234 = "Female", "Female", citizen_services_records_log!H234="Male","Male")</f>
        <v>Male</v>
      </c>
      <c r="I234" s="6" t="str">
        <f>IF(OR(ISBLANK(citizen_services_records_log!I234),UPPER(TRIM(citizen_services_records_log!I234))="N/A"),"None",_xlfn.LET(_xlpm.d,RIGHT(SUBSTITUTE(SUBSTITUTE(SUBSTITUTE(SUBSTITUTE(citizen_services_records_log!I234," ",""),"-",""),"(",""),")",""),9),"0"&amp;LEFT(_xlpm.d,2)&amp;" "&amp;MID(_xlpm.d,3,3)&amp;" "&amp;RIGHT(_xlpm.d,4)))</f>
        <v>077 663 7120</v>
      </c>
      <c r="J234" s="5" t="str" cm="1">
        <f t="array" ref="J234">_xlfn.IFS(ISTEXT(citizen_services_records_log!J234),citizen_services_records_log!J234,ISBLANK(citizen_services_records_log!J234),"None")</f>
        <v>Ward 11</v>
      </c>
      <c r="K234" s="5" t="str" cm="1">
        <f t="array" ref="K234">_xlfn.IFS(ISTEXT(citizen_services_records_log!K234),citizen_services_records_log!K234, ISBLANK(citizen_services_records_log!K234),"None")</f>
        <v>None</v>
      </c>
      <c r="L234" s="5" t="str" cm="1">
        <f t="array" ref="L234">SUBSTITUTE(PROPER(_xlfn.IFS(ISTEXT(citizen_services_records_log!L234),citizen_services_records_log!L234, ISBLANK(citizen_services_records_log!L234),"None")),"Id","ID",1)</f>
        <v>Complete</v>
      </c>
      <c r="M234" s="5" t="str" cm="1">
        <f t="array" ref="M234">IF(citizen_services_records_log!M234 = "Re-opened","Re-opened",PROPER(_xlfn.IFS(ISTEXT(citizen_services_records_log!M234),citizen_services_records_log!M234, ISBLANK(citizen_services_records_log!M234),"None")))</f>
        <v>Awaiting Documents</v>
      </c>
      <c r="N234" s="5" t="str" cm="1">
        <f t="array" ref="N234">(_xlfn.IFS(ISTEXT(citizen_services_records_log!N234),citizen_services_records_log!N234,ISBLANK(citizen_services_records_log!N234),"None"))</f>
        <v>Q138</v>
      </c>
      <c r="O234" s="5" t="str" cm="1">
        <f t="array" ref="O234">_xlfn.IFS(ISTEXT(citizen_services_records_log!O234),PROPER(citizen_services_records_log!O234),ISBLANK(citizen_services_records_log!O234),"None")</f>
        <v>Lerato Mahlangu</v>
      </c>
      <c r="P234" s="4" t="str">
        <f>IF(ISBLANK(citizen_services_records_log!P234),"None",IF(ISNUMBER(citizen_services_records_log!P234),citizen_services_records_log!P234,DATE(RIGHT(citizen_services_records_log!P234,4),MID(citizen_services_records_log!P234,4,2),LEFT(citizen_services_records_log!P234,2))))</f>
        <v>None</v>
      </c>
      <c r="Q234" s="5" t="str" cm="1">
        <f t="array" ref="Q234">SUBSTITUTE(_xlfn.IFS(ISTEXT(citizen_services_records_log!Q234),PROPER(citizen_services_records_log!Q234),ISBLANK(citizen_services_records_log!Q234),"None"),"Id","ID",1)</f>
        <v>Interpreter Required - Assisted In Sesotho</v>
      </c>
    </row>
    <row r="235" spans="1:17" x14ac:dyDescent="0.3">
      <c r="A235" s="5" t="str">
        <f>IF(ISBLANK(citizen_services_records_log!A235),"None",(CONCATENATE(UPPER(_xlfn.TEXTBEFORE(SUBSTITUTE(citizen_services_records_log!A235, "-", ""), {"0","1","2","3","4","5","6","7","8","9"}, 1)),"-",RIGHT(citizen_services_records_log!A235,6))))</f>
        <v>CLN-000710</v>
      </c>
      <c r="B235" s="2">
        <f>IF(ISBLANK(citizen_services_records_log!B235),"None",IF(ISNUMBER(citizen_services_records_log!B235),citizen_services_records_log!B235,DATE(RIGHT(citizen_services_records_log!B235,4),MID(citizen_services_records_log!B235,4,2),LEFT(citizen_services_records_log!B235,2))))</f>
        <v>45984</v>
      </c>
      <c r="C235" s="5" t="str">
        <f>IF(citizen_services_records_log!C235 = "SASSA Grant Status Enquiry","SASSA - Grant Status Enquiry",IF(citizen_services_records_log!C235 = "SASSA Grant Application",  "SASSA - Grant Application", IF(citizen_services_records_log!C235=0,"None", citizen_services_records_log!C235)))</f>
        <v>Clinic - General Consultation</v>
      </c>
      <c r="D235" s="5" t="str" cm="1">
        <f t="array" ref="D235">_xlfn.IFS(ISTEXT(citizen_services_records_log!D235),PROPER(citizen_services_records_log!D235),ISBLANK(citizen_services_records_log!D235),"None")</f>
        <v>Evaton Sassa Office</v>
      </c>
      <c r="E235" s="5" t="str" cm="1">
        <f t="array" ref="E235">_xlfn.IFS(ISTEXT(citizen_services_records_log!E235),PROPER(citizen_services_records_log!E235),ISBLANK(citizen_services_records_log!E235),"None")</f>
        <v>Nomvula Botha</v>
      </c>
      <c r="F235" s="6" cm="1">
        <f t="array" ref="F235">_xlfn.IFS(ISBLANK(citizen_services_records_log!F235),"None", TYPE(citizen_services_records_log!F235)=1,citizen_services_records_log!F235,citizen_services_records_log!F235="ID NOT PROVIDED","ID not provided" )</f>
        <v>9800000000000</v>
      </c>
      <c r="G235" s="4" t="str">
        <f>IF(ISBLANK(citizen_services_records_log!G235),"None",IF(ISNUMBER(citizen_services_records_log!G235),citizen_services_records_log!G235,DATE(RIGHT(citizen_services_records_log!G235,4),MID(citizen_services_records_log!G235,4,2),LEFT(citizen_services_records_log!G235,2))))</f>
        <v>None</v>
      </c>
      <c r="H235" s="5" t="str" cm="1">
        <f t="array" ref="H235">_xlfn.IFS(citizen_services_records_log!H235="M", "Male", citizen_services_records_log!H235 = "F", "Female", citizen_services_records_log!H235="male", "Male", citizen_services_records_log!H235="female","Female", ISBLANK(citizen_services_records_log!H235),"None", citizen_services_records_log!H235 = "Female", "Female", citizen_services_records_log!H235="Male","Male")</f>
        <v>Male</v>
      </c>
      <c r="I235" s="6" t="str">
        <f>IF(OR(ISBLANK(citizen_services_records_log!I235),UPPER(TRIM(citizen_services_records_log!I235))="N/A"),"None",_xlfn.LET(_xlpm.d,RIGHT(SUBSTITUTE(SUBSTITUTE(SUBSTITUTE(SUBSTITUTE(citizen_services_records_log!I235," ",""),"-",""),"(",""),")",""),9),"0"&amp;LEFT(_xlpm.d,2)&amp;" "&amp;MID(_xlpm.d,3,3)&amp;" "&amp;RIGHT(_xlpm.d,4)))</f>
        <v>082 991 5459</v>
      </c>
      <c r="J235" s="5" t="str" cm="1">
        <f t="array" ref="J235">_xlfn.IFS(ISTEXT(citizen_services_records_log!J235),citizen_services_records_log!J235,ISBLANK(citizen_services_records_log!J235),"None")</f>
        <v>Ward 24</v>
      </c>
      <c r="K235" s="5" t="str" cm="1">
        <f t="array" ref="K235">_xlfn.IFS(ISTEXT(citizen_services_records_log!K235),citizen_services_records_log!K235, ISBLANK(citizen_services_records_log!K235),"None")</f>
        <v>Care Dependency Grant</v>
      </c>
      <c r="L235" s="5" t="str" cm="1">
        <f t="array" ref="L235">SUBSTITUTE(PROPER(_xlfn.IFS(ISTEXT(citizen_services_records_log!L235),citizen_services_records_log!L235, ISBLANK(citizen_services_records_log!L235),"None")),"Id","ID",1)</f>
        <v>Awaiting Home Affairs Confirmation</v>
      </c>
      <c r="M235" s="5" t="str" cm="1">
        <f t="array" ref="M235">IF(citizen_services_records_log!M235 = "Re-opened","Re-opened",PROPER(_xlfn.IFS(ISTEXT(citizen_services_records_log!M235),citizen_services_records_log!M235, ISBLANK(citizen_services_records_log!M235),"None")))</f>
        <v>Closed</v>
      </c>
      <c r="N235" s="5" t="str" cm="1">
        <f t="array" ref="N235">(_xlfn.IFS(ISTEXT(citizen_services_records_log!N235),citizen_services_records_log!N235,ISBLANK(citizen_services_records_log!N235),"None"))</f>
        <v>Q124</v>
      </c>
      <c r="O235" s="5" t="str" cm="1">
        <f t="array" ref="O235">_xlfn.IFS(ISTEXT(citizen_services_records_log!O235),PROPER(citizen_services_records_log!O235),ISBLANK(citizen_services_records_log!O235),"None")</f>
        <v>Chris Radebe</v>
      </c>
      <c r="P235" s="4">
        <f>IF(ISBLANK(citizen_services_records_log!P235),"None",IF(ISNUMBER(citizen_services_records_log!P235),citizen_services_records_log!P235,DATE(RIGHT(citizen_services_records_log!P235,4),MID(citizen_services_records_log!P235,4,2),LEFT(citizen_services_records_log!P235,2))))</f>
        <v>45881</v>
      </c>
      <c r="Q235" s="5" t="str" cm="1">
        <f t="array" ref="Q235">SUBSTITUTE(_xlfn.IFS(ISTEXT(citizen_services_records_log!Q235),PROPER(citizen_services_records_log!Q235),ISBLANK(citizen_services_records_log!Q235),"None"),"Id","ID",1)</f>
        <v>Applicant Did Not Bring Required Supporting Documents</v>
      </c>
    </row>
    <row r="236" spans="1:17" x14ac:dyDescent="0.3">
      <c r="A236" s="5" t="str">
        <f>IF(ISBLANK(citizen_services_records_log!A236),"None",(CONCATENATE(UPPER(_xlfn.TEXTBEFORE(SUBSTITUTE(citizen_services_records_log!A236, "-", ""), {"0","1","2","3","4","5","6","7","8","9"}, 1)),"-",RIGHT(citizen_services_records_log!A236,6))))</f>
        <v>DHA-000716</v>
      </c>
      <c r="B236" s="2">
        <f>IF(ISBLANK(citizen_services_records_log!B236),"None",IF(ISNUMBER(citizen_services_records_log!B236),citizen_services_records_log!B236,DATE(RIGHT(citizen_services_records_log!B236,4),MID(citizen_services_records_log!B236,4,2),LEFT(citizen_services_records_log!B236,2))))</f>
        <v>46200</v>
      </c>
      <c r="C236" s="5" t="str">
        <f>IF(citizen_services_records_log!C236 = "SASSA Grant Status Enquiry","SASSA - Grant Status Enquiry",IF(citizen_services_records_log!C236 = "SASSA Grant Application",  "SASSA - Grant Application", IF(citizen_services_records_log!C236=0,"None", citizen_services_records_log!C236)))</f>
        <v>Home Affairs - ID Application</v>
      </c>
      <c r="D236" s="5" t="str" cm="1">
        <f t="array" ref="D236">_xlfn.IFS(ISTEXT(citizen_services_records_log!D236),PROPER(citizen_services_records_log!D236),ISBLANK(citizen_services_records_log!D236),"None")</f>
        <v>Boipatong Clinic</v>
      </c>
      <c r="E236" s="5" t="str" cm="1">
        <f t="array" ref="E236">_xlfn.IFS(ISTEXT(citizen_services_records_log!E236),PROPER(citizen_services_records_log!E236),ISBLANK(citizen_services_records_log!E236),"None")</f>
        <v>Tumelo Fourie</v>
      </c>
      <c r="F236" s="6" cm="1">
        <f t="array" ref="F236">_xlfn.IFS(ISBLANK(citizen_services_records_log!F236),"None", TYPE(citizen_services_records_log!F236)=1,citizen_services_records_log!F236,citizen_services_records_log!F236="ID NOT PROVIDED","ID not provided" )</f>
        <v>9310000000000</v>
      </c>
      <c r="G236" s="4">
        <f>IF(ISBLANK(citizen_services_records_log!G236),"None",IF(ISNUMBER(citizen_services_records_log!G236),citizen_services_records_log!G236,DATE(RIGHT(citizen_services_records_log!G236,4),MID(citizen_services_records_log!G236,4,2),LEFT(citizen_services_records_log!G236,2))))</f>
        <v>34332</v>
      </c>
      <c r="H236" s="5" t="str" cm="1">
        <f t="array" ref="H236">_xlfn.IFS(citizen_services_records_log!H236="M", "Male", citizen_services_records_log!H236 = "F", "Female", citizen_services_records_log!H236="male", "Male", citizen_services_records_log!H236="female","Female", ISBLANK(citizen_services_records_log!H236),"None", citizen_services_records_log!H236 = "Female", "Female", citizen_services_records_log!H236="Male","Male")</f>
        <v>Male</v>
      </c>
      <c r="I236" s="6" t="str">
        <f>IF(OR(ISBLANK(citizen_services_records_log!I236),UPPER(TRIM(citizen_services_records_log!I236))="N/A"),"None",_xlfn.LET(_xlpm.d,RIGHT(SUBSTITUTE(SUBSTITUTE(SUBSTITUTE(SUBSTITUTE(citizen_services_records_log!I236," ",""),"-",""),"(",""),")",""),9),"0"&amp;LEFT(_xlpm.d,2)&amp;" "&amp;MID(_xlpm.d,3,3)&amp;" "&amp;RIGHT(_xlpm.d,4)))</f>
        <v>075 610 6791</v>
      </c>
      <c r="J236" s="5" t="str" cm="1">
        <f t="array" ref="J236">_xlfn.IFS(ISTEXT(citizen_services_records_log!J236),citizen_services_records_log!J236,ISBLANK(citizen_services_records_log!J236),"None")</f>
        <v>Ward 5</v>
      </c>
      <c r="K236" s="5" t="str" cm="1">
        <f t="array" ref="K236">_xlfn.IFS(ISTEXT(citizen_services_records_log!K236),citizen_services_records_log!K236, ISBLANK(citizen_services_records_log!K236),"None")</f>
        <v>None</v>
      </c>
      <c r="L236" s="5" t="str" cm="1">
        <f t="array" ref="L236">SUBSTITUTE(PROPER(_xlfn.IFS(ISTEXT(citizen_services_records_log!L236),citizen_services_records_log!L236, ISBLANK(citizen_services_records_log!L236),"None")),"Id","ID",1)</f>
        <v>Under Review</v>
      </c>
      <c r="M236" s="5" t="str" cm="1">
        <f t="array" ref="M236">IF(citizen_services_records_log!M236 = "Re-opened","Re-opened",PROPER(_xlfn.IFS(ISTEXT(citizen_services_records_log!M236),citizen_services_records_log!M236, ISBLANK(citizen_services_records_log!M236),"None")))</f>
        <v>Captured</v>
      </c>
      <c r="N236" s="5" t="str" cm="1">
        <f t="array" ref="N236">(_xlfn.IFS(ISTEXT(citizen_services_records_log!N236),citizen_services_records_log!N236,ISBLANK(citizen_services_records_log!N236),"None"))</f>
        <v>Q227</v>
      </c>
      <c r="O236" s="5" t="str" cm="1">
        <f t="array" ref="O236">_xlfn.IFS(ISTEXT(citizen_services_records_log!O236),PROPER(citizen_services_records_log!O236),ISBLANK(citizen_services_records_log!O236),"None")</f>
        <v>Palesa Nel</v>
      </c>
      <c r="P236" s="4" t="str">
        <f>IF(ISBLANK(citizen_services_records_log!P236),"None",IF(ISNUMBER(citizen_services_records_log!P236),citizen_services_records_log!P236,DATE(RIGHT(citizen_services_records_log!P236,4),MID(citizen_services_records_log!P236,4,2),LEFT(citizen_services_records_log!P236,2))))</f>
        <v>None</v>
      </c>
      <c r="Q236" s="5" t="str" cm="1">
        <f t="array" ref="Q236">SUBSTITUTE(_xlfn.IFS(ISTEXT(citizen_services_records_log!Q236),PROPER(citizen_services_records_log!Q236),ISBLANK(citizen_services_records_log!Q236),"None"),"Id","ID",1)</f>
        <v>Applicant Is A Minor, Guardian Present And Documented</v>
      </c>
    </row>
    <row r="237" spans="1:17" x14ac:dyDescent="0.3">
      <c r="A237" s="5" t="str">
        <f>IF(ISBLANK(citizen_services_records_log!A237),"None",(CONCATENATE(UPPER(_xlfn.TEXTBEFORE(SUBSTITUTE(citizen_services_records_log!A237, "-", ""), {"0","1","2","3","4","5","6","7","8","9"}, 1)),"-",RIGHT(citizen_services_records_log!A237,6))))</f>
        <v>DHA-000910</v>
      </c>
      <c r="B237" s="2">
        <f>IF(ISBLANK(citizen_services_records_log!B237),"None",IF(ISNUMBER(citizen_services_records_log!B237),citizen_services_records_log!B237,DATE(RIGHT(citizen_services_records_log!B237,4),MID(citizen_services_records_log!B237,4,2),LEFT(citizen_services_records_log!B237,2))))</f>
        <v>46128</v>
      </c>
      <c r="C237" s="5" t="str">
        <f>IF(citizen_services_records_log!C237 = "SASSA Grant Status Enquiry","SASSA - Grant Status Enquiry",IF(citizen_services_records_log!C237 = "SASSA Grant Application",  "SASSA - Grant Application", IF(citizen_services_records_log!C237=0,"None", citizen_services_records_log!C237)))</f>
        <v>Home Affairs - ID Application</v>
      </c>
      <c r="D237" s="5" t="str" cm="1">
        <f t="array" ref="D237">_xlfn.IFS(ISTEXT(citizen_services_records_log!D237),PROPER(citizen_services_records_log!D237),ISBLANK(citizen_services_records_log!D237),"None")</f>
        <v>Emfuleni Municipal Office</v>
      </c>
      <c r="E237" s="5" t="str" cm="1">
        <f t="array" ref="E237">_xlfn.IFS(ISTEXT(citizen_services_records_log!E237),PROPER(citizen_services_records_log!E237),ISBLANK(citizen_services_records_log!E237),"None")</f>
        <v>Johannes Steyn</v>
      </c>
      <c r="F237" s="6" t="str" cm="1">
        <f t="array" ref="F237">_xlfn.IFS(ISBLANK(citizen_services_records_log!F237),"None", TYPE(citizen_services_records_log!F237)=1,citizen_services_records_log!F237,citizen_services_records_log!F237="ID NOT PROVIDED","ID not provided" )</f>
        <v>None</v>
      </c>
      <c r="G237" s="4">
        <f>IF(ISBLANK(citizen_services_records_log!G237),"None",IF(ISNUMBER(citizen_services_records_log!G237),citizen_services_records_log!G237,DATE(RIGHT(citizen_services_records_log!G237,4),MID(citizen_services_records_log!G237,4,2),LEFT(citizen_services_records_log!G237,2))))</f>
        <v>32595</v>
      </c>
      <c r="H237" s="5" t="str" cm="1">
        <f t="array" ref="H237">_xlfn.IFS(citizen_services_records_log!H237="M", "Male", citizen_services_records_log!H237 = "F", "Female", citizen_services_records_log!H237="male", "Male", citizen_services_records_log!H237="female","Female", ISBLANK(citizen_services_records_log!H237),"None", citizen_services_records_log!H237 = "Female", "Female", citizen_services_records_log!H237="Male","Male")</f>
        <v>Female</v>
      </c>
      <c r="I237" s="6" t="str">
        <f>IF(OR(ISBLANK(citizen_services_records_log!I237),UPPER(TRIM(citizen_services_records_log!I237))="N/A"),"None",_xlfn.LET(_xlpm.d,RIGHT(SUBSTITUTE(SUBSTITUTE(SUBSTITUTE(SUBSTITUTE(citizen_services_records_log!I237," ",""),"-",""),"(",""),")",""),9),"0"&amp;LEFT(_xlpm.d,2)&amp;" "&amp;MID(_xlpm.d,3,3)&amp;" "&amp;RIGHT(_xlpm.d,4)))</f>
        <v>None</v>
      </c>
      <c r="J237" s="5" t="str" cm="1">
        <f t="array" ref="J237">_xlfn.IFS(ISTEXT(citizen_services_records_log!J237),citizen_services_records_log!J237,ISBLANK(citizen_services_records_log!J237),"None")</f>
        <v>Ward 21</v>
      </c>
      <c r="K237" s="5" t="str" cm="1">
        <f t="array" ref="K237">_xlfn.IFS(ISTEXT(citizen_services_records_log!K237),citizen_services_records_log!K237, ISBLANK(citizen_services_records_log!K237),"None")</f>
        <v>None</v>
      </c>
      <c r="L237" s="5" t="str" cm="1">
        <f t="array" ref="L237">SUBSTITUTE(PROPER(_xlfn.IFS(ISTEXT(citizen_services_records_log!L237),citizen_services_records_log!L237, ISBLANK(citizen_services_records_log!L237),"None")),"Id","ID",1)</f>
        <v>Pending Verification</v>
      </c>
      <c r="M237" s="5" t="str" cm="1">
        <f t="array" ref="M237">IF(citizen_services_records_log!M237 = "Re-opened","Re-opened",PROPER(_xlfn.IFS(ISTEXT(citizen_services_records_log!M237),citizen_services_records_log!M237, ISBLANK(citizen_services_records_log!M237),"None")))</f>
        <v>Awaiting Documents</v>
      </c>
      <c r="N237" s="5" t="str" cm="1">
        <f t="array" ref="N237">(_xlfn.IFS(ISTEXT(citizen_services_records_log!N237),citizen_services_records_log!N237,ISBLANK(citizen_services_records_log!N237),"None"))</f>
        <v>Q077</v>
      </c>
      <c r="O237" s="5" t="str" cm="1">
        <f t="array" ref="O237">_xlfn.IFS(ISTEXT(citizen_services_records_log!O237),PROPER(citizen_services_records_log!O237),ISBLANK(citizen_services_records_log!O237),"None")</f>
        <v>Deon Khumalo</v>
      </c>
      <c r="P237" s="4" t="str">
        <f>IF(ISBLANK(citizen_services_records_log!P237),"None",IF(ISNUMBER(citizen_services_records_log!P237),citizen_services_records_log!P237,DATE(RIGHT(citizen_services_records_log!P237,4),MID(citizen_services_records_log!P237,4,2),LEFT(citizen_services_records_log!P237,2))))</f>
        <v>None</v>
      </c>
      <c r="Q237" s="5" t="str" cm="1">
        <f t="array" ref="Q237">SUBSTITUTE(_xlfn.IFS(ISTEXT(citizen_services_records_log!Q237),PROPER(citizen_services_records_log!Q237),ISBLANK(citizen_services_records_log!Q237),"None"),"Id","ID",1)</f>
        <v>Incorrect ID Number Provided Initially, Corrected</v>
      </c>
    </row>
    <row r="238" spans="1:17" x14ac:dyDescent="0.3">
      <c r="A238" s="5" t="str">
        <f>IF(ISBLANK(citizen_services_records_log!A238),"None",(CONCATENATE(UPPER(_xlfn.TEXTBEFORE(SUBSTITUTE(citizen_services_records_log!A238, "-", ""), {"0","1","2","3","4","5","6","7","8","9"}, 1)),"-",RIGHT(citizen_services_records_log!A238,6))))</f>
        <v>CLN-001054</v>
      </c>
      <c r="B238" s="2">
        <f>IF(ISBLANK(citizen_services_records_log!B238),"None",IF(ISNUMBER(citizen_services_records_log!B238),citizen_services_records_log!B238,DATE(RIGHT(citizen_services_records_log!B238,4),MID(citizen_services_records_log!B238,4,2),LEFT(citizen_services_records_log!B238,2))))</f>
        <v>46017</v>
      </c>
      <c r="C238" s="5" t="str">
        <f>IF(citizen_services_records_log!C238 = "SASSA Grant Status Enquiry","SASSA - Grant Status Enquiry",IF(citizen_services_records_log!C238 = "SASSA Grant Application",  "SASSA - Grant Application", IF(citizen_services_records_log!C238=0,"None", citizen_services_records_log!C238)))</f>
        <v>Clinic - Chronic Medication Collection</v>
      </c>
      <c r="D238" s="5" t="str" cm="1">
        <f t="array" ref="D238">_xlfn.IFS(ISTEXT(citizen_services_records_log!D238),PROPER(citizen_services_records_log!D238),ISBLANK(citizen_services_records_log!D238),"None")</f>
        <v>Emfuleni Municipal Office</v>
      </c>
      <c r="E238" s="5" t="str" cm="1">
        <f t="array" ref="E238">_xlfn.IFS(ISTEXT(citizen_services_records_log!E238),PROPER(citizen_services_records_log!E238),ISBLANK(citizen_services_records_log!E238),"None")</f>
        <v>Grace Mokoena</v>
      </c>
      <c r="F238" s="6" cm="1">
        <f t="array" ref="F238">_xlfn.IFS(ISBLANK(citizen_services_records_log!F238),"None", TYPE(citizen_services_records_log!F238)=1,citizen_services_records_log!F238,citizen_services_records_log!F238="ID NOT PROVIDED","ID not provided" )</f>
        <v>512000000000</v>
      </c>
      <c r="G238" s="4">
        <f>IF(ISBLANK(citizen_services_records_log!G238),"None",IF(ISNUMBER(citizen_services_records_log!G238),citizen_services_records_log!G238,DATE(RIGHT(citizen_services_records_log!G238,4),MID(citizen_services_records_log!G238,4,2),LEFT(citizen_services_records_log!G238,2))))</f>
        <v>38700</v>
      </c>
      <c r="H238" s="5" t="str" cm="1">
        <f t="array" ref="H238">_xlfn.IFS(citizen_services_records_log!H238="M", "Male", citizen_services_records_log!H238 = "F", "Female", citizen_services_records_log!H238="male", "Male", citizen_services_records_log!H238="female","Female", ISBLANK(citizen_services_records_log!H238),"None", citizen_services_records_log!H238 = "Female", "Female", citizen_services_records_log!H238="Male","Male")</f>
        <v>Female</v>
      </c>
      <c r="I238" s="6" t="str">
        <f>IF(OR(ISBLANK(citizen_services_records_log!I238),UPPER(TRIM(citizen_services_records_log!I238))="N/A"),"None",_xlfn.LET(_xlpm.d,RIGHT(SUBSTITUTE(SUBSTITUTE(SUBSTITUTE(SUBSTITUTE(citizen_services_records_log!I238," ",""),"-",""),"(",""),")",""),9),"0"&amp;LEFT(_xlpm.d,2)&amp;" "&amp;MID(_xlpm.d,3,3)&amp;" "&amp;RIGHT(_xlpm.d,4)))</f>
        <v>068 916 6949</v>
      </c>
      <c r="J238" s="5" t="str" cm="1">
        <f t="array" ref="J238">_xlfn.IFS(ISTEXT(citizen_services_records_log!J238),citizen_services_records_log!J238,ISBLANK(citizen_services_records_log!J238),"None")</f>
        <v>Ward 5</v>
      </c>
      <c r="K238" s="5" t="str" cm="1">
        <f t="array" ref="K238">_xlfn.IFS(ISTEXT(citizen_services_records_log!K238),citizen_services_records_log!K238, ISBLANK(citizen_services_records_log!K238),"None")</f>
        <v>None</v>
      </c>
      <c r="L238" s="5" t="str" cm="1">
        <f t="array" ref="L238">SUBSTITUTE(PROPER(_xlfn.IFS(ISTEXT(citizen_services_records_log!L238),citizen_services_records_log!L238, ISBLANK(citizen_services_records_log!L238),"None")),"Id","ID",1)</f>
        <v>Complete</v>
      </c>
      <c r="M238" s="5" t="str" cm="1">
        <f t="array" ref="M238">IF(citizen_services_records_log!M238 = "Re-opened","Re-opened",PROPER(_xlfn.IFS(ISTEXT(citizen_services_records_log!M238),citizen_services_records_log!M238, ISBLANK(citizen_services_records_log!M238),"None")))</f>
        <v>Pending</v>
      </c>
      <c r="N238" s="5" t="str" cm="1">
        <f t="array" ref="N238">(_xlfn.IFS(ISTEXT(citizen_services_records_log!N238),citizen_services_records_log!N238,ISBLANK(citizen_services_records_log!N238),"None"))</f>
        <v>None</v>
      </c>
      <c r="O238" s="5" t="str" cm="1">
        <f t="array" ref="O238">_xlfn.IFS(ISTEXT(citizen_services_records_log!O238),PROPER(citizen_services_records_log!O238),ISBLANK(citizen_services_records_log!O238),"None")</f>
        <v>Busisiwe Swart</v>
      </c>
      <c r="P238" s="4" t="str">
        <f>IF(ISBLANK(citizen_services_records_log!P238),"None",IF(ISNUMBER(citizen_services_records_log!P238),citizen_services_records_log!P238,DATE(RIGHT(citizen_services_records_log!P238,4),MID(citizen_services_records_log!P238,4,2),LEFT(citizen_services_records_log!P238,2))))</f>
        <v>None</v>
      </c>
      <c r="Q238" s="5" t="str" cm="1">
        <f t="array" ref="Q238">SUBSTITUTE(_xlfn.IFS(ISTEXT(citizen_services_records_log!Q238),PROPER(citizen_services_records_log!Q238),ISBLANK(citizen_services_records_log!Q238),"None"),"Id","ID",1)</f>
        <v>Applicant Did Not Bring Required Supporting Documents</v>
      </c>
    </row>
    <row r="239" spans="1:17" x14ac:dyDescent="0.3">
      <c r="A239" s="5" t="str">
        <f>IF(ISBLANK(citizen_services_records_log!A239),"None",(CONCATENATE(UPPER(_xlfn.TEXTBEFORE(SUBSTITUTE(citizen_services_records_log!A239, "-", ""), {"0","1","2","3","4","5","6","7","8","9"}, 1)),"-",RIGHT(citizen_services_records_log!A239,6))))</f>
        <v>CLN-000231</v>
      </c>
      <c r="B239" s="2">
        <f>IF(ISBLANK(citizen_services_records_log!B239),"None",IF(ISNUMBER(citizen_services_records_log!B239),citizen_services_records_log!B239,DATE(RIGHT(citizen_services_records_log!B239,4),MID(citizen_services_records_log!B239,4,2),LEFT(citizen_services_records_log!B239,2))))</f>
        <v>46277</v>
      </c>
      <c r="C239" s="5" t="str">
        <f>IF(citizen_services_records_log!C239 = "SASSA Grant Status Enquiry","SASSA - Grant Status Enquiry",IF(citizen_services_records_log!C239 = "SASSA Grant Application",  "SASSA - Grant Application", IF(citizen_services_records_log!C239=0,"None", citizen_services_records_log!C239)))</f>
        <v>Clinic - General Consultation</v>
      </c>
      <c r="D239" s="5" t="str" cm="1">
        <f t="array" ref="D239">_xlfn.IFS(ISTEXT(citizen_services_records_log!D239),PROPER(citizen_services_records_log!D239),ISBLANK(citizen_services_records_log!D239),"None")</f>
        <v>Boipatong Clinic</v>
      </c>
      <c r="E239" s="5" t="str" cm="1">
        <f t="array" ref="E239">_xlfn.IFS(ISTEXT(citizen_services_records_log!E239),PROPER(citizen_services_records_log!E239),ISBLANK(citizen_services_records_log!E239),"None")</f>
        <v>Grace Steyn</v>
      </c>
      <c r="F239" s="6" cm="1">
        <f t="array" ref="F239">_xlfn.IFS(ISBLANK(citizen_services_records_log!F239),"None", TYPE(citizen_services_records_log!F239)=1,citizen_services_records_log!F239,citizen_services_records_log!F239="ID NOT PROVIDED","ID not provided" )</f>
        <v>307000000000</v>
      </c>
      <c r="G239" s="4">
        <f>IF(ISBLANK(citizen_services_records_log!G239),"None",IF(ISNUMBER(citizen_services_records_log!G239),citizen_services_records_log!G239,DATE(RIGHT(citizen_services_records_log!G239,4),MID(citizen_services_records_log!G239,4,2),LEFT(citizen_services_records_log!G239,2))))</f>
        <v>37829</v>
      </c>
      <c r="H239" s="5" t="str" cm="1">
        <f t="array" ref="H239">_xlfn.IFS(citizen_services_records_log!H239="M", "Male", citizen_services_records_log!H239 = "F", "Female", citizen_services_records_log!H239="male", "Male", citizen_services_records_log!H239="female","Female", ISBLANK(citizen_services_records_log!H239),"None", citizen_services_records_log!H239 = "Female", "Female", citizen_services_records_log!H239="Male","Male")</f>
        <v>Female</v>
      </c>
      <c r="I239" s="6" t="str">
        <f>IF(OR(ISBLANK(citizen_services_records_log!I239),UPPER(TRIM(citizen_services_records_log!I239))="N/A"),"None",_xlfn.LET(_xlpm.d,RIGHT(SUBSTITUTE(SUBSTITUTE(SUBSTITUTE(SUBSTITUTE(citizen_services_records_log!I239," ",""),"-",""),"(",""),")",""),9),"0"&amp;LEFT(_xlpm.d,2)&amp;" "&amp;MID(_xlpm.d,3,3)&amp;" "&amp;RIGHT(_xlpm.d,4)))</f>
        <v>None</v>
      </c>
      <c r="J239" s="5" t="str" cm="1">
        <f t="array" ref="J239">_xlfn.IFS(ISTEXT(citizen_services_records_log!J239),citizen_services_records_log!J239,ISBLANK(citizen_services_records_log!J239),"None")</f>
        <v>Ward 5</v>
      </c>
      <c r="K239" s="5" t="str" cm="1">
        <f t="array" ref="K239">_xlfn.IFS(ISTEXT(citizen_services_records_log!K239),citizen_services_records_log!K239, ISBLANK(citizen_services_records_log!K239),"None")</f>
        <v>None</v>
      </c>
      <c r="L239" s="5" t="str" cm="1">
        <f t="array" ref="L239">SUBSTITUTE(PROPER(_xlfn.IFS(ISTEXT(citizen_services_records_log!L239),citizen_services_records_log!L239, ISBLANK(citizen_services_records_log!L239),"None")),"Id","ID",1)</f>
        <v>Approved</v>
      </c>
      <c r="M239" s="5" t="str" cm="1">
        <f t="array" ref="M239">IF(citizen_services_records_log!M239 = "Re-opened","Re-opened",PROPER(_xlfn.IFS(ISTEXT(citizen_services_records_log!M239),citizen_services_records_log!M239, ISBLANK(citizen_services_records_log!M239),"None")))</f>
        <v>Re-opened</v>
      </c>
      <c r="N239" s="5" t="str" cm="1">
        <f t="array" ref="N239">(_xlfn.IFS(ISTEXT(citizen_services_records_log!N239),citizen_services_records_log!N239,ISBLANK(citizen_services_records_log!N239),"None"))</f>
        <v>Q012</v>
      </c>
      <c r="O239" s="5" t="str" cm="1">
        <f t="array" ref="O239">_xlfn.IFS(ISTEXT(citizen_services_records_log!O239),PROPER(citizen_services_records_log!O239),ISBLANK(citizen_services_records_log!O239),"None")</f>
        <v>Palesa Khumalo</v>
      </c>
      <c r="P239" s="4" t="str">
        <f>IF(ISBLANK(citizen_services_records_log!P239),"None",IF(ISNUMBER(citizen_services_records_log!P239),citizen_services_records_log!P239,DATE(RIGHT(citizen_services_records_log!P239,4),MID(citizen_services_records_log!P239,4,2),LEFT(citizen_services_records_log!P239,2))))</f>
        <v>None</v>
      </c>
      <c r="Q239" s="5" t="str" cm="1">
        <f t="array" ref="Q239">SUBSTITUTE(_xlfn.IFS(ISTEXT(citizen_services_records_log!Q239),PROPER(citizen_services_records_log!Q239),ISBLANK(citizen_services_records_log!Q239),"None"),"Id","ID",1)</f>
        <v>Applicant Referred To Social Worker</v>
      </c>
    </row>
    <row r="240" spans="1:17" x14ac:dyDescent="0.3">
      <c r="A240" s="5" t="str">
        <f>IF(ISBLANK(citizen_services_records_log!A240),"None",(CONCATENATE(UPPER(_xlfn.TEXTBEFORE(SUBSTITUTE(citizen_services_records_log!A240, "-", ""), {"0","1","2","3","4","5","6","7","8","9"}, 1)),"-",RIGHT(citizen_services_records_log!A240,6))))</f>
        <v>MUN-000944</v>
      </c>
      <c r="B240" s="2">
        <f>IF(ISBLANK(citizen_services_records_log!B240),"None",IF(ISNUMBER(citizen_services_records_log!B240),citizen_services_records_log!B240,DATE(RIGHT(citizen_services_records_log!B240,4),MID(citizen_services_records_log!B240,4,2),LEFT(citizen_services_records_log!B240,2))))</f>
        <v>46022</v>
      </c>
      <c r="C240" s="5" t="str">
        <f>IF(citizen_services_records_log!C240 = "SASSA Grant Status Enquiry","SASSA - Grant Status Enquiry",IF(citizen_services_records_log!C240 = "SASSA Grant Application",  "SASSA - Grant Application", IF(citizen_services_records_log!C240=0,"None", citizen_services_records_log!C240)))</f>
        <v>Municipal - Account Query</v>
      </c>
      <c r="D240" s="5" t="str" cm="1">
        <f t="array" ref="D240">_xlfn.IFS(ISTEXT(citizen_services_records_log!D240),PROPER(citizen_services_records_log!D240),ISBLANK(citizen_services_records_log!D240),"None")</f>
        <v>Vanderbijlpark Home Affairs</v>
      </c>
      <c r="E240" s="5" t="str" cm="1">
        <f t="array" ref="E240">_xlfn.IFS(ISTEXT(citizen_services_records_log!E240),PROPER(citizen_services_records_log!E240),ISBLANK(citizen_services_records_log!E240),"None")</f>
        <v>Thabo Ndlovu</v>
      </c>
      <c r="F240" s="6" cm="1">
        <f t="array" ref="F240">_xlfn.IFS(ISBLANK(citizen_services_records_log!F240),"None", TYPE(citizen_services_records_log!F240)=1,citizen_services_records_log!F240,citizen_services_records_log!F240="ID NOT PROVIDED","ID not provided" )</f>
        <v>72061372101</v>
      </c>
      <c r="G240" s="4">
        <f>IF(ISBLANK(citizen_services_records_log!G240),"None",IF(ISNUMBER(citizen_services_records_log!G240),citizen_services_records_log!G240,DATE(RIGHT(citizen_services_records_log!G240,4),MID(citizen_services_records_log!G240,4,2),LEFT(citizen_services_records_log!G240,2))))</f>
        <v>26463</v>
      </c>
      <c r="H240" s="5" t="str" cm="1">
        <f t="array" ref="H240">_xlfn.IFS(citizen_services_records_log!H240="M", "Male", citizen_services_records_log!H240 = "F", "Female", citizen_services_records_log!H240="male", "Male", citizen_services_records_log!H240="female","Female", ISBLANK(citizen_services_records_log!H240),"None", citizen_services_records_log!H240 = "Female", "Female", citizen_services_records_log!H240="Male","Male")</f>
        <v>None</v>
      </c>
      <c r="I240" s="6" t="str">
        <f>IF(OR(ISBLANK(citizen_services_records_log!I240),UPPER(TRIM(citizen_services_records_log!I240))="N/A"),"None",_xlfn.LET(_xlpm.d,RIGHT(SUBSTITUTE(SUBSTITUTE(SUBSTITUTE(SUBSTITUTE(citizen_services_records_log!I240," ",""),"-",""),"(",""),")",""),9),"0"&amp;LEFT(_xlpm.d,2)&amp;" "&amp;MID(_xlpm.d,3,3)&amp;" "&amp;RIGHT(_xlpm.d,4)))</f>
        <v>062 187 3654</v>
      </c>
      <c r="J240" s="5" t="str" cm="1">
        <f t="array" ref="J240">_xlfn.IFS(ISTEXT(citizen_services_records_log!J240),citizen_services_records_log!J240,ISBLANK(citizen_services_records_log!J240),"None")</f>
        <v>Ward 11</v>
      </c>
      <c r="K240" s="5" t="str" cm="1">
        <f t="array" ref="K240">_xlfn.IFS(ISTEXT(citizen_services_records_log!K240),citizen_services_records_log!K240, ISBLANK(citizen_services_records_log!K240),"None")</f>
        <v>None</v>
      </c>
      <c r="L240" s="5" t="str" cm="1">
        <f t="array" ref="L240">SUBSTITUTE(PROPER(_xlfn.IFS(ISTEXT(citizen_services_records_log!L240),citizen_services_records_log!L240, ISBLANK(citizen_services_records_log!L240),"None")),"Id","ID",1)</f>
        <v>Incomplete - Missing ID Copy</v>
      </c>
      <c r="M240" s="5" t="str" cm="1">
        <f t="array" ref="M240">IF(citizen_services_records_log!M240 = "Re-opened","Re-opened",PROPER(_xlfn.IFS(ISTEXT(citizen_services_records_log!M240),citizen_services_records_log!M240, ISBLANK(citizen_services_records_log!M240),"None")))</f>
        <v>Closed</v>
      </c>
      <c r="N240" s="5" t="str" cm="1">
        <f t="array" ref="N240">(_xlfn.IFS(ISTEXT(citizen_services_records_log!N240),citizen_services_records_log!N240,ISBLANK(citizen_services_records_log!N240),"None"))</f>
        <v>Q254</v>
      </c>
      <c r="O240" s="5" t="str" cm="1">
        <f t="array" ref="O240">_xlfn.IFS(ISTEXT(citizen_services_records_log!O240),PROPER(citizen_services_records_log!O240),ISBLANK(citizen_services_records_log!O240),"None")</f>
        <v>Chris Nel</v>
      </c>
      <c r="P240" s="4">
        <f>IF(ISBLANK(citizen_services_records_log!P240),"None",IF(ISNUMBER(citizen_services_records_log!P240),citizen_services_records_log!P240,DATE(RIGHT(citizen_services_records_log!P240,4),MID(citizen_services_records_log!P240,4,2),LEFT(citizen_services_records_log!P240,2))))</f>
        <v>46029</v>
      </c>
      <c r="Q240" s="5" t="str" cm="1">
        <f t="array" ref="Q240">SUBSTITUTE(_xlfn.IFS(ISTEXT(citizen_services_records_log!Q240),PROPER(citizen_services_records_log!Q240),ISBLANK(citizen_services_records_log!Q240),"None"),"Id","ID",1)</f>
        <v>Biometric Capture Failed, Rescheduled</v>
      </c>
    </row>
    <row r="241" spans="1:17" x14ac:dyDescent="0.3">
      <c r="A241" s="5" t="str">
        <f>IF(ISBLANK(citizen_services_records_log!A241),"None",(CONCATENATE(UPPER(_xlfn.TEXTBEFORE(SUBSTITUTE(citizen_services_records_log!A241, "-", ""), {"0","1","2","3","4","5","6","7","8","9"}, 1)),"-",RIGHT(citizen_services_records_log!A241,6))))</f>
        <v>MUN-000366</v>
      </c>
      <c r="B241" s="2">
        <f>IF(ISBLANK(citizen_services_records_log!B241),"None",IF(ISNUMBER(citizen_services_records_log!B241),citizen_services_records_log!B241,DATE(RIGHT(citizen_services_records_log!B241,4),MID(citizen_services_records_log!B241,4,2),LEFT(citizen_services_records_log!B241,2))))</f>
        <v>46233</v>
      </c>
      <c r="C241" s="5" t="str">
        <f>IF(citizen_services_records_log!C241 = "SASSA Grant Status Enquiry","SASSA - Grant Status Enquiry",IF(citizen_services_records_log!C241 = "SASSA Grant Application",  "SASSA - Grant Application", IF(citizen_services_records_log!C241=0,"None", citizen_services_records_log!C241)))</f>
        <v>Municipal - Service Request</v>
      </c>
      <c r="D241" s="5" t="str" cm="1">
        <f t="array" ref="D241">_xlfn.IFS(ISTEXT(citizen_services_records_log!D241),PROPER(citizen_services_records_log!D241),ISBLANK(citizen_services_records_log!D241),"None")</f>
        <v>Evaton Sassa Office</v>
      </c>
      <c r="E241" s="5" t="str" cm="1">
        <f t="array" ref="E241">_xlfn.IFS(ISTEXT(citizen_services_records_log!E241),PROPER(citizen_services_records_log!E241),ISBLANK(citizen_services_records_log!E241),"None")</f>
        <v>Mandla Nkosi</v>
      </c>
      <c r="F241" s="6" cm="1">
        <f t="array" ref="F241">_xlfn.IFS(ISBLANK(citizen_services_records_log!F241),"None", TYPE(citizen_services_records_log!F241)=1,citizen_services_records_log!F241,citizen_services_records_log!F241="ID NOT PROVIDED","ID not provided" )</f>
        <v>8810000000000</v>
      </c>
      <c r="G241" s="4">
        <f>IF(ISBLANK(citizen_services_records_log!G241),"None",IF(ISNUMBER(citizen_services_records_log!G241),citizen_services_records_log!G241,DATE(RIGHT(citizen_services_records_log!G241,4),MID(citizen_services_records_log!G241,4,2),LEFT(citizen_services_records_log!G241,2))))</f>
        <v>32436</v>
      </c>
      <c r="H241" s="5" t="str" cm="1">
        <f t="array" ref="H241">_xlfn.IFS(citizen_services_records_log!H241="M", "Male", citizen_services_records_log!H241 = "F", "Female", citizen_services_records_log!H241="male", "Male", citizen_services_records_log!H241="female","Female", ISBLANK(citizen_services_records_log!H241),"None", citizen_services_records_log!H241 = "Female", "Female", citizen_services_records_log!H241="Male","Male")</f>
        <v>Male</v>
      </c>
      <c r="I241" s="6" t="str">
        <f>IF(OR(ISBLANK(citizen_services_records_log!I241),UPPER(TRIM(citizen_services_records_log!I241))="N/A"),"None",_xlfn.LET(_xlpm.d,RIGHT(SUBSTITUTE(SUBSTITUTE(SUBSTITUTE(SUBSTITUTE(citizen_services_records_log!I241," ",""),"-",""),"(",""),")",""),9),"0"&amp;LEFT(_xlpm.d,2)&amp;" "&amp;MID(_xlpm.d,3,3)&amp;" "&amp;RIGHT(_xlpm.d,4)))</f>
        <v>063 316 5566</v>
      </c>
      <c r="J241" s="5" t="str" cm="1">
        <f t="array" ref="J241">_xlfn.IFS(ISTEXT(citizen_services_records_log!J241),citizen_services_records_log!J241,ISBLANK(citizen_services_records_log!J241),"None")</f>
        <v>None</v>
      </c>
      <c r="K241" s="5" t="str" cm="1">
        <f t="array" ref="K241">_xlfn.IFS(ISTEXT(citizen_services_records_log!K241),citizen_services_records_log!K241, ISBLANK(citizen_services_records_log!K241),"None")</f>
        <v>None</v>
      </c>
      <c r="L241" s="5" t="str" cm="1">
        <f t="array" ref="L241">SUBSTITUTE(PROPER(_xlfn.IFS(ISTEXT(citizen_services_records_log!L241),citizen_services_records_log!L241, ISBLANK(citizen_services_records_log!L241),"None")),"Id","ID",1)</f>
        <v>Complete</v>
      </c>
      <c r="M241" s="5" t="str" cm="1">
        <f t="array" ref="M241">IF(citizen_services_records_log!M241 = "Re-opened","Re-opened",PROPER(_xlfn.IFS(ISTEXT(citizen_services_records_log!M241),citizen_services_records_log!M241, ISBLANK(citizen_services_records_log!M241),"None")))</f>
        <v>Re-opened</v>
      </c>
      <c r="N241" s="5" t="str" cm="1">
        <f t="array" ref="N241">(_xlfn.IFS(ISTEXT(citizen_services_records_log!N241),citizen_services_records_log!N241,ISBLANK(citizen_services_records_log!N241),"None"))</f>
        <v>None</v>
      </c>
      <c r="O241" s="5" t="str" cm="1">
        <f t="array" ref="O241">_xlfn.IFS(ISTEXT(citizen_services_records_log!O241),PROPER(citizen_services_records_log!O241),ISBLANK(citizen_services_records_log!O241),"None")</f>
        <v>Refilwe Mahlangu</v>
      </c>
      <c r="P241" s="4" t="str">
        <f>IF(ISBLANK(citizen_services_records_log!P241),"None",IF(ISNUMBER(citizen_services_records_log!P241),citizen_services_records_log!P241,DATE(RIGHT(citizen_services_records_log!P241,4),MID(citizen_services_records_log!P241,4,2),LEFT(citizen_services_records_log!P241,2))))</f>
        <v>None</v>
      </c>
      <c r="Q241" s="5" t="str" cm="1">
        <f t="array" ref="Q241">SUBSTITUTE(_xlfn.IFS(ISTEXT(citizen_services_records_log!Q241),PROPER(citizen_services_records_log!Q241),ISBLANK(citizen_services_records_log!Q241),"None"),"Id","ID",1)</f>
        <v>Incorrect ID Number Provided Initially, Corrected</v>
      </c>
    </row>
    <row r="242" spans="1:17" x14ac:dyDescent="0.3">
      <c r="A242" s="5" t="str">
        <f>IF(ISBLANK(citizen_services_records_log!A242),"None",(CONCATENATE(UPPER(_xlfn.TEXTBEFORE(SUBSTITUTE(citizen_services_records_log!A242, "-", ""), {"0","1","2","3","4","5","6","7","8","9"}, 1)),"-",RIGHT(citizen_services_records_log!A242,6))))</f>
        <v>DHA-000900</v>
      </c>
      <c r="B242" s="2">
        <f>IF(ISBLANK(citizen_services_records_log!B242),"None",IF(ISNUMBER(citizen_services_records_log!B242),citizen_services_records_log!B242,DATE(RIGHT(citizen_services_records_log!B242,4),MID(citizen_services_records_log!B242,4,2),LEFT(citizen_services_records_log!B242,2))))</f>
        <v>46124</v>
      </c>
      <c r="C242" s="5" t="str">
        <f>IF(citizen_services_records_log!C242 = "SASSA Grant Status Enquiry","SASSA - Grant Status Enquiry",IF(citizen_services_records_log!C242 = "SASSA Grant Application",  "SASSA - Grant Application", IF(citizen_services_records_log!C242=0,"None", citizen_services_records_log!C242)))</f>
        <v>Home Affairs - Death Certificate</v>
      </c>
      <c r="D242" s="5" t="str" cm="1">
        <f t="array" ref="D242">_xlfn.IFS(ISTEXT(citizen_services_records_log!D242),PROPER(citizen_services_records_log!D242),ISBLANK(citizen_services_records_log!D242),"None")</f>
        <v>Three Rivers Clinic</v>
      </c>
      <c r="E242" s="5" t="str" cm="1">
        <f t="array" ref="E242">_xlfn.IFS(ISTEXT(citizen_services_records_log!E242),PROPER(citizen_services_records_log!E242),ISBLANK(citizen_services_records_log!E242),"None")</f>
        <v>Johannes Van Der Merwe</v>
      </c>
      <c r="F242" s="6" cm="1">
        <f t="array" ref="F242">_xlfn.IFS(ISBLANK(citizen_services_records_log!F242),"None", TYPE(citizen_services_records_log!F242)=1,citizen_services_records_log!F242,citizen_services_records_log!F242="ID NOT PROVIDED","ID not provided" )</f>
        <v>4610000000000</v>
      </c>
      <c r="G242" s="4">
        <f>IF(ISBLANK(citizen_services_records_log!G242),"None",IF(ISNUMBER(citizen_services_records_log!G242),citizen_services_records_log!G242,DATE(RIGHT(citizen_services_records_log!G242,4),MID(citizen_services_records_log!G242,4,2),LEFT(citizen_services_records_log!G242,2))))</f>
        <v>17042</v>
      </c>
      <c r="H242" s="5" t="str" cm="1">
        <f t="array" ref="H242">_xlfn.IFS(citizen_services_records_log!H242="M", "Male", citizen_services_records_log!H242 = "F", "Female", citizen_services_records_log!H242="male", "Male", citizen_services_records_log!H242="female","Female", ISBLANK(citizen_services_records_log!H242),"None", citizen_services_records_log!H242 = "Female", "Female", citizen_services_records_log!H242="Male","Male")</f>
        <v>None</v>
      </c>
      <c r="I242" s="6" t="str">
        <f>IF(OR(ISBLANK(citizen_services_records_log!I242),UPPER(TRIM(citizen_services_records_log!I242))="N/A"),"None",_xlfn.LET(_xlpm.d,RIGHT(SUBSTITUTE(SUBSTITUTE(SUBSTITUTE(SUBSTITUTE(citizen_services_records_log!I242," ",""),"-",""),"(",""),")",""),9),"0"&amp;LEFT(_xlpm.d,2)&amp;" "&amp;MID(_xlpm.d,3,3)&amp;" "&amp;RIGHT(_xlpm.d,4)))</f>
        <v>064 460 5595</v>
      </c>
      <c r="J242" s="5" t="str" cm="1">
        <f t="array" ref="J242">_xlfn.IFS(ISTEXT(citizen_services_records_log!J242),citizen_services_records_log!J242,ISBLANK(citizen_services_records_log!J242),"None")</f>
        <v>Ward 7</v>
      </c>
      <c r="K242" s="5" t="str" cm="1">
        <f t="array" ref="K242">_xlfn.IFS(ISTEXT(citizen_services_records_log!K242),citizen_services_records_log!K242, ISBLANK(citizen_services_records_log!K242),"None")</f>
        <v>None</v>
      </c>
      <c r="L242" s="5" t="str" cm="1">
        <f t="array" ref="L242">SUBSTITUTE(PROPER(_xlfn.IFS(ISTEXT(citizen_services_records_log!L242),citizen_services_records_log!L242, ISBLANK(citizen_services_records_log!L242),"None")),"Id","ID",1)</f>
        <v>Pending Verification</v>
      </c>
      <c r="M242" s="5" t="str" cm="1">
        <f t="array" ref="M242">IF(citizen_services_records_log!M242 = "Re-opened","Re-opened",PROPER(_xlfn.IFS(ISTEXT(citizen_services_records_log!M242),citizen_services_records_log!M242, ISBLANK(citizen_services_records_log!M242),"None")))</f>
        <v>Closed</v>
      </c>
      <c r="N242" s="5" t="str" cm="1">
        <f t="array" ref="N242">(_xlfn.IFS(ISTEXT(citizen_services_records_log!N242),citizen_services_records_log!N242,ISBLANK(citizen_services_records_log!N242),"None"))</f>
        <v>Q047</v>
      </c>
      <c r="O242" s="5" t="str" cm="1">
        <f t="array" ref="O242">_xlfn.IFS(ISTEXT(citizen_services_records_log!O242),PROPER(citizen_services_records_log!O242),ISBLANK(citizen_services_records_log!O242),"None")</f>
        <v>Deon Nel</v>
      </c>
      <c r="P242" s="4">
        <f>IF(ISBLANK(citizen_services_records_log!P242),"None",IF(ISNUMBER(citizen_services_records_log!P242),citizen_services_records_log!P242,DATE(RIGHT(citizen_services_records_log!P242,4),MID(citizen_services_records_log!P242,4,2),LEFT(citizen_services_records_log!P242,2))))</f>
        <v>46145</v>
      </c>
      <c r="Q242" s="5" t="str" cm="1">
        <f t="array" ref="Q242">SUBSTITUTE(_xlfn.IFS(ISTEXT(citizen_services_records_log!Q242),PROPER(citizen_services_records_log!Q242),ISBLANK(citizen_services_records_log!Q242),"None"),"Id","ID",1)</f>
        <v>Elderly Applicant Assisted Due To Mobility Issues</v>
      </c>
    </row>
    <row r="243" spans="1:17" x14ac:dyDescent="0.3">
      <c r="A243" s="5" t="str">
        <f>IF(ISBLANK(citizen_services_records_log!A243),"None",(CONCATENATE(UPPER(_xlfn.TEXTBEFORE(SUBSTITUTE(citizen_services_records_log!A243, "-", ""), {"0","1","2","3","4","5","6","7","8","9"}, 1)),"-",RIGHT(citizen_services_records_log!A243,6))))</f>
        <v>CLN-000981</v>
      </c>
      <c r="B243" s="2">
        <f>IF(ISBLANK(citizen_services_records_log!B243),"None",IF(ISNUMBER(citizen_services_records_log!B243),citizen_services_records_log!B243,DATE(RIGHT(citizen_services_records_log!B243,4),MID(citizen_services_records_log!B243,4,2),LEFT(citizen_services_records_log!B243,2))))</f>
        <v>46083</v>
      </c>
      <c r="C243" s="5" t="str">
        <f>IF(citizen_services_records_log!C243 = "SASSA Grant Status Enquiry","SASSA - Grant Status Enquiry",IF(citizen_services_records_log!C243 = "SASSA Grant Application",  "SASSA - Grant Application", IF(citizen_services_records_log!C243=0,"None", citizen_services_records_log!C243)))</f>
        <v>Clinic - General Consultation</v>
      </c>
      <c r="D243" s="5" t="str" cm="1">
        <f t="array" ref="D243">_xlfn.IFS(ISTEXT(citizen_services_records_log!D243),PROPER(citizen_services_records_log!D243),ISBLANK(citizen_services_records_log!D243),"None")</f>
        <v>Vereeniging Home Affairs</v>
      </c>
      <c r="E243" s="5" t="str" cm="1">
        <f t="array" ref="E243">_xlfn.IFS(ISTEXT(citizen_services_records_log!E243),PROPER(citizen_services_records_log!E243),ISBLANK(citizen_services_records_log!E243),"None")</f>
        <v>Johannes Steyn</v>
      </c>
      <c r="F243" s="6" cm="1">
        <f t="array" ref="F243">_xlfn.IFS(ISBLANK(citizen_services_records_log!F243),"None", TYPE(citizen_services_records_log!F243)=1,citizen_services_records_log!F243,citizen_services_records_log!F243="ID NOT PROVIDED","ID not provided" )</f>
        <v>8810000000000</v>
      </c>
      <c r="G243" s="4">
        <f>IF(ISBLANK(citizen_services_records_log!G243),"None",IF(ISNUMBER(citizen_services_records_log!G243),citizen_services_records_log!G243,DATE(RIGHT(citizen_services_records_log!G243,4),MID(citizen_services_records_log!G243,4,2),LEFT(citizen_services_records_log!G243,2))))</f>
        <v>32324</v>
      </c>
      <c r="H243" s="5" t="str" cm="1">
        <f t="array" ref="H243">_xlfn.IFS(citizen_services_records_log!H243="M", "Male", citizen_services_records_log!H243 = "F", "Female", citizen_services_records_log!H243="male", "Male", citizen_services_records_log!H243="female","Female", ISBLANK(citizen_services_records_log!H243),"None", citizen_services_records_log!H243 = "Female", "Female", citizen_services_records_log!H243="Male","Male")</f>
        <v>Female</v>
      </c>
      <c r="I243" s="6" t="str">
        <f>IF(OR(ISBLANK(citizen_services_records_log!I243),UPPER(TRIM(citizen_services_records_log!I243))="N/A"),"None",_xlfn.LET(_xlpm.d,RIGHT(SUBSTITUTE(SUBSTITUTE(SUBSTITUTE(SUBSTITUTE(citizen_services_records_log!I243," ",""),"-",""),"(",""),")",""),9),"0"&amp;LEFT(_xlpm.d,2)&amp;" "&amp;MID(_xlpm.d,3,3)&amp;" "&amp;RIGHT(_xlpm.d,4)))</f>
        <v>071 287 5556</v>
      </c>
      <c r="J243" s="5" t="str" cm="1">
        <f t="array" ref="J243">_xlfn.IFS(ISTEXT(citizen_services_records_log!J243),citizen_services_records_log!J243,ISBLANK(citizen_services_records_log!J243),"None")</f>
        <v>Ward 1</v>
      </c>
      <c r="K243" s="5" t="str" cm="1">
        <f t="array" ref="K243">_xlfn.IFS(ISTEXT(citizen_services_records_log!K243),citizen_services_records_log!K243, ISBLANK(citizen_services_records_log!K243),"None")</f>
        <v>None</v>
      </c>
      <c r="L243" s="5" t="str" cm="1">
        <f t="array" ref="L243">SUBSTITUTE(PROPER(_xlfn.IFS(ISTEXT(citizen_services_records_log!L243),citizen_services_records_log!L243, ISBLANK(citizen_services_records_log!L243),"None")),"Id","ID",1)</f>
        <v>Complete</v>
      </c>
      <c r="M243" s="5" t="str" cm="1">
        <f t="array" ref="M243">IF(citizen_services_records_log!M243 = "Re-opened","Re-opened",PROPER(_xlfn.IFS(ISTEXT(citizen_services_records_log!M243),citizen_services_records_log!M243, ISBLANK(citizen_services_records_log!M243),"None")))</f>
        <v>Closed</v>
      </c>
      <c r="N243" s="5" t="str" cm="1">
        <f t="array" ref="N243">(_xlfn.IFS(ISTEXT(citizen_services_records_log!N243),citizen_services_records_log!N243,ISBLANK(citizen_services_records_log!N243),"None"))</f>
        <v>Q276</v>
      </c>
      <c r="O243" s="5" t="str" cm="1">
        <f t="array" ref="O243">_xlfn.IFS(ISTEXT(citizen_services_records_log!O243),PROPER(citizen_services_records_log!O243),ISBLANK(citizen_services_records_log!O243),"None")</f>
        <v>Marius Sithole</v>
      </c>
      <c r="P243" s="4" t="str">
        <f>IF(ISBLANK(citizen_services_records_log!P243),"None",IF(ISNUMBER(citizen_services_records_log!P243),citizen_services_records_log!P243,DATE(RIGHT(citizen_services_records_log!P243,4),MID(citizen_services_records_log!P243,4,2),LEFT(citizen_services_records_log!P243,2))))</f>
        <v>None</v>
      </c>
      <c r="Q243" s="5" t="str" cm="1">
        <f t="array" ref="Q243">SUBSTITUTE(_xlfn.IFS(ISTEXT(citizen_services_records_log!Q243),PROPER(citizen_services_records_log!Q243),ISBLANK(citizen_services_records_log!Q243),"None"),"Id","ID",1)</f>
        <v>System Offline - Captured Manually, Will Upload Later</v>
      </c>
    </row>
    <row r="244" spans="1:17" x14ac:dyDescent="0.3">
      <c r="A244" s="5" t="str">
        <f>IF(ISBLANK(citizen_services_records_log!A244),"None",(CONCATENATE(UPPER(_xlfn.TEXTBEFORE(SUBSTITUTE(citizen_services_records_log!A244, "-", ""), {"0","1","2","3","4","5","6","7","8","9"}, 1)),"-",RIGHT(citizen_services_records_log!A244,6))))</f>
        <v>MUN-000196</v>
      </c>
      <c r="B244" s="2">
        <f>IF(ISBLANK(citizen_services_records_log!B244),"None",IF(ISNUMBER(citizen_services_records_log!B244),citizen_services_records_log!B244,DATE(RIGHT(citizen_services_records_log!B244,4),MID(citizen_services_records_log!B244,4,2),LEFT(citizen_services_records_log!B244,2))))</f>
        <v>46243</v>
      </c>
      <c r="C244" s="5" t="str">
        <f>IF(citizen_services_records_log!C244 = "SASSA Grant Status Enquiry","SASSA - Grant Status Enquiry",IF(citizen_services_records_log!C244 = "SASSA Grant Application",  "SASSA - Grant Application", IF(citizen_services_records_log!C244=0,"None", citizen_services_records_log!C244)))</f>
        <v>Municipal - Service Request</v>
      </c>
      <c r="D244" s="5" t="str" cm="1">
        <f t="array" ref="D244">_xlfn.IFS(ISTEXT(citizen_services_records_log!D244),PROPER(citizen_services_records_log!D244),ISBLANK(citizen_services_records_log!D244),"None")</f>
        <v>Sharpeville Clinic</v>
      </c>
      <c r="E244" s="5" t="str" cm="1">
        <f t="array" ref="E244">_xlfn.IFS(ISTEXT(citizen_services_records_log!E244),PROPER(citizen_services_records_log!E244),ISBLANK(citizen_services_records_log!E244),"None")</f>
        <v>Mandla Botha</v>
      </c>
      <c r="F244" s="6" cm="1">
        <f t="array" ref="F244">_xlfn.IFS(ISBLANK(citizen_services_records_log!F244),"None", TYPE(citizen_services_records_log!F244)=1,citizen_services_records_log!F244,citizen_services_records_log!F244="ID NOT PROVIDED","ID not provided" )</f>
        <v>5710000000000</v>
      </c>
      <c r="G244" s="4">
        <f>IF(ISBLANK(citizen_services_records_log!G244),"None",IF(ISNUMBER(citizen_services_records_log!G244),citizen_services_records_log!G244,DATE(RIGHT(citizen_services_records_log!G244,4),MID(citizen_services_records_log!G244,4,2),LEFT(citizen_services_records_log!G244,2))))</f>
        <v>20986</v>
      </c>
      <c r="H244" s="5" t="str" cm="1">
        <f t="array" ref="H244">_xlfn.IFS(citizen_services_records_log!H244="M", "Male", citizen_services_records_log!H244 = "F", "Female", citizen_services_records_log!H244="male", "Male", citizen_services_records_log!H244="female","Female", ISBLANK(citizen_services_records_log!H244),"None", citizen_services_records_log!H244 = "Female", "Female", citizen_services_records_log!H244="Male","Male")</f>
        <v>None</v>
      </c>
      <c r="I244" s="6" t="str">
        <f>IF(OR(ISBLANK(citizen_services_records_log!I244),UPPER(TRIM(citizen_services_records_log!I244))="N/A"),"None",_xlfn.LET(_xlpm.d,RIGHT(SUBSTITUTE(SUBSTITUTE(SUBSTITUTE(SUBSTITUTE(citizen_services_records_log!I244," ",""),"-",""),"(",""),")",""),9),"0"&amp;LEFT(_xlpm.d,2)&amp;" "&amp;MID(_xlpm.d,3,3)&amp;" "&amp;RIGHT(_xlpm.d,4)))</f>
        <v>None</v>
      </c>
      <c r="J244" s="5" t="str" cm="1">
        <f t="array" ref="J244">_xlfn.IFS(ISTEXT(citizen_services_records_log!J244),citizen_services_records_log!J244,ISBLANK(citizen_services_records_log!J244),"None")</f>
        <v>Ward 20</v>
      </c>
      <c r="K244" s="5" t="str" cm="1">
        <f t="array" ref="K244">_xlfn.IFS(ISTEXT(citizen_services_records_log!K244),citizen_services_records_log!K244, ISBLANK(citizen_services_records_log!K244),"None")</f>
        <v>None</v>
      </c>
      <c r="L244" s="5" t="str" cm="1">
        <f t="array" ref="L244">SUBSTITUTE(PROPER(_xlfn.IFS(ISTEXT(citizen_services_records_log!L244),citizen_services_records_log!L244, ISBLANK(citizen_services_records_log!L244),"None")),"Id","ID",1)</f>
        <v>None</v>
      </c>
      <c r="M244" s="5" t="str" cm="1">
        <f t="array" ref="M244">IF(citizen_services_records_log!M244 = "Re-opened","Re-opened",PROPER(_xlfn.IFS(ISTEXT(citizen_services_records_log!M244),citizen_services_records_log!M244, ISBLANK(citizen_services_records_log!M244),"None")))</f>
        <v>Resolved</v>
      </c>
      <c r="N244" s="5" t="str" cm="1">
        <f t="array" ref="N244">(_xlfn.IFS(ISTEXT(citizen_services_records_log!N244),citizen_services_records_log!N244,ISBLANK(citizen_services_records_log!N244),"None"))</f>
        <v>Q140</v>
      </c>
      <c r="O244" s="5" t="str" cm="1">
        <f t="array" ref="O244">_xlfn.IFS(ISTEXT(citizen_services_records_log!O244),PROPER(citizen_services_records_log!O244),ISBLANK(citizen_services_records_log!O244),"None")</f>
        <v>Andries Radebe</v>
      </c>
      <c r="P244" s="4" t="str">
        <f>IF(ISBLANK(citizen_services_records_log!P244),"None",IF(ISNUMBER(citizen_services_records_log!P244),citizen_services_records_log!P244,DATE(RIGHT(citizen_services_records_log!P244,4),MID(citizen_services_records_log!P244,4,2),LEFT(citizen_services_records_log!P244,2))))</f>
        <v>None</v>
      </c>
      <c r="Q244" s="5" t="str" cm="1">
        <f t="array" ref="Q244">SUBSTITUTE(_xlfn.IFS(ISTEXT(citizen_services_records_log!Q244),PROPER(citizen_services_records_log!Q244),ISBLANK(citizen_services_records_log!Q244),"None"),"Id","ID",1)</f>
        <v>Home Affairs System Down For Maintenance During Visit</v>
      </c>
    </row>
    <row r="245" spans="1:17" x14ac:dyDescent="0.3">
      <c r="A245" s="5" t="str">
        <f>IF(ISBLANK(citizen_services_records_log!A245),"None",(CONCATENATE(UPPER(_xlfn.TEXTBEFORE(SUBSTITUTE(citizen_services_records_log!A245, "-", ""), {"0","1","2","3","4","5","6","7","8","9"}, 1)),"-",RIGHT(citizen_services_records_log!A245,6))))</f>
        <v>MUN-000479</v>
      </c>
      <c r="B245" s="2">
        <f>IF(ISBLANK(citizen_services_records_log!B245),"None",IF(ISNUMBER(citizen_services_records_log!B245),citizen_services_records_log!B245,DATE(RIGHT(citizen_services_records_log!B245,4),MID(citizen_services_records_log!B245,4,2),LEFT(citizen_services_records_log!B245,2))))</f>
        <v>46055</v>
      </c>
      <c r="C245" s="5" t="str">
        <f>IF(citizen_services_records_log!C245 = "SASSA Grant Status Enquiry","SASSA - Grant Status Enquiry",IF(citizen_services_records_log!C245 = "SASSA Grant Application",  "SASSA - Grant Application", IF(citizen_services_records_log!C245=0,"None", citizen_services_records_log!C245)))</f>
        <v>Municipal - Service Request</v>
      </c>
      <c r="D245" s="5" t="str" cm="1">
        <f t="array" ref="D245">_xlfn.IFS(ISTEXT(citizen_services_records_log!D245),PROPER(citizen_services_records_log!D245),ISBLANK(citizen_services_records_log!D245),"None")</f>
        <v>Vanderbijlpark Home Affairs</v>
      </c>
      <c r="E245" s="5" t="str" cm="1">
        <f t="array" ref="E245">_xlfn.IFS(ISTEXT(citizen_services_records_log!E245),PROPER(citizen_services_records_log!E245),ISBLANK(citizen_services_records_log!E245),"None")</f>
        <v>Nokuthula Khumalo</v>
      </c>
      <c r="F245" s="6" cm="1">
        <f t="array" ref="F245">_xlfn.IFS(ISBLANK(citizen_services_records_log!F245),"None", TYPE(citizen_services_records_log!F245)=1,citizen_services_records_log!F245,citizen_services_records_log!F245="ID NOT PROVIDED","ID not provided" )</f>
        <v>5010000000000</v>
      </c>
      <c r="G245" s="4">
        <f>IF(ISBLANK(citizen_services_records_log!G245),"None",IF(ISNUMBER(citizen_services_records_log!G245),citizen_services_records_log!G245,DATE(RIGHT(citizen_services_records_log!G245,4),MID(citizen_services_records_log!G245,4,2),LEFT(citizen_services_records_log!G245,2))))</f>
        <v>18615</v>
      </c>
      <c r="H245" s="5" t="str" cm="1">
        <f t="array" ref="H245">_xlfn.IFS(citizen_services_records_log!H245="M", "Male", citizen_services_records_log!H245 = "F", "Female", citizen_services_records_log!H245="male", "Male", citizen_services_records_log!H245="female","Female", ISBLANK(citizen_services_records_log!H245),"None", citizen_services_records_log!H245 = "Female", "Female", citizen_services_records_log!H245="Male","Male")</f>
        <v>Female</v>
      </c>
      <c r="I245" s="6" t="str">
        <f>IF(OR(ISBLANK(citizen_services_records_log!I245),UPPER(TRIM(citizen_services_records_log!I245))="N/A"),"None",_xlfn.LET(_xlpm.d,RIGHT(SUBSTITUTE(SUBSTITUTE(SUBSTITUTE(SUBSTITUTE(citizen_services_records_log!I245," ",""),"-",""),"(",""),")",""),9),"0"&amp;LEFT(_xlpm.d,2)&amp;" "&amp;MID(_xlpm.d,3,3)&amp;" "&amp;RIGHT(_xlpm.d,4)))</f>
        <v>079 241 8173</v>
      </c>
      <c r="J245" s="5" t="str" cm="1">
        <f t="array" ref="J245">_xlfn.IFS(ISTEXT(citizen_services_records_log!J245),citizen_services_records_log!J245,ISBLANK(citizen_services_records_log!J245),"None")</f>
        <v>Ward 1</v>
      </c>
      <c r="K245" s="5" t="str" cm="1">
        <f t="array" ref="K245">_xlfn.IFS(ISTEXT(citizen_services_records_log!K245),citizen_services_records_log!K245, ISBLANK(citizen_services_records_log!K245),"None")</f>
        <v>None</v>
      </c>
      <c r="L245" s="5" t="str" cm="1">
        <f t="array" ref="L245">SUBSTITUTE(PROPER(_xlfn.IFS(ISTEXT(citizen_services_records_log!L245),citizen_services_records_log!L245, ISBLANK(citizen_services_records_log!L245),"None")),"Id","ID",1)</f>
        <v>Complete</v>
      </c>
      <c r="M245" s="5" t="str" cm="1">
        <f t="array" ref="M245">IF(citizen_services_records_log!M245 = "Re-opened","Re-opened",PROPER(_xlfn.IFS(ISTEXT(citizen_services_records_log!M245),citizen_services_records_log!M245, ISBLANK(citizen_services_records_log!M245),"None")))</f>
        <v>Re-opened</v>
      </c>
      <c r="N245" s="5" t="str" cm="1">
        <f t="array" ref="N245">(_xlfn.IFS(ISTEXT(citizen_services_records_log!N245),citizen_services_records_log!N245,ISBLANK(citizen_services_records_log!N245),"None"))</f>
        <v>Q041</v>
      </c>
      <c r="O245" s="5" t="str" cm="1">
        <f t="array" ref="O245">_xlfn.IFS(ISTEXT(citizen_services_records_log!O245),PROPER(citizen_services_records_log!O245),ISBLANK(citizen_services_records_log!O245),"None")</f>
        <v>Busisiwe Sithole</v>
      </c>
      <c r="P245" s="4" t="str">
        <f>IF(ISBLANK(citizen_services_records_log!P245),"None",IF(ISNUMBER(citizen_services_records_log!P245),citizen_services_records_log!P245,DATE(RIGHT(citizen_services_records_log!P245,4),MID(citizen_services_records_log!P245,4,2),LEFT(citizen_services_records_log!P245,2))))</f>
        <v>None</v>
      </c>
      <c r="Q245" s="5" t="str" cm="1">
        <f t="array" ref="Q245">SUBSTITUTE(_xlfn.IFS(ISTEXT(citizen_services_records_log!Q245),PROPER(citizen_services_records_log!Q245),ISBLANK(citizen_services_records_log!Q245),"None"),"Id","ID",1)</f>
        <v>None</v>
      </c>
    </row>
    <row r="246" spans="1:17" x14ac:dyDescent="0.3">
      <c r="A246" s="5" t="str">
        <f>IF(ISBLANK(citizen_services_records_log!A246),"None",(CONCATENATE(UPPER(_xlfn.TEXTBEFORE(SUBSTITUTE(citizen_services_records_log!A246, "-", ""), {"0","1","2","3","4","5","6","7","8","9"}, 1)),"-",RIGHT(citizen_services_records_log!A246,6))))</f>
        <v>SASSA-000235</v>
      </c>
      <c r="B246" s="2">
        <f>IF(ISBLANK(citizen_services_records_log!B246),"None",IF(ISNUMBER(citizen_services_records_log!B246),citizen_services_records_log!B246,DATE(RIGHT(citizen_services_records_log!B246,4),MID(citizen_services_records_log!B246,4,2),LEFT(citizen_services_records_log!B246,2))))</f>
        <v>46149</v>
      </c>
      <c r="C246" s="5" t="str">
        <f>IF(citizen_services_records_log!C246 = "SASSA Grant Status Enquiry","SASSA - Grant Status Enquiry",IF(citizen_services_records_log!C246 = "SASSA Grant Application",  "SASSA - Grant Application", IF(citizen_services_records_log!C246=0,"None", citizen_services_records_log!C246)))</f>
        <v>SASSA - Grant Application</v>
      </c>
      <c r="D246" s="5" t="str" cm="1">
        <f t="array" ref="D246">_xlfn.IFS(ISTEXT(citizen_services_records_log!D246),PROPER(citizen_services_records_log!D246),ISBLANK(citizen_services_records_log!D246),"None")</f>
        <v>Sharpeville Clinic</v>
      </c>
      <c r="E246" s="5" t="str" cm="1">
        <f t="array" ref="E246">_xlfn.IFS(ISTEXT(citizen_services_records_log!E246),PROPER(citizen_services_records_log!E246),ISBLANK(citizen_services_records_log!E246),"None")</f>
        <v>Elizabeth Mahlangu</v>
      </c>
      <c r="F246" s="6" cm="1">
        <f t="array" ref="F246">_xlfn.IFS(ISBLANK(citizen_services_records_log!F246),"None", TYPE(citizen_services_records_log!F246)=1,citizen_services_records_log!F246,citizen_services_records_log!F246="ID NOT PROVIDED","ID not provided" )</f>
        <v>4610000000000</v>
      </c>
      <c r="G246" s="4">
        <f>IF(ISBLANK(citizen_services_records_log!G246),"None",IF(ISNUMBER(citizen_services_records_log!G246),citizen_services_records_log!G246,DATE(RIGHT(citizen_services_records_log!G246,4),MID(citizen_services_records_log!G246,4,2),LEFT(citizen_services_records_log!G246,2))))</f>
        <v>17127</v>
      </c>
      <c r="H246" s="5" t="str" cm="1">
        <f t="array" ref="H246">_xlfn.IFS(citizen_services_records_log!H246="M", "Male", citizen_services_records_log!H246 = "F", "Female", citizen_services_records_log!H246="male", "Male", citizen_services_records_log!H246="female","Female", ISBLANK(citizen_services_records_log!H246),"None", citizen_services_records_log!H246 = "Female", "Female", citizen_services_records_log!H246="Male","Male")</f>
        <v>Female</v>
      </c>
      <c r="I246" s="6" t="str">
        <f>IF(OR(ISBLANK(citizen_services_records_log!I246),UPPER(TRIM(citizen_services_records_log!I246))="N/A"),"None",_xlfn.LET(_xlpm.d,RIGHT(SUBSTITUTE(SUBSTITUTE(SUBSTITUTE(SUBSTITUTE(citizen_services_records_log!I246," ",""),"-",""),"(",""),")",""),9),"0"&amp;LEFT(_xlpm.d,2)&amp;" "&amp;MID(_xlpm.d,3,3)&amp;" "&amp;RIGHT(_xlpm.d,4)))</f>
        <v>None</v>
      </c>
      <c r="J246" s="5" t="str" cm="1">
        <f t="array" ref="J246">_xlfn.IFS(ISTEXT(citizen_services_records_log!J246),citizen_services_records_log!J246,ISBLANK(citizen_services_records_log!J246),"None")</f>
        <v>Ward 13</v>
      </c>
      <c r="K246" s="5" t="str" cm="1">
        <f t="array" ref="K246">_xlfn.IFS(ISTEXT(citizen_services_records_log!K246),citizen_services_records_log!K246, ISBLANK(citizen_services_records_log!K246),"None")</f>
        <v>None</v>
      </c>
      <c r="L246" s="5" t="str" cm="1">
        <f t="array" ref="L246">SUBSTITUTE(PROPER(_xlfn.IFS(ISTEXT(citizen_services_records_log!L246),citizen_services_records_log!L246, ISBLANK(citizen_services_records_log!L246),"None")),"Id","ID",1)</f>
        <v>Complete</v>
      </c>
      <c r="M246" s="5" t="str" cm="1">
        <f t="array" ref="M246">IF(citizen_services_records_log!M246 = "Re-opened","Re-opened",PROPER(_xlfn.IFS(ISTEXT(citizen_services_records_log!M246),citizen_services_records_log!M246, ISBLANK(citizen_services_records_log!M246),"None")))</f>
        <v>Closed</v>
      </c>
      <c r="N246" s="5" t="str" cm="1">
        <f t="array" ref="N246">(_xlfn.IFS(ISTEXT(citizen_services_records_log!N246),citizen_services_records_log!N246,ISBLANK(citizen_services_records_log!N246),"None"))</f>
        <v>Q132</v>
      </c>
      <c r="O246" s="5" t="str" cm="1">
        <f t="array" ref="O246">_xlfn.IFS(ISTEXT(citizen_services_records_log!O246),PROPER(citizen_services_records_log!O246),ISBLANK(citizen_services_records_log!O246),"None")</f>
        <v>Zanele Sithole</v>
      </c>
      <c r="P246" s="4" t="str">
        <f>IF(ISBLANK(citizen_services_records_log!P246),"None",IF(ISNUMBER(citizen_services_records_log!P246),citizen_services_records_log!P246,DATE(RIGHT(citizen_services_records_log!P246,4),MID(citizen_services_records_log!P246,4,2),LEFT(citizen_services_records_log!P246,2))))</f>
        <v>None</v>
      </c>
      <c r="Q246" s="5" t="str" cm="1">
        <f t="array" ref="Q246">SUBSTITUTE(_xlfn.IFS(ISTEXT(citizen_services_records_log!Q246),PROPER(citizen_services_records_log!Q246),ISBLANK(citizen_services_records_log!Q246),"None"),"Id","ID",1)</f>
        <v>Grant Payment Query - Referred To Sassa Call Centre</v>
      </c>
    </row>
    <row r="247" spans="1:17" x14ac:dyDescent="0.3">
      <c r="A247" s="5" t="str">
        <f>IF(ISBLANK(citizen_services_records_log!A247),"None",(CONCATENATE(UPPER(_xlfn.TEXTBEFORE(SUBSTITUTE(citizen_services_records_log!A247, "-", ""), {"0","1","2","3","4","5","6","7","8","9"}, 1)),"-",RIGHT(citizen_services_records_log!A247,6))))</f>
        <v>DHA-000105</v>
      </c>
      <c r="B247" s="2">
        <f>IF(ISBLANK(citizen_services_records_log!B247),"None",IF(ISNUMBER(citizen_services_records_log!B247),citizen_services_records_log!B247,DATE(RIGHT(citizen_services_records_log!B247,4),MID(citizen_services_records_log!B247,4,2),LEFT(citizen_services_records_log!B247,2))))</f>
        <v>46105</v>
      </c>
      <c r="C247" s="5" t="str">
        <f>IF(citizen_services_records_log!C247 = "SASSA Grant Status Enquiry","SASSA - Grant Status Enquiry",IF(citizen_services_records_log!C247 = "SASSA Grant Application",  "SASSA - Grant Application", IF(citizen_services_records_log!C247=0,"None", citizen_services_records_log!C247)))</f>
        <v>Home Affairs - Passport Application</v>
      </c>
      <c r="D247" s="5" t="str" cm="1">
        <f t="array" ref="D247">_xlfn.IFS(ISTEXT(citizen_services_records_log!D247),PROPER(citizen_services_records_log!D247),ISBLANK(citizen_services_records_log!D247),"None")</f>
        <v>Vanderbijlpark Home Affairs</v>
      </c>
      <c r="E247" s="5" t="str" cm="1">
        <f t="array" ref="E247">_xlfn.IFS(ISTEXT(citizen_services_records_log!E247),PROPER(citizen_services_records_log!E247),ISBLANK(citizen_services_records_log!E247),"None")</f>
        <v>Nomvula Ndlovu</v>
      </c>
      <c r="F247" s="6" cm="1">
        <f t="array" ref="F247">_xlfn.IFS(ISBLANK(citizen_services_records_log!F247),"None", TYPE(citizen_services_records_log!F247)=1,citizen_services_records_log!F247,citizen_services_records_log!F247="ID NOT PROVIDED","ID not provided" )</f>
        <v>8810000000000</v>
      </c>
      <c r="G247" s="4" t="str">
        <f>IF(ISBLANK(citizen_services_records_log!G247),"None",IF(ISNUMBER(citizen_services_records_log!G247),citizen_services_records_log!G247,DATE(RIGHT(citizen_services_records_log!G247,4),MID(citizen_services_records_log!G247,4,2),LEFT(citizen_services_records_log!G247,2))))</f>
        <v>None</v>
      </c>
      <c r="H247" s="5" t="str" cm="1">
        <f t="array" ref="H247">_xlfn.IFS(citizen_services_records_log!H247="M", "Male", citizen_services_records_log!H247 = "F", "Female", citizen_services_records_log!H247="male", "Male", citizen_services_records_log!H247="female","Female", ISBLANK(citizen_services_records_log!H247),"None", citizen_services_records_log!H247 = "Female", "Female", citizen_services_records_log!H247="Male","Male")</f>
        <v>Male</v>
      </c>
      <c r="I247" s="6" t="str">
        <f>IF(OR(ISBLANK(citizen_services_records_log!I247),UPPER(TRIM(citizen_services_records_log!I247))="N/A"),"None",_xlfn.LET(_xlpm.d,RIGHT(SUBSTITUTE(SUBSTITUTE(SUBSTITUTE(SUBSTITUTE(citizen_services_records_log!I247," ",""),"-",""),"(",""),")",""),9),"0"&amp;LEFT(_xlpm.d,2)&amp;" "&amp;MID(_xlpm.d,3,3)&amp;" "&amp;RIGHT(_xlpm.d,4)))</f>
        <v>073 440 8384</v>
      </c>
      <c r="J247" s="5" t="str" cm="1">
        <f t="array" ref="J247">_xlfn.IFS(ISTEXT(citizen_services_records_log!J247),citizen_services_records_log!J247,ISBLANK(citizen_services_records_log!J247),"None")</f>
        <v>Ward 11</v>
      </c>
      <c r="K247" s="5" t="str" cm="1">
        <f t="array" ref="K247">_xlfn.IFS(ISTEXT(citizen_services_records_log!K247),citizen_services_records_log!K247, ISBLANK(citizen_services_records_log!K247),"None")</f>
        <v>None</v>
      </c>
      <c r="L247" s="5" t="str" cm="1">
        <f t="array" ref="L247">SUBSTITUTE(PROPER(_xlfn.IFS(ISTEXT(citizen_services_records_log!L247),citizen_services_records_log!L247, ISBLANK(citizen_services_records_log!L247),"None")),"Id","ID",1)</f>
        <v>Incomplete - Missing ID Copy</v>
      </c>
      <c r="M247" s="5" t="str" cm="1">
        <f t="array" ref="M247">IF(citizen_services_records_log!M247 = "Re-opened","Re-opened",PROPER(_xlfn.IFS(ISTEXT(citizen_services_records_log!M247),citizen_services_records_log!M247, ISBLANK(citizen_services_records_log!M247),"None")))</f>
        <v>Re-opened</v>
      </c>
      <c r="N247" s="5" t="str" cm="1">
        <f t="array" ref="N247">(_xlfn.IFS(ISTEXT(citizen_services_records_log!N247),citizen_services_records_log!N247,ISBLANK(citizen_services_records_log!N247),"None"))</f>
        <v>Q205</v>
      </c>
      <c r="O247" s="5" t="str" cm="1">
        <f t="array" ref="O247">_xlfn.IFS(ISTEXT(citizen_services_records_log!O247),PROPER(citizen_services_records_log!O247),ISBLANK(citizen_services_records_log!O247),"None")</f>
        <v>Lerato Nel</v>
      </c>
      <c r="P247" s="4">
        <f>IF(ISBLANK(citizen_services_records_log!P247),"None",IF(ISNUMBER(citizen_services_records_log!P247),citizen_services_records_log!P247,DATE(RIGHT(citizen_services_records_log!P247,4),MID(citizen_services_records_log!P247,4,2),LEFT(citizen_services_records_log!P247,2))))</f>
        <v>46128</v>
      </c>
      <c r="Q247" s="5" t="str" cm="1">
        <f t="array" ref="Q247">SUBSTITUTE(_xlfn.IFS(ISTEXT(citizen_services_records_log!Q247),PROPER(citizen_services_records_log!Q247),ISBLANK(citizen_services_records_log!Q247),"None"),"Id","ID",1)</f>
        <v>Applicant Referred To Social Worker</v>
      </c>
    </row>
    <row r="248" spans="1:17" x14ac:dyDescent="0.3">
      <c r="A248" s="5" t="str">
        <f>IF(ISBLANK(citizen_services_records_log!A248),"None",(CONCATENATE(UPPER(_xlfn.TEXTBEFORE(SUBSTITUTE(citizen_services_records_log!A248, "-", ""), {"0","1","2","3","4","5","6","7","8","9"}, 1)),"-",RIGHT(citizen_services_records_log!A248,6))))</f>
        <v>DHA-000300</v>
      </c>
      <c r="B248" s="2">
        <f>IF(ISBLANK(citizen_services_records_log!B248),"None",IF(ISNUMBER(citizen_services_records_log!B248),citizen_services_records_log!B248,DATE(RIGHT(citizen_services_records_log!B248,4),MID(citizen_services_records_log!B248,4,2),LEFT(citizen_services_records_log!B248,2))))</f>
        <v>46019</v>
      </c>
      <c r="C248" s="5" t="str">
        <f>IF(citizen_services_records_log!C248 = "SASSA Grant Status Enquiry","SASSA - Grant Status Enquiry",IF(citizen_services_records_log!C248 = "SASSA Grant Application",  "SASSA - Grant Application", IF(citizen_services_records_log!C248=0,"None", citizen_services_records_log!C248)))</f>
        <v>Home Affairs - Passport Application</v>
      </c>
      <c r="D248" s="5" t="str" cm="1">
        <f t="array" ref="D248">_xlfn.IFS(ISTEXT(citizen_services_records_log!D248),PROPER(citizen_services_records_log!D248),ISBLANK(citizen_services_records_log!D248),"None")</f>
        <v>Sasolburg Home Affairs</v>
      </c>
      <c r="E248" s="5" t="str" cm="1">
        <f t="array" ref="E248">_xlfn.IFS(ISTEXT(citizen_services_records_log!E248),PROPER(citizen_services_records_log!E248),ISBLANK(citizen_services_records_log!E248),"None")</f>
        <v>Elizabeth Mokoena</v>
      </c>
      <c r="F248" s="6" cm="1">
        <f t="array" ref="F248">_xlfn.IFS(ISBLANK(citizen_services_records_log!F248),"None", TYPE(citizen_services_records_log!F248)=1,citizen_services_records_log!F248,citizen_services_records_log!F248="ID NOT PROVIDED","ID not provided" )</f>
        <v>8610000000000</v>
      </c>
      <c r="G248" s="4">
        <f>IF(ISBLANK(citizen_services_records_log!G248),"None",IF(ISNUMBER(citizen_services_records_log!G248),citizen_services_records_log!G248,DATE(RIGHT(citizen_services_records_log!G248,4),MID(citizen_services_records_log!G248,4,2),LEFT(citizen_services_records_log!G248,2))))</f>
        <v>31676</v>
      </c>
      <c r="H248" s="5" t="str" cm="1">
        <f t="array" ref="H248">_xlfn.IFS(citizen_services_records_log!H248="M", "Male", citizen_services_records_log!H248 = "F", "Female", citizen_services_records_log!H248="male", "Male", citizen_services_records_log!H248="female","Female", ISBLANK(citizen_services_records_log!H248),"None", citizen_services_records_log!H248 = "Female", "Female", citizen_services_records_log!H248="Male","Male")</f>
        <v>Female</v>
      </c>
      <c r="I248" s="6" t="str">
        <f>IF(OR(ISBLANK(citizen_services_records_log!I248),UPPER(TRIM(citizen_services_records_log!I248))="N/A"),"None",_xlfn.LET(_xlpm.d,RIGHT(SUBSTITUTE(SUBSTITUTE(SUBSTITUTE(SUBSTITUTE(citizen_services_records_log!I248," ",""),"-",""),"(",""),")",""),9),"0"&amp;LEFT(_xlpm.d,2)&amp;" "&amp;MID(_xlpm.d,3,3)&amp;" "&amp;RIGHT(_xlpm.d,4)))</f>
        <v>069 665 8578</v>
      </c>
      <c r="J248" s="5" t="str" cm="1">
        <f t="array" ref="J248">_xlfn.IFS(ISTEXT(citizen_services_records_log!J248),citizen_services_records_log!J248,ISBLANK(citizen_services_records_log!J248),"None")</f>
        <v>Ward 20</v>
      </c>
      <c r="K248" s="5" t="str" cm="1">
        <f t="array" ref="K248">_xlfn.IFS(ISTEXT(citizen_services_records_log!K248),citizen_services_records_log!K248, ISBLANK(citizen_services_records_log!K248),"None")</f>
        <v>None</v>
      </c>
      <c r="L248" s="5" t="str" cm="1">
        <f t="array" ref="L248">SUBSTITUTE(PROPER(_xlfn.IFS(ISTEXT(citizen_services_records_log!L248),citizen_services_records_log!L248, ISBLANK(citizen_services_records_log!L248),"None")),"Id","ID",1)</f>
        <v>Complete</v>
      </c>
      <c r="M248" s="5" t="str" cm="1">
        <f t="array" ref="M248">IF(citizen_services_records_log!M248 = "Re-opened","Re-opened",PROPER(_xlfn.IFS(ISTEXT(citizen_services_records_log!M248),citizen_services_records_log!M248, ISBLANK(citizen_services_records_log!M248),"None")))</f>
        <v>Escalated</v>
      </c>
      <c r="N248" s="5" t="str" cm="1">
        <f t="array" ref="N248">(_xlfn.IFS(ISTEXT(citizen_services_records_log!N248),citizen_services_records_log!N248,ISBLANK(citizen_services_records_log!N248),"None"))</f>
        <v>Q028</v>
      </c>
      <c r="O248" s="5" t="str" cm="1">
        <f t="array" ref="O248">_xlfn.IFS(ISTEXT(citizen_services_records_log!O248),PROPER(citizen_services_records_log!O248),ISBLANK(citizen_services_records_log!O248),"None")</f>
        <v>Palesa Mahlangu</v>
      </c>
      <c r="P248" s="4" t="str">
        <f>IF(ISBLANK(citizen_services_records_log!P248),"None",IF(ISNUMBER(citizen_services_records_log!P248),citizen_services_records_log!P248,DATE(RIGHT(citizen_services_records_log!P248,4),MID(citizen_services_records_log!P248,4,2),LEFT(citizen_services_records_log!P248,2))))</f>
        <v>None</v>
      </c>
      <c r="Q248" s="5" t="str" cm="1">
        <f t="array" ref="Q248">SUBSTITUTE(_xlfn.IFS(ISTEXT(citizen_services_records_log!Q248),PROPER(citizen_services_records_log!Q248),ISBLANK(citizen_services_records_log!Q248),"None"),"Id","ID",1)</f>
        <v>Biometric Capture Failed, Rescheduled</v>
      </c>
    </row>
    <row r="249" spans="1:17" x14ac:dyDescent="0.3">
      <c r="A249" s="5" t="str">
        <f>IF(ISBLANK(citizen_services_records_log!A249),"None",(CONCATENATE(UPPER(_xlfn.TEXTBEFORE(SUBSTITUTE(citizen_services_records_log!A249, "-", ""), {"0","1","2","3","4","5","6","7","8","9"}, 1)),"-",RIGHT(citizen_services_records_log!A249,6))))</f>
        <v>DHA-000665</v>
      </c>
      <c r="B249" s="2">
        <f>IF(ISBLANK(citizen_services_records_log!B249),"None",IF(ISNUMBER(citizen_services_records_log!B249),citizen_services_records_log!B249,DATE(RIGHT(citizen_services_records_log!B249,4),MID(citizen_services_records_log!B249,4,2),LEFT(citizen_services_records_log!B249,2))))</f>
        <v>46144</v>
      </c>
      <c r="C249" s="5" t="str">
        <f>IF(citizen_services_records_log!C249 = "SASSA Grant Status Enquiry","SASSA - Grant Status Enquiry",IF(citizen_services_records_log!C249 = "SASSA Grant Application",  "SASSA - Grant Application", IF(citizen_services_records_log!C249=0,"None", citizen_services_records_log!C249)))</f>
        <v>Home Affairs - Death Certificate</v>
      </c>
      <c r="D249" s="5" t="str" cm="1">
        <f t="array" ref="D249">_xlfn.IFS(ISTEXT(citizen_services_records_log!D249),PROPER(citizen_services_records_log!D249),ISBLANK(citizen_services_records_log!D249),"None")</f>
        <v>Meyerton Municipal Office</v>
      </c>
      <c r="E249" s="5" t="str" cm="1">
        <f t="array" ref="E249">_xlfn.IFS(ISTEXT(citizen_services_records_log!E249),PROPER(citizen_services_records_log!E249),ISBLANK(citizen_services_records_log!E249),"None")</f>
        <v>Mandla Steyn</v>
      </c>
      <c r="F249" s="6" cm="1">
        <f t="array" ref="F249">_xlfn.IFS(ISBLANK(citizen_services_records_log!F249),"None", TYPE(citizen_services_records_log!F249)=1,citizen_services_records_log!F249,citizen_services_records_log!F249="ID NOT PROVIDED","ID not provided" )</f>
        <v>9710000000000</v>
      </c>
      <c r="G249" s="4">
        <f>IF(ISBLANK(citizen_services_records_log!G249),"None",IF(ISNUMBER(citizen_services_records_log!G249),citizen_services_records_log!G249,DATE(RIGHT(citizen_services_records_log!G249,4),MID(citizen_services_records_log!G249,4,2),LEFT(citizen_services_records_log!G249,2))))</f>
        <v>35571</v>
      </c>
      <c r="H249" s="5" t="str" cm="1">
        <f t="array" ref="H249">_xlfn.IFS(citizen_services_records_log!H249="M", "Male", citizen_services_records_log!H249 = "F", "Female", citizen_services_records_log!H249="male", "Male", citizen_services_records_log!H249="female","Female", ISBLANK(citizen_services_records_log!H249),"None", citizen_services_records_log!H249 = "Female", "Female", citizen_services_records_log!H249="Male","Male")</f>
        <v>Male</v>
      </c>
      <c r="I249" s="6" t="str">
        <f>IF(OR(ISBLANK(citizen_services_records_log!I249),UPPER(TRIM(citizen_services_records_log!I249))="N/A"),"None",_xlfn.LET(_xlpm.d,RIGHT(SUBSTITUTE(SUBSTITUTE(SUBSTITUTE(SUBSTITUTE(citizen_services_records_log!I249," ",""),"-",""),"(",""),")",""),9),"0"&amp;LEFT(_xlpm.d,2)&amp;" "&amp;MID(_xlpm.d,3,3)&amp;" "&amp;RIGHT(_xlpm.d,4)))</f>
        <v>None</v>
      </c>
      <c r="J249" s="5" t="str" cm="1">
        <f t="array" ref="J249">_xlfn.IFS(ISTEXT(citizen_services_records_log!J249),citizen_services_records_log!J249,ISBLANK(citizen_services_records_log!J249),"None")</f>
        <v>Ward 17</v>
      </c>
      <c r="K249" s="5" t="str" cm="1">
        <f t="array" ref="K249">_xlfn.IFS(ISTEXT(citizen_services_records_log!K249),citizen_services_records_log!K249, ISBLANK(citizen_services_records_log!K249),"None")</f>
        <v>None</v>
      </c>
      <c r="L249" s="5" t="str" cm="1">
        <f t="array" ref="L249">SUBSTITUTE(PROPER(_xlfn.IFS(ISTEXT(citizen_services_records_log!L249),citizen_services_records_log!L249, ISBLANK(citizen_services_records_log!L249),"None")),"Id","ID",1)</f>
        <v>Incomplete - Missing Proof Of Residence</v>
      </c>
      <c r="M249" s="5" t="str" cm="1">
        <f t="array" ref="M249">IF(citizen_services_records_log!M249 = "Re-opened","Re-opened",PROPER(_xlfn.IFS(ISTEXT(citizen_services_records_log!M249),citizen_services_records_log!M249, ISBLANK(citizen_services_records_log!M249),"None")))</f>
        <v>Escalated</v>
      </c>
      <c r="N249" s="5" t="str" cm="1">
        <f t="array" ref="N249">(_xlfn.IFS(ISTEXT(citizen_services_records_log!N249),citizen_services_records_log!N249,ISBLANK(citizen_services_records_log!N249),"None"))</f>
        <v>Q088</v>
      </c>
      <c r="O249" s="5" t="str" cm="1">
        <f t="array" ref="O249">_xlfn.IFS(ISTEXT(citizen_services_records_log!O249),PROPER(citizen_services_records_log!O249),ISBLANK(citizen_services_records_log!O249),"None")</f>
        <v>Zanele Mahlangu</v>
      </c>
      <c r="P249" s="4" t="str">
        <f>IF(ISBLANK(citizen_services_records_log!P249),"None",IF(ISNUMBER(citizen_services_records_log!P249),citizen_services_records_log!P249,DATE(RIGHT(citizen_services_records_log!P249,4),MID(citizen_services_records_log!P249,4,2),LEFT(citizen_services_records_log!P249,2))))</f>
        <v>None</v>
      </c>
      <c r="Q249" s="5" t="str" cm="1">
        <f t="array" ref="Q249">SUBSTITUTE(_xlfn.IFS(ISTEXT(citizen_services_records_log!Q249),PROPER(citizen_services_records_log!Q249),ISBLANK(citizen_services_records_log!Q249),"None"),"Id","ID",1)</f>
        <v>Urgent Case - Fast-Tracked Per Supervisor Approval</v>
      </c>
    </row>
    <row r="250" spans="1:17" x14ac:dyDescent="0.3">
      <c r="A250" s="5" t="str">
        <f>IF(ISBLANK(citizen_services_records_log!A250),"None",(CONCATENATE(UPPER(_xlfn.TEXTBEFORE(SUBSTITUTE(citizen_services_records_log!A250, "-", ""), {"0","1","2","3","4","5","6","7","8","9"}, 1)),"-",RIGHT(citizen_services_records_log!A250,6))))</f>
        <v>DHA-000287</v>
      </c>
      <c r="B250" s="2">
        <f>IF(ISBLANK(citizen_services_records_log!B250),"None",IF(ISNUMBER(citizen_services_records_log!B250),citizen_services_records_log!B250,DATE(RIGHT(citizen_services_records_log!B250,4),MID(citizen_services_records_log!B250,4,2),LEFT(citizen_services_records_log!B250,2))))</f>
        <v>46041</v>
      </c>
      <c r="C250" s="5" t="str">
        <f>IF(citizen_services_records_log!C250 = "SASSA Grant Status Enquiry","SASSA - Grant Status Enquiry",IF(citizen_services_records_log!C250 = "SASSA Grant Application",  "SASSA - Grant Application", IF(citizen_services_records_log!C250=0,"None", citizen_services_records_log!C250)))</f>
        <v>Home Affairs - Passport Application</v>
      </c>
      <c r="D250" s="5" t="str" cm="1">
        <f t="array" ref="D250">_xlfn.IFS(ISTEXT(citizen_services_records_log!D250),PROPER(citizen_services_records_log!D250),ISBLANK(citizen_services_records_log!D250),"None")</f>
        <v>Meyerton Municipal Office</v>
      </c>
      <c r="E250" s="5" t="str" cm="1">
        <f t="array" ref="E250">_xlfn.IFS(ISTEXT(citizen_services_records_log!E250),PROPER(citizen_services_records_log!E250),ISBLANK(citizen_services_records_log!E250),"None")</f>
        <v>Refilwe Botha</v>
      </c>
      <c r="F250" s="6" cm="1">
        <f t="array" ref="F250">_xlfn.IFS(ISBLANK(citizen_services_records_log!F250),"None", TYPE(citizen_services_records_log!F250)=1,citizen_services_records_log!F250,citizen_services_records_log!F250="ID NOT PROVIDED","ID not provided" )</f>
        <v>7110000000000</v>
      </c>
      <c r="G250" s="4">
        <f>IF(ISBLANK(citizen_services_records_log!G250),"None",IF(ISNUMBER(citizen_services_records_log!G250),citizen_services_records_log!G250,DATE(RIGHT(citizen_services_records_log!G250,4),MID(citizen_services_records_log!G250,4,2),LEFT(citizen_services_records_log!G250,2))))</f>
        <v>26155</v>
      </c>
      <c r="H250" s="5" t="str" cm="1">
        <f t="array" ref="H250">_xlfn.IFS(citizen_services_records_log!H250="M", "Male", citizen_services_records_log!H250 = "F", "Female", citizen_services_records_log!H250="male", "Male", citizen_services_records_log!H250="female","Female", ISBLANK(citizen_services_records_log!H250),"None", citizen_services_records_log!H250 = "Female", "Female", citizen_services_records_log!H250="Male","Male")</f>
        <v>None</v>
      </c>
      <c r="I250" s="6" t="str">
        <f>IF(OR(ISBLANK(citizen_services_records_log!I250),UPPER(TRIM(citizen_services_records_log!I250))="N/A"),"None",_xlfn.LET(_xlpm.d,RIGHT(SUBSTITUTE(SUBSTITUTE(SUBSTITUTE(SUBSTITUTE(citizen_services_records_log!I250," ",""),"-",""),"(",""),")",""),9),"0"&amp;LEFT(_xlpm.d,2)&amp;" "&amp;MID(_xlpm.d,3,3)&amp;" "&amp;RIGHT(_xlpm.d,4)))</f>
        <v>084 655 2163</v>
      </c>
      <c r="J250" s="5" t="str" cm="1">
        <f t="array" ref="J250">_xlfn.IFS(ISTEXT(citizen_services_records_log!J250),citizen_services_records_log!J250,ISBLANK(citizen_services_records_log!J250),"None")</f>
        <v>Ward 2</v>
      </c>
      <c r="K250" s="5" t="str" cm="1">
        <f t="array" ref="K250">_xlfn.IFS(ISTEXT(citizen_services_records_log!K250),citizen_services_records_log!K250, ISBLANK(citizen_services_records_log!K250),"None")</f>
        <v>None</v>
      </c>
      <c r="L250" s="5" t="str" cm="1">
        <f t="array" ref="L250">SUBSTITUTE(PROPER(_xlfn.IFS(ISTEXT(citizen_services_records_log!L250),citizen_services_records_log!L250, ISBLANK(citizen_services_records_log!L250),"None")),"Id","ID",1)</f>
        <v>Under Review</v>
      </c>
      <c r="M250" s="5" t="str" cm="1">
        <f t="array" ref="M250">IF(citizen_services_records_log!M250 = "Re-opened","Re-opened",PROPER(_xlfn.IFS(ISTEXT(citizen_services_records_log!M250),citizen_services_records_log!M250, ISBLANK(citizen_services_records_log!M250),"None")))</f>
        <v>Captured</v>
      </c>
      <c r="N250" s="5" t="str" cm="1">
        <f t="array" ref="N250">(_xlfn.IFS(ISTEXT(citizen_services_records_log!N250),citizen_services_records_log!N250,ISBLANK(citizen_services_records_log!N250),"None"))</f>
        <v>Q017</v>
      </c>
      <c r="O250" s="5" t="str" cm="1">
        <f t="array" ref="O250">_xlfn.IFS(ISTEXT(citizen_services_records_log!O250),PROPER(citizen_services_records_log!O250),ISBLANK(citizen_services_records_log!O250),"None")</f>
        <v>Zanele Khumalo</v>
      </c>
      <c r="P250" s="4" t="str">
        <f>IF(ISBLANK(citizen_services_records_log!P250),"None",IF(ISNUMBER(citizen_services_records_log!P250),citizen_services_records_log!P250,DATE(RIGHT(citizen_services_records_log!P250,4),MID(citizen_services_records_log!P250,4,2),LEFT(citizen_services_records_log!P250,2))))</f>
        <v>None</v>
      </c>
      <c r="Q250" s="5" t="str" cm="1">
        <f t="array" ref="Q250">SUBSTITUTE(_xlfn.IFS(ISTEXT(citizen_services_records_log!Q250),PROPER(citizen_services_records_log!Q250),ISBLANK(citizen_services_records_log!Q250),"None"),"Id","ID",1)</f>
        <v>Grant Payment Query - Referred To Sassa Call Centre</v>
      </c>
    </row>
    <row r="251" spans="1:17" x14ac:dyDescent="0.3">
      <c r="A251" s="5" t="str">
        <f>IF(ISBLANK(citizen_services_records_log!A251),"None",(CONCATENATE(UPPER(_xlfn.TEXTBEFORE(SUBSTITUTE(citizen_services_records_log!A251, "-", ""), {"0","1","2","3","4","5","6","7","8","9"}, 1)),"-",RIGHT(citizen_services_records_log!A251,6))))</f>
        <v>CLN-000127</v>
      </c>
      <c r="B251" s="2">
        <f>IF(ISBLANK(citizen_services_records_log!B251),"None",IF(ISNUMBER(citizen_services_records_log!B251),citizen_services_records_log!B251,DATE(RIGHT(citizen_services_records_log!B251,4),MID(citizen_services_records_log!B251,4,2),LEFT(citizen_services_records_log!B251,2))))</f>
        <v>46067</v>
      </c>
      <c r="C251" s="5" t="str">
        <f>IF(citizen_services_records_log!C251 = "SASSA Grant Status Enquiry","SASSA - Grant Status Enquiry",IF(citizen_services_records_log!C251 = "SASSA Grant Application",  "SASSA - Grant Application", IF(citizen_services_records_log!C251=0,"None", citizen_services_records_log!C251)))</f>
        <v>Clinic - Immunisation</v>
      </c>
      <c r="D251" s="5" t="str" cm="1">
        <f t="array" ref="D251">_xlfn.IFS(ISTEXT(citizen_services_records_log!D251),PROPER(citizen_services_records_log!D251),ISBLANK(citizen_services_records_log!D251),"None")</f>
        <v>Sebokeng Sassa Office</v>
      </c>
      <c r="E251" s="5" t="str" cm="1">
        <f t="array" ref="E251">_xlfn.IFS(ISTEXT(citizen_services_records_log!E251),PROPER(citizen_services_records_log!E251),ISBLANK(citizen_services_records_log!E251),"None")</f>
        <v>Sipho Molefe</v>
      </c>
      <c r="F251" s="6" cm="1">
        <f t="array" ref="F251">_xlfn.IFS(ISBLANK(citizen_services_records_log!F251),"None", TYPE(citizen_services_records_log!F251)=1,citizen_services_records_log!F251,citizen_services_records_log!F251="ID NOT PROVIDED","ID not provided" )</f>
        <v>2510000000000</v>
      </c>
      <c r="G251" s="4" t="str">
        <f>IF(ISBLANK(citizen_services_records_log!G251),"None",IF(ISNUMBER(citizen_services_records_log!G251),citizen_services_records_log!G251,DATE(RIGHT(citizen_services_records_log!G251,4),MID(citizen_services_records_log!G251,4,2),LEFT(citizen_services_records_log!G251,2))))</f>
        <v>None</v>
      </c>
      <c r="H251" s="5" t="str" cm="1">
        <f t="array" ref="H251">_xlfn.IFS(citizen_services_records_log!H251="M", "Male", citizen_services_records_log!H251 = "F", "Female", citizen_services_records_log!H251="male", "Male", citizen_services_records_log!H251="female","Female", ISBLANK(citizen_services_records_log!H251),"None", citizen_services_records_log!H251 = "Female", "Female", citizen_services_records_log!H251="Male","Male")</f>
        <v>Male</v>
      </c>
      <c r="I251" s="6" t="str">
        <f>IF(OR(ISBLANK(citizen_services_records_log!I251),UPPER(TRIM(citizen_services_records_log!I251))="N/A"),"None",_xlfn.LET(_xlpm.d,RIGHT(SUBSTITUTE(SUBSTITUTE(SUBSTITUTE(SUBSTITUTE(citizen_services_records_log!I251," ",""),"-",""),"(",""),")",""),9),"0"&amp;LEFT(_xlpm.d,2)&amp;" "&amp;MID(_xlpm.d,3,3)&amp;" "&amp;RIGHT(_xlpm.d,4)))</f>
        <v>069 107 6201</v>
      </c>
      <c r="J251" s="5" t="str" cm="1">
        <f t="array" ref="J251">_xlfn.IFS(ISTEXT(citizen_services_records_log!J251),citizen_services_records_log!J251,ISBLANK(citizen_services_records_log!J251),"None")</f>
        <v>Ward 19</v>
      </c>
      <c r="K251" s="5" t="str" cm="1">
        <f t="array" ref="K251">_xlfn.IFS(ISTEXT(citizen_services_records_log!K251),citizen_services_records_log!K251, ISBLANK(citizen_services_records_log!K251),"None")</f>
        <v>None</v>
      </c>
      <c r="L251" s="5" t="str" cm="1">
        <f t="array" ref="L251">SUBSTITUTE(PROPER(_xlfn.IFS(ISTEXT(citizen_services_records_log!L251),citizen_services_records_log!L251, ISBLANK(citizen_services_records_log!L251),"None")),"Id","ID",1)</f>
        <v>Complete</v>
      </c>
      <c r="M251" s="5" t="str" cm="1">
        <f t="array" ref="M251">IF(citizen_services_records_log!M251 = "Re-opened","Re-opened",PROPER(_xlfn.IFS(ISTEXT(citizen_services_records_log!M251),citizen_services_records_log!M251, ISBLANK(citizen_services_records_log!M251),"None")))</f>
        <v>Closed</v>
      </c>
      <c r="N251" s="5" t="str" cm="1">
        <f t="array" ref="N251">(_xlfn.IFS(ISTEXT(citizen_services_records_log!N251),citizen_services_records_log!N251,ISBLANK(citizen_services_records_log!N251),"None"))</f>
        <v>Q264</v>
      </c>
      <c r="O251" s="5" t="str" cm="1">
        <f t="array" ref="O251">_xlfn.IFS(ISTEXT(citizen_services_records_log!O251),PROPER(citizen_services_records_log!O251),ISBLANK(citizen_services_records_log!O251),"None")</f>
        <v>Marius Nel</v>
      </c>
      <c r="P251" s="4" t="str">
        <f>IF(ISBLANK(citizen_services_records_log!P251),"None",IF(ISNUMBER(citizen_services_records_log!P251),citizen_services_records_log!P251,DATE(RIGHT(citizen_services_records_log!P251,4),MID(citizen_services_records_log!P251,4,2),LEFT(citizen_services_records_log!P251,2))))</f>
        <v>None</v>
      </c>
      <c r="Q251" s="5" t="str" cm="1">
        <f t="array" ref="Q251">SUBSTITUTE(_xlfn.IFS(ISTEXT(citizen_services_records_log!Q251),PROPER(citizen_services_records_log!Q251),ISBLANK(citizen_services_records_log!Q251),"None"),"Id","ID",1)</f>
        <v>Interpreter Required - Assisted In Sesotho</v>
      </c>
    </row>
    <row r="252" spans="1:17" x14ac:dyDescent="0.3">
      <c r="A252" s="5" t="str">
        <f>IF(ISBLANK(citizen_services_records_log!A252),"None",(CONCATENATE(UPPER(_xlfn.TEXTBEFORE(SUBSTITUTE(citizen_services_records_log!A252, "-", ""), {"0","1","2","3","4","5","6","7","8","9"}, 1)),"-",RIGHT(citizen_services_records_log!A252,6))))</f>
        <v>CLN-000284</v>
      </c>
      <c r="B252" s="2">
        <f>IF(ISBLANK(citizen_services_records_log!B252),"None",IF(ISNUMBER(citizen_services_records_log!B252),citizen_services_records_log!B252,DATE(RIGHT(citizen_services_records_log!B252,4),MID(citizen_services_records_log!B252,4,2),LEFT(citizen_services_records_log!B252,2))))</f>
        <v>46033</v>
      </c>
      <c r="C252" s="5" t="str">
        <f>IF(citizen_services_records_log!C252 = "SASSA Grant Status Enquiry","SASSA - Grant Status Enquiry",IF(citizen_services_records_log!C252 = "SASSA Grant Application",  "SASSA - Grant Application", IF(citizen_services_records_log!C252=0,"None", citizen_services_records_log!C252)))</f>
        <v>Clinic - General Consultation</v>
      </c>
      <c r="D252" s="5" t="str" cm="1">
        <f t="array" ref="D252">_xlfn.IFS(ISTEXT(citizen_services_records_log!D252),PROPER(citizen_services_records_log!D252),ISBLANK(citizen_services_records_log!D252),"None")</f>
        <v>Emfuleni Municipal Office</v>
      </c>
      <c r="E252" s="5" t="str" cm="1">
        <f t="array" ref="E252">_xlfn.IFS(ISTEXT(citizen_services_records_log!E252),PROPER(citizen_services_records_log!E252),ISBLANK(citizen_services_records_log!E252),"None")</f>
        <v>Elizabeth Pretorius</v>
      </c>
      <c r="F252" s="6" cm="1">
        <f t="array" ref="F252">_xlfn.IFS(ISBLANK(citizen_services_records_log!F252),"None", TYPE(citizen_services_records_log!F252)=1,citizen_services_records_log!F252,citizen_services_records_log!F252="ID NOT PROVIDED","ID not provided" )</f>
        <v>7110000000000</v>
      </c>
      <c r="G252" s="4">
        <f>IF(ISBLANK(citizen_services_records_log!G252),"None",IF(ISNUMBER(citizen_services_records_log!G252),citizen_services_records_log!G252,DATE(RIGHT(citizen_services_records_log!G252,4),MID(citizen_services_records_log!G252,4,2),LEFT(citizen_services_records_log!G252,2))))</f>
        <v>26265</v>
      </c>
      <c r="H252" s="5" t="str" cm="1">
        <f t="array" ref="H252">_xlfn.IFS(citizen_services_records_log!H252="M", "Male", citizen_services_records_log!H252 = "F", "Female", citizen_services_records_log!H252="male", "Male", citizen_services_records_log!H252="female","Female", ISBLANK(citizen_services_records_log!H252),"None", citizen_services_records_log!H252 = "Female", "Female", citizen_services_records_log!H252="Male","Male")</f>
        <v>Male</v>
      </c>
      <c r="I252" s="6" t="str">
        <f>IF(OR(ISBLANK(citizen_services_records_log!I252),UPPER(TRIM(citizen_services_records_log!I252))="N/A"),"None",_xlfn.LET(_xlpm.d,RIGHT(SUBSTITUTE(SUBSTITUTE(SUBSTITUTE(SUBSTITUTE(citizen_services_records_log!I252," ",""),"-",""),"(",""),")",""),9),"0"&amp;LEFT(_xlpm.d,2)&amp;" "&amp;MID(_xlpm.d,3,3)&amp;" "&amp;RIGHT(_xlpm.d,4)))</f>
        <v>084 411 4995</v>
      </c>
      <c r="J252" s="5" t="str" cm="1">
        <f t="array" ref="J252">_xlfn.IFS(ISTEXT(citizen_services_records_log!J252),citizen_services_records_log!J252,ISBLANK(citizen_services_records_log!J252),"None")</f>
        <v>Ward 18</v>
      </c>
      <c r="K252" s="5" t="str" cm="1">
        <f t="array" ref="K252">_xlfn.IFS(ISTEXT(citizen_services_records_log!K252),citizen_services_records_log!K252, ISBLANK(citizen_services_records_log!K252),"None")</f>
        <v>None</v>
      </c>
      <c r="L252" s="5" t="str" cm="1">
        <f t="array" ref="L252">SUBSTITUTE(PROPER(_xlfn.IFS(ISTEXT(citizen_services_records_log!L252),citizen_services_records_log!L252, ISBLANK(citizen_services_records_log!L252),"None")),"Id","ID",1)</f>
        <v>Pending Verification</v>
      </c>
      <c r="M252" s="5" t="str" cm="1">
        <f t="array" ref="M252">IF(citizen_services_records_log!M252 = "Re-opened","Re-opened",PROPER(_xlfn.IFS(ISTEXT(citizen_services_records_log!M252),citizen_services_records_log!M252, ISBLANK(citizen_services_records_log!M252),"None")))</f>
        <v>Escalated</v>
      </c>
      <c r="N252" s="5" t="str" cm="1">
        <f t="array" ref="N252">(_xlfn.IFS(ISTEXT(citizen_services_records_log!N252),citizen_services_records_log!N252,ISBLANK(citizen_services_records_log!N252),"None"))</f>
        <v>Q070</v>
      </c>
      <c r="O252" s="5" t="str" cm="1">
        <f t="array" ref="O252">_xlfn.IFS(ISTEXT(citizen_services_records_log!O252),PROPER(citizen_services_records_log!O252),ISBLANK(citizen_services_records_log!O252),"None")</f>
        <v>Chris Meyer</v>
      </c>
      <c r="P252" s="4">
        <f>IF(ISBLANK(citizen_services_records_log!P252),"None",IF(ISNUMBER(citizen_services_records_log!P252),citizen_services_records_log!P252,DATE(RIGHT(citizen_services_records_log!P252,4),MID(citizen_services_records_log!P252,4,2),LEFT(citizen_services_records_log!P252,2))))</f>
        <v>46054</v>
      </c>
      <c r="Q252" s="5" t="str" cm="1">
        <f t="array" ref="Q252">SUBSTITUTE(_xlfn.IFS(ISTEXT(citizen_services_records_log!Q252),PROPER(citizen_services_records_log!Q252),ISBLANK(citizen_services_records_log!Q252),"None"),"Id","ID",1)</f>
        <v>Follow-Up Call Required To Confirm Banking Details</v>
      </c>
    </row>
    <row r="253" spans="1:17" x14ac:dyDescent="0.3">
      <c r="A253" s="5" t="str">
        <f>IF(ISBLANK(citizen_services_records_log!A253),"None",(CONCATENATE(UPPER(_xlfn.TEXTBEFORE(SUBSTITUTE(citizen_services_records_log!A253, "-", ""), {"0","1","2","3","4","5","6","7","8","9"}, 1)),"-",RIGHT(citizen_services_records_log!A253,6))))</f>
        <v>DHA-000985</v>
      </c>
      <c r="B253" s="2">
        <f>IF(ISBLANK(citizen_services_records_log!B253),"None",IF(ISNUMBER(citizen_services_records_log!B253),citizen_services_records_log!B253,DATE(RIGHT(citizen_services_records_log!B253,4),MID(citizen_services_records_log!B253,4,2),LEFT(citizen_services_records_log!B253,2))))</f>
        <v>46027</v>
      </c>
      <c r="C253" s="5" t="str">
        <f>IF(citizen_services_records_log!C253 = "SASSA Grant Status Enquiry","SASSA - Grant Status Enquiry",IF(citizen_services_records_log!C253 = "SASSA Grant Application",  "SASSA - Grant Application", IF(citizen_services_records_log!C253=0,"None", citizen_services_records_log!C253)))</f>
        <v>Home Affairs - ID Application</v>
      </c>
      <c r="D253" s="5" t="str" cm="1">
        <f t="array" ref="D253">_xlfn.IFS(ISTEXT(citizen_services_records_log!D253),PROPER(citizen_services_records_log!D253),ISBLANK(citizen_services_records_log!D253),"None")</f>
        <v>Vereeniging Home Affairs</v>
      </c>
      <c r="E253" s="5" t="str" cm="1">
        <f t="array" ref="E253">_xlfn.IFS(ISTEXT(citizen_services_records_log!E253),PROPER(citizen_services_records_log!E253),ISBLANK(citizen_services_records_log!E253),"None")</f>
        <v>Tumelo Fourie</v>
      </c>
      <c r="F253" s="6" cm="1">
        <f t="array" ref="F253">_xlfn.IFS(ISBLANK(citizen_services_records_log!F253),"None", TYPE(citizen_services_records_log!F253)=1,citizen_services_records_log!F253,citizen_services_records_log!F253="ID NOT PROVIDED","ID not provided" )</f>
        <v>5910000000000</v>
      </c>
      <c r="G253" s="4" t="str">
        <f>IF(ISBLANK(citizen_services_records_log!G253),"None",IF(ISNUMBER(citizen_services_records_log!G253),citizen_services_records_log!G253,DATE(RIGHT(citizen_services_records_log!G253,4),MID(citizen_services_records_log!G253,4,2),LEFT(citizen_services_records_log!G253,2))))</f>
        <v>None</v>
      </c>
      <c r="H253" s="5" t="str" cm="1">
        <f t="array" ref="H253">_xlfn.IFS(citizen_services_records_log!H253="M", "Male", citizen_services_records_log!H253 = "F", "Female", citizen_services_records_log!H253="male", "Male", citizen_services_records_log!H253="female","Female", ISBLANK(citizen_services_records_log!H253),"None", citizen_services_records_log!H253 = "Female", "Female", citizen_services_records_log!H253="Male","Male")</f>
        <v>Male</v>
      </c>
      <c r="I253" s="6" t="str">
        <f>IF(OR(ISBLANK(citizen_services_records_log!I253),UPPER(TRIM(citizen_services_records_log!I253))="N/A"),"None",_xlfn.LET(_xlpm.d,RIGHT(SUBSTITUTE(SUBSTITUTE(SUBSTITUTE(SUBSTITUTE(citizen_services_records_log!I253," ",""),"-",""),"(",""),")",""),9),"0"&amp;LEFT(_xlpm.d,2)&amp;" "&amp;MID(_xlpm.d,3,3)&amp;" "&amp;RIGHT(_xlpm.d,4)))</f>
        <v>081 619 6995</v>
      </c>
      <c r="J253" s="5" t="str" cm="1">
        <f t="array" ref="J253">_xlfn.IFS(ISTEXT(citizen_services_records_log!J253),citizen_services_records_log!J253,ISBLANK(citizen_services_records_log!J253),"None")</f>
        <v>Ward 23</v>
      </c>
      <c r="K253" s="5" t="str" cm="1">
        <f t="array" ref="K253">_xlfn.IFS(ISTEXT(citizen_services_records_log!K253),citizen_services_records_log!K253, ISBLANK(citizen_services_records_log!K253),"None")</f>
        <v>None</v>
      </c>
      <c r="L253" s="5" t="str" cm="1">
        <f t="array" ref="L253">SUBSTITUTE(PROPER(_xlfn.IFS(ISTEXT(citizen_services_records_log!L253),citizen_services_records_log!L253, ISBLANK(citizen_services_records_log!L253),"None")),"Id","ID",1)</f>
        <v>Complete</v>
      </c>
      <c r="M253" s="5" t="str" cm="1">
        <f t="array" ref="M253">IF(citizen_services_records_log!M253 = "Re-opened","Re-opened",PROPER(_xlfn.IFS(ISTEXT(citizen_services_records_log!M253),citizen_services_records_log!M253, ISBLANK(citizen_services_records_log!M253),"None")))</f>
        <v>Re-opened</v>
      </c>
      <c r="N253" s="5" t="str" cm="1">
        <f t="array" ref="N253">(_xlfn.IFS(ISTEXT(citizen_services_records_log!N253),citizen_services_records_log!N253,ISBLANK(citizen_services_records_log!N253),"None"))</f>
        <v>Q287</v>
      </c>
      <c r="O253" s="5" t="str" cm="1">
        <f t="array" ref="O253">_xlfn.IFS(ISTEXT(citizen_services_records_log!O253),PROPER(citizen_services_records_log!O253),ISBLANK(citizen_services_records_log!O253),"None")</f>
        <v>Chris Khumalo</v>
      </c>
      <c r="P253" s="4" t="str">
        <f>IF(ISBLANK(citizen_services_records_log!P253),"None",IF(ISNUMBER(citizen_services_records_log!P253),citizen_services_records_log!P253,DATE(RIGHT(citizen_services_records_log!P253,4),MID(citizen_services_records_log!P253,4,2),LEFT(citizen_services_records_log!P253,2))))</f>
        <v>None</v>
      </c>
      <c r="Q253" s="5" t="str" cm="1">
        <f t="array" ref="Q253">SUBSTITUTE(_xlfn.IFS(ISTEXT(citizen_services_records_log!Q253),PROPER(citizen_services_records_log!Q253),ISBLANK(citizen_services_records_log!Q253),"None"),"Id","ID",1)</f>
        <v>Applicant Did Not Bring Required Supporting Documents</v>
      </c>
    </row>
    <row r="254" spans="1:17" x14ac:dyDescent="0.3">
      <c r="A254" s="5" t="str">
        <f>IF(ISBLANK(citizen_services_records_log!A254),"None",(CONCATENATE(UPPER(_xlfn.TEXTBEFORE(SUBSTITUTE(citizen_services_records_log!A254, "-", ""), {"0","1","2","3","4","5","6","7","8","9"}, 1)),"-",RIGHT(citizen_services_records_log!A254,6))))</f>
        <v>DHA-000306</v>
      </c>
      <c r="B254" s="2">
        <f>IF(ISBLANK(citizen_services_records_log!B254),"None",IF(ISNUMBER(citizen_services_records_log!B254),citizen_services_records_log!B254,DATE(RIGHT(citizen_services_records_log!B254,4),MID(citizen_services_records_log!B254,4,2),LEFT(citizen_services_records_log!B254,2))))</f>
        <v>46119</v>
      </c>
      <c r="C254" s="5" t="str">
        <f>IF(citizen_services_records_log!C254 = "SASSA Grant Status Enquiry","SASSA - Grant Status Enquiry",IF(citizen_services_records_log!C254 = "SASSA Grant Application",  "SASSA - Grant Application", IF(citizen_services_records_log!C254=0,"None", citizen_services_records_log!C254)))</f>
        <v>Home Affairs - ID Application</v>
      </c>
      <c r="D254" s="5" t="str" cm="1">
        <f t="array" ref="D254">_xlfn.IFS(ISTEXT(citizen_services_records_log!D254),PROPER(citizen_services_records_log!D254),ISBLANK(citizen_services_records_log!D254),"None")</f>
        <v>Emfuleni Municipal Office</v>
      </c>
      <c r="E254" s="5" t="str" cm="1">
        <f t="array" ref="E254">_xlfn.IFS(ISTEXT(citizen_services_records_log!E254),PROPER(citizen_services_records_log!E254),ISBLANK(citizen_services_records_log!E254),"None")</f>
        <v>Dorah Sithole</v>
      </c>
      <c r="F254" s="6" cm="1">
        <f t="array" ref="F254">_xlfn.IFS(ISBLANK(citizen_services_records_log!F254),"None", TYPE(citizen_services_records_log!F254)=1,citizen_services_records_log!F254,citizen_services_records_log!F254="ID NOT PROVIDED","ID not provided" )</f>
        <v>7610000000000</v>
      </c>
      <c r="G254" s="4">
        <f>IF(ISBLANK(citizen_services_records_log!G254),"None",IF(ISNUMBER(citizen_services_records_log!G254),citizen_services_records_log!G254,DATE(RIGHT(citizen_services_records_log!G254,4),MID(citizen_services_records_log!G254,4,2),LEFT(citizen_services_records_log!G254,2))))</f>
        <v>27894</v>
      </c>
      <c r="H254" s="5" t="str" cm="1">
        <f t="array" ref="H254">_xlfn.IFS(citizen_services_records_log!H254="M", "Male", citizen_services_records_log!H254 = "F", "Female", citizen_services_records_log!H254="male", "Male", citizen_services_records_log!H254="female","Female", ISBLANK(citizen_services_records_log!H254),"None", citizen_services_records_log!H254 = "Female", "Female", citizen_services_records_log!H254="Male","Male")</f>
        <v>None</v>
      </c>
      <c r="I254" s="6" t="str">
        <f>IF(OR(ISBLANK(citizen_services_records_log!I254),UPPER(TRIM(citizen_services_records_log!I254))="N/A"),"None",_xlfn.LET(_xlpm.d,RIGHT(SUBSTITUTE(SUBSTITUTE(SUBSTITUTE(SUBSTITUTE(citizen_services_records_log!I254," ",""),"-",""),"(",""),")",""),9),"0"&amp;LEFT(_xlpm.d,2)&amp;" "&amp;MID(_xlpm.d,3,3)&amp;" "&amp;RIGHT(_xlpm.d,4)))</f>
        <v>None</v>
      </c>
      <c r="J254" s="5" t="str" cm="1">
        <f t="array" ref="J254">_xlfn.IFS(ISTEXT(citizen_services_records_log!J254),citizen_services_records_log!J254,ISBLANK(citizen_services_records_log!J254),"None")</f>
        <v>Ward 6</v>
      </c>
      <c r="K254" s="5" t="str" cm="1">
        <f t="array" ref="K254">_xlfn.IFS(ISTEXT(citizen_services_records_log!K254),citizen_services_records_log!K254, ISBLANK(citizen_services_records_log!K254),"None")</f>
        <v>None</v>
      </c>
      <c r="L254" s="5" t="str" cm="1">
        <f t="array" ref="L254">SUBSTITUTE(PROPER(_xlfn.IFS(ISTEXT(citizen_services_records_log!L254),citizen_services_records_log!L254, ISBLANK(citizen_services_records_log!L254),"None")),"Id","ID",1)</f>
        <v>Complete</v>
      </c>
      <c r="M254" s="5" t="str" cm="1">
        <f t="array" ref="M254">IF(citizen_services_records_log!M254 = "Re-opened","Re-opened",PROPER(_xlfn.IFS(ISTEXT(citizen_services_records_log!M254),citizen_services_records_log!M254, ISBLANK(citizen_services_records_log!M254),"None")))</f>
        <v>Escalated</v>
      </c>
      <c r="N254" s="5" t="str" cm="1">
        <f t="array" ref="N254">(_xlfn.IFS(ISTEXT(citizen_services_records_log!N254),citizen_services_records_log!N254,ISBLANK(citizen_services_records_log!N254),"None"))</f>
        <v>Q199</v>
      </c>
      <c r="O254" s="5" t="str" cm="1">
        <f t="array" ref="O254">_xlfn.IFS(ISTEXT(citizen_services_records_log!O254),PROPER(citizen_services_records_log!O254),ISBLANK(citizen_services_records_log!O254),"None")</f>
        <v>Andries Swart</v>
      </c>
      <c r="P254" s="4" t="str">
        <f>IF(ISBLANK(citizen_services_records_log!P254),"None",IF(ISNUMBER(citizen_services_records_log!P254),citizen_services_records_log!P254,DATE(RIGHT(citizen_services_records_log!P254,4),MID(citizen_services_records_log!P254,4,2),LEFT(citizen_services_records_log!P254,2))))</f>
        <v>None</v>
      </c>
      <c r="Q254" s="5" t="str" cm="1">
        <f t="array" ref="Q254">SUBSTITUTE(_xlfn.IFS(ISTEXT(citizen_services_records_log!Q254),PROPER(citizen_services_records_log!Q254),ISBLANK(citizen_services_records_log!Q254),"None"),"Id","ID",1)</f>
        <v>System Offline - Captured Manually, Will Upload Later</v>
      </c>
    </row>
    <row r="255" spans="1:17" x14ac:dyDescent="0.3">
      <c r="A255" s="5" t="str">
        <f>IF(ISBLANK(citizen_services_records_log!A255),"None",(CONCATENATE(UPPER(_xlfn.TEXTBEFORE(SUBSTITUTE(citizen_services_records_log!A255, "-", ""), {"0","1","2","3","4","5","6","7","8","9"}, 1)),"-",RIGHT(citizen_services_records_log!A255,6))))</f>
        <v>CLN-000058</v>
      </c>
      <c r="B255" s="2">
        <f>IF(ISBLANK(citizen_services_records_log!B255),"None",IF(ISNUMBER(citizen_services_records_log!B255),citizen_services_records_log!B255,DATE(RIGHT(citizen_services_records_log!B255,4),MID(citizen_services_records_log!B255,4,2),LEFT(citizen_services_records_log!B255,2))))</f>
        <v>46139</v>
      </c>
      <c r="C255" s="5" t="str">
        <f>IF(citizen_services_records_log!C255 = "SASSA Grant Status Enquiry","SASSA - Grant Status Enquiry",IF(citizen_services_records_log!C255 = "SASSA Grant Application",  "SASSA - Grant Application", IF(citizen_services_records_log!C255=0,"None", citizen_services_records_log!C255)))</f>
        <v>Clinic - General Consultation</v>
      </c>
      <c r="D255" s="5" t="str" cm="1">
        <f t="array" ref="D255">_xlfn.IFS(ISTEXT(citizen_services_records_log!D255),PROPER(citizen_services_records_log!D255),ISBLANK(citizen_services_records_log!D255),"None")</f>
        <v>Meyerton Municipal Office</v>
      </c>
      <c r="E255" s="5" t="str" cm="1">
        <f t="array" ref="E255">_xlfn.IFS(ISTEXT(citizen_services_records_log!E255),PROPER(citizen_services_records_log!E255),ISBLANK(citizen_services_records_log!E255),"None")</f>
        <v>Refilwe Steyn</v>
      </c>
      <c r="F255" s="6" cm="1">
        <f t="array" ref="F255">_xlfn.IFS(ISBLANK(citizen_services_records_log!F255),"None", TYPE(citizen_services_records_log!F255)=1,citizen_services_records_log!F255,citizen_services_records_log!F255="ID NOT PROVIDED","ID not provided" )</f>
        <v>9100000000000</v>
      </c>
      <c r="G255" s="4">
        <f>IF(ISBLANK(citizen_services_records_log!G255),"None",IF(ISNUMBER(citizen_services_records_log!G255),citizen_services_records_log!G255,DATE(RIGHT(citizen_services_records_log!G255,4),MID(citizen_services_records_log!G255,4,2),LEFT(citizen_services_records_log!G255,2))))</f>
        <v>33318</v>
      </c>
      <c r="H255" s="5" t="str" cm="1">
        <f t="array" ref="H255">_xlfn.IFS(citizen_services_records_log!H255="M", "Male", citizen_services_records_log!H255 = "F", "Female", citizen_services_records_log!H255="male", "Male", citizen_services_records_log!H255="female","Female", ISBLANK(citizen_services_records_log!H255),"None", citizen_services_records_log!H255 = "Female", "Female", citizen_services_records_log!H255="Male","Male")</f>
        <v>Male</v>
      </c>
      <c r="I255" s="6" t="str">
        <f>IF(OR(ISBLANK(citizen_services_records_log!I255),UPPER(TRIM(citizen_services_records_log!I255))="N/A"),"None",_xlfn.LET(_xlpm.d,RIGHT(SUBSTITUTE(SUBSTITUTE(SUBSTITUTE(SUBSTITUTE(citizen_services_records_log!I255," ",""),"-",""),"(",""),")",""),9),"0"&amp;LEFT(_xlpm.d,2)&amp;" "&amp;MID(_xlpm.d,3,3)&amp;" "&amp;RIGHT(_xlpm.d,4)))</f>
        <v>074 651 4574</v>
      </c>
      <c r="J255" s="5" t="str" cm="1">
        <f t="array" ref="J255">_xlfn.IFS(ISTEXT(citizen_services_records_log!J255),citizen_services_records_log!J255,ISBLANK(citizen_services_records_log!J255),"None")</f>
        <v>Ward 19</v>
      </c>
      <c r="K255" s="5" t="str" cm="1">
        <f t="array" ref="K255">_xlfn.IFS(ISTEXT(citizen_services_records_log!K255),citizen_services_records_log!K255, ISBLANK(citizen_services_records_log!K255),"None")</f>
        <v>None</v>
      </c>
      <c r="L255" s="5" t="str" cm="1">
        <f t="array" ref="L255">SUBSTITUTE(PROPER(_xlfn.IFS(ISTEXT(citizen_services_records_log!L255),citizen_services_records_log!L255, ISBLANK(citizen_services_records_log!L255),"None")),"Id","ID",1)</f>
        <v>Complete</v>
      </c>
      <c r="M255" s="5" t="str" cm="1">
        <f t="array" ref="M255">IF(citizen_services_records_log!M255 = "Re-opened","Re-opened",PROPER(_xlfn.IFS(ISTEXT(citizen_services_records_log!M255),citizen_services_records_log!M255, ISBLANK(citizen_services_records_log!M255),"None")))</f>
        <v>Resolved</v>
      </c>
      <c r="N255" s="5" t="str" cm="1">
        <f t="array" ref="N255">(_xlfn.IFS(ISTEXT(citizen_services_records_log!N255),citizen_services_records_log!N255,ISBLANK(citizen_services_records_log!N255),"None"))</f>
        <v>Q261</v>
      </c>
      <c r="O255" s="5" t="str" cm="1">
        <f t="array" ref="O255">_xlfn.IFS(ISTEXT(citizen_services_records_log!O255),PROPER(citizen_services_records_log!O255),ISBLANK(citizen_services_records_log!O255),"None")</f>
        <v>Palesa Coetzee</v>
      </c>
      <c r="P255" s="4" t="str">
        <f>IF(ISBLANK(citizen_services_records_log!P255),"None",IF(ISNUMBER(citizen_services_records_log!P255),citizen_services_records_log!P255,DATE(RIGHT(citizen_services_records_log!P255,4),MID(citizen_services_records_log!P255,4,2),LEFT(citizen_services_records_log!P255,2))))</f>
        <v>None</v>
      </c>
      <c r="Q255" s="5" t="str" cm="1">
        <f t="array" ref="Q255">SUBSTITUTE(_xlfn.IFS(ISTEXT(citizen_services_records_log!Q255),PROPER(citizen_services_records_log!Q255),ISBLANK(citizen_services_records_log!Q255),"None"),"Id","ID",1)</f>
        <v>Home Affairs System Down For Maintenance During Visit</v>
      </c>
    </row>
    <row r="256" spans="1:17" x14ac:dyDescent="0.3">
      <c r="A256" s="5" t="str">
        <f>IF(ISBLANK(citizen_services_records_log!A256),"None",(CONCATENATE(UPPER(_xlfn.TEXTBEFORE(SUBSTITUTE(citizen_services_records_log!A256, "-", ""), {"0","1","2","3","4","5","6","7","8","9"}, 1)),"-",RIGHT(citizen_services_records_log!A256,6))))</f>
        <v>DHA-000949</v>
      </c>
      <c r="B256" s="2">
        <f>IF(ISBLANK(citizen_services_records_log!B256),"None",IF(ISNUMBER(citizen_services_records_log!B256),citizen_services_records_log!B256,DATE(RIGHT(citizen_services_records_log!B256,4),MID(citizen_services_records_log!B256,4,2),LEFT(citizen_services_records_log!B256,2))))</f>
        <v>46097</v>
      </c>
      <c r="C256" s="5" t="str">
        <f>IF(citizen_services_records_log!C256 = "SASSA Grant Status Enquiry","SASSA - Grant Status Enquiry",IF(citizen_services_records_log!C256 = "SASSA Grant Application",  "SASSA - Grant Application", IF(citizen_services_records_log!C256=0,"None", citizen_services_records_log!C256)))</f>
        <v>Home Affairs - ID Application</v>
      </c>
      <c r="D256" s="5" t="str" cm="1">
        <f t="array" ref="D256">_xlfn.IFS(ISTEXT(citizen_services_records_log!D256),PROPER(citizen_services_records_log!D256),ISBLANK(citizen_services_records_log!D256),"None")</f>
        <v>Evaton Sassa Office</v>
      </c>
      <c r="E256" s="5" t="str" cm="1">
        <f t="array" ref="E256">_xlfn.IFS(ISTEXT(citizen_services_records_log!E256),PROPER(citizen_services_records_log!E256),ISBLANK(citizen_services_records_log!E256),"None")</f>
        <v>Johannes Mahlangu</v>
      </c>
      <c r="F256" s="6" cm="1">
        <f t="array" ref="F256">_xlfn.IFS(ISBLANK(citizen_services_records_log!F256),"None", TYPE(citizen_services_records_log!F256)=1,citizen_services_records_log!F256,citizen_services_records_log!F256="ID NOT PROVIDED","ID not provided" )</f>
        <v>6200000000000</v>
      </c>
      <c r="G256" s="4">
        <f>IF(ISBLANK(citizen_services_records_log!G256),"None",IF(ISNUMBER(citizen_services_records_log!G256),citizen_services_records_log!G256,DATE(RIGHT(citizen_services_records_log!G256,4),MID(citizen_services_records_log!G256,4,2),LEFT(citizen_services_records_log!G256,2))))</f>
        <v>22765</v>
      </c>
      <c r="H256" s="5" t="str" cm="1">
        <f t="array" ref="H256">_xlfn.IFS(citizen_services_records_log!H256="M", "Male", citizen_services_records_log!H256 = "F", "Female", citizen_services_records_log!H256="male", "Male", citizen_services_records_log!H256="female","Female", ISBLANK(citizen_services_records_log!H256),"None", citizen_services_records_log!H256 = "Female", "Female", citizen_services_records_log!H256="Male","Male")</f>
        <v>Male</v>
      </c>
      <c r="I256" s="6" t="str">
        <f>IF(OR(ISBLANK(citizen_services_records_log!I256),UPPER(TRIM(citizen_services_records_log!I256))="N/A"),"None",_xlfn.LET(_xlpm.d,RIGHT(SUBSTITUTE(SUBSTITUTE(SUBSTITUTE(SUBSTITUTE(citizen_services_records_log!I256," ",""),"-",""),"(",""),")",""),9),"0"&amp;LEFT(_xlpm.d,2)&amp;" "&amp;MID(_xlpm.d,3,3)&amp;" "&amp;RIGHT(_xlpm.d,4)))</f>
        <v>063 468 5007</v>
      </c>
      <c r="J256" s="5" t="str" cm="1">
        <f t="array" ref="J256">_xlfn.IFS(ISTEXT(citizen_services_records_log!J256),citizen_services_records_log!J256,ISBLANK(citizen_services_records_log!J256),"None")</f>
        <v>Ward 13</v>
      </c>
      <c r="K256" s="5" t="str" cm="1">
        <f t="array" ref="K256">_xlfn.IFS(ISTEXT(citizen_services_records_log!K256),citizen_services_records_log!K256, ISBLANK(citizen_services_records_log!K256),"None")</f>
        <v>None</v>
      </c>
      <c r="L256" s="5" t="str" cm="1">
        <f t="array" ref="L256">SUBSTITUTE(PROPER(_xlfn.IFS(ISTEXT(citizen_services_records_log!L256),citizen_services_records_log!L256, ISBLANK(citizen_services_records_log!L256),"None")),"Id","ID",1)</f>
        <v>Awaiting Home Affairs Confirmation</v>
      </c>
      <c r="M256" s="5" t="str" cm="1">
        <f t="array" ref="M256">IF(citizen_services_records_log!M256 = "Re-opened","Re-opened",PROPER(_xlfn.IFS(ISTEXT(citizen_services_records_log!M256),citizen_services_records_log!M256, ISBLANK(citizen_services_records_log!M256),"None")))</f>
        <v>Captured</v>
      </c>
      <c r="N256" s="5" t="str" cm="1">
        <f t="array" ref="N256">(_xlfn.IFS(ISTEXT(citizen_services_records_log!N256),citizen_services_records_log!N256,ISBLANK(citizen_services_records_log!N256),"None"))</f>
        <v>Q299</v>
      </c>
      <c r="O256" s="5" t="str" cm="1">
        <f t="array" ref="O256">_xlfn.IFS(ISTEXT(citizen_services_records_log!O256),PROPER(citizen_services_records_log!O256),ISBLANK(citizen_services_records_log!O256),"None")</f>
        <v>Deon Swart</v>
      </c>
      <c r="P256" s="4">
        <f>IF(ISBLANK(citizen_services_records_log!P256),"None",IF(ISNUMBER(citizen_services_records_log!P256),citizen_services_records_log!P256,DATE(RIGHT(citizen_services_records_log!P256,4),MID(citizen_services_records_log!P256,4,2),LEFT(citizen_services_records_log!P256,2))))</f>
        <v>46112</v>
      </c>
      <c r="Q256" s="5" t="str" cm="1">
        <f t="array" ref="Q256">SUBSTITUTE(_xlfn.IFS(ISTEXT(citizen_services_records_log!Q256),PROPER(citizen_services_records_log!Q256),ISBLANK(citizen_services_records_log!Q256),"None"),"Id","ID",1)</f>
        <v>Interpreter Required - Assisted In Sesotho</v>
      </c>
    </row>
    <row r="257" spans="1:17" x14ac:dyDescent="0.3">
      <c r="A257" s="5" t="str">
        <f>IF(ISBLANK(citizen_services_records_log!A257),"None",(CONCATENATE(UPPER(_xlfn.TEXTBEFORE(SUBSTITUTE(citizen_services_records_log!A257, "-", ""), {"0","1","2","3","4","5","6","7","8","9"}, 1)),"-",RIGHT(citizen_services_records_log!A257,6))))</f>
        <v>SASSA-000787</v>
      </c>
      <c r="B257" s="2">
        <f>IF(ISBLANK(citizen_services_records_log!B257),"None",IF(ISNUMBER(citizen_services_records_log!B257),citizen_services_records_log!B257,DATE(RIGHT(citizen_services_records_log!B257,4),MID(citizen_services_records_log!B257,4,2),LEFT(citizen_services_records_log!B257,2))))</f>
        <v>46055</v>
      </c>
      <c r="C257" s="5" t="str">
        <f>IF(citizen_services_records_log!C257 = "SASSA Grant Status Enquiry","SASSA - Grant Status Enquiry",IF(citizen_services_records_log!C257 = "SASSA Grant Application",  "SASSA - Grant Application", IF(citizen_services_records_log!C257=0,"None", citizen_services_records_log!C257)))</f>
        <v>SASSA - Grant Application</v>
      </c>
      <c r="D257" s="5" t="str" cm="1">
        <f t="array" ref="D257">_xlfn.IFS(ISTEXT(citizen_services_records_log!D257),PROPER(citizen_services_records_log!D257),ISBLANK(citizen_services_records_log!D257),"None")</f>
        <v>Evaton Sassa Office</v>
      </c>
      <c r="E257" s="5" t="str" cm="1">
        <f t="array" ref="E257">_xlfn.IFS(ISTEXT(citizen_services_records_log!E257),PROPER(citizen_services_records_log!E257),ISBLANK(citizen_services_records_log!E257),"None")</f>
        <v>Sipho Radebe</v>
      </c>
      <c r="F257" s="6" cm="1">
        <f t="array" ref="F257">_xlfn.IFS(ISBLANK(citizen_services_records_log!F257),"None", TYPE(citizen_services_records_log!F257)=1,citizen_services_records_log!F257,citizen_services_records_log!F257="ID NOT PROVIDED","ID not provided" )</f>
        <v>1600000000000</v>
      </c>
      <c r="G257" s="4">
        <f>IF(ISBLANK(citizen_services_records_log!G257),"None",IF(ISNUMBER(citizen_services_records_log!G257),citizen_services_records_log!G257,DATE(RIGHT(citizen_services_records_log!G257,4),MID(citizen_services_records_log!G257,4,2),LEFT(citizen_services_records_log!G257,2))))</f>
        <v>42438</v>
      </c>
      <c r="H257" s="5" t="str" cm="1">
        <f t="array" ref="H257">_xlfn.IFS(citizen_services_records_log!H257="M", "Male", citizen_services_records_log!H257 = "F", "Female", citizen_services_records_log!H257="male", "Male", citizen_services_records_log!H257="female","Female", ISBLANK(citizen_services_records_log!H257),"None", citizen_services_records_log!H257 = "Female", "Female", citizen_services_records_log!H257="Male","Male")</f>
        <v>None</v>
      </c>
      <c r="I257" s="6" t="str">
        <f>IF(OR(ISBLANK(citizen_services_records_log!I257),UPPER(TRIM(citizen_services_records_log!I257))="N/A"),"None",_xlfn.LET(_xlpm.d,RIGHT(SUBSTITUTE(SUBSTITUTE(SUBSTITUTE(SUBSTITUTE(citizen_services_records_log!I257," ",""),"-",""),"(",""),")",""),9),"0"&amp;LEFT(_xlpm.d,2)&amp;" "&amp;MID(_xlpm.d,3,3)&amp;" "&amp;RIGHT(_xlpm.d,4)))</f>
        <v>082 637 7208</v>
      </c>
      <c r="J257" s="5" t="str" cm="1">
        <f t="array" ref="J257">_xlfn.IFS(ISTEXT(citizen_services_records_log!J257),citizen_services_records_log!J257,ISBLANK(citizen_services_records_log!J257),"None")</f>
        <v>Ward 5</v>
      </c>
      <c r="K257" s="5" t="str" cm="1">
        <f t="array" ref="K257">_xlfn.IFS(ISTEXT(citizen_services_records_log!K257),citizen_services_records_log!K257, ISBLANK(citizen_services_records_log!K257),"None")</f>
        <v>Older Persons Grant</v>
      </c>
      <c r="L257" s="5" t="str" cm="1">
        <f t="array" ref="L257">SUBSTITUTE(PROPER(_xlfn.IFS(ISTEXT(citizen_services_records_log!L257),citizen_services_records_log!L257, ISBLANK(citizen_services_records_log!L257),"None")),"Id","ID",1)</f>
        <v>Rejected</v>
      </c>
      <c r="M257" s="5" t="str" cm="1">
        <f t="array" ref="M257">IF(citizen_services_records_log!M257 = "Re-opened","Re-opened",PROPER(_xlfn.IFS(ISTEXT(citizen_services_records_log!M257),citizen_services_records_log!M257, ISBLANK(citizen_services_records_log!M257),"None")))</f>
        <v>Captured</v>
      </c>
      <c r="N257" s="5" t="str" cm="1">
        <f t="array" ref="N257">(_xlfn.IFS(ISTEXT(citizen_services_records_log!N257),citizen_services_records_log!N257,ISBLANK(citizen_services_records_log!N257),"None"))</f>
        <v>Q178</v>
      </c>
      <c r="O257" s="5" t="str" cm="1">
        <f t="array" ref="O257">_xlfn.IFS(ISTEXT(citizen_services_records_log!O257),PROPER(citizen_services_records_log!O257),ISBLANK(citizen_services_records_log!O257),"None")</f>
        <v>Deon Khumalo</v>
      </c>
      <c r="P257" s="4" t="str">
        <f>IF(ISBLANK(citizen_services_records_log!P257),"None",IF(ISNUMBER(citizen_services_records_log!P257),citizen_services_records_log!P257,DATE(RIGHT(citizen_services_records_log!P257,4),MID(citizen_services_records_log!P257,4,2),LEFT(citizen_services_records_log!P257,2))))</f>
        <v>None</v>
      </c>
      <c r="Q257" s="5" t="str" cm="1">
        <f t="array" ref="Q257">SUBSTITUTE(_xlfn.IFS(ISTEXT(citizen_services_records_log!Q257),PROPER(citizen_services_records_log!Q257),ISBLANK(citizen_services_records_log!Q257),"None"),"Id","ID",1)</f>
        <v>Elderly Applicant Assisted Due To Mobility Issues</v>
      </c>
    </row>
    <row r="258" spans="1:17" x14ac:dyDescent="0.3">
      <c r="A258" s="5" t="str">
        <f>IF(ISBLANK(citizen_services_records_log!A258),"None",(CONCATENATE(UPPER(_xlfn.TEXTBEFORE(SUBSTITUTE(citizen_services_records_log!A258, "-", ""), {"0","1","2","3","4","5","6","7","8","9"}, 1)),"-",RIGHT(citizen_services_records_log!A258,6))))</f>
        <v>SASSA-000588</v>
      </c>
      <c r="B258" s="2">
        <f>IF(ISBLANK(citizen_services_records_log!B258),"None",IF(ISNUMBER(citizen_services_records_log!B258),citizen_services_records_log!B258,DATE(RIGHT(citizen_services_records_log!B258,4),MID(citizen_services_records_log!B258,4,2),LEFT(citizen_services_records_log!B258,2))))</f>
        <v>46121</v>
      </c>
      <c r="C258" s="5" t="str">
        <f>IF(citizen_services_records_log!C258 = "SASSA Grant Status Enquiry","SASSA - Grant Status Enquiry",IF(citizen_services_records_log!C258 = "SASSA Grant Application",  "SASSA - Grant Application", IF(citizen_services_records_log!C258=0,"None", citizen_services_records_log!C258)))</f>
        <v>SASSA - Grant Application</v>
      </c>
      <c r="D258" s="5" t="str" cm="1">
        <f t="array" ref="D258">_xlfn.IFS(ISTEXT(citizen_services_records_log!D258),PROPER(citizen_services_records_log!D258),ISBLANK(citizen_services_records_log!D258),"None")</f>
        <v>Vanderbijlpark Home Affairs</v>
      </c>
      <c r="E258" s="5" t="str" cm="1">
        <f t="array" ref="E258">_xlfn.IFS(ISTEXT(citizen_services_records_log!E258),PROPER(citizen_services_records_log!E258),ISBLANK(citizen_services_records_log!E258),"None")</f>
        <v>Pieter Sithole</v>
      </c>
      <c r="F258" s="6" t="str" cm="1">
        <f t="array" ref="F258">_xlfn.IFS(ISBLANK(citizen_services_records_log!F258),"None", TYPE(citizen_services_records_log!F258)=1,citizen_services_records_log!F258,citizen_services_records_log!F258="ID NOT PROVIDED","ID not provided" )</f>
        <v>None</v>
      </c>
      <c r="G258" s="4">
        <f>IF(ISBLANK(citizen_services_records_log!G258),"None",IF(ISNUMBER(citizen_services_records_log!G258),citizen_services_records_log!G258,DATE(RIGHT(citizen_services_records_log!G258,4),MID(citizen_services_records_log!G258,4,2),LEFT(citizen_services_records_log!G258,2))))</f>
        <v>15173</v>
      </c>
      <c r="H258" s="5" t="str" cm="1">
        <f t="array" ref="H258">_xlfn.IFS(citizen_services_records_log!H258="M", "Male", citizen_services_records_log!H258 = "F", "Female", citizen_services_records_log!H258="male", "Male", citizen_services_records_log!H258="female","Female", ISBLANK(citizen_services_records_log!H258),"None", citizen_services_records_log!H258 = "Female", "Female", citizen_services_records_log!H258="Male","Male")</f>
        <v>Male</v>
      </c>
      <c r="I258" s="6" t="str">
        <f>IF(OR(ISBLANK(citizen_services_records_log!I258),UPPER(TRIM(citizen_services_records_log!I258))="N/A"),"None",_xlfn.LET(_xlpm.d,RIGHT(SUBSTITUTE(SUBSTITUTE(SUBSTITUTE(SUBSTITUTE(citizen_services_records_log!I258," ",""),"-",""),"(",""),")",""),9),"0"&amp;LEFT(_xlpm.d,2)&amp;" "&amp;MID(_xlpm.d,3,3)&amp;" "&amp;RIGHT(_xlpm.d,4)))</f>
        <v>None</v>
      </c>
      <c r="J258" s="5" t="str" cm="1">
        <f t="array" ref="J258">_xlfn.IFS(ISTEXT(citizen_services_records_log!J258),citizen_services_records_log!J258,ISBLANK(citizen_services_records_log!J258),"None")</f>
        <v>Ward 22</v>
      </c>
      <c r="K258" s="5" t="str" cm="1">
        <f t="array" ref="K258">_xlfn.IFS(ISTEXT(citizen_services_records_log!K258),citizen_services_records_log!K258, ISBLANK(citizen_services_records_log!K258),"None")</f>
        <v>SRD Grant</v>
      </c>
      <c r="L258" s="5" t="str" cm="1">
        <f t="array" ref="L258">SUBSTITUTE(PROPER(_xlfn.IFS(ISTEXT(citizen_services_records_log!L258),citizen_services_records_log!L258, ISBLANK(citizen_services_records_log!L258),"None")),"Id","ID",1)</f>
        <v>Approved</v>
      </c>
      <c r="M258" s="5" t="str" cm="1">
        <f t="array" ref="M258">IF(citizen_services_records_log!M258 = "Re-opened","Re-opened",PROPER(_xlfn.IFS(ISTEXT(citizen_services_records_log!M258),citizen_services_records_log!M258, ISBLANK(citizen_services_records_log!M258),"None")))</f>
        <v>Awaiting Documents</v>
      </c>
      <c r="N258" s="5" t="str" cm="1">
        <f t="array" ref="N258">(_xlfn.IFS(ISTEXT(citizen_services_records_log!N258),citizen_services_records_log!N258,ISBLANK(citizen_services_records_log!N258),"None"))</f>
        <v>Q245</v>
      </c>
      <c r="O258" s="5" t="str" cm="1">
        <f t="array" ref="O258">_xlfn.IFS(ISTEXT(citizen_services_records_log!O258),PROPER(citizen_services_records_log!O258),ISBLANK(citizen_services_records_log!O258),"None")</f>
        <v>Palesa Mahlangu</v>
      </c>
      <c r="P258" s="4" t="str">
        <f>IF(ISBLANK(citizen_services_records_log!P258),"None",IF(ISNUMBER(citizen_services_records_log!P258),citizen_services_records_log!P258,DATE(RIGHT(citizen_services_records_log!P258,4),MID(citizen_services_records_log!P258,4,2),LEFT(citizen_services_records_log!P258,2))))</f>
        <v>None</v>
      </c>
      <c r="Q258" s="5" t="str" cm="1">
        <f t="array" ref="Q258">SUBSTITUTE(_xlfn.IFS(ISTEXT(citizen_services_records_log!Q258),PROPER(citizen_services_records_log!Q258),ISBLANK(citizen_services_records_log!Q258),"None"),"Id","ID",1)</f>
        <v>System Offline - Captured Manually, Will Upload Later</v>
      </c>
    </row>
    <row r="259" spans="1:17" x14ac:dyDescent="0.3">
      <c r="A259" s="5" t="str">
        <f>IF(ISBLANK(citizen_services_records_log!A259),"None",(CONCATENATE(UPPER(_xlfn.TEXTBEFORE(SUBSTITUTE(citizen_services_records_log!A259, "-", ""), {"0","1","2","3","4","5","6","7","8","9"}, 1)),"-",RIGHT(citizen_services_records_log!A259,6))))</f>
        <v>SASSA-000662</v>
      </c>
      <c r="B259" s="2">
        <f>IF(ISBLANK(citizen_services_records_log!B259),"None",IF(ISNUMBER(citizen_services_records_log!B259),citizen_services_records_log!B259,DATE(RIGHT(citizen_services_records_log!B259,4),MID(citizen_services_records_log!B259,4,2),LEFT(citizen_services_records_log!B259,2))))</f>
        <v>46194</v>
      </c>
      <c r="C259" s="5" t="str">
        <f>IF(citizen_services_records_log!C259 = "SASSA Grant Status Enquiry","SASSA - Grant Status Enquiry",IF(citizen_services_records_log!C259 = "SASSA Grant Application",  "SASSA - Grant Application", IF(citizen_services_records_log!C259=0,"None", citizen_services_records_log!C259)))</f>
        <v>SASSA - Grant Application</v>
      </c>
      <c r="D259" s="5" t="str" cm="1">
        <f t="array" ref="D259">_xlfn.IFS(ISTEXT(citizen_services_records_log!D259),PROPER(citizen_services_records_log!D259),ISBLANK(citizen_services_records_log!D259),"None")</f>
        <v>Evaton Sassa Office</v>
      </c>
      <c r="E259" s="5" t="str" cm="1">
        <f t="array" ref="E259">_xlfn.IFS(ISTEXT(citizen_services_records_log!E259),PROPER(citizen_services_records_log!E259),ISBLANK(citizen_services_records_log!E259),"None")</f>
        <v>Sipho Ndlovu</v>
      </c>
      <c r="F259" s="6" t="str" cm="1">
        <f t="array" ref="F259">_xlfn.IFS(ISBLANK(citizen_services_records_log!F259),"None", TYPE(citizen_services_records_log!F259)=1,citizen_services_records_log!F259,citizen_services_records_log!F259="ID NOT PROVIDED","ID not provided" )</f>
        <v>None</v>
      </c>
      <c r="G259" s="4">
        <f>IF(ISBLANK(citizen_services_records_log!G259),"None",IF(ISNUMBER(citizen_services_records_log!G259),citizen_services_records_log!G259,DATE(RIGHT(citizen_services_records_log!G259,4),MID(citizen_services_records_log!G259,4,2),LEFT(citizen_services_records_log!G259,2))))</f>
        <v>35175</v>
      </c>
      <c r="H259" s="5" t="str" cm="1">
        <f t="array" ref="H259">_xlfn.IFS(citizen_services_records_log!H259="M", "Male", citizen_services_records_log!H259 = "F", "Female", citizen_services_records_log!H259="male", "Male", citizen_services_records_log!H259="female","Female", ISBLANK(citizen_services_records_log!H259),"None", citizen_services_records_log!H259 = "Female", "Female", citizen_services_records_log!H259="Male","Male")</f>
        <v>None</v>
      </c>
      <c r="I259" s="6" t="str">
        <f>IF(OR(ISBLANK(citizen_services_records_log!I259),UPPER(TRIM(citizen_services_records_log!I259))="N/A"),"None",_xlfn.LET(_xlpm.d,RIGHT(SUBSTITUTE(SUBSTITUTE(SUBSTITUTE(SUBSTITUTE(citizen_services_records_log!I259," ",""),"-",""),"(",""),")",""),9),"0"&amp;LEFT(_xlpm.d,2)&amp;" "&amp;MID(_xlpm.d,3,3)&amp;" "&amp;RIGHT(_xlpm.d,4)))</f>
        <v>073 546 7745</v>
      </c>
      <c r="J259" s="5" t="str" cm="1">
        <f t="array" ref="J259">_xlfn.IFS(ISTEXT(citizen_services_records_log!J259),citizen_services_records_log!J259,ISBLANK(citizen_services_records_log!J259),"None")</f>
        <v>Ward 5</v>
      </c>
      <c r="K259" s="5" t="str" cm="1">
        <f t="array" ref="K259">_xlfn.IFS(ISTEXT(citizen_services_records_log!K259),citizen_services_records_log!K259, ISBLANK(citizen_services_records_log!K259),"None")</f>
        <v>Social Relief of Distress (SRD)</v>
      </c>
      <c r="L259" s="5" t="str" cm="1">
        <f t="array" ref="L259">SUBSTITUTE(PROPER(_xlfn.IFS(ISTEXT(citizen_services_records_log!L259),citizen_services_records_log!L259, ISBLANK(citizen_services_records_log!L259),"None")),"Id","ID",1)</f>
        <v>Incomplete - Missing Proof Of Residence</v>
      </c>
      <c r="M259" s="5" t="str" cm="1">
        <f t="array" ref="M259">IF(citizen_services_records_log!M259 = "Re-opened","Re-opened",PROPER(_xlfn.IFS(ISTEXT(citizen_services_records_log!M259),citizen_services_records_log!M259, ISBLANK(citizen_services_records_log!M259),"None")))</f>
        <v>None</v>
      </c>
      <c r="N259" s="5" t="str" cm="1">
        <f t="array" ref="N259">(_xlfn.IFS(ISTEXT(citizen_services_records_log!N259),citizen_services_records_log!N259,ISBLANK(citizen_services_records_log!N259),"None"))</f>
        <v>None</v>
      </c>
      <c r="O259" s="5" t="str" cm="1">
        <f t="array" ref="O259">_xlfn.IFS(ISTEXT(citizen_services_records_log!O259),PROPER(citizen_services_records_log!O259),ISBLANK(citizen_services_records_log!O259),"None")</f>
        <v>Chris Nel</v>
      </c>
      <c r="P259" s="4">
        <f>IF(ISBLANK(citizen_services_records_log!P259),"None",IF(ISNUMBER(citizen_services_records_log!P259),citizen_services_records_log!P259,DATE(RIGHT(citizen_services_records_log!P259,4),MID(citizen_services_records_log!P259,4,2),LEFT(citizen_services_records_log!P259,2))))</f>
        <v>46216</v>
      </c>
      <c r="Q259" s="5" t="str" cm="1">
        <f t="array" ref="Q259">SUBSTITUTE(_xlfn.IFS(ISTEXT(citizen_services_records_log!Q259),PROPER(citizen_services_records_log!Q259),ISBLANK(citizen_services_records_log!Q259),"None"),"Id","ID",1)</f>
        <v>Duplicate Application Found On System - Flagged</v>
      </c>
    </row>
    <row r="260" spans="1:17" x14ac:dyDescent="0.3">
      <c r="A260" s="5" t="str">
        <f>IF(ISBLANK(citizen_services_records_log!A260),"None",(CONCATENATE(UPPER(_xlfn.TEXTBEFORE(SUBSTITUTE(citizen_services_records_log!A260, "-", ""), {"0","1","2","3","4","5","6","7","8","9"}, 1)),"-",RIGHT(citizen_services_records_log!A260,6))))</f>
        <v>SASSA-000371</v>
      </c>
      <c r="B260" s="2">
        <f>IF(ISBLANK(citizen_services_records_log!B260),"None",IF(ISNUMBER(citizen_services_records_log!B260),citizen_services_records_log!B260,DATE(RIGHT(citizen_services_records_log!B260,4),MID(citizen_services_records_log!B260,4,2),LEFT(citizen_services_records_log!B260,2))))</f>
        <v>46277</v>
      </c>
      <c r="C260" s="5" t="str">
        <f>IF(citizen_services_records_log!C260 = "SASSA Grant Status Enquiry","SASSA - Grant Status Enquiry",IF(citizen_services_records_log!C260 = "SASSA Grant Application",  "SASSA - Grant Application", IF(citizen_services_records_log!C260=0,"None", citizen_services_records_log!C260)))</f>
        <v>SASSA - Grant Application</v>
      </c>
      <c r="D260" s="5" t="str" cm="1">
        <f t="array" ref="D260">_xlfn.IFS(ISTEXT(citizen_services_records_log!D260),PROPER(citizen_services_records_log!D260),ISBLANK(citizen_services_records_log!D260),"None")</f>
        <v>Vereeniging Home Affairs</v>
      </c>
      <c r="E260" s="5" t="str" cm="1">
        <f t="array" ref="E260">_xlfn.IFS(ISTEXT(citizen_services_records_log!E260),PROPER(citizen_services_records_log!E260),ISBLANK(citizen_services_records_log!E260),"None")</f>
        <v>Pieter Pretorius</v>
      </c>
      <c r="F260" s="6" cm="1">
        <f t="array" ref="F260">_xlfn.IFS(ISBLANK(citizen_services_records_log!F260),"None", TYPE(citizen_services_records_log!F260)=1,citizen_services_records_log!F260,citizen_services_records_log!F260="ID NOT PROVIDED","ID not provided" )</f>
        <v>1014918087</v>
      </c>
      <c r="G260" s="4">
        <f>IF(ISBLANK(citizen_services_records_log!G260),"None",IF(ISNUMBER(citizen_services_records_log!G260),citizen_services_records_log!G260,DATE(RIGHT(citizen_services_records_log!G260,4),MID(citizen_services_records_log!G260,4,2),LEFT(citizen_services_records_log!G260,2))))</f>
        <v>36526</v>
      </c>
      <c r="H260" s="5" t="str" cm="1">
        <f t="array" ref="H260">_xlfn.IFS(citizen_services_records_log!H260="M", "Male", citizen_services_records_log!H260 = "F", "Female", citizen_services_records_log!H260="male", "Male", citizen_services_records_log!H260="female","Female", ISBLANK(citizen_services_records_log!H260),"None", citizen_services_records_log!H260 = "Female", "Female", citizen_services_records_log!H260="Male","Male")</f>
        <v>Female</v>
      </c>
      <c r="I260" s="6" t="str">
        <f>IF(OR(ISBLANK(citizen_services_records_log!I260),UPPER(TRIM(citizen_services_records_log!I260))="N/A"),"None",_xlfn.LET(_xlpm.d,RIGHT(SUBSTITUTE(SUBSTITUTE(SUBSTITUTE(SUBSTITUTE(citizen_services_records_log!I260," ",""),"-",""),"(",""),")",""),9),"0"&amp;LEFT(_xlpm.d,2)&amp;" "&amp;MID(_xlpm.d,3,3)&amp;" "&amp;RIGHT(_xlpm.d,4)))</f>
        <v>078 621 5537</v>
      </c>
      <c r="J260" s="5" t="str" cm="1">
        <f t="array" ref="J260">_xlfn.IFS(ISTEXT(citizen_services_records_log!J260),citizen_services_records_log!J260,ISBLANK(citizen_services_records_log!J260),"None")</f>
        <v>Ward 4</v>
      </c>
      <c r="K260" s="5" t="str" cm="1">
        <f t="array" ref="K260">_xlfn.IFS(ISTEXT(citizen_services_records_log!K260),citizen_services_records_log!K260, ISBLANK(citizen_services_records_log!K260),"None")</f>
        <v>Foster Child Grant</v>
      </c>
      <c r="L260" s="5" t="str" cm="1">
        <f t="array" ref="L260">SUBSTITUTE(PROPER(_xlfn.IFS(ISTEXT(citizen_services_records_log!L260),citizen_services_records_log!L260, ISBLANK(citizen_services_records_log!L260),"None")),"Id","ID",1)</f>
        <v>Approved</v>
      </c>
      <c r="M260" s="5" t="str" cm="1">
        <f t="array" ref="M260">IF(citizen_services_records_log!M260 = "Re-opened","Re-opened",PROPER(_xlfn.IFS(ISTEXT(citizen_services_records_log!M260),citizen_services_records_log!M260, ISBLANK(citizen_services_records_log!M260),"None")))</f>
        <v>Awaiting Documents</v>
      </c>
      <c r="N260" s="5" t="str" cm="1">
        <f t="array" ref="N260">(_xlfn.IFS(ISTEXT(citizen_services_records_log!N260),citizen_services_records_log!N260,ISBLANK(citizen_services_records_log!N260),"None"))</f>
        <v>Q231</v>
      </c>
      <c r="O260" s="5" t="str" cm="1">
        <f t="array" ref="O260">_xlfn.IFS(ISTEXT(citizen_services_records_log!O260),PROPER(citizen_services_records_log!O260),ISBLANK(citizen_services_records_log!O260),"None")</f>
        <v>Palesa Nel</v>
      </c>
      <c r="P260" s="4" t="str">
        <f>IF(ISBLANK(citizen_services_records_log!P260),"None",IF(ISNUMBER(citizen_services_records_log!P260),citizen_services_records_log!P260,DATE(RIGHT(citizen_services_records_log!P260,4),MID(citizen_services_records_log!P260,4,2),LEFT(citizen_services_records_log!P260,2))))</f>
        <v>None</v>
      </c>
      <c r="Q260" s="5" t="str" cm="1">
        <f t="array" ref="Q260">SUBSTITUTE(_xlfn.IFS(ISTEXT(citizen_services_records_log!Q260),PROPER(citizen_services_records_log!Q260),ISBLANK(citizen_services_records_log!Q260),"None"),"Id","ID",1)</f>
        <v>Client To Return With Proof Of Residence</v>
      </c>
    </row>
    <row r="261" spans="1:17" x14ac:dyDescent="0.3">
      <c r="A261" s="5" t="str">
        <f>IF(ISBLANK(citizen_services_records_log!A261),"None",(CONCATENATE(UPPER(_xlfn.TEXTBEFORE(SUBSTITUTE(citizen_services_records_log!A261, "-", ""), {"0","1","2","3","4","5","6","7","8","9"}, 1)),"-",RIGHT(citizen_services_records_log!A261,6))))</f>
        <v>MUN-000934</v>
      </c>
      <c r="B261" s="2">
        <f>IF(ISBLANK(citizen_services_records_log!B261),"None",IF(ISNUMBER(citizen_services_records_log!B261),citizen_services_records_log!B261,DATE(RIGHT(citizen_services_records_log!B261,4),MID(citizen_services_records_log!B261,4,2),LEFT(citizen_services_records_log!B261,2))))</f>
        <v>46164</v>
      </c>
      <c r="C261" s="5" t="str">
        <f>IF(citizen_services_records_log!C261 = "SASSA Grant Status Enquiry","SASSA - Grant Status Enquiry",IF(citizen_services_records_log!C261 = "SASSA Grant Application",  "SASSA - Grant Application", IF(citizen_services_records_log!C261=0,"None", citizen_services_records_log!C261)))</f>
        <v>Municipal - Service Request</v>
      </c>
      <c r="D261" s="5" t="str" cm="1">
        <f t="array" ref="D261">_xlfn.IFS(ISTEXT(citizen_services_records_log!D261),PROPER(citizen_services_records_log!D261),ISBLANK(citizen_services_records_log!D261),"None")</f>
        <v>Sharpeville Clinic</v>
      </c>
      <c r="E261" s="5" t="str" cm="1">
        <f t="array" ref="E261">_xlfn.IFS(ISTEXT(citizen_services_records_log!E261),PROPER(citizen_services_records_log!E261),ISBLANK(citizen_services_records_log!E261),"None")</f>
        <v>Willem Radebe</v>
      </c>
      <c r="F261" s="6" t="str" cm="1">
        <f t="array" ref="F261">_xlfn.IFS(ISBLANK(citizen_services_records_log!F261),"None", TYPE(citizen_services_records_log!F261)=1,citizen_services_records_log!F261,citizen_services_records_log!F261="ID NOT PROVIDED","ID not provided" )</f>
        <v>ID not provided</v>
      </c>
      <c r="G261" s="4">
        <f>IF(ISBLANK(citizen_services_records_log!G261),"None",IF(ISNUMBER(citizen_services_records_log!G261),citizen_services_records_log!G261,DATE(RIGHT(citizen_services_records_log!G261,4),MID(citizen_services_records_log!G261,4,2),LEFT(citizen_services_records_log!G261,2))))</f>
        <v>32252</v>
      </c>
      <c r="H261" s="5" t="str" cm="1">
        <f t="array" ref="H261">_xlfn.IFS(citizen_services_records_log!H261="M", "Male", citizen_services_records_log!H261 = "F", "Female", citizen_services_records_log!H261="male", "Male", citizen_services_records_log!H261="female","Female", ISBLANK(citizen_services_records_log!H261),"None", citizen_services_records_log!H261 = "Female", "Female", citizen_services_records_log!H261="Male","Male")</f>
        <v>Female</v>
      </c>
      <c r="I261" s="6" t="str">
        <f>IF(OR(ISBLANK(citizen_services_records_log!I261),UPPER(TRIM(citizen_services_records_log!I261))="N/A"),"None",_xlfn.LET(_xlpm.d,RIGHT(SUBSTITUTE(SUBSTITUTE(SUBSTITUTE(SUBSTITUTE(citizen_services_records_log!I261," ",""),"-",""),"(",""),")",""),9),"0"&amp;LEFT(_xlpm.d,2)&amp;" "&amp;MID(_xlpm.d,3,3)&amp;" "&amp;RIGHT(_xlpm.d,4)))</f>
        <v>079 932 9621</v>
      </c>
      <c r="J261" s="5" t="str" cm="1">
        <f t="array" ref="J261">_xlfn.IFS(ISTEXT(citizen_services_records_log!J261),citizen_services_records_log!J261,ISBLANK(citizen_services_records_log!J261),"None")</f>
        <v>Ward 22</v>
      </c>
      <c r="K261" s="5" t="str" cm="1">
        <f t="array" ref="K261">_xlfn.IFS(ISTEXT(citizen_services_records_log!K261),citizen_services_records_log!K261, ISBLANK(citizen_services_records_log!K261),"None")</f>
        <v>None</v>
      </c>
      <c r="L261" s="5" t="str" cm="1">
        <f t="array" ref="L261">SUBSTITUTE(PROPER(_xlfn.IFS(ISTEXT(citizen_services_records_log!L261),citizen_services_records_log!L261, ISBLANK(citizen_services_records_log!L261),"None")),"Id","ID",1)</f>
        <v>Pending Verification</v>
      </c>
      <c r="M261" s="5" t="str" cm="1">
        <f t="array" ref="M261">IF(citizen_services_records_log!M261 = "Re-opened","Re-opened",PROPER(_xlfn.IFS(ISTEXT(citizen_services_records_log!M261),citizen_services_records_log!M261, ISBLANK(citizen_services_records_log!M261),"None")))</f>
        <v>Pending</v>
      </c>
      <c r="N261" s="5" t="str" cm="1">
        <f t="array" ref="N261">(_xlfn.IFS(ISTEXT(citizen_services_records_log!N261),citizen_services_records_log!N261,ISBLANK(citizen_services_records_log!N261),"None"))</f>
        <v>Q158</v>
      </c>
      <c r="O261" s="5" t="str" cm="1">
        <f t="array" ref="O261">_xlfn.IFS(ISTEXT(citizen_services_records_log!O261),PROPER(citizen_services_records_log!O261),ISBLANK(citizen_services_records_log!O261),"None")</f>
        <v>Andries Mahlangu</v>
      </c>
      <c r="P261" s="4" t="str">
        <f>IF(ISBLANK(citizen_services_records_log!P261),"None",IF(ISNUMBER(citizen_services_records_log!P261),citizen_services_records_log!P261,DATE(RIGHT(citizen_services_records_log!P261,4),MID(citizen_services_records_log!P261,4,2),LEFT(citizen_services_records_log!P261,2))))</f>
        <v>None</v>
      </c>
      <c r="Q261" s="5" t="str" cm="1">
        <f t="array" ref="Q261">SUBSTITUTE(_xlfn.IFS(ISTEXT(citizen_services_records_log!Q261),PROPER(citizen_services_records_log!Q261),ISBLANK(citizen_services_records_log!Q261),"None"),"Id","ID",1)</f>
        <v>None</v>
      </c>
    </row>
    <row r="262" spans="1:17" x14ac:dyDescent="0.3">
      <c r="A262" s="5" t="str">
        <f>IF(ISBLANK(citizen_services_records_log!A262),"None",(CONCATENATE(UPPER(_xlfn.TEXTBEFORE(SUBSTITUTE(citizen_services_records_log!A262, "-", ""), {"0","1","2","3","4","5","6","7","8","9"}, 1)),"-",RIGHT(citizen_services_records_log!A262,6))))</f>
        <v>SASSA-000332</v>
      </c>
      <c r="B262" s="2">
        <f>IF(ISBLANK(citizen_services_records_log!B262),"None",IF(ISNUMBER(citizen_services_records_log!B262),citizen_services_records_log!B262,DATE(RIGHT(citizen_services_records_log!B262,4),MID(citizen_services_records_log!B262,4,2),LEFT(citizen_services_records_log!B262,2))))</f>
        <v>46106</v>
      </c>
      <c r="C262" s="5" t="str">
        <f>IF(citizen_services_records_log!C262 = "SASSA Grant Status Enquiry","SASSA - Grant Status Enquiry",IF(citizen_services_records_log!C262 = "SASSA Grant Application",  "SASSA - Grant Application", IF(citizen_services_records_log!C262=0,"None", citizen_services_records_log!C262)))</f>
        <v>SASSA - Grant Application</v>
      </c>
      <c r="D262" s="5" t="str" cm="1">
        <f t="array" ref="D262">_xlfn.IFS(ISTEXT(citizen_services_records_log!D262),PROPER(citizen_services_records_log!D262),ISBLANK(citizen_services_records_log!D262),"None")</f>
        <v>Emfuleni Municipal Office</v>
      </c>
      <c r="E262" s="5" t="str" cm="1">
        <f t="array" ref="E262">_xlfn.IFS(ISTEXT(citizen_services_records_log!E262),PROPER(citizen_services_records_log!E262),ISBLANK(citizen_services_records_log!E262),"None")</f>
        <v>None</v>
      </c>
      <c r="F262" s="6" cm="1">
        <f t="array" ref="F262">_xlfn.IFS(ISBLANK(citizen_services_records_log!F262),"None", TYPE(citizen_services_records_log!F262)=1,citizen_services_records_log!F262,citizen_services_records_log!F262="ID NOT PROVIDED","ID not provided" )</f>
        <v>4600000000000</v>
      </c>
      <c r="G262" s="4">
        <f>IF(ISBLANK(citizen_services_records_log!G262),"None",IF(ISNUMBER(citizen_services_records_log!G262),citizen_services_records_log!G262,DATE(RIGHT(citizen_services_records_log!G262,4),MID(citizen_services_records_log!G262,4,2),LEFT(citizen_services_records_log!G262,2))))</f>
        <v>16820</v>
      </c>
      <c r="H262" s="5" t="str" cm="1">
        <f t="array" ref="H262">_xlfn.IFS(citizen_services_records_log!H262="M", "Male", citizen_services_records_log!H262 = "F", "Female", citizen_services_records_log!H262="male", "Male", citizen_services_records_log!H262="female","Female", ISBLANK(citizen_services_records_log!H262),"None", citizen_services_records_log!H262 = "Female", "Female", citizen_services_records_log!H262="Male","Male")</f>
        <v>Female</v>
      </c>
      <c r="I262" s="6" t="str">
        <f>IF(OR(ISBLANK(citizen_services_records_log!I262),UPPER(TRIM(citizen_services_records_log!I262))="N/A"),"None",_xlfn.LET(_xlpm.d,RIGHT(SUBSTITUTE(SUBSTITUTE(SUBSTITUTE(SUBSTITUTE(citizen_services_records_log!I262," ",""),"-",""),"(",""),")",""),9),"0"&amp;LEFT(_xlpm.d,2)&amp;" "&amp;MID(_xlpm.d,3,3)&amp;" "&amp;RIGHT(_xlpm.d,4)))</f>
        <v>078 331 9758</v>
      </c>
      <c r="J262" s="5" t="str" cm="1">
        <f t="array" ref="J262">_xlfn.IFS(ISTEXT(citizen_services_records_log!J262),citizen_services_records_log!J262,ISBLANK(citizen_services_records_log!J262),"None")</f>
        <v>Ward 6</v>
      </c>
      <c r="K262" s="5" t="str" cm="1">
        <f t="array" ref="K262">_xlfn.IFS(ISTEXT(citizen_services_records_log!K262),citizen_services_records_log!K262, ISBLANK(citizen_services_records_log!K262),"None")</f>
        <v>Disability Grant</v>
      </c>
      <c r="L262" s="5" t="str" cm="1">
        <f t="array" ref="L262">SUBSTITUTE(PROPER(_xlfn.IFS(ISTEXT(citizen_services_records_log!L262),citizen_services_records_log!L262, ISBLANK(citizen_services_records_log!L262),"None")),"Id","ID",1)</f>
        <v>Under Review</v>
      </c>
      <c r="M262" s="5" t="str" cm="1">
        <f t="array" ref="M262">IF(citizen_services_records_log!M262 = "Re-opened","Re-opened",PROPER(_xlfn.IFS(ISTEXT(citizen_services_records_log!M262),citizen_services_records_log!M262, ISBLANK(citizen_services_records_log!M262),"None")))</f>
        <v>Captured</v>
      </c>
      <c r="N262" s="5" t="str" cm="1">
        <f t="array" ref="N262">(_xlfn.IFS(ISTEXT(citizen_services_records_log!N262),citizen_services_records_log!N262,ISBLANK(citizen_services_records_log!N262),"None"))</f>
        <v>None</v>
      </c>
      <c r="O262" s="5" t="str" cm="1">
        <f t="array" ref="O262">_xlfn.IFS(ISTEXT(citizen_services_records_log!O262),PROPER(citizen_services_records_log!O262),ISBLANK(citizen_services_records_log!O262),"None")</f>
        <v>Andries Sithole</v>
      </c>
      <c r="P262" s="4" t="str">
        <f>IF(ISBLANK(citizen_services_records_log!P262),"None",IF(ISNUMBER(citizen_services_records_log!P262),citizen_services_records_log!P262,DATE(RIGHT(citizen_services_records_log!P262,4),MID(citizen_services_records_log!P262,4,2),LEFT(citizen_services_records_log!P262,2))))</f>
        <v>None</v>
      </c>
      <c r="Q262" s="5" t="str" cm="1">
        <f t="array" ref="Q262">SUBSTITUTE(_xlfn.IFS(ISTEXT(citizen_services_records_log!Q262),PROPER(citizen_services_records_log!Q262),ISBLANK(citizen_services_records_log!Q262),"None"),"Id","ID",1)</f>
        <v>Incorrect ID Number Provided Initially, Corrected</v>
      </c>
    </row>
    <row r="263" spans="1:17" x14ac:dyDescent="0.3">
      <c r="A263" s="5" t="str">
        <f>IF(ISBLANK(citizen_services_records_log!A263),"None",(CONCATENATE(UPPER(_xlfn.TEXTBEFORE(SUBSTITUTE(citizen_services_records_log!A263, "-", ""), {"0","1","2","3","4","5","6","7","8","9"}, 1)),"-",RIGHT(citizen_services_records_log!A263,6))))</f>
        <v>SASSA-000974</v>
      </c>
      <c r="B263" s="2">
        <f>IF(ISBLANK(citizen_services_records_log!B263),"None",IF(ISNUMBER(citizen_services_records_log!B263),citizen_services_records_log!B263,DATE(RIGHT(citizen_services_records_log!B263,4),MID(citizen_services_records_log!B263,4,2),LEFT(citizen_services_records_log!B263,2))))</f>
        <v>45669</v>
      </c>
      <c r="C263" s="5" t="str">
        <f>IF(citizen_services_records_log!C263 = "SASSA Grant Status Enquiry","SASSA - Grant Status Enquiry",IF(citizen_services_records_log!C263 = "SASSA Grant Application",  "SASSA - Grant Application", IF(citizen_services_records_log!C263=0,"None", citizen_services_records_log!C263)))</f>
        <v>SASSA - Grant Application</v>
      </c>
      <c r="D263" s="5" t="str" cm="1">
        <f t="array" ref="D263">_xlfn.IFS(ISTEXT(citizen_services_records_log!D263),PROPER(citizen_services_records_log!D263),ISBLANK(citizen_services_records_log!D263),"None")</f>
        <v>Vanderbijlpark Home Affairs</v>
      </c>
      <c r="E263" s="5" t="str" cm="1">
        <f t="array" ref="E263">_xlfn.IFS(ISTEXT(citizen_services_records_log!E263),PROPER(citizen_services_records_log!E263),ISBLANK(citizen_services_records_log!E263),"None")</f>
        <v>Bongani Steyn</v>
      </c>
      <c r="F263" s="6" t="str" cm="1">
        <f t="array" ref="F263">_xlfn.IFS(ISBLANK(citizen_services_records_log!F263),"None", TYPE(citizen_services_records_log!F263)=1,citizen_services_records_log!F263,citizen_services_records_log!F263="ID NOT PROVIDED","ID not provided" )</f>
        <v>None</v>
      </c>
      <c r="G263" s="4">
        <f>IF(ISBLANK(citizen_services_records_log!G263),"None",IF(ISNUMBER(citizen_services_records_log!G263),citizen_services_records_log!G263,DATE(RIGHT(citizen_services_records_log!G263,4),MID(citizen_services_records_log!G263,4,2),LEFT(citizen_services_records_log!G263,2))))</f>
        <v>20112</v>
      </c>
      <c r="H263" s="5" t="str" cm="1">
        <f t="array" ref="H263">_xlfn.IFS(citizen_services_records_log!H263="M", "Male", citizen_services_records_log!H263 = "F", "Female", citizen_services_records_log!H263="male", "Male", citizen_services_records_log!H263="female","Female", ISBLANK(citizen_services_records_log!H263),"None", citizen_services_records_log!H263 = "Female", "Female", citizen_services_records_log!H263="Male","Male")</f>
        <v>Female</v>
      </c>
      <c r="I263" s="6" t="str">
        <f>IF(OR(ISBLANK(citizen_services_records_log!I263),UPPER(TRIM(citizen_services_records_log!I263))="N/A"),"None",_xlfn.LET(_xlpm.d,RIGHT(SUBSTITUTE(SUBSTITUTE(SUBSTITUTE(SUBSTITUTE(citizen_services_records_log!I263," ",""),"-",""),"(",""),")",""),9),"0"&amp;LEFT(_xlpm.d,2)&amp;" "&amp;MID(_xlpm.d,3,3)&amp;" "&amp;RIGHT(_xlpm.d,4)))</f>
        <v>073 137 8502</v>
      </c>
      <c r="J263" s="5" t="str" cm="1">
        <f t="array" ref="J263">_xlfn.IFS(ISTEXT(citizen_services_records_log!J263),citizen_services_records_log!J263,ISBLANK(citizen_services_records_log!J263),"None")</f>
        <v>Ward 6</v>
      </c>
      <c r="K263" s="5" t="str" cm="1">
        <f t="array" ref="K263">_xlfn.IFS(ISTEXT(citizen_services_records_log!K263),citizen_services_records_log!K263, ISBLANK(citizen_services_records_log!K263),"None")</f>
        <v>Social Relief of Distress (SRD)</v>
      </c>
      <c r="L263" s="5" t="str" cm="1">
        <f t="array" ref="L263">SUBSTITUTE(PROPER(_xlfn.IFS(ISTEXT(citizen_services_records_log!L263),citizen_services_records_log!L263, ISBLANK(citizen_services_records_log!L263),"None")),"Id","ID",1)</f>
        <v>Rejected</v>
      </c>
      <c r="M263" s="5" t="str" cm="1">
        <f t="array" ref="M263">IF(citizen_services_records_log!M263 = "Re-opened","Re-opened",PROPER(_xlfn.IFS(ISTEXT(citizen_services_records_log!M263),citizen_services_records_log!M263, ISBLANK(citizen_services_records_log!M263),"None")))</f>
        <v>Re-opened</v>
      </c>
      <c r="N263" s="5" t="str" cm="1">
        <f t="array" ref="N263">(_xlfn.IFS(ISTEXT(citizen_services_records_log!N263),citizen_services_records_log!N263,ISBLANK(citizen_services_records_log!N263),"None"))</f>
        <v>None</v>
      </c>
      <c r="O263" s="5" t="str" cm="1">
        <f t="array" ref="O263">_xlfn.IFS(ISTEXT(citizen_services_records_log!O263),PROPER(citizen_services_records_log!O263),ISBLANK(citizen_services_records_log!O263),"None")</f>
        <v>Deon Coetzee</v>
      </c>
      <c r="P263" s="4" t="str">
        <f>IF(ISBLANK(citizen_services_records_log!P263),"None",IF(ISNUMBER(citizen_services_records_log!P263),citizen_services_records_log!P263,DATE(RIGHT(citizen_services_records_log!P263,4),MID(citizen_services_records_log!P263,4,2),LEFT(citizen_services_records_log!P263,2))))</f>
        <v>None</v>
      </c>
      <c r="Q263" s="5" t="str" cm="1">
        <f t="array" ref="Q263">SUBSTITUTE(_xlfn.IFS(ISTEXT(citizen_services_records_log!Q263),PROPER(citizen_services_records_log!Q263),ISBLANK(citizen_services_records_log!Q263),"None"),"Id","ID",1)</f>
        <v>Client To Return With Proof Of Residence</v>
      </c>
    </row>
    <row r="264" spans="1:17" x14ac:dyDescent="0.3">
      <c r="A264" s="5" t="str">
        <f>IF(ISBLANK(citizen_services_records_log!A264),"None",(CONCATENATE(UPPER(_xlfn.TEXTBEFORE(SUBSTITUTE(citizen_services_records_log!A264, "-", ""), {"0","1","2","3","4","5","6","7","8","9"}, 1)),"-",RIGHT(citizen_services_records_log!A264,6))))</f>
        <v>CLN-000764</v>
      </c>
      <c r="B264" s="2">
        <f>IF(ISBLANK(citizen_services_records_log!B264),"None",IF(ISNUMBER(citizen_services_records_log!B264),citizen_services_records_log!B264,DATE(RIGHT(citizen_services_records_log!B264,4),MID(citizen_services_records_log!B264,4,2),LEFT(citizen_services_records_log!B264,2))))</f>
        <v>46004</v>
      </c>
      <c r="C264" s="5" t="str">
        <f>IF(citizen_services_records_log!C264 = "SASSA Grant Status Enquiry","SASSA - Grant Status Enquiry",IF(citizen_services_records_log!C264 = "SASSA Grant Application",  "SASSA - Grant Application", IF(citizen_services_records_log!C264=0,"None", citizen_services_records_log!C264)))</f>
        <v>Clinic - Chronic Medication Collection</v>
      </c>
      <c r="D264" s="5" t="str" cm="1">
        <f t="array" ref="D264">_xlfn.IFS(ISTEXT(citizen_services_records_log!D264),PROPER(citizen_services_records_log!D264),ISBLANK(citizen_services_records_log!D264),"None")</f>
        <v>Vanderbijlpark Home Affairs</v>
      </c>
      <c r="E264" s="5" t="str" cm="1">
        <f t="array" ref="E264">_xlfn.IFS(ISTEXT(citizen_services_records_log!E264),PROPER(citizen_services_records_log!E264),ISBLANK(citizen_services_records_log!E264),"None")</f>
        <v>Tumelo Van Der Merwe</v>
      </c>
      <c r="F264" s="6" cm="1">
        <f t="array" ref="F264">_xlfn.IFS(ISBLANK(citizen_services_records_log!F264),"None", TYPE(citizen_services_records_log!F264)=1,citizen_services_records_log!F264,citizen_services_records_log!F264="ID NOT PROVIDED","ID not provided" )</f>
        <v>4810000000000</v>
      </c>
      <c r="G264" s="4">
        <f>IF(ISBLANK(citizen_services_records_log!G264),"None",IF(ISNUMBER(citizen_services_records_log!G264),citizen_services_records_log!G264,DATE(RIGHT(citizen_services_records_log!G264,4),MID(citizen_services_records_log!G264,4,2),LEFT(citizen_services_records_log!G264,2))))</f>
        <v>17732</v>
      </c>
      <c r="H264" s="5" t="str" cm="1">
        <f t="array" ref="H264">_xlfn.IFS(citizen_services_records_log!H264="M", "Male", citizen_services_records_log!H264 = "F", "Female", citizen_services_records_log!H264="male", "Male", citizen_services_records_log!H264="female","Female", ISBLANK(citizen_services_records_log!H264),"None", citizen_services_records_log!H264 = "Female", "Female", citizen_services_records_log!H264="Male","Male")</f>
        <v>Female</v>
      </c>
      <c r="I264" s="6" t="str">
        <f>IF(OR(ISBLANK(citizen_services_records_log!I264),UPPER(TRIM(citizen_services_records_log!I264))="N/A"),"None",_xlfn.LET(_xlpm.d,RIGHT(SUBSTITUTE(SUBSTITUTE(SUBSTITUTE(SUBSTITUTE(citizen_services_records_log!I264," ",""),"-",""),"(",""),")",""),9),"0"&amp;LEFT(_xlpm.d,2)&amp;" "&amp;MID(_xlpm.d,3,3)&amp;" "&amp;RIGHT(_xlpm.d,4)))</f>
        <v>083 804 7359</v>
      </c>
      <c r="J264" s="5" t="str" cm="1">
        <f t="array" ref="J264">_xlfn.IFS(ISTEXT(citizen_services_records_log!J264),citizen_services_records_log!J264,ISBLANK(citizen_services_records_log!J264),"None")</f>
        <v>Ward 21</v>
      </c>
      <c r="K264" s="5" t="str" cm="1">
        <f t="array" ref="K264">_xlfn.IFS(ISTEXT(citizen_services_records_log!K264),citizen_services_records_log!K264, ISBLANK(citizen_services_records_log!K264),"None")</f>
        <v>None</v>
      </c>
      <c r="L264" s="5" t="str" cm="1">
        <f t="array" ref="L264">SUBSTITUTE(PROPER(_xlfn.IFS(ISTEXT(citizen_services_records_log!L264),citizen_services_records_log!L264, ISBLANK(citizen_services_records_log!L264),"None")),"Id","ID",1)</f>
        <v>Awaiting Home Affairs Confirmation</v>
      </c>
      <c r="M264" s="5" t="str" cm="1">
        <f t="array" ref="M264">IF(citizen_services_records_log!M264 = "Re-opened","Re-opened",PROPER(_xlfn.IFS(ISTEXT(citizen_services_records_log!M264),citizen_services_records_log!M264, ISBLANK(citizen_services_records_log!M264),"None")))</f>
        <v>Closed</v>
      </c>
      <c r="N264" s="5" t="str" cm="1">
        <f t="array" ref="N264">(_xlfn.IFS(ISTEXT(citizen_services_records_log!N264),citizen_services_records_log!N264,ISBLANK(citizen_services_records_log!N264),"None"))</f>
        <v>Q254</v>
      </c>
      <c r="O264" s="5" t="str" cm="1">
        <f t="array" ref="O264">_xlfn.IFS(ISTEXT(citizen_services_records_log!O264),PROPER(citizen_services_records_log!O264),ISBLANK(citizen_services_records_log!O264),"None")</f>
        <v>Refilwe Sithole</v>
      </c>
      <c r="P264" s="4">
        <f>IF(ISBLANK(citizen_services_records_log!P264),"None",IF(ISNUMBER(citizen_services_records_log!P264),citizen_services_records_log!P264,DATE(RIGHT(citizen_services_records_log!P264,4),MID(citizen_services_records_log!P264,4,2),LEFT(citizen_services_records_log!P264,2))))</f>
        <v>46018</v>
      </c>
      <c r="Q264" s="5" t="str" cm="1">
        <f t="array" ref="Q264">SUBSTITUTE(_xlfn.IFS(ISTEXT(citizen_services_records_log!Q264),PROPER(citizen_services_records_log!Q264),ISBLANK(citizen_services_records_log!Q264),"None"),"Id","ID",1)</f>
        <v>System Offline - Captured Manually, Will Upload Later</v>
      </c>
    </row>
    <row r="265" spans="1:17" x14ac:dyDescent="0.3">
      <c r="A265" s="5" t="str">
        <f>IF(ISBLANK(citizen_services_records_log!A265),"None",(CONCATENATE(UPPER(_xlfn.TEXTBEFORE(SUBSTITUTE(citizen_services_records_log!A265, "-", ""), {"0","1","2","3","4","5","6","7","8","9"}, 1)),"-",RIGHT(citizen_services_records_log!A265,6))))</f>
        <v>DHA-000361</v>
      </c>
      <c r="B265" s="2">
        <f>IF(ISBLANK(citizen_services_records_log!B265),"None",IF(ISNUMBER(citizen_services_records_log!B265),citizen_services_records_log!B265,DATE(RIGHT(citizen_services_records_log!B265,4),MID(citizen_services_records_log!B265,4,2),LEFT(citizen_services_records_log!B265,2))))</f>
        <v>46182</v>
      </c>
      <c r="C265" s="5" t="str">
        <f>IF(citizen_services_records_log!C265 = "SASSA Grant Status Enquiry","SASSA - Grant Status Enquiry",IF(citizen_services_records_log!C265 = "SASSA Grant Application",  "SASSA - Grant Application", IF(citizen_services_records_log!C265=0,"None", citizen_services_records_log!C265)))</f>
        <v>Home Affairs - Birth Certificate</v>
      </c>
      <c r="D265" s="5" t="str" cm="1">
        <f t="array" ref="D265">_xlfn.IFS(ISTEXT(citizen_services_records_log!D265),PROPER(citizen_services_records_log!D265),ISBLANK(citizen_services_records_log!D265),"None")</f>
        <v>Vanderbijlpark Home Affairs</v>
      </c>
      <c r="E265" s="5" t="str" cm="1">
        <f t="array" ref="E265">_xlfn.IFS(ISTEXT(citizen_services_records_log!E265),PROPER(citizen_services_records_log!E265),ISBLANK(citizen_services_records_log!E265),"None")</f>
        <v>Pieter Ndlovu</v>
      </c>
      <c r="F265" s="6" cm="1">
        <f t="array" ref="F265">_xlfn.IFS(ISBLANK(citizen_services_records_log!F265),"None", TYPE(citizen_services_records_log!F265)=1,citizen_services_records_log!F265,citizen_services_records_log!F265="ID NOT PROVIDED","ID not provided" )</f>
        <v>7510000000000</v>
      </c>
      <c r="G265" s="4" t="str">
        <f>IF(ISBLANK(citizen_services_records_log!G265),"None",IF(ISNUMBER(citizen_services_records_log!G265),citizen_services_records_log!G265,DATE(RIGHT(citizen_services_records_log!G265,4),MID(citizen_services_records_log!G265,4,2),LEFT(citizen_services_records_log!G265,2))))</f>
        <v>None</v>
      </c>
      <c r="H265" s="5" t="str" cm="1">
        <f t="array" ref="H265">_xlfn.IFS(citizen_services_records_log!H265="M", "Male", citizen_services_records_log!H265 = "F", "Female", citizen_services_records_log!H265="male", "Male", citizen_services_records_log!H265="female","Female", ISBLANK(citizen_services_records_log!H265),"None", citizen_services_records_log!H265 = "Female", "Female", citizen_services_records_log!H265="Male","Male")</f>
        <v>Female</v>
      </c>
      <c r="I265" s="6" t="str">
        <f>IF(OR(ISBLANK(citizen_services_records_log!I265),UPPER(TRIM(citizen_services_records_log!I265))="N/A"),"None",_xlfn.LET(_xlpm.d,RIGHT(SUBSTITUTE(SUBSTITUTE(SUBSTITUTE(SUBSTITUTE(citizen_services_records_log!I265," ",""),"-",""),"(",""),")",""),9),"0"&amp;LEFT(_xlpm.d,2)&amp;" "&amp;MID(_xlpm.d,3,3)&amp;" "&amp;RIGHT(_xlpm.d,4)))</f>
        <v>None</v>
      </c>
      <c r="J265" s="5" t="str" cm="1">
        <f t="array" ref="J265">_xlfn.IFS(ISTEXT(citizen_services_records_log!J265),citizen_services_records_log!J265,ISBLANK(citizen_services_records_log!J265),"None")</f>
        <v>Ward 19</v>
      </c>
      <c r="K265" s="5" t="str" cm="1">
        <f t="array" ref="K265">_xlfn.IFS(ISTEXT(citizen_services_records_log!K265),citizen_services_records_log!K265, ISBLANK(citizen_services_records_log!K265),"None")</f>
        <v>None</v>
      </c>
      <c r="L265" s="5" t="str" cm="1">
        <f t="array" ref="L265">SUBSTITUTE(PROPER(_xlfn.IFS(ISTEXT(citizen_services_records_log!L265),citizen_services_records_log!L265, ISBLANK(citizen_services_records_log!L265),"None")),"Id","ID",1)</f>
        <v>Complete</v>
      </c>
      <c r="M265" s="5" t="str" cm="1">
        <f t="array" ref="M265">IF(citizen_services_records_log!M265 = "Re-opened","Re-opened",PROPER(_xlfn.IFS(ISTEXT(citizen_services_records_log!M265),citizen_services_records_log!M265, ISBLANK(citizen_services_records_log!M265),"None")))</f>
        <v>Captured</v>
      </c>
      <c r="N265" s="5" t="str" cm="1">
        <f t="array" ref="N265">(_xlfn.IFS(ISTEXT(citizen_services_records_log!N265),citizen_services_records_log!N265,ISBLANK(citizen_services_records_log!N265),"None"))</f>
        <v>Q075</v>
      </c>
      <c r="O265" s="5" t="str" cm="1">
        <f t="array" ref="O265">_xlfn.IFS(ISTEXT(citizen_services_records_log!O265),PROPER(citizen_services_records_log!O265),ISBLANK(citizen_services_records_log!O265),"None")</f>
        <v>Deon Mahlangu</v>
      </c>
      <c r="P265" s="4" t="str">
        <f>IF(ISBLANK(citizen_services_records_log!P265),"None",IF(ISNUMBER(citizen_services_records_log!P265),citizen_services_records_log!P265,DATE(RIGHT(citizen_services_records_log!P265,4),MID(citizen_services_records_log!P265,4,2),LEFT(citizen_services_records_log!P265,2))))</f>
        <v>None</v>
      </c>
      <c r="Q265" s="5" t="str" cm="1">
        <f t="array" ref="Q265">SUBSTITUTE(_xlfn.IFS(ISTEXT(citizen_services_records_log!Q265),PROPER(citizen_services_records_log!Q265),ISBLANK(citizen_services_records_log!Q265),"None"),"Id","ID",1)</f>
        <v>Applicant Referred To Social Worker</v>
      </c>
    </row>
    <row r="266" spans="1:17" x14ac:dyDescent="0.3">
      <c r="A266" s="5" t="str">
        <f>IF(ISBLANK(citizen_services_records_log!A266),"None",(CONCATENATE(UPPER(_xlfn.TEXTBEFORE(SUBSTITUTE(citizen_services_records_log!A266, "-", ""), {"0","1","2","3","4","5","6","7","8","9"}, 1)),"-",RIGHT(citizen_services_records_log!A266,6))))</f>
        <v>CLN-000367</v>
      </c>
      <c r="B266" s="2">
        <f>IF(ISBLANK(citizen_services_records_log!B266),"None",IF(ISNUMBER(citizen_services_records_log!B266),citizen_services_records_log!B266,DATE(RIGHT(citizen_services_records_log!B266,4),MID(citizen_services_records_log!B266,4,2),LEFT(citizen_services_records_log!B266,2))))</f>
        <v>46300</v>
      </c>
      <c r="C266" s="5" t="str">
        <f>IF(citizen_services_records_log!C266 = "SASSA Grant Status Enquiry","SASSA - Grant Status Enquiry",IF(citizen_services_records_log!C266 = "SASSA Grant Application",  "SASSA - Grant Application", IF(citizen_services_records_log!C266=0,"None", citizen_services_records_log!C266)))</f>
        <v>Clinic - General Consultation</v>
      </c>
      <c r="D266" s="5" t="str" cm="1">
        <f t="array" ref="D266">_xlfn.IFS(ISTEXT(citizen_services_records_log!D266),PROPER(citizen_services_records_log!D266),ISBLANK(citizen_services_records_log!D266),"None")</f>
        <v>Sebokeng Sassa Office</v>
      </c>
      <c r="E266" s="5" t="str" cm="1">
        <f t="array" ref="E266">_xlfn.IFS(ISTEXT(citizen_services_records_log!E266),PROPER(citizen_services_records_log!E266),ISBLANK(citizen_services_records_log!E266),"None")</f>
        <v>Zodwa Sithole</v>
      </c>
      <c r="F266" s="6" cm="1">
        <f t="array" ref="F266">_xlfn.IFS(ISBLANK(citizen_services_records_log!F266),"None", TYPE(citizen_services_records_log!F266)=1,citizen_services_records_log!F266,citizen_services_records_log!F266="ID NOT PROVIDED","ID not provided" )</f>
        <v>7110000000000</v>
      </c>
      <c r="G266" s="4">
        <f>IF(ISBLANK(citizen_services_records_log!G266),"None",IF(ISNUMBER(citizen_services_records_log!G266),citizen_services_records_log!G266,DATE(RIGHT(citizen_services_records_log!G266,4),MID(citizen_services_records_log!G266,4,2),LEFT(citizen_services_records_log!G266,2))))</f>
        <v>26277</v>
      </c>
      <c r="H266" s="5" t="str" cm="1">
        <f t="array" ref="H266">_xlfn.IFS(citizen_services_records_log!H266="M", "Male", citizen_services_records_log!H266 = "F", "Female", citizen_services_records_log!H266="male", "Male", citizen_services_records_log!H266="female","Female", ISBLANK(citizen_services_records_log!H266),"None", citizen_services_records_log!H266 = "Female", "Female", citizen_services_records_log!H266="Male","Male")</f>
        <v>Male</v>
      </c>
      <c r="I266" s="6" t="str">
        <f>IF(OR(ISBLANK(citizen_services_records_log!I266),UPPER(TRIM(citizen_services_records_log!I266))="N/A"),"None",_xlfn.LET(_xlpm.d,RIGHT(SUBSTITUTE(SUBSTITUTE(SUBSTITUTE(SUBSTITUTE(citizen_services_records_log!I266," ",""),"-",""),"(",""),")",""),9),"0"&amp;LEFT(_xlpm.d,2)&amp;" "&amp;MID(_xlpm.d,3,3)&amp;" "&amp;RIGHT(_xlpm.d,4)))</f>
        <v>073 377 6488</v>
      </c>
      <c r="J266" s="5" t="str" cm="1">
        <f t="array" ref="J266">_xlfn.IFS(ISTEXT(citizen_services_records_log!J266),citizen_services_records_log!J266,ISBLANK(citizen_services_records_log!J266),"None")</f>
        <v>Ward 22</v>
      </c>
      <c r="K266" s="5" t="str" cm="1">
        <f t="array" ref="K266">_xlfn.IFS(ISTEXT(citizen_services_records_log!K266),citizen_services_records_log!K266, ISBLANK(citizen_services_records_log!K266),"None")</f>
        <v>None</v>
      </c>
      <c r="L266" s="5" t="str" cm="1">
        <f t="array" ref="L266">SUBSTITUTE(PROPER(_xlfn.IFS(ISTEXT(citizen_services_records_log!L266),citizen_services_records_log!L266, ISBLANK(citizen_services_records_log!L266),"None")),"Id","ID",1)</f>
        <v>Complete</v>
      </c>
      <c r="M266" s="5" t="str" cm="1">
        <f t="array" ref="M266">IF(citizen_services_records_log!M266 = "Re-opened","Re-opened",PROPER(_xlfn.IFS(ISTEXT(citizen_services_records_log!M266),citizen_services_records_log!M266, ISBLANK(citizen_services_records_log!M266),"None")))</f>
        <v>Resolved</v>
      </c>
      <c r="N266" s="5" t="str" cm="1">
        <f t="array" ref="N266">(_xlfn.IFS(ISTEXT(citizen_services_records_log!N266),citizen_services_records_log!N266,ISBLANK(citizen_services_records_log!N266),"None"))</f>
        <v>Q171</v>
      </c>
      <c r="O266" s="5" t="str" cm="1">
        <f t="array" ref="O266">_xlfn.IFS(ISTEXT(citizen_services_records_log!O266),PROPER(citizen_services_records_log!O266),ISBLANK(citizen_services_records_log!O266),"None")</f>
        <v>Refilwe Swart</v>
      </c>
      <c r="P266" s="4" t="str">
        <f>IF(ISBLANK(citizen_services_records_log!P266),"None",IF(ISNUMBER(citizen_services_records_log!P266),citizen_services_records_log!P266,DATE(RIGHT(citizen_services_records_log!P266,4),MID(citizen_services_records_log!P266,4,2),LEFT(citizen_services_records_log!P266,2))))</f>
        <v>None</v>
      </c>
      <c r="Q266" s="5" t="str" cm="1">
        <f t="array" ref="Q266">SUBSTITUTE(_xlfn.IFS(ISTEXT(citizen_services_records_log!Q266),PROPER(citizen_services_records_log!Q266),ISBLANK(citizen_services_records_log!Q266),"None"),"Id","ID",1)</f>
        <v>None</v>
      </c>
    </row>
    <row r="267" spans="1:17" x14ac:dyDescent="0.3">
      <c r="A267" s="5" t="str">
        <f>IF(ISBLANK(citizen_services_records_log!A267),"None",(CONCATENATE(UPPER(_xlfn.TEXTBEFORE(SUBSTITUTE(citizen_services_records_log!A267, "-", ""), {"0","1","2","3","4","5","6","7","8","9"}, 1)),"-",RIGHT(citizen_services_records_log!A267,6))))</f>
        <v>DHA-000124</v>
      </c>
      <c r="B267" s="2">
        <f>IF(ISBLANK(citizen_services_records_log!B267),"None",IF(ISNUMBER(citizen_services_records_log!B267),citizen_services_records_log!B267,DATE(RIGHT(citizen_services_records_log!B267,4),MID(citizen_services_records_log!B267,4,2),LEFT(citizen_services_records_log!B267,2))))</f>
        <v>46115</v>
      </c>
      <c r="C267" s="5" t="str">
        <f>IF(citizen_services_records_log!C267 = "SASSA Grant Status Enquiry","SASSA - Grant Status Enquiry",IF(citizen_services_records_log!C267 = "SASSA Grant Application",  "SASSA - Grant Application", IF(citizen_services_records_log!C267=0,"None", citizen_services_records_log!C267)))</f>
        <v>Home Affairs - Passport Application</v>
      </c>
      <c r="D267" s="5" t="str" cm="1">
        <f t="array" ref="D267">_xlfn.IFS(ISTEXT(citizen_services_records_log!D267),PROPER(citizen_services_records_log!D267),ISBLANK(citizen_services_records_log!D267),"None")</f>
        <v>Three Rivers Clinic</v>
      </c>
      <c r="E267" s="5" t="str" cm="1">
        <f t="array" ref="E267">_xlfn.IFS(ISTEXT(citizen_services_records_log!E267),PROPER(citizen_services_records_log!E267),ISBLANK(citizen_services_records_log!E267),"None")</f>
        <v>Grace Ndlovu</v>
      </c>
      <c r="F267" s="6" cm="1">
        <f t="array" ref="F267">_xlfn.IFS(ISBLANK(citizen_services_records_log!F267),"None", TYPE(citizen_services_records_log!F267)=1,citizen_services_records_log!F267,citizen_services_records_log!F267="ID NOT PROVIDED","ID not provided" )</f>
        <v>90091712950</v>
      </c>
      <c r="G267" s="4">
        <f>IF(ISBLANK(citizen_services_records_log!G267),"None",IF(ISNUMBER(citizen_services_records_log!G267),citizen_services_records_log!G267,DATE(RIGHT(citizen_services_records_log!G267,4),MID(citizen_services_records_log!G267,4,2),LEFT(citizen_services_records_log!G267,2))))</f>
        <v>33133</v>
      </c>
      <c r="H267" s="5" t="str" cm="1">
        <f t="array" ref="H267">_xlfn.IFS(citizen_services_records_log!H267="M", "Male", citizen_services_records_log!H267 = "F", "Female", citizen_services_records_log!H267="male", "Male", citizen_services_records_log!H267="female","Female", ISBLANK(citizen_services_records_log!H267),"None", citizen_services_records_log!H267 = "Female", "Female", citizen_services_records_log!H267="Male","Male")</f>
        <v>Female</v>
      </c>
      <c r="I267" s="6" t="str">
        <f>IF(OR(ISBLANK(citizen_services_records_log!I267),UPPER(TRIM(citizen_services_records_log!I267))="N/A"),"None",_xlfn.LET(_xlpm.d,RIGHT(SUBSTITUTE(SUBSTITUTE(SUBSTITUTE(SUBSTITUTE(citizen_services_records_log!I267," ",""),"-",""),"(",""),")",""),9),"0"&amp;LEFT(_xlpm.d,2)&amp;" "&amp;MID(_xlpm.d,3,3)&amp;" "&amp;RIGHT(_xlpm.d,4)))</f>
        <v>None</v>
      </c>
      <c r="J267" s="5" t="str" cm="1">
        <f t="array" ref="J267">_xlfn.IFS(ISTEXT(citizen_services_records_log!J267),citizen_services_records_log!J267,ISBLANK(citizen_services_records_log!J267),"None")</f>
        <v>Ward 13</v>
      </c>
      <c r="K267" s="5" t="str" cm="1">
        <f t="array" ref="K267">_xlfn.IFS(ISTEXT(citizen_services_records_log!K267),citizen_services_records_log!K267, ISBLANK(citizen_services_records_log!K267),"None")</f>
        <v>None</v>
      </c>
      <c r="L267" s="5" t="str" cm="1">
        <f t="array" ref="L267">SUBSTITUTE(PROPER(_xlfn.IFS(ISTEXT(citizen_services_records_log!L267),citizen_services_records_log!L267, ISBLANK(citizen_services_records_log!L267),"None")),"Id","ID",1)</f>
        <v>Under Review</v>
      </c>
      <c r="M267" s="5" t="str" cm="1">
        <f t="array" ref="M267">IF(citizen_services_records_log!M267 = "Re-opened","Re-opened",PROPER(_xlfn.IFS(ISTEXT(citizen_services_records_log!M267),citizen_services_records_log!M267, ISBLANK(citizen_services_records_log!M267),"None")))</f>
        <v>Escalated</v>
      </c>
      <c r="N267" s="5" t="str" cm="1">
        <f t="array" ref="N267">(_xlfn.IFS(ISTEXT(citizen_services_records_log!N267),citizen_services_records_log!N267,ISBLANK(citizen_services_records_log!N267),"None"))</f>
        <v>Q041</v>
      </c>
      <c r="O267" s="5" t="str" cm="1">
        <f t="array" ref="O267">_xlfn.IFS(ISTEXT(citizen_services_records_log!O267),PROPER(citizen_services_records_log!O267),ISBLANK(citizen_services_records_log!O267),"None")</f>
        <v>Deon Meyer</v>
      </c>
      <c r="P267" s="4" t="str">
        <f>IF(ISBLANK(citizen_services_records_log!P267),"None",IF(ISNUMBER(citizen_services_records_log!P267),citizen_services_records_log!P267,DATE(RIGHT(citizen_services_records_log!P267,4),MID(citizen_services_records_log!P267,4,2),LEFT(citizen_services_records_log!P267,2))))</f>
        <v>None</v>
      </c>
      <c r="Q267" s="5" t="str" cm="1">
        <f t="array" ref="Q267">SUBSTITUTE(_xlfn.IFS(ISTEXT(citizen_services_records_log!Q267),PROPER(citizen_services_records_log!Q267),ISBLANK(citizen_services_records_log!Q267),"None"),"Id","ID",1)</f>
        <v>System Offline - Captured Manually, Will Upload Later</v>
      </c>
    </row>
    <row r="268" spans="1:17" x14ac:dyDescent="0.3">
      <c r="A268" s="5" t="str">
        <f>IF(ISBLANK(citizen_services_records_log!A268),"None",(CONCATENATE(UPPER(_xlfn.TEXTBEFORE(SUBSTITUTE(citizen_services_records_log!A268, "-", ""), {"0","1","2","3","4","5","6","7","8","9"}, 1)),"-",RIGHT(citizen_services_records_log!A268,6))))</f>
        <v>SASSA-001053</v>
      </c>
      <c r="B268" s="2">
        <f>IF(ISBLANK(citizen_services_records_log!B268),"None",IF(ISNUMBER(citizen_services_records_log!B268),citizen_services_records_log!B268,DATE(RIGHT(citizen_services_records_log!B268,4),MID(citizen_services_records_log!B268,4,2),LEFT(citizen_services_records_log!B268,2))))</f>
        <v>46043</v>
      </c>
      <c r="C268" s="5" t="str">
        <f>IF(citizen_services_records_log!C268 = "SASSA Grant Status Enquiry","SASSA - Grant Status Enquiry",IF(citizen_services_records_log!C268 = "SASSA Grant Application",  "SASSA - Grant Application", IF(citizen_services_records_log!C268=0,"None", citizen_services_records_log!C268)))</f>
        <v>SASSA - Grant Application</v>
      </c>
      <c r="D268" s="5" t="str" cm="1">
        <f t="array" ref="D268">_xlfn.IFS(ISTEXT(citizen_services_records_log!D268),PROPER(citizen_services_records_log!D268),ISBLANK(citizen_services_records_log!D268),"None")</f>
        <v>Vereeniging Home Affairs</v>
      </c>
      <c r="E268" s="5" t="str" cm="1">
        <f t="array" ref="E268">_xlfn.IFS(ISTEXT(citizen_services_records_log!E268),PROPER(citizen_services_records_log!E268),ISBLANK(citizen_services_records_log!E268),"None")</f>
        <v>Bongani Pretorius</v>
      </c>
      <c r="F268" s="6" cm="1">
        <f t="array" ref="F268">_xlfn.IFS(ISBLANK(citizen_services_records_log!F268),"None", TYPE(citizen_services_records_log!F268)=1,citizen_services_records_log!F268,citizen_services_records_log!F268="ID NOT PROVIDED","ID not provided" )</f>
        <v>412000000000</v>
      </c>
      <c r="G268" s="4">
        <f>IF(ISBLANK(citizen_services_records_log!G268),"None",IF(ISNUMBER(citizen_services_records_log!G268),citizen_services_records_log!G268,DATE(RIGHT(citizen_services_records_log!G268,4),MID(citizen_services_records_log!G268,4,2),LEFT(citizen_services_records_log!G268,2))))</f>
        <v>38335</v>
      </c>
      <c r="H268" s="5" t="str" cm="1">
        <f t="array" ref="H268">_xlfn.IFS(citizen_services_records_log!H268="M", "Male", citizen_services_records_log!H268 = "F", "Female", citizen_services_records_log!H268="male", "Male", citizen_services_records_log!H268="female","Female", ISBLANK(citizen_services_records_log!H268),"None", citizen_services_records_log!H268 = "Female", "Female", citizen_services_records_log!H268="Male","Male")</f>
        <v>Male</v>
      </c>
      <c r="I268" s="6" t="str">
        <f>IF(OR(ISBLANK(citizen_services_records_log!I268),UPPER(TRIM(citizen_services_records_log!I268))="N/A"),"None",_xlfn.LET(_xlpm.d,RIGHT(SUBSTITUTE(SUBSTITUTE(SUBSTITUTE(SUBSTITUTE(citizen_services_records_log!I268," ",""),"-",""),"(",""),")",""),9),"0"&amp;LEFT(_xlpm.d,2)&amp;" "&amp;MID(_xlpm.d,3,3)&amp;" "&amp;RIGHT(_xlpm.d,4)))</f>
        <v>072 628 5693</v>
      </c>
      <c r="J268" s="5" t="str" cm="1">
        <f t="array" ref="J268">_xlfn.IFS(ISTEXT(citizen_services_records_log!J268),citizen_services_records_log!J268,ISBLANK(citizen_services_records_log!J268),"None")</f>
        <v>Ward 15</v>
      </c>
      <c r="K268" s="5" t="str" cm="1">
        <f t="array" ref="K268">_xlfn.IFS(ISTEXT(citizen_services_records_log!K268),citizen_services_records_log!K268, ISBLANK(citizen_services_records_log!K268),"None")</f>
        <v>Child Support Grant</v>
      </c>
      <c r="L268" s="5" t="str" cm="1">
        <f t="array" ref="L268">SUBSTITUTE(PROPER(_xlfn.IFS(ISTEXT(citizen_services_records_log!L268),citizen_services_records_log!L268, ISBLANK(citizen_services_records_log!L268),"None")),"Id","ID",1)</f>
        <v>Rejected</v>
      </c>
      <c r="M268" s="5" t="str" cm="1">
        <f t="array" ref="M268">IF(citizen_services_records_log!M268 = "Re-opened","Re-opened",PROPER(_xlfn.IFS(ISTEXT(citizen_services_records_log!M268),citizen_services_records_log!M268, ISBLANK(citizen_services_records_log!M268),"None")))</f>
        <v>Captured</v>
      </c>
      <c r="N268" s="5" t="str" cm="1">
        <f t="array" ref="N268">(_xlfn.IFS(ISTEXT(citizen_services_records_log!N268),citizen_services_records_log!N268,ISBLANK(citizen_services_records_log!N268),"None"))</f>
        <v>Q061</v>
      </c>
      <c r="O268" s="5" t="str" cm="1">
        <f t="array" ref="O268">_xlfn.IFS(ISTEXT(citizen_services_records_log!O268),PROPER(citizen_services_records_log!O268),ISBLANK(citizen_services_records_log!O268),"None")</f>
        <v>Refilwe Swart</v>
      </c>
      <c r="P268" s="4" t="str">
        <f>IF(ISBLANK(citizen_services_records_log!P268),"None",IF(ISNUMBER(citizen_services_records_log!P268),citizen_services_records_log!P268,DATE(RIGHT(citizen_services_records_log!P268,4),MID(citizen_services_records_log!P268,4,2),LEFT(citizen_services_records_log!P268,2))))</f>
        <v>None</v>
      </c>
      <c r="Q268" s="5" t="str" cm="1">
        <f t="array" ref="Q268">SUBSTITUTE(_xlfn.IFS(ISTEXT(citizen_services_records_log!Q268),PROPER(citizen_services_records_log!Q268),ISBLANK(citizen_services_records_log!Q268),"None"),"Id","ID",1)</f>
        <v>Urgent Case - Fast-Tracked Per Supervisor Approval</v>
      </c>
    </row>
    <row r="269" spans="1:17" x14ac:dyDescent="0.3">
      <c r="A269" s="5" t="str">
        <f>IF(ISBLANK(citizen_services_records_log!A269),"None",(CONCATENATE(UPPER(_xlfn.TEXTBEFORE(SUBSTITUTE(citizen_services_records_log!A269, "-", ""), {"0","1","2","3","4","5","6","7","8","9"}, 1)),"-",RIGHT(citizen_services_records_log!A269,6))))</f>
        <v>SASSA-000317</v>
      </c>
      <c r="B269" s="2">
        <f>IF(ISBLANK(citizen_services_records_log!B269),"None",IF(ISNUMBER(citizen_services_records_log!B269),citizen_services_records_log!B269,DATE(RIGHT(citizen_services_records_log!B269,4),MID(citizen_services_records_log!B269,4,2),LEFT(citizen_services_records_log!B269,2))))</f>
        <v>46036</v>
      </c>
      <c r="C269" s="5" t="str">
        <f>IF(citizen_services_records_log!C269 = "SASSA Grant Status Enquiry","SASSA - Grant Status Enquiry",IF(citizen_services_records_log!C269 = "SASSA Grant Application",  "SASSA - Grant Application", IF(citizen_services_records_log!C269=0,"None", citizen_services_records_log!C269)))</f>
        <v>SASSA - Grant Status Enquiry</v>
      </c>
      <c r="D269" s="5" t="str" cm="1">
        <f t="array" ref="D269">_xlfn.IFS(ISTEXT(citizen_services_records_log!D269),PROPER(citizen_services_records_log!D269),ISBLANK(citizen_services_records_log!D269),"None")</f>
        <v>Meyerton Municipal Office</v>
      </c>
      <c r="E269" s="5" t="str" cm="1">
        <f t="array" ref="E269">_xlfn.IFS(ISTEXT(citizen_services_records_log!E269),PROPER(citizen_services_records_log!E269),ISBLANK(citizen_services_records_log!E269),"None")</f>
        <v>Refilwe Kruger</v>
      </c>
      <c r="F269" s="6" t="str" cm="1">
        <f t="array" ref="F269">_xlfn.IFS(ISBLANK(citizen_services_records_log!F269),"None", TYPE(citizen_services_records_log!F269)=1,citizen_services_records_log!F269,citizen_services_records_log!F269="ID NOT PROVIDED","ID not provided" )</f>
        <v>None</v>
      </c>
      <c r="G269" s="4">
        <f>IF(ISBLANK(citizen_services_records_log!G269),"None",IF(ISNUMBER(citizen_services_records_log!G269),citizen_services_records_log!G269,DATE(RIGHT(citizen_services_records_log!G269,4),MID(citizen_services_records_log!G269,4,2),LEFT(citizen_services_records_log!G269,2))))</f>
        <v>19232</v>
      </c>
      <c r="H269" s="5" t="str" cm="1">
        <f t="array" ref="H269">_xlfn.IFS(citizen_services_records_log!H269="M", "Male", citizen_services_records_log!H269 = "F", "Female", citizen_services_records_log!H269="male", "Male", citizen_services_records_log!H269="female","Female", ISBLANK(citizen_services_records_log!H269),"None", citizen_services_records_log!H269 = "Female", "Female", citizen_services_records_log!H269="Male","Male")</f>
        <v>Male</v>
      </c>
      <c r="I269" s="6" t="str">
        <f>IF(OR(ISBLANK(citizen_services_records_log!I269),UPPER(TRIM(citizen_services_records_log!I269))="N/A"),"None",_xlfn.LET(_xlpm.d,RIGHT(SUBSTITUTE(SUBSTITUTE(SUBSTITUTE(SUBSTITUTE(citizen_services_records_log!I269," ",""),"-",""),"(",""),")",""),9),"0"&amp;LEFT(_xlpm.d,2)&amp;" "&amp;MID(_xlpm.d,3,3)&amp;" "&amp;RIGHT(_xlpm.d,4)))</f>
        <v>None</v>
      </c>
      <c r="J269" s="5" t="str" cm="1">
        <f t="array" ref="J269">_xlfn.IFS(ISTEXT(citizen_services_records_log!J269),citizen_services_records_log!J269,ISBLANK(citizen_services_records_log!J269),"None")</f>
        <v>Ward 16</v>
      </c>
      <c r="K269" s="5" t="str" cm="1">
        <f t="array" ref="K269">_xlfn.IFS(ISTEXT(citizen_services_records_log!K269),citizen_services_records_log!K269, ISBLANK(citizen_services_records_log!K269),"None")</f>
        <v>None</v>
      </c>
      <c r="L269" s="5" t="str" cm="1">
        <f t="array" ref="L269">SUBSTITUTE(PROPER(_xlfn.IFS(ISTEXT(citizen_services_records_log!L269),citizen_services_records_log!L269, ISBLANK(citizen_services_records_log!L269),"None")),"Id","ID",1)</f>
        <v>Pending Verification</v>
      </c>
      <c r="M269" s="5" t="str" cm="1">
        <f t="array" ref="M269">IF(citizen_services_records_log!M269 = "Re-opened","Re-opened",PROPER(_xlfn.IFS(ISTEXT(citizen_services_records_log!M269),citizen_services_records_log!M269, ISBLANK(citizen_services_records_log!M269),"None")))</f>
        <v>Captured</v>
      </c>
      <c r="N269" s="5" t="str" cm="1">
        <f t="array" ref="N269">(_xlfn.IFS(ISTEXT(citizen_services_records_log!N269),citizen_services_records_log!N269,ISBLANK(citizen_services_records_log!N269),"None"))</f>
        <v>Q233</v>
      </c>
      <c r="O269" s="5" t="str" cm="1">
        <f t="array" ref="O269">_xlfn.IFS(ISTEXT(citizen_services_records_log!O269),PROPER(citizen_services_records_log!O269),ISBLANK(citizen_services_records_log!O269),"None")</f>
        <v>Zanele Mahlangu</v>
      </c>
      <c r="P269" s="4" t="str">
        <f>IF(ISBLANK(citizen_services_records_log!P269),"None",IF(ISNUMBER(citizen_services_records_log!P269),citizen_services_records_log!P269,DATE(RIGHT(citizen_services_records_log!P269,4),MID(citizen_services_records_log!P269,4,2),LEFT(citizen_services_records_log!P269,2))))</f>
        <v>None</v>
      </c>
      <c r="Q269" s="5" t="str" cm="1">
        <f t="array" ref="Q269">SUBSTITUTE(_xlfn.IFS(ISTEXT(citizen_services_records_log!Q269),PROPER(citizen_services_records_log!Q269),ISBLANK(citizen_services_records_log!Q269),"None"),"Id","ID",1)</f>
        <v>Follow-Up Call Required To Confirm Banking Details</v>
      </c>
    </row>
    <row r="270" spans="1:17" x14ac:dyDescent="0.3">
      <c r="A270" s="5" t="str">
        <f>IF(ISBLANK(citizen_services_records_log!A270),"None",(CONCATENATE(UPPER(_xlfn.TEXTBEFORE(SUBSTITUTE(citizen_services_records_log!A270, "-", ""), {"0","1","2","3","4","5","6","7","8","9"}, 1)),"-",RIGHT(citizen_services_records_log!A270,6))))</f>
        <v>SASSA-000380</v>
      </c>
      <c r="B270" s="2">
        <f>IF(ISBLANK(citizen_services_records_log!B270),"None",IF(ISNUMBER(citizen_services_records_log!B270),citizen_services_records_log!B270,DATE(RIGHT(citizen_services_records_log!B270,4),MID(citizen_services_records_log!B270,4,2),LEFT(citizen_services_records_log!B270,2))))</f>
        <v>46249</v>
      </c>
      <c r="C270" s="5" t="str">
        <f>IF(citizen_services_records_log!C270 = "SASSA Grant Status Enquiry","SASSA - Grant Status Enquiry",IF(citizen_services_records_log!C270 = "SASSA Grant Application",  "SASSA - Grant Application", IF(citizen_services_records_log!C270=0,"None", citizen_services_records_log!C270)))</f>
        <v>SASSA - Grant Status Enquiry</v>
      </c>
      <c r="D270" s="5" t="str" cm="1">
        <f t="array" ref="D270">_xlfn.IFS(ISTEXT(citizen_services_records_log!D270),PROPER(citizen_services_records_log!D270),ISBLANK(citizen_services_records_log!D270),"None")</f>
        <v>Evaton Sassa Office</v>
      </c>
      <c r="E270" s="5" t="str" cm="1">
        <f t="array" ref="E270">_xlfn.IFS(ISTEXT(citizen_services_records_log!E270),PROPER(citizen_services_records_log!E270),ISBLANK(citizen_services_records_log!E270),"None")</f>
        <v>Zodwa Botha</v>
      </c>
      <c r="F270" s="6" cm="1">
        <f t="array" ref="F270">_xlfn.IFS(ISBLANK(citizen_services_records_log!F270),"None", TYPE(citizen_services_records_log!F270)=1,citizen_services_records_log!F270,citizen_services_records_log!F270="ID NOT PROVIDED","ID not provided" )</f>
        <v>1010000000000</v>
      </c>
      <c r="G270" s="4">
        <f>IF(ISBLANK(citizen_services_records_log!G270),"None",IF(ISNUMBER(citizen_services_records_log!G270),citizen_services_records_log!G270,DATE(RIGHT(citizen_services_records_log!G270,4),MID(citizen_services_records_log!G270,4,2),LEFT(citizen_services_records_log!G270,2))))</f>
        <v>40408</v>
      </c>
      <c r="H270" s="5" t="str" cm="1">
        <f t="array" ref="H270">_xlfn.IFS(citizen_services_records_log!H270="M", "Male", citizen_services_records_log!H270 = "F", "Female", citizen_services_records_log!H270="male", "Male", citizen_services_records_log!H270="female","Female", ISBLANK(citizen_services_records_log!H270),"None", citizen_services_records_log!H270 = "Female", "Female", citizen_services_records_log!H270="Male","Male")</f>
        <v>Female</v>
      </c>
      <c r="I270" s="6" t="str">
        <f>IF(OR(ISBLANK(citizen_services_records_log!I270),UPPER(TRIM(citizen_services_records_log!I270))="N/A"),"None",_xlfn.LET(_xlpm.d,RIGHT(SUBSTITUTE(SUBSTITUTE(SUBSTITUTE(SUBSTITUTE(citizen_services_records_log!I270," ",""),"-",""),"(",""),")",""),9),"0"&amp;LEFT(_xlpm.d,2)&amp;" "&amp;MID(_xlpm.d,3,3)&amp;" "&amp;RIGHT(_xlpm.d,4)))</f>
        <v>080 684 1133</v>
      </c>
      <c r="J270" s="5" t="str" cm="1">
        <f t="array" ref="J270">_xlfn.IFS(ISTEXT(citizen_services_records_log!J270),citizen_services_records_log!J270,ISBLANK(citizen_services_records_log!J270),"None")</f>
        <v>Ward 3 (Informal Settlement)</v>
      </c>
      <c r="K270" s="5" t="str" cm="1">
        <f t="array" ref="K270">_xlfn.IFS(ISTEXT(citizen_services_records_log!K270),citizen_services_records_log!K270, ISBLANK(citizen_services_records_log!K270),"None")</f>
        <v>None</v>
      </c>
      <c r="L270" s="5" t="str" cm="1">
        <f t="array" ref="L270">SUBSTITUTE(PROPER(_xlfn.IFS(ISTEXT(citizen_services_records_log!L270),citizen_services_records_log!L270, ISBLANK(citizen_services_records_log!L270),"None")),"Id","ID",1)</f>
        <v>Under Review</v>
      </c>
      <c r="M270" s="5" t="str" cm="1">
        <f t="array" ref="M270">IF(citizen_services_records_log!M270 = "Re-opened","Re-opened",PROPER(_xlfn.IFS(ISTEXT(citizen_services_records_log!M270),citizen_services_records_log!M270, ISBLANK(citizen_services_records_log!M270),"None")))</f>
        <v>Captured</v>
      </c>
      <c r="N270" s="5" t="str" cm="1">
        <f t="array" ref="N270">(_xlfn.IFS(ISTEXT(citizen_services_records_log!N270),citizen_services_records_log!N270,ISBLANK(citizen_services_records_log!N270),"None"))</f>
        <v>Q043</v>
      </c>
      <c r="O270" s="5" t="str" cm="1">
        <f t="array" ref="O270">_xlfn.IFS(ISTEXT(citizen_services_records_log!O270),PROPER(citizen_services_records_log!O270),ISBLANK(citizen_services_records_log!O270),"None")</f>
        <v>None</v>
      </c>
      <c r="P270" s="4" t="str">
        <f>IF(ISBLANK(citizen_services_records_log!P270),"None",IF(ISNUMBER(citizen_services_records_log!P270),citizen_services_records_log!P270,DATE(RIGHT(citizen_services_records_log!P270,4),MID(citizen_services_records_log!P270,4,2),LEFT(citizen_services_records_log!P270,2))))</f>
        <v>None</v>
      </c>
      <c r="Q270" s="5" t="str" cm="1">
        <f t="array" ref="Q270">SUBSTITUTE(_xlfn.IFS(ISTEXT(citizen_services_records_log!Q270),PROPER(citizen_services_records_log!Q270),ISBLANK(citizen_services_records_log!Q270),"None"),"Id","ID",1)</f>
        <v>Interpreter Required - Assisted In Sesotho</v>
      </c>
    </row>
    <row r="271" spans="1:17" x14ac:dyDescent="0.3">
      <c r="A271" s="5" t="str">
        <f>IF(ISBLANK(citizen_services_records_log!A271),"None",(CONCATENATE(UPPER(_xlfn.TEXTBEFORE(SUBSTITUTE(citizen_services_records_log!A271, "-", ""), {"0","1","2","3","4","5","6","7","8","9"}, 1)),"-",RIGHT(citizen_services_records_log!A271,6))))</f>
        <v>DHA-000139</v>
      </c>
      <c r="B271" s="2">
        <f>IF(ISBLANK(citizen_services_records_log!B271),"None",IF(ISNUMBER(citizen_services_records_log!B271),citizen_services_records_log!B271,DATE(RIGHT(citizen_services_records_log!B271,4),MID(citizen_services_records_log!B271,4,2),LEFT(citizen_services_records_log!B271,2))))</f>
        <v>46041</v>
      </c>
      <c r="C271" s="5" t="str">
        <f>IF(citizen_services_records_log!C271 = "SASSA Grant Status Enquiry","SASSA - Grant Status Enquiry",IF(citizen_services_records_log!C271 = "SASSA Grant Application",  "SASSA - Grant Application", IF(citizen_services_records_log!C271=0,"None", citizen_services_records_log!C271)))</f>
        <v>Home Affairs - Death Certificate</v>
      </c>
      <c r="D271" s="5" t="str" cm="1">
        <f t="array" ref="D271">_xlfn.IFS(ISTEXT(citizen_services_records_log!D271),PROPER(citizen_services_records_log!D271),ISBLANK(citizen_services_records_log!D271),"None")</f>
        <v>Three Rivers Clinic</v>
      </c>
      <c r="E271" s="5" t="str" cm="1">
        <f t="array" ref="E271">_xlfn.IFS(ISTEXT(citizen_services_records_log!E271),PROPER(citizen_services_records_log!E271),ISBLANK(citizen_services_records_log!E271),"None")</f>
        <v>Grace Steyn</v>
      </c>
      <c r="F271" s="6" cm="1">
        <f t="array" ref="F271">_xlfn.IFS(ISBLANK(citizen_services_records_log!F271),"None", TYPE(citizen_services_records_log!F271)=1,citizen_services_records_log!F271,citizen_services_records_log!F271="ID NOT PROVIDED","ID not provided" )</f>
        <v>8510000000000</v>
      </c>
      <c r="G271" s="4">
        <f>IF(ISBLANK(citizen_services_records_log!G271),"None",IF(ISNUMBER(citizen_services_records_log!G271),citizen_services_records_log!G271,DATE(RIGHT(citizen_services_records_log!G271,4),MID(citizen_services_records_log!G271,4,2),LEFT(citizen_services_records_log!G271,2))))</f>
        <v>31398</v>
      </c>
      <c r="H271" s="5" t="str" cm="1">
        <f t="array" ref="H271">_xlfn.IFS(citizen_services_records_log!H271="M", "Male", citizen_services_records_log!H271 = "F", "Female", citizen_services_records_log!H271="male", "Male", citizen_services_records_log!H271="female","Female", ISBLANK(citizen_services_records_log!H271),"None", citizen_services_records_log!H271 = "Female", "Female", citizen_services_records_log!H271="Male","Male")</f>
        <v>Male</v>
      </c>
      <c r="I271" s="6" t="str">
        <f>IF(OR(ISBLANK(citizen_services_records_log!I271),UPPER(TRIM(citizen_services_records_log!I271))="N/A"),"None",_xlfn.LET(_xlpm.d,RIGHT(SUBSTITUTE(SUBSTITUTE(SUBSTITUTE(SUBSTITUTE(citizen_services_records_log!I271," ",""),"-",""),"(",""),")",""),9),"0"&amp;LEFT(_xlpm.d,2)&amp;" "&amp;MID(_xlpm.d,3,3)&amp;" "&amp;RIGHT(_xlpm.d,4)))</f>
        <v>None</v>
      </c>
      <c r="J271" s="5" t="str" cm="1">
        <f t="array" ref="J271">_xlfn.IFS(ISTEXT(citizen_services_records_log!J271),citizen_services_records_log!J271,ISBLANK(citizen_services_records_log!J271),"None")</f>
        <v>Ward 14</v>
      </c>
      <c r="K271" s="5" t="str" cm="1">
        <f t="array" ref="K271">_xlfn.IFS(ISTEXT(citizen_services_records_log!K271),citizen_services_records_log!K271, ISBLANK(citizen_services_records_log!K271),"None")</f>
        <v>None</v>
      </c>
      <c r="L271" s="5" t="str" cm="1">
        <f t="array" ref="L271">SUBSTITUTE(PROPER(_xlfn.IFS(ISTEXT(citizen_services_records_log!L271),citizen_services_records_log!L271, ISBLANK(citizen_services_records_log!L271),"None")),"Id","ID",1)</f>
        <v>Complete</v>
      </c>
      <c r="M271" s="5" t="str" cm="1">
        <f t="array" ref="M271">IF(citizen_services_records_log!M271 = "Re-opened","Re-opened",PROPER(_xlfn.IFS(ISTEXT(citizen_services_records_log!M271),citizen_services_records_log!M271, ISBLANK(citizen_services_records_log!M271),"None")))</f>
        <v>Pending</v>
      </c>
      <c r="N271" s="5" t="str" cm="1">
        <f t="array" ref="N271">(_xlfn.IFS(ISTEXT(citizen_services_records_log!N271),citizen_services_records_log!N271,ISBLANK(citizen_services_records_log!N271),"None"))</f>
        <v>Q001</v>
      </c>
      <c r="O271" s="5" t="str" cm="1">
        <f t="array" ref="O271">_xlfn.IFS(ISTEXT(citizen_services_records_log!O271),PROPER(citizen_services_records_log!O271),ISBLANK(citizen_services_records_log!O271),"None")</f>
        <v>None</v>
      </c>
      <c r="P271" s="4" t="str">
        <f>IF(ISBLANK(citizen_services_records_log!P271),"None",IF(ISNUMBER(citizen_services_records_log!P271),citizen_services_records_log!P271,DATE(RIGHT(citizen_services_records_log!P271,4),MID(citizen_services_records_log!P271,4,2),LEFT(citizen_services_records_log!P271,2))))</f>
        <v>None</v>
      </c>
      <c r="Q271" s="5" t="str" cm="1">
        <f t="array" ref="Q271">SUBSTITUTE(_xlfn.IFS(ISTEXT(citizen_services_records_log!Q271),PROPER(citizen_services_records_log!Q271),ISBLANK(citizen_services_records_log!Q271),"None"),"Id","ID",1)</f>
        <v>Follow-Up Call Required To Confirm Banking Details</v>
      </c>
    </row>
    <row r="272" spans="1:17" x14ac:dyDescent="0.3">
      <c r="A272" s="5" t="str">
        <f>IF(ISBLANK(citizen_services_records_log!A272),"None",(CONCATENATE(UPPER(_xlfn.TEXTBEFORE(SUBSTITUTE(citizen_services_records_log!A272, "-", ""), {"0","1","2","3","4","5","6","7","8","9"}, 1)),"-",RIGHT(citizen_services_records_log!A272,6))))</f>
        <v>SASSA-000318</v>
      </c>
      <c r="B272" s="2">
        <f>IF(ISBLANK(citizen_services_records_log!B272),"None",IF(ISNUMBER(citizen_services_records_log!B272),citizen_services_records_log!B272,DATE(RIGHT(citizen_services_records_log!B272,4),MID(citizen_services_records_log!B272,4,2),LEFT(citizen_services_records_log!B272,2))))</f>
        <v>46178</v>
      </c>
      <c r="C272" s="5" t="str">
        <f>IF(citizen_services_records_log!C272 = "SASSA Grant Status Enquiry","SASSA - Grant Status Enquiry",IF(citizen_services_records_log!C272 = "SASSA Grant Application",  "SASSA - Grant Application", IF(citizen_services_records_log!C272=0,"None", citizen_services_records_log!C272)))</f>
        <v>SASSA - Grant Application</v>
      </c>
      <c r="D272" s="5" t="str" cm="1">
        <f t="array" ref="D272">_xlfn.IFS(ISTEXT(citizen_services_records_log!D272),PROPER(citizen_services_records_log!D272),ISBLANK(citizen_services_records_log!D272),"None")</f>
        <v>Three Rivers Clinic</v>
      </c>
      <c r="E272" s="5" t="str" cm="1">
        <f t="array" ref="E272">_xlfn.IFS(ISTEXT(citizen_services_records_log!E272),PROPER(citizen_services_records_log!E272),ISBLANK(citizen_services_records_log!E272),"None")</f>
        <v>Thabo Mokgadi</v>
      </c>
      <c r="F272" s="6" cm="1">
        <f t="array" ref="F272">_xlfn.IFS(ISBLANK(citizen_services_records_log!F272),"None", TYPE(citizen_services_records_log!F272)=1,citizen_services_records_log!F272,citizen_services_records_log!F272="ID NOT PROVIDED","ID not provided" )</f>
        <v>2510000000000</v>
      </c>
      <c r="G272" s="4">
        <f>IF(ISBLANK(citizen_services_records_log!G272),"None",IF(ISNUMBER(citizen_services_records_log!G272),citizen_services_records_log!G272,DATE(RIGHT(citizen_services_records_log!G272,4),MID(citizen_services_records_log!G272,4,2),LEFT(citizen_services_records_log!G272,2))))</f>
        <v>45853</v>
      </c>
      <c r="H272" s="5" t="str" cm="1">
        <f t="array" ref="H272">_xlfn.IFS(citizen_services_records_log!H272="M", "Male", citizen_services_records_log!H272 = "F", "Female", citizen_services_records_log!H272="male", "Male", citizen_services_records_log!H272="female","Female", ISBLANK(citizen_services_records_log!H272),"None", citizen_services_records_log!H272 = "Female", "Female", citizen_services_records_log!H272="Male","Male")</f>
        <v>Male</v>
      </c>
      <c r="I272" s="6" t="str">
        <f>IF(OR(ISBLANK(citizen_services_records_log!I272),UPPER(TRIM(citizen_services_records_log!I272))="N/A"),"None",_xlfn.LET(_xlpm.d,RIGHT(SUBSTITUTE(SUBSTITUTE(SUBSTITUTE(SUBSTITUTE(citizen_services_records_log!I272," ",""),"-",""),"(",""),")",""),9),"0"&amp;LEFT(_xlpm.d,2)&amp;" "&amp;MID(_xlpm.d,3,3)&amp;" "&amp;RIGHT(_xlpm.d,4)))</f>
        <v>079 768 2690</v>
      </c>
      <c r="J272" s="5" t="str" cm="1">
        <f t="array" ref="J272">_xlfn.IFS(ISTEXT(citizen_services_records_log!J272),citizen_services_records_log!J272,ISBLANK(citizen_services_records_log!J272),"None")</f>
        <v>Ward 2</v>
      </c>
      <c r="K272" s="5" t="str" cm="1">
        <f t="array" ref="K272">_xlfn.IFS(ISTEXT(citizen_services_records_log!K272),citizen_services_records_log!K272, ISBLANK(citizen_services_records_log!K272),"None")</f>
        <v>Child Support Grant</v>
      </c>
      <c r="L272" s="5" t="str" cm="1">
        <f t="array" ref="L272">SUBSTITUTE(PROPER(_xlfn.IFS(ISTEXT(citizen_services_records_log!L272),citizen_services_records_log!L272, ISBLANK(citizen_services_records_log!L272),"None")),"Id","ID",1)</f>
        <v>Incomplete - Missing ID Copy</v>
      </c>
      <c r="M272" s="5" t="str" cm="1">
        <f t="array" ref="M272">IF(citizen_services_records_log!M272 = "Re-opened","Re-opened",PROPER(_xlfn.IFS(ISTEXT(citizen_services_records_log!M272),citizen_services_records_log!M272, ISBLANK(citizen_services_records_log!M272),"None")))</f>
        <v>Closed</v>
      </c>
      <c r="N272" s="5" t="str" cm="1">
        <f t="array" ref="N272">(_xlfn.IFS(ISTEXT(citizen_services_records_log!N272),citizen_services_records_log!N272,ISBLANK(citizen_services_records_log!N272),"None"))</f>
        <v>Q080</v>
      </c>
      <c r="O272" s="5" t="str" cm="1">
        <f t="array" ref="O272">_xlfn.IFS(ISTEXT(citizen_services_records_log!O272),PROPER(citizen_services_records_log!O272),ISBLANK(citizen_services_records_log!O272),"None")</f>
        <v>Andries Mahlangu</v>
      </c>
      <c r="P272" s="4">
        <f>IF(ISBLANK(citizen_services_records_log!P272),"None",IF(ISNUMBER(citizen_services_records_log!P272),citizen_services_records_log!P272,DATE(RIGHT(citizen_services_records_log!P272,4),MID(citizen_services_records_log!P272,4,2),LEFT(citizen_services_records_log!P272,2))))</f>
        <v>46301</v>
      </c>
      <c r="Q272" s="5" t="str" cm="1">
        <f t="array" ref="Q272">SUBSTITUTE(_xlfn.IFS(ISTEXT(citizen_services_records_log!Q272),PROPER(citizen_services_records_log!Q272),ISBLANK(citizen_services_records_log!Q272),"None"),"Id","ID",1)</f>
        <v>Interpreter Required - Assisted In Sesotho</v>
      </c>
    </row>
    <row r="273" spans="1:17" x14ac:dyDescent="0.3">
      <c r="A273" s="5" t="str">
        <f>IF(ISBLANK(citizen_services_records_log!A273),"None",(CONCATENATE(UPPER(_xlfn.TEXTBEFORE(SUBSTITUTE(citizen_services_records_log!A273, "-", ""), {"0","1","2","3","4","5","6","7","8","9"}, 1)),"-",RIGHT(citizen_services_records_log!A273,6))))</f>
        <v>CLN-000459</v>
      </c>
      <c r="B273" s="2">
        <f>IF(ISBLANK(citizen_services_records_log!B273),"None",IF(ISNUMBER(citizen_services_records_log!B273),citizen_services_records_log!B273,DATE(RIGHT(citizen_services_records_log!B273,4),MID(citizen_services_records_log!B273,4,2),LEFT(citizen_services_records_log!B273,2))))</f>
        <v>46019</v>
      </c>
      <c r="C273" s="5" t="str">
        <f>IF(citizen_services_records_log!C273 = "SASSA Grant Status Enquiry","SASSA - Grant Status Enquiry",IF(citizen_services_records_log!C273 = "SASSA Grant Application",  "SASSA - Grant Application", IF(citizen_services_records_log!C273=0,"None", citizen_services_records_log!C273)))</f>
        <v>Clinic - General Consultation</v>
      </c>
      <c r="D273" s="5" t="str" cm="1">
        <f t="array" ref="D273">_xlfn.IFS(ISTEXT(citizen_services_records_log!D273),PROPER(citizen_services_records_log!D273),ISBLANK(citizen_services_records_log!D273),"None")</f>
        <v>Three Rivers Clinic</v>
      </c>
      <c r="E273" s="5" t="str" cm="1">
        <f t="array" ref="E273">_xlfn.IFS(ISTEXT(citizen_services_records_log!E273),PROPER(citizen_services_records_log!E273),ISBLANK(citizen_services_records_log!E273),"None")</f>
        <v>Elizabeth Molefe</v>
      </c>
      <c r="F273" s="6" cm="1">
        <f t="array" ref="F273">_xlfn.IFS(ISBLANK(citizen_services_records_log!F273),"None", TYPE(citizen_services_records_log!F273)=1,citizen_services_records_log!F273,citizen_services_records_log!F273="ID NOT PROVIDED","ID not provided" )</f>
        <v>7010000000000</v>
      </c>
      <c r="G273" s="4">
        <f>IF(ISBLANK(citizen_services_records_log!G273),"None",IF(ISNUMBER(citizen_services_records_log!G273),citizen_services_records_log!G273,DATE(RIGHT(citizen_services_records_log!G273,4),MID(citizen_services_records_log!G273,4,2),LEFT(citizen_services_records_log!G273,2))))</f>
        <v>25849</v>
      </c>
      <c r="H273" s="5" t="str" cm="1">
        <f t="array" ref="H273">_xlfn.IFS(citizen_services_records_log!H273="M", "Male", citizen_services_records_log!H273 = "F", "Female", citizen_services_records_log!H273="male", "Male", citizen_services_records_log!H273="female","Female", ISBLANK(citizen_services_records_log!H273),"None", citizen_services_records_log!H273 = "Female", "Female", citizen_services_records_log!H273="Male","Male")</f>
        <v>Male</v>
      </c>
      <c r="I273" s="6" t="str">
        <f>IF(OR(ISBLANK(citizen_services_records_log!I273),UPPER(TRIM(citizen_services_records_log!I273))="N/A"),"None",_xlfn.LET(_xlpm.d,RIGHT(SUBSTITUTE(SUBSTITUTE(SUBSTITUTE(SUBSTITUTE(citizen_services_records_log!I273," ",""),"-",""),"(",""),")",""),9),"0"&amp;LEFT(_xlpm.d,2)&amp;" "&amp;MID(_xlpm.d,3,3)&amp;" "&amp;RIGHT(_xlpm.d,4)))</f>
        <v>061 377 2249</v>
      </c>
      <c r="J273" s="5" t="str" cm="1">
        <f t="array" ref="J273">_xlfn.IFS(ISTEXT(citizen_services_records_log!J273),citizen_services_records_log!J273,ISBLANK(citizen_services_records_log!J273),"None")</f>
        <v>Ward 16</v>
      </c>
      <c r="K273" s="5" t="str" cm="1">
        <f t="array" ref="K273">_xlfn.IFS(ISTEXT(citizen_services_records_log!K273),citizen_services_records_log!K273, ISBLANK(citizen_services_records_log!K273),"None")</f>
        <v>None</v>
      </c>
      <c r="L273" s="5" t="str" cm="1">
        <f t="array" ref="L273">SUBSTITUTE(PROPER(_xlfn.IFS(ISTEXT(citizen_services_records_log!L273),citizen_services_records_log!L273, ISBLANK(citizen_services_records_log!L273),"None")),"Id","ID",1)</f>
        <v>Rejected</v>
      </c>
      <c r="M273" s="5" t="str" cm="1">
        <f t="array" ref="M273">IF(citizen_services_records_log!M273 = "Re-opened","Re-opened",PROPER(_xlfn.IFS(ISTEXT(citizen_services_records_log!M273),citizen_services_records_log!M273, ISBLANK(citizen_services_records_log!M273),"None")))</f>
        <v>Escalated</v>
      </c>
      <c r="N273" s="5" t="str" cm="1">
        <f t="array" ref="N273">(_xlfn.IFS(ISTEXT(citizen_services_records_log!N273),citizen_services_records_log!N273,ISBLANK(citizen_services_records_log!N273),"None"))</f>
        <v>Q214</v>
      </c>
      <c r="O273" s="5" t="str" cm="1">
        <f t="array" ref="O273">_xlfn.IFS(ISTEXT(citizen_services_records_log!O273),PROPER(citizen_services_records_log!O273),ISBLANK(citizen_services_records_log!O273),"None")</f>
        <v>Werner Coetzee</v>
      </c>
      <c r="P273" s="4" t="str">
        <f>IF(ISBLANK(citizen_services_records_log!P273),"None",IF(ISNUMBER(citizen_services_records_log!P273),citizen_services_records_log!P273,DATE(RIGHT(citizen_services_records_log!P273,4),MID(citizen_services_records_log!P273,4,2),LEFT(citizen_services_records_log!P273,2))))</f>
        <v>None</v>
      </c>
      <c r="Q273" s="5" t="str" cm="1">
        <f t="array" ref="Q273">SUBSTITUTE(_xlfn.IFS(ISTEXT(citizen_services_records_log!Q273),PROPER(citizen_services_records_log!Q273),ISBLANK(citizen_services_records_log!Q273),"None"),"Id","ID",1)</f>
        <v>Elderly Applicant Assisted Due To Mobility Issues</v>
      </c>
    </row>
    <row r="274" spans="1:17" x14ac:dyDescent="0.3">
      <c r="A274" s="5" t="str">
        <f>IF(ISBLANK(citizen_services_records_log!A274),"None",(CONCATENATE(UPPER(_xlfn.TEXTBEFORE(SUBSTITUTE(citizen_services_records_log!A274, "-", ""), {"0","1","2","3","4","5","6","7","8","9"}, 1)),"-",RIGHT(citizen_services_records_log!A274,6))))</f>
        <v>CLN-000467</v>
      </c>
      <c r="B274" s="2">
        <f>IF(ISBLANK(citizen_services_records_log!B274),"None",IF(ISNUMBER(citizen_services_records_log!B274),citizen_services_records_log!B274,DATE(RIGHT(citizen_services_records_log!B274,4),MID(citizen_services_records_log!B274,4,2),LEFT(citizen_services_records_log!B274,2))))</f>
        <v>46047</v>
      </c>
      <c r="C274" s="5" t="str">
        <f>IF(citizen_services_records_log!C274 = "SASSA Grant Status Enquiry","SASSA - Grant Status Enquiry",IF(citizen_services_records_log!C274 = "SASSA Grant Application",  "SASSA - Grant Application", IF(citizen_services_records_log!C274=0,"None", citizen_services_records_log!C274)))</f>
        <v>Clinic - General Consultation</v>
      </c>
      <c r="D274" s="5" t="str" cm="1">
        <f t="array" ref="D274">_xlfn.IFS(ISTEXT(citizen_services_records_log!D274),PROPER(citizen_services_records_log!D274),ISBLANK(citizen_services_records_log!D274),"None")</f>
        <v>Vereeniging Home Affairs</v>
      </c>
      <c r="E274" s="5" t="str" cm="1">
        <f t="array" ref="E274">_xlfn.IFS(ISTEXT(citizen_services_records_log!E274),PROPER(citizen_services_records_log!E274),ISBLANK(citizen_services_records_log!E274),"None")</f>
        <v>Marie Mahlangu</v>
      </c>
      <c r="F274" s="6" t="str" cm="1">
        <f t="array" ref="F274">_xlfn.IFS(ISBLANK(citizen_services_records_log!F274),"None", TYPE(citizen_services_records_log!F274)=1,citizen_services_records_log!F274,citizen_services_records_log!F274="ID NOT PROVIDED","ID not provided" )</f>
        <v>ID not provided</v>
      </c>
      <c r="G274" s="4">
        <f>IF(ISBLANK(citizen_services_records_log!G274),"None",IF(ISNUMBER(citizen_services_records_log!G274),citizen_services_records_log!G274,DATE(RIGHT(citizen_services_records_log!G274,4),MID(citizen_services_records_log!G274,4,2),LEFT(citizen_services_records_log!G274,2))))</f>
        <v>21138</v>
      </c>
      <c r="H274" s="5" t="str" cm="1">
        <f t="array" ref="H274">_xlfn.IFS(citizen_services_records_log!H274="M", "Male", citizen_services_records_log!H274 = "F", "Female", citizen_services_records_log!H274="male", "Male", citizen_services_records_log!H274="female","Female", ISBLANK(citizen_services_records_log!H274),"None", citizen_services_records_log!H274 = "Female", "Female", citizen_services_records_log!H274="Male","Male")</f>
        <v>None</v>
      </c>
      <c r="I274" s="6" t="str">
        <f>IF(OR(ISBLANK(citizen_services_records_log!I274),UPPER(TRIM(citizen_services_records_log!I274))="N/A"),"None",_xlfn.LET(_xlpm.d,RIGHT(SUBSTITUTE(SUBSTITUTE(SUBSTITUTE(SUBSTITUTE(citizen_services_records_log!I274," ",""),"-",""),"(",""),")",""),9),"0"&amp;LEFT(_xlpm.d,2)&amp;" "&amp;MID(_xlpm.d,3,3)&amp;" "&amp;RIGHT(_xlpm.d,4)))</f>
        <v>063 768 9263</v>
      </c>
      <c r="J274" s="5" t="str" cm="1">
        <f t="array" ref="J274">_xlfn.IFS(ISTEXT(citizen_services_records_log!J274),citizen_services_records_log!J274,ISBLANK(citizen_services_records_log!J274),"None")</f>
        <v>Ward 23</v>
      </c>
      <c r="K274" s="5" t="str" cm="1">
        <f t="array" ref="K274">_xlfn.IFS(ISTEXT(citizen_services_records_log!K274),citizen_services_records_log!K274, ISBLANK(citizen_services_records_log!K274),"None")</f>
        <v>None</v>
      </c>
      <c r="L274" s="5" t="str" cm="1">
        <f t="array" ref="L274">SUBSTITUTE(PROPER(_xlfn.IFS(ISTEXT(citizen_services_records_log!L274),citizen_services_records_log!L274, ISBLANK(citizen_services_records_log!L274),"None")),"Id","ID",1)</f>
        <v>Under Review</v>
      </c>
      <c r="M274" s="5" t="str" cm="1">
        <f t="array" ref="M274">IF(citizen_services_records_log!M274 = "Re-opened","Re-opened",PROPER(_xlfn.IFS(ISTEXT(citizen_services_records_log!M274),citizen_services_records_log!M274, ISBLANK(citizen_services_records_log!M274),"None")))</f>
        <v>Awaiting Documents</v>
      </c>
      <c r="N274" s="5" t="str" cm="1">
        <f t="array" ref="N274">(_xlfn.IFS(ISTEXT(citizen_services_records_log!N274),citizen_services_records_log!N274,ISBLANK(citizen_services_records_log!N274),"None"))</f>
        <v>Q181</v>
      </c>
      <c r="O274" s="5" t="str" cm="1">
        <f t="array" ref="O274">_xlfn.IFS(ISTEXT(citizen_services_records_log!O274),PROPER(citizen_services_records_log!O274),ISBLANK(citizen_services_records_log!O274),"None")</f>
        <v>Palesa Radebe</v>
      </c>
      <c r="P274" s="4" t="str">
        <f>IF(ISBLANK(citizen_services_records_log!P274),"None",IF(ISNUMBER(citizen_services_records_log!P274),citizen_services_records_log!P274,DATE(RIGHT(citizen_services_records_log!P274,4),MID(citizen_services_records_log!P274,4,2),LEFT(citizen_services_records_log!P274,2))))</f>
        <v>None</v>
      </c>
      <c r="Q274" s="5" t="str" cm="1">
        <f t="array" ref="Q274">SUBSTITUTE(_xlfn.IFS(ISTEXT(citizen_services_records_log!Q274),PROPER(citizen_services_records_log!Q274),ISBLANK(citizen_services_records_log!Q274),"None"),"Id","ID",1)</f>
        <v>Applicant Referred To Social Worker</v>
      </c>
    </row>
    <row r="275" spans="1:17" x14ac:dyDescent="0.3">
      <c r="A275" s="5" t="str">
        <f>IF(ISBLANK(citizen_services_records_log!A275),"None",(CONCATENATE(UPPER(_xlfn.TEXTBEFORE(SUBSTITUTE(citizen_services_records_log!A275, "-", ""), {"0","1","2","3","4","5","6","7","8","9"}, 1)),"-",RIGHT(citizen_services_records_log!A275,6))))</f>
        <v>DHA-001009</v>
      </c>
      <c r="B275" s="2" t="str">
        <f>IF(ISBLANK(citizen_services_records_log!B275),"None",IF(ISNUMBER(citizen_services_records_log!B275),citizen_services_records_log!B275,DATE(RIGHT(citizen_services_records_log!B275,4),MID(citizen_services_records_log!B275,4,2),LEFT(citizen_services_records_log!B275,2))))</f>
        <v>None</v>
      </c>
      <c r="C275" s="5" t="str">
        <f>IF(citizen_services_records_log!C275 = "SASSA Grant Status Enquiry","SASSA - Grant Status Enquiry",IF(citizen_services_records_log!C275 = "SASSA Grant Application",  "SASSA - Grant Application", IF(citizen_services_records_log!C275=0,"None", citizen_services_records_log!C275)))</f>
        <v>Home Affairs - Death Certificate</v>
      </c>
      <c r="D275" s="5" t="str" cm="1">
        <f t="array" ref="D275">_xlfn.IFS(ISTEXT(citizen_services_records_log!D275),PROPER(citizen_services_records_log!D275),ISBLANK(citizen_services_records_log!D275),"None")</f>
        <v>Sasolburg Home Affairs</v>
      </c>
      <c r="E275" s="5" t="str" cm="1">
        <f t="array" ref="E275">_xlfn.IFS(ISTEXT(citizen_services_records_log!E275),PROPER(citizen_services_records_log!E275),ISBLANK(citizen_services_records_log!E275),"None")</f>
        <v>Sizwe Radebe</v>
      </c>
      <c r="F275" s="6" cm="1">
        <f t="array" ref="F275">_xlfn.IFS(ISBLANK(citizen_services_records_log!F275),"None", TYPE(citizen_services_records_log!F275)=1,citizen_services_records_log!F275,citizen_services_records_log!F275="ID NOT PROVIDED","ID not provided" )</f>
        <v>707000000000</v>
      </c>
      <c r="G275" s="4">
        <f>IF(ISBLANK(citizen_services_records_log!G275),"None",IF(ISNUMBER(citizen_services_records_log!G275),citizen_services_records_log!G275,DATE(RIGHT(citizen_services_records_log!G275,4),MID(citizen_services_records_log!G275,4,2),LEFT(citizen_services_records_log!G275,2))))</f>
        <v>39148</v>
      </c>
      <c r="H275" s="5" t="str" cm="1">
        <f t="array" ref="H275">_xlfn.IFS(citizen_services_records_log!H275="M", "Male", citizen_services_records_log!H275 = "F", "Female", citizen_services_records_log!H275="male", "Male", citizen_services_records_log!H275="female","Female", ISBLANK(citizen_services_records_log!H275),"None", citizen_services_records_log!H275 = "Female", "Female", citizen_services_records_log!H275="Male","Male")</f>
        <v>Female</v>
      </c>
      <c r="I275" s="6" t="str">
        <f>IF(OR(ISBLANK(citizen_services_records_log!I275),UPPER(TRIM(citizen_services_records_log!I275))="N/A"),"None",_xlfn.LET(_xlpm.d,RIGHT(SUBSTITUTE(SUBSTITUTE(SUBSTITUTE(SUBSTITUTE(citizen_services_records_log!I275," ",""),"-",""),"(",""),")",""),9),"0"&amp;LEFT(_xlpm.d,2)&amp;" "&amp;MID(_xlpm.d,3,3)&amp;" "&amp;RIGHT(_xlpm.d,4)))</f>
        <v>078 840 7199</v>
      </c>
      <c r="J275" s="5" t="str" cm="1">
        <f t="array" ref="J275">_xlfn.IFS(ISTEXT(citizen_services_records_log!J275),citizen_services_records_log!J275,ISBLANK(citizen_services_records_log!J275),"None")</f>
        <v>Ward 4</v>
      </c>
      <c r="K275" s="5" t="str" cm="1">
        <f t="array" ref="K275">_xlfn.IFS(ISTEXT(citizen_services_records_log!K275),citizen_services_records_log!K275, ISBLANK(citizen_services_records_log!K275),"None")</f>
        <v>None</v>
      </c>
      <c r="L275" s="5" t="str" cm="1">
        <f t="array" ref="L275">SUBSTITUTE(PROPER(_xlfn.IFS(ISTEXT(citizen_services_records_log!L275),citizen_services_records_log!L275, ISBLANK(citizen_services_records_log!L275),"None")),"Id","ID",1)</f>
        <v>Rejected</v>
      </c>
      <c r="M275" s="5" t="str" cm="1">
        <f t="array" ref="M275">IF(citizen_services_records_log!M275 = "Re-opened","Re-opened",PROPER(_xlfn.IFS(ISTEXT(citizen_services_records_log!M275),citizen_services_records_log!M275, ISBLANK(citizen_services_records_log!M275),"None")))</f>
        <v>Closed</v>
      </c>
      <c r="N275" s="5" t="str" cm="1">
        <f t="array" ref="N275">(_xlfn.IFS(ISTEXT(citizen_services_records_log!N275),citizen_services_records_log!N275,ISBLANK(citizen_services_records_log!N275),"None"))</f>
        <v>Q108</v>
      </c>
      <c r="O275" s="5" t="str" cm="1">
        <f t="array" ref="O275">_xlfn.IFS(ISTEXT(citizen_services_records_log!O275),PROPER(citizen_services_records_log!O275),ISBLANK(citizen_services_records_log!O275),"None")</f>
        <v>Marius Nel</v>
      </c>
      <c r="P275" s="4" t="str">
        <f>IF(ISBLANK(citizen_services_records_log!P275),"None",IF(ISNUMBER(citizen_services_records_log!P275),citizen_services_records_log!P275,DATE(RIGHT(citizen_services_records_log!P275,4),MID(citizen_services_records_log!P275,4,2),LEFT(citizen_services_records_log!P275,2))))</f>
        <v>None</v>
      </c>
      <c r="Q275" s="5" t="str" cm="1">
        <f t="array" ref="Q275">SUBSTITUTE(_xlfn.IFS(ISTEXT(citizen_services_records_log!Q275),PROPER(citizen_services_records_log!Q275),ISBLANK(citizen_services_records_log!Q275),"None"),"Id","ID",1)</f>
        <v>Duplicate Application Found On System - Flagged</v>
      </c>
    </row>
    <row r="276" spans="1:17" x14ac:dyDescent="0.3">
      <c r="A276" s="5" t="str">
        <f>IF(ISBLANK(citizen_services_records_log!A276),"None",(CONCATENATE(UPPER(_xlfn.TEXTBEFORE(SUBSTITUTE(citizen_services_records_log!A276, "-", ""), {"0","1","2","3","4","5","6","7","8","9"}, 1)),"-",RIGHT(citizen_services_records_log!A276,6))))</f>
        <v>SASSA-000853</v>
      </c>
      <c r="B276" s="2">
        <f>IF(ISBLANK(citizen_services_records_log!B276),"None",IF(ISNUMBER(citizen_services_records_log!B276),citizen_services_records_log!B276,DATE(RIGHT(citizen_services_records_log!B276,4),MID(citizen_services_records_log!B276,4,2),LEFT(citizen_services_records_log!B276,2))))</f>
        <v>46193</v>
      </c>
      <c r="C276" s="5" t="str">
        <f>IF(citizen_services_records_log!C276 = "SASSA Grant Status Enquiry","SASSA - Grant Status Enquiry",IF(citizen_services_records_log!C276 = "SASSA Grant Application",  "SASSA - Grant Application", IF(citizen_services_records_log!C276=0,"None", citizen_services_records_log!C276)))</f>
        <v>SASSA - Grant Application</v>
      </c>
      <c r="D276" s="5" t="str" cm="1">
        <f t="array" ref="D276">_xlfn.IFS(ISTEXT(citizen_services_records_log!D276),PROPER(citizen_services_records_log!D276),ISBLANK(citizen_services_records_log!D276),"None")</f>
        <v>Evaton Sassa Office</v>
      </c>
      <c r="E276" s="5" t="str" cm="1">
        <f t="array" ref="E276">_xlfn.IFS(ISTEXT(citizen_services_records_log!E276),PROPER(citizen_services_records_log!E276),ISBLANK(citizen_services_records_log!E276),"None")</f>
        <v>Dorah Khumalo</v>
      </c>
      <c r="F276" s="6" cm="1">
        <f t="array" ref="F276">_xlfn.IFS(ISBLANK(citizen_services_records_log!F276),"None", TYPE(citizen_services_records_log!F276)=1,citizen_services_records_log!F276,citizen_services_records_log!F276="ID NOT PROVIDED","ID not provided" )</f>
        <v>5910000000000</v>
      </c>
      <c r="G276" s="4">
        <f>IF(ISBLANK(citizen_services_records_log!G276),"None",IF(ISNUMBER(citizen_services_records_log!G276),citizen_services_records_log!G276,DATE(RIGHT(citizen_services_records_log!G276,4),MID(citizen_services_records_log!G276,4,2),LEFT(citizen_services_records_log!G276,2))))</f>
        <v>21858</v>
      </c>
      <c r="H276" s="5" t="str" cm="1">
        <f t="array" ref="H276">_xlfn.IFS(citizen_services_records_log!H276="M", "Male", citizen_services_records_log!H276 = "F", "Female", citizen_services_records_log!H276="male", "Male", citizen_services_records_log!H276="female","Female", ISBLANK(citizen_services_records_log!H276),"None", citizen_services_records_log!H276 = "Female", "Female", citizen_services_records_log!H276="Male","Male")</f>
        <v>Male</v>
      </c>
      <c r="I276" s="6" t="str">
        <f>IF(OR(ISBLANK(citizen_services_records_log!I276),UPPER(TRIM(citizen_services_records_log!I276))="N/A"),"None",_xlfn.LET(_xlpm.d,RIGHT(SUBSTITUTE(SUBSTITUTE(SUBSTITUTE(SUBSTITUTE(citizen_services_records_log!I276," ",""),"-",""),"(",""),")",""),9),"0"&amp;LEFT(_xlpm.d,2)&amp;" "&amp;MID(_xlpm.d,3,3)&amp;" "&amp;RIGHT(_xlpm.d,4)))</f>
        <v>None</v>
      </c>
      <c r="J276" s="5" t="str" cm="1">
        <f t="array" ref="J276">_xlfn.IFS(ISTEXT(citizen_services_records_log!J276),citizen_services_records_log!J276,ISBLANK(citizen_services_records_log!J276),"None")</f>
        <v>Ward 2</v>
      </c>
      <c r="K276" s="5" t="str" cm="1">
        <f t="array" ref="K276">_xlfn.IFS(ISTEXT(citizen_services_records_log!K276),citizen_services_records_log!K276, ISBLANK(citizen_services_records_log!K276),"None")</f>
        <v>SRD Grant</v>
      </c>
      <c r="L276" s="5" t="str" cm="1">
        <f t="array" ref="L276">SUBSTITUTE(PROPER(_xlfn.IFS(ISTEXT(citizen_services_records_log!L276),citizen_services_records_log!L276, ISBLANK(citizen_services_records_log!L276),"None")),"Id","ID",1)</f>
        <v>Approved</v>
      </c>
      <c r="M276" s="5" t="str" cm="1">
        <f t="array" ref="M276">IF(citizen_services_records_log!M276 = "Re-opened","Re-opened",PROPER(_xlfn.IFS(ISTEXT(citizen_services_records_log!M276),citizen_services_records_log!M276, ISBLANK(citizen_services_records_log!M276),"None")))</f>
        <v>Awaiting Documents</v>
      </c>
      <c r="N276" s="5" t="str" cm="1">
        <f t="array" ref="N276">(_xlfn.IFS(ISTEXT(citizen_services_records_log!N276),citizen_services_records_log!N276,ISBLANK(citizen_services_records_log!N276),"None"))</f>
        <v>Q189</v>
      </c>
      <c r="O276" s="5" t="str" cm="1">
        <f t="array" ref="O276">_xlfn.IFS(ISTEXT(citizen_services_records_log!O276),PROPER(citizen_services_records_log!O276),ISBLANK(citizen_services_records_log!O276),"None")</f>
        <v>Refilwe Sithole</v>
      </c>
      <c r="P276" s="4" t="str">
        <f>IF(ISBLANK(citizen_services_records_log!P276),"None",IF(ISNUMBER(citizen_services_records_log!P276),citizen_services_records_log!P276,DATE(RIGHT(citizen_services_records_log!P276,4),MID(citizen_services_records_log!P276,4,2),LEFT(citizen_services_records_log!P276,2))))</f>
        <v>None</v>
      </c>
      <c r="Q276" s="5" t="str" cm="1">
        <f t="array" ref="Q276">SUBSTITUTE(_xlfn.IFS(ISTEXT(citizen_services_records_log!Q276),PROPER(citizen_services_records_log!Q276),ISBLANK(citizen_services_records_log!Q276),"None"),"Id","ID",1)</f>
        <v>Grant Payment Query - Referred To Sassa Call Centre</v>
      </c>
    </row>
    <row r="277" spans="1:17" x14ac:dyDescent="0.3">
      <c r="A277" s="5" t="str">
        <f>IF(ISBLANK(citizen_services_records_log!A277),"None",(CONCATENATE(UPPER(_xlfn.TEXTBEFORE(SUBSTITUTE(citizen_services_records_log!A277, "-", ""), {"0","1","2","3","4","5","6","7","8","9"}, 1)),"-",RIGHT(citizen_services_records_log!A277,6))))</f>
        <v>DHA-000784</v>
      </c>
      <c r="B277" s="2">
        <f>IF(ISBLANK(citizen_services_records_log!B277),"None",IF(ISNUMBER(citizen_services_records_log!B277),citizen_services_records_log!B277,DATE(RIGHT(citizen_services_records_log!B277,4),MID(citizen_services_records_log!B277,4,2),LEFT(citizen_services_records_log!B277,2))))</f>
        <v>46264</v>
      </c>
      <c r="C277" s="5" t="str">
        <f>IF(citizen_services_records_log!C277 = "SASSA Grant Status Enquiry","SASSA - Grant Status Enquiry",IF(citizen_services_records_log!C277 = "SASSA Grant Application",  "SASSA - Grant Application", IF(citizen_services_records_log!C277=0,"None", citizen_services_records_log!C277)))</f>
        <v>Home Affairs - Passport Application</v>
      </c>
      <c r="D277" s="5" t="str" cm="1">
        <f t="array" ref="D277">_xlfn.IFS(ISTEXT(citizen_services_records_log!D277),PROPER(citizen_services_records_log!D277),ISBLANK(citizen_services_records_log!D277),"None")</f>
        <v>Evaton Sassa Office</v>
      </c>
      <c r="E277" s="5" t="str" cm="1">
        <f t="array" ref="E277">_xlfn.IFS(ISTEXT(citizen_services_records_log!E277),PROPER(citizen_services_records_log!E277),ISBLANK(citizen_services_records_log!E277),"None")</f>
        <v>Willem Molefe</v>
      </c>
      <c r="F277" s="6" cm="1">
        <f t="array" ref="F277">_xlfn.IFS(ISBLANK(citizen_services_records_log!F277),"None", TYPE(citizen_services_records_log!F277)=1,citizen_services_records_log!F277,citizen_services_records_log!F277="ID NOT PROVIDED","ID not provided" )</f>
        <v>801000000000</v>
      </c>
      <c r="G277" s="4">
        <f>IF(ISBLANK(citizen_services_records_log!G277),"None",IF(ISNUMBER(citizen_services_records_log!G277),citizen_services_records_log!G277,DATE(RIGHT(citizen_services_records_log!G277,4),MID(citizen_services_records_log!G277,4,2),LEFT(citizen_services_records_log!G277,2))))</f>
        <v>39459</v>
      </c>
      <c r="H277" s="5" t="str" cm="1">
        <f t="array" ref="H277">_xlfn.IFS(citizen_services_records_log!H277="M", "Male", citizen_services_records_log!H277 = "F", "Female", citizen_services_records_log!H277="male", "Male", citizen_services_records_log!H277="female","Female", ISBLANK(citizen_services_records_log!H277),"None", citizen_services_records_log!H277 = "Female", "Female", citizen_services_records_log!H277="Male","Male")</f>
        <v>Female</v>
      </c>
      <c r="I277" s="6" t="str">
        <f>IF(OR(ISBLANK(citizen_services_records_log!I277),UPPER(TRIM(citizen_services_records_log!I277))="N/A"),"None",_xlfn.LET(_xlpm.d,RIGHT(SUBSTITUTE(SUBSTITUTE(SUBSTITUTE(SUBSTITUTE(citizen_services_records_log!I277," ",""),"-",""),"(",""),")",""),9),"0"&amp;LEFT(_xlpm.d,2)&amp;" "&amp;MID(_xlpm.d,3,3)&amp;" "&amp;RIGHT(_xlpm.d,4)))</f>
        <v>076 221 2286</v>
      </c>
      <c r="J277" s="5" t="str" cm="1">
        <f t="array" ref="J277">_xlfn.IFS(ISTEXT(citizen_services_records_log!J277),citizen_services_records_log!J277,ISBLANK(citizen_services_records_log!J277),"None")</f>
        <v>Ward 11</v>
      </c>
      <c r="K277" s="5" t="str" cm="1">
        <f t="array" ref="K277">_xlfn.IFS(ISTEXT(citizen_services_records_log!K277),citizen_services_records_log!K277, ISBLANK(citizen_services_records_log!K277),"None")</f>
        <v>None</v>
      </c>
      <c r="L277" s="5" t="str" cm="1">
        <f t="array" ref="L277">SUBSTITUTE(PROPER(_xlfn.IFS(ISTEXT(citizen_services_records_log!L277),citizen_services_records_log!L277, ISBLANK(citizen_services_records_log!L277),"None")),"Id","ID",1)</f>
        <v>Incomplete - Missing Proof Of Residence</v>
      </c>
      <c r="M277" s="5" t="str" cm="1">
        <f t="array" ref="M277">IF(citizen_services_records_log!M277 = "Re-opened","Re-opened",PROPER(_xlfn.IFS(ISTEXT(citizen_services_records_log!M277),citizen_services_records_log!M277, ISBLANK(citizen_services_records_log!M277),"None")))</f>
        <v>Escalated</v>
      </c>
      <c r="N277" s="5" t="str" cm="1">
        <f t="array" ref="N277">(_xlfn.IFS(ISTEXT(citizen_services_records_log!N277),citizen_services_records_log!N277,ISBLANK(citizen_services_records_log!N277),"None"))</f>
        <v>Q193</v>
      </c>
      <c r="O277" s="5" t="str" cm="1">
        <f t="array" ref="O277">_xlfn.IFS(ISTEXT(citizen_services_records_log!O277),PROPER(citizen_services_records_log!O277),ISBLANK(citizen_services_records_log!O277),"None")</f>
        <v>Zanele Radebe</v>
      </c>
      <c r="P277" s="4">
        <f>IF(ISBLANK(citizen_services_records_log!P277),"None",IF(ISNUMBER(citizen_services_records_log!P277),citizen_services_records_log!P277,DATE(RIGHT(citizen_services_records_log!P277,4),MID(citizen_services_records_log!P277,4,2),LEFT(citizen_services_records_log!P277,2))))</f>
        <v>46280</v>
      </c>
      <c r="Q277" s="5" t="str" cm="1">
        <f t="array" ref="Q277">SUBSTITUTE(_xlfn.IFS(ISTEXT(citizen_services_records_log!Q277),PROPER(citizen_services_records_log!Q277),ISBLANK(citizen_services_records_log!Q277),"None"),"Id","ID",1)</f>
        <v>Applicant Referred To Social Worker</v>
      </c>
    </row>
    <row r="278" spans="1:17" x14ac:dyDescent="0.3">
      <c r="A278" s="5" t="str">
        <f>IF(ISBLANK(citizen_services_records_log!A278),"None",(CONCATENATE(UPPER(_xlfn.TEXTBEFORE(SUBSTITUTE(citizen_services_records_log!A278, "-", ""), {"0","1","2","3","4","5","6","7","8","9"}, 1)),"-",RIGHT(citizen_services_records_log!A278,6))))</f>
        <v>SASSA-000871</v>
      </c>
      <c r="B278" s="2">
        <f>IF(ISBLANK(citizen_services_records_log!B278),"None",IF(ISNUMBER(citizen_services_records_log!B278),citizen_services_records_log!B278,DATE(RIGHT(citizen_services_records_log!B278,4),MID(citizen_services_records_log!B278,4,2),LEFT(citizen_services_records_log!B278,2))))</f>
        <v>46178</v>
      </c>
      <c r="C278" s="5" t="str">
        <f>IF(citizen_services_records_log!C278 = "SASSA Grant Status Enquiry","SASSA - Grant Status Enquiry",IF(citizen_services_records_log!C278 = "SASSA Grant Application",  "SASSA - Grant Application", IF(citizen_services_records_log!C278=0,"None", citizen_services_records_log!C278)))</f>
        <v>SASSA - Grant Application</v>
      </c>
      <c r="D278" s="5" t="str" cm="1">
        <f t="array" ref="D278">_xlfn.IFS(ISTEXT(citizen_services_records_log!D278),PROPER(citizen_services_records_log!D278),ISBLANK(citizen_services_records_log!D278),"None")</f>
        <v>Emfuleni Municipal Office</v>
      </c>
      <c r="E278" s="5" t="str" cm="1">
        <f t="array" ref="E278">_xlfn.IFS(ISTEXT(citizen_services_records_log!E278),PROPER(citizen_services_records_log!E278),ISBLANK(citizen_services_records_log!E278),"None")</f>
        <v>Pieter Dlamini</v>
      </c>
      <c r="F278" s="6" cm="1">
        <f t="array" ref="F278">_xlfn.IFS(ISBLANK(citizen_services_records_log!F278),"None", TYPE(citizen_services_records_log!F278)=1,citizen_services_records_log!F278,citizen_services_records_log!F278="ID NOT PROVIDED","ID not provided" )</f>
        <v>11208228087</v>
      </c>
      <c r="G278" s="4">
        <f>IF(ISBLANK(citizen_services_records_log!G278),"None",IF(ISNUMBER(citizen_services_records_log!G278),citizen_services_records_log!G278,DATE(RIGHT(citizen_services_records_log!G278,4),MID(citizen_services_records_log!G278,4,2),LEFT(citizen_services_records_log!G278,2))))</f>
        <v>36850</v>
      </c>
      <c r="H278" s="5" t="str" cm="1">
        <f t="array" ref="H278">_xlfn.IFS(citizen_services_records_log!H278="M", "Male", citizen_services_records_log!H278 = "F", "Female", citizen_services_records_log!H278="male", "Male", citizen_services_records_log!H278="female","Female", ISBLANK(citizen_services_records_log!H278),"None", citizen_services_records_log!H278 = "Female", "Female", citizen_services_records_log!H278="Male","Male")</f>
        <v>Male</v>
      </c>
      <c r="I278" s="6" t="str">
        <f>IF(OR(ISBLANK(citizen_services_records_log!I278),UPPER(TRIM(citizen_services_records_log!I278))="N/A"),"None",_xlfn.LET(_xlpm.d,RIGHT(SUBSTITUTE(SUBSTITUTE(SUBSTITUTE(SUBSTITUTE(citizen_services_records_log!I278," ",""),"-",""),"(",""),")",""),9),"0"&amp;LEFT(_xlpm.d,2)&amp;" "&amp;MID(_xlpm.d,3,3)&amp;" "&amp;RIGHT(_xlpm.d,4)))</f>
        <v>084 835 9710</v>
      </c>
      <c r="J278" s="5" t="str" cm="1">
        <f t="array" ref="J278">_xlfn.IFS(ISTEXT(citizen_services_records_log!J278),citizen_services_records_log!J278,ISBLANK(citizen_services_records_log!J278),"None")</f>
        <v>Ward 8</v>
      </c>
      <c r="K278" s="5" t="str" cm="1">
        <f t="array" ref="K278">_xlfn.IFS(ISTEXT(citizen_services_records_log!K278),citizen_services_records_log!K278, ISBLANK(citizen_services_records_log!K278),"None")</f>
        <v>Foster Child Grant</v>
      </c>
      <c r="L278" s="5" t="str" cm="1">
        <f t="array" ref="L278">SUBSTITUTE(PROPER(_xlfn.IFS(ISTEXT(citizen_services_records_log!L278),citizen_services_records_log!L278, ISBLANK(citizen_services_records_log!L278),"None")),"Id","ID",1)</f>
        <v>Incomplete - Missing Proof Of Residence</v>
      </c>
      <c r="M278" s="5" t="str" cm="1">
        <f t="array" ref="M278">IF(citizen_services_records_log!M278 = "Re-opened","Re-opened",PROPER(_xlfn.IFS(ISTEXT(citizen_services_records_log!M278),citizen_services_records_log!M278, ISBLANK(citizen_services_records_log!M278),"None")))</f>
        <v>Captured</v>
      </c>
      <c r="N278" s="5" t="str" cm="1">
        <f t="array" ref="N278">(_xlfn.IFS(ISTEXT(citizen_services_records_log!N278),citizen_services_records_log!N278,ISBLANK(citizen_services_records_log!N278),"None"))</f>
        <v>Q063</v>
      </c>
      <c r="O278" s="5" t="str" cm="1">
        <f t="array" ref="O278">_xlfn.IFS(ISTEXT(citizen_services_records_log!O278),PROPER(citizen_services_records_log!O278),ISBLANK(citizen_services_records_log!O278),"None")</f>
        <v>Chris Sithole</v>
      </c>
      <c r="P278" s="4">
        <f>IF(ISBLANK(citizen_services_records_log!P278),"None",IF(ISNUMBER(citizen_services_records_log!P278),citizen_services_records_log!P278,DATE(RIGHT(citizen_services_records_log!P278,4),MID(citizen_services_records_log!P278,4,2),LEFT(citizen_services_records_log!P278,2))))</f>
        <v>46176</v>
      </c>
      <c r="Q278" s="5" t="str" cm="1">
        <f t="array" ref="Q278">SUBSTITUTE(_xlfn.IFS(ISTEXT(citizen_services_records_log!Q278),PROPER(citizen_services_records_log!Q278),ISBLANK(citizen_services_records_log!Q278),"None"),"Id","ID",1)</f>
        <v>None</v>
      </c>
    </row>
    <row r="279" spans="1:17" x14ac:dyDescent="0.3">
      <c r="A279" s="5" t="str">
        <f>IF(ISBLANK(citizen_services_records_log!A279),"None",(CONCATENATE(UPPER(_xlfn.TEXTBEFORE(SUBSTITUTE(citizen_services_records_log!A279, "-", ""), {"0","1","2","3","4","5","6","7","8","9"}, 1)),"-",RIGHT(citizen_services_records_log!A279,6))))</f>
        <v>DHA-000692</v>
      </c>
      <c r="B279" s="2">
        <f>IF(ISBLANK(citizen_services_records_log!B279),"None",IF(ISNUMBER(citizen_services_records_log!B279),citizen_services_records_log!B279,DATE(RIGHT(citizen_services_records_log!B279,4),MID(citizen_services_records_log!B279,4,2),LEFT(citizen_services_records_log!B279,2))))</f>
        <v>46221</v>
      </c>
      <c r="C279" s="5" t="str">
        <f>IF(citizen_services_records_log!C279 = "SASSA Grant Status Enquiry","SASSA - Grant Status Enquiry",IF(citizen_services_records_log!C279 = "SASSA Grant Application",  "SASSA - Grant Application", IF(citizen_services_records_log!C279=0,"None", citizen_services_records_log!C279)))</f>
        <v>Home Affairs - ID Application</v>
      </c>
      <c r="D279" s="5" t="str" cm="1">
        <f t="array" ref="D279">_xlfn.IFS(ISTEXT(citizen_services_records_log!D279),PROPER(citizen_services_records_log!D279),ISBLANK(citizen_services_records_log!D279),"None")</f>
        <v>Vereeniging Home Affairs</v>
      </c>
      <c r="E279" s="5" t="str" cm="1">
        <f t="array" ref="E279">_xlfn.IFS(ISTEXT(citizen_services_records_log!E279),PROPER(citizen_services_records_log!E279),ISBLANK(citizen_services_records_log!E279),"None")</f>
        <v>Sipho Sithole</v>
      </c>
      <c r="F279" s="6" cm="1">
        <f t="array" ref="F279">_xlfn.IFS(ISBLANK(citizen_services_records_log!F279),"None", TYPE(citizen_services_records_log!F279)=1,citizen_services_records_log!F279,citizen_services_records_log!F279="ID NOT PROVIDED","ID not provided" )</f>
        <v>805000000000</v>
      </c>
      <c r="G279" s="4">
        <f>IF(ISBLANK(citizen_services_records_log!G279),"None",IF(ISNUMBER(citizen_services_records_log!G279),citizen_services_records_log!G279,DATE(RIGHT(citizen_services_records_log!G279,4),MID(citizen_services_records_log!G279,4,2),LEFT(citizen_services_records_log!G279,2))))</f>
        <v>39585</v>
      </c>
      <c r="H279" s="5" t="str" cm="1">
        <f t="array" ref="H279">_xlfn.IFS(citizen_services_records_log!H279="M", "Male", citizen_services_records_log!H279 = "F", "Female", citizen_services_records_log!H279="male", "Male", citizen_services_records_log!H279="female","Female", ISBLANK(citizen_services_records_log!H279),"None", citizen_services_records_log!H279 = "Female", "Female", citizen_services_records_log!H279="Male","Male")</f>
        <v>Female</v>
      </c>
      <c r="I279" s="6" t="str">
        <f>IF(OR(ISBLANK(citizen_services_records_log!I279),UPPER(TRIM(citizen_services_records_log!I279))="N/A"),"None",_xlfn.LET(_xlpm.d,RIGHT(SUBSTITUTE(SUBSTITUTE(SUBSTITUTE(SUBSTITUTE(citizen_services_records_log!I279," ",""),"-",""),"(",""),")",""),9),"0"&amp;LEFT(_xlpm.d,2)&amp;" "&amp;MID(_xlpm.d,3,3)&amp;" "&amp;RIGHT(_xlpm.d,4)))</f>
        <v>068 376 0896</v>
      </c>
      <c r="J279" s="5" t="str" cm="1">
        <f t="array" ref="J279">_xlfn.IFS(ISTEXT(citizen_services_records_log!J279),citizen_services_records_log!J279,ISBLANK(citizen_services_records_log!J279),"None")</f>
        <v>Ward 8</v>
      </c>
      <c r="K279" s="5" t="str" cm="1">
        <f t="array" ref="K279">_xlfn.IFS(ISTEXT(citizen_services_records_log!K279),citizen_services_records_log!K279, ISBLANK(citizen_services_records_log!K279),"None")</f>
        <v>None</v>
      </c>
      <c r="L279" s="5" t="str" cm="1">
        <f t="array" ref="L279">SUBSTITUTE(PROPER(_xlfn.IFS(ISTEXT(citizen_services_records_log!L279),citizen_services_records_log!L279, ISBLANK(citizen_services_records_log!L279),"None")),"Id","ID",1)</f>
        <v>Complete</v>
      </c>
      <c r="M279" s="5" t="str" cm="1">
        <f t="array" ref="M279">IF(citizen_services_records_log!M279 = "Re-opened","Re-opened",PROPER(_xlfn.IFS(ISTEXT(citizen_services_records_log!M279),citizen_services_records_log!M279, ISBLANK(citizen_services_records_log!M279),"None")))</f>
        <v>Re-opened</v>
      </c>
      <c r="N279" s="5" t="str" cm="1">
        <f t="array" ref="N279">(_xlfn.IFS(ISTEXT(citizen_services_records_log!N279),citizen_services_records_log!N279,ISBLANK(citizen_services_records_log!N279),"None"))</f>
        <v>Q019</v>
      </c>
      <c r="O279" s="5" t="str" cm="1">
        <f t="array" ref="O279">_xlfn.IFS(ISTEXT(citizen_services_records_log!O279),PROPER(citizen_services_records_log!O279),ISBLANK(citizen_services_records_log!O279),"None")</f>
        <v>Zanele Radebe</v>
      </c>
      <c r="P279" s="4" t="str">
        <f>IF(ISBLANK(citizen_services_records_log!P279),"None",IF(ISNUMBER(citizen_services_records_log!P279),citizen_services_records_log!P279,DATE(RIGHT(citizen_services_records_log!P279,4),MID(citizen_services_records_log!P279,4,2),LEFT(citizen_services_records_log!P279,2))))</f>
        <v>None</v>
      </c>
      <c r="Q279" s="5" t="str" cm="1">
        <f t="array" ref="Q279">SUBSTITUTE(_xlfn.IFS(ISTEXT(citizen_services_records_log!Q279),PROPER(citizen_services_records_log!Q279),ISBLANK(citizen_services_records_log!Q279),"None"),"Id","ID",1)</f>
        <v>Biometric Capture Failed, Rescheduled</v>
      </c>
    </row>
    <row r="280" spans="1:17" x14ac:dyDescent="0.3">
      <c r="A280" s="5" t="str">
        <f>IF(ISBLANK(citizen_services_records_log!A280),"None",(CONCATENATE(UPPER(_xlfn.TEXTBEFORE(SUBSTITUTE(citizen_services_records_log!A280, "-", ""), {"0","1","2","3","4","5","6","7","8","9"}, 1)),"-",RIGHT(citizen_services_records_log!A280,6))))</f>
        <v>SASSA-000350</v>
      </c>
      <c r="B280" s="2">
        <f>IF(ISBLANK(citizen_services_records_log!B280),"None",IF(ISNUMBER(citizen_services_records_log!B280),citizen_services_records_log!B280,DATE(RIGHT(citizen_services_records_log!B280,4),MID(citizen_services_records_log!B280,4,2),LEFT(citizen_services_records_log!B280,2))))</f>
        <v>46203</v>
      </c>
      <c r="C280" s="5" t="str">
        <f>IF(citizen_services_records_log!C280 = "SASSA Grant Status Enquiry","SASSA - Grant Status Enquiry",IF(citizen_services_records_log!C280 = "SASSA Grant Application",  "SASSA - Grant Application", IF(citizen_services_records_log!C280=0,"None", citizen_services_records_log!C280)))</f>
        <v>SASSA - Grant Application</v>
      </c>
      <c r="D280" s="5" t="str" cm="1">
        <f t="array" ref="D280">_xlfn.IFS(ISTEXT(citizen_services_records_log!D280),PROPER(citizen_services_records_log!D280),ISBLANK(citizen_services_records_log!D280),"None")</f>
        <v>Evaton Sassa Office</v>
      </c>
      <c r="E280" s="5" t="str" cm="1">
        <f t="array" ref="E280">_xlfn.IFS(ISTEXT(citizen_services_records_log!E280),PROPER(citizen_services_records_log!E280),ISBLANK(citizen_services_records_log!E280),"None")</f>
        <v>Sipho Mahlangu</v>
      </c>
      <c r="F280" s="6" cm="1">
        <f t="array" ref="F280">_xlfn.IFS(ISBLANK(citizen_services_records_log!F280),"None", TYPE(citizen_services_records_log!F280)=1,citizen_services_records_log!F280,citizen_services_records_log!F280="ID NOT PROVIDED","ID not provided" )</f>
        <v>4710000000000</v>
      </c>
      <c r="G280" s="4">
        <f>IF(ISBLANK(citizen_services_records_log!G280),"None",IF(ISNUMBER(citizen_services_records_log!G280),citizen_services_records_log!G280,DATE(RIGHT(citizen_services_records_log!G280,4),MID(citizen_services_records_log!G280,4,2),LEFT(citizen_services_records_log!G280,2))))</f>
        <v>17375</v>
      </c>
      <c r="H280" s="5" t="str" cm="1">
        <f t="array" ref="H280">_xlfn.IFS(citizen_services_records_log!H280="M", "Male", citizen_services_records_log!H280 = "F", "Female", citizen_services_records_log!H280="male", "Male", citizen_services_records_log!H280="female","Female", ISBLANK(citizen_services_records_log!H280),"None", citizen_services_records_log!H280 = "Female", "Female", citizen_services_records_log!H280="Male","Male")</f>
        <v>Male</v>
      </c>
      <c r="I280" s="6" t="str">
        <f>IF(OR(ISBLANK(citizen_services_records_log!I280),UPPER(TRIM(citizen_services_records_log!I280))="N/A"),"None",_xlfn.LET(_xlpm.d,RIGHT(SUBSTITUTE(SUBSTITUTE(SUBSTITUTE(SUBSTITUTE(citizen_services_records_log!I280," ",""),"-",""),"(",""),")",""),9),"0"&amp;LEFT(_xlpm.d,2)&amp;" "&amp;MID(_xlpm.d,3,3)&amp;" "&amp;RIGHT(_xlpm.d,4)))</f>
        <v>067 994 7490</v>
      </c>
      <c r="J280" s="5" t="str" cm="1">
        <f t="array" ref="J280">_xlfn.IFS(ISTEXT(citizen_services_records_log!J280),citizen_services_records_log!J280,ISBLANK(citizen_services_records_log!J280),"None")</f>
        <v>None</v>
      </c>
      <c r="K280" s="5" t="str" cm="1">
        <f t="array" ref="K280">_xlfn.IFS(ISTEXT(citizen_services_records_log!K280),citizen_services_records_log!K280, ISBLANK(citizen_services_records_log!K280),"None")</f>
        <v>Older Persons Grant</v>
      </c>
      <c r="L280" s="5" t="str" cm="1">
        <f t="array" ref="L280">SUBSTITUTE(PROPER(_xlfn.IFS(ISTEXT(citizen_services_records_log!L280),citizen_services_records_log!L280, ISBLANK(citizen_services_records_log!L280),"None")),"Id","ID",1)</f>
        <v>Rejected</v>
      </c>
      <c r="M280" s="5" t="str" cm="1">
        <f t="array" ref="M280">IF(citizen_services_records_log!M280 = "Re-opened","Re-opened",PROPER(_xlfn.IFS(ISTEXT(citizen_services_records_log!M280),citizen_services_records_log!M280, ISBLANK(citizen_services_records_log!M280),"None")))</f>
        <v>Captured</v>
      </c>
      <c r="N280" s="5" t="str" cm="1">
        <f t="array" ref="N280">(_xlfn.IFS(ISTEXT(citizen_services_records_log!N280),citizen_services_records_log!N280,ISBLANK(citizen_services_records_log!N280),"None"))</f>
        <v>Q097</v>
      </c>
      <c r="O280" s="5" t="str" cm="1">
        <f t="array" ref="O280">_xlfn.IFS(ISTEXT(citizen_services_records_log!O280),PROPER(citizen_services_records_log!O280),ISBLANK(citizen_services_records_log!O280),"None")</f>
        <v>Busisiwe Khumalo</v>
      </c>
      <c r="P280" s="4" t="str">
        <f>IF(ISBLANK(citizen_services_records_log!P280),"None",IF(ISNUMBER(citizen_services_records_log!P280),citizen_services_records_log!P280,DATE(RIGHT(citizen_services_records_log!P280,4),MID(citizen_services_records_log!P280,4,2),LEFT(citizen_services_records_log!P280,2))))</f>
        <v>None</v>
      </c>
      <c r="Q280" s="5" t="str" cm="1">
        <f t="array" ref="Q280">SUBSTITUTE(_xlfn.IFS(ISTEXT(citizen_services_records_log!Q280),PROPER(citizen_services_records_log!Q280),ISBLANK(citizen_services_records_log!Q280),"None"),"Id","ID",1)</f>
        <v>Grant Payment Query - Referred To Sassa Call Centre</v>
      </c>
    </row>
    <row r="281" spans="1:17" x14ac:dyDescent="0.3">
      <c r="A281" s="5" t="str">
        <f>IF(ISBLANK(citizen_services_records_log!A281),"None",(CONCATENATE(UPPER(_xlfn.TEXTBEFORE(SUBSTITUTE(citizen_services_records_log!A281, "-", ""), {"0","1","2","3","4","5","6","7","8","9"}, 1)),"-",RIGHT(citizen_services_records_log!A281,6))))</f>
        <v>DHA-000468</v>
      </c>
      <c r="B281" s="2">
        <f>IF(ISBLANK(citizen_services_records_log!B281),"None",IF(ISNUMBER(citizen_services_records_log!B281),citizen_services_records_log!B281,DATE(RIGHT(citizen_services_records_log!B281,4),MID(citizen_services_records_log!B281,4,2),LEFT(citizen_services_records_log!B281,2))))</f>
        <v>46332</v>
      </c>
      <c r="C281" s="5" t="str">
        <f>IF(citizen_services_records_log!C281 = "SASSA Grant Status Enquiry","SASSA - Grant Status Enquiry",IF(citizen_services_records_log!C281 = "SASSA Grant Application",  "SASSA - Grant Application", IF(citizen_services_records_log!C281=0,"None", citizen_services_records_log!C281)))</f>
        <v>Home Affairs - Death Certificate</v>
      </c>
      <c r="D281" s="5" t="str" cm="1">
        <f t="array" ref="D281">_xlfn.IFS(ISTEXT(citizen_services_records_log!D281),PROPER(citizen_services_records_log!D281),ISBLANK(citizen_services_records_log!D281),"None")</f>
        <v>Vereeniging Home Affairs</v>
      </c>
      <c r="E281" s="5" t="str" cm="1">
        <f t="array" ref="E281">_xlfn.IFS(ISTEXT(citizen_services_records_log!E281),PROPER(citizen_services_records_log!E281),ISBLANK(citizen_services_records_log!E281),"None")</f>
        <v>Sipho Van Der Merwe</v>
      </c>
      <c r="F281" s="6" cm="1">
        <f t="array" ref="F281">_xlfn.IFS(ISBLANK(citizen_services_records_log!F281),"None", TYPE(citizen_services_records_log!F281)=1,citizen_services_records_log!F281,citizen_services_records_log!F281="ID NOT PROVIDED","ID not provided" )</f>
        <v>5200000000000</v>
      </c>
      <c r="G281" s="4">
        <f>IF(ISBLANK(citizen_services_records_log!G281),"None",IF(ISNUMBER(citizen_services_records_log!G281),citizen_services_records_log!G281,DATE(RIGHT(citizen_services_records_log!G281,4),MID(citizen_services_records_log!G281,4,2),LEFT(citizen_services_records_log!G281,2))))</f>
        <v>19099</v>
      </c>
      <c r="H281" s="5" t="str" cm="1">
        <f t="array" ref="H281">_xlfn.IFS(citizen_services_records_log!H281="M", "Male", citizen_services_records_log!H281 = "F", "Female", citizen_services_records_log!H281="male", "Male", citizen_services_records_log!H281="female","Female", ISBLANK(citizen_services_records_log!H281),"None", citizen_services_records_log!H281 = "Female", "Female", citizen_services_records_log!H281="Male","Male")</f>
        <v>Male</v>
      </c>
      <c r="I281" s="6" t="str">
        <f>IF(OR(ISBLANK(citizen_services_records_log!I281),UPPER(TRIM(citizen_services_records_log!I281))="N/A"),"None",_xlfn.LET(_xlpm.d,RIGHT(SUBSTITUTE(SUBSTITUTE(SUBSTITUTE(SUBSTITUTE(citizen_services_records_log!I281," ",""),"-",""),"(",""),")",""),9),"0"&amp;LEFT(_xlpm.d,2)&amp;" "&amp;MID(_xlpm.d,3,3)&amp;" "&amp;RIGHT(_xlpm.d,4)))</f>
        <v>071 858 7077</v>
      </c>
      <c r="J281" s="5" t="str" cm="1">
        <f t="array" ref="J281">_xlfn.IFS(ISTEXT(citizen_services_records_log!J281),citizen_services_records_log!J281,ISBLANK(citizen_services_records_log!J281),"None")</f>
        <v>Ward 6</v>
      </c>
      <c r="K281" s="5" t="str" cm="1">
        <f t="array" ref="K281">_xlfn.IFS(ISTEXT(citizen_services_records_log!K281),citizen_services_records_log!K281, ISBLANK(citizen_services_records_log!K281),"None")</f>
        <v>None</v>
      </c>
      <c r="L281" s="5" t="str" cm="1">
        <f t="array" ref="L281">SUBSTITUTE(PROPER(_xlfn.IFS(ISTEXT(citizen_services_records_log!L281),citizen_services_records_log!L281, ISBLANK(citizen_services_records_log!L281),"None")),"Id","ID",1)</f>
        <v>Awaiting Home Affairs Confirmation</v>
      </c>
      <c r="M281" s="5" t="str" cm="1">
        <f t="array" ref="M281">IF(citizen_services_records_log!M281 = "Re-opened","Re-opened",PROPER(_xlfn.IFS(ISTEXT(citizen_services_records_log!M281),citizen_services_records_log!M281, ISBLANK(citizen_services_records_log!M281),"None")))</f>
        <v>Captured</v>
      </c>
      <c r="N281" s="5" t="str" cm="1">
        <f t="array" ref="N281">(_xlfn.IFS(ISTEXT(citizen_services_records_log!N281),citizen_services_records_log!N281,ISBLANK(citizen_services_records_log!N281),"None"))</f>
        <v>Q180</v>
      </c>
      <c r="O281" s="5" t="str" cm="1">
        <f t="array" ref="O281">_xlfn.IFS(ISTEXT(citizen_services_records_log!O281),PROPER(citizen_services_records_log!O281),ISBLANK(citizen_services_records_log!O281),"None")</f>
        <v>Refilwe Meyer</v>
      </c>
      <c r="P281" s="4" t="str">
        <f>IF(ISBLANK(citizen_services_records_log!P281),"None",IF(ISNUMBER(citizen_services_records_log!P281),citizen_services_records_log!P281,DATE(RIGHT(citizen_services_records_log!P281,4),MID(citizen_services_records_log!P281,4,2),LEFT(citizen_services_records_log!P281,2))))</f>
        <v>None</v>
      </c>
      <c r="Q281" s="5" t="str" cm="1">
        <f t="array" ref="Q281">SUBSTITUTE(_xlfn.IFS(ISTEXT(citizen_services_records_log!Q281),PROPER(citizen_services_records_log!Q281),ISBLANK(citizen_services_records_log!Q281),"None"),"Id","ID",1)</f>
        <v>Elderly Applicant Assisted Due To Mobility Issues</v>
      </c>
    </row>
    <row r="282" spans="1:17" x14ac:dyDescent="0.3">
      <c r="A282" s="5" t="str">
        <f>IF(ISBLANK(citizen_services_records_log!A282),"None",(CONCATENATE(UPPER(_xlfn.TEXTBEFORE(SUBSTITUTE(citizen_services_records_log!A282, "-", ""), {"0","1","2","3","4","5","6","7","8","9"}, 1)),"-",RIGHT(citizen_services_records_log!A282,6))))</f>
        <v>DHA-000476</v>
      </c>
      <c r="B282" s="2">
        <f>IF(ISBLANK(citizen_services_records_log!B282),"None",IF(ISNUMBER(citizen_services_records_log!B282),citizen_services_records_log!B282,DATE(RIGHT(citizen_services_records_log!B282,4),MID(citizen_services_records_log!B282,4,2),LEFT(citizen_services_records_log!B282,2))))</f>
        <v>46075</v>
      </c>
      <c r="C282" s="5" t="str">
        <f>IF(citizen_services_records_log!C282 = "SASSA Grant Status Enquiry","SASSA - Grant Status Enquiry",IF(citizen_services_records_log!C282 = "SASSA Grant Application",  "SASSA - Grant Application", IF(citizen_services_records_log!C282=0,"None", citizen_services_records_log!C282)))</f>
        <v>Home Affairs - ID Application</v>
      </c>
      <c r="D282" s="5" t="str" cm="1">
        <f t="array" ref="D282">_xlfn.IFS(ISTEXT(citizen_services_records_log!D282),PROPER(citizen_services_records_log!D282),ISBLANK(citizen_services_records_log!D282),"None")</f>
        <v>Sebokeng Sassa Office</v>
      </c>
      <c r="E282" s="5" t="str" cm="1">
        <f t="array" ref="E282">_xlfn.IFS(ISTEXT(citizen_services_records_log!E282),PROPER(citizen_services_records_log!E282),ISBLANK(citizen_services_records_log!E282),"None")</f>
        <v>Zodwa Nkosi</v>
      </c>
      <c r="F282" s="6" t="str" cm="1">
        <f t="array" ref="F282">_xlfn.IFS(ISBLANK(citizen_services_records_log!F282),"None", TYPE(citizen_services_records_log!F282)=1,citizen_services_records_log!F282,citizen_services_records_log!F282="ID NOT PROVIDED","ID not provided" )</f>
        <v>None</v>
      </c>
      <c r="G282" s="4">
        <f>IF(ISBLANK(citizen_services_records_log!G282),"None",IF(ISNUMBER(citizen_services_records_log!G282),citizen_services_records_log!G282,DATE(RIGHT(citizen_services_records_log!G282,4),MID(citizen_services_records_log!G282,4,2),LEFT(citizen_services_records_log!G282,2))))</f>
        <v>21476</v>
      </c>
      <c r="H282" s="5" t="str" cm="1">
        <f t="array" ref="H282">_xlfn.IFS(citizen_services_records_log!H282="M", "Male", citizen_services_records_log!H282 = "F", "Female", citizen_services_records_log!H282="male", "Male", citizen_services_records_log!H282="female","Female", ISBLANK(citizen_services_records_log!H282),"None", citizen_services_records_log!H282 = "Female", "Female", citizen_services_records_log!H282="Male","Male")</f>
        <v>Male</v>
      </c>
      <c r="I282" s="6" t="str">
        <f>IF(OR(ISBLANK(citizen_services_records_log!I282),UPPER(TRIM(citizen_services_records_log!I282))="N/A"),"None",_xlfn.LET(_xlpm.d,RIGHT(SUBSTITUTE(SUBSTITUTE(SUBSTITUTE(SUBSTITUTE(citizen_services_records_log!I282," ",""),"-",""),"(",""),")",""),9),"0"&amp;LEFT(_xlpm.d,2)&amp;" "&amp;MID(_xlpm.d,3,3)&amp;" "&amp;RIGHT(_xlpm.d,4)))</f>
        <v>077 284 3555</v>
      </c>
      <c r="J282" s="5" t="str" cm="1">
        <f t="array" ref="J282">_xlfn.IFS(ISTEXT(citizen_services_records_log!J282),citizen_services_records_log!J282,ISBLANK(citizen_services_records_log!J282),"None")</f>
        <v>Ward 13</v>
      </c>
      <c r="K282" s="5" t="str" cm="1">
        <f t="array" ref="K282">_xlfn.IFS(ISTEXT(citizen_services_records_log!K282),citizen_services_records_log!K282, ISBLANK(citizen_services_records_log!K282),"None")</f>
        <v>None</v>
      </c>
      <c r="L282" s="5" t="str" cm="1">
        <f t="array" ref="L282">SUBSTITUTE(PROPER(_xlfn.IFS(ISTEXT(citizen_services_records_log!L282),citizen_services_records_log!L282, ISBLANK(citizen_services_records_log!L282),"None")),"Id","ID",1)</f>
        <v>Complete</v>
      </c>
      <c r="M282" s="5" t="str" cm="1">
        <f t="array" ref="M282">IF(citizen_services_records_log!M282 = "Re-opened","Re-opened",PROPER(_xlfn.IFS(ISTEXT(citizen_services_records_log!M282),citizen_services_records_log!M282, ISBLANK(citizen_services_records_log!M282),"None")))</f>
        <v>Pending</v>
      </c>
      <c r="N282" s="5" t="str" cm="1">
        <f t="array" ref="N282">(_xlfn.IFS(ISTEXT(citizen_services_records_log!N282),citizen_services_records_log!N282,ISBLANK(citizen_services_records_log!N282),"None"))</f>
        <v>None</v>
      </c>
      <c r="O282" s="5" t="str" cm="1">
        <f t="array" ref="O282">_xlfn.IFS(ISTEXT(citizen_services_records_log!O282),PROPER(citizen_services_records_log!O282),ISBLANK(citizen_services_records_log!O282),"None")</f>
        <v>Lerato Mahlangu</v>
      </c>
      <c r="P282" s="4" t="str">
        <f>IF(ISBLANK(citizen_services_records_log!P282),"None",IF(ISNUMBER(citizen_services_records_log!P282),citizen_services_records_log!P282,DATE(RIGHT(citizen_services_records_log!P282,4),MID(citizen_services_records_log!P282,4,2),LEFT(citizen_services_records_log!P282,2))))</f>
        <v>None</v>
      </c>
      <c r="Q282" s="5" t="str" cm="1">
        <f t="array" ref="Q282">SUBSTITUTE(_xlfn.IFS(ISTEXT(citizen_services_records_log!Q282),PROPER(citizen_services_records_log!Q282),ISBLANK(citizen_services_records_log!Q282),"None"),"Id","ID",1)</f>
        <v>None</v>
      </c>
    </row>
    <row r="283" spans="1:17" x14ac:dyDescent="0.3">
      <c r="A283" s="5" t="str">
        <f>IF(ISBLANK(citizen_services_records_log!A283),"None",(CONCATENATE(UPPER(_xlfn.TEXTBEFORE(SUBSTITUTE(citizen_services_records_log!A283, "-", ""), {"0","1","2","3","4","5","6","7","8","9"}, 1)),"-",RIGHT(citizen_services_records_log!A283,6))))</f>
        <v>MUN-000363</v>
      </c>
      <c r="B283" s="2">
        <f>IF(ISBLANK(citizen_services_records_log!B283),"None",IF(ISNUMBER(citizen_services_records_log!B283),citizen_services_records_log!B283,DATE(RIGHT(citizen_services_records_log!B283,4),MID(citizen_services_records_log!B283,4,2),LEFT(citizen_services_records_log!B283,2))))</f>
        <v>46071</v>
      </c>
      <c r="C283" s="5" t="str">
        <f>IF(citizen_services_records_log!C283 = "SASSA Grant Status Enquiry","SASSA - Grant Status Enquiry",IF(citizen_services_records_log!C283 = "SASSA Grant Application",  "SASSA - Grant Application", IF(citizen_services_records_log!C283=0,"None", citizen_services_records_log!C283)))</f>
        <v>Municipal - Account Query</v>
      </c>
      <c r="D283" s="5" t="str" cm="1">
        <f t="array" ref="D283">_xlfn.IFS(ISTEXT(citizen_services_records_log!D283),PROPER(citizen_services_records_log!D283),ISBLANK(citizen_services_records_log!D283),"None")</f>
        <v>Vereeniging Home Affairs</v>
      </c>
      <c r="E283" s="5" t="str" cm="1">
        <f t="array" ref="E283">_xlfn.IFS(ISTEXT(citizen_services_records_log!E283),PROPER(citizen_services_records_log!E283),ISBLANK(citizen_services_records_log!E283),"None")</f>
        <v>Grace Sithole</v>
      </c>
      <c r="F283" s="6" cm="1">
        <f t="array" ref="F283">_xlfn.IFS(ISBLANK(citizen_services_records_log!F283),"None", TYPE(citizen_services_records_log!F283)=1,citizen_services_records_log!F283,citizen_services_records_log!F283="ID NOT PROVIDED","ID not provided" )</f>
        <v>7310000000000</v>
      </c>
      <c r="G283" s="4">
        <f>IF(ISBLANK(citizen_services_records_log!G283),"None",IF(ISNUMBER(citizen_services_records_log!G283),citizen_services_records_log!G283,DATE(RIGHT(citizen_services_records_log!G283,4),MID(citizen_services_records_log!G283,4,2),LEFT(citizen_services_records_log!G283,2))))</f>
        <v>26735</v>
      </c>
      <c r="H283" s="5" t="str" cm="1">
        <f t="array" ref="H283">_xlfn.IFS(citizen_services_records_log!H283="M", "Male", citizen_services_records_log!H283 = "F", "Female", citizen_services_records_log!H283="male", "Male", citizen_services_records_log!H283="female","Female", ISBLANK(citizen_services_records_log!H283),"None", citizen_services_records_log!H283 = "Female", "Female", citizen_services_records_log!H283="Male","Male")</f>
        <v>Male</v>
      </c>
      <c r="I283" s="6" t="str">
        <f>IF(OR(ISBLANK(citizen_services_records_log!I283),UPPER(TRIM(citizen_services_records_log!I283))="N/A"),"None",_xlfn.LET(_xlpm.d,RIGHT(SUBSTITUTE(SUBSTITUTE(SUBSTITUTE(SUBSTITUTE(citizen_services_records_log!I283," ",""),"-",""),"(",""),")",""),9),"0"&amp;LEFT(_xlpm.d,2)&amp;" "&amp;MID(_xlpm.d,3,3)&amp;" "&amp;RIGHT(_xlpm.d,4)))</f>
        <v>None</v>
      </c>
      <c r="J283" s="5" t="str" cm="1">
        <f t="array" ref="J283">_xlfn.IFS(ISTEXT(citizen_services_records_log!J283),citizen_services_records_log!J283,ISBLANK(citizen_services_records_log!J283),"None")</f>
        <v>Ward 22</v>
      </c>
      <c r="K283" s="5" t="str" cm="1">
        <f t="array" ref="K283">_xlfn.IFS(ISTEXT(citizen_services_records_log!K283),citizen_services_records_log!K283, ISBLANK(citizen_services_records_log!K283),"None")</f>
        <v>None</v>
      </c>
      <c r="L283" s="5" t="str" cm="1">
        <f t="array" ref="L283">SUBSTITUTE(PROPER(_xlfn.IFS(ISTEXT(citizen_services_records_log!L283),citizen_services_records_log!L283, ISBLANK(citizen_services_records_log!L283),"None")),"Id","ID",1)</f>
        <v>Complete</v>
      </c>
      <c r="M283" s="5" t="str" cm="1">
        <f t="array" ref="M283">IF(citizen_services_records_log!M283 = "Re-opened","Re-opened",PROPER(_xlfn.IFS(ISTEXT(citizen_services_records_log!M283),citizen_services_records_log!M283, ISBLANK(citizen_services_records_log!M283),"None")))</f>
        <v>None</v>
      </c>
      <c r="N283" s="5" t="str" cm="1">
        <f t="array" ref="N283">(_xlfn.IFS(ISTEXT(citizen_services_records_log!N283),citizen_services_records_log!N283,ISBLANK(citizen_services_records_log!N283),"None"))</f>
        <v>Q214</v>
      </c>
      <c r="O283" s="5" t="str" cm="1">
        <f t="array" ref="O283">_xlfn.IFS(ISTEXT(citizen_services_records_log!O283),PROPER(citizen_services_records_log!O283),ISBLANK(citizen_services_records_log!O283),"None")</f>
        <v>Deon Meyer</v>
      </c>
      <c r="P283" s="4" t="str">
        <f>IF(ISBLANK(citizen_services_records_log!P283),"None",IF(ISNUMBER(citizen_services_records_log!P283),citizen_services_records_log!P283,DATE(RIGHT(citizen_services_records_log!P283,4),MID(citizen_services_records_log!P283,4,2),LEFT(citizen_services_records_log!P283,2))))</f>
        <v>None</v>
      </c>
      <c r="Q283" s="5" t="str" cm="1">
        <f t="array" ref="Q283">SUBSTITUTE(_xlfn.IFS(ISTEXT(citizen_services_records_log!Q283),PROPER(citizen_services_records_log!Q283),ISBLANK(citizen_services_records_log!Q283),"None"),"Id","ID",1)</f>
        <v>Grant Payment Query - Referred To Sassa Call Centre</v>
      </c>
    </row>
    <row r="284" spans="1:17" x14ac:dyDescent="0.3">
      <c r="A284" s="5" t="str">
        <f>IF(ISBLANK(citizen_services_records_log!A284),"None",(CONCATENATE(UPPER(_xlfn.TEXTBEFORE(SUBSTITUTE(citizen_services_records_log!A284, "-", ""), {"0","1","2","3","4","5","6","7","8","9"}, 1)),"-",RIGHT(citizen_services_records_log!A284,6))))</f>
        <v>DHA-000276</v>
      </c>
      <c r="B284" s="2">
        <f>IF(ISBLANK(citizen_services_records_log!B284),"None",IF(ISNUMBER(citizen_services_records_log!B284),citizen_services_records_log!B284,DATE(RIGHT(citizen_services_records_log!B284,4),MID(citizen_services_records_log!B284,4,2),LEFT(citizen_services_records_log!B284,2))))</f>
        <v>46131</v>
      </c>
      <c r="C284" s="5" t="str">
        <f>IF(citizen_services_records_log!C284 = "SASSA Grant Status Enquiry","SASSA - Grant Status Enquiry",IF(citizen_services_records_log!C284 = "SASSA Grant Application",  "SASSA - Grant Application", IF(citizen_services_records_log!C284=0,"None", citizen_services_records_log!C284)))</f>
        <v>Home Affairs - Birth Certificate</v>
      </c>
      <c r="D284" s="5" t="str" cm="1">
        <f t="array" ref="D284">_xlfn.IFS(ISTEXT(citizen_services_records_log!D284),PROPER(citizen_services_records_log!D284),ISBLANK(citizen_services_records_log!D284),"None")</f>
        <v>Emfuleni Municipal Office</v>
      </c>
      <c r="E284" s="5" t="str" cm="1">
        <f t="array" ref="E284">_xlfn.IFS(ISTEXT(citizen_services_records_log!E284),PROPER(citizen_services_records_log!E284),ISBLANK(citizen_services_records_log!E284),"None")</f>
        <v>Johannes Ndlovu</v>
      </c>
      <c r="F284" s="6" t="str" cm="1">
        <f t="array" ref="F284">_xlfn.IFS(ISBLANK(citizen_services_records_log!F284),"None", TYPE(citizen_services_records_log!F284)=1,citizen_services_records_log!F284,citizen_services_records_log!F284="ID NOT PROVIDED","ID not provided" )</f>
        <v>ID not provided</v>
      </c>
      <c r="G284" s="4">
        <f>IF(ISBLANK(citizen_services_records_log!G284),"None",IF(ISNUMBER(citizen_services_records_log!G284),citizen_services_records_log!G284,DATE(RIGHT(citizen_services_records_log!G284,4),MID(citizen_services_records_log!G284,4,2),LEFT(citizen_services_records_log!G284,2))))</f>
        <v>30924</v>
      </c>
      <c r="H284" s="5" t="str" cm="1">
        <f t="array" ref="H284">_xlfn.IFS(citizen_services_records_log!H284="M", "Male", citizen_services_records_log!H284 = "F", "Female", citizen_services_records_log!H284="male", "Male", citizen_services_records_log!H284="female","Female", ISBLANK(citizen_services_records_log!H284),"None", citizen_services_records_log!H284 = "Female", "Female", citizen_services_records_log!H284="Male","Male")</f>
        <v>Male</v>
      </c>
      <c r="I284" s="6" t="str">
        <f>IF(OR(ISBLANK(citizen_services_records_log!I284),UPPER(TRIM(citizen_services_records_log!I284))="N/A"),"None",_xlfn.LET(_xlpm.d,RIGHT(SUBSTITUTE(SUBSTITUTE(SUBSTITUTE(SUBSTITUTE(citizen_services_records_log!I284," ",""),"-",""),"(",""),")",""),9),"0"&amp;LEFT(_xlpm.d,2)&amp;" "&amp;MID(_xlpm.d,3,3)&amp;" "&amp;RIGHT(_xlpm.d,4)))</f>
        <v>063 492 6514</v>
      </c>
      <c r="J284" s="5" t="str" cm="1">
        <f t="array" ref="J284">_xlfn.IFS(ISTEXT(citizen_services_records_log!J284),citizen_services_records_log!J284,ISBLANK(citizen_services_records_log!J284),"None")</f>
        <v>Ward 5</v>
      </c>
      <c r="K284" s="5" t="str" cm="1">
        <f t="array" ref="K284">_xlfn.IFS(ISTEXT(citizen_services_records_log!K284),citizen_services_records_log!K284, ISBLANK(citizen_services_records_log!K284),"None")</f>
        <v>None</v>
      </c>
      <c r="L284" s="5" t="str" cm="1">
        <f t="array" ref="L284">SUBSTITUTE(PROPER(_xlfn.IFS(ISTEXT(citizen_services_records_log!L284),citizen_services_records_log!L284, ISBLANK(citizen_services_records_log!L284),"None")),"Id","ID",1)</f>
        <v>Approved</v>
      </c>
      <c r="M284" s="5" t="str" cm="1">
        <f t="array" ref="M284">IF(citizen_services_records_log!M284 = "Re-opened","Re-opened",PROPER(_xlfn.IFS(ISTEXT(citizen_services_records_log!M284),citizen_services_records_log!M284, ISBLANK(citizen_services_records_log!M284),"None")))</f>
        <v>Captured</v>
      </c>
      <c r="N284" s="5" t="str" cm="1">
        <f t="array" ref="N284">(_xlfn.IFS(ISTEXT(citizen_services_records_log!N284),citizen_services_records_log!N284,ISBLANK(citizen_services_records_log!N284),"None"))</f>
        <v>Q055</v>
      </c>
      <c r="O284" s="5" t="str" cm="1">
        <f t="array" ref="O284">_xlfn.IFS(ISTEXT(citizen_services_records_log!O284),PROPER(citizen_services_records_log!O284),ISBLANK(citizen_services_records_log!O284),"None")</f>
        <v>Busisiwe Mahlangu</v>
      </c>
      <c r="P284" s="4" t="str">
        <f>IF(ISBLANK(citizen_services_records_log!P284),"None",IF(ISNUMBER(citizen_services_records_log!P284),citizen_services_records_log!P284,DATE(RIGHT(citizen_services_records_log!P284,4),MID(citizen_services_records_log!P284,4,2),LEFT(citizen_services_records_log!P284,2))))</f>
        <v>None</v>
      </c>
      <c r="Q284" s="5" t="str" cm="1">
        <f t="array" ref="Q284">SUBSTITUTE(_xlfn.IFS(ISTEXT(citizen_services_records_log!Q284),PROPER(citizen_services_records_log!Q284),ISBLANK(citizen_services_records_log!Q284),"None"),"Id","ID",1)</f>
        <v>System Offline - Captured Manually, Will Upload Later</v>
      </c>
    </row>
    <row r="285" spans="1:17" x14ac:dyDescent="0.3">
      <c r="A285" s="5" t="str">
        <f>IF(ISBLANK(citizen_services_records_log!A285),"None",(CONCATENATE(UPPER(_xlfn.TEXTBEFORE(SUBSTITUTE(citizen_services_records_log!A285, "-", ""), {"0","1","2","3","4","5","6","7","8","9"}, 1)),"-",RIGHT(citizen_services_records_log!A285,6))))</f>
        <v>MUN-000094</v>
      </c>
      <c r="B285" s="2">
        <f>IF(ISBLANK(citizen_services_records_log!B285),"None",IF(ISNUMBER(citizen_services_records_log!B285),citizen_services_records_log!B285,DATE(RIGHT(citizen_services_records_log!B285,4),MID(citizen_services_records_log!B285,4,2),LEFT(citizen_services_records_log!B285,2))))</f>
        <v>46123</v>
      </c>
      <c r="C285" s="5" t="str">
        <f>IF(citizen_services_records_log!C285 = "SASSA Grant Status Enquiry","SASSA - Grant Status Enquiry",IF(citizen_services_records_log!C285 = "SASSA Grant Application",  "SASSA - Grant Application", IF(citizen_services_records_log!C285=0,"None", citizen_services_records_log!C285)))</f>
        <v>Municipal - Account Query</v>
      </c>
      <c r="D285" s="5" t="str" cm="1">
        <f t="array" ref="D285">_xlfn.IFS(ISTEXT(citizen_services_records_log!D285),PROPER(citizen_services_records_log!D285),ISBLANK(citizen_services_records_log!D285),"None")</f>
        <v>Sebokeng Sassa Office</v>
      </c>
      <c r="E285" s="5" t="str" cm="1">
        <f t="array" ref="E285">_xlfn.IFS(ISTEXT(citizen_services_records_log!E285),PROPER(citizen_services_records_log!E285),ISBLANK(citizen_services_records_log!E285),"None")</f>
        <v>Thabo Ndlovu</v>
      </c>
      <c r="F285" s="6" cm="1">
        <f t="array" ref="F285">_xlfn.IFS(ISBLANK(citizen_services_records_log!F285),"None", TYPE(citizen_services_records_log!F285)=1,citizen_services_records_log!F285,citizen_services_records_log!F285="ID NOT PROVIDED","ID not provided" )</f>
        <v>9510000000000</v>
      </c>
      <c r="G285" s="4">
        <f>IF(ISBLANK(citizen_services_records_log!G285),"None",IF(ISNUMBER(citizen_services_records_log!G285),citizen_services_records_log!G285,DATE(RIGHT(citizen_services_records_log!G285,4),MID(citizen_services_records_log!G285,4,2),LEFT(citizen_services_records_log!G285,2))))</f>
        <v>35027</v>
      </c>
      <c r="H285" s="5" t="str" cm="1">
        <f t="array" ref="H285">_xlfn.IFS(citizen_services_records_log!H285="M", "Male", citizen_services_records_log!H285 = "F", "Female", citizen_services_records_log!H285="male", "Male", citizen_services_records_log!H285="female","Female", ISBLANK(citizen_services_records_log!H285),"None", citizen_services_records_log!H285 = "Female", "Female", citizen_services_records_log!H285="Male","Male")</f>
        <v>Male</v>
      </c>
      <c r="I285" s="6" t="str">
        <f>IF(OR(ISBLANK(citizen_services_records_log!I285),UPPER(TRIM(citizen_services_records_log!I285))="N/A"),"None",_xlfn.LET(_xlpm.d,RIGHT(SUBSTITUTE(SUBSTITUTE(SUBSTITUTE(SUBSTITUTE(citizen_services_records_log!I285," ",""),"-",""),"(",""),")",""),9),"0"&amp;LEFT(_xlpm.d,2)&amp;" "&amp;MID(_xlpm.d,3,3)&amp;" "&amp;RIGHT(_xlpm.d,4)))</f>
        <v>None</v>
      </c>
      <c r="J285" s="5" t="str" cm="1">
        <f t="array" ref="J285">_xlfn.IFS(ISTEXT(citizen_services_records_log!J285),citizen_services_records_log!J285,ISBLANK(citizen_services_records_log!J285),"None")</f>
        <v>Ward 21</v>
      </c>
      <c r="K285" s="5" t="str" cm="1">
        <f t="array" ref="K285">_xlfn.IFS(ISTEXT(citizen_services_records_log!K285),citizen_services_records_log!K285, ISBLANK(citizen_services_records_log!K285),"None")</f>
        <v>None</v>
      </c>
      <c r="L285" s="5" t="str" cm="1">
        <f t="array" ref="L285">SUBSTITUTE(PROPER(_xlfn.IFS(ISTEXT(citizen_services_records_log!L285),citizen_services_records_log!L285, ISBLANK(citizen_services_records_log!L285),"None")),"Id","ID",1)</f>
        <v>Rejected</v>
      </c>
      <c r="M285" s="5" t="str" cm="1">
        <f t="array" ref="M285">IF(citizen_services_records_log!M285 = "Re-opened","Re-opened",PROPER(_xlfn.IFS(ISTEXT(citizen_services_records_log!M285),citizen_services_records_log!M285, ISBLANK(citizen_services_records_log!M285),"None")))</f>
        <v>Captured</v>
      </c>
      <c r="N285" s="5" t="str" cm="1">
        <f t="array" ref="N285">(_xlfn.IFS(ISTEXT(citizen_services_records_log!N285),citizen_services_records_log!N285,ISBLANK(citizen_services_records_log!N285),"None"))</f>
        <v>None</v>
      </c>
      <c r="O285" s="5" t="str" cm="1">
        <f t="array" ref="O285">_xlfn.IFS(ISTEXT(citizen_services_records_log!O285),PROPER(citizen_services_records_log!O285),ISBLANK(citizen_services_records_log!O285),"None")</f>
        <v>Chris Coetzee</v>
      </c>
      <c r="P285" s="4" t="str">
        <f>IF(ISBLANK(citizen_services_records_log!P285),"None",IF(ISNUMBER(citizen_services_records_log!P285),citizen_services_records_log!P285,DATE(RIGHT(citizen_services_records_log!P285,4),MID(citizen_services_records_log!P285,4,2),LEFT(citizen_services_records_log!P285,2))))</f>
        <v>None</v>
      </c>
      <c r="Q285" s="5" t="str" cm="1">
        <f t="array" ref="Q285">SUBSTITUTE(_xlfn.IFS(ISTEXT(citizen_services_records_log!Q285),PROPER(citizen_services_records_log!Q285),ISBLANK(citizen_services_records_log!Q285),"None"),"Id","ID",1)</f>
        <v>Record Incomplete - Contact Number Illegible On Form</v>
      </c>
    </row>
    <row r="286" spans="1:17" x14ac:dyDescent="0.3">
      <c r="A286" s="5" t="str">
        <f>IF(ISBLANK(citizen_services_records_log!A286),"None",(CONCATENATE(UPPER(_xlfn.TEXTBEFORE(SUBSTITUTE(citizen_services_records_log!A286, "-", ""), {"0","1","2","3","4","5","6","7","8","9"}, 1)),"-",RIGHT(citizen_services_records_log!A286,6))))</f>
        <v>SASSA-000282</v>
      </c>
      <c r="B286" s="2">
        <f>IF(ISBLANK(citizen_services_records_log!B286),"None",IF(ISNUMBER(citizen_services_records_log!B286),citizen_services_records_log!B286,DATE(RIGHT(citizen_services_records_log!B286,4),MID(citizen_services_records_log!B286,4,2),LEFT(citizen_services_records_log!B286,2))))</f>
        <v>46170</v>
      </c>
      <c r="C286" s="5" t="str">
        <f>IF(citizen_services_records_log!C286 = "SASSA Grant Status Enquiry","SASSA - Grant Status Enquiry",IF(citizen_services_records_log!C286 = "SASSA Grant Application",  "SASSA - Grant Application", IF(citizen_services_records_log!C286=0,"None", citizen_services_records_log!C286)))</f>
        <v>SASSA - Grant Application</v>
      </c>
      <c r="D286" s="5" t="str" cm="1">
        <f t="array" ref="D286">_xlfn.IFS(ISTEXT(citizen_services_records_log!D286),PROPER(citizen_services_records_log!D286),ISBLANK(citizen_services_records_log!D286),"None")</f>
        <v>Evaton Sassa Office</v>
      </c>
      <c r="E286" s="5" t="str" cm="1">
        <f t="array" ref="E286">_xlfn.IFS(ISTEXT(citizen_services_records_log!E286),PROPER(citizen_services_records_log!E286),ISBLANK(citizen_services_records_log!E286),"None")</f>
        <v>Johannes Radebe</v>
      </c>
      <c r="F286" s="6" cm="1">
        <f t="array" ref="F286">_xlfn.IFS(ISBLANK(citizen_services_records_log!F286),"None", TYPE(citizen_services_records_log!F286)=1,citizen_services_records_log!F286,citizen_services_records_log!F286="ID NOT PROVIDED","ID not provided" )</f>
        <v>6400000000000</v>
      </c>
      <c r="G286" s="4">
        <f>IF(ISBLANK(citizen_services_records_log!G286),"None",IF(ISNUMBER(citizen_services_records_log!G286),citizen_services_records_log!G286,DATE(RIGHT(citizen_services_records_log!G286,4),MID(citizen_services_records_log!G286,4,2),LEFT(citizen_services_records_log!G286,2))))</f>
        <v>23417</v>
      </c>
      <c r="H286" s="5" t="str" cm="1">
        <f t="array" ref="H286">_xlfn.IFS(citizen_services_records_log!H286="M", "Male", citizen_services_records_log!H286 = "F", "Female", citizen_services_records_log!H286="male", "Male", citizen_services_records_log!H286="female","Female", ISBLANK(citizen_services_records_log!H286),"None", citizen_services_records_log!H286 = "Female", "Female", citizen_services_records_log!H286="Male","Male")</f>
        <v>None</v>
      </c>
      <c r="I286" s="6" t="str">
        <f>IF(OR(ISBLANK(citizen_services_records_log!I286),UPPER(TRIM(citizen_services_records_log!I286))="N/A"),"None",_xlfn.LET(_xlpm.d,RIGHT(SUBSTITUTE(SUBSTITUTE(SUBSTITUTE(SUBSTITUTE(citizen_services_records_log!I286," ",""),"-",""),"(",""),")",""),9),"0"&amp;LEFT(_xlpm.d,2)&amp;" "&amp;MID(_xlpm.d,3,3)&amp;" "&amp;RIGHT(_xlpm.d,4)))</f>
        <v>069 107 4538</v>
      </c>
      <c r="J286" s="5" t="str" cm="1">
        <f t="array" ref="J286">_xlfn.IFS(ISTEXT(citizen_services_records_log!J286),citizen_services_records_log!J286,ISBLANK(citizen_services_records_log!J286),"None")</f>
        <v>Ward 12</v>
      </c>
      <c r="K286" s="5" t="str" cm="1">
        <f t="array" ref="K286">_xlfn.IFS(ISTEXT(citizen_services_records_log!K286),citizen_services_records_log!K286, ISBLANK(citizen_services_records_log!K286),"None")</f>
        <v>Disability Grant</v>
      </c>
      <c r="L286" s="5" t="str" cm="1">
        <f t="array" ref="L286">SUBSTITUTE(PROPER(_xlfn.IFS(ISTEXT(citizen_services_records_log!L286),citizen_services_records_log!L286, ISBLANK(citizen_services_records_log!L286),"None")),"Id","ID",1)</f>
        <v>Complete</v>
      </c>
      <c r="M286" s="5" t="str" cm="1">
        <f t="array" ref="M286">IF(citizen_services_records_log!M286 = "Re-opened","Re-opened",PROPER(_xlfn.IFS(ISTEXT(citizen_services_records_log!M286),citizen_services_records_log!M286, ISBLANK(citizen_services_records_log!M286),"None")))</f>
        <v>Resolved</v>
      </c>
      <c r="N286" s="5" t="str" cm="1">
        <f t="array" ref="N286">(_xlfn.IFS(ISTEXT(citizen_services_records_log!N286),citizen_services_records_log!N286,ISBLANK(citizen_services_records_log!N286),"None"))</f>
        <v>Q295</v>
      </c>
      <c r="O286" s="5" t="str" cm="1">
        <f t="array" ref="O286">_xlfn.IFS(ISTEXT(citizen_services_records_log!O286),PROPER(citizen_services_records_log!O286),ISBLANK(citizen_services_records_log!O286),"None")</f>
        <v>Zanele Swart</v>
      </c>
      <c r="P286" s="4" t="str">
        <f>IF(ISBLANK(citizen_services_records_log!P286),"None",IF(ISNUMBER(citizen_services_records_log!P286),citizen_services_records_log!P286,DATE(RIGHT(citizen_services_records_log!P286,4),MID(citizen_services_records_log!P286,4,2),LEFT(citizen_services_records_log!P286,2))))</f>
        <v>None</v>
      </c>
      <c r="Q286" s="5" t="str" cm="1">
        <f t="array" ref="Q286">SUBSTITUTE(_xlfn.IFS(ISTEXT(citizen_services_records_log!Q286),PROPER(citizen_services_records_log!Q286),ISBLANK(citizen_services_records_log!Q286),"None"),"Id","ID",1)</f>
        <v>System Offline - Captured Manually, Will Upload Later</v>
      </c>
    </row>
    <row r="287" spans="1:17" x14ac:dyDescent="0.3">
      <c r="A287" s="5" t="str">
        <f>IF(ISBLANK(citizen_services_records_log!A287),"None",(CONCATENATE(UPPER(_xlfn.TEXTBEFORE(SUBSTITUTE(citizen_services_records_log!A287, "-", ""), {"0","1","2","3","4","5","6","7","8","9"}, 1)),"-",RIGHT(citizen_services_records_log!A287,6))))</f>
        <v>SASSA-000966</v>
      </c>
      <c r="B287" s="2">
        <f>IF(ISBLANK(citizen_services_records_log!B287),"None",IF(ISNUMBER(citizen_services_records_log!B287),citizen_services_records_log!B287,DATE(RIGHT(citizen_services_records_log!B287,4),MID(citizen_services_records_log!B287,4,2),LEFT(citizen_services_records_log!B287,2))))</f>
        <v>46193</v>
      </c>
      <c r="C287" s="5" t="str">
        <f>IF(citizen_services_records_log!C287 = "SASSA Grant Status Enquiry","SASSA - Grant Status Enquiry",IF(citizen_services_records_log!C287 = "SASSA Grant Application",  "SASSA - Grant Application", IF(citizen_services_records_log!C287=0,"None", citizen_services_records_log!C287)))</f>
        <v>SASSA - Grant Status Enquiry</v>
      </c>
      <c r="D287" s="5" t="str" cm="1">
        <f t="array" ref="D287">_xlfn.IFS(ISTEXT(citizen_services_records_log!D287),PROPER(citizen_services_records_log!D287),ISBLANK(citizen_services_records_log!D287),"None")</f>
        <v>Three Rivers Clinic</v>
      </c>
      <c r="E287" s="5" t="str" cm="1">
        <f t="array" ref="E287">_xlfn.IFS(ISTEXT(citizen_services_records_log!E287),PROPER(citizen_services_records_log!E287),ISBLANK(citizen_services_records_log!E287),"None")</f>
        <v>Zodwa Kruger</v>
      </c>
      <c r="F287" s="6" cm="1">
        <f t="array" ref="F287">_xlfn.IFS(ISBLANK(citizen_services_records_log!F287),"None", TYPE(citizen_services_records_log!F287)=1,citizen_services_records_log!F287,citizen_services_records_log!F287="ID NOT PROVIDED","ID not provided" )</f>
        <v>1010000000000</v>
      </c>
      <c r="G287" s="4">
        <f>IF(ISBLANK(citizen_services_records_log!G287),"None",IF(ISNUMBER(citizen_services_records_log!G287),citizen_services_records_log!G287,DATE(RIGHT(citizen_services_records_log!G287,4),MID(citizen_services_records_log!G287,4,2),LEFT(citizen_services_records_log!G287,2))))</f>
        <v>40456</v>
      </c>
      <c r="H287" s="5" t="str" cm="1">
        <f t="array" ref="H287">_xlfn.IFS(citizen_services_records_log!H287="M", "Male", citizen_services_records_log!H287 = "F", "Female", citizen_services_records_log!H287="male", "Male", citizen_services_records_log!H287="female","Female", ISBLANK(citizen_services_records_log!H287),"None", citizen_services_records_log!H287 = "Female", "Female", citizen_services_records_log!H287="Male","Male")</f>
        <v>None</v>
      </c>
      <c r="I287" s="6" t="str">
        <f>IF(OR(ISBLANK(citizen_services_records_log!I287),UPPER(TRIM(citizen_services_records_log!I287))="N/A"),"None",_xlfn.LET(_xlpm.d,RIGHT(SUBSTITUTE(SUBSTITUTE(SUBSTITUTE(SUBSTITUTE(citizen_services_records_log!I287," ",""),"-",""),"(",""),")",""),9),"0"&amp;LEFT(_xlpm.d,2)&amp;" "&amp;MID(_xlpm.d,3,3)&amp;" "&amp;RIGHT(_xlpm.d,4)))</f>
        <v>077 958 4532</v>
      </c>
      <c r="J287" s="5" t="str" cm="1">
        <f t="array" ref="J287">_xlfn.IFS(ISTEXT(citizen_services_records_log!J287),citizen_services_records_log!J287,ISBLANK(citizen_services_records_log!J287),"None")</f>
        <v>Ward 20</v>
      </c>
      <c r="K287" s="5" t="str" cm="1">
        <f t="array" ref="K287">_xlfn.IFS(ISTEXT(citizen_services_records_log!K287),citizen_services_records_log!K287, ISBLANK(citizen_services_records_log!K287),"None")</f>
        <v>Older Person's Grant</v>
      </c>
      <c r="L287" s="5" t="str" cm="1">
        <f t="array" ref="L287">SUBSTITUTE(PROPER(_xlfn.IFS(ISTEXT(citizen_services_records_log!L287),citizen_services_records_log!L287, ISBLANK(citizen_services_records_log!L287),"None")),"Id","ID",1)</f>
        <v>Incomplete - Missing ID Copy</v>
      </c>
      <c r="M287" s="5" t="str" cm="1">
        <f t="array" ref="M287">IF(citizen_services_records_log!M287 = "Re-opened","Re-opened",PROPER(_xlfn.IFS(ISTEXT(citizen_services_records_log!M287),citizen_services_records_log!M287, ISBLANK(citizen_services_records_log!M287),"None")))</f>
        <v>Closed</v>
      </c>
      <c r="N287" s="5" t="str" cm="1">
        <f t="array" ref="N287">(_xlfn.IFS(ISTEXT(citizen_services_records_log!N287),citizen_services_records_log!N287,ISBLANK(citizen_services_records_log!N287),"None"))</f>
        <v>Q203</v>
      </c>
      <c r="O287" s="5" t="str" cm="1">
        <f t="array" ref="O287">_xlfn.IFS(ISTEXT(citizen_services_records_log!O287),PROPER(citizen_services_records_log!O287),ISBLANK(citizen_services_records_log!O287),"None")</f>
        <v>Palesa Meyer</v>
      </c>
      <c r="P287" s="4">
        <f>IF(ISBLANK(citizen_services_records_log!P287),"None",IF(ISNUMBER(citizen_services_records_log!P287),citizen_services_records_log!P287,DATE(RIGHT(citizen_services_records_log!P287,4),MID(citizen_services_records_log!P287,4,2),LEFT(citizen_services_records_log!P287,2))))</f>
        <v>46149</v>
      </c>
      <c r="Q287" s="5" t="str" cm="1">
        <f t="array" ref="Q287">SUBSTITUTE(_xlfn.IFS(ISTEXT(citizen_services_records_log!Q287),PROPER(citizen_services_records_log!Q287),ISBLANK(citizen_services_records_log!Q287),"None"),"Id","ID",1)</f>
        <v>Follow-Up Call Required To Confirm Banking Details</v>
      </c>
    </row>
    <row r="288" spans="1:17" x14ac:dyDescent="0.3">
      <c r="A288" s="5" t="str">
        <f>IF(ISBLANK(citizen_services_records_log!A288),"None",(CONCATENATE(UPPER(_xlfn.TEXTBEFORE(SUBSTITUTE(citizen_services_records_log!A288, "-", ""), {"0","1","2","3","4","5","6","7","8","9"}, 1)),"-",RIGHT(citizen_services_records_log!A288,6))))</f>
        <v>MUN-000582</v>
      </c>
      <c r="B288" s="2">
        <f>IF(ISBLANK(citizen_services_records_log!B288),"None",IF(ISNUMBER(citizen_services_records_log!B288),citizen_services_records_log!B288,DATE(RIGHT(citizen_services_records_log!B288,4),MID(citizen_services_records_log!B288,4,2),LEFT(citizen_services_records_log!B288,2))))</f>
        <v>46164</v>
      </c>
      <c r="C288" s="5" t="str">
        <f>IF(citizen_services_records_log!C288 = "SASSA Grant Status Enquiry","SASSA - Grant Status Enquiry",IF(citizen_services_records_log!C288 = "SASSA Grant Application",  "SASSA - Grant Application", IF(citizen_services_records_log!C288=0,"None", citizen_services_records_log!C288)))</f>
        <v>Municipal - Account Query</v>
      </c>
      <c r="D288" s="5" t="str" cm="1">
        <f t="array" ref="D288">_xlfn.IFS(ISTEXT(citizen_services_records_log!D288),PROPER(citizen_services_records_log!D288),ISBLANK(citizen_services_records_log!D288),"None")</f>
        <v>Boipatong Clinic</v>
      </c>
      <c r="E288" s="5" t="str" cm="1">
        <f t="array" ref="E288">_xlfn.IFS(ISTEXT(citizen_services_records_log!E288),PROPER(citizen_services_records_log!E288),ISBLANK(citizen_services_records_log!E288),"None")</f>
        <v>Nomvula Pretorius</v>
      </c>
      <c r="F288" s="6" cm="1">
        <f t="array" ref="F288">_xlfn.IFS(ISBLANK(citizen_services_records_log!F288),"None", TYPE(citizen_services_records_log!F288)=1,citizen_services_records_log!F288,citizen_services_records_log!F288="ID NOT PROVIDED","ID not provided" )</f>
        <v>5810000000000</v>
      </c>
      <c r="G288" s="4">
        <f>IF(ISBLANK(citizen_services_records_log!G288),"None",IF(ISNUMBER(citizen_services_records_log!G288),citizen_services_records_log!G288,DATE(RIGHT(citizen_services_records_log!G288,4),MID(citizen_services_records_log!G288,4,2),LEFT(citizen_services_records_log!G288,2))))</f>
        <v>21194</v>
      </c>
      <c r="H288" s="5" t="str" cm="1">
        <f t="array" ref="H288">_xlfn.IFS(citizen_services_records_log!H288="M", "Male", citizen_services_records_log!H288 = "F", "Female", citizen_services_records_log!H288="male", "Male", citizen_services_records_log!H288="female","Female", ISBLANK(citizen_services_records_log!H288),"None", citizen_services_records_log!H288 = "Female", "Female", citizen_services_records_log!H288="Male","Male")</f>
        <v>Male</v>
      </c>
      <c r="I288" s="6" t="str">
        <f>IF(OR(ISBLANK(citizen_services_records_log!I288),UPPER(TRIM(citizen_services_records_log!I288))="N/A"),"None",_xlfn.LET(_xlpm.d,RIGHT(SUBSTITUTE(SUBSTITUTE(SUBSTITUTE(SUBSTITUTE(citizen_services_records_log!I288," ",""),"-",""),"(",""),")",""),9),"0"&amp;LEFT(_xlpm.d,2)&amp;" "&amp;MID(_xlpm.d,3,3)&amp;" "&amp;RIGHT(_xlpm.d,4)))</f>
        <v>070 548 2957</v>
      </c>
      <c r="J288" s="5" t="str" cm="1">
        <f t="array" ref="J288">_xlfn.IFS(ISTEXT(citizen_services_records_log!J288),citizen_services_records_log!J288,ISBLANK(citizen_services_records_log!J288),"None")</f>
        <v>Ward 11</v>
      </c>
      <c r="K288" s="5" t="str" cm="1">
        <f t="array" ref="K288">_xlfn.IFS(ISTEXT(citizen_services_records_log!K288),citizen_services_records_log!K288, ISBLANK(citizen_services_records_log!K288),"None")</f>
        <v>None</v>
      </c>
      <c r="L288" s="5" t="str" cm="1">
        <f t="array" ref="L288">SUBSTITUTE(PROPER(_xlfn.IFS(ISTEXT(citizen_services_records_log!L288),citizen_services_records_log!L288, ISBLANK(citizen_services_records_log!L288),"None")),"Id","ID",1)</f>
        <v>Incomplete - Missing ID Copy</v>
      </c>
      <c r="M288" s="5" t="str" cm="1">
        <f t="array" ref="M288">IF(citizen_services_records_log!M288 = "Re-opened","Re-opened",PROPER(_xlfn.IFS(ISTEXT(citizen_services_records_log!M288),citizen_services_records_log!M288, ISBLANK(citizen_services_records_log!M288),"None")))</f>
        <v>Awaiting Documents</v>
      </c>
      <c r="N288" s="5" t="str" cm="1">
        <f t="array" ref="N288">(_xlfn.IFS(ISTEXT(citizen_services_records_log!N288),citizen_services_records_log!N288,ISBLANK(citizen_services_records_log!N288),"None"))</f>
        <v>Q121</v>
      </c>
      <c r="O288" s="5" t="str" cm="1">
        <f t="array" ref="O288">_xlfn.IFS(ISTEXT(citizen_services_records_log!O288),PROPER(citizen_services_records_log!O288),ISBLANK(citizen_services_records_log!O288),"None")</f>
        <v>Palesa Radebe</v>
      </c>
      <c r="P288" s="4">
        <f>IF(ISBLANK(citizen_services_records_log!P288),"None",IF(ISNUMBER(citizen_services_records_log!P288),citizen_services_records_log!P288,DATE(RIGHT(citizen_services_records_log!P288,4),MID(citizen_services_records_log!P288,4,2),LEFT(citizen_services_records_log!P288,2))))</f>
        <v>46188</v>
      </c>
      <c r="Q288" s="5" t="str" cm="1">
        <f t="array" ref="Q288">SUBSTITUTE(_xlfn.IFS(ISTEXT(citizen_services_records_log!Q288),PROPER(citizen_services_records_log!Q288),ISBLANK(citizen_services_records_log!Q288),"None"),"Id","ID",1)</f>
        <v>None</v>
      </c>
    </row>
    <row r="289" spans="1:17" x14ac:dyDescent="0.3">
      <c r="A289" s="5" t="str">
        <f>IF(ISBLANK(citizen_services_records_log!A289),"None",(CONCATENATE(UPPER(_xlfn.TEXTBEFORE(SUBSTITUTE(citizen_services_records_log!A289, "-", ""), {"0","1","2","3","4","5","6","7","8","9"}, 1)),"-",RIGHT(citizen_services_records_log!A289,6))))</f>
        <v>SASSA-000620</v>
      </c>
      <c r="B289" s="2">
        <f>IF(ISBLANK(citizen_services_records_log!B289),"None",IF(ISNUMBER(citizen_services_records_log!B289),citizen_services_records_log!B289,DATE(RIGHT(citizen_services_records_log!B289,4),MID(citizen_services_records_log!B289,4,2),LEFT(citizen_services_records_log!B289,2))))</f>
        <v>46055</v>
      </c>
      <c r="C289" s="5" t="str">
        <f>IF(citizen_services_records_log!C289 = "SASSA Grant Status Enquiry","SASSA - Grant Status Enquiry",IF(citizen_services_records_log!C289 = "SASSA Grant Application",  "SASSA - Grant Application", IF(citizen_services_records_log!C289=0,"None", citizen_services_records_log!C289)))</f>
        <v>SASSA - Grant Status Enquiry</v>
      </c>
      <c r="D289" s="5" t="str" cm="1">
        <f t="array" ref="D289">_xlfn.IFS(ISTEXT(citizen_services_records_log!D289),PROPER(citizen_services_records_log!D289),ISBLANK(citizen_services_records_log!D289),"None")</f>
        <v>Evaton Sassa Office</v>
      </c>
      <c r="E289" s="5" t="str" cm="1">
        <f t="array" ref="E289">_xlfn.IFS(ISTEXT(citizen_services_records_log!E289),PROPER(citizen_services_records_log!E289),ISBLANK(citizen_services_records_log!E289),"None")</f>
        <v>Nokuthula Mokoena</v>
      </c>
      <c r="F289" s="6" cm="1">
        <f t="array" ref="F289">_xlfn.IFS(ISBLANK(citizen_services_records_log!F289),"None", TYPE(citizen_services_records_log!F289)=1,citizen_services_records_log!F289,citizen_services_records_log!F289="ID NOT PROVIDED","ID not provided" )</f>
        <v>9310000000000</v>
      </c>
      <c r="G289" s="4">
        <f>IF(ISBLANK(citizen_services_records_log!G289),"None",IF(ISNUMBER(citizen_services_records_log!G289),citizen_services_records_log!G289,DATE(RIGHT(citizen_services_records_log!G289,4),MID(citizen_services_records_log!G289,4,2),LEFT(citizen_services_records_log!G289,2))))</f>
        <v>34244</v>
      </c>
      <c r="H289" s="5" t="str" cm="1">
        <f t="array" ref="H289">_xlfn.IFS(citizen_services_records_log!H289="M", "Male", citizen_services_records_log!H289 = "F", "Female", citizen_services_records_log!H289="male", "Male", citizen_services_records_log!H289="female","Female", ISBLANK(citizen_services_records_log!H289),"None", citizen_services_records_log!H289 = "Female", "Female", citizen_services_records_log!H289="Male","Male")</f>
        <v>Female</v>
      </c>
      <c r="I289" s="6" t="str">
        <f>IF(OR(ISBLANK(citizen_services_records_log!I289),UPPER(TRIM(citizen_services_records_log!I289))="N/A"),"None",_xlfn.LET(_xlpm.d,RIGHT(SUBSTITUTE(SUBSTITUTE(SUBSTITUTE(SUBSTITUTE(citizen_services_records_log!I289," ",""),"-",""),"(",""),")",""),9),"0"&amp;LEFT(_xlpm.d,2)&amp;" "&amp;MID(_xlpm.d,3,3)&amp;" "&amp;RIGHT(_xlpm.d,4)))</f>
        <v>None</v>
      </c>
      <c r="J289" s="5" t="str" cm="1">
        <f t="array" ref="J289">_xlfn.IFS(ISTEXT(citizen_services_records_log!J289),citizen_services_records_log!J289,ISBLANK(citizen_services_records_log!J289),"None")</f>
        <v>Ward 17</v>
      </c>
      <c r="K289" s="5" t="str" cm="1">
        <f t="array" ref="K289">_xlfn.IFS(ISTEXT(citizen_services_records_log!K289),citizen_services_records_log!K289, ISBLANK(citizen_services_records_log!K289),"None")</f>
        <v>None</v>
      </c>
      <c r="L289" s="5" t="str" cm="1">
        <f t="array" ref="L289">SUBSTITUTE(PROPER(_xlfn.IFS(ISTEXT(citizen_services_records_log!L289),citizen_services_records_log!L289, ISBLANK(citizen_services_records_log!L289),"None")),"Id","ID",1)</f>
        <v>None</v>
      </c>
      <c r="M289" s="5" t="str" cm="1">
        <f t="array" ref="M289">IF(citizen_services_records_log!M289 = "Re-opened","Re-opened",PROPER(_xlfn.IFS(ISTEXT(citizen_services_records_log!M289),citizen_services_records_log!M289, ISBLANK(citizen_services_records_log!M289),"None")))</f>
        <v>Re-opened</v>
      </c>
      <c r="N289" s="5" t="str" cm="1">
        <f t="array" ref="N289">(_xlfn.IFS(ISTEXT(citizen_services_records_log!N289),citizen_services_records_log!N289,ISBLANK(citizen_services_records_log!N289),"None"))</f>
        <v>Q104</v>
      </c>
      <c r="O289" s="5" t="str" cm="1">
        <f t="array" ref="O289">_xlfn.IFS(ISTEXT(citizen_services_records_log!O289),PROPER(citizen_services_records_log!O289),ISBLANK(citizen_services_records_log!O289),"None")</f>
        <v>Chris Meyer</v>
      </c>
      <c r="P289" s="4" t="str">
        <f>IF(ISBLANK(citizen_services_records_log!P289),"None",IF(ISNUMBER(citizen_services_records_log!P289),citizen_services_records_log!P289,DATE(RIGHT(citizen_services_records_log!P289,4),MID(citizen_services_records_log!P289,4,2),LEFT(citizen_services_records_log!P289,2))))</f>
        <v>None</v>
      </c>
      <c r="Q289" s="5" t="str" cm="1">
        <f t="array" ref="Q289">SUBSTITUTE(_xlfn.IFS(ISTEXT(citizen_services_records_log!Q289),PROPER(citizen_services_records_log!Q289),ISBLANK(citizen_services_records_log!Q289),"None"),"Id","ID",1)</f>
        <v>System Offline - Captured Manually, Will Upload Later</v>
      </c>
    </row>
    <row r="290" spans="1:17" x14ac:dyDescent="0.3">
      <c r="A290" s="5" t="str">
        <f>IF(ISBLANK(citizen_services_records_log!A290),"None",(CONCATENATE(UPPER(_xlfn.TEXTBEFORE(SUBSTITUTE(citizen_services_records_log!A290, "-", ""), {"0","1","2","3","4","5","6","7","8","9"}, 1)),"-",RIGHT(citizen_services_records_log!A290,6))))</f>
        <v>MUN-000005</v>
      </c>
      <c r="B290" s="2">
        <f>IF(ISBLANK(citizen_services_records_log!B290),"None",IF(ISNUMBER(citizen_services_records_log!B290),citizen_services_records_log!B290,DATE(RIGHT(citizen_services_records_log!B290,4),MID(citizen_services_records_log!B290,4,2),LEFT(citizen_services_records_log!B290,2))))</f>
        <v>46247</v>
      </c>
      <c r="C290" s="5" t="str">
        <f>IF(citizen_services_records_log!C290 = "SASSA Grant Status Enquiry","SASSA - Grant Status Enquiry",IF(citizen_services_records_log!C290 = "SASSA Grant Application",  "SASSA - Grant Application", IF(citizen_services_records_log!C290=0,"None", citizen_services_records_log!C290)))</f>
        <v>Municipal - Account Query</v>
      </c>
      <c r="D290" s="5" t="str" cm="1">
        <f t="array" ref="D290">_xlfn.IFS(ISTEXT(citizen_services_records_log!D290),PROPER(citizen_services_records_log!D290),ISBLANK(citizen_services_records_log!D290),"None")</f>
        <v>Emfuleni Municipal Office</v>
      </c>
      <c r="E290" s="5" t="str" cm="1">
        <f t="array" ref="E290">_xlfn.IFS(ISTEXT(citizen_services_records_log!E290),PROPER(citizen_services_records_log!E290),ISBLANK(citizen_services_records_log!E290),"None")</f>
        <v>Thabo Steyn</v>
      </c>
      <c r="F290" s="6" cm="1">
        <f t="array" ref="F290">_xlfn.IFS(ISBLANK(citizen_services_records_log!F290),"None", TYPE(citizen_services_records_log!F290)=1,citizen_services_records_log!F290,citizen_services_records_log!F290="ID NOT PROVIDED","ID not provided" )</f>
        <v>6500000000000</v>
      </c>
      <c r="G290" s="4">
        <f>IF(ISBLANK(citizen_services_records_log!G290),"None",IF(ISNUMBER(citizen_services_records_log!G290),citizen_services_records_log!G290,DATE(RIGHT(citizen_services_records_log!G290,4),MID(citizen_services_records_log!G290,4,2),LEFT(citizen_services_records_log!G290,2))))</f>
        <v>23828</v>
      </c>
      <c r="H290" s="5" t="str" cm="1">
        <f t="array" ref="H290">_xlfn.IFS(citizen_services_records_log!H290="M", "Male", citizen_services_records_log!H290 = "F", "Female", citizen_services_records_log!H290="male", "Male", citizen_services_records_log!H290="female","Female", ISBLANK(citizen_services_records_log!H290),"None", citizen_services_records_log!H290 = "Female", "Female", citizen_services_records_log!H290="Male","Male")</f>
        <v>Male</v>
      </c>
      <c r="I290" s="6" t="str">
        <f>IF(OR(ISBLANK(citizen_services_records_log!I290),UPPER(TRIM(citizen_services_records_log!I290))="N/A"),"None",_xlfn.LET(_xlpm.d,RIGHT(SUBSTITUTE(SUBSTITUTE(SUBSTITUTE(SUBSTITUTE(citizen_services_records_log!I290," ",""),"-",""),"(",""),")",""),9),"0"&amp;LEFT(_xlpm.d,2)&amp;" "&amp;MID(_xlpm.d,3,3)&amp;" "&amp;RIGHT(_xlpm.d,4)))</f>
        <v>None</v>
      </c>
      <c r="J290" s="5" t="str" cm="1">
        <f t="array" ref="J290">_xlfn.IFS(ISTEXT(citizen_services_records_log!J290),citizen_services_records_log!J290,ISBLANK(citizen_services_records_log!J290),"None")</f>
        <v>Ward 1</v>
      </c>
      <c r="K290" s="5" t="str" cm="1">
        <f t="array" ref="K290">_xlfn.IFS(ISTEXT(citizen_services_records_log!K290),citizen_services_records_log!K290, ISBLANK(citizen_services_records_log!K290),"None")</f>
        <v>None</v>
      </c>
      <c r="L290" s="5" t="str" cm="1">
        <f t="array" ref="L290">SUBSTITUTE(PROPER(_xlfn.IFS(ISTEXT(citizen_services_records_log!L290),citizen_services_records_log!L290, ISBLANK(citizen_services_records_log!L290),"None")),"Id","ID",1)</f>
        <v>Incomplete - Missing ID Copy</v>
      </c>
      <c r="M290" s="5" t="str" cm="1">
        <f t="array" ref="M290">IF(citizen_services_records_log!M290 = "Re-opened","Re-opened",PROPER(_xlfn.IFS(ISTEXT(citizen_services_records_log!M290),citizen_services_records_log!M290, ISBLANK(citizen_services_records_log!M290),"None")))</f>
        <v>Awaiting Documents</v>
      </c>
      <c r="N290" s="5" t="str" cm="1">
        <f t="array" ref="N290">(_xlfn.IFS(ISTEXT(citizen_services_records_log!N290),citizen_services_records_log!N290,ISBLANK(citizen_services_records_log!N290),"None"))</f>
        <v>Q256</v>
      </c>
      <c r="O290" s="5" t="str" cm="1">
        <f t="array" ref="O290">_xlfn.IFS(ISTEXT(citizen_services_records_log!O290),PROPER(citizen_services_records_log!O290),ISBLANK(citizen_services_records_log!O290),"None")</f>
        <v>Andries Coetzee</v>
      </c>
      <c r="P290" s="4">
        <f>IF(ISBLANK(citizen_services_records_log!P290),"None",IF(ISNUMBER(citizen_services_records_log!P290),citizen_services_records_log!P290,DATE(RIGHT(citizen_services_records_log!P290,4),MID(citizen_services_records_log!P290,4,2),LEFT(citizen_services_records_log!P290,2))))</f>
        <v>46277</v>
      </c>
      <c r="Q290" s="5" t="str" cm="1">
        <f t="array" ref="Q290">SUBSTITUTE(_xlfn.IFS(ISTEXT(citizen_services_records_log!Q290),PROPER(citizen_services_records_log!Q290),ISBLANK(citizen_services_records_log!Q290),"None"),"Id","ID",1)</f>
        <v>Applicant Did Not Bring Required Supporting Documents</v>
      </c>
    </row>
    <row r="291" spans="1:17" x14ac:dyDescent="0.3">
      <c r="A291" s="5" t="str">
        <f>IF(ISBLANK(citizen_services_records_log!A291),"None",(CONCATENATE(UPPER(_xlfn.TEXTBEFORE(SUBSTITUTE(citizen_services_records_log!A291, "-", ""), {"0","1","2","3","4","5","6","7","8","9"}, 1)),"-",RIGHT(citizen_services_records_log!A291,6))))</f>
        <v>MUN-000344</v>
      </c>
      <c r="B291" s="2">
        <f>IF(ISBLANK(citizen_services_records_log!B291),"None",IF(ISNUMBER(citizen_services_records_log!B291),citizen_services_records_log!B291,DATE(RIGHT(citizen_services_records_log!B291,4),MID(citizen_services_records_log!B291,4,2),LEFT(citizen_services_records_log!B291,2))))</f>
        <v>46076</v>
      </c>
      <c r="C291" s="5" t="str">
        <f>IF(citizen_services_records_log!C291 = "SASSA Grant Status Enquiry","SASSA - Grant Status Enquiry",IF(citizen_services_records_log!C291 = "SASSA Grant Application",  "SASSA - Grant Application", IF(citizen_services_records_log!C291=0,"None", citizen_services_records_log!C291)))</f>
        <v>Municipal - Account Query</v>
      </c>
      <c r="D291" s="5" t="str" cm="1">
        <f t="array" ref="D291">_xlfn.IFS(ISTEXT(citizen_services_records_log!D291),PROPER(citizen_services_records_log!D291),ISBLANK(citizen_services_records_log!D291),"None")</f>
        <v>Sebokeng Sassa Office</v>
      </c>
      <c r="E291" s="5" t="str" cm="1">
        <f t="array" ref="E291">_xlfn.IFS(ISTEXT(citizen_services_records_log!E291),PROPER(citizen_services_records_log!E291),ISBLANK(citizen_services_records_log!E291),"None")</f>
        <v>Dorah Fourie</v>
      </c>
      <c r="F291" s="6" cm="1">
        <f t="array" ref="F291">_xlfn.IFS(ISBLANK(citizen_services_records_log!F291),"None", TYPE(citizen_services_records_log!F291)=1,citizen_services_records_log!F291,citizen_services_records_log!F291="ID NOT PROVIDED","ID not provided" )</f>
        <v>6210000000000</v>
      </c>
      <c r="G291" s="4" t="str">
        <f>IF(ISBLANK(citizen_services_records_log!G291),"None",IF(ISNUMBER(citizen_services_records_log!G291),citizen_services_records_log!G291,DATE(RIGHT(citizen_services_records_log!G291,4),MID(citizen_services_records_log!G291,4,2),LEFT(citizen_services_records_log!G291,2))))</f>
        <v>None</v>
      </c>
      <c r="H291" s="5" t="str" cm="1">
        <f t="array" ref="H291">_xlfn.IFS(citizen_services_records_log!H291="M", "Male", citizen_services_records_log!H291 = "F", "Female", citizen_services_records_log!H291="male", "Male", citizen_services_records_log!H291="female","Female", ISBLANK(citizen_services_records_log!H291),"None", citizen_services_records_log!H291 = "Female", "Female", citizen_services_records_log!H291="Male","Male")</f>
        <v>Male</v>
      </c>
      <c r="I291" s="6" t="str">
        <f>IF(OR(ISBLANK(citizen_services_records_log!I291),UPPER(TRIM(citizen_services_records_log!I291))="N/A"),"None",_xlfn.LET(_xlpm.d,RIGHT(SUBSTITUTE(SUBSTITUTE(SUBSTITUTE(SUBSTITUTE(citizen_services_records_log!I291," ",""),"-",""),"(",""),")",""),9),"0"&amp;LEFT(_xlpm.d,2)&amp;" "&amp;MID(_xlpm.d,3,3)&amp;" "&amp;RIGHT(_xlpm.d,4)))</f>
        <v>None</v>
      </c>
      <c r="J291" s="5" t="str" cm="1">
        <f t="array" ref="J291">_xlfn.IFS(ISTEXT(citizen_services_records_log!J291),citizen_services_records_log!J291,ISBLANK(citizen_services_records_log!J291),"None")</f>
        <v>Ward 3</v>
      </c>
      <c r="K291" s="5" t="str" cm="1">
        <f t="array" ref="K291">_xlfn.IFS(ISTEXT(citizen_services_records_log!K291),citizen_services_records_log!K291, ISBLANK(citizen_services_records_log!K291),"None")</f>
        <v>Social Relief of Distress (SRD)</v>
      </c>
      <c r="L291" s="5" t="str" cm="1">
        <f t="array" ref="L291">SUBSTITUTE(PROPER(_xlfn.IFS(ISTEXT(citizen_services_records_log!L291),citizen_services_records_log!L291, ISBLANK(citizen_services_records_log!L291),"None")),"Id","ID",1)</f>
        <v>Rejected</v>
      </c>
      <c r="M291" s="5" t="str" cm="1">
        <f t="array" ref="M291">IF(citizen_services_records_log!M291 = "Re-opened","Re-opened",PROPER(_xlfn.IFS(ISTEXT(citizen_services_records_log!M291),citizen_services_records_log!M291, ISBLANK(citizen_services_records_log!M291),"None")))</f>
        <v>Pending</v>
      </c>
      <c r="N291" s="5" t="str" cm="1">
        <f t="array" ref="N291">(_xlfn.IFS(ISTEXT(citizen_services_records_log!N291),citizen_services_records_log!N291,ISBLANK(citizen_services_records_log!N291),"None"))</f>
        <v>Q213</v>
      </c>
      <c r="O291" s="5" t="str" cm="1">
        <f t="array" ref="O291">_xlfn.IFS(ISTEXT(citizen_services_records_log!O291),PROPER(citizen_services_records_log!O291),ISBLANK(citizen_services_records_log!O291),"None")</f>
        <v>Andries Meyer</v>
      </c>
      <c r="P291" s="4" t="str">
        <f>IF(ISBLANK(citizen_services_records_log!P291),"None",IF(ISNUMBER(citizen_services_records_log!P291),citizen_services_records_log!P291,DATE(RIGHT(citizen_services_records_log!P291,4),MID(citizen_services_records_log!P291,4,2),LEFT(citizen_services_records_log!P291,2))))</f>
        <v>None</v>
      </c>
      <c r="Q291" s="5" t="str" cm="1">
        <f t="array" ref="Q291">SUBSTITUTE(_xlfn.IFS(ISTEXT(citizen_services_records_log!Q291),PROPER(citizen_services_records_log!Q291),ISBLANK(citizen_services_records_log!Q291),"None"),"Id","ID",1)</f>
        <v>Incorrect ID Number Provided Initially, Corrected</v>
      </c>
    </row>
    <row r="292" spans="1:17" x14ac:dyDescent="0.3">
      <c r="A292" s="5" t="str">
        <f>IF(ISBLANK(citizen_services_records_log!A292),"None",(CONCATENATE(UPPER(_xlfn.TEXTBEFORE(SUBSTITUTE(citizen_services_records_log!A292, "-", ""), {"0","1","2","3","4","5","6","7","8","9"}, 1)),"-",RIGHT(citizen_services_records_log!A292,6))))</f>
        <v>DHA-000405</v>
      </c>
      <c r="B292" s="2">
        <f>IF(ISBLANK(citizen_services_records_log!B292),"None",IF(ISNUMBER(citizen_services_records_log!B292),citizen_services_records_log!B292,DATE(RIGHT(citizen_services_records_log!B292,4),MID(citizen_services_records_log!B292,4,2),LEFT(citizen_services_records_log!B292,2))))</f>
        <v>46061</v>
      </c>
      <c r="C292" s="5" t="str">
        <f>IF(citizen_services_records_log!C292 = "SASSA Grant Status Enquiry","SASSA - Grant Status Enquiry",IF(citizen_services_records_log!C292 = "SASSA Grant Application",  "SASSA - Grant Application", IF(citizen_services_records_log!C292=0,"None", citizen_services_records_log!C292)))</f>
        <v>Home Affairs - ID Application</v>
      </c>
      <c r="D292" s="5" t="str" cm="1">
        <f t="array" ref="D292">_xlfn.IFS(ISTEXT(citizen_services_records_log!D292),PROPER(citizen_services_records_log!D292),ISBLANK(citizen_services_records_log!D292),"None")</f>
        <v>Sebokeng Sassa Office</v>
      </c>
      <c r="E292" s="5" t="str" cm="1">
        <f t="array" ref="E292">_xlfn.IFS(ISTEXT(citizen_services_records_log!E292),PROPER(citizen_services_records_log!E292),ISBLANK(citizen_services_records_log!E292),"None")</f>
        <v>Pieter Van Der Merwe</v>
      </c>
      <c r="F292" s="6" cm="1">
        <f t="array" ref="F292">_xlfn.IFS(ISBLANK(citizen_services_records_log!F292),"None", TYPE(citizen_services_records_log!F292)=1,citizen_services_records_log!F292,citizen_services_records_log!F292="ID NOT PROVIDED","ID not provided" )</f>
        <v>8210000000000</v>
      </c>
      <c r="G292" s="4">
        <f>IF(ISBLANK(citizen_services_records_log!G292),"None",IF(ISNUMBER(citizen_services_records_log!G292),citizen_services_records_log!G292,DATE(RIGHT(citizen_services_records_log!G292,4),MID(citizen_services_records_log!G292,4,2),LEFT(citizen_services_records_log!G292,2))))</f>
        <v>30309</v>
      </c>
      <c r="H292" s="5" t="str" cm="1">
        <f t="array" ref="H292">_xlfn.IFS(citizen_services_records_log!H292="M", "Male", citizen_services_records_log!H292 = "F", "Female", citizen_services_records_log!H292="male", "Male", citizen_services_records_log!H292="female","Female", ISBLANK(citizen_services_records_log!H292),"None", citizen_services_records_log!H292 = "Female", "Female", citizen_services_records_log!H292="Male","Male")</f>
        <v>Male</v>
      </c>
      <c r="I292" s="6" t="str">
        <f>IF(OR(ISBLANK(citizen_services_records_log!I292),UPPER(TRIM(citizen_services_records_log!I292))="N/A"),"None",_xlfn.LET(_xlpm.d,RIGHT(SUBSTITUTE(SUBSTITUTE(SUBSTITUTE(SUBSTITUTE(citizen_services_records_log!I292," ",""),"-",""),"(",""),")",""),9),"0"&amp;LEFT(_xlpm.d,2)&amp;" "&amp;MID(_xlpm.d,3,3)&amp;" "&amp;RIGHT(_xlpm.d,4)))</f>
        <v>069 591 3673</v>
      </c>
      <c r="J292" s="5" t="str" cm="1">
        <f t="array" ref="J292">_xlfn.IFS(ISTEXT(citizen_services_records_log!J292),citizen_services_records_log!J292,ISBLANK(citizen_services_records_log!J292),"None")</f>
        <v>Ward 5</v>
      </c>
      <c r="K292" s="5" t="str" cm="1">
        <f t="array" ref="K292">_xlfn.IFS(ISTEXT(citizen_services_records_log!K292),citizen_services_records_log!K292, ISBLANK(citizen_services_records_log!K292),"None")</f>
        <v>None</v>
      </c>
      <c r="L292" s="5" t="str" cm="1">
        <f t="array" ref="L292">SUBSTITUTE(PROPER(_xlfn.IFS(ISTEXT(citizen_services_records_log!L292),citizen_services_records_log!L292, ISBLANK(citizen_services_records_log!L292),"None")),"Id","ID",1)</f>
        <v>Awaiting Home Affairs Confirmation</v>
      </c>
      <c r="M292" s="5" t="str" cm="1">
        <f t="array" ref="M292">IF(citizen_services_records_log!M292 = "Re-opened","Re-opened",PROPER(_xlfn.IFS(ISTEXT(citizen_services_records_log!M292),citizen_services_records_log!M292, ISBLANK(citizen_services_records_log!M292),"None")))</f>
        <v>Captured</v>
      </c>
      <c r="N292" s="5" t="str" cm="1">
        <f t="array" ref="N292">(_xlfn.IFS(ISTEXT(citizen_services_records_log!N292),citizen_services_records_log!N292,ISBLANK(citizen_services_records_log!N292),"None"))</f>
        <v>None</v>
      </c>
      <c r="O292" s="5" t="str" cm="1">
        <f t="array" ref="O292">_xlfn.IFS(ISTEXT(citizen_services_records_log!O292),PROPER(citizen_services_records_log!O292),ISBLANK(citizen_services_records_log!O292),"None")</f>
        <v>Werner Radebe</v>
      </c>
      <c r="P292" s="4">
        <f>IF(ISBLANK(citizen_services_records_log!P292),"None",IF(ISNUMBER(citizen_services_records_log!P292),citizen_services_records_log!P292,DATE(RIGHT(citizen_services_records_log!P292,4),MID(citizen_services_records_log!P292,4,2),LEFT(citizen_services_records_log!P292,2))))</f>
        <v>46082</v>
      </c>
      <c r="Q292" s="5" t="str" cm="1">
        <f t="array" ref="Q292">SUBSTITUTE(_xlfn.IFS(ISTEXT(citizen_services_records_log!Q292),PROPER(citizen_services_records_log!Q292),ISBLANK(citizen_services_records_log!Q292),"None"),"Id","ID",1)</f>
        <v>Interpreter Required - Assisted In Sesotho</v>
      </c>
    </row>
    <row r="293" spans="1:17" x14ac:dyDescent="0.3">
      <c r="A293" s="5" t="str">
        <f>IF(ISBLANK(citizen_services_records_log!A293),"None",(CONCATENATE(UPPER(_xlfn.TEXTBEFORE(SUBSTITUTE(citizen_services_records_log!A293, "-", ""), {"0","1","2","3","4","5","6","7","8","9"}, 1)),"-",RIGHT(citizen_services_records_log!A293,6))))</f>
        <v>DHA-000154</v>
      </c>
      <c r="B293" s="2">
        <f>IF(ISBLANK(citizen_services_records_log!B293),"None",IF(ISNUMBER(citizen_services_records_log!B293),citizen_services_records_log!B293,DATE(RIGHT(citizen_services_records_log!B293,4),MID(citizen_services_records_log!B293,4,2),LEFT(citizen_services_records_log!B293,2))))</f>
        <v>46084</v>
      </c>
      <c r="C293" s="5" t="str">
        <f>IF(citizen_services_records_log!C293 = "SASSA Grant Status Enquiry","SASSA - Grant Status Enquiry",IF(citizen_services_records_log!C293 = "SASSA Grant Application",  "SASSA - Grant Application", IF(citizen_services_records_log!C293=0,"None", citizen_services_records_log!C293)))</f>
        <v>Home Affairs - Birth Certificate</v>
      </c>
      <c r="D293" s="5" t="str" cm="1">
        <f t="array" ref="D293">_xlfn.IFS(ISTEXT(citizen_services_records_log!D293),PROPER(citizen_services_records_log!D293),ISBLANK(citizen_services_records_log!D293),"None")</f>
        <v>Vanderbijlpark Home Affairs</v>
      </c>
      <c r="E293" s="5" t="str" cm="1">
        <f t="array" ref="E293">_xlfn.IFS(ISTEXT(citizen_services_records_log!E293),PROPER(citizen_services_records_log!E293),ISBLANK(citizen_services_records_log!E293),"None")</f>
        <v>Refilwe Ndlovu</v>
      </c>
      <c r="F293" s="6" cm="1">
        <f t="array" ref="F293">_xlfn.IFS(ISBLANK(citizen_services_records_log!F293),"None", TYPE(citizen_services_records_log!F293)=1,citizen_services_records_log!F293,citizen_services_records_log!F293="ID NOT PROVIDED","ID not provided" )</f>
        <v>8500000000000</v>
      </c>
      <c r="G293" s="4" t="str">
        <f>IF(ISBLANK(citizen_services_records_log!G293),"None",IF(ISNUMBER(citizen_services_records_log!G293),citizen_services_records_log!G293,DATE(RIGHT(citizen_services_records_log!G293,4),MID(citizen_services_records_log!G293,4,2),LEFT(citizen_services_records_log!G293,2))))</f>
        <v>None</v>
      </c>
      <c r="H293" s="5" t="str" cm="1">
        <f t="array" ref="H293">_xlfn.IFS(citizen_services_records_log!H293="M", "Male", citizen_services_records_log!H293 = "F", "Female", citizen_services_records_log!H293="male", "Male", citizen_services_records_log!H293="female","Female", ISBLANK(citizen_services_records_log!H293),"None", citizen_services_records_log!H293 = "Female", "Female", citizen_services_records_log!H293="Male","Male")</f>
        <v>Male</v>
      </c>
      <c r="I293" s="6" t="str">
        <f>IF(OR(ISBLANK(citizen_services_records_log!I293),UPPER(TRIM(citizen_services_records_log!I293))="N/A"),"None",_xlfn.LET(_xlpm.d,RIGHT(SUBSTITUTE(SUBSTITUTE(SUBSTITUTE(SUBSTITUTE(citizen_services_records_log!I293," ",""),"-",""),"(",""),")",""),9),"0"&amp;LEFT(_xlpm.d,2)&amp;" "&amp;MID(_xlpm.d,3,3)&amp;" "&amp;RIGHT(_xlpm.d,4)))</f>
        <v>073 268 2742</v>
      </c>
      <c r="J293" s="5" t="str" cm="1">
        <f t="array" ref="J293">_xlfn.IFS(ISTEXT(citizen_services_records_log!J293),citizen_services_records_log!J293,ISBLANK(citizen_services_records_log!J293),"None")</f>
        <v>Ward 13</v>
      </c>
      <c r="K293" s="5" t="str" cm="1">
        <f t="array" ref="K293">_xlfn.IFS(ISTEXT(citizen_services_records_log!K293),citizen_services_records_log!K293, ISBLANK(citizen_services_records_log!K293),"None")</f>
        <v>None</v>
      </c>
      <c r="L293" s="5" t="str" cm="1">
        <f t="array" ref="L293">SUBSTITUTE(PROPER(_xlfn.IFS(ISTEXT(citizen_services_records_log!L293),citizen_services_records_log!L293, ISBLANK(citizen_services_records_log!L293),"None")),"Id","ID",1)</f>
        <v>Complete</v>
      </c>
      <c r="M293" s="5" t="str" cm="1">
        <f t="array" ref="M293">IF(citizen_services_records_log!M293 = "Re-opened","Re-opened",PROPER(_xlfn.IFS(ISTEXT(citizen_services_records_log!M293),citizen_services_records_log!M293, ISBLANK(citizen_services_records_log!M293),"None")))</f>
        <v>Escalated</v>
      </c>
      <c r="N293" s="5" t="str" cm="1">
        <f t="array" ref="N293">(_xlfn.IFS(ISTEXT(citizen_services_records_log!N293),citizen_services_records_log!N293,ISBLANK(citizen_services_records_log!N293),"None"))</f>
        <v>Q055</v>
      </c>
      <c r="O293" s="5" t="str" cm="1">
        <f t="array" ref="O293">_xlfn.IFS(ISTEXT(citizen_services_records_log!O293),PROPER(citizen_services_records_log!O293),ISBLANK(citizen_services_records_log!O293),"None")</f>
        <v>None</v>
      </c>
      <c r="P293" s="4" t="str">
        <f>IF(ISBLANK(citizen_services_records_log!P293),"None",IF(ISNUMBER(citizen_services_records_log!P293),citizen_services_records_log!P293,DATE(RIGHT(citizen_services_records_log!P293,4),MID(citizen_services_records_log!P293,4,2),LEFT(citizen_services_records_log!P293,2))))</f>
        <v>None</v>
      </c>
      <c r="Q293" s="5" t="str" cm="1">
        <f t="array" ref="Q293">SUBSTITUTE(_xlfn.IFS(ISTEXT(citizen_services_records_log!Q293),PROPER(citizen_services_records_log!Q293),ISBLANK(citizen_services_records_log!Q293),"None"),"Id","ID",1)</f>
        <v>Urgent Case - Fast-Tracked Per Supervisor Approval</v>
      </c>
    </row>
    <row r="294" spans="1:17" x14ac:dyDescent="0.3">
      <c r="A294" s="5" t="str">
        <f>IF(ISBLANK(citizen_services_records_log!A294),"None",(CONCATENATE(UPPER(_xlfn.TEXTBEFORE(SUBSTITUTE(citizen_services_records_log!A294, "-", ""), {"0","1","2","3","4","5","6","7","8","9"}, 1)),"-",RIGHT(citizen_services_records_log!A294,6))))</f>
        <v>SASSA-001019</v>
      </c>
      <c r="B294" s="2">
        <f>IF(ISBLANK(citizen_services_records_log!B294),"None",IF(ISNUMBER(citizen_services_records_log!B294),citizen_services_records_log!B294,DATE(RIGHT(citizen_services_records_log!B294,4),MID(citizen_services_records_log!B294,4,2),LEFT(citizen_services_records_log!B294,2))))</f>
        <v>46099</v>
      </c>
      <c r="C294" s="5" t="str">
        <f>IF(citizen_services_records_log!C294 = "SASSA Grant Status Enquiry","SASSA - Grant Status Enquiry",IF(citizen_services_records_log!C294 = "SASSA Grant Application",  "SASSA - Grant Application", IF(citizen_services_records_log!C294=0,"None", citizen_services_records_log!C294)))</f>
        <v>SASSA - Grant Status Enquiry</v>
      </c>
      <c r="D294" s="5" t="str" cm="1">
        <f t="array" ref="D294">_xlfn.IFS(ISTEXT(citizen_services_records_log!D294),PROPER(citizen_services_records_log!D294),ISBLANK(citizen_services_records_log!D294),"None")</f>
        <v>Sebokeng Sassa Office</v>
      </c>
      <c r="E294" s="5" t="str" cm="1">
        <f t="array" ref="E294">_xlfn.IFS(ISTEXT(citizen_services_records_log!E294),PROPER(citizen_services_records_log!E294),ISBLANK(citizen_services_records_log!E294),"None")</f>
        <v>Elizabeth Dlamini</v>
      </c>
      <c r="F294" s="6" cm="1">
        <f t="array" ref="F294">_xlfn.IFS(ISBLANK(citizen_services_records_log!F294),"None", TYPE(citizen_services_records_log!F294)=1,citizen_services_records_log!F294,citizen_services_records_log!F294="ID NOT PROVIDED","ID not provided" )</f>
        <v>4300000000000</v>
      </c>
      <c r="G294" s="4">
        <f>IF(ISBLANK(citizen_services_records_log!G294),"None",IF(ISNUMBER(citizen_services_records_log!G294),citizen_services_records_log!G294,DATE(RIGHT(citizen_services_records_log!G294,4),MID(citizen_services_records_log!G294,4,2),LEFT(citizen_services_records_log!G294,2))))</f>
        <v>15757</v>
      </c>
      <c r="H294" s="5" t="str" cm="1">
        <f t="array" ref="H294">_xlfn.IFS(citizen_services_records_log!H294="M", "Male", citizen_services_records_log!H294 = "F", "Female", citizen_services_records_log!H294="male", "Male", citizen_services_records_log!H294="female","Female", ISBLANK(citizen_services_records_log!H294),"None", citizen_services_records_log!H294 = "Female", "Female", citizen_services_records_log!H294="Male","Male")</f>
        <v>Male</v>
      </c>
      <c r="I294" s="6" t="str">
        <f>IF(OR(ISBLANK(citizen_services_records_log!I294),UPPER(TRIM(citizen_services_records_log!I294))="N/A"),"None",_xlfn.LET(_xlpm.d,RIGHT(SUBSTITUTE(SUBSTITUTE(SUBSTITUTE(SUBSTITUTE(citizen_services_records_log!I294," ",""),"-",""),"(",""),")",""),9),"0"&amp;LEFT(_xlpm.d,2)&amp;" "&amp;MID(_xlpm.d,3,3)&amp;" "&amp;RIGHT(_xlpm.d,4)))</f>
        <v>082 119 8316</v>
      </c>
      <c r="J294" s="5" t="str" cm="1">
        <f t="array" ref="J294">_xlfn.IFS(ISTEXT(citizen_services_records_log!J294),citizen_services_records_log!J294,ISBLANK(citizen_services_records_log!J294),"None")</f>
        <v>Ward 12</v>
      </c>
      <c r="K294" s="5" t="str" cm="1">
        <f t="array" ref="K294">_xlfn.IFS(ISTEXT(citizen_services_records_log!K294),citizen_services_records_log!K294, ISBLANK(citizen_services_records_log!K294),"None")</f>
        <v>Care Dependency Grant</v>
      </c>
      <c r="L294" s="5" t="str" cm="1">
        <f t="array" ref="L294">SUBSTITUTE(PROPER(_xlfn.IFS(ISTEXT(citizen_services_records_log!L294),citizen_services_records_log!L294, ISBLANK(citizen_services_records_log!L294),"None")),"Id","ID",1)</f>
        <v>None</v>
      </c>
      <c r="M294" s="5" t="str" cm="1">
        <f t="array" ref="M294">IF(citizen_services_records_log!M294 = "Re-opened","Re-opened",PROPER(_xlfn.IFS(ISTEXT(citizen_services_records_log!M294),citizen_services_records_log!M294, ISBLANK(citizen_services_records_log!M294),"None")))</f>
        <v>Captured</v>
      </c>
      <c r="N294" s="5" t="str" cm="1">
        <f t="array" ref="N294">(_xlfn.IFS(ISTEXT(citizen_services_records_log!N294),citizen_services_records_log!N294,ISBLANK(citizen_services_records_log!N294),"None"))</f>
        <v>None</v>
      </c>
      <c r="O294" s="5" t="str" cm="1">
        <f t="array" ref="O294">_xlfn.IFS(ISTEXT(citizen_services_records_log!O294),PROPER(citizen_services_records_log!O294),ISBLANK(citizen_services_records_log!O294),"None")</f>
        <v>Andries Khumalo</v>
      </c>
      <c r="P294" s="4" t="str">
        <f>IF(ISBLANK(citizen_services_records_log!P294),"None",IF(ISNUMBER(citizen_services_records_log!P294),citizen_services_records_log!P294,DATE(RIGHT(citizen_services_records_log!P294,4),MID(citizen_services_records_log!P294,4,2),LEFT(citizen_services_records_log!P294,2))))</f>
        <v>None</v>
      </c>
      <c r="Q294" s="5" t="str" cm="1">
        <f t="array" ref="Q294">SUBSTITUTE(_xlfn.IFS(ISTEXT(citizen_services_records_log!Q294),PROPER(citizen_services_records_log!Q294),ISBLANK(citizen_services_records_log!Q294),"None"),"Id","ID",1)</f>
        <v>Interpreter Required - Assisted In Sesotho</v>
      </c>
    </row>
    <row r="295" spans="1:17" x14ac:dyDescent="0.3">
      <c r="A295" s="5" t="str">
        <f>IF(ISBLANK(citizen_services_records_log!A295),"None",(CONCATENATE(UPPER(_xlfn.TEXTBEFORE(SUBSTITUTE(citizen_services_records_log!A295, "-", ""), {"0","1","2","3","4","5","6","7","8","9"}, 1)),"-",RIGHT(citizen_services_records_log!A295,6))))</f>
        <v>None</v>
      </c>
      <c r="B295" s="2" t="str">
        <f>IF(ISBLANK(citizen_services_records_log!B295),"None",IF(ISNUMBER(citizen_services_records_log!B295),citizen_services_records_log!B295,DATE(RIGHT(citizen_services_records_log!B295,4),MID(citizen_services_records_log!B295,4,2),LEFT(citizen_services_records_log!B295,2))))</f>
        <v>None</v>
      </c>
      <c r="C295" s="5" t="str">
        <f>IF(citizen_services_records_log!C295 = "SASSA Grant Status Enquiry","SASSA - Grant Status Enquiry",IF(citizen_services_records_log!C295 = "SASSA Grant Application",  "SASSA - Grant Application", IF(citizen_services_records_log!C295=0,"None", citizen_services_records_log!C295)))</f>
        <v>None</v>
      </c>
      <c r="D295" s="5" t="str" cm="1">
        <f t="array" ref="D295">_xlfn.IFS(ISTEXT(citizen_services_records_log!D295),PROPER(citizen_services_records_log!D295),ISBLANK(citizen_services_records_log!D295),"None")</f>
        <v>None</v>
      </c>
      <c r="E295" s="5" t="str" cm="1">
        <f t="array" ref="E295">_xlfn.IFS(ISTEXT(citizen_services_records_log!E295),PROPER(citizen_services_records_log!E295),ISBLANK(citizen_services_records_log!E295),"None")</f>
        <v>None</v>
      </c>
      <c r="F295" s="6" t="str" cm="1">
        <f t="array" ref="F295">_xlfn.IFS(ISBLANK(citizen_services_records_log!F295),"None", TYPE(citizen_services_records_log!F295)=1,citizen_services_records_log!F295,citizen_services_records_log!F295="ID NOT PROVIDED","ID not provided" )</f>
        <v>None</v>
      </c>
      <c r="G295" s="4" t="str">
        <f>IF(ISBLANK(citizen_services_records_log!G295),"None",IF(ISNUMBER(citizen_services_records_log!G295),citizen_services_records_log!G295,DATE(RIGHT(citizen_services_records_log!G295,4),MID(citizen_services_records_log!G295,4,2),LEFT(citizen_services_records_log!G295,2))))</f>
        <v>None</v>
      </c>
      <c r="H295" s="5" t="str" cm="1">
        <f t="array" ref="H295">_xlfn.IFS(citizen_services_records_log!H295="M", "Male", citizen_services_records_log!H295 = "F", "Female", citizen_services_records_log!H295="male", "Male", citizen_services_records_log!H295="female","Female", ISBLANK(citizen_services_records_log!H295),"None", citizen_services_records_log!H295 = "Female", "Female", citizen_services_records_log!H295="Male","Male")</f>
        <v>None</v>
      </c>
      <c r="I295" s="6" t="str">
        <f>IF(OR(ISBLANK(citizen_services_records_log!I295),UPPER(TRIM(citizen_services_records_log!I295))="N/A"),"None",_xlfn.LET(_xlpm.d,RIGHT(SUBSTITUTE(SUBSTITUTE(SUBSTITUTE(SUBSTITUTE(citizen_services_records_log!I295," ",""),"-",""),"(",""),")",""),9),"0"&amp;LEFT(_xlpm.d,2)&amp;" "&amp;MID(_xlpm.d,3,3)&amp;" "&amp;RIGHT(_xlpm.d,4)))</f>
        <v>None</v>
      </c>
      <c r="J295" s="5" t="str" cm="1">
        <f t="array" ref="J295">_xlfn.IFS(ISTEXT(citizen_services_records_log!J295),citizen_services_records_log!J295,ISBLANK(citizen_services_records_log!J295),"None")</f>
        <v>None</v>
      </c>
      <c r="K295" s="5" t="str" cm="1">
        <f t="array" ref="K295">_xlfn.IFS(ISTEXT(citizen_services_records_log!K295),citizen_services_records_log!K295, ISBLANK(citizen_services_records_log!K295),"None")</f>
        <v>None</v>
      </c>
      <c r="L295" s="5" t="str" cm="1">
        <f t="array" ref="L295">SUBSTITUTE(PROPER(_xlfn.IFS(ISTEXT(citizen_services_records_log!L295),citizen_services_records_log!L295, ISBLANK(citizen_services_records_log!L295),"None")),"Id","ID",1)</f>
        <v>None</v>
      </c>
      <c r="M295" s="5" t="str" cm="1">
        <f t="array" ref="M295">IF(citizen_services_records_log!M295 = "Re-opened","Re-opened",PROPER(_xlfn.IFS(ISTEXT(citizen_services_records_log!M295),citizen_services_records_log!M295, ISBLANK(citizen_services_records_log!M295),"None")))</f>
        <v>None</v>
      </c>
      <c r="N295" s="5" t="str" cm="1">
        <f t="array" ref="N295">(_xlfn.IFS(ISTEXT(citizen_services_records_log!N295),citizen_services_records_log!N295,ISBLANK(citizen_services_records_log!N295),"None"))</f>
        <v>None</v>
      </c>
      <c r="O295" s="5" t="str" cm="1">
        <f t="array" ref="O295">_xlfn.IFS(ISTEXT(citizen_services_records_log!O295),PROPER(citizen_services_records_log!O295),ISBLANK(citizen_services_records_log!O295),"None")</f>
        <v>None</v>
      </c>
      <c r="P295" s="4" t="str">
        <f>IF(ISBLANK(citizen_services_records_log!P295),"None",IF(ISNUMBER(citizen_services_records_log!P295),citizen_services_records_log!P295,DATE(RIGHT(citizen_services_records_log!P295,4),MID(citizen_services_records_log!P295,4,2),LEFT(citizen_services_records_log!P295,2))))</f>
        <v>None</v>
      </c>
      <c r="Q295" s="5" t="str" cm="1">
        <f t="array" ref="Q295">SUBSTITUTE(_xlfn.IFS(ISTEXT(citizen_services_records_log!Q295),PROPER(citizen_services_records_log!Q295),ISBLANK(citizen_services_records_log!Q295),"None"),"Id","ID",1)</f>
        <v>None</v>
      </c>
    </row>
    <row r="296" spans="1:17" x14ac:dyDescent="0.3">
      <c r="A296" s="5" t="str">
        <f>IF(ISBLANK(citizen_services_records_log!A296),"None",(CONCATENATE(UPPER(_xlfn.TEXTBEFORE(SUBSTITUTE(citizen_services_records_log!A296, "-", ""), {"0","1","2","3","4","5","6","7","8","9"}, 1)),"-",RIGHT(citizen_services_records_log!A296,6))))</f>
        <v>SASSA-000629</v>
      </c>
      <c r="B296" s="2">
        <f>IF(ISBLANK(citizen_services_records_log!B296),"None",IF(ISNUMBER(citizen_services_records_log!B296),citizen_services_records_log!B296,DATE(RIGHT(citizen_services_records_log!B296,4),MID(citizen_services_records_log!B296,4,2),LEFT(citizen_services_records_log!B296,2))))</f>
        <v>46226</v>
      </c>
      <c r="C296" s="5" t="str">
        <f>IF(citizen_services_records_log!C296 = "SASSA Grant Status Enquiry","SASSA - Grant Status Enquiry",IF(citizen_services_records_log!C296 = "SASSA Grant Application",  "SASSA - Grant Application", IF(citizen_services_records_log!C296=0,"None", citizen_services_records_log!C296)))</f>
        <v>SASSA - Grant Status Enquiry</v>
      </c>
      <c r="D296" s="5" t="str" cm="1">
        <f t="array" ref="D296">_xlfn.IFS(ISTEXT(citizen_services_records_log!D296),PROPER(citizen_services_records_log!D296),ISBLANK(citizen_services_records_log!D296),"None")</f>
        <v>Meyerton Municipal Office</v>
      </c>
      <c r="E296" s="5" t="str" cm="1">
        <f t="array" ref="E296">_xlfn.IFS(ISTEXT(citizen_services_records_log!E296),PROPER(citizen_services_records_log!E296),ISBLANK(citizen_services_records_log!E296),"None")</f>
        <v>Zodwa Botha</v>
      </c>
      <c r="F296" s="6" cm="1">
        <f t="array" ref="F296">_xlfn.IFS(ISBLANK(citizen_services_records_log!F296),"None", TYPE(citizen_services_records_log!F296)=1,citizen_services_records_log!F296,citizen_services_records_log!F296="ID NOT PROVIDED","ID not provided" )</f>
        <v>8110000000000</v>
      </c>
      <c r="G296" s="4">
        <f>IF(ISBLANK(citizen_services_records_log!G296),"None",IF(ISNUMBER(citizen_services_records_log!G296),citizen_services_records_log!G296,DATE(RIGHT(citizen_services_records_log!G296,4),MID(citizen_services_records_log!G296,4,2),LEFT(citizen_services_records_log!G296,2))))</f>
        <v>29890</v>
      </c>
      <c r="H296" s="5" t="str" cm="1">
        <f t="array" ref="H296">_xlfn.IFS(citizen_services_records_log!H296="M", "Male", citizen_services_records_log!H296 = "F", "Female", citizen_services_records_log!H296="male", "Male", citizen_services_records_log!H296="female","Female", ISBLANK(citizen_services_records_log!H296),"None", citizen_services_records_log!H296 = "Female", "Female", citizen_services_records_log!H296="Male","Male")</f>
        <v>None</v>
      </c>
      <c r="I296" s="6" t="str">
        <f>IF(OR(ISBLANK(citizen_services_records_log!I296),UPPER(TRIM(citizen_services_records_log!I296))="N/A"),"None",_xlfn.LET(_xlpm.d,RIGHT(SUBSTITUTE(SUBSTITUTE(SUBSTITUTE(SUBSTITUTE(citizen_services_records_log!I296," ",""),"-",""),"(",""),")",""),9),"0"&amp;LEFT(_xlpm.d,2)&amp;" "&amp;MID(_xlpm.d,3,3)&amp;" "&amp;RIGHT(_xlpm.d,4)))</f>
        <v>069 791 3773</v>
      </c>
      <c r="J296" s="5" t="str" cm="1">
        <f t="array" ref="J296">_xlfn.IFS(ISTEXT(citizen_services_records_log!J296),citizen_services_records_log!J296,ISBLANK(citizen_services_records_log!J296),"None")</f>
        <v>Ward 16</v>
      </c>
      <c r="K296" s="5" t="str" cm="1">
        <f t="array" ref="K296">_xlfn.IFS(ISTEXT(citizen_services_records_log!K296),citizen_services_records_log!K296, ISBLANK(citizen_services_records_log!K296),"None")</f>
        <v>Older Person's Grant</v>
      </c>
      <c r="L296" s="5" t="str" cm="1">
        <f t="array" ref="L296">SUBSTITUTE(PROPER(_xlfn.IFS(ISTEXT(citizen_services_records_log!L296),citizen_services_records_log!L296, ISBLANK(citizen_services_records_log!L296),"None")),"Id","ID",1)</f>
        <v>Incomplete - Missing ID Copy</v>
      </c>
      <c r="M296" s="5" t="str" cm="1">
        <f t="array" ref="M296">IF(citizen_services_records_log!M296 = "Re-opened","Re-opened",PROPER(_xlfn.IFS(ISTEXT(citizen_services_records_log!M296),citizen_services_records_log!M296, ISBLANK(citizen_services_records_log!M296),"None")))</f>
        <v>Re-opened</v>
      </c>
      <c r="N296" s="5" t="str" cm="1">
        <f t="array" ref="N296">(_xlfn.IFS(ISTEXT(citizen_services_records_log!N296),citizen_services_records_log!N296,ISBLANK(citizen_services_records_log!N296),"None"))</f>
        <v>Q116</v>
      </c>
      <c r="O296" s="5" t="str" cm="1">
        <f t="array" ref="O296">_xlfn.IFS(ISTEXT(citizen_services_records_log!O296),PROPER(citizen_services_records_log!O296),ISBLANK(citizen_services_records_log!O296),"None")</f>
        <v>Lerato Nel</v>
      </c>
      <c r="P296" s="4" t="str">
        <f>IF(ISBLANK(citizen_services_records_log!P296),"None",IF(ISNUMBER(citizen_services_records_log!P296),citizen_services_records_log!P296,DATE(RIGHT(citizen_services_records_log!P296,4),MID(citizen_services_records_log!P296,4,2),LEFT(citizen_services_records_log!P296,2))))</f>
        <v>None</v>
      </c>
      <c r="Q296" s="5" t="str" cm="1">
        <f t="array" ref="Q296">SUBSTITUTE(_xlfn.IFS(ISTEXT(citizen_services_records_log!Q296),PROPER(citizen_services_records_log!Q296),ISBLANK(citizen_services_records_log!Q296),"None"),"Id","ID",1)</f>
        <v>Follow-Up Call Required To Confirm Banking Details</v>
      </c>
    </row>
    <row r="297" spans="1:17" x14ac:dyDescent="0.3">
      <c r="A297" s="5" t="str">
        <f>IF(ISBLANK(citizen_services_records_log!A297),"None",(CONCATENATE(UPPER(_xlfn.TEXTBEFORE(SUBSTITUTE(citizen_services_records_log!A297, "-", ""), {"0","1","2","3","4","5","6","7","8","9"}, 1)),"-",RIGHT(citizen_services_records_log!A297,6))))</f>
        <v>SASSA-000876</v>
      </c>
      <c r="B297" s="2">
        <f>IF(ISBLANK(citizen_services_records_log!B297),"None",IF(ISNUMBER(citizen_services_records_log!B297),citizen_services_records_log!B297,DATE(RIGHT(citizen_services_records_log!B297,4),MID(citizen_services_records_log!B297,4,2),LEFT(citizen_services_records_log!B297,2))))</f>
        <v>46064</v>
      </c>
      <c r="C297" s="5" t="str">
        <f>IF(citizen_services_records_log!C297 = "SASSA Grant Status Enquiry","SASSA - Grant Status Enquiry",IF(citizen_services_records_log!C297 = "SASSA Grant Application",  "SASSA - Grant Application", IF(citizen_services_records_log!C297=0,"None", citizen_services_records_log!C297)))</f>
        <v>SASSA - Grant Application</v>
      </c>
      <c r="D297" s="5" t="str" cm="1">
        <f t="array" ref="D297">_xlfn.IFS(ISTEXT(citizen_services_records_log!D297),PROPER(citizen_services_records_log!D297),ISBLANK(citizen_services_records_log!D297),"None")</f>
        <v>Meyerton Municipal Office</v>
      </c>
      <c r="E297" s="5" t="str" cm="1">
        <f t="array" ref="E297">_xlfn.IFS(ISTEXT(citizen_services_records_log!E297),PROPER(citizen_services_records_log!E297),ISBLANK(citizen_services_records_log!E297),"None")</f>
        <v>Sipho Ndlovu</v>
      </c>
      <c r="F297" s="6" cm="1">
        <f t="array" ref="F297">_xlfn.IFS(ISBLANK(citizen_services_records_log!F297),"None", TYPE(citizen_services_records_log!F297)=1,citizen_services_records_log!F297,citizen_services_records_log!F297="ID NOT PROVIDED","ID not provided" )</f>
        <v>8910000000000</v>
      </c>
      <c r="G297" s="4">
        <f>IF(ISBLANK(citizen_services_records_log!G297),"None",IF(ISNUMBER(citizen_services_records_log!G297),citizen_services_records_log!G297,DATE(RIGHT(citizen_services_records_log!G297,4),MID(citizen_services_records_log!G297,4,2),LEFT(citizen_services_records_log!G297,2))))</f>
        <v>32869</v>
      </c>
      <c r="H297" s="5" t="str" cm="1">
        <f t="array" ref="H297">_xlfn.IFS(citizen_services_records_log!H297="M", "Male", citizen_services_records_log!H297 = "F", "Female", citizen_services_records_log!H297="male", "Male", citizen_services_records_log!H297="female","Female", ISBLANK(citizen_services_records_log!H297),"None", citizen_services_records_log!H297 = "Female", "Female", citizen_services_records_log!H297="Male","Male")</f>
        <v>Male</v>
      </c>
      <c r="I297" s="6" t="str">
        <f>IF(OR(ISBLANK(citizen_services_records_log!I297),UPPER(TRIM(citizen_services_records_log!I297))="N/A"),"None",_xlfn.LET(_xlpm.d,RIGHT(SUBSTITUTE(SUBSTITUTE(SUBSTITUTE(SUBSTITUTE(citizen_services_records_log!I297," ",""),"-",""),"(",""),")",""),9),"0"&amp;LEFT(_xlpm.d,2)&amp;" "&amp;MID(_xlpm.d,3,3)&amp;" "&amp;RIGHT(_xlpm.d,4)))</f>
        <v>064 305 1286</v>
      </c>
      <c r="J297" s="5" t="str" cm="1">
        <f t="array" ref="J297">_xlfn.IFS(ISTEXT(citizen_services_records_log!J297),citizen_services_records_log!J297,ISBLANK(citizen_services_records_log!J297),"None")</f>
        <v>Ward 8</v>
      </c>
      <c r="K297" s="5" t="str" cm="1">
        <f t="array" ref="K297">_xlfn.IFS(ISTEXT(citizen_services_records_log!K297),citizen_services_records_log!K297, ISBLANK(citizen_services_records_log!K297),"None")</f>
        <v>Social Relief of Distress (SRD)</v>
      </c>
      <c r="L297" s="5" t="str" cm="1">
        <f t="array" ref="L297">SUBSTITUTE(PROPER(_xlfn.IFS(ISTEXT(citizen_services_records_log!L297),citizen_services_records_log!L297, ISBLANK(citizen_services_records_log!L297),"None")),"Id","ID",1)</f>
        <v>Incomplete - Missing ID Copy</v>
      </c>
      <c r="M297" s="5" t="str" cm="1">
        <f t="array" ref="M297">IF(citizen_services_records_log!M297 = "Re-opened","Re-opened",PROPER(_xlfn.IFS(ISTEXT(citizen_services_records_log!M297),citizen_services_records_log!M297, ISBLANK(citizen_services_records_log!M297),"None")))</f>
        <v>Escalated</v>
      </c>
      <c r="N297" s="5" t="str" cm="1">
        <f t="array" ref="N297">(_xlfn.IFS(ISTEXT(citizen_services_records_log!N297),citizen_services_records_log!N297,ISBLANK(citizen_services_records_log!N297),"None"))</f>
        <v>Q050</v>
      </c>
      <c r="O297" s="5" t="str" cm="1">
        <f t="array" ref="O297">_xlfn.IFS(ISTEXT(citizen_services_records_log!O297),PROPER(citizen_services_records_log!O297),ISBLANK(citizen_services_records_log!O297),"None")</f>
        <v>Marius Coetzee</v>
      </c>
      <c r="P297" s="4">
        <f>IF(ISBLANK(citizen_services_records_log!P297),"None",IF(ISNUMBER(citizen_services_records_log!P297),citizen_services_records_log!P297,DATE(RIGHT(citizen_services_records_log!P297,4),MID(citizen_services_records_log!P297,4,2),LEFT(citizen_services_records_log!P297,2))))</f>
        <v>46079</v>
      </c>
      <c r="Q297" s="5" t="str" cm="1">
        <f t="array" ref="Q297">SUBSTITUTE(_xlfn.IFS(ISTEXT(citizen_services_records_log!Q297),PROPER(citizen_services_records_log!Q297),ISBLANK(citizen_services_records_log!Q297),"None"),"Id","ID",1)</f>
        <v>Incorrect ID Number Provided Initially, Corrected</v>
      </c>
    </row>
    <row r="298" spans="1:17" x14ac:dyDescent="0.3">
      <c r="A298" s="5" t="str">
        <f>IF(ISBLANK(citizen_services_records_log!A298),"None",(CONCATENATE(UPPER(_xlfn.TEXTBEFORE(SUBSTITUTE(citizen_services_records_log!A298, "-", ""), {"0","1","2","3","4","5","6","7","8","9"}, 1)),"-",RIGHT(citizen_services_records_log!A298,6))))</f>
        <v>SASSA-000506</v>
      </c>
      <c r="B298" s="2">
        <f>IF(ISBLANK(citizen_services_records_log!B298),"None",IF(ISNUMBER(citizen_services_records_log!B298),citizen_services_records_log!B298,DATE(RIGHT(citizen_services_records_log!B298,4),MID(citizen_services_records_log!B298,4,2),LEFT(citizen_services_records_log!B298,2))))</f>
        <v>46115</v>
      </c>
      <c r="C298" s="5" t="str">
        <f>IF(citizen_services_records_log!C298 = "SASSA Grant Status Enquiry","SASSA - Grant Status Enquiry",IF(citizen_services_records_log!C298 = "SASSA Grant Application",  "SASSA - Grant Application", IF(citizen_services_records_log!C298=0,"None", citizen_services_records_log!C298)))</f>
        <v>SASSA - Grant Application</v>
      </c>
      <c r="D298" s="5" t="str" cm="1">
        <f t="array" ref="D298">_xlfn.IFS(ISTEXT(citizen_services_records_log!D298),PROPER(citizen_services_records_log!D298),ISBLANK(citizen_services_records_log!D298),"None")</f>
        <v>Vereeniging Home Affairs</v>
      </c>
      <c r="E298" s="5" t="str" cm="1">
        <f t="array" ref="E298">_xlfn.IFS(ISTEXT(citizen_services_records_log!E298),PROPER(citizen_services_records_log!E298),ISBLANK(citizen_services_records_log!E298),"None")</f>
        <v>Refilwe Dlamini</v>
      </c>
      <c r="F298" s="6" cm="1">
        <f t="array" ref="F298">_xlfn.IFS(ISBLANK(citizen_services_records_log!F298),"None", TYPE(citizen_services_records_log!F298)=1,citizen_services_records_log!F298,citizen_services_records_log!F298="ID NOT PROVIDED","ID not provided" )</f>
        <v>909000000000</v>
      </c>
      <c r="G298" s="4">
        <f>IF(ISBLANK(citizen_services_records_log!G298),"None",IF(ISNUMBER(citizen_services_records_log!G298),citizen_services_records_log!G298,DATE(RIGHT(citizen_services_records_log!G298,4),MID(citizen_services_records_log!G298,4,2),LEFT(citizen_services_records_log!G298,2))))</f>
        <v>40075</v>
      </c>
      <c r="H298" s="5" t="str" cm="1">
        <f t="array" ref="H298">_xlfn.IFS(citizen_services_records_log!H298="M", "Male", citizen_services_records_log!H298 = "F", "Female", citizen_services_records_log!H298="male", "Male", citizen_services_records_log!H298="female","Female", ISBLANK(citizen_services_records_log!H298),"None", citizen_services_records_log!H298 = "Female", "Female", citizen_services_records_log!H298="Male","Male")</f>
        <v>Male</v>
      </c>
      <c r="I298" s="6" t="str">
        <f>IF(OR(ISBLANK(citizen_services_records_log!I298),UPPER(TRIM(citizen_services_records_log!I298))="N/A"),"None",_xlfn.LET(_xlpm.d,RIGHT(SUBSTITUTE(SUBSTITUTE(SUBSTITUTE(SUBSTITUTE(citizen_services_records_log!I298," ",""),"-",""),"(",""),")",""),9),"0"&amp;LEFT(_xlpm.d,2)&amp;" "&amp;MID(_xlpm.d,3,3)&amp;" "&amp;RIGHT(_xlpm.d,4)))</f>
        <v>081 445 8613</v>
      </c>
      <c r="J298" s="5" t="str" cm="1">
        <f t="array" ref="J298">_xlfn.IFS(ISTEXT(citizen_services_records_log!J298),citizen_services_records_log!J298,ISBLANK(citizen_services_records_log!J298),"None")</f>
        <v>Ward 3</v>
      </c>
      <c r="K298" s="5" t="str" cm="1">
        <f t="array" ref="K298">_xlfn.IFS(ISTEXT(citizen_services_records_log!K298),citizen_services_records_log!K298, ISBLANK(citizen_services_records_log!K298),"None")</f>
        <v>None</v>
      </c>
      <c r="L298" s="5" t="str" cm="1">
        <f t="array" ref="L298">SUBSTITUTE(PROPER(_xlfn.IFS(ISTEXT(citizen_services_records_log!L298),citizen_services_records_log!L298, ISBLANK(citizen_services_records_log!L298),"None")),"Id","ID",1)</f>
        <v>Complete</v>
      </c>
      <c r="M298" s="5" t="str" cm="1">
        <f t="array" ref="M298">IF(citizen_services_records_log!M298 = "Re-opened","Re-opened",PROPER(_xlfn.IFS(ISTEXT(citizen_services_records_log!M298),citizen_services_records_log!M298, ISBLANK(citizen_services_records_log!M298),"None")))</f>
        <v>Closed</v>
      </c>
      <c r="N298" s="5" t="str" cm="1">
        <f t="array" ref="N298">(_xlfn.IFS(ISTEXT(citizen_services_records_log!N298),citizen_services_records_log!N298,ISBLANK(citizen_services_records_log!N298),"None"))</f>
        <v>Q075</v>
      </c>
      <c r="O298" s="5" t="str" cm="1">
        <f t="array" ref="O298">_xlfn.IFS(ISTEXT(citizen_services_records_log!O298),PROPER(citizen_services_records_log!O298),ISBLANK(citizen_services_records_log!O298),"None")</f>
        <v>Werner Mahlangu</v>
      </c>
      <c r="P298" s="4" t="str">
        <f>IF(ISBLANK(citizen_services_records_log!P298),"None",IF(ISNUMBER(citizen_services_records_log!P298),citizen_services_records_log!P298,DATE(RIGHT(citizen_services_records_log!P298,4),MID(citizen_services_records_log!P298,4,2),LEFT(citizen_services_records_log!P298,2))))</f>
        <v>None</v>
      </c>
      <c r="Q298" s="5" t="str" cm="1">
        <f t="array" ref="Q298">SUBSTITUTE(_xlfn.IFS(ISTEXT(citizen_services_records_log!Q298),PROPER(citizen_services_records_log!Q298),ISBLANK(citizen_services_records_log!Q298),"None"),"Id","ID",1)</f>
        <v>Incorrect ID Number Provided Initially, Corrected</v>
      </c>
    </row>
    <row r="299" spans="1:17" x14ac:dyDescent="0.3">
      <c r="A299" s="5" t="str">
        <f>IF(ISBLANK(citizen_services_records_log!A299),"None",(CONCATENATE(UPPER(_xlfn.TEXTBEFORE(SUBSTITUTE(citizen_services_records_log!A299, "-", ""), {"0","1","2","3","4","5","6","7","8","9"}, 1)),"-",RIGHT(citizen_services_records_log!A299,6))))</f>
        <v>MUN-000685</v>
      </c>
      <c r="B299" s="2">
        <f>IF(ISBLANK(citizen_services_records_log!B299),"None",IF(ISNUMBER(citizen_services_records_log!B299),citizen_services_records_log!B299,DATE(RIGHT(citizen_services_records_log!B299,4),MID(citizen_services_records_log!B299,4,2),LEFT(citizen_services_records_log!B299,2))))</f>
        <v>46071</v>
      </c>
      <c r="C299" s="5" t="str">
        <f>IF(citizen_services_records_log!C299 = "SASSA Grant Status Enquiry","SASSA - Grant Status Enquiry",IF(citizen_services_records_log!C299 = "SASSA Grant Application",  "SASSA - Grant Application", IF(citizen_services_records_log!C299=0,"None", citizen_services_records_log!C299)))</f>
        <v>Municipal - Service Request</v>
      </c>
      <c r="D299" s="5" t="str" cm="1">
        <f t="array" ref="D299">_xlfn.IFS(ISTEXT(citizen_services_records_log!D299),PROPER(citizen_services_records_log!D299),ISBLANK(citizen_services_records_log!D299),"None")</f>
        <v>Meyerton Municipal Office</v>
      </c>
      <c r="E299" s="5" t="str" cm="1">
        <f t="array" ref="E299">_xlfn.IFS(ISTEXT(citizen_services_records_log!E299),PROPER(citizen_services_records_log!E299),ISBLANK(citizen_services_records_log!E299),"None")</f>
        <v>Nomvula Botha</v>
      </c>
      <c r="F299" s="6" cm="1">
        <f t="array" ref="F299">_xlfn.IFS(ISBLANK(citizen_services_records_log!F299),"None", TYPE(citizen_services_records_log!F299)=1,citizen_services_records_log!F299,citizen_services_records_log!F299="ID NOT PROVIDED","ID not provided" )</f>
        <v>8910000000000</v>
      </c>
      <c r="G299" s="4">
        <f>IF(ISBLANK(citizen_services_records_log!G299),"None",IF(ISNUMBER(citizen_services_records_log!G299),citizen_services_records_log!G299,DATE(RIGHT(citizen_services_records_log!G299,4),MID(citizen_services_records_log!G299,4,2),LEFT(citizen_services_records_log!G299,2))))</f>
        <v>32723</v>
      </c>
      <c r="H299" s="5" t="str" cm="1">
        <f t="array" ref="H299">_xlfn.IFS(citizen_services_records_log!H299="M", "Male", citizen_services_records_log!H299 = "F", "Female", citizen_services_records_log!H299="male", "Male", citizen_services_records_log!H299="female","Female", ISBLANK(citizen_services_records_log!H299),"None", citizen_services_records_log!H299 = "Female", "Female", citizen_services_records_log!H299="Male","Male")</f>
        <v>None</v>
      </c>
      <c r="I299" s="6" t="str">
        <f>IF(OR(ISBLANK(citizen_services_records_log!I299),UPPER(TRIM(citizen_services_records_log!I299))="N/A"),"None",_xlfn.LET(_xlpm.d,RIGHT(SUBSTITUTE(SUBSTITUTE(SUBSTITUTE(SUBSTITUTE(citizen_services_records_log!I299," ",""),"-",""),"(",""),")",""),9),"0"&amp;LEFT(_xlpm.d,2)&amp;" "&amp;MID(_xlpm.d,3,3)&amp;" "&amp;RIGHT(_xlpm.d,4)))</f>
        <v>069 127 6125</v>
      </c>
      <c r="J299" s="5" t="str" cm="1">
        <f t="array" ref="J299">_xlfn.IFS(ISTEXT(citizen_services_records_log!J299),citizen_services_records_log!J299,ISBLANK(citizen_services_records_log!J299),"None")</f>
        <v>Ward 12</v>
      </c>
      <c r="K299" s="5" t="str" cm="1">
        <f t="array" ref="K299">_xlfn.IFS(ISTEXT(citizen_services_records_log!K299),citizen_services_records_log!K299, ISBLANK(citizen_services_records_log!K299),"None")</f>
        <v>None</v>
      </c>
      <c r="L299" s="5" t="str" cm="1">
        <f t="array" ref="L299">SUBSTITUTE(PROPER(_xlfn.IFS(ISTEXT(citizen_services_records_log!L299),citizen_services_records_log!L299, ISBLANK(citizen_services_records_log!L299),"None")),"Id","ID",1)</f>
        <v>Incomplete - Missing Proof Of Residence</v>
      </c>
      <c r="M299" s="5" t="str" cm="1">
        <f t="array" ref="M299">IF(citizen_services_records_log!M299 = "Re-opened","Re-opened",PROPER(_xlfn.IFS(ISTEXT(citizen_services_records_log!M299),citizen_services_records_log!M299, ISBLANK(citizen_services_records_log!M299),"None")))</f>
        <v>Escalated</v>
      </c>
      <c r="N299" s="5" t="str" cm="1">
        <f t="array" ref="N299">(_xlfn.IFS(ISTEXT(citizen_services_records_log!N299),citizen_services_records_log!N299,ISBLANK(citizen_services_records_log!N299),"None"))</f>
        <v>Q285</v>
      </c>
      <c r="O299" s="5" t="str" cm="1">
        <f t="array" ref="O299">_xlfn.IFS(ISTEXT(citizen_services_records_log!O299),PROPER(citizen_services_records_log!O299),ISBLANK(citizen_services_records_log!O299),"None")</f>
        <v>Busisiwe Swart</v>
      </c>
      <c r="P299" s="4" t="str">
        <f>IF(ISBLANK(citizen_services_records_log!P299),"None",IF(ISNUMBER(citizen_services_records_log!P299),citizen_services_records_log!P299,DATE(RIGHT(citizen_services_records_log!P299,4),MID(citizen_services_records_log!P299,4,2),LEFT(citizen_services_records_log!P299,2))))</f>
        <v>None</v>
      </c>
      <c r="Q299" s="5" t="str" cm="1">
        <f t="array" ref="Q299">SUBSTITUTE(_xlfn.IFS(ISTEXT(citizen_services_records_log!Q299),PROPER(citizen_services_records_log!Q299),ISBLANK(citizen_services_records_log!Q299),"None"),"Id","ID",1)</f>
        <v>Interpreter Required - Assisted In Sesotho</v>
      </c>
    </row>
    <row r="300" spans="1:17" x14ac:dyDescent="0.3">
      <c r="A300" s="5" t="str">
        <f>IF(ISBLANK(citizen_services_records_log!A300),"None",(CONCATENATE(UPPER(_xlfn.TEXTBEFORE(SUBSTITUTE(citizen_services_records_log!A300, "-", ""), {"0","1","2","3","4","5","6","7","8","9"}, 1)),"-",RIGHT(citizen_services_records_log!A300,6))))</f>
        <v>DHA-000799</v>
      </c>
      <c r="B300" s="2">
        <f>IF(ISBLANK(citizen_services_records_log!B300),"None",IF(ISNUMBER(citizen_services_records_log!B300),citizen_services_records_log!B300,DATE(RIGHT(citizen_services_records_log!B300,4),MID(citizen_services_records_log!B300,4,2),LEFT(citizen_services_records_log!B300,2))))</f>
        <v>46065</v>
      </c>
      <c r="C300" s="5" t="str">
        <f>IF(citizen_services_records_log!C300 = "SASSA Grant Status Enquiry","SASSA - Grant Status Enquiry",IF(citizen_services_records_log!C300 = "SASSA Grant Application",  "SASSA - Grant Application", IF(citizen_services_records_log!C300=0,"None", citizen_services_records_log!C300)))</f>
        <v>Home Affairs - Birth Certificate</v>
      </c>
      <c r="D300" s="5" t="str" cm="1">
        <f t="array" ref="D300">_xlfn.IFS(ISTEXT(citizen_services_records_log!D300),PROPER(citizen_services_records_log!D300),ISBLANK(citizen_services_records_log!D300),"None")</f>
        <v>Sharpeville Clinic</v>
      </c>
      <c r="E300" s="5" t="str" cm="1">
        <f t="array" ref="E300">_xlfn.IFS(ISTEXT(citizen_services_records_log!E300),PROPER(citizen_services_records_log!E300),ISBLANK(citizen_services_records_log!E300),"None")</f>
        <v>Lindiwe Molefe</v>
      </c>
      <c r="F300" s="6" cm="1">
        <f t="array" ref="F300">_xlfn.IFS(ISBLANK(citizen_services_records_log!F300),"None", TYPE(citizen_services_records_log!F300)=1,citizen_services_records_log!F300,citizen_services_records_log!F300="ID NOT PROVIDED","ID not provided" )</f>
        <v>407000000000</v>
      </c>
      <c r="G300" s="4">
        <f>IF(ISBLANK(citizen_services_records_log!G300),"None",IF(ISNUMBER(citizen_services_records_log!G300),citizen_services_records_log!G300,DATE(RIGHT(citizen_services_records_log!G300,4),MID(citizen_services_records_log!G300,4,2),LEFT(citizen_services_records_log!G300,2))))</f>
        <v>38194</v>
      </c>
      <c r="H300" s="5" t="str" cm="1">
        <f t="array" ref="H300">_xlfn.IFS(citizen_services_records_log!H300="M", "Male", citizen_services_records_log!H300 = "F", "Female", citizen_services_records_log!H300="male", "Male", citizen_services_records_log!H300="female","Female", ISBLANK(citizen_services_records_log!H300),"None", citizen_services_records_log!H300 = "Female", "Female", citizen_services_records_log!H300="Male","Male")</f>
        <v>Female</v>
      </c>
      <c r="I300" s="6" t="str">
        <f>IF(OR(ISBLANK(citizen_services_records_log!I300),UPPER(TRIM(citizen_services_records_log!I300))="N/A"),"None",_xlfn.LET(_xlpm.d,RIGHT(SUBSTITUTE(SUBSTITUTE(SUBSTITUTE(SUBSTITUTE(citizen_services_records_log!I300," ",""),"-",""),"(",""),")",""),9),"0"&amp;LEFT(_xlpm.d,2)&amp;" "&amp;MID(_xlpm.d,3,3)&amp;" "&amp;RIGHT(_xlpm.d,4)))</f>
        <v>083 471 3283</v>
      </c>
      <c r="J300" s="5" t="str" cm="1">
        <f t="array" ref="J300">_xlfn.IFS(ISTEXT(citizen_services_records_log!J300),citizen_services_records_log!J300,ISBLANK(citizen_services_records_log!J300),"None")</f>
        <v>Ward 1</v>
      </c>
      <c r="K300" s="5" t="str" cm="1">
        <f t="array" ref="K300">_xlfn.IFS(ISTEXT(citizen_services_records_log!K300),citizen_services_records_log!K300, ISBLANK(citizen_services_records_log!K300),"None")</f>
        <v>None</v>
      </c>
      <c r="L300" s="5" t="str" cm="1">
        <f t="array" ref="L300">SUBSTITUTE(PROPER(_xlfn.IFS(ISTEXT(citizen_services_records_log!L300),citizen_services_records_log!L300, ISBLANK(citizen_services_records_log!L300),"None")),"Id","ID",1)</f>
        <v>Approved</v>
      </c>
      <c r="M300" s="5" t="str" cm="1">
        <f t="array" ref="M300">IF(citizen_services_records_log!M300 = "Re-opened","Re-opened",PROPER(_xlfn.IFS(ISTEXT(citizen_services_records_log!M300),citizen_services_records_log!M300, ISBLANK(citizen_services_records_log!M300),"None")))</f>
        <v>Resolved</v>
      </c>
      <c r="N300" s="5" t="str" cm="1">
        <f t="array" ref="N300">(_xlfn.IFS(ISTEXT(citizen_services_records_log!N300),citizen_services_records_log!N300,ISBLANK(citizen_services_records_log!N300),"None"))</f>
        <v>Q111</v>
      </c>
      <c r="O300" s="5" t="str" cm="1">
        <f t="array" ref="O300">_xlfn.IFS(ISTEXT(citizen_services_records_log!O300),PROPER(citizen_services_records_log!O300),ISBLANK(citizen_services_records_log!O300),"None")</f>
        <v>Zanele Swart</v>
      </c>
      <c r="P300" s="4" t="str">
        <f>IF(ISBLANK(citizen_services_records_log!P300),"None",IF(ISNUMBER(citizen_services_records_log!P300),citizen_services_records_log!P300,DATE(RIGHT(citizen_services_records_log!P300,4),MID(citizen_services_records_log!P300,4,2),LEFT(citizen_services_records_log!P300,2))))</f>
        <v>None</v>
      </c>
      <c r="Q300" s="5" t="str" cm="1">
        <f t="array" ref="Q300">SUBSTITUTE(_xlfn.IFS(ISTEXT(citizen_services_records_log!Q300),PROPER(citizen_services_records_log!Q300),ISBLANK(citizen_services_records_log!Q300),"None"),"Id","ID",1)</f>
        <v>Incorrect ID Number Provided Initially, Corrected</v>
      </c>
    </row>
    <row r="301" spans="1:17" x14ac:dyDescent="0.3">
      <c r="A301" s="5" t="str">
        <f>IF(ISBLANK(citizen_services_records_log!A301),"None",(CONCATENATE(UPPER(_xlfn.TEXTBEFORE(SUBSTITUTE(citizen_services_records_log!A301, "-", ""), {"0","1","2","3","4","5","6","7","8","9"}, 1)),"-",RIGHT(citizen_services_records_log!A301,6))))</f>
        <v>DHA-000038</v>
      </c>
      <c r="B301" s="2">
        <f>IF(ISBLANK(citizen_services_records_log!B301),"None",IF(ISNUMBER(citizen_services_records_log!B301),citizen_services_records_log!B301,DATE(RIGHT(citizen_services_records_log!B301,4),MID(citizen_services_records_log!B301,4,2),LEFT(citizen_services_records_log!B301,2))))</f>
        <v>46166</v>
      </c>
      <c r="C301" s="5" t="str">
        <f>IF(citizen_services_records_log!C301 = "SASSA Grant Status Enquiry","SASSA - Grant Status Enquiry",IF(citizen_services_records_log!C301 = "SASSA Grant Application",  "SASSA - Grant Application", IF(citizen_services_records_log!C301=0,"None", citizen_services_records_log!C301)))</f>
        <v>Home Affairs - Birth Certificate</v>
      </c>
      <c r="D301" s="5" t="str" cm="1">
        <f t="array" ref="D301">_xlfn.IFS(ISTEXT(citizen_services_records_log!D301),PROPER(citizen_services_records_log!D301),ISBLANK(citizen_services_records_log!D301),"None")</f>
        <v>Evaton Sassa Office</v>
      </c>
      <c r="E301" s="5" t="str" cm="1">
        <f t="array" ref="E301">_xlfn.IFS(ISTEXT(citizen_services_records_log!E301),PROPER(citizen_services_records_log!E301),ISBLANK(citizen_services_records_log!E301),"None")</f>
        <v>Pieter Ndlovu</v>
      </c>
      <c r="F301" s="6" t="str" cm="1">
        <f t="array" ref="F301">_xlfn.IFS(ISBLANK(citizen_services_records_log!F301),"None", TYPE(citizen_services_records_log!F301)=1,citizen_services_records_log!F301,citizen_services_records_log!F301="ID NOT PROVIDED","ID not provided" )</f>
        <v>None</v>
      </c>
      <c r="G301" s="4">
        <f>IF(ISBLANK(citizen_services_records_log!G301),"None",IF(ISNUMBER(citizen_services_records_log!G301),citizen_services_records_log!G301,DATE(RIGHT(citizen_services_records_log!G301,4),MID(citizen_services_records_log!G301,4,2),LEFT(citizen_services_records_log!G301,2))))</f>
        <v>19667</v>
      </c>
      <c r="H301" s="5" t="str" cm="1">
        <f t="array" ref="H301">_xlfn.IFS(citizen_services_records_log!H301="M", "Male", citizen_services_records_log!H301 = "F", "Female", citizen_services_records_log!H301="male", "Male", citizen_services_records_log!H301="female","Female", ISBLANK(citizen_services_records_log!H301),"None", citizen_services_records_log!H301 = "Female", "Female", citizen_services_records_log!H301="Male","Male")</f>
        <v>Male</v>
      </c>
      <c r="I301" s="6" t="str">
        <f>IF(OR(ISBLANK(citizen_services_records_log!I301),UPPER(TRIM(citizen_services_records_log!I301))="N/A"),"None",_xlfn.LET(_xlpm.d,RIGHT(SUBSTITUTE(SUBSTITUTE(SUBSTITUTE(SUBSTITUTE(citizen_services_records_log!I301," ",""),"-",""),"(",""),")",""),9),"0"&amp;LEFT(_xlpm.d,2)&amp;" "&amp;MID(_xlpm.d,3,3)&amp;" "&amp;RIGHT(_xlpm.d,4)))</f>
        <v>080 927 4792</v>
      </c>
      <c r="J301" s="5" t="str" cm="1">
        <f t="array" ref="J301">_xlfn.IFS(ISTEXT(citizen_services_records_log!J301),citizen_services_records_log!J301,ISBLANK(citizen_services_records_log!J301),"None")</f>
        <v>Ward 16</v>
      </c>
      <c r="K301" s="5" t="str" cm="1">
        <f t="array" ref="K301">_xlfn.IFS(ISTEXT(citizen_services_records_log!K301),citizen_services_records_log!K301, ISBLANK(citizen_services_records_log!K301),"None")</f>
        <v>None</v>
      </c>
      <c r="L301" s="5" t="str" cm="1">
        <f t="array" ref="L301">SUBSTITUTE(PROPER(_xlfn.IFS(ISTEXT(citizen_services_records_log!L301),citizen_services_records_log!L301, ISBLANK(citizen_services_records_log!L301),"None")),"Id","ID",1)</f>
        <v>Complete</v>
      </c>
      <c r="M301" s="5" t="str" cm="1">
        <f t="array" ref="M301">IF(citizen_services_records_log!M301 = "Re-opened","Re-opened",PROPER(_xlfn.IFS(ISTEXT(citizen_services_records_log!M301),citizen_services_records_log!M301, ISBLANK(citizen_services_records_log!M301),"None")))</f>
        <v>Captured</v>
      </c>
      <c r="N301" s="5" t="str" cm="1">
        <f t="array" ref="N301">(_xlfn.IFS(ISTEXT(citizen_services_records_log!N301),citizen_services_records_log!N301,ISBLANK(citizen_services_records_log!N301),"None"))</f>
        <v>Q122</v>
      </c>
      <c r="O301" s="5" t="str" cm="1">
        <f t="array" ref="O301">_xlfn.IFS(ISTEXT(citizen_services_records_log!O301),PROPER(citizen_services_records_log!O301),ISBLANK(citizen_services_records_log!O301),"None")</f>
        <v>Werner Mahlangu</v>
      </c>
      <c r="P301" s="4" t="str">
        <f>IF(ISBLANK(citizen_services_records_log!P301),"None",IF(ISNUMBER(citizen_services_records_log!P301),citizen_services_records_log!P301,DATE(RIGHT(citizen_services_records_log!P301,4),MID(citizen_services_records_log!P301,4,2),LEFT(citizen_services_records_log!P301,2))))</f>
        <v>None</v>
      </c>
      <c r="Q301" s="5" t="str" cm="1">
        <f t="array" ref="Q301">SUBSTITUTE(_xlfn.IFS(ISTEXT(citizen_services_records_log!Q301),PROPER(citizen_services_records_log!Q301),ISBLANK(citizen_services_records_log!Q301),"None"),"Id","ID",1)</f>
        <v>Grant Payment Query - Referred To Sassa Call Centre</v>
      </c>
    </row>
    <row r="302" spans="1:17" x14ac:dyDescent="0.3">
      <c r="A302" s="5" t="str">
        <f>IF(ISBLANK(citizen_services_records_log!A302),"None",(CONCATENATE(UPPER(_xlfn.TEXTBEFORE(SUBSTITUTE(citizen_services_records_log!A302, "-", ""), {"0","1","2","3","4","5","6","7","8","9"}, 1)),"-",RIGHT(citizen_services_records_log!A302,6))))</f>
        <v>MUN-000152</v>
      </c>
      <c r="B302" s="2">
        <f>IF(ISBLANK(citizen_services_records_log!B302),"None",IF(ISNUMBER(citizen_services_records_log!B302),citizen_services_records_log!B302,DATE(RIGHT(citizen_services_records_log!B302,4),MID(citizen_services_records_log!B302,4,2),LEFT(citizen_services_records_log!B302,2))))</f>
        <v>46062</v>
      </c>
      <c r="C302" s="5" t="str">
        <f>IF(citizen_services_records_log!C302 = "SASSA Grant Status Enquiry","SASSA - Grant Status Enquiry",IF(citizen_services_records_log!C302 = "SASSA Grant Application",  "SASSA - Grant Application", IF(citizen_services_records_log!C302=0,"None", citizen_services_records_log!C302)))</f>
        <v>Municipal - Account Query</v>
      </c>
      <c r="D302" s="5" t="str" cm="1">
        <f t="array" ref="D302">_xlfn.IFS(ISTEXT(citizen_services_records_log!D302),PROPER(citizen_services_records_log!D302),ISBLANK(citizen_services_records_log!D302),"None")</f>
        <v>Boipatong Clinic</v>
      </c>
      <c r="E302" s="5" t="str" cm="1">
        <f t="array" ref="E302">_xlfn.IFS(ISTEXT(citizen_services_records_log!E302),PROPER(citizen_services_records_log!E302),ISBLANK(citizen_services_records_log!E302),"None")</f>
        <v>Grace Molefe</v>
      </c>
      <c r="F302" s="6" cm="1">
        <f t="array" ref="F302">_xlfn.IFS(ISBLANK(citizen_services_records_log!F302),"None", TYPE(citizen_services_records_log!F302)=1,citizen_services_records_log!F302,citizen_services_records_log!F302="ID NOT PROVIDED","ID not provided" )</f>
        <v>7910000000000</v>
      </c>
      <c r="G302" s="4">
        <f>IF(ISBLANK(citizen_services_records_log!G302),"None",IF(ISNUMBER(citizen_services_records_log!G302),citizen_services_records_log!G302,DATE(RIGHT(citizen_services_records_log!G302,4),MID(citizen_services_records_log!G302,4,2),LEFT(citizen_services_records_log!G302,2))))</f>
        <v>29104</v>
      </c>
      <c r="H302" s="5" t="str" cm="1">
        <f t="array" ref="H302">_xlfn.IFS(citizen_services_records_log!H302="M", "Male", citizen_services_records_log!H302 = "F", "Female", citizen_services_records_log!H302="male", "Male", citizen_services_records_log!H302="female","Female", ISBLANK(citizen_services_records_log!H302),"None", citizen_services_records_log!H302 = "Female", "Female", citizen_services_records_log!H302="Male","Male")</f>
        <v>Male</v>
      </c>
      <c r="I302" s="6" t="str">
        <f>IF(OR(ISBLANK(citizen_services_records_log!I302),UPPER(TRIM(citizen_services_records_log!I302))="N/A"),"None",_xlfn.LET(_xlpm.d,RIGHT(SUBSTITUTE(SUBSTITUTE(SUBSTITUTE(SUBSTITUTE(citizen_services_records_log!I302," ",""),"-",""),"(",""),")",""),9),"0"&amp;LEFT(_xlpm.d,2)&amp;" "&amp;MID(_xlpm.d,3,3)&amp;" "&amp;RIGHT(_xlpm.d,4)))</f>
        <v>079 696 6236</v>
      </c>
      <c r="J302" s="5" t="str" cm="1">
        <f t="array" ref="J302">_xlfn.IFS(ISTEXT(citizen_services_records_log!J302),citizen_services_records_log!J302,ISBLANK(citizen_services_records_log!J302),"None")</f>
        <v>Ward 20</v>
      </c>
      <c r="K302" s="5" t="str" cm="1">
        <f t="array" ref="K302">_xlfn.IFS(ISTEXT(citizen_services_records_log!K302),citizen_services_records_log!K302, ISBLANK(citizen_services_records_log!K302),"None")</f>
        <v>None</v>
      </c>
      <c r="L302" s="5" t="str" cm="1">
        <f t="array" ref="L302">SUBSTITUTE(PROPER(_xlfn.IFS(ISTEXT(citizen_services_records_log!L302),citizen_services_records_log!L302, ISBLANK(citizen_services_records_log!L302),"None")),"Id","ID",1)</f>
        <v>Rejected</v>
      </c>
      <c r="M302" s="5" t="str" cm="1">
        <f t="array" ref="M302">IF(citizen_services_records_log!M302 = "Re-opened","Re-opened",PROPER(_xlfn.IFS(ISTEXT(citizen_services_records_log!M302),citizen_services_records_log!M302, ISBLANK(citizen_services_records_log!M302),"None")))</f>
        <v>Awaiting Documents</v>
      </c>
      <c r="N302" s="5" t="str" cm="1">
        <f t="array" ref="N302">(_xlfn.IFS(ISTEXT(citizen_services_records_log!N302),citizen_services_records_log!N302,ISBLANK(citizen_services_records_log!N302),"None"))</f>
        <v>Q269</v>
      </c>
      <c r="O302" s="5" t="str" cm="1">
        <f t="array" ref="O302">_xlfn.IFS(ISTEXT(citizen_services_records_log!O302),PROPER(citizen_services_records_log!O302),ISBLANK(citizen_services_records_log!O302),"None")</f>
        <v>Lerato Radebe</v>
      </c>
      <c r="P302" s="4" t="str">
        <f>IF(ISBLANK(citizen_services_records_log!P302),"None",IF(ISNUMBER(citizen_services_records_log!P302),citizen_services_records_log!P302,DATE(RIGHT(citizen_services_records_log!P302,4),MID(citizen_services_records_log!P302,4,2),LEFT(citizen_services_records_log!P302,2))))</f>
        <v>None</v>
      </c>
      <c r="Q302" s="5" t="str" cm="1">
        <f t="array" ref="Q302">SUBSTITUTE(_xlfn.IFS(ISTEXT(citizen_services_records_log!Q302),PROPER(citizen_services_records_log!Q302),ISBLANK(citizen_services_records_log!Q302),"None"),"Id","ID",1)</f>
        <v>Urgent Case - Fast-Tracked Per Supervisor Approval</v>
      </c>
    </row>
    <row r="303" spans="1:17" x14ac:dyDescent="0.3">
      <c r="A303" s="5" t="str">
        <f>IF(ISBLANK(citizen_services_records_log!A303),"None",(CONCATENATE(UPPER(_xlfn.TEXTBEFORE(SUBSTITUTE(citizen_services_records_log!A303, "-", ""), {"0","1","2","3","4","5","6","7","8","9"}, 1)),"-",RIGHT(citizen_services_records_log!A303,6))))</f>
        <v>MUN-000085</v>
      </c>
      <c r="B303" s="2">
        <f>IF(ISBLANK(citizen_services_records_log!B303),"None",IF(ISNUMBER(citizen_services_records_log!B303),citizen_services_records_log!B303,DATE(RIGHT(citizen_services_records_log!B303,4),MID(citizen_services_records_log!B303,4,2),LEFT(citizen_services_records_log!B303,2))))</f>
        <v>46188</v>
      </c>
      <c r="C303" s="5" t="str">
        <f>IF(citizen_services_records_log!C303 = "SASSA Grant Status Enquiry","SASSA - Grant Status Enquiry",IF(citizen_services_records_log!C303 = "SASSA Grant Application",  "SASSA - Grant Application", IF(citizen_services_records_log!C303=0,"None", citizen_services_records_log!C303)))</f>
        <v>Municipal - Account Query</v>
      </c>
      <c r="D303" s="5" t="str" cm="1">
        <f t="array" ref="D303">_xlfn.IFS(ISTEXT(citizen_services_records_log!D303),PROPER(citizen_services_records_log!D303),ISBLANK(citizen_services_records_log!D303),"None")</f>
        <v>Sebokeng Sassa Office</v>
      </c>
      <c r="E303" s="5" t="str" cm="1">
        <f t="array" ref="E303">_xlfn.IFS(ISTEXT(citizen_services_records_log!E303),PROPER(citizen_services_records_log!E303),ISBLANK(citizen_services_records_log!E303),"None")</f>
        <v>Mandla Mokoena</v>
      </c>
      <c r="F303" s="6" cm="1">
        <f t="array" ref="F303">_xlfn.IFS(ISBLANK(citizen_services_records_log!F303),"None", TYPE(citizen_services_records_log!F303)=1,citizen_services_records_log!F303,citizen_services_records_log!F303="ID NOT PROVIDED","ID not provided" )</f>
        <v>9900000000000</v>
      </c>
      <c r="G303" s="4">
        <f>IF(ISBLANK(citizen_services_records_log!G303),"None",IF(ISNUMBER(citizen_services_records_log!G303),citizen_services_records_log!G303,DATE(RIGHT(citizen_services_records_log!G303,4),MID(citizen_services_records_log!G303,4,2),LEFT(citizen_services_records_log!G303,2))))</f>
        <v>36283</v>
      </c>
      <c r="H303" s="5" t="str" cm="1">
        <f t="array" ref="H303">_xlfn.IFS(citizen_services_records_log!H303="M", "Male", citizen_services_records_log!H303 = "F", "Female", citizen_services_records_log!H303="male", "Male", citizen_services_records_log!H303="female","Female", ISBLANK(citizen_services_records_log!H303),"None", citizen_services_records_log!H303 = "Female", "Female", citizen_services_records_log!H303="Male","Male")</f>
        <v>Male</v>
      </c>
      <c r="I303" s="6" t="str">
        <f>IF(OR(ISBLANK(citizen_services_records_log!I303),UPPER(TRIM(citizen_services_records_log!I303))="N/A"),"None",_xlfn.LET(_xlpm.d,RIGHT(SUBSTITUTE(SUBSTITUTE(SUBSTITUTE(SUBSTITUTE(citizen_services_records_log!I303," ",""),"-",""),"(",""),")",""),9),"0"&amp;LEFT(_xlpm.d,2)&amp;" "&amp;MID(_xlpm.d,3,3)&amp;" "&amp;RIGHT(_xlpm.d,4)))</f>
        <v>None</v>
      </c>
      <c r="J303" s="5" t="str" cm="1">
        <f t="array" ref="J303">_xlfn.IFS(ISTEXT(citizen_services_records_log!J303),citizen_services_records_log!J303,ISBLANK(citizen_services_records_log!J303),"None")</f>
        <v>Ward 3 (Informal Settlement)</v>
      </c>
      <c r="K303" s="5" t="str" cm="1">
        <f t="array" ref="K303">_xlfn.IFS(ISTEXT(citizen_services_records_log!K303),citizen_services_records_log!K303, ISBLANK(citizen_services_records_log!K303),"None")</f>
        <v>None</v>
      </c>
      <c r="L303" s="5" t="str" cm="1">
        <f t="array" ref="L303">SUBSTITUTE(PROPER(_xlfn.IFS(ISTEXT(citizen_services_records_log!L303),citizen_services_records_log!L303, ISBLANK(citizen_services_records_log!L303),"None")),"Id","ID",1)</f>
        <v>None</v>
      </c>
      <c r="M303" s="5" t="str" cm="1">
        <f t="array" ref="M303">IF(citizen_services_records_log!M303 = "Re-opened","Re-opened",PROPER(_xlfn.IFS(ISTEXT(citizen_services_records_log!M303),citizen_services_records_log!M303, ISBLANK(citizen_services_records_log!M303),"None")))</f>
        <v>None</v>
      </c>
      <c r="N303" s="5" t="str" cm="1">
        <f t="array" ref="N303">(_xlfn.IFS(ISTEXT(citizen_services_records_log!N303),citizen_services_records_log!N303,ISBLANK(citizen_services_records_log!N303),"None"))</f>
        <v>Q193</v>
      </c>
      <c r="O303" s="5" t="str" cm="1">
        <f t="array" ref="O303">_xlfn.IFS(ISTEXT(citizen_services_records_log!O303),PROPER(citizen_services_records_log!O303),ISBLANK(citizen_services_records_log!O303),"None")</f>
        <v>Refilwe Radebe</v>
      </c>
      <c r="P303" s="4" t="str">
        <f>IF(ISBLANK(citizen_services_records_log!P303),"None",IF(ISNUMBER(citizen_services_records_log!P303),citizen_services_records_log!P303,DATE(RIGHT(citizen_services_records_log!P303,4),MID(citizen_services_records_log!P303,4,2),LEFT(citizen_services_records_log!P303,2))))</f>
        <v>None</v>
      </c>
      <c r="Q303" s="5" t="str" cm="1">
        <f t="array" ref="Q303">SUBSTITUTE(_xlfn.IFS(ISTEXT(citizen_services_records_log!Q303),PROPER(citizen_services_records_log!Q303),ISBLANK(citizen_services_records_log!Q303),"None"),"Id","ID",1)</f>
        <v>Grant Payment Query - Referred To Sassa Call Centre</v>
      </c>
    </row>
    <row r="304" spans="1:17" x14ac:dyDescent="0.3">
      <c r="A304" s="5" t="str">
        <f>IF(ISBLANK(citizen_services_records_log!A304),"None",(CONCATENATE(UPPER(_xlfn.TEXTBEFORE(SUBSTITUTE(citizen_services_records_log!A304, "-", ""), {"0","1","2","3","4","5","6","7","8","9"}, 1)),"-",RIGHT(citizen_services_records_log!A304,6))))</f>
        <v>CLN-000806</v>
      </c>
      <c r="B304" s="2">
        <f>IF(ISBLANK(citizen_services_records_log!B304),"None",IF(ISNUMBER(citizen_services_records_log!B304),citizen_services_records_log!B304,DATE(RIGHT(citizen_services_records_log!B304,4),MID(citizen_services_records_log!B304,4,2),LEFT(citizen_services_records_log!B304,2))))</f>
        <v>46052</v>
      </c>
      <c r="C304" s="5" t="str">
        <f>IF(citizen_services_records_log!C304 = "SASSA Grant Status Enquiry","SASSA - Grant Status Enquiry",IF(citizen_services_records_log!C304 = "SASSA Grant Application",  "SASSA - Grant Application", IF(citizen_services_records_log!C304=0,"None", citizen_services_records_log!C304)))</f>
        <v>Clinic - Chronic Medication Collection</v>
      </c>
      <c r="D304" s="5" t="str" cm="1">
        <f t="array" ref="D304">_xlfn.IFS(ISTEXT(citizen_services_records_log!D304),PROPER(citizen_services_records_log!D304),ISBLANK(citizen_services_records_log!D304),"None")</f>
        <v>Evaton Sassa Office</v>
      </c>
      <c r="E304" s="5" t="str" cm="1">
        <f t="array" ref="E304">_xlfn.IFS(ISTEXT(citizen_services_records_log!E304),PROPER(citizen_services_records_log!E304),ISBLANK(citizen_services_records_log!E304),"None")</f>
        <v>Bongani Radebe</v>
      </c>
      <c r="F304" s="6" cm="1">
        <f t="array" ref="F304">_xlfn.IFS(ISBLANK(citizen_services_records_log!F304),"None", TYPE(citizen_services_records_log!F304)=1,citizen_services_records_log!F304,citizen_services_records_log!F304="ID NOT PROVIDED","ID not provided" )</f>
        <v>6610000000000</v>
      </c>
      <c r="G304" s="4">
        <f>IF(ISBLANK(citizen_services_records_log!G304),"None",IF(ISNUMBER(citizen_services_records_log!G304),citizen_services_records_log!G304,DATE(RIGHT(citizen_services_records_log!G304,4),MID(citizen_services_records_log!G304,4,2),LEFT(citizen_services_records_log!G304,2))))</f>
        <v>24432</v>
      </c>
      <c r="H304" s="5" t="str" cm="1">
        <f t="array" ref="H304">_xlfn.IFS(citizen_services_records_log!H304="M", "Male", citizen_services_records_log!H304 = "F", "Female", citizen_services_records_log!H304="male", "Male", citizen_services_records_log!H304="female","Female", ISBLANK(citizen_services_records_log!H304),"None", citizen_services_records_log!H304 = "Female", "Female", citizen_services_records_log!H304="Male","Male")</f>
        <v>Female</v>
      </c>
      <c r="I304" s="6" t="str">
        <f>IF(OR(ISBLANK(citizen_services_records_log!I304),UPPER(TRIM(citizen_services_records_log!I304))="N/A"),"None",_xlfn.LET(_xlpm.d,RIGHT(SUBSTITUTE(SUBSTITUTE(SUBSTITUTE(SUBSTITUTE(citizen_services_records_log!I304," ",""),"-",""),"(",""),")",""),9),"0"&amp;LEFT(_xlpm.d,2)&amp;" "&amp;MID(_xlpm.d,3,3)&amp;" "&amp;RIGHT(_xlpm.d,4)))</f>
        <v>None</v>
      </c>
      <c r="J304" s="5" t="str" cm="1">
        <f t="array" ref="J304">_xlfn.IFS(ISTEXT(citizen_services_records_log!J304),citizen_services_records_log!J304,ISBLANK(citizen_services_records_log!J304),"None")</f>
        <v>Ward 6</v>
      </c>
      <c r="K304" s="5" t="str" cm="1">
        <f t="array" ref="K304">_xlfn.IFS(ISTEXT(citizen_services_records_log!K304),citizen_services_records_log!K304, ISBLANK(citizen_services_records_log!K304),"None")</f>
        <v>None</v>
      </c>
      <c r="L304" s="5" t="str" cm="1">
        <f t="array" ref="L304">SUBSTITUTE(PROPER(_xlfn.IFS(ISTEXT(citizen_services_records_log!L304),citizen_services_records_log!L304, ISBLANK(citizen_services_records_log!L304),"None")),"Id","ID",1)</f>
        <v>Awaiting Home Affairs Confirmation</v>
      </c>
      <c r="M304" s="5" t="str" cm="1">
        <f t="array" ref="M304">IF(citizen_services_records_log!M304 = "Re-opened","Re-opened",PROPER(_xlfn.IFS(ISTEXT(citizen_services_records_log!M304),citizen_services_records_log!M304, ISBLANK(citizen_services_records_log!M304),"None")))</f>
        <v>Re-opened</v>
      </c>
      <c r="N304" s="5" t="str" cm="1">
        <f t="array" ref="N304">(_xlfn.IFS(ISTEXT(citizen_services_records_log!N304),citizen_services_records_log!N304,ISBLANK(citizen_services_records_log!N304),"None"))</f>
        <v>Q038</v>
      </c>
      <c r="O304" s="5" t="str" cm="1">
        <f t="array" ref="O304">_xlfn.IFS(ISTEXT(citizen_services_records_log!O304),PROPER(citizen_services_records_log!O304),ISBLANK(citizen_services_records_log!O304),"None")</f>
        <v>Marius Mahlangu</v>
      </c>
      <c r="P304" s="4">
        <f>IF(ISBLANK(citizen_services_records_log!P304),"None",IF(ISNUMBER(citizen_services_records_log!P304),citizen_services_records_log!P304,DATE(RIGHT(citizen_services_records_log!P304,4),MID(citizen_services_records_log!P304,4,2),LEFT(citizen_services_records_log!P304,2))))</f>
        <v>46076</v>
      </c>
      <c r="Q304" s="5" t="str" cm="1">
        <f t="array" ref="Q304">SUBSTITUTE(_xlfn.IFS(ISTEXT(citizen_services_records_log!Q304),PROPER(citizen_services_records_log!Q304),ISBLANK(citizen_services_records_log!Q304),"None"),"Id","ID",1)</f>
        <v>Applicant Referred To Social Worker</v>
      </c>
    </row>
    <row r="305" spans="1:17" x14ac:dyDescent="0.3">
      <c r="A305" s="5" t="str">
        <f>IF(ISBLANK(citizen_services_records_log!A305),"None",(CONCATENATE(UPPER(_xlfn.TEXTBEFORE(SUBSTITUTE(citizen_services_records_log!A305, "-", ""), {"0","1","2","3","4","5","6","7","8","9"}, 1)),"-",RIGHT(citizen_services_records_log!A305,6))))</f>
        <v>MUN-000715</v>
      </c>
      <c r="B305" s="2">
        <f>IF(ISBLANK(citizen_services_records_log!B305),"None",IF(ISNUMBER(citizen_services_records_log!B305),citizen_services_records_log!B305,DATE(RIGHT(citizen_services_records_log!B305,4),MID(citizen_services_records_log!B305,4,2),LEFT(citizen_services_records_log!B305,2))))</f>
        <v>46162</v>
      </c>
      <c r="C305" s="5" t="str">
        <f>IF(citizen_services_records_log!C305 = "SASSA Grant Status Enquiry","SASSA - Grant Status Enquiry",IF(citizen_services_records_log!C305 = "SASSA Grant Application",  "SASSA - Grant Application", IF(citizen_services_records_log!C305=0,"None", citizen_services_records_log!C305)))</f>
        <v>Municipal - Service Request</v>
      </c>
      <c r="D305" s="5" t="str" cm="1">
        <f t="array" ref="D305">_xlfn.IFS(ISTEXT(citizen_services_records_log!D305),PROPER(citizen_services_records_log!D305),ISBLANK(citizen_services_records_log!D305),"None")</f>
        <v>Sebokeng Sassa Office</v>
      </c>
      <c r="E305" s="5" t="str" cm="1">
        <f t="array" ref="E305">_xlfn.IFS(ISTEXT(citizen_services_records_log!E305),PROPER(citizen_services_records_log!E305),ISBLANK(citizen_services_records_log!E305),"None")</f>
        <v>Lindiwe Pretorius</v>
      </c>
      <c r="F305" s="6" t="str" cm="1">
        <f t="array" ref="F305">_xlfn.IFS(ISBLANK(citizen_services_records_log!F305),"None", TYPE(citizen_services_records_log!F305)=1,citizen_services_records_log!F305,citizen_services_records_log!F305="ID NOT PROVIDED","ID not provided" )</f>
        <v>None</v>
      </c>
      <c r="G305" s="4">
        <f>IF(ISBLANK(citizen_services_records_log!G305),"None",IF(ISNUMBER(citizen_services_records_log!G305),citizen_services_records_log!G305,DATE(RIGHT(citizen_services_records_log!G305,4),MID(citizen_services_records_log!G305,4,2),LEFT(citizen_services_records_log!G305,2))))</f>
        <v>28973</v>
      </c>
      <c r="H305" s="5" t="str" cm="1">
        <f t="array" ref="H305">_xlfn.IFS(citizen_services_records_log!H305="M", "Male", citizen_services_records_log!H305 = "F", "Female", citizen_services_records_log!H305="male", "Male", citizen_services_records_log!H305="female","Female", ISBLANK(citizen_services_records_log!H305),"None", citizen_services_records_log!H305 = "Female", "Female", citizen_services_records_log!H305="Male","Male")</f>
        <v>Female</v>
      </c>
      <c r="I305" s="6" t="str">
        <f>IF(OR(ISBLANK(citizen_services_records_log!I305),UPPER(TRIM(citizen_services_records_log!I305))="N/A"),"None",_xlfn.LET(_xlpm.d,RIGHT(SUBSTITUTE(SUBSTITUTE(SUBSTITUTE(SUBSTITUTE(citizen_services_records_log!I305," ",""),"-",""),"(",""),")",""),9),"0"&amp;LEFT(_xlpm.d,2)&amp;" "&amp;MID(_xlpm.d,3,3)&amp;" "&amp;RIGHT(_xlpm.d,4)))</f>
        <v>065 666 2720</v>
      </c>
      <c r="J305" s="5" t="str" cm="1">
        <f t="array" ref="J305">_xlfn.IFS(ISTEXT(citizen_services_records_log!J305),citizen_services_records_log!J305,ISBLANK(citizen_services_records_log!J305),"None")</f>
        <v>Ward 7</v>
      </c>
      <c r="K305" s="5" t="str" cm="1">
        <f t="array" ref="K305">_xlfn.IFS(ISTEXT(citizen_services_records_log!K305),citizen_services_records_log!K305, ISBLANK(citizen_services_records_log!K305),"None")</f>
        <v>None</v>
      </c>
      <c r="L305" s="5" t="str" cm="1">
        <f t="array" ref="L305">SUBSTITUTE(PROPER(_xlfn.IFS(ISTEXT(citizen_services_records_log!L305),citizen_services_records_log!L305, ISBLANK(citizen_services_records_log!L305),"None")),"Id","ID",1)</f>
        <v>Incomplete - Missing ID Copy</v>
      </c>
      <c r="M305" s="5" t="str" cm="1">
        <f t="array" ref="M305">IF(citizen_services_records_log!M305 = "Re-opened","Re-opened",PROPER(_xlfn.IFS(ISTEXT(citizen_services_records_log!M305),citizen_services_records_log!M305, ISBLANK(citizen_services_records_log!M305),"None")))</f>
        <v>Awaiting Documents</v>
      </c>
      <c r="N305" s="5" t="str" cm="1">
        <f t="array" ref="N305">(_xlfn.IFS(ISTEXT(citizen_services_records_log!N305),citizen_services_records_log!N305,ISBLANK(citizen_services_records_log!N305),"None"))</f>
        <v>None</v>
      </c>
      <c r="O305" s="5" t="str" cm="1">
        <f t="array" ref="O305">_xlfn.IFS(ISTEXT(citizen_services_records_log!O305),PROPER(citizen_services_records_log!O305),ISBLANK(citizen_services_records_log!O305),"None")</f>
        <v>Refilwe Radebe</v>
      </c>
      <c r="P305" s="4">
        <f>IF(ISBLANK(citizen_services_records_log!P305),"None",IF(ISNUMBER(citizen_services_records_log!P305),citizen_services_records_log!P305,DATE(RIGHT(citizen_services_records_log!P305,4),MID(citizen_services_records_log!P305,4,2),LEFT(citizen_services_records_log!P305,2))))</f>
        <v>46170</v>
      </c>
      <c r="Q305" s="5" t="str" cm="1">
        <f t="array" ref="Q305">SUBSTITUTE(_xlfn.IFS(ISTEXT(citizen_services_records_log!Q305),PROPER(citizen_services_records_log!Q305),ISBLANK(citizen_services_records_log!Q305),"None"),"Id","ID",1)</f>
        <v>Duplicate Application Found On System - Flagged</v>
      </c>
    </row>
    <row r="306" spans="1:17" x14ac:dyDescent="0.3">
      <c r="A306" s="5" t="str">
        <f>IF(ISBLANK(citizen_services_records_log!A306),"None",(CONCATENATE(UPPER(_xlfn.TEXTBEFORE(SUBSTITUTE(citizen_services_records_log!A306, "-", ""), {"0","1","2","3","4","5","6","7","8","9"}, 1)),"-",RIGHT(citizen_services_records_log!A306,6))))</f>
        <v>CLN-000357</v>
      </c>
      <c r="B306" s="2">
        <f>IF(ISBLANK(citizen_services_records_log!B306),"None",IF(ISNUMBER(citizen_services_records_log!B306),citizen_services_records_log!B306,DATE(RIGHT(citizen_services_records_log!B306,4),MID(citizen_services_records_log!B306,4,2),LEFT(citizen_services_records_log!B306,2))))</f>
        <v>46274</v>
      </c>
      <c r="C306" s="5" t="str">
        <f>IF(citizen_services_records_log!C306 = "SASSA Grant Status Enquiry","SASSA - Grant Status Enquiry",IF(citizen_services_records_log!C306 = "SASSA Grant Application",  "SASSA - Grant Application", IF(citizen_services_records_log!C306=0,"None", citizen_services_records_log!C306)))</f>
        <v>Clinic - Chronic Medication Collection</v>
      </c>
      <c r="D306" s="5" t="str" cm="1">
        <f t="array" ref="D306">_xlfn.IFS(ISTEXT(citizen_services_records_log!D306),PROPER(citizen_services_records_log!D306),ISBLANK(citizen_services_records_log!D306),"None")</f>
        <v>Sharpeville Clinic</v>
      </c>
      <c r="E306" s="5" t="str" cm="1">
        <f t="array" ref="E306">_xlfn.IFS(ISTEXT(citizen_services_records_log!E306),PROPER(citizen_services_records_log!E306),ISBLANK(citizen_services_records_log!E306),"None")</f>
        <v>Grace Kruger</v>
      </c>
      <c r="F306" s="6" cm="1">
        <f t="array" ref="F306">_xlfn.IFS(ISBLANK(citizen_services_records_log!F306),"None", TYPE(citizen_services_records_log!F306)=1,citizen_services_records_log!F306,citizen_services_records_log!F306="ID NOT PROVIDED","ID not provided" )</f>
        <v>7910000000000</v>
      </c>
      <c r="G306" s="4">
        <f>IF(ISBLANK(citizen_services_records_log!G306),"None",IF(ISNUMBER(citizen_services_records_log!G306),citizen_services_records_log!G306,DATE(RIGHT(citizen_services_records_log!G306,4),MID(citizen_services_records_log!G306,4,2),LEFT(citizen_services_records_log!G306,2))))</f>
        <v>29032</v>
      </c>
      <c r="H306" s="5" t="str" cm="1">
        <f t="array" ref="H306">_xlfn.IFS(citizen_services_records_log!H306="M", "Male", citizen_services_records_log!H306 = "F", "Female", citizen_services_records_log!H306="male", "Male", citizen_services_records_log!H306="female","Female", ISBLANK(citizen_services_records_log!H306),"None", citizen_services_records_log!H306 = "Female", "Female", citizen_services_records_log!H306="Male","Male")</f>
        <v>Male</v>
      </c>
      <c r="I306" s="6" t="str">
        <f>IF(OR(ISBLANK(citizen_services_records_log!I306),UPPER(TRIM(citizen_services_records_log!I306))="N/A"),"None",_xlfn.LET(_xlpm.d,RIGHT(SUBSTITUTE(SUBSTITUTE(SUBSTITUTE(SUBSTITUTE(citizen_services_records_log!I306," ",""),"-",""),"(",""),")",""),9),"0"&amp;LEFT(_xlpm.d,2)&amp;" "&amp;MID(_xlpm.d,3,3)&amp;" "&amp;RIGHT(_xlpm.d,4)))</f>
        <v>079 901 9953</v>
      </c>
      <c r="J306" s="5" t="str" cm="1">
        <f t="array" ref="J306">_xlfn.IFS(ISTEXT(citizen_services_records_log!J306),citizen_services_records_log!J306,ISBLANK(citizen_services_records_log!J306),"None")</f>
        <v>None</v>
      </c>
      <c r="K306" s="5" t="str" cm="1">
        <f t="array" ref="K306">_xlfn.IFS(ISTEXT(citizen_services_records_log!K306),citizen_services_records_log!K306, ISBLANK(citizen_services_records_log!K306),"None")</f>
        <v>None</v>
      </c>
      <c r="L306" s="5" t="str" cm="1">
        <f t="array" ref="L306">SUBSTITUTE(PROPER(_xlfn.IFS(ISTEXT(citizen_services_records_log!L306),citizen_services_records_log!L306, ISBLANK(citizen_services_records_log!L306),"None")),"Id","ID",1)</f>
        <v>Pending Verification</v>
      </c>
      <c r="M306" s="5" t="str" cm="1">
        <f t="array" ref="M306">IF(citizen_services_records_log!M306 = "Re-opened","Re-opened",PROPER(_xlfn.IFS(ISTEXT(citizen_services_records_log!M306),citizen_services_records_log!M306, ISBLANK(citizen_services_records_log!M306),"None")))</f>
        <v>Resolved</v>
      </c>
      <c r="N306" s="5" t="str" cm="1">
        <f t="array" ref="N306">(_xlfn.IFS(ISTEXT(citizen_services_records_log!N306),citizen_services_records_log!N306,ISBLANK(citizen_services_records_log!N306),"None"))</f>
        <v>Q100</v>
      </c>
      <c r="O306" s="5" t="str" cm="1">
        <f t="array" ref="O306">_xlfn.IFS(ISTEXT(citizen_services_records_log!O306),PROPER(citizen_services_records_log!O306),ISBLANK(citizen_services_records_log!O306),"None")</f>
        <v>Chris Khumalo</v>
      </c>
      <c r="P306" s="4">
        <f>IF(ISBLANK(citizen_services_records_log!P306),"None",IF(ISNUMBER(citizen_services_records_log!P306),citizen_services_records_log!P306,DATE(RIGHT(citizen_services_records_log!P306,4),MID(citizen_services_records_log!P306,4,2),LEFT(citizen_services_records_log!P306,2))))</f>
        <v>46032</v>
      </c>
      <c r="Q306" s="5" t="str" cm="1">
        <f t="array" ref="Q306">SUBSTITUTE(_xlfn.IFS(ISTEXT(citizen_services_records_log!Q306),PROPER(citizen_services_records_log!Q306),ISBLANK(citizen_services_records_log!Q306),"None"),"Id","ID",1)</f>
        <v>Follow-Up Call Required To Confirm Banking Details</v>
      </c>
    </row>
    <row r="307" spans="1:17" x14ac:dyDescent="0.3">
      <c r="A307" s="5" t="str">
        <f>IF(ISBLANK(citizen_services_records_log!A307),"None",(CONCATENATE(UPPER(_xlfn.TEXTBEFORE(SUBSTITUTE(citizen_services_records_log!A307, "-", ""), {"0","1","2","3","4","5","6","7","8","9"}, 1)),"-",RIGHT(citizen_services_records_log!A307,6))))</f>
        <v>MUN-000687</v>
      </c>
      <c r="B307" s="2">
        <f>IF(ISBLANK(citizen_services_records_log!B307),"None",IF(ISNUMBER(citizen_services_records_log!B307),citizen_services_records_log!B307,DATE(RIGHT(citizen_services_records_log!B307,4),MID(citizen_services_records_log!B307,4,2),LEFT(citizen_services_records_log!B307,2))))</f>
        <v>46181</v>
      </c>
      <c r="C307" s="5" t="str">
        <f>IF(citizen_services_records_log!C307 = "SASSA Grant Status Enquiry","SASSA - Grant Status Enquiry",IF(citizen_services_records_log!C307 = "SASSA Grant Application",  "SASSA - Grant Application", IF(citizen_services_records_log!C307=0,"None", citizen_services_records_log!C307)))</f>
        <v>Municipal - Account Query</v>
      </c>
      <c r="D307" s="5" t="str" cm="1">
        <f t="array" ref="D307">_xlfn.IFS(ISTEXT(citizen_services_records_log!D307),PROPER(citizen_services_records_log!D307),ISBLANK(citizen_services_records_log!D307),"None")</f>
        <v>Vanderbijlpark Home Affairs</v>
      </c>
      <c r="E307" s="5" t="str" cm="1">
        <f t="array" ref="E307">_xlfn.IFS(ISTEXT(citizen_services_records_log!E307),PROPER(citizen_services_records_log!E307),ISBLANK(citizen_services_records_log!E307),"None")</f>
        <v>Marie Van Der Merwe</v>
      </c>
      <c r="F307" s="6" cm="1">
        <f t="array" ref="F307">_xlfn.IFS(ISBLANK(citizen_services_records_log!F307),"None", TYPE(citizen_services_records_log!F307)=1,citizen_services_records_log!F307,citizen_services_records_log!F307="ID NOT PROVIDED","ID not provided" )</f>
        <v>5110000000000</v>
      </c>
      <c r="G307" s="4">
        <f>IF(ISBLANK(citizen_services_records_log!G307),"None",IF(ISNUMBER(citizen_services_records_log!G307),citizen_services_records_log!G307,DATE(RIGHT(citizen_services_records_log!G307,4),MID(citizen_services_records_log!G307,4,2),LEFT(citizen_services_records_log!G307,2))))</f>
        <v>18965</v>
      </c>
      <c r="H307" s="5" t="str" cm="1">
        <f t="array" ref="H307">_xlfn.IFS(citizen_services_records_log!H307="M", "Male", citizen_services_records_log!H307 = "F", "Female", citizen_services_records_log!H307="male", "Male", citizen_services_records_log!H307="female","Female", ISBLANK(citizen_services_records_log!H307),"None", citizen_services_records_log!H307 = "Female", "Female", citizen_services_records_log!H307="Male","Male")</f>
        <v>Female</v>
      </c>
      <c r="I307" s="6" t="str">
        <f>IF(OR(ISBLANK(citizen_services_records_log!I307),UPPER(TRIM(citizen_services_records_log!I307))="N/A"),"None",_xlfn.LET(_xlpm.d,RIGHT(SUBSTITUTE(SUBSTITUTE(SUBSTITUTE(SUBSTITUTE(citizen_services_records_log!I307," ",""),"-",""),"(",""),")",""),9),"0"&amp;LEFT(_xlpm.d,2)&amp;" "&amp;MID(_xlpm.d,3,3)&amp;" "&amp;RIGHT(_xlpm.d,4)))</f>
        <v>None</v>
      </c>
      <c r="J307" s="5" t="str" cm="1">
        <f t="array" ref="J307">_xlfn.IFS(ISTEXT(citizen_services_records_log!J307),citizen_services_records_log!J307,ISBLANK(citizen_services_records_log!J307),"None")</f>
        <v>Ward 1</v>
      </c>
      <c r="K307" s="5" t="str" cm="1">
        <f t="array" ref="K307">_xlfn.IFS(ISTEXT(citizen_services_records_log!K307),citizen_services_records_log!K307, ISBLANK(citizen_services_records_log!K307),"None")</f>
        <v>None</v>
      </c>
      <c r="L307" s="5" t="str" cm="1">
        <f t="array" ref="L307">SUBSTITUTE(PROPER(_xlfn.IFS(ISTEXT(citizen_services_records_log!L307),citizen_services_records_log!L307, ISBLANK(citizen_services_records_log!L307),"None")),"Id","ID",1)</f>
        <v>Rejected</v>
      </c>
      <c r="M307" s="5" t="str" cm="1">
        <f t="array" ref="M307">IF(citizen_services_records_log!M307 = "Re-opened","Re-opened",PROPER(_xlfn.IFS(ISTEXT(citizen_services_records_log!M307),citizen_services_records_log!M307, ISBLANK(citizen_services_records_log!M307),"None")))</f>
        <v>Captured</v>
      </c>
      <c r="N307" s="5" t="str" cm="1">
        <f t="array" ref="N307">(_xlfn.IFS(ISTEXT(citizen_services_records_log!N307),citizen_services_records_log!N307,ISBLANK(citizen_services_records_log!N307),"None"))</f>
        <v>Q225</v>
      </c>
      <c r="O307" s="5" t="str" cm="1">
        <f t="array" ref="O307">_xlfn.IFS(ISTEXT(citizen_services_records_log!O307),PROPER(citizen_services_records_log!O307),ISBLANK(citizen_services_records_log!O307),"None")</f>
        <v>Andries Mahlangu</v>
      </c>
      <c r="P307" s="4" t="str">
        <f>IF(ISBLANK(citizen_services_records_log!P307),"None",IF(ISNUMBER(citizen_services_records_log!P307),citizen_services_records_log!P307,DATE(RIGHT(citizen_services_records_log!P307,4),MID(citizen_services_records_log!P307,4,2),LEFT(citizen_services_records_log!P307,2))))</f>
        <v>None</v>
      </c>
      <c r="Q307" s="5" t="str" cm="1">
        <f t="array" ref="Q307">SUBSTITUTE(_xlfn.IFS(ISTEXT(citizen_services_records_log!Q307),PROPER(citizen_services_records_log!Q307),ISBLANK(citizen_services_records_log!Q307),"None"),"Id","ID",1)</f>
        <v>Biometric Capture Failed, Rescheduled</v>
      </c>
    </row>
    <row r="308" spans="1:17" x14ac:dyDescent="0.3">
      <c r="A308" s="5" t="str">
        <f>IF(ISBLANK(citizen_services_records_log!A308),"None",(CONCATENATE(UPPER(_xlfn.TEXTBEFORE(SUBSTITUTE(citizen_services_records_log!A308, "-", ""), {"0","1","2","3","4","5","6","7","8","9"}, 1)),"-",RIGHT(citizen_services_records_log!A308,6))))</f>
        <v>MUN-000109</v>
      </c>
      <c r="B308" s="2">
        <f>IF(ISBLANK(citizen_services_records_log!B308),"None",IF(ISNUMBER(citizen_services_records_log!B308),citizen_services_records_log!B308,DATE(RIGHT(citizen_services_records_log!B308,4),MID(citizen_services_records_log!B308,4,2),LEFT(citizen_services_records_log!B308,2))))</f>
        <v>46127</v>
      </c>
      <c r="C308" s="5" t="str">
        <f>IF(citizen_services_records_log!C308 = "SASSA Grant Status Enquiry","SASSA - Grant Status Enquiry",IF(citizen_services_records_log!C308 = "SASSA Grant Application",  "SASSA - Grant Application", IF(citizen_services_records_log!C308=0,"None", citizen_services_records_log!C308)))</f>
        <v>Municipal - Account Query</v>
      </c>
      <c r="D308" s="5" t="str" cm="1">
        <f t="array" ref="D308">_xlfn.IFS(ISTEXT(citizen_services_records_log!D308),PROPER(citizen_services_records_log!D308),ISBLANK(citizen_services_records_log!D308),"None")</f>
        <v>Vereeniging Home Affairs</v>
      </c>
      <c r="E308" s="5" t="str" cm="1">
        <f t="array" ref="E308">_xlfn.IFS(ISTEXT(citizen_services_records_log!E308),PROPER(citizen_services_records_log!E308),ISBLANK(citizen_services_records_log!E308),"None")</f>
        <v>Nomvula Ndlovu</v>
      </c>
      <c r="F308" s="6" cm="1">
        <f t="array" ref="F308">_xlfn.IFS(ISBLANK(citizen_services_records_log!F308),"None", TYPE(citizen_services_records_log!F308)=1,citizen_services_records_log!F308,citizen_services_records_log!F308="ID NOT PROVIDED","ID not provided" )</f>
        <v>6310000000000</v>
      </c>
      <c r="G308" s="4">
        <f>IF(ISBLANK(citizen_services_records_log!G308),"None",IF(ISNUMBER(citizen_services_records_log!G308),citizen_services_records_log!G308,DATE(RIGHT(citizen_services_records_log!G308,4),MID(citizen_services_records_log!G308,4,2),LEFT(citizen_services_records_log!G308,2))))</f>
        <v>23142</v>
      </c>
      <c r="H308" s="5" t="str" cm="1">
        <f t="array" ref="H308">_xlfn.IFS(citizen_services_records_log!H308="M", "Male", citizen_services_records_log!H308 = "F", "Female", citizen_services_records_log!H308="male", "Male", citizen_services_records_log!H308="female","Female", ISBLANK(citizen_services_records_log!H308),"None", citizen_services_records_log!H308 = "Female", "Female", citizen_services_records_log!H308="Male","Male")</f>
        <v>Male</v>
      </c>
      <c r="I308" s="6" t="str">
        <f>IF(OR(ISBLANK(citizen_services_records_log!I308),UPPER(TRIM(citizen_services_records_log!I308))="N/A"),"None",_xlfn.LET(_xlpm.d,RIGHT(SUBSTITUTE(SUBSTITUTE(SUBSTITUTE(SUBSTITUTE(citizen_services_records_log!I308," ",""),"-",""),"(",""),")",""),9),"0"&amp;LEFT(_xlpm.d,2)&amp;" "&amp;MID(_xlpm.d,3,3)&amp;" "&amp;RIGHT(_xlpm.d,4)))</f>
        <v>070 458 3378</v>
      </c>
      <c r="J308" s="5" t="str" cm="1">
        <f t="array" ref="J308">_xlfn.IFS(ISTEXT(citizen_services_records_log!J308),citizen_services_records_log!J308,ISBLANK(citizen_services_records_log!J308),"None")</f>
        <v>Ward 7</v>
      </c>
      <c r="K308" s="5" t="str" cm="1">
        <f t="array" ref="K308">_xlfn.IFS(ISTEXT(citizen_services_records_log!K308),citizen_services_records_log!K308, ISBLANK(citizen_services_records_log!K308),"None")</f>
        <v>None</v>
      </c>
      <c r="L308" s="5" t="str" cm="1">
        <f t="array" ref="L308">SUBSTITUTE(PROPER(_xlfn.IFS(ISTEXT(citizen_services_records_log!L308),citizen_services_records_log!L308, ISBLANK(citizen_services_records_log!L308),"None")),"Id","ID",1)</f>
        <v>Awaiting Home Affairs Confirmation</v>
      </c>
      <c r="M308" s="5" t="str" cm="1">
        <f t="array" ref="M308">IF(citizen_services_records_log!M308 = "Re-opened","Re-opened",PROPER(_xlfn.IFS(ISTEXT(citizen_services_records_log!M308),citizen_services_records_log!M308, ISBLANK(citizen_services_records_log!M308),"None")))</f>
        <v>Closed</v>
      </c>
      <c r="N308" s="5" t="str" cm="1">
        <f t="array" ref="N308">(_xlfn.IFS(ISTEXT(citizen_services_records_log!N308),citizen_services_records_log!N308,ISBLANK(citizen_services_records_log!N308),"None"))</f>
        <v>None</v>
      </c>
      <c r="O308" s="5" t="str" cm="1">
        <f t="array" ref="O308">_xlfn.IFS(ISTEXT(citizen_services_records_log!O308),PROPER(citizen_services_records_log!O308),ISBLANK(citizen_services_records_log!O308),"None")</f>
        <v>Marius Radebe</v>
      </c>
      <c r="P308" s="4">
        <f>IF(ISBLANK(citizen_services_records_log!P308),"None",IF(ISNUMBER(citizen_services_records_log!P308),citizen_services_records_log!P308,DATE(RIGHT(citizen_services_records_log!P308,4),MID(citizen_services_records_log!P308,4,2),LEFT(citizen_services_records_log!P308,2))))</f>
        <v>46300</v>
      </c>
      <c r="Q308" s="5" t="str" cm="1">
        <f t="array" ref="Q308">SUBSTITUTE(_xlfn.IFS(ISTEXT(citizen_services_records_log!Q308),PROPER(citizen_services_records_log!Q308),ISBLANK(citizen_services_records_log!Q308),"None"),"Id","ID",1)</f>
        <v>Client To Return With Proof Of Residence</v>
      </c>
    </row>
    <row r="309" spans="1:17" x14ac:dyDescent="0.3">
      <c r="A309" s="5" t="str">
        <f>IF(ISBLANK(citizen_services_records_log!A309),"None",(CONCATENATE(UPPER(_xlfn.TEXTBEFORE(SUBSTITUTE(citizen_services_records_log!A309, "-", ""), {"0","1","2","3","4","5","6","7","8","9"}, 1)),"-",RIGHT(citizen_services_records_log!A309,6))))</f>
        <v>DHA-000505</v>
      </c>
      <c r="B309" s="2">
        <f>IF(ISBLANK(citizen_services_records_log!B309),"None",IF(ISNUMBER(citizen_services_records_log!B309),citizen_services_records_log!B309,DATE(RIGHT(citizen_services_records_log!B309,4),MID(citizen_services_records_log!B309,4,2),LEFT(citizen_services_records_log!B309,2))))</f>
        <v>46171</v>
      </c>
      <c r="C309" s="5" t="str">
        <f>IF(citizen_services_records_log!C309 = "SASSA Grant Status Enquiry","SASSA - Grant Status Enquiry",IF(citizen_services_records_log!C309 = "SASSA Grant Application",  "SASSA - Grant Application", IF(citizen_services_records_log!C309=0,"None", citizen_services_records_log!C309)))</f>
        <v>Home Affairs - Passport Application</v>
      </c>
      <c r="D309" s="5" t="str" cm="1">
        <f t="array" ref="D309">_xlfn.IFS(ISTEXT(citizen_services_records_log!D309),PROPER(citizen_services_records_log!D309),ISBLANK(citizen_services_records_log!D309),"None")</f>
        <v>Vereeniging Home Affairs</v>
      </c>
      <c r="E309" s="5" t="str" cm="1">
        <f t="array" ref="E309">_xlfn.IFS(ISTEXT(citizen_services_records_log!E309),PROPER(citizen_services_records_log!E309),ISBLANK(citizen_services_records_log!E309),"None")</f>
        <v>Johannes Pretorius</v>
      </c>
      <c r="F309" s="6" cm="1">
        <f t="array" ref="F309">_xlfn.IFS(ISBLANK(citizen_services_records_log!F309),"None", TYPE(citizen_services_records_log!F309)=1,citizen_services_records_log!F309,citizen_services_records_log!F309="ID NOT PROVIDED","ID not provided" )</f>
        <v>6800000000000</v>
      </c>
      <c r="G309" s="4">
        <f>IF(ISBLANK(citizen_services_records_log!G309),"None",IF(ISNUMBER(citizen_services_records_log!G309),citizen_services_records_log!G309,DATE(RIGHT(citizen_services_records_log!G309,4),MID(citizen_services_records_log!G309,4,2),LEFT(citizen_services_records_log!G309,2))))</f>
        <v>24947</v>
      </c>
      <c r="H309" s="5" t="str" cm="1">
        <f t="array" ref="H309">_xlfn.IFS(citizen_services_records_log!H309="M", "Male", citizen_services_records_log!H309 = "F", "Female", citizen_services_records_log!H309="male", "Male", citizen_services_records_log!H309="female","Female", ISBLANK(citizen_services_records_log!H309),"None", citizen_services_records_log!H309 = "Female", "Female", citizen_services_records_log!H309="Male","Male")</f>
        <v>Male</v>
      </c>
      <c r="I309" s="6" t="str">
        <f>IF(OR(ISBLANK(citizen_services_records_log!I309),UPPER(TRIM(citizen_services_records_log!I309))="N/A"),"None",_xlfn.LET(_xlpm.d,RIGHT(SUBSTITUTE(SUBSTITUTE(SUBSTITUTE(SUBSTITUTE(citizen_services_records_log!I309," ",""),"-",""),"(",""),")",""),9),"0"&amp;LEFT(_xlpm.d,2)&amp;" "&amp;MID(_xlpm.d,3,3)&amp;" "&amp;RIGHT(_xlpm.d,4)))</f>
        <v>060 811 0542</v>
      </c>
      <c r="J309" s="5" t="str" cm="1">
        <f t="array" ref="J309">_xlfn.IFS(ISTEXT(citizen_services_records_log!J309),citizen_services_records_log!J309,ISBLANK(citizen_services_records_log!J309),"None")</f>
        <v>Ward 13</v>
      </c>
      <c r="K309" s="5" t="str" cm="1">
        <f t="array" ref="K309">_xlfn.IFS(ISTEXT(citizen_services_records_log!K309),citizen_services_records_log!K309, ISBLANK(citizen_services_records_log!K309),"None")</f>
        <v>None</v>
      </c>
      <c r="L309" s="5" t="str" cm="1">
        <f t="array" ref="L309">SUBSTITUTE(PROPER(_xlfn.IFS(ISTEXT(citizen_services_records_log!L309),citizen_services_records_log!L309, ISBLANK(citizen_services_records_log!L309),"None")),"Id","ID",1)</f>
        <v>None</v>
      </c>
      <c r="M309" s="5" t="str" cm="1">
        <f t="array" ref="M309">IF(citizen_services_records_log!M309 = "Re-opened","Re-opened",PROPER(_xlfn.IFS(ISTEXT(citizen_services_records_log!M309),citizen_services_records_log!M309, ISBLANK(citizen_services_records_log!M309),"None")))</f>
        <v>Re-opened</v>
      </c>
      <c r="N309" s="5" t="str" cm="1">
        <f t="array" ref="N309">(_xlfn.IFS(ISTEXT(citizen_services_records_log!N309),citizen_services_records_log!N309,ISBLANK(citizen_services_records_log!N309),"None"))</f>
        <v>None</v>
      </c>
      <c r="O309" s="5" t="str" cm="1">
        <f t="array" ref="O309">_xlfn.IFS(ISTEXT(citizen_services_records_log!O309),PROPER(citizen_services_records_log!O309),ISBLANK(citizen_services_records_log!O309),"None")</f>
        <v>Zanele Coetzee</v>
      </c>
      <c r="P309" s="4" t="str">
        <f>IF(ISBLANK(citizen_services_records_log!P309),"None",IF(ISNUMBER(citizen_services_records_log!P309),citizen_services_records_log!P309,DATE(RIGHT(citizen_services_records_log!P309,4),MID(citizen_services_records_log!P309,4,2),LEFT(citizen_services_records_log!P309,2))))</f>
        <v>None</v>
      </c>
      <c r="Q309" s="5" t="str" cm="1">
        <f t="array" ref="Q309">SUBSTITUTE(_xlfn.IFS(ISTEXT(citizen_services_records_log!Q309),PROPER(citizen_services_records_log!Q309),ISBLANK(citizen_services_records_log!Q309),"None"),"Id","ID",1)</f>
        <v>Applicant Referred To Social Worker</v>
      </c>
    </row>
    <row r="310" spans="1:17" x14ac:dyDescent="0.3">
      <c r="A310" s="5" t="str">
        <f>IF(ISBLANK(citizen_services_records_log!A310),"None",(CONCATENATE(UPPER(_xlfn.TEXTBEFORE(SUBSTITUTE(citizen_services_records_log!A310, "-", ""), {"0","1","2","3","4","5","6","7","8","9"}, 1)),"-",RIGHT(citizen_services_records_log!A310,6))))</f>
        <v>SASSA-000840</v>
      </c>
      <c r="B310" s="2">
        <f>IF(ISBLANK(citizen_services_records_log!B310),"None",IF(ISNUMBER(citizen_services_records_log!B310),citizen_services_records_log!B310,DATE(RIGHT(citizen_services_records_log!B310,4),MID(citizen_services_records_log!B310,4,2),LEFT(citizen_services_records_log!B310,2))))</f>
        <v>46221</v>
      </c>
      <c r="C310" s="5" t="str">
        <f>IF(citizen_services_records_log!C310 = "SASSA Grant Status Enquiry","SASSA - Grant Status Enquiry",IF(citizen_services_records_log!C310 = "SASSA Grant Application",  "SASSA - Grant Application", IF(citizen_services_records_log!C310=0,"None", citizen_services_records_log!C310)))</f>
        <v>SASSA - Grant Status Enquiry</v>
      </c>
      <c r="D310" s="5" t="str" cm="1">
        <f t="array" ref="D310">_xlfn.IFS(ISTEXT(citizen_services_records_log!D310),PROPER(citizen_services_records_log!D310),ISBLANK(citizen_services_records_log!D310),"None")</f>
        <v>Sharpeville Clinic</v>
      </c>
      <c r="E310" s="5" t="str" cm="1">
        <f t="array" ref="E310">_xlfn.IFS(ISTEXT(citizen_services_records_log!E310),PROPER(citizen_services_records_log!E310),ISBLANK(citizen_services_records_log!E310),"None")</f>
        <v>Bongani Ndlovu</v>
      </c>
      <c r="F310" s="6" cm="1">
        <f t="array" ref="F310">_xlfn.IFS(ISBLANK(citizen_services_records_log!F310),"None", TYPE(citizen_services_records_log!F310)=1,citizen_services_records_log!F310,citizen_services_records_log!F310="ID NOT PROVIDED","ID not provided" )</f>
        <v>9410000000000</v>
      </c>
      <c r="G310" s="4" t="str">
        <f>IF(ISBLANK(citizen_services_records_log!G310),"None",IF(ISNUMBER(citizen_services_records_log!G310),citizen_services_records_log!G310,DATE(RIGHT(citizen_services_records_log!G310,4),MID(citizen_services_records_log!G310,4,2),LEFT(citizen_services_records_log!G310,2))))</f>
        <v>None</v>
      </c>
      <c r="H310" s="5" t="str" cm="1">
        <f t="array" ref="H310">_xlfn.IFS(citizen_services_records_log!H310="M", "Male", citizen_services_records_log!H310 = "F", "Female", citizen_services_records_log!H310="male", "Male", citizen_services_records_log!H310="female","Female", ISBLANK(citizen_services_records_log!H310),"None", citizen_services_records_log!H310 = "Female", "Female", citizen_services_records_log!H310="Male","Male")</f>
        <v>Male</v>
      </c>
      <c r="I310" s="6" t="str">
        <f>IF(OR(ISBLANK(citizen_services_records_log!I310),UPPER(TRIM(citizen_services_records_log!I310))="N/A"),"None",_xlfn.LET(_xlpm.d,RIGHT(SUBSTITUTE(SUBSTITUTE(SUBSTITUTE(SUBSTITUTE(citizen_services_records_log!I310," ",""),"-",""),"(",""),")",""),9),"0"&amp;LEFT(_xlpm.d,2)&amp;" "&amp;MID(_xlpm.d,3,3)&amp;" "&amp;RIGHT(_xlpm.d,4)))</f>
        <v>065 518 5475</v>
      </c>
      <c r="J310" s="5" t="str" cm="1">
        <f t="array" ref="J310">_xlfn.IFS(ISTEXT(citizen_services_records_log!J310),citizen_services_records_log!J310,ISBLANK(citizen_services_records_log!J310),"None")</f>
        <v>Ward 22</v>
      </c>
      <c r="K310" s="5" t="str" cm="1">
        <f t="array" ref="K310">_xlfn.IFS(ISTEXT(citizen_services_records_log!K310),citizen_services_records_log!K310, ISBLANK(citizen_services_records_log!K310),"None")</f>
        <v>Disability Grant</v>
      </c>
      <c r="L310" s="5" t="str" cm="1">
        <f t="array" ref="L310">SUBSTITUTE(PROPER(_xlfn.IFS(ISTEXT(citizen_services_records_log!L310),citizen_services_records_log!L310, ISBLANK(citizen_services_records_log!L310),"None")),"Id","ID",1)</f>
        <v>Awaiting Home Affairs Confirmation</v>
      </c>
      <c r="M310" s="5" t="str" cm="1">
        <f t="array" ref="M310">IF(citizen_services_records_log!M310 = "Re-opened","Re-opened",PROPER(_xlfn.IFS(ISTEXT(citizen_services_records_log!M310),citizen_services_records_log!M310, ISBLANK(citizen_services_records_log!M310),"None")))</f>
        <v>Pending</v>
      </c>
      <c r="N310" s="5" t="str" cm="1">
        <f t="array" ref="N310">(_xlfn.IFS(ISTEXT(citizen_services_records_log!N310),citizen_services_records_log!N310,ISBLANK(citizen_services_records_log!N310),"None"))</f>
        <v>Q203</v>
      </c>
      <c r="O310" s="5" t="str" cm="1">
        <f t="array" ref="O310">_xlfn.IFS(ISTEXT(citizen_services_records_log!O310),PROPER(citizen_services_records_log!O310),ISBLANK(citizen_services_records_log!O310),"None")</f>
        <v>Deon Meyer</v>
      </c>
      <c r="P310" s="4">
        <f>IF(ISBLANK(citizen_services_records_log!P310),"None",IF(ISNUMBER(citizen_services_records_log!P310),citizen_services_records_log!P310,DATE(RIGHT(citizen_services_records_log!P310,4),MID(citizen_services_records_log!P310,4,2),LEFT(citizen_services_records_log!P310,2))))</f>
        <v>46236</v>
      </c>
      <c r="Q310" s="5" t="str" cm="1">
        <f t="array" ref="Q310">SUBSTITUTE(_xlfn.IFS(ISTEXT(citizen_services_records_log!Q310),PROPER(citizen_services_records_log!Q310),ISBLANK(citizen_services_records_log!Q310),"None"),"Id","ID",1)</f>
        <v>System Offline - Captured Manually, Will Upload Later</v>
      </c>
    </row>
    <row r="311" spans="1:17" x14ac:dyDescent="0.3">
      <c r="A311" s="5" t="str">
        <f>IF(ISBLANK(citizen_services_records_log!A311),"None",(CONCATENATE(UPPER(_xlfn.TEXTBEFORE(SUBSTITUTE(citizen_services_records_log!A311, "-", ""), {"0","1","2","3","4","5","6","7","8","9"}, 1)),"-",RIGHT(citizen_services_records_log!A311,6))))</f>
        <v>CLN-000313</v>
      </c>
      <c r="B311" s="2">
        <f>IF(ISBLANK(citizen_services_records_log!B311),"None",IF(ISNUMBER(citizen_services_records_log!B311),citizen_services_records_log!B311,DATE(RIGHT(citizen_services_records_log!B311,4),MID(citizen_services_records_log!B311,4,2),LEFT(citizen_services_records_log!B311,2))))</f>
        <v>45995</v>
      </c>
      <c r="C311" s="5" t="str">
        <f>IF(citizen_services_records_log!C311 = "SASSA Grant Status Enquiry","SASSA - Grant Status Enquiry",IF(citizen_services_records_log!C311 = "SASSA Grant Application",  "SASSA - Grant Application", IF(citizen_services_records_log!C311=0,"None", citizen_services_records_log!C311)))</f>
        <v>Clinic - General Consultation</v>
      </c>
      <c r="D311" s="5" t="str" cm="1">
        <f t="array" ref="D311">_xlfn.IFS(ISTEXT(citizen_services_records_log!D311),PROPER(citizen_services_records_log!D311),ISBLANK(citizen_services_records_log!D311),"None")</f>
        <v>Emfuleni Municipal Office</v>
      </c>
      <c r="E311" s="5" t="str" cm="1">
        <f t="array" ref="E311">_xlfn.IFS(ISTEXT(citizen_services_records_log!E311),PROPER(citizen_services_records_log!E311),ISBLANK(citizen_services_records_log!E311),"None")</f>
        <v>Elizabeth Mokoena</v>
      </c>
      <c r="F311" s="6" cm="1">
        <f t="array" ref="F311">_xlfn.IFS(ISBLANK(citizen_services_records_log!F311),"None", TYPE(citizen_services_records_log!F311)=1,citizen_services_records_log!F311,citizen_services_records_log!F311="ID NOT PROVIDED","ID not provided" )</f>
        <v>9600000000000</v>
      </c>
      <c r="G311" s="4">
        <f>IF(ISBLANK(citizen_services_records_log!G311),"None",IF(ISNUMBER(citizen_services_records_log!G311),citizen_services_records_log!G311,DATE(RIGHT(citizen_services_records_log!G311,4),MID(citizen_services_records_log!G311,4,2),LEFT(citizen_services_records_log!G311,2))))</f>
        <v>35143</v>
      </c>
      <c r="H311" s="5" t="str" cm="1">
        <f t="array" ref="H311">_xlfn.IFS(citizen_services_records_log!H311="M", "Male", citizen_services_records_log!H311 = "F", "Female", citizen_services_records_log!H311="male", "Male", citizen_services_records_log!H311="female","Female", ISBLANK(citizen_services_records_log!H311),"None", citizen_services_records_log!H311 = "Female", "Female", citizen_services_records_log!H311="Male","Male")</f>
        <v>Male</v>
      </c>
      <c r="I311" s="6" t="str">
        <f>IF(OR(ISBLANK(citizen_services_records_log!I311),UPPER(TRIM(citizen_services_records_log!I311))="N/A"),"None",_xlfn.LET(_xlpm.d,RIGHT(SUBSTITUTE(SUBSTITUTE(SUBSTITUTE(SUBSTITUTE(citizen_services_records_log!I311," ",""),"-",""),"(",""),")",""),9),"0"&amp;LEFT(_xlpm.d,2)&amp;" "&amp;MID(_xlpm.d,3,3)&amp;" "&amp;RIGHT(_xlpm.d,4)))</f>
        <v>077 427 3856</v>
      </c>
      <c r="J311" s="5" t="str" cm="1">
        <f t="array" ref="J311">_xlfn.IFS(ISTEXT(citizen_services_records_log!J311),citizen_services_records_log!J311,ISBLANK(citizen_services_records_log!J311),"None")</f>
        <v>Ward 15</v>
      </c>
      <c r="K311" s="5" t="str" cm="1">
        <f t="array" ref="K311">_xlfn.IFS(ISTEXT(citizen_services_records_log!K311),citizen_services_records_log!K311, ISBLANK(citizen_services_records_log!K311),"None")</f>
        <v>None</v>
      </c>
      <c r="L311" s="5" t="str" cm="1">
        <f t="array" ref="L311">SUBSTITUTE(PROPER(_xlfn.IFS(ISTEXT(citizen_services_records_log!L311),citizen_services_records_log!L311, ISBLANK(citizen_services_records_log!L311),"None")),"Id","ID",1)</f>
        <v>Approved</v>
      </c>
      <c r="M311" s="5" t="str" cm="1">
        <f t="array" ref="M311">IF(citizen_services_records_log!M311 = "Re-opened","Re-opened",PROPER(_xlfn.IFS(ISTEXT(citizen_services_records_log!M311),citizen_services_records_log!M311, ISBLANK(citizen_services_records_log!M311),"None")))</f>
        <v>Awaiting Documents</v>
      </c>
      <c r="N311" s="5" t="str" cm="1">
        <f t="array" ref="N311">(_xlfn.IFS(ISTEXT(citizen_services_records_log!N311),citizen_services_records_log!N311,ISBLANK(citizen_services_records_log!N311),"None"))</f>
        <v>Q111</v>
      </c>
      <c r="O311" s="5" t="str" cm="1">
        <f t="array" ref="O311">_xlfn.IFS(ISTEXT(citizen_services_records_log!O311),PROPER(citizen_services_records_log!O311),ISBLANK(citizen_services_records_log!O311),"None")</f>
        <v>Marius Swart</v>
      </c>
      <c r="P311" s="4" t="str">
        <f>IF(ISBLANK(citizen_services_records_log!P311),"None",IF(ISNUMBER(citizen_services_records_log!P311),citizen_services_records_log!P311,DATE(RIGHT(citizen_services_records_log!P311,4),MID(citizen_services_records_log!P311,4,2),LEFT(citizen_services_records_log!P311,2))))</f>
        <v>None</v>
      </c>
      <c r="Q311" s="5" t="str" cm="1">
        <f t="array" ref="Q311">SUBSTITUTE(_xlfn.IFS(ISTEXT(citizen_services_records_log!Q311),PROPER(citizen_services_records_log!Q311),ISBLANK(citizen_services_records_log!Q311),"None"),"Id","ID",1)</f>
        <v>System Offline - Captured Manually, Will Upload Later</v>
      </c>
    </row>
    <row r="312" spans="1:17" x14ac:dyDescent="0.3">
      <c r="A312" s="5" t="str">
        <f>IF(ISBLANK(citizen_services_records_log!A312),"None",(CONCATENATE(UPPER(_xlfn.TEXTBEFORE(SUBSTITUTE(citizen_services_records_log!A312, "-", ""), {"0","1","2","3","4","5","6","7","8","9"}, 1)),"-",RIGHT(citizen_services_records_log!A312,6))))</f>
        <v>SASSA-000822</v>
      </c>
      <c r="B312" s="2">
        <f>IF(ISBLANK(citizen_services_records_log!B312),"None",IF(ISNUMBER(citizen_services_records_log!B312),citizen_services_records_log!B312,DATE(RIGHT(citizen_services_records_log!B312,4),MID(citizen_services_records_log!B312,4,2),LEFT(citizen_services_records_log!B312,2))))</f>
        <v>46143</v>
      </c>
      <c r="C312" s="5" t="str">
        <f>IF(citizen_services_records_log!C312 = "SASSA Grant Status Enquiry","SASSA - Grant Status Enquiry",IF(citizen_services_records_log!C312 = "SASSA Grant Application",  "SASSA - Grant Application", IF(citizen_services_records_log!C312=0,"None", citizen_services_records_log!C312)))</f>
        <v>SASSA - Grant Application</v>
      </c>
      <c r="D312" s="5" t="str" cm="1">
        <f t="array" ref="D312">_xlfn.IFS(ISTEXT(citizen_services_records_log!D312),PROPER(citizen_services_records_log!D312),ISBLANK(citizen_services_records_log!D312),"None")</f>
        <v>Evaton Sassa Office</v>
      </c>
      <c r="E312" s="5" t="str" cm="1">
        <f t="array" ref="E312">_xlfn.IFS(ISTEXT(citizen_services_records_log!E312),PROPER(citizen_services_records_log!E312),ISBLANK(citizen_services_records_log!E312),"None")</f>
        <v>Pieter Radebe</v>
      </c>
      <c r="F312" s="6" cm="1">
        <f t="array" ref="F312">_xlfn.IFS(ISBLANK(citizen_services_records_log!F312),"None", TYPE(citizen_services_records_log!F312)=1,citizen_services_records_log!F312,citizen_services_records_log!F312="ID NOT PROVIDED","ID not provided" )</f>
        <v>4500000000000</v>
      </c>
      <c r="G312" s="4">
        <f>IF(ISBLANK(citizen_services_records_log!G312),"None",IF(ISNUMBER(citizen_services_records_log!G312),citizen_services_records_log!G312,DATE(RIGHT(citizen_services_records_log!G312,4),MID(citizen_services_records_log!G312,4,2),LEFT(citizen_services_records_log!G312,2))))</f>
        <v>16535</v>
      </c>
      <c r="H312" s="5" t="str" cm="1">
        <f t="array" ref="H312">_xlfn.IFS(citizen_services_records_log!H312="M", "Male", citizen_services_records_log!H312 = "F", "Female", citizen_services_records_log!H312="male", "Male", citizen_services_records_log!H312="female","Female", ISBLANK(citizen_services_records_log!H312),"None", citizen_services_records_log!H312 = "Female", "Female", citizen_services_records_log!H312="Male","Male")</f>
        <v>Female</v>
      </c>
      <c r="I312" s="6" t="str">
        <f>IF(OR(ISBLANK(citizen_services_records_log!I312),UPPER(TRIM(citizen_services_records_log!I312))="N/A"),"None",_xlfn.LET(_xlpm.d,RIGHT(SUBSTITUTE(SUBSTITUTE(SUBSTITUTE(SUBSTITUTE(citizen_services_records_log!I312," ",""),"-",""),"(",""),")",""),9),"0"&amp;LEFT(_xlpm.d,2)&amp;" "&amp;MID(_xlpm.d,3,3)&amp;" "&amp;RIGHT(_xlpm.d,4)))</f>
        <v>074 920 8961</v>
      </c>
      <c r="J312" s="5" t="str" cm="1">
        <f t="array" ref="J312">_xlfn.IFS(ISTEXT(citizen_services_records_log!J312),citizen_services_records_log!J312,ISBLANK(citizen_services_records_log!J312),"None")</f>
        <v>Ward 3</v>
      </c>
      <c r="K312" s="5" t="str" cm="1">
        <f t="array" ref="K312">_xlfn.IFS(ISTEXT(citizen_services_records_log!K312),citizen_services_records_log!K312, ISBLANK(citizen_services_records_log!K312),"None")</f>
        <v>Disability Grant</v>
      </c>
      <c r="L312" s="5" t="str" cm="1">
        <f t="array" ref="L312">SUBSTITUTE(PROPER(_xlfn.IFS(ISTEXT(citizen_services_records_log!L312),citizen_services_records_log!L312, ISBLANK(citizen_services_records_log!L312),"None")),"Id","ID",1)</f>
        <v>Approved</v>
      </c>
      <c r="M312" s="5" t="str" cm="1">
        <f t="array" ref="M312">IF(citizen_services_records_log!M312 = "Re-opened","Re-opened",PROPER(_xlfn.IFS(ISTEXT(citizen_services_records_log!M312),citizen_services_records_log!M312, ISBLANK(citizen_services_records_log!M312),"None")))</f>
        <v>Pending</v>
      </c>
      <c r="N312" s="5" t="str" cm="1">
        <f t="array" ref="N312">(_xlfn.IFS(ISTEXT(citizen_services_records_log!N312),citizen_services_records_log!N312,ISBLANK(citizen_services_records_log!N312),"None"))</f>
        <v>Q006</v>
      </c>
      <c r="O312" s="5" t="str" cm="1">
        <f t="array" ref="O312">_xlfn.IFS(ISTEXT(citizen_services_records_log!O312),PROPER(citizen_services_records_log!O312),ISBLANK(citizen_services_records_log!O312),"None")</f>
        <v>Deon Nel</v>
      </c>
      <c r="P312" s="4" t="str">
        <f>IF(ISBLANK(citizen_services_records_log!P312),"None",IF(ISNUMBER(citizen_services_records_log!P312),citizen_services_records_log!P312,DATE(RIGHT(citizen_services_records_log!P312,4),MID(citizen_services_records_log!P312,4,2),LEFT(citizen_services_records_log!P312,2))))</f>
        <v>None</v>
      </c>
      <c r="Q312" s="5" t="str" cm="1">
        <f t="array" ref="Q312">SUBSTITUTE(_xlfn.IFS(ISTEXT(citizen_services_records_log!Q312),PROPER(citizen_services_records_log!Q312),ISBLANK(citizen_services_records_log!Q312),"None"),"Id","ID",1)</f>
        <v>Home Affairs System Down For Maintenance During Visit</v>
      </c>
    </row>
    <row r="313" spans="1:17" x14ac:dyDescent="0.3">
      <c r="A313" s="5" t="str">
        <f>IF(ISBLANK(citizen_services_records_log!A313),"None",(CONCATENATE(UPPER(_xlfn.TEXTBEFORE(SUBSTITUTE(citizen_services_records_log!A313, "-", ""), {"0","1","2","3","4","5","6","7","8","9"}, 1)),"-",RIGHT(citizen_services_records_log!A313,6))))</f>
        <v>SASSA-000773</v>
      </c>
      <c r="B313" s="2">
        <f>IF(ISBLANK(citizen_services_records_log!B313),"None",IF(ISNUMBER(citizen_services_records_log!B313),citizen_services_records_log!B313,DATE(RIGHT(citizen_services_records_log!B313,4),MID(citizen_services_records_log!B313,4,2),LEFT(citizen_services_records_log!B313,2))))</f>
        <v>46152</v>
      </c>
      <c r="C313" s="5" t="str">
        <f>IF(citizen_services_records_log!C313 = "SASSA Grant Status Enquiry","SASSA - Grant Status Enquiry",IF(citizen_services_records_log!C313 = "SASSA Grant Application",  "SASSA - Grant Application", IF(citizen_services_records_log!C313=0,"None", citizen_services_records_log!C313)))</f>
        <v>SASSA - Grant Application</v>
      </c>
      <c r="D313" s="5" t="str" cm="1">
        <f t="array" ref="D313">_xlfn.IFS(ISTEXT(citizen_services_records_log!D313),PROPER(citizen_services_records_log!D313),ISBLANK(citizen_services_records_log!D313),"None")</f>
        <v>Sasolburg Home Affairs</v>
      </c>
      <c r="E313" s="5" t="str" cm="1">
        <f t="array" ref="E313">_xlfn.IFS(ISTEXT(citizen_services_records_log!E313),PROPER(citizen_services_records_log!E313),ISBLANK(citizen_services_records_log!E313),"None")</f>
        <v>Nomvula Kruger</v>
      </c>
      <c r="F313" s="6" cm="1">
        <f t="array" ref="F313">_xlfn.IFS(ISBLANK(citizen_services_records_log!F313),"None", TYPE(citizen_services_records_log!F313)=1,citizen_services_records_log!F313,citizen_services_records_log!F313="ID NOT PROVIDED","ID not provided" )</f>
        <v>7510000000000</v>
      </c>
      <c r="G313" s="4">
        <f>IF(ISBLANK(citizen_services_records_log!G313),"None",IF(ISNUMBER(citizen_services_records_log!G313),citizen_services_records_log!G313,DATE(RIGHT(citizen_services_records_log!G313,4),MID(citizen_services_records_log!G313,4,2),LEFT(citizen_services_records_log!G313,2))))</f>
        <v>27709</v>
      </c>
      <c r="H313" s="5" t="str" cm="1">
        <f t="array" ref="H313">_xlfn.IFS(citizen_services_records_log!H313="M", "Male", citizen_services_records_log!H313 = "F", "Female", citizen_services_records_log!H313="male", "Male", citizen_services_records_log!H313="female","Female", ISBLANK(citizen_services_records_log!H313),"None", citizen_services_records_log!H313 = "Female", "Female", citizen_services_records_log!H313="Male","Male")</f>
        <v>Female</v>
      </c>
      <c r="I313" s="6" t="str">
        <f>IF(OR(ISBLANK(citizen_services_records_log!I313),UPPER(TRIM(citizen_services_records_log!I313))="N/A"),"None",_xlfn.LET(_xlpm.d,RIGHT(SUBSTITUTE(SUBSTITUTE(SUBSTITUTE(SUBSTITUTE(citizen_services_records_log!I313," ",""),"-",""),"(",""),")",""),9),"0"&amp;LEFT(_xlpm.d,2)&amp;" "&amp;MID(_xlpm.d,3,3)&amp;" "&amp;RIGHT(_xlpm.d,4)))</f>
        <v>060 977 0724</v>
      </c>
      <c r="J313" s="5" t="str" cm="1">
        <f t="array" ref="J313">_xlfn.IFS(ISTEXT(citizen_services_records_log!J313),citizen_services_records_log!J313,ISBLANK(citizen_services_records_log!J313),"None")</f>
        <v>Ward 13</v>
      </c>
      <c r="K313" s="5" t="str" cm="1">
        <f t="array" ref="K313">_xlfn.IFS(ISTEXT(citizen_services_records_log!K313),citizen_services_records_log!K313, ISBLANK(citizen_services_records_log!K313),"None")</f>
        <v>Care Dependency Grant</v>
      </c>
      <c r="L313" s="5" t="str" cm="1">
        <f t="array" ref="L313">SUBSTITUTE(PROPER(_xlfn.IFS(ISTEXT(citizen_services_records_log!L313),citizen_services_records_log!L313, ISBLANK(citizen_services_records_log!L313),"None")),"Id","ID",1)</f>
        <v>Incomplete - Missing Proof Of Residence</v>
      </c>
      <c r="M313" s="5" t="str" cm="1">
        <f t="array" ref="M313">IF(citizen_services_records_log!M313 = "Re-opened","Re-opened",PROPER(_xlfn.IFS(ISTEXT(citizen_services_records_log!M313),citizen_services_records_log!M313, ISBLANK(citizen_services_records_log!M313),"None")))</f>
        <v>Escalated</v>
      </c>
      <c r="N313" s="5" t="str" cm="1">
        <f t="array" ref="N313">(_xlfn.IFS(ISTEXT(citizen_services_records_log!N313),citizen_services_records_log!N313,ISBLANK(citizen_services_records_log!N313),"None"))</f>
        <v>Q073</v>
      </c>
      <c r="O313" s="5" t="str" cm="1">
        <f t="array" ref="O313">_xlfn.IFS(ISTEXT(citizen_services_records_log!O313),PROPER(citizen_services_records_log!O313),ISBLANK(citizen_services_records_log!O313),"None")</f>
        <v>Palesa Nel</v>
      </c>
      <c r="P313" s="4" t="str">
        <f>IF(ISBLANK(citizen_services_records_log!P313),"None",IF(ISNUMBER(citizen_services_records_log!P313),citizen_services_records_log!P313,DATE(RIGHT(citizen_services_records_log!P313,4),MID(citizen_services_records_log!P313,4,2),LEFT(citizen_services_records_log!P313,2))))</f>
        <v>None</v>
      </c>
      <c r="Q313" s="5" t="str" cm="1">
        <f t="array" ref="Q313">SUBSTITUTE(_xlfn.IFS(ISTEXT(citizen_services_records_log!Q313),PROPER(citizen_services_records_log!Q313),ISBLANK(citizen_services_records_log!Q313),"None"),"Id","ID",1)</f>
        <v>Applicant Referred To Social Worker</v>
      </c>
    </row>
    <row r="314" spans="1:17" x14ac:dyDescent="0.3">
      <c r="A314" s="5" t="str">
        <f>IF(ISBLANK(citizen_services_records_log!A314),"None",(CONCATENATE(UPPER(_xlfn.TEXTBEFORE(SUBSTITUTE(citizen_services_records_log!A314, "-", ""), {"0","1","2","3","4","5","6","7","8","9"}, 1)),"-",RIGHT(citizen_services_records_log!A314,6))))</f>
        <v>SASSA-000708</v>
      </c>
      <c r="B314" s="2" t="str">
        <f>IF(ISBLANK(citizen_services_records_log!B314),"None",IF(ISNUMBER(citizen_services_records_log!B314),citizen_services_records_log!B314,DATE(RIGHT(citizen_services_records_log!B314,4),MID(citizen_services_records_log!B314,4,2),LEFT(citizen_services_records_log!B314,2))))</f>
        <v>None</v>
      </c>
      <c r="C314" s="5" t="str">
        <f>IF(citizen_services_records_log!C314 = "SASSA Grant Status Enquiry","SASSA - Grant Status Enquiry",IF(citizen_services_records_log!C314 = "SASSA Grant Application",  "SASSA - Grant Application", IF(citizen_services_records_log!C314=0,"None", citizen_services_records_log!C314)))</f>
        <v>SASSA - Grant Application</v>
      </c>
      <c r="D314" s="5" t="str" cm="1">
        <f t="array" ref="D314">_xlfn.IFS(ISTEXT(citizen_services_records_log!D314),PROPER(citizen_services_records_log!D314),ISBLANK(citizen_services_records_log!D314),"None")</f>
        <v>Meyerton Municipal Office</v>
      </c>
      <c r="E314" s="5" t="str" cm="1">
        <f t="array" ref="E314">_xlfn.IFS(ISTEXT(citizen_services_records_log!E314),PROPER(citizen_services_records_log!E314),ISBLANK(citizen_services_records_log!E314),"None")</f>
        <v>Sizwe Fourie</v>
      </c>
      <c r="F314" s="6" cm="1">
        <f t="array" ref="F314">_xlfn.IFS(ISBLANK(citizen_services_records_log!F314),"None", TYPE(citizen_services_records_log!F314)=1,citizen_services_records_log!F314,citizen_services_records_log!F314="ID NOT PROVIDED","ID not provided" )</f>
        <v>8400000000000</v>
      </c>
      <c r="G314" s="4">
        <f>IF(ISBLANK(citizen_services_records_log!G314),"None",IF(ISNUMBER(citizen_services_records_log!G314),citizen_services_records_log!G314,DATE(RIGHT(citizen_services_records_log!G314,4),MID(citizen_services_records_log!G314,4,2),LEFT(citizen_services_records_log!G314,2))))</f>
        <v>30763</v>
      </c>
      <c r="H314" s="5" t="str" cm="1">
        <f t="array" ref="H314">_xlfn.IFS(citizen_services_records_log!H314="M", "Male", citizen_services_records_log!H314 = "F", "Female", citizen_services_records_log!H314="male", "Male", citizen_services_records_log!H314="female","Female", ISBLANK(citizen_services_records_log!H314),"None", citizen_services_records_log!H314 = "Female", "Female", citizen_services_records_log!H314="Male","Male")</f>
        <v>None</v>
      </c>
      <c r="I314" s="6" t="str">
        <f>IF(OR(ISBLANK(citizen_services_records_log!I314),UPPER(TRIM(citizen_services_records_log!I314))="N/A"),"None",_xlfn.LET(_xlpm.d,RIGHT(SUBSTITUTE(SUBSTITUTE(SUBSTITUTE(SUBSTITUTE(citizen_services_records_log!I314," ",""),"-",""),"(",""),")",""),9),"0"&amp;LEFT(_xlpm.d,2)&amp;" "&amp;MID(_xlpm.d,3,3)&amp;" "&amp;RIGHT(_xlpm.d,4)))</f>
        <v>068 750 8218</v>
      </c>
      <c r="J314" s="5" t="str" cm="1">
        <f t="array" ref="J314">_xlfn.IFS(ISTEXT(citizen_services_records_log!J314),citizen_services_records_log!J314,ISBLANK(citizen_services_records_log!J314),"None")</f>
        <v>Ward 8</v>
      </c>
      <c r="K314" s="5" t="str" cm="1">
        <f t="array" ref="K314">_xlfn.IFS(ISTEXT(citizen_services_records_log!K314),citizen_services_records_log!K314, ISBLANK(citizen_services_records_log!K314),"None")</f>
        <v>SRD Grant</v>
      </c>
      <c r="L314" s="5" t="str" cm="1">
        <f t="array" ref="L314">SUBSTITUTE(PROPER(_xlfn.IFS(ISTEXT(citizen_services_records_log!L314),citizen_services_records_log!L314, ISBLANK(citizen_services_records_log!L314),"None")),"Id","ID",1)</f>
        <v>Awaiting Home Affairs Confirmation</v>
      </c>
      <c r="M314" s="5" t="str" cm="1">
        <f t="array" ref="M314">IF(citizen_services_records_log!M314 = "Re-opened","Re-opened",PROPER(_xlfn.IFS(ISTEXT(citizen_services_records_log!M314),citizen_services_records_log!M314, ISBLANK(citizen_services_records_log!M314),"None")))</f>
        <v>Escalated</v>
      </c>
      <c r="N314" s="5" t="str" cm="1">
        <f t="array" ref="N314">(_xlfn.IFS(ISTEXT(citizen_services_records_log!N314),citizen_services_records_log!N314,ISBLANK(citizen_services_records_log!N314),"None"))</f>
        <v>Q276</v>
      </c>
      <c r="O314" s="5" t="str" cm="1">
        <f t="array" ref="O314">_xlfn.IFS(ISTEXT(citizen_services_records_log!O314),PROPER(citizen_services_records_log!O314),ISBLANK(citizen_services_records_log!O314),"None")</f>
        <v>Palesa Nel</v>
      </c>
      <c r="P314" s="4">
        <f>IF(ISBLANK(citizen_services_records_log!P314),"None",IF(ISNUMBER(citizen_services_records_log!P314),citizen_services_records_log!P314,DATE(RIGHT(citizen_services_records_log!P314,4),MID(citizen_services_records_log!P314,4,2),LEFT(citizen_services_records_log!P314,2))))</f>
        <v>46287</v>
      </c>
      <c r="Q314" s="5" t="str" cm="1">
        <f t="array" ref="Q314">SUBSTITUTE(_xlfn.IFS(ISTEXT(citizen_services_records_log!Q314),PROPER(citizen_services_records_log!Q314),ISBLANK(citizen_services_records_log!Q314),"None"),"Id","ID",1)</f>
        <v>Urgent Case - Fast-Tracked Per Supervisor Approval</v>
      </c>
    </row>
    <row r="315" spans="1:17" x14ac:dyDescent="0.3">
      <c r="A315" s="5" t="str">
        <f>IF(ISBLANK(citizen_services_records_log!A315),"None",(CONCATENATE(UPPER(_xlfn.TEXTBEFORE(SUBSTITUTE(citizen_services_records_log!A315, "-", ""), {"0","1","2","3","4","5","6","7","8","9"}, 1)),"-",RIGHT(citizen_services_records_log!A315,6))))</f>
        <v>MUN-000446</v>
      </c>
      <c r="B315" s="2">
        <f>IF(ISBLANK(citizen_services_records_log!B315),"None",IF(ISNUMBER(citizen_services_records_log!B315),citizen_services_records_log!B315,DATE(RIGHT(citizen_services_records_log!B315,4),MID(citizen_services_records_log!B315,4,2),LEFT(citizen_services_records_log!B315,2))))</f>
        <v>45986</v>
      </c>
      <c r="C315" s="5" t="str">
        <f>IF(citizen_services_records_log!C315 = "SASSA Grant Status Enquiry","SASSA - Grant Status Enquiry",IF(citizen_services_records_log!C315 = "SASSA Grant Application",  "SASSA - Grant Application", IF(citizen_services_records_log!C315=0,"None", citizen_services_records_log!C315)))</f>
        <v>Municipal - Account Query</v>
      </c>
      <c r="D315" s="5" t="str" cm="1">
        <f t="array" ref="D315">_xlfn.IFS(ISTEXT(citizen_services_records_log!D315),PROPER(citizen_services_records_log!D315),ISBLANK(citizen_services_records_log!D315),"None")</f>
        <v>Vereeniging Home Affairs</v>
      </c>
      <c r="E315" s="5" t="str" cm="1">
        <f t="array" ref="E315">_xlfn.IFS(ISTEXT(citizen_services_records_log!E315),PROPER(citizen_services_records_log!E315),ISBLANK(citizen_services_records_log!E315),"None")</f>
        <v>Tumelo Steyn</v>
      </c>
      <c r="F315" s="6" cm="1">
        <f t="array" ref="F315">_xlfn.IFS(ISBLANK(citizen_services_records_log!F315),"None", TYPE(citizen_services_records_log!F315)=1,citizen_services_records_log!F315,citizen_services_records_log!F315="ID NOT PROVIDED","ID not provided" )</f>
        <v>8210000000000</v>
      </c>
      <c r="G315" s="4">
        <f>IF(ISBLANK(citizen_services_records_log!G315),"None",IF(ISNUMBER(citizen_services_records_log!G315),citizen_services_records_log!G315,DATE(RIGHT(citizen_services_records_log!G315,4),MID(citizen_services_records_log!G315,4,2),LEFT(citizen_services_records_log!G315,2))))</f>
        <v>30180</v>
      </c>
      <c r="H315" s="5" t="str" cm="1">
        <f t="array" ref="H315">_xlfn.IFS(citizen_services_records_log!H315="M", "Male", citizen_services_records_log!H315 = "F", "Female", citizen_services_records_log!H315="male", "Male", citizen_services_records_log!H315="female","Female", ISBLANK(citizen_services_records_log!H315),"None", citizen_services_records_log!H315 = "Female", "Female", citizen_services_records_log!H315="Male","Male")</f>
        <v>Female</v>
      </c>
      <c r="I315" s="6" t="str">
        <f>IF(OR(ISBLANK(citizen_services_records_log!I315),UPPER(TRIM(citizen_services_records_log!I315))="N/A"),"None",_xlfn.LET(_xlpm.d,RIGHT(SUBSTITUTE(SUBSTITUTE(SUBSTITUTE(SUBSTITUTE(citizen_services_records_log!I315," ",""),"-",""),"(",""),")",""),9),"0"&amp;LEFT(_xlpm.d,2)&amp;" "&amp;MID(_xlpm.d,3,3)&amp;" "&amp;RIGHT(_xlpm.d,4)))</f>
        <v>077 108 8550</v>
      </c>
      <c r="J315" s="5" t="str" cm="1">
        <f t="array" ref="J315">_xlfn.IFS(ISTEXT(citizen_services_records_log!J315),citizen_services_records_log!J315,ISBLANK(citizen_services_records_log!J315),"None")</f>
        <v>Ward 14</v>
      </c>
      <c r="K315" s="5" t="str" cm="1">
        <f t="array" ref="K315">_xlfn.IFS(ISTEXT(citizen_services_records_log!K315),citizen_services_records_log!K315, ISBLANK(citizen_services_records_log!K315),"None")</f>
        <v>None</v>
      </c>
      <c r="L315" s="5" t="str" cm="1">
        <f t="array" ref="L315">SUBSTITUTE(PROPER(_xlfn.IFS(ISTEXT(citizen_services_records_log!L315),citizen_services_records_log!L315, ISBLANK(citizen_services_records_log!L315),"None")),"Id","ID",1)</f>
        <v>None</v>
      </c>
      <c r="M315" s="5" t="str" cm="1">
        <f t="array" ref="M315">IF(citizen_services_records_log!M315 = "Re-opened","Re-opened",PROPER(_xlfn.IFS(ISTEXT(citizen_services_records_log!M315),citizen_services_records_log!M315, ISBLANK(citizen_services_records_log!M315),"None")))</f>
        <v>Captured</v>
      </c>
      <c r="N315" s="5" t="str" cm="1">
        <f t="array" ref="N315">(_xlfn.IFS(ISTEXT(citizen_services_records_log!N315),citizen_services_records_log!N315,ISBLANK(citizen_services_records_log!N315),"None"))</f>
        <v>Q274</v>
      </c>
      <c r="O315" s="5" t="str" cm="1">
        <f t="array" ref="O315">_xlfn.IFS(ISTEXT(citizen_services_records_log!O315),PROPER(citizen_services_records_log!O315),ISBLANK(citizen_services_records_log!O315),"None")</f>
        <v>Zanele Nel</v>
      </c>
      <c r="P315" s="4" t="str">
        <f>IF(ISBLANK(citizen_services_records_log!P315),"None",IF(ISNUMBER(citizen_services_records_log!P315),citizen_services_records_log!P315,DATE(RIGHT(citizen_services_records_log!P315,4),MID(citizen_services_records_log!P315,4,2),LEFT(citizen_services_records_log!P315,2))))</f>
        <v>None</v>
      </c>
      <c r="Q315" s="5" t="str" cm="1">
        <f t="array" ref="Q315">SUBSTITUTE(_xlfn.IFS(ISTEXT(citizen_services_records_log!Q315),PROPER(citizen_services_records_log!Q315),ISBLANK(citizen_services_records_log!Q315),"None"),"Id","ID",1)</f>
        <v>None</v>
      </c>
    </row>
    <row r="316" spans="1:17" x14ac:dyDescent="0.3">
      <c r="A316" s="5" t="str">
        <f>IF(ISBLANK(citizen_services_records_log!A316),"None",(CONCATENATE(UPPER(_xlfn.TEXTBEFORE(SUBSTITUTE(citizen_services_records_log!A316, "-", ""), {"0","1","2","3","4","5","6","7","8","9"}, 1)),"-",RIGHT(citizen_services_records_log!A316,6))))</f>
        <v>SASSA-000658</v>
      </c>
      <c r="B316" s="2">
        <f>IF(ISBLANK(citizen_services_records_log!B316),"None",IF(ISNUMBER(citizen_services_records_log!B316),citizen_services_records_log!B316,DATE(RIGHT(citizen_services_records_log!B316,4),MID(citizen_services_records_log!B316,4,2),LEFT(citizen_services_records_log!B316,2))))</f>
        <v>46020</v>
      </c>
      <c r="C316" s="5" t="str">
        <f>IF(citizen_services_records_log!C316 = "SASSA Grant Status Enquiry","SASSA - Grant Status Enquiry",IF(citizen_services_records_log!C316 = "SASSA Grant Application",  "SASSA - Grant Application", IF(citizen_services_records_log!C316=0,"None", citizen_services_records_log!C316)))</f>
        <v>SASSA - Grant Status Enquiry</v>
      </c>
      <c r="D316" s="5" t="str" cm="1">
        <f t="array" ref="D316">_xlfn.IFS(ISTEXT(citizen_services_records_log!D316),PROPER(citizen_services_records_log!D316),ISBLANK(citizen_services_records_log!D316),"None")</f>
        <v>Vereeniging Home Affairs</v>
      </c>
      <c r="E316" s="5" t="str" cm="1">
        <f t="array" ref="E316">_xlfn.IFS(ISTEXT(citizen_services_records_log!E316),PROPER(citizen_services_records_log!E316),ISBLANK(citizen_services_records_log!E316),"None")</f>
        <v>Pieter Sithole</v>
      </c>
      <c r="F316" s="6" cm="1">
        <f t="array" ref="F316">_xlfn.IFS(ISBLANK(citizen_services_records_log!F316),"None", TYPE(citizen_services_records_log!F316)=1,citizen_services_records_log!F316,citizen_services_records_log!F316="ID NOT PROVIDED","ID not provided" )</f>
        <v>8210000000000</v>
      </c>
      <c r="G316" s="4">
        <f>IF(ISBLANK(citizen_services_records_log!G316),"None",IF(ISNUMBER(citizen_services_records_log!G316),citizen_services_records_log!G316,DATE(RIGHT(citizen_services_records_log!G316,4),MID(citizen_services_records_log!G316,4,2),LEFT(citizen_services_records_log!G316,2))))</f>
        <v>30246</v>
      </c>
      <c r="H316" s="5" t="str" cm="1">
        <f t="array" ref="H316">_xlfn.IFS(citizen_services_records_log!H316="M", "Male", citizen_services_records_log!H316 = "F", "Female", citizen_services_records_log!H316="male", "Male", citizen_services_records_log!H316="female","Female", ISBLANK(citizen_services_records_log!H316),"None", citizen_services_records_log!H316 = "Female", "Female", citizen_services_records_log!H316="Male","Male")</f>
        <v>Female</v>
      </c>
      <c r="I316" s="6" t="str">
        <f>IF(OR(ISBLANK(citizen_services_records_log!I316),UPPER(TRIM(citizen_services_records_log!I316))="N/A"),"None",_xlfn.LET(_xlpm.d,RIGHT(SUBSTITUTE(SUBSTITUTE(SUBSTITUTE(SUBSTITUTE(citizen_services_records_log!I316," ",""),"-",""),"(",""),")",""),9),"0"&amp;LEFT(_xlpm.d,2)&amp;" "&amp;MID(_xlpm.d,3,3)&amp;" "&amp;RIGHT(_xlpm.d,4)))</f>
        <v>073 869 0420</v>
      </c>
      <c r="J316" s="5" t="str" cm="1">
        <f t="array" ref="J316">_xlfn.IFS(ISTEXT(citizen_services_records_log!J316),citizen_services_records_log!J316,ISBLANK(citizen_services_records_log!J316),"None")</f>
        <v>Ward 7</v>
      </c>
      <c r="K316" s="5" t="str" cm="1">
        <f t="array" ref="K316">_xlfn.IFS(ISTEXT(citizen_services_records_log!K316),citizen_services_records_log!K316, ISBLANK(citizen_services_records_log!K316),"None")</f>
        <v>Child Support Grant</v>
      </c>
      <c r="L316" s="5" t="str" cm="1">
        <f t="array" ref="L316">SUBSTITUTE(PROPER(_xlfn.IFS(ISTEXT(citizen_services_records_log!L316),citizen_services_records_log!L316, ISBLANK(citizen_services_records_log!L316),"None")),"Id","ID",1)</f>
        <v>Incomplete - Missing ID Copy</v>
      </c>
      <c r="M316" s="5" t="str" cm="1">
        <f t="array" ref="M316">IF(citizen_services_records_log!M316 = "Re-opened","Re-opened",PROPER(_xlfn.IFS(ISTEXT(citizen_services_records_log!M316),citizen_services_records_log!M316, ISBLANK(citizen_services_records_log!M316),"None")))</f>
        <v>Re-opened</v>
      </c>
      <c r="N316" s="5" t="str" cm="1">
        <f t="array" ref="N316">(_xlfn.IFS(ISTEXT(citizen_services_records_log!N316),citizen_services_records_log!N316,ISBLANK(citizen_services_records_log!N316),"None"))</f>
        <v>Q149</v>
      </c>
      <c r="O316" s="5" t="str" cm="1">
        <f t="array" ref="O316">_xlfn.IFS(ISTEXT(citizen_services_records_log!O316),PROPER(citizen_services_records_log!O316),ISBLANK(citizen_services_records_log!O316),"None")</f>
        <v>Werner Meyer</v>
      </c>
      <c r="P316" s="4">
        <f>IF(ISBLANK(citizen_services_records_log!P316),"None",IF(ISNUMBER(citizen_services_records_log!P316),citizen_services_records_log!P316,DATE(RIGHT(citizen_services_records_log!P316,4),MID(citizen_services_records_log!P316,4,2),LEFT(citizen_services_records_log!P316,2))))</f>
        <v>46357</v>
      </c>
      <c r="Q316" s="5" t="str" cm="1">
        <f t="array" ref="Q316">SUBSTITUTE(_xlfn.IFS(ISTEXT(citizen_services_records_log!Q316),PROPER(citizen_services_records_log!Q316),ISBLANK(citizen_services_records_log!Q316),"None"),"Id","ID",1)</f>
        <v>Biometric Capture Failed, Rescheduled</v>
      </c>
    </row>
    <row r="317" spans="1:17" x14ac:dyDescent="0.3">
      <c r="A317" s="5" t="str">
        <f>IF(ISBLANK(citizen_services_records_log!A317),"None",(CONCATENATE(UPPER(_xlfn.TEXTBEFORE(SUBSTITUTE(citizen_services_records_log!A317, "-", ""), {"0","1","2","3","4","5","6","7","8","9"}, 1)),"-",RIGHT(citizen_services_records_log!A317,6))))</f>
        <v>DHA-000541</v>
      </c>
      <c r="B317" s="2">
        <f>IF(ISBLANK(citizen_services_records_log!B317),"None",IF(ISNUMBER(citizen_services_records_log!B317),citizen_services_records_log!B317,DATE(RIGHT(citizen_services_records_log!B317,4),MID(citizen_services_records_log!B317,4,2),LEFT(citizen_services_records_log!B317,2))))</f>
        <v>46167</v>
      </c>
      <c r="C317" s="5" t="str">
        <f>IF(citizen_services_records_log!C317 = "SASSA Grant Status Enquiry","SASSA - Grant Status Enquiry",IF(citizen_services_records_log!C317 = "SASSA Grant Application",  "SASSA - Grant Application", IF(citizen_services_records_log!C317=0,"None", citizen_services_records_log!C317)))</f>
        <v>Home Affairs - ID Application</v>
      </c>
      <c r="D317" s="5" t="str" cm="1">
        <f t="array" ref="D317">_xlfn.IFS(ISTEXT(citizen_services_records_log!D317),PROPER(citizen_services_records_log!D317),ISBLANK(citizen_services_records_log!D317),"None")</f>
        <v>Vereeniging Home Affairs</v>
      </c>
      <c r="E317" s="5" t="str" cm="1">
        <f t="array" ref="E317">_xlfn.IFS(ISTEXT(citizen_services_records_log!E317),PROPER(citizen_services_records_log!E317),ISBLANK(citizen_services_records_log!E317),"None")</f>
        <v>Sizwe Molefe</v>
      </c>
      <c r="F317" s="6" cm="1">
        <f t="array" ref="F317">_xlfn.IFS(ISBLANK(citizen_services_records_log!F317),"None", TYPE(citizen_services_records_log!F317)=1,citizen_services_records_log!F317,citizen_services_records_log!F317="ID NOT PROVIDED","ID not provided" )</f>
        <v>9010000000000</v>
      </c>
      <c r="G317" s="4" t="str">
        <f>IF(ISBLANK(citizen_services_records_log!G317),"None",IF(ISNUMBER(citizen_services_records_log!G317),citizen_services_records_log!G317,DATE(RIGHT(citizen_services_records_log!G317,4),MID(citizen_services_records_log!G317,4,2),LEFT(citizen_services_records_log!G317,2))))</f>
        <v>None</v>
      </c>
      <c r="H317" s="5" t="str" cm="1">
        <f t="array" ref="H317">_xlfn.IFS(citizen_services_records_log!H317="M", "Male", citizen_services_records_log!H317 = "F", "Female", citizen_services_records_log!H317="male", "Male", citizen_services_records_log!H317="female","Female", ISBLANK(citizen_services_records_log!H317),"None", citizen_services_records_log!H317 = "Female", "Female", citizen_services_records_log!H317="Male","Male")</f>
        <v>Male</v>
      </c>
      <c r="I317" s="6" t="str">
        <f>IF(OR(ISBLANK(citizen_services_records_log!I317),UPPER(TRIM(citizen_services_records_log!I317))="N/A"),"None",_xlfn.LET(_xlpm.d,RIGHT(SUBSTITUTE(SUBSTITUTE(SUBSTITUTE(SUBSTITUTE(citizen_services_records_log!I317," ",""),"-",""),"(",""),")",""),9),"0"&amp;LEFT(_xlpm.d,2)&amp;" "&amp;MID(_xlpm.d,3,3)&amp;" "&amp;RIGHT(_xlpm.d,4)))</f>
        <v>069 434 4464</v>
      </c>
      <c r="J317" s="5" t="str" cm="1">
        <f t="array" ref="J317">_xlfn.IFS(ISTEXT(citizen_services_records_log!J317),citizen_services_records_log!J317,ISBLANK(citizen_services_records_log!J317),"None")</f>
        <v>Ward 12</v>
      </c>
      <c r="K317" s="5" t="str" cm="1">
        <f t="array" ref="K317">_xlfn.IFS(ISTEXT(citizen_services_records_log!K317),citizen_services_records_log!K317, ISBLANK(citizen_services_records_log!K317),"None")</f>
        <v>None</v>
      </c>
      <c r="L317" s="5" t="str" cm="1">
        <f t="array" ref="L317">SUBSTITUTE(PROPER(_xlfn.IFS(ISTEXT(citizen_services_records_log!L317),citizen_services_records_log!L317, ISBLANK(citizen_services_records_log!L317),"None")),"Id","ID",1)</f>
        <v>Under Review</v>
      </c>
      <c r="M317" s="5" t="str" cm="1">
        <f t="array" ref="M317">IF(citizen_services_records_log!M317 = "Re-opened","Re-opened",PROPER(_xlfn.IFS(ISTEXT(citizen_services_records_log!M317),citizen_services_records_log!M317, ISBLANK(citizen_services_records_log!M317),"None")))</f>
        <v>Pending</v>
      </c>
      <c r="N317" s="5" t="str" cm="1">
        <f t="array" ref="N317">(_xlfn.IFS(ISTEXT(citizen_services_records_log!N317),citizen_services_records_log!N317,ISBLANK(citizen_services_records_log!N317),"None"))</f>
        <v>Q033</v>
      </c>
      <c r="O317" s="5" t="str" cm="1">
        <f t="array" ref="O317">_xlfn.IFS(ISTEXT(citizen_services_records_log!O317),PROPER(citizen_services_records_log!O317),ISBLANK(citizen_services_records_log!O317),"None")</f>
        <v>Lerato Sithole</v>
      </c>
      <c r="P317" s="4" t="str">
        <f>IF(ISBLANK(citizen_services_records_log!P317),"None",IF(ISNUMBER(citizen_services_records_log!P317),citizen_services_records_log!P317,DATE(RIGHT(citizen_services_records_log!P317,4),MID(citizen_services_records_log!P317,4,2),LEFT(citizen_services_records_log!P317,2))))</f>
        <v>None</v>
      </c>
      <c r="Q317" s="5" t="str" cm="1">
        <f t="array" ref="Q317">SUBSTITUTE(_xlfn.IFS(ISTEXT(citizen_services_records_log!Q317),PROPER(citizen_services_records_log!Q317),ISBLANK(citizen_services_records_log!Q317),"None"),"Id","ID",1)</f>
        <v>Follow-Up Call Required To Confirm Banking Details</v>
      </c>
    </row>
    <row r="318" spans="1:17" x14ac:dyDescent="0.3">
      <c r="A318" s="5" t="str">
        <f>IF(ISBLANK(citizen_services_records_log!A318),"None",(CONCATENATE(UPPER(_xlfn.TEXTBEFORE(SUBSTITUTE(citizen_services_records_log!A318, "-", ""), {"0","1","2","3","4","5","6","7","8","9"}, 1)),"-",RIGHT(citizen_services_records_log!A318,6))))</f>
        <v>SASSA-000636</v>
      </c>
      <c r="B318" s="2">
        <f>IF(ISBLANK(citizen_services_records_log!B318),"None",IF(ISNUMBER(citizen_services_records_log!B318),citizen_services_records_log!B318,DATE(RIGHT(citizen_services_records_log!B318,4),MID(citizen_services_records_log!B318,4,2),LEFT(citizen_services_records_log!B318,2))))</f>
        <v>46076</v>
      </c>
      <c r="C318" s="5" t="str">
        <f>IF(citizen_services_records_log!C318 = "SASSA Grant Status Enquiry","SASSA - Grant Status Enquiry",IF(citizen_services_records_log!C318 = "SASSA Grant Application",  "SASSA - Grant Application", IF(citizen_services_records_log!C318=0,"None", citizen_services_records_log!C318)))</f>
        <v>SASSA - Grant Status Enquiry</v>
      </c>
      <c r="D318" s="5" t="str" cm="1">
        <f t="array" ref="D318">_xlfn.IFS(ISTEXT(citizen_services_records_log!D318),PROPER(citizen_services_records_log!D318),ISBLANK(citizen_services_records_log!D318),"None")</f>
        <v>Boipatong Clinic</v>
      </c>
      <c r="E318" s="5" t="str" cm="1">
        <f t="array" ref="E318">_xlfn.IFS(ISTEXT(citizen_services_records_log!E318),PROPER(citizen_services_records_log!E318),ISBLANK(citizen_services_records_log!E318),"None")</f>
        <v>Lindiwe Dlamini</v>
      </c>
      <c r="F318" s="6" cm="1">
        <f t="array" ref="F318">_xlfn.IFS(ISBLANK(citizen_services_records_log!F318),"None", TYPE(citizen_services_records_log!F318)=1,citizen_services_records_log!F318,citizen_services_records_log!F318="ID NOT PROVIDED","ID not provided" )</f>
        <v>4910000000000</v>
      </c>
      <c r="G318" s="4">
        <f>IF(ISBLANK(citizen_services_records_log!G318),"None",IF(ISNUMBER(citizen_services_records_log!G318),citizen_services_records_log!G318,DATE(RIGHT(citizen_services_records_log!G318,4),MID(citizen_services_records_log!G318,4,2),LEFT(citizen_services_records_log!G318,2))))</f>
        <v>18231</v>
      </c>
      <c r="H318" s="5" t="str" cm="1">
        <f t="array" ref="H318">_xlfn.IFS(citizen_services_records_log!H318="M", "Male", citizen_services_records_log!H318 = "F", "Female", citizen_services_records_log!H318="male", "Male", citizen_services_records_log!H318="female","Female", ISBLANK(citizen_services_records_log!H318),"None", citizen_services_records_log!H318 = "Female", "Female", citizen_services_records_log!H318="Male","Male")</f>
        <v>Female</v>
      </c>
      <c r="I318" s="6" t="str">
        <f>IF(OR(ISBLANK(citizen_services_records_log!I318),UPPER(TRIM(citizen_services_records_log!I318))="N/A"),"None",_xlfn.LET(_xlpm.d,RIGHT(SUBSTITUTE(SUBSTITUTE(SUBSTITUTE(SUBSTITUTE(citizen_services_records_log!I318," ",""),"-",""),"(",""),")",""),9),"0"&amp;LEFT(_xlpm.d,2)&amp;" "&amp;MID(_xlpm.d,3,3)&amp;" "&amp;RIGHT(_xlpm.d,4)))</f>
        <v>060 802 1273</v>
      </c>
      <c r="J318" s="5" t="str" cm="1">
        <f t="array" ref="J318">_xlfn.IFS(ISTEXT(citizen_services_records_log!J318),citizen_services_records_log!J318,ISBLANK(citizen_services_records_log!J318),"None")</f>
        <v>Ward 18</v>
      </c>
      <c r="K318" s="5" t="str" cm="1">
        <f t="array" ref="K318">_xlfn.IFS(ISTEXT(citizen_services_records_log!K318),citizen_services_records_log!K318, ISBLANK(citizen_services_records_log!K318),"None")</f>
        <v>Care Dependency Grant</v>
      </c>
      <c r="L318" s="5" t="str" cm="1">
        <f t="array" ref="L318">SUBSTITUTE(PROPER(_xlfn.IFS(ISTEXT(citizen_services_records_log!L318),citizen_services_records_log!L318, ISBLANK(citizen_services_records_log!L318),"None")),"Id","ID",1)</f>
        <v>Incomplete - Missing Proof Of Residence</v>
      </c>
      <c r="M318" s="5" t="str" cm="1">
        <f t="array" ref="M318">IF(citizen_services_records_log!M318 = "Re-opened","Re-opened",PROPER(_xlfn.IFS(ISTEXT(citizen_services_records_log!M318),citizen_services_records_log!M318, ISBLANK(citizen_services_records_log!M318),"None")))</f>
        <v>Resolved</v>
      </c>
      <c r="N318" s="5" t="str" cm="1">
        <f t="array" ref="N318">(_xlfn.IFS(ISTEXT(citizen_services_records_log!N318),citizen_services_records_log!N318,ISBLANK(citizen_services_records_log!N318),"None"))</f>
        <v>None</v>
      </c>
      <c r="O318" s="5" t="str" cm="1">
        <f t="array" ref="O318">_xlfn.IFS(ISTEXT(citizen_services_records_log!O318),PROPER(citizen_services_records_log!O318),ISBLANK(citizen_services_records_log!O318),"None")</f>
        <v>Marius Mahlangu</v>
      </c>
      <c r="P318" s="4">
        <f>IF(ISBLANK(citizen_services_records_log!P318),"None",IF(ISNUMBER(citizen_services_records_log!P318),citizen_services_records_log!P318,DATE(RIGHT(citizen_services_records_log!P318,4),MID(citizen_services_records_log!P318,4,2),LEFT(citizen_services_records_log!P318,2))))</f>
        <v>46268</v>
      </c>
      <c r="Q318" s="5" t="str" cm="1">
        <f t="array" ref="Q318">SUBSTITUTE(_xlfn.IFS(ISTEXT(citizen_services_records_log!Q318),PROPER(citizen_services_records_log!Q318),ISBLANK(citizen_services_records_log!Q318),"None"),"Id","ID",1)</f>
        <v>System Offline - Captured Manually, Will Upload Later</v>
      </c>
    </row>
    <row r="319" spans="1:17" x14ac:dyDescent="0.3">
      <c r="A319" s="5" t="str">
        <f>IF(ISBLANK(citizen_services_records_log!A319),"None",(CONCATENATE(UPPER(_xlfn.TEXTBEFORE(SUBSTITUTE(citizen_services_records_log!A319, "-", ""), {"0","1","2","3","4","5","6","7","8","9"}, 1)),"-",RIGHT(citizen_services_records_log!A319,6))))</f>
        <v>MUN-000401</v>
      </c>
      <c r="B319" s="2">
        <f>IF(ISBLANK(citizen_services_records_log!B319),"None",IF(ISNUMBER(citizen_services_records_log!B319),citizen_services_records_log!B319,DATE(RIGHT(citizen_services_records_log!B319,4),MID(citizen_services_records_log!B319,4,2),LEFT(citizen_services_records_log!B319,2))))</f>
        <v>46062</v>
      </c>
      <c r="C319" s="5" t="str">
        <f>IF(citizen_services_records_log!C319 = "SASSA Grant Status Enquiry","SASSA - Grant Status Enquiry",IF(citizen_services_records_log!C319 = "SASSA Grant Application",  "SASSA - Grant Application", IF(citizen_services_records_log!C319=0,"None", citizen_services_records_log!C319)))</f>
        <v>Municipal - Account Query</v>
      </c>
      <c r="D319" s="5" t="str" cm="1">
        <f t="array" ref="D319">_xlfn.IFS(ISTEXT(citizen_services_records_log!D319),PROPER(citizen_services_records_log!D319),ISBLANK(citizen_services_records_log!D319),"None")</f>
        <v>Vereeniging Home Affairs</v>
      </c>
      <c r="E319" s="5" t="str" cm="1">
        <f t="array" ref="E319">_xlfn.IFS(ISTEXT(citizen_services_records_log!E319),PROPER(citizen_services_records_log!E319),ISBLANK(citizen_services_records_log!E319),"None")</f>
        <v>Dorah Mokoena</v>
      </c>
      <c r="F319" s="6" cm="1">
        <f t="array" ref="F319">_xlfn.IFS(ISBLANK(citizen_services_records_log!F319),"None", TYPE(citizen_services_records_log!F319)=1,citizen_services_records_log!F319,citizen_services_records_log!F319="ID NOT PROVIDED","ID not provided" )</f>
        <v>4610000000000</v>
      </c>
      <c r="G319" s="4">
        <f>IF(ISBLANK(citizen_services_records_log!G319),"None",IF(ISNUMBER(citizen_services_records_log!G319),citizen_services_records_log!G319,DATE(RIGHT(citizen_services_records_log!G319,4),MID(citizen_services_records_log!G319,4,2),LEFT(citizen_services_records_log!G319,2))))</f>
        <v>17007</v>
      </c>
      <c r="H319" s="5" t="str" cm="1">
        <f t="array" ref="H319">_xlfn.IFS(citizen_services_records_log!H319="M", "Male", citizen_services_records_log!H319 = "F", "Female", citizen_services_records_log!H319="male", "Male", citizen_services_records_log!H319="female","Female", ISBLANK(citizen_services_records_log!H319),"None", citizen_services_records_log!H319 = "Female", "Female", citizen_services_records_log!H319="Male","Male")</f>
        <v>Female</v>
      </c>
      <c r="I319" s="6" t="str">
        <f>IF(OR(ISBLANK(citizen_services_records_log!I319),UPPER(TRIM(citizen_services_records_log!I319))="N/A"),"None",_xlfn.LET(_xlpm.d,RIGHT(SUBSTITUTE(SUBSTITUTE(SUBSTITUTE(SUBSTITUTE(citizen_services_records_log!I319," ",""),"-",""),"(",""),")",""),9),"0"&amp;LEFT(_xlpm.d,2)&amp;" "&amp;MID(_xlpm.d,3,3)&amp;" "&amp;RIGHT(_xlpm.d,4)))</f>
        <v>None</v>
      </c>
      <c r="J319" s="5" t="str" cm="1">
        <f t="array" ref="J319">_xlfn.IFS(ISTEXT(citizen_services_records_log!J319),citizen_services_records_log!J319,ISBLANK(citizen_services_records_log!J319),"None")</f>
        <v>Ward 10</v>
      </c>
      <c r="K319" s="5" t="str" cm="1">
        <f t="array" ref="K319">_xlfn.IFS(ISTEXT(citizen_services_records_log!K319),citizen_services_records_log!K319, ISBLANK(citizen_services_records_log!K319),"None")</f>
        <v>None</v>
      </c>
      <c r="L319" s="5" t="str" cm="1">
        <f t="array" ref="L319">SUBSTITUTE(PROPER(_xlfn.IFS(ISTEXT(citizen_services_records_log!L319),citizen_services_records_log!L319, ISBLANK(citizen_services_records_log!L319),"None")),"Id","ID",1)</f>
        <v>None</v>
      </c>
      <c r="M319" s="5" t="str" cm="1">
        <f t="array" ref="M319">IF(citizen_services_records_log!M319 = "Re-opened","Re-opened",PROPER(_xlfn.IFS(ISTEXT(citizen_services_records_log!M319),citizen_services_records_log!M319, ISBLANK(citizen_services_records_log!M319),"None")))</f>
        <v>Awaiting Documents</v>
      </c>
      <c r="N319" s="5" t="str" cm="1">
        <f t="array" ref="N319">(_xlfn.IFS(ISTEXT(citizen_services_records_log!N319),citizen_services_records_log!N319,ISBLANK(citizen_services_records_log!N319),"None"))</f>
        <v>Q186</v>
      </c>
      <c r="O319" s="5" t="str" cm="1">
        <f t="array" ref="O319">_xlfn.IFS(ISTEXT(citizen_services_records_log!O319),PROPER(citizen_services_records_log!O319),ISBLANK(citizen_services_records_log!O319),"None")</f>
        <v>Chris Coetzee</v>
      </c>
      <c r="P319" s="4" t="str">
        <f>IF(ISBLANK(citizen_services_records_log!P319),"None",IF(ISNUMBER(citizen_services_records_log!P319),citizen_services_records_log!P319,DATE(RIGHT(citizen_services_records_log!P319,4),MID(citizen_services_records_log!P319,4,2),LEFT(citizen_services_records_log!P319,2))))</f>
        <v>None</v>
      </c>
      <c r="Q319" s="5" t="str" cm="1">
        <f t="array" ref="Q319">SUBSTITUTE(_xlfn.IFS(ISTEXT(citizen_services_records_log!Q319),PROPER(citizen_services_records_log!Q319),ISBLANK(citizen_services_records_log!Q319),"None"),"Id","ID",1)</f>
        <v>Client To Return With Proof Of Residence</v>
      </c>
    </row>
    <row r="320" spans="1:17" x14ac:dyDescent="0.3">
      <c r="A320" s="5" t="str">
        <f>IF(ISBLANK(citizen_services_records_log!A320),"None",(CONCATENATE(UPPER(_xlfn.TEXTBEFORE(SUBSTITUTE(citizen_services_records_log!A320, "-", ""), {"0","1","2","3","4","5","6","7","8","9"}, 1)),"-",RIGHT(citizen_services_records_log!A320,6))))</f>
        <v>CLN-000810</v>
      </c>
      <c r="B320" s="2">
        <f>IF(ISBLANK(citizen_services_records_log!B320),"None",IF(ISNUMBER(citizen_services_records_log!B320),citizen_services_records_log!B320,DATE(RIGHT(citizen_services_records_log!B320,4),MID(citizen_services_records_log!B320,4,2),LEFT(citizen_services_records_log!B320,2))))</f>
        <v>46004</v>
      </c>
      <c r="C320" s="5" t="str">
        <f>IF(citizen_services_records_log!C320 = "SASSA Grant Status Enquiry","SASSA - Grant Status Enquiry",IF(citizen_services_records_log!C320 = "SASSA Grant Application",  "SASSA - Grant Application", IF(citizen_services_records_log!C320=0,"None", citizen_services_records_log!C320)))</f>
        <v>Clinic - Chronic Medication Collection</v>
      </c>
      <c r="D320" s="5" t="str" cm="1">
        <f t="array" ref="D320">_xlfn.IFS(ISTEXT(citizen_services_records_log!D320),PROPER(citizen_services_records_log!D320),ISBLANK(citizen_services_records_log!D320),"None")</f>
        <v>Vereeniging Home Affairs</v>
      </c>
      <c r="E320" s="5" t="str" cm="1">
        <f t="array" ref="E320">_xlfn.IFS(ISTEXT(citizen_services_records_log!E320),PROPER(citizen_services_records_log!E320),ISBLANK(citizen_services_records_log!E320),"None")</f>
        <v>Marie Molefe</v>
      </c>
      <c r="F320" s="6" cm="1">
        <f t="array" ref="F320">_xlfn.IFS(ISBLANK(citizen_services_records_log!F320),"None", TYPE(citizen_services_records_log!F320)=1,citizen_services_records_log!F320,citizen_services_records_log!F320="ID NOT PROVIDED","ID not provided" )</f>
        <v>7210000000000</v>
      </c>
      <c r="G320" s="4">
        <f>IF(ISBLANK(citizen_services_records_log!G320),"None",IF(ISNUMBER(citizen_services_records_log!G320),citizen_services_records_log!G320,DATE(RIGHT(citizen_services_records_log!G320,4),MID(citizen_services_records_log!G320,4,2),LEFT(citizen_services_records_log!G320,2))))</f>
        <v>26533</v>
      </c>
      <c r="H320" s="5" t="str" cm="1">
        <f t="array" ref="H320">_xlfn.IFS(citizen_services_records_log!H320="M", "Male", citizen_services_records_log!H320 = "F", "Female", citizen_services_records_log!H320="male", "Male", citizen_services_records_log!H320="female","Female", ISBLANK(citizen_services_records_log!H320),"None", citizen_services_records_log!H320 = "Female", "Female", citizen_services_records_log!H320="Male","Male")</f>
        <v>Male</v>
      </c>
      <c r="I320" s="6" t="str">
        <f>IF(OR(ISBLANK(citizen_services_records_log!I320),UPPER(TRIM(citizen_services_records_log!I320))="N/A"),"None",_xlfn.LET(_xlpm.d,RIGHT(SUBSTITUTE(SUBSTITUTE(SUBSTITUTE(SUBSTITUTE(citizen_services_records_log!I320," ",""),"-",""),"(",""),")",""),9),"0"&amp;LEFT(_xlpm.d,2)&amp;" "&amp;MID(_xlpm.d,3,3)&amp;" "&amp;RIGHT(_xlpm.d,4)))</f>
        <v>078 631 3978</v>
      </c>
      <c r="J320" s="5" t="str" cm="1">
        <f t="array" ref="J320">_xlfn.IFS(ISTEXT(citizen_services_records_log!J320),citizen_services_records_log!J320,ISBLANK(citizen_services_records_log!J320),"None")</f>
        <v>Ward 14</v>
      </c>
      <c r="K320" s="5" t="str" cm="1">
        <f t="array" ref="K320">_xlfn.IFS(ISTEXT(citizen_services_records_log!K320),citizen_services_records_log!K320, ISBLANK(citizen_services_records_log!K320),"None")</f>
        <v>None</v>
      </c>
      <c r="L320" s="5" t="str" cm="1">
        <f t="array" ref="L320">SUBSTITUTE(PROPER(_xlfn.IFS(ISTEXT(citizen_services_records_log!L320),citizen_services_records_log!L320, ISBLANK(citizen_services_records_log!L320),"None")),"Id","ID",1)</f>
        <v>Rejected</v>
      </c>
      <c r="M320" s="5" t="str" cm="1">
        <f t="array" ref="M320">IF(citizen_services_records_log!M320 = "Re-opened","Re-opened",PROPER(_xlfn.IFS(ISTEXT(citizen_services_records_log!M320),citizen_services_records_log!M320, ISBLANK(citizen_services_records_log!M320),"None")))</f>
        <v>Re-opened</v>
      </c>
      <c r="N320" s="5" t="str" cm="1">
        <f t="array" ref="N320">(_xlfn.IFS(ISTEXT(citizen_services_records_log!N320),citizen_services_records_log!N320,ISBLANK(citizen_services_records_log!N320),"None"))</f>
        <v>Q280</v>
      </c>
      <c r="O320" s="5" t="str" cm="1">
        <f t="array" ref="O320">_xlfn.IFS(ISTEXT(citizen_services_records_log!O320),PROPER(citizen_services_records_log!O320),ISBLANK(citizen_services_records_log!O320),"None")</f>
        <v>Marius Khumalo</v>
      </c>
      <c r="P320" s="4" t="str">
        <f>IF(ISBLANK(citizen_services_records_log!P320),"None",IF(ISNUMBER(citizen_services_records_log!P320),citizen_services_records_log!P320,DATE(RIGHT(citizen_services_records_log!P320,4),MID(citizen_services_records_log!P320,4,2),LEFT(citizen_services_records_log!P320,2))))</f>
        <v>None</v>
      </c>
      <c r="Q320" s="5" t="str" cm="1">
        <f t="array" ref="Q320">SUBSTITUTE(_xlfn.IFS(ISTEXT(citizen_services_records_log!Q320),PROPER(citizen_services_records_log!Q320),ISBLANK(citizen_services_records_log!Q320),"None"),"Id","ID",1)</f>
        <v>Interpreter Required - Assisted In Sesotho</v>
      </c>
    </row>
    <row r="321" spans="1:17" x14ac:dyDescent="0.3">
      <c r="A321" s="5" t="str">
        <f>IF(ISBLANK(citizen_services_records_log!A321),"None",(CONCATENATE(UPPER(_xlfn.TEXTBEFORE(SUBSTITUTE(citizen_services_records_log!A321, "-", ""), {"0","1","2","3","4","5","6","7","8","9"}, 1)),"-",RIGHT(citizen_services_records_log!A321,6))))</f>
        <v>SASSA-000417</v>
      </c>
      <c r="B321" s="2">
        <f>IF(ISBLANK(citizen_services_records_log!B321),"None",IF(ISNUMBER(citizen_services_records_log!B321),citizen_services_records_log!B321,DATE(RIGHT(citizen_services_records_log!B321,4),MID(citizen_services_records_log!B321,4,2),LEFT(citizen_services_records_log!B321,2))))</f>
        <v>46244</v>
      </c>
      <c r="C321" s="5" t="str">
        <f>IF(citizen_services_records_log!C321 = "SASSA Grant Status Enquiry","SASSA - Grant Status Enquiry",IF(citizen_services_records_log!C321 = "SASSA Grant Application",  "SASSA - Grant Application", IF(citizen_services_records_log!C321=0,"None", citizen_services_records_log!C321)))</f>
        <v>SASSA - Grant Application</v>
      </c>
      <c r="D321" s="5" t="str" cm="1">
        <f t="array" ref="D321">_xlfn.IFS(ISTEXT(citizen_services_records_log!D321),PROPER(citizen_services_records_log!D321),ISBLANK(citizen_services_records_log!D321),"None")</f>
        <v>Emfuleni Municipal Office</v>
      </c>
      <c r="E321" s="5" t="str" cm="1">
        <f t="array" ref="E321">_xlfn.IFS(ISTEXT(citizen_services_records_log!E321),PROPER(citizen_services_records_log!E321),ISBLANK(citizen_services_records_log!E321),"None")</f>
        <v>Tumelo Kruger</v>
      </c>
      <c r="F321" s="6" t="str" cm="1">
        <f t="array" ref="F321">_xlfn.IFS(ISBLANK(citizen_services_records_log!F321),"None", TYPE(citizen_services_records_log!F321)=1,citizen_services_records_log!F321,citizen_services_records_log!F321="ID NOT PROVIDED","ID not provided" )</f>
        <v>ID not provided</v>
      </c>
      <c r="G321" s="4">
        <f>IF(ISBLANK(citizen_services_records_log!G321),"None",IF(ISNUMBER(citizen_services_records_log!G321),citizen_services_records_log!G321,DATE(RIGHT(citizen_services_records_log!G321,4),MID(citizen_services_records_log!G321,4,2),LEFT(citizen_services_records_log!G321,2))))</f>
        <v>23577</v>
      </c>
      <c r="H321" s="5" t="str" cm="1">
        <f t="array" ref="H321">_xlfn.IFS(citizen_services_records_log!H321="M", "Male", citizen_services_records_log!H321 = "F", "Female", citizen_services_records_log!H321="male", "Male", citizen_services_records_log!H321="female","Female", ISBLANK(citizen_services_records_log!H321),"None", citizen_services_records_log!H321 = "Female", "Female", citizen_services_records_log!H321="Male","Male")</f>
        <v>Male</v>
      </c>
      <c r="I321" s="6" t="str">
        <f>IF(OR(ISBLANK(citizen_services_records_log!I321),UPPER(TRIM(citizen_services_records_log!I321))="N/A"),"None",_xlfn.LET(_xlpm.d,RIGHT(SUBSTITUTE(SUBSTITUTE(SUBSTITUTE(SUBSTITUTE(citizen_services_records_log!I321," ",""),"-",""),"(",""),")",""),9),"0"&amp;LEFT(_xlpm.d,2)&amp;" "&amp;MID(_xlpm.d,3,3)&amp;" "&amp;RIGHT(_xlpm.d,4)))</f>
        <v>079 257 9246</v>
      </c>
      <c r="J321" s="5" t="str" cm="1">
        <f t="array" ref="J321">_xlfn.IFS(ISTEXT(citizen_services_records_log!J321),citizen_services_records_log!J321,ISBLANK(citizen_services_records_log!J321),"None")</f>
        <v>Ward 8</v>
      </c>
      <c r="K321" s="5" t="str" cm="1">
        <f t="array" ref="K321">_xlfn.IFS(ISTEXT(citizen_services_records_log!K321),citizen_services_records_log!K321, ISBLANK(citizen_services_records_log!K321),"None")</f>
        <v>Care Dependency Grant</v>
      </c>
      <c r="L321" s="5" t="str" cm="1">
        <f t="array" ref="L321">SUBSTITUTE(PROPER(_xlfn.IFS(ISTEXT(citizen_services_records_log!L321),citizen_services_records_log!L321, ISBLANK(citizen_services_records_log!L321),"None")),"Id","ID",1)</f>
        <v>Under Review</v>
      </c>
      <c r="M321" s="5" t="str" cm="1">
        <f t="array" ref="M321">IF(citizen_services_records_log!M321 = "Re-opened","Re-opened",PROPER(_xlfn.IFS(ISTEXT(citizen_services_records_log!M321),citizen_services_records_log!M321, ISBLANK(citizen_services_records_log!M321),"None")))</f>
        <v>Pending</v>
      </c>
      <c r="N321" s="5" t="str" cm="1">
        <f t="array" ref="N321">(_xlfn.IFS(ISTEXT(citizen_services_records_log!N321),citizen_services_records_log!N321,ISBLANK(citizen_services_records_log!N321),"None"))</f>
        <v>None</v>
      </c>
      <c r="O321" s="5" t="str" cm="1">
        <f t="array" ref="O321">_xlfn.IFS(ISTEXT(citizen_services_records_log!O321),PROPER(citizen_services_records_log!O321),ISBLANK(citizen_services_records_log!O321),"None")</f>
        <v>Werner Nel</v>
      </c>
      <c r="P321" s="4" t="str">
        <f>IF(ISBLANK(citizen_services_records_log!P321),"None",IF(ISNUMBER(citizen_services_records_log!P321),citizen_services_records_log!P321,DATE(RIGHT(citizen_services_records_log!P321,4),MID(citizen_services_records_log!P321,4,2),LEFT(citizen_services_records_log!P321,2))))</f>
        <v>None</v>
      </c>
      <c r="Q321" s="5" t="str" cm="1">
        <f t="array" ref="Q321">SUBSTITUTE(_xlfn.IFS(ISTEXT(citizen_services_records_log!Q321),PROPER(citizen_services_records_log!Q321),ISBLANK(citizen_services_records_log!Q321),"None"),"Id","ID",1)</f>
        <v>Interpreter Required - Assisted In Sesotho</v>
      </c>
    </row>
    <row r="322" spans="1:17" x14ac:dyDescent="0.3">
      <c r="A322" s="5" t="str">
        <f>IF(ISBLANK(citizen_services_records_log!A322),"None",(CONCATENATE(UPPER(_xlfn.TEXTBEFORE(SUBSTITUTE(citizen_services_records_log!A322, "-", ""), {"0","1","2","3","4","5","6","7","8","9"}, 1)),"-",RIGHT(citizen_services_records_log!A322,6))))</f>
        <v>DHA-000179</v>
      </c>
      <c r="B322" s="2">
        <f>IF(ISBLANK(citizen_services_records_log!B322),"None",IF(ISNUMBER(citizen_services_records_log!B322),citizen_services_records_log!B322,DATE(RIGHT(citizen_services_records_log!B322,4),MID(citizen_services_records_log!B322,4,2),LEFT(citizen_services_records_log!B322,2))))</f>
        <v>46000</v>
      </c>
      <c r="C322" s="5" t="str">
        <f>IF(citizen_services_records_log!C322 = "SASSA Grant Status Enquiry","SASSA - Grant Status Enquiry",IF(citizen_services_records_log!C322 = "SASSA Grant Application",  "SASSA - Grant Application", IF(citizen_services_records_log!C322=0,"None", citizen_services_records_log!C322)))</f>
        <v>Home Affairs - Passport Application</v>
      </c>
      <c r="D322" s="5" t="str" cm="1">
        <f t="array" ref="D322">_xlfn.IFS(ISTEXT(citizen_services_records_log!D322),PROPER(citizen_services_records_log!D322),ISBLANK(citizen_services_records_log!D322),"None")</f>
        <v>Sasolburg Home Affairs</v>
      </c>
      <c r="E322" s="5" t="str" cm="1">
        <f t="array" ref="E322">_xlfn.IFS(ISTEXT(citizen_services_records_log!E322),PROPER(citizen_services_records_log!E322),ISBLANK(citizen_services_records_log!E322),"None")</f>
        <v>Johannes Radebe</v>
      </c>
      <c r="F322" s="6" cm="1">
        <f t="array" ref="F322">_xlfn.IFS(ISBLANK(citizen_services_records_log!F322),"None", TYPE(citizen_services_records_log!F322)=1,citizen_services_records_log!F322,citizen_services_records_log!F322="ID NOT PROVIDED","ID not provided" )</f>
        <v>9710000000000</v>
      </c>
      <c r="G322" s="4">
        <f>IF(ISBLANK(citizen_services_records_log!G322),"None",IF(ISNUMBER(citizen_services_records_log!G322),citizen_services_records_log!G322,DATE(RIGHT(citizen_services_records_log!G322,4),MID(citizen_services_records_log!G322,4,2),LEFT(citizen_services_records_log!G322,2))))</f>
        <v>35687</v>
      </c>
      <c r="H322" s="5" t="str" cm="1">
        <f t="array" ref="H322">_xlfn.IFS(citizen_services_records_log!H322="M", "Male", citizen_services_records_log!H322 = "F", "Female", citizen_services_records_log!H322="male", "Male", citizen_services_records_log!H322="female","Female", ISBLANK(citizen_services_records_log!H322),"None", citizen_services_records_log!H322 = "Female", "Female", citizen_services_records_log!H322="Male","Male")</f>
        <v>Female</v>
      </c>
      <c r="I322" s="6" t="str">
        <f>IF(OR(ISBLANK(citizen_services_records_log!I322),UPPER(TRIM(citizen_services_records_log!I322))="N/A"),"None",_xlfn.LET(_xlpm.d,RIGHT(SUBSTITUTE(SUBSTITUTE(SUBSTITUTE(SUBSTITUTE(citizen_services_records_log!I322," ",""),"-",""),"(",""),")",""),9),"0"&amp;LEFT(_xlpm.d,2)&amp;" "&amp;MID(_xlpm.d,3,3)&amp;" "&amp;RIGHT(_xlpm.d,4)))</f>
        <v>None</v>
      </c>
      <c r="J322" s="5" t="str" cm="1">
        <f t="array" ref="J322">_xlfn.IFS(ISTEXT(citizen_services_records_log!J322),citizen_services_records_log!J322,ISBLANK(citizen_services_records_log!J322),"None")</f>
        <v>Ward 6</v>
      </c>
      <c r="K322" s="5" t="str" cm="1">
        <f t="array" ref="K322">_xlfn.IFS(ISTEXT(citizen_services_records_log!K322),citizen_services_records_log!K322, ISBLANK(citizen_services_records_log!K322),"None")</f>
        <v>None</v>
      </c>
      <c r="L322" s="5" t="str" cm="1">
        <f t="array" ref="L322">SUBSTITUTE(PROPER(_xlfn.IFS(ISTEXT(citizen_services_records_log!L322),citizen_services_records_log!L322, ISBLANK(citizen_services_records_log!L322),"None")),"Id","ID",1)</f>
        <v>Under Review</v>
      </c>
      <c r="M322" s="5" t="str" cm="1">
        <f t="array" ref="M322">IF(citizen_services_records_log!M322 = "Re-opened","Re-opened",PROPER(_xlfn.IFS(ISTEXT(citizen_services_records_log!M322),citizen_services_records_log!M322, ISBLANK(citizen_services_records_log!M322),"None")))</f>
        <v>Closed</v>
      </c>
      <c r="N322" s="5" t="str" cm="1">
        <f t="array" ref="N322">(_xlfn.IFS(ISTEXT(citizen_services_records_log!N322),citizen_services_records_log!N322,ISBLANK(citizen_services_records_log!N322),"None"))</f>
        <v>Q248</v>
      </c>
      <c r="O322" s="5" t="str" cm="1">
        <f t="array" ref="O322">_xlfn.IFS(ISTEXT(citizen_services_records_log!O322),PROPER(citizen_services_records_log!O322),ISBLANK(citizen_services_records_log!O322),"None")</f>
        <v>Deon Nel</v>
      </c>
      <c r="P322" s="4" t="str">
        <f>IF(ISBLANK(citizen_services_records_log!P322),"None",IF(ISNUMBER(citizen_services_records_log!P322),citizen_services_records_log!P322,DATE(RIGHT(citizen_services_records_log!P322,4),MID(citizen_services_records_log!P322,4,2),LEFT(citizen_services_records_log!P322,2))))</f>
        <v>None</v>
      </c>
      <c r="Q322" s="5" t="str" cm="1">
        <f t="array" ref="Q322">SUBSTITUTE(_xlfn.IFS(ISTEXT(citizen_services_records_log!Q322),PROPER(citizen_services_records_log!Q322),ISBLANK(citizen_services_records_log!Q322),"None"),"Id","ID",1)</f>
        <v>Urgent Case - Fast-Tracked Per Supervisor Approval</v>
      </c>
    </row>
    <row r="323" spans="1:17" x14ac:dyDescent="0.3">
      <c r="A323" s="5" t="str">
        <f>IF(ISBLANK(citizen_services_records_log!A323),"None",(CONCATENATE(UPPER(_xlfn.TEXTBEFORE(SUBSTITUTE(citizen_services_records_log!A323, "-", ""), {"0","1","2","3","4","5","6","7","8","9"}, 1)),"-",RIGHT(citizen_services_records_log!A323,6))))</f>
        <v>MUN-000953</v>
      </c>
      <c r="B323" s="2">
        <f>IF(ISBLANK(citizen_services_records_log!B323),"None",IF(ISNUMBER(citizen_services_records_log!B323),citizen_services_records_log!B323,DATE(RIGHT(citizen_services_records_log!B323,4),MID(citizen_services_records_log!B323,4,2),LEFT(citizen_services_records_log!B323,2))))</f>
        <v>46208</v>
      </c>
      <c r="C323" s="5" t="str">
        <f>IF(citizen_services_records_log!C323 = "SASSA Grant Status Enquiry","SASSA - Grant Status Enquiry",IF(citizen_services_records_log!C323 = "SASSA Grant Application",  "SASSA - Grant Application", IF(citizen_services_records_log!C323=0,"None", citizen_services_records_log!C323)))</f>
        <v>Municipal - Service Request</v>
      </c>
      <c r="D323" s="5" t="str" cm="1">
        <f t="array" ref="D323">_xlfn.IFS(ISTEXT(citizen_services_records_log!D323),PROPER(citizen_services_records_log!D323),ISBLANK(citizen_services_records_log!D323),"None")</f>
        <v>Emfuleni Municipal Office</v>
      </c>
      <c r="E323" s="5" t="str" cm="1">
        <f t="array" ref="E323">_xlfn.IFS(ISTEXT(citizen_services_records_log!E323),PROPER(citizen_services_records_log!E323),ISBLANK(citizen_services_records_log!E323),"None")</f>
        <v>Willem Kruger</v>
      </c>
      <c r="F323" s="6" cm="1">
        <f t="array" ref="F323">_xlfn.IFS(ISBLANK(citizen_services_records_log!F323),"None", TYPE(citizen_services_records_log!F323)=1,citizen_services_records_log!F323,citizen_services_records_log!F323="ID NOT PROVIDED","ID not provided" )</f>
        <v>7110000000000</v>
      </c>
      <c r="G323" s="4" t="str">
        <f>IF(ISBLANK(citizen_services_records_log!G323),"None",IF(ISNUMBER(citizen_services_records_log!G323),citizen_services_records_log!G323,DATE(RIGHT(citizen_services_records_log!G323,4),MID(citizen_services_records_log!G323,4,2),LEFT(citizen_services_records_log!G323,2))))</f>
        <v>None</v>
      </c>
      <c r="H323" s="5" t="str" cm="1">
        <f t="array" ref="H323">_xlfn.IFS(citizen_services_records_log!H323="M", "Male", citizen_services_records_log!H323 = "F", "Female", citizen_services_records_log!H323="male", "Male", citizen_services_records_log!H323="female","Female", ISBLANK(citizen_services_records_log!H323),"None", citizen_services_records_log!H323 = "Female", "Female", citizen_services_records_log!H323="Male","Male")</f>
        <v>Female</v>
      </c>
      <c r="I323" s="6" t="str">
        <f>IF(OR(ISBLANK(citizen_services_records_log!I323),UPPER(TRIM(citizen_services_records_log!I323))="N/A"),"None",_xlfn.LET(_xlpm.d,RIGHT(SUBSTITUTE(SUBSTITUTE(SUBSTITUTE(SUBSTITUTE(citizen_services_records_log!I323," ",""),"-",""),"(",""),")",""),9),"0"&amp;LEFT(_xlpm.d,2)&amp;" "&amp;MID(_xlpm.d,3,3)&amp;" "&amp;RIGHT(_xlpm.d,4)))</f>
        <v>072 420 2051</v>
      </c>
      <c r="J323" s="5" t="str" cm="1">
        <f t="array" ref="J323">_xlfn.IFS(ISTEXT(citizen_services_records_log!J323),citizen_services_records_log!J323,ISBLANK(citizen_services_records_log!J323),"None")</f>
        <v>Ward 12</v>
      </c>
      <c r="K323" s="5" t="str" cm="1">
        <f t="array" ref="K323">_xlfn.IFS(ISTEXT(citizen_services_records_log!K323),citizen_services_records_log!K323, ISBLANK(citizen_services_records_log!K323),"None")</f>
        <v>None</v>
      </c>
      <c r="L323" s="5" t="str" cm="1">
        <f t="array" ref="L323">SUBSTITUTE(PROPER(_xlfn.IFS(ISTEXT(citizen_services_records_log!L323),citizen_services_records_log!L323, ISBLANK(citizen_services_records_log!L323),"None")),"Id","ID",1)</f>
        <v>Pending Verification</v>
      </c>
      <c r="M323" s="5" t="str" cm="1">
        <f t="array" ref="M323">IF(citizen_services_records_log!M323 = "Re-opened","Re-opened",PROPER(_xlfn.IFS(ISTEXT(citizen_services_records_log!M323),citizen_services_records_log!M323, ISBLANK(citizen_services_records_log!M323),"None")))</f>
        <v>None</v>
      </c>
      <c r="N323" s="5" t="str" cm="1">
        <f t="array" ref="N323">(_xlfn.IFS(ISTEXT(citizen_services_records_log!N323),citizen_services_records_log!N323,ISBLANK(citizen_services_records_log!N323),"None"))</f>
        <v>Q027</v>
      </c>
      <c r="O323" s="5" t="str" cm="1">
        <f t="array" ref="O323">_xlfn.IFS(ISTEXT(citizen_services_records_log!O323),PROPER(citizen_services_records_log!O323),ISBLANK(citizen_services_records_log!O323),"None")</f>
        <v>Palesa Sithole</v>
      </c>
      <c r="P323" s="4" t="str">
        <f>IF(ISBLANK(citizen_services_records_log!P323),"None",IF(ISNUMBER(citizen_services_records_log!P323),citizen_services_records_log!P323,DATE(RIGHT(citizen_services_records_log!P323,4),MID(citizen_services_records_log!P323,4,2),LEFT(citizen_services_records_log!P323,2))))</f>
        <v>None</v>
      </c>
      <c r="Q323" s="5" t="str" cm="1">
        <f t="array" ref="Q323">SUBSTITUTE(_xlfn.IFS(ISTEXT(citizen_services_records_log!Q323),PROPER(citizen_services_records_log!Q323),ISBLANK(citizen_services_records_log!Q323),"None"),"Id","ID",1)</f>
        <v>None</v>
      </c>
    </row>
    <row r="324" spans="1:17" x14ac:dyDescent="0.3">
      <c r="A324" s="5" t="str">
        <f>IF(ISBLANK(citizen_services_records_log!A324),"None",(CONCATENATE(UPPER(_xlfn.TEXTBEFORE(SUBSTITUTE(citizen_services_records_log!A324, "-", ""), {"0","1","2","3","4","5","6","7","8","9"}, 1)),"-",RIGHT(citizen_services_records_log!A324,6))))</f>
        <v>DHA-000676</v>
      </c>
      <c r="B324" s="2">
        <f>IF(ISBLANK(citizen_services_records_log!B324),"None",IF(ISNUMBER(citizen_services_records_log!B324),citizen_services_records_log!B324,DATE(RIGHT(citizen_services_records_log!B324,4),MID(citizen_services_records_log!B324,4,2),LEFT(citizen_services_records_log!B324,2))))</f>
        <v>46332</v>
      </c>
      <c r="C324" s="5" t="str">
        <f>IF(citizen_services_records_log!C324 = "SASSA Grant Status Enquiry","SASSA - Grant Status Enquiry",IF(citizen_services_records_log!C324 = "SASSA Grant Application",  "SASSA - Grant Application", IF(citizen_services_records_log!C324=0,"None", citizen_services_records_log!C324)))</f>
        <v>Home Affairs - Passport Application</v>
      </c>
      <c r="D324" s="5" t="str" cm="1">
        <f t="array" ref="D324">_xlfn.IFS(ISTEXT(citizen_services_records_log!D324),PROPER(citizen_services_records_log!D324),ISBLANK(citizen_services_records_log!D324),"None")</f>
        <v>Sharpeville Clinic</v>
      </c>
      <c r="E324" s="5" t="str" cm="1">
        <f t="array" ref="E324">_xlfn.IFS(ISTEXT(citizen_services_records_log!E324),PROPER(citizen_services_records_log!E324),ISBLANK(citizen_services_records_log!E324),"None")</f>
        <v>Kagiso Kruger</v>
      </c>
      <c r="F324" s="6" cm="1">
        <f t="array" ref="F324">_xlfn.IFS(ISBLANK(citizen_services_records_log!F324),"None", TYPE(citizen_services_records_log!F324)=1,citizen_services_records_log!F324,citizen_services_records_log!F324="ID NOT PROVIDED","ID not provided" )</f>
        <v>6610000000000</v>
      </c>
      <c r="G324" s="4">
        <f>IF(ISBLANK(citizen_services_records_log!G324),"None",IF(ISNUMBER(citizen_services_records_log!G324),citizen_services_records_log!G324,DATE(RIGHT(citizen_services_records_log!G324,4),MID(citizen_services_records_log!G324,4,2),LEFT(citizen_services_records_log!G324,2))))</f>
        <v>24230</v>
      </c>
      <c r="H324" s="5" t="str" cm="1">
        <f t="array" ref="H324">_xlfn.IFS(citizen_services_records_log!H324="M", "Male", citizen_services_records_log!H324 = "F", "Female", citizen_services_records_log!H324="male", "Male", citizen_services_records_log!H324="female","Female", ISBLANK(citizen_services_records_log!H324),"None", citizen_services_records_log!H324 = "Female", "Female", citizen_services_records_log!H324="Male","Male")</f>
        <v>Male</v>
      </c>
      <c r="I324" s="6" t="str">
        <f>IF(OR(ISBLANK(citizen_services_records_log!I324),UPPER(TRIM(citizen_services_records_log!I324))="N/A"),"None",_xlfn.LET(_xlpm.d,RIGHT(SUBSTITUTE(SUBSTITUTE(SUBSTITUTE(SUBSTITUTE(citizen_services_records_log!I324," ",""),"-",""),"(",""),")",""),9),"0"&amp;LEFT(_xlpm.d,2)&amp;" "&amp;MID(_xlpm.d,3,3)&amp;" "&amp;RIGHT(_xlpm.d,4)))</f>
        <v>None</v>
      </c>
      <c r="J324" s="5" t="str" cm="1">
        <f t="array" ref="J324">_xlfn.IFS(ISTEXT(citizen_services_records_log!J324),citizen_services_records_log!J324,ISBLANK(citizen_services_records_log!J324),"None")</f>
        <v>Ward 6</v>
      </c>
      <c r="K324" s="5" t="str" cm="1">
        <f t="array" ref="K324">_xlfn.IFS(ISTEXT(citizen_services_records_log!K324),citizen_services_records_log!K324, ISBLANK(citizen_services_records_log!K324),"None")</f>
        <v>None</v>
      </c>
      <c r="L324" s="5" t="str" cm="1">
        <f t="array" ref="L324">SUBSTITUTE(PROPER(_xlfn.IFS(ISTEXT(citizen_services_records_log!L324),citizen_services_records_log!L324, ISBLANK(citizen_services_records_log!L324),"None")),"Id","ID",1)</f>
        <v>Pending Verification</v>
      </c>
      <c r="M324" s="5" t="str" cm="1">
        <f t="array" ref="M324">IF(citizen_services_records_log!M324 = "Re-opened","Re-opened",PROPER(_xlfn.IFS(ISTEXT(citizen_services_records_log!M324),citizen_services_records_log!M324, ISBLANK(citizen_services_records_log!M324),"None")))</f>
        <v>Escalated</v>
      </c>
      <c r="N324" s="5" t="str" cm="1">
        <f t="array" ref="N324">(_xlfn.IFS(ISTEXT(citizen_services_records_log!N324),citizen_services_records_log!N324,ISBLANK(citizen_services_records_log!N324),"None"))</f>
        <v>None</v>
      </c>
      <c r="O324" s="5" t="str" cm="1">
        <f t="array" ref="O324">_xlfn.IFS(ISTEXT(citizen_services_records_log!O324),PROPER(citizen_services_records_log!O324),ISBLANK(citizen_services_records_log!O324),"None")</f>
        <v>Andries Nel</v>
      </c>
      <c r="P324" s="4">
        <f>IF(ISBLANK(citizen_services_records_log!P324),"None",IF(ISNUMBER(citizen_services_records_log!P324),citizen_services_records_log!P324,DATE(RIGHT(citizen_services_records_log!P324,4),MID(citizen_services_records_log!P324,4,2),LEFT(citizen_services_records_log!P324,2))))</f>
        <v>46209</v>
      </c>
      <c r="Q324" s="5" t="str" cm="1">
        <f t="array" ref="Q324">SUBSTITUTE(_xlfn.IFS(ISTEXT(citizen_services_records_log!Q324),PROPER(citizen_services_records_log!Q324),ISBLANK(citizen_services_records_log!Q324),"None"),"Id","ID",1)</f>
        <v>None</v>
      </c>
    </row>
    <row r="325" spans="1:17" x14ac:dyDescent="0.3">
      <c r="A325" s="5" t="str">
        <f>IF(ISBLANK(citizen_services_records_log!A325),"None",(CONCATENATE(UPPER(_xlfn.TEXTBEFORE(SUBSTITUTE(citizen_services_records_log!A325, "-", ""), {"0","1","2","3","4","5","6","7","8","9"}, 1)),"-",RIGHT(citizen_services_records_log!A325,6))))</f>
        <v>DHA-001052</v>
      </c>
      <c r="B325" s="2">
        <f>IF(ISBLANK(citizen_services_records_log!B325),"None",IF(ISNUMBER(citizen_services_records_log!B325),citizen_services_records_log!B325,DATE(RIGHT(citizen_services_records_log!B325,4),MID(citizen_services_records_log!B325,4,2),LEFT(citizen_services_records_log!B325,2))))</f>
        <v>46274</v>
      </c>
      <c r="C325" s="5" t="str">
        <f>IF(citizen_services_records_log!C325 = "SASSA Grant Status Enquiry","SASSA - Grant Status Enquiry",IF(citizen_services_records_log!C325 = "SASSA Grant Application",  "SASSA - Grant Application", IF(citizen_services_records_log!C325=0,"None", citizen_services_records_log!C325)))</f>
        <v>Home Affairs - Birth Certificate</v>
      </c>
      <c r="D325" s="5" t="str" cm="1">
        <f t="array" ref="D325">_xlfn.IFS(ISTEXT(citizen_services_records_log!D325),PROPER(citizen_services_records_log!D325),ISBLANK(citizen_services_records_log!D325),"None")</f>
        <v>Vereeniging Home Affairs</v>
      </c>
      <c r="E325" s="5" t="str" cm="1">
        <f t="array" ref="E325">_xlfn.IFS(ISTEXT(citizen_services_records_log!E325),PROPER(citizen_services_records_log!E325),ISBLANK(citizen_services_records_log!E325),"None")</f>
        <v>Dorah Botha</v>
      </c>
      <c r="F325" s="6" cm="1">
        <f t="array" ref="F325">_xlfn.IFS(ISBLANK(citizen_services_records_log!F325),"None", TYPE(citizen_services_records_log!F325)=1,citizen_services_records_log!F325,citizen_services_records_log!F325="ID NOT PROVIDED","ID not provided" )</f>
        <v>10142431081</v>
      </c>
      <c r="G325" s="4">
        <f>IF(ISBLANK(citizen_services_records_log!G325),"None",IF(ISNUMBER(citizen_services_records_log!G325),citizen_services_records_log!G325,DATE(RIGHT(citizen_services_records_log!G325,4),MID(citizen_services_records_log!G325,4,2),LEFT(citizen_services_records_log!G325,2))))</f>
        <v>36813</v>
      </c>
      <c r="H325" s="5" t="str" cm="1">
        <f t="array" ref="H325">_xlfn.IFS(citizen_services_records_log!H325="M", "Male", citizen_services_records_log!H325 = "F", "Female", citizen_services_records_log!H325="male", "Male", citizen_services_records_log!H325="female","Female", ISBLANK(citizen_services_records_log!H325),"None", citizen_services_records_log!H325 = "Female", "Female", citizen_services_records_log!H325="Male","Male")</f>
        <v>Female</v>
      </c>
      <c r="I325" s="6" t="str">
        <f>IF(OR(ISBLANK(citizen_services_records_log!I325),UPPER(TRIM(citizen_services_records_log!I325))="N/A"),"None",_xlfn.LET(_xlpm.d,RIGHT(SUBSTITUTE(SUBSTITUTE(SUBSTITUTE(SUBSTITUTE(citizen_services_records_log!I325," ",""),"-",""),"(",""),")",""),9),"0"&amp;LEFT(_xlpm.d,2)&amp;" "&amp;MID(_xlpm.d,3,3)&amp;" "&amp;RIGHT(_xlpm.d,4)))</f>
        <v>None</v>
      </c>
      <c r="J325" s="5" t="str" cm="1">
        <f t="array" ref="J325">_xlfn.IFS(ISTEXT(citizen_services_records_log!J325),citizen_services_records_log!J325,ISBLANK(citizen_services_records_log!J325),"None")</f>
        <v>Ward 4</v>
      </c>
      <c r="K325" s="5" t="str" cm="1">
        <f t="array" ref="K325">_xlfn.IFS(ISTEXT(citizen_services_records_log!K325),citizen_services_records_log!K325, ISBLANK(citizen_services_records_log!K325),"None")</f>
        <v>None</v>
      </c>
      <c r="L325" s="5" t="str" cm="1">
        <f t="array" ref="L325">SUBSTITUTE(PROPER(_xlfn.IFS(ISTEXT(citizen_services_records_log!L325),citizen_services_records_log!L325, ISBLANK(citizen_services_records_log!L325),"None")),"Id","ID",1)</f>
        <v>Incomplete - Missing Proof Of Residence</v>
      </c>
      <c r="M325" s="5" t="str" cm="1">
        <f t="array" ref="M325">IF(citizen_services_records_log!M325 = "Re-opened","Re-opened",PROPER(_xlfn.IFS(ISTEXT(citizen_services_records_log!M325),citizen_services_records_log!M325, ISBLANK(citizen_services_records_log!M325),"None")))</f>
        <v>Pending</v>
      </c>
      <c r="N325" s="5" t="str" cm="1">
        <f t="array" ref="N325">(_xlfn.IFS(ISTEXT(citizen_services_records_log!N325),citizen_services_records_log!N325,ISBLANK(citizen_services_records_log!N325),"None"))</f>
        <v>Q224</v>
      </c>
      <c r="O325" s="5" t="str" cm="1">
        <f t="array" ref="O325">_xlfn.IFS(ISTEXT(citizen_services_records_log!O325),PROPER(citizen_services_records_log!O325),ISBLANK(citizen_services_records_log!O325),"None")</f>
        <v>Palesa Sithole</v>
      </c>
      <c r="P325" s="4">
        <f>IF(ISBLANK(citizen_services_records_log!P325),"None",IF(ISNUMBER(citizen_services_records_log!P325),citizen_services_records_log!P325,DATE(RIGHT(citizen_services_records_log!P325,4),MID(citizen_services_records_log!P325,4,2),LEFT(citizen_services_records_log!P325,2))))</f>
        <v>46285</v>
      </c>
      <c r="Q325" s="5" t="str" cm="1">
        <f t="array" ref="Q325">SUBSTITUTE(_xlfn.IFS(ISTEXT(citizen_services_records_log!Q325),PROPER(citizen_services_records_log!Q325),ISBLANK(citizen_services_records_log!Q325),"None"),"Id","ID",1)</f>
        <v>Incorrect ID Number Provided Initially, Corrected</v>
      </c>
    </row>
    <row r="326" spans="1:17" x14ac:dyDescent="0.3">
      <c r="A326" s="5" t="str">
        <f>IF(ISBLANK(citizen_services_records_log!A326),"None",(CONCATENATE(UPPER(_xlfn.TEXTBEFORE(SUBSTITUTE(citizen_services_records_log!A326, "-", ""), {"0","1","2","3","4","5","6","7","8","9"}, 1)),"-",RIGHT(citizen_services_records_log!A326,6))))</f>
        <v>MUN-000356</v>
      </c>
      <c r="B326" s="2" t="str">
        <f>IF(ISBLANK(citizen_services_records_log!B326),"None",IF(ISNUMBER(citizen_services_records_log!B326),citizen_services_records_log!B326,DATE(RIGHT(citizen_services_records_log!B326,4),MID(citizen_services_records_log!B326,4,2),LEFT(citizen_services_records_log!B326,2))))</f>
        <v>None</v>
      </c>
      <c r="C326" s="5" t="str">
        <f>IF(citizen_services_records_log!C326 = "SASSA Grant Status Enquiry","SASSA - Grant Status Enquiry",IF(citizen_services_records_log!C326 = "SASSA Grant Application",  "SASSA - Grant Application", IF(citizen_services_records_log!C326=0,"None", citizen_services_records_log!C326)))</f>
        <v>Municipal - Account Query</v>
      </c>
      <c r="D326" s="5" t="str" cm="1">
        <f t="array" ref="D326">_xlfn.IFS(ISTEXT(citizen_services_records_log!D326),PROPER(citizen_services_records_log!D326),ISBLANK(citizen_services_records_log!D326),"None")</f>
        <v>Sasolburg Home Affairs</v>
      </c>
      <c r="E326" s="5" t="str" cm="1">
        <f t="array" ref="E326">_xlfn.IFS(ISTEXT(citizen_services_records_log!E326),PROPER(citizen_services_records_log!E326),ISBLANK(citizen_services_records_log!E326),"None")</f>
        <v>Nokuthula Mokgadi</v>
      </c>
      <c r="F326" s="6" cm="1">
        <f t="array" ref="F326">_xlfn.IFS(ISBLANK(citizen_services_records_log!F326),"None", TYPE(citizen_services_records_log!F326)=1,citizen_services_records_log!F326,citizen_services_records_log!F326="ID NOT PROVIDED","ID not provided" )</f>
        <v>6200000000000</v>
      </c>
      <c r="G326" s="4" t="str">
        <f>IF(ISBLANK(citizen_services_records_log!G326),"None",IF(ISNUMBER(citizen_services_records_log!G326),citizen_services_records_log!G326,DATE(RIGHT(citizen_services_records_log!G326,4),MID(citizen_services_records_log!G326,4,2),LEFT(citizen_services_records_log!G326,2))))</f>
        <v>None</v>
      </c>
      <c r="H326" s="5" t="str" cm="1">
        <f t="array" ref="H326">_xlfn.IFS(citizen_services_records_log!H326="M", "Male", citizen_services_records_log!H326 = "F", "Female", citizen_services_records_log!H326="male", "Male", citizen_services_records_log!H326="female","Female", ISBLANK(citizen_services_records_log!H326),"None", citizen_services_records_log!H326 = "Female", "Female", citizen_services_records_log!H326="Male","Male")</f>
        <v>Male</v>
      </c>
      <c r="I326" s="6" t="str">
        <f>IF(OR(ISBLANK(citizen_services_records_log!I326),UPPER(TRIM(citizen_services_records_log!I326))="N/A"),"None",_xlfn.LET(_xlpm.d,RIGHT(SUBSTITUTE(SUBSTITUTE(SUBSTITUTE(SUBSTITUTE(citizen_services_records_log!I326," ",""),"-",""),"(",""),")",""),9),"0"&amp;LEFT(_xlpm.d,2)&amp;" "&amp;MID(_xlpm.d,3,3)&amp;" "&amp;RIGHT(_xlpm.d,4)))</f>
        <v>None</v>
      </c>
      <c r="J326" s="5" t="str" cm="1">
        <f t="array" ref="J326">_xlfn.IFS(ISTEXT(citizen_services_records_log!J326),citizen_services_records_log!J326,ISBLANK(citizen_services_records_log!J326),"None")</f>
        <v>Ward 5</v>
      </c>
      <c r="K326" s="5" t="str" cm="1">
        <f t="array" ref="K326">_xlfn.IFS(ISTEXT(citizen_services_records_log!K326),citizen_services_records_log!K326, ISBLANK(citizen_services_records_log!K326),"None")</f>
        <v>None</v>
      </c>
      <c r="L326" s="5" t="str" cm="1">
        <f t="array" ref="L326">SUBSTITUTE(PROPER(_xlfn.IFS(ISTEXT(citizen_services_records_log!L326),citizen_services_records_log!L326, ISBLANK(citizen_services_records_log!L326),"None")),"Id","ID",1)</f>
        <v>Under Review</v>
      </c>
      <c r="M326" s="5" t="str" cm="1">
        <f t="array" ref="M326">IF(citizen_services_records_log!M326 = "Re-opened","Re-opened",PROPER(_xlfn.IFS(ISTEXT(citizen_services_records_log!M326),citizen_services_records_log!M326, ISBLANK(citizen_services_records_log!M326),"None")))</f>
        <v>Captured</v>
      </c>
      <c r="N326" s="5" t="str" cm="1">
        <f t="array" ref="N326">(_xlfn.IFS(ISTEXT(citizen_services_records_log!N326),citizen_services_records_log!N326,ISBLANK(citizen_services_records_log!N326),"None"))</f>
        <v>Q189</v>
      </c>
      <c r="O326" s="5" t="str" cm="1">
        <f t="array" ref="O326">_xlfn.IFS(ISTEXT(citizen_services_records_log!O326),PROPER(citizen_services_records_log!O326),ISBLANK(citizen_services_records_log!O326),"None")</f>
        <v>Deon Sithole</v>
      </c>
      <c r="P326" s="4" t="str">
        <f>IF(ISBLANK(citizen_services_records_log!P326),"None",IF(ISNUMBER(citizen_services_records_log!P326),citizen_services_records_log!P326,DATE(RIGHT(citizen_services_records_log!P326,4),MID(citizen_services_records_log!P326,4,2),LEFT(citizen_services_records_log!P326,2))))</f>
        <v>None</v>
      </c>
      <c r="Q326" s="5" t="str" cm="1">
        <f t="array" ref="Q326">SUBSTITUTE(_xlfn.IFS(ISTEXT(citizen_services_records_log!Q326),PROPER(citizen_services_records_log!Q326),ISBLANK(citizen_services_records_log!Q326),"None"),"Id","ID",1)</f>
        <v>Elderly Applicant Assisted Due To Mobility Issues</v>
      </c>
    </row>
    <row r="327" spans="1:17" x14ac:dyDescent="0.3">
      <c r="A327" s="5" t="str">
        <f>IF(ISBLANK(citizen_services_records_log!A327),"None",(CONCATENATE(UPPER(_xlfn.TEXTBEFORE(SUBSTITUTE(citizen_services_records_log!A327, "-", ""), {"0","1","2","3","4","5","6","7","8","9"}, 1)),"-",RIGHT(citizen_services_records_log!A327,6))))</f>
        <v>DHA-000928</v>
      </c>
      <c r="B327" s="2">
        <f>IF(ISBLANK(citizen_services_records_log!B327),"None",IF(ISNUMBER(citizen_services_records_log!B327),citizen_services_records_log!B327,DATE(RIGHT(citizen_services_records_log!B327,4),MID(citizen_services_records_log!B327,4,2),LEFT(citizen_services_records_log!B327,2))))</f>
        <v>46222</v>
      </c>
      <c r="C327" s="5" t="str">
        <f>IF(citizen_services_records_log!C327 = "SASSA Grant Status Enquiry","SASSA - Grant Status Enquiry",IF(citizen_services_records_log!C327 = "SASSA Grant Application",  "SASSA - Grant Application", IF(citizen_services_records_log!C327=0,"None", citizen_services_records_log!C327)))</f>
        <v>Home Affairs - Birth Certificate</v>
      </c>
      <c r="D327" s="5" t="str" cm="1">
        <f t="array" ref="D327">_xlfn.IFS(ISTEXT(citizen_services_records_log!D327),PROPER(citizen_services_records_log!D327),ISBLANK(citizen_services_records_log!D327),"None")</f>
        <v>Three Rivers Clinic</v>
      </c>
      <c r="E327" s="5" t="str" cm="1">
        <f t="array" ref="E327">_xlfn.IFS(ISTEXT(citizen_services_records_log!E327),PROPER(citizen_services_records_log!E327),ISBLANK(citizen_services_records_log!E327),"None")</f>
        <v>Nokuthula Steyn</v>
      </c>
      <c r="F327" s="6" cm="1">
        <f t="array" ref="F327">_xlfn.IFS(ISBLANK(citizen_services_records_log!F327),"None", TYPE(citizen_services_records_log!F327)=1,citizen_services_records_log!F327,citizen_services_records_log!F327="ID NOT PROVIDED","ID not provided" )</f>
        <v>209000000000</v>
      </c>
      <c r="G327" s="4">
        <f>IF(ISBLANK(citizen_services_records_log!G327),"None",IF(ISNUMBER(citizen_services_records_log!G327),citizen_services_records_log!G327,DATE(RIGHT(citizen_services_records_log!G327,4),MID(citizen_services_records_log!G327,4,2),LEFT(citizen_services_records_log!G327,2))))</f>
        <v>37446</v>
      </c>
      <c r="H327" s="5" t="str" cm="1">
        <f t="array" ref="H327">_xlfn.IFS(citizen_services_records_log!H327="M", "Male", citizen_services_records_log!H327 = "F", "Female", citizen_services_records_log!H327="male", "Male", citizen_services_records_log!H327="female","Female", ISBLANK(citizen_services_records_log!H327),"None", citizen_services_records_log!H327 = "Female", "Female", citizen_services_records_log!H327="Male","Male")</f>
        <v>Male</v>
      </c>
      <c r="I327" s="6" t="str">
        <f>IF(OR(ISBLANK(citizen_services_records_log!I327),UPPER(TRIM(citizen_services_records_log!I327))="N/A"),"None",_xlfn.LET(_xlpm.d,RIGHT(SUBSTITUTE(SUBSTITUTE(SUBSTITUTE(SUBSTITUTE(citizen_services_records_log!I327," ",""),"-",""),"(",""),")",""),9),"0"&amp;LEFT(_xlpm.d,2)&amp;" "&amp;MID(_xlpm.d,3,3)&amp;" "&amp;RIGHT(_xlpm.d,4)))</f>
        <v>081 341 9506</v>
      </c>
      <c r="J327" s="5" t="str" cm="1">
        <f t="array" ref="J327">_xlfn.IFS(ISTEXT(citizen_services_records_log!J327),citizen_services_records_log!J327,ISBLANK(citizen_services_records_log!J327),"None")</f>
        <v>Ward 22</v>
      </c>
      <c r="K327" s="5" t="str" cm="1">
        <f t="array" ref="K327">_xlfn.IFS(ISTEXT(citizen_services_records_log!K327),citizen_services_records_log!K327, ISBLANK(citizen_services_records_log!K327),"None")</f>
        <v>None</v>
      </c>
      <c r="L327" s="5" t="str" cm="1">
        <f t="array" ref="L327">SUBSTITUTE(PROPER(_xlfn.IFS(ISTEXT(citizen_services_records_log!L327),citizen_services_records_log!L327, ISBLANK(citizen_services_records_log!L327),"None")),"Id","ID",1)</f>
        <v>Complete</v>
      </c>
      <c r="M327" s="5" t="str" cm="1">
        <f t="array" ref="M327">IF(citizen_services_records_log!M327 = "Re-opened","Re-opened",PROPER(_xlfn.IFS(ISTEXT(citizen_services_records_log!M327),citizen_services_records_log!M327, ISBLANK(citizen_services_records_log!M327),"None")))</f>
        <v>Captured</v>
      </c>
      <c r="N327" s="5" t="str" cm="1">
        <f t="array" ref="N327">(_xlfn.IFS(ISTEXT(citizen_services_records_log!N327),citizen_services_records_log!N327,ISBLANK(citizen_services_records_log!N327),"None"))</f>
        <v>Q275</v>
      </c>
      <c r="O327" s="5" t="str" cm="1">
        <f t="array" ref="O327">_xlfn.IFS(ISTEXT(citizen_services_records_log!O327),PROPER(citizen_services_records_log!O327),ISBLANK(citizen_services_records_log!O327),"None")</f>
        <v>Werner Khumalo</v>
      </c>
      <c r="P327" s="4" t="str">
        <f>IF(ISBLANK(citizen_services_records_log!P327),"None",IF(ISNUMBER(citizen_services_records_log!P327),citizen_services_records_log!P327,DATE(RIGHT(citizen_services_records_log!P327,4),MID(citizen_services_records_log!P327,4,2),LEFT(citizen_services_records_log!P327,2))))</f>
        <v>None</v>
      </c>
      <c r="Q327" s="5" t="str" cm="1">
        <f t="array" ref="Q327">SUBSTITUTE(_xlfn.IFS(ISTEXT(citizen_services_records_log!Q327),PROPER(citizen_services_records_log!Q327),ISBLANK(citizen_services_records_log!Q327),"None"),"Id","ID",1)</f>
        <v>Grant Payment Query - Referred To Sassa Call Centre</v>
      </c>
    </row>
    <row r="328" spans="1:17" x14ac:dyDescent="0.3">
      <c r="A328" s="5" t="str">
        <f>IF(ISBLANK(citizen_services_records_log!A328),"None",(CONCATENATE(UPPER(_xlfn.TEXTBEFORE(SUBSTITUTE(citizen_services_records_log!A328, "-", ""), {"0","1","2","3","4","5","6","7","8","9"}, 1)),"-",RIGHT(citizen_services_records_log!A328,6))))</f>
        <v>CLN-000140</v>
      </c>
      <c r="B328" s="2">
        <f>IF(ISBLANK(citizen_services_records_log!B328),"None",IF(ISNUMBER(citizen_services_records_log!B328),citizen_services_records_log!B328,DATE(RIGHT(citizen_services_records_log!B328,4),MID(citizen_services_records_log!B328,4,2),LEFT(citizen_services_records_log!B328,2))))</f>
        <v>46140</v>
      </c>
      <c r="C328" s="5" t="str">
        <f>IF(citizen_services_records_log!C328 = "SASSA Grant Status Enquiry","SASSA - Grant Status Enquiry",IF(citizen_services_records_log!C328 = "SASSA Grant Application",  "SASSA - Grant Application", IF(citizen_services_records_log!C328=0,"None", citizen_services_records_log!C328)))</f>
        <v>Clinic - Chronic Medication Collection</v>
      </c>
      <c r="D328" s="5" t="str" cm="1">
        <f t="array" ref="D328">_xlfn.IFS(ISTEXT(citizen_services_records_log!D328),PROPER(citizen_services_records_log!D328),ISBLANK(citizen_services_records_log!D328),"None")</f>
        <v>Vanderbijlpark Home Affairs</v>
      </c>
      <c r="E328" s="5" t="str" cm="1">
        <f t="array" ref="E328">_xlfn.IFS(ISTEXT(citizen_services_records_log!E328),PROPER(citizen_services_records_log!E328),ISBLANK(citizen_services_records_log!E328),"None")</f>
        <v>Dorah Ndlovu</v>
      </c>
      <c r="F328" s="6" cm="1">
        <f t="array" ref="F328">_xlfn.IFS(ISBLANK(citizen_services_records_log!F328),"None", TYPE(citizen_services_records_log!F328)=1,citizen_services_records_log!F328,citizen_services_records_log!F328="ID NOT PROVIDED","ID not provided" )</f>
        <v>403000000000</v>
      </c>
      <c r="G328" s="4">
        <f>IF(ISBLANK(citizen_services_records_log!G328),"None",IF(ISNUMBER(citizen_services_records_log!G328),citizen_services_records_log!G328,DATE(RIGHT(citizen_services_records_log!G328,4),MID(citizen_services_records_log!G328,4,2),LEFT(citizen_services_records_log!G328,2))))</f>
        <v>38068</v>
      </c>
      <c r="H328" s="5" t="str" cm="1">
        <f t="array" ref="H328">_xlfn.IFS(citizen_services_records_log!H328="M", "Male", citizen_services_records_log!H328 = "F", "Female", citizen_services_records_log!H328="male", "Male", citizen_services_records_log!H328="female","Female", ISBLANK(citizen_services_records_log!H328),"None", citizen_services_records_log!H328 = "Female", "Female", citizen_services_records_log!H328="Male","Male")</f>
        <v>Male</v>
      </c>
      <c r="I328" s="6" t="str">
        <f>IF(OR(ISBLANK(citizen_services_records_log!I328),UPPER(TRIM(citizen_services_records_log!I328))="N/A"),"None",_xlfn.LET(_xlpm.d,RIGHT(SUBSTITUTE(SUBSTITUTE(SUBSTITUTE(SUBSTITUTE(citizen_services_records_log!I328," ",""),"-",""),"(",""),")",""),9),"0"&amp;LEFT(_xlpm.d,2)&amp;" "&amp;MID(_xlpm.d,3,3)&amp;" "&amp;RIGHT(_xlpm.d,4)))</f>
        <v>061 549 6811</v>
      </c>
      <c r="J328" s="5" t="str" cm="1">
        <f t="array" ref="J328">_xlfn.IFS(ISTEXT(citizen_services_records_log!J328),citizen_services_records_log!J328,ISBLANK(citizen_services_records_log!J328),"None")</f>
        <v>Ward 21</v>
      </c>
      <c r="K328" s="5" t="str" cm="1">
        <f t="array" ref="K328">_xlfn.IFS(ISTEXT(citizen_services_records_log!K328),citizen_services_records_log!K328, ISBLANK(citizen_services_records_log!K328),"None")</f>
        <v>None</v>
      </c>
      <c r="L328" s="5" t="str" cm="1">
        <f t="array" ref="L328">SUBSTITUTE(PROPER(_xlfn.IFS(ISTEXT(citizen_services_records_log!L328),citizen_services_records_log!L328, ISBLANK(citizen_services_records_log!L328),"None")),"Id","ID",1)</f>
        <v>Incomplete - Missing ID Copy</v>
      </c>
      <c r="M328" s="5" t="str" cm="1">
        <f t="array" ref="M328">IF(citizen_services_records_log!M328 = "Re-opened","Re-opened",PROPER(_xlfn.IFS(ISTEXT(citizen_services_records_log!M328),citizen_services_records_log!M328, ISBLANK(citizen_services_records_log!M328),"None")))</f>
        <v>Closed</v>
      </c>
      <c r="N328" s="5" t="str" cm="1">
        <f t="array" ref="N328">(_xlfn.IFS(ISTEXT(citizen_services_records_log!N328),citizen_services_records_log!N328,ISBLANK(citizen_services_records_log!N328),"None"))</f>
        <v>Q208</v>
      </c>
      <c r="O328" s="5" t="str" cm="1">
        <f t="array" ref="O328">_xlfn.IFS(ISTEXT(citizen_services_records_log!O328),PROPER(citizen_services_records_log!O328),ISBLANK(citizen_services_records_log!O328),"None")</f>
        <v>Deon Swart</v>
      </c>
      <c r="P328" s="4">
        <f>IF(ISBLANK(citizen_services_records_log!P328),"None",IF(ISNUMBER(citizen_services_records_log!P328),citizen_services_records_log!P328,DATE(RIGHT(citizen_services_records_log!P328,4),MID(citizen_services_records_log!P328,4,2),LEFT(citizen_services_records_log!P328,2))))</f>
        <v>46155</v>
      </c>
      <c r="Q328" s="5" t="str" cm="1">
        <f t="array" ref="Q328">SUBSTITUTE(_xlfn.IFS(ISTEXT(citizen_services_records_log!Q328),PROPER(citizen_services_records_log!Q328),ISBLANK(citizen_services_records_log!Q328),"None"),"Id","ID",1)</f>
        <v>System Offline - Captured Manually, Will Upload Later</v>
      </c>
    </row>
    <row r="329" spans="1:17" x14ac:dyDescent="0.3">
      <c r="A329" s="5" t="str">
        <f>IF(ISBLANK(citizen_services_records_log!A329),"None",(CONCATENATE(UPPER(_xlfn.TEXTBEFORE(SUBSTITUTE(citizen_services_records_log!A329, "-", ""), {"0","1","2","3","4","5","6","7","8","9"}, 1)),"-",RIGHT(citizen_services_records_log!A329,6))))</f>
        <v>MUN-000518</v>
      </c>
      <c r="B329" s="2">
        <f>IF(ISBLANK(citizen_services_records_log!B329),"None",IF(ISNUMBER(citizen_services_records_log!B329),citizen_services_records_log!B329,DATE(RIGHT(citizen_services_records_log!B329,4),MID(citizen_services_records_log!B329,4,2),LEFT(citizen_services_records_log!B329,2))))</f>
        <v>46069</v>
      </c>
      <c r="C329" s="5" t="str">
        <f>IF(citizen_services_records_log!C329 = "SASSA Grant Status Enquiry","SASSA - Grant Status Enquiry",IF(citizen_services_records_log!C329 = "SASSA Grant Application",  "SASSA - Grant Application", IF(citizen_services_records_log!C329=0,"None", citizen_services_records_log!C329)))</f>
        <v>Municipal - Service Request</v>
      </c>
      <c r="D329" s="5" t="str" cm="1">
        <f t="array" ref="D329">_xlfn.IFS(ISTEXT(citizen_services_records_log!D329),PROPER(citizen_services_records_log!D329),ISBLANK(citizen_services_records_log!D329),"None")</f>
        <v>Sebokeng Sassa Office</v>
      </c>
      <c r="E329" s="5" t="str" cm="1">
        <f t="array" ref="E329">_xlfn.IFS(ISTEXT(citizen_services_records_log!E329),PROPER(citizen_services_records_log!E329),ISBLANK(citizen_services_records_log!E329),"None")</f>
        <v>Tumelo Mahlangu</v>
      </c>
      <c r="F329" s="6" t="str" cm="1">
        <f t="array" ref="F329">_xlfn.IFS(ISBLANK(citizen_services_records_log!F329),"None", TYPE(citizen_services_records_log!F329)=1,citizen_services_records_log!F329,citizen_services_records_log!F329="ID NOT PROVIDED","ID not provided" )</f>
        <v>None</v>
      </c>
      <c r="G329" s="4">
        <f>IF(ISBLANK(citizen_services_records_log!G329),"None",IF(ISNUMBER(citizen_services_records_log!G329),citizen_services_records_log!G329,DATE(RIGHT(citizen_services_records_log!G329,4),MID(citizen_services_records_log!G329,4,2),LEFT(citizen_services_records_log!G329,2))))</f>
        <v>28016</v>
      </c>
      <c r="H329" s="5" t="str" cm="1">
        <f t="array" ref="H329">_xlfn.IFS(citizen_services_records_log!H329="M", "Male", citizen_services_records_log!H329 = "F", "Female", citizen_services_records_log!H329="male", "Male", citizen_services_records_log!H329="female","Female", ISBLANK(citizen_services_records_log!H329),"None", citizen_services_records_log!H329 = "Female", "Female", citizen_services_records_log!H329="Male","Male")</f>
        <v>Female</v>
      </c>
      <c r="I329" s="6" t="str">
        <f>IF(OR(ISBLANK(citizen_services_records_log!I329),UPPER(TRIM(citizen_services_records_log!I329))="N/A"),"None",_xlfn.LET(_xlpm.d,RIGHT(SUBSTITUTE(SUBSTITUTE(SUBSTITUTE(SUBSTITUTE(citizen_services_records_log!I329," ",""),"-",""),"(",""),")",""),9),"0"&amp;LEFT(_xlpm.d,2)&amp;" "&amp;MID(_xlpm.d,3,3)&amp;" "&amp;RIGHT(_xlpm.d,4)))</f>
        <v>061 484 8667</v>
      </c>
      <c r="J329" s="5" t="str" cm="1">
        <f t="array" ref="J329">_xlfn.IFS(ISTEXT(citizen_services_records_log!J329),citizen_services_records_log!J329,ISBLANK(citizen_services_records_log!J329),"None")</f>
        <v>Ward 12</v>
      </c>
      <c r="K329" s="5" t="str" cm="1">
        <f t="array" ref="K329">_xlfn.IFS(ISTEXT(citizen_services_records_log!K329),citizen_services_records_log!K329, ISBLANK(citizen_services_records_log!K329),"None")</f>
        <v>None</v>
      </c>
      <c r="L329" s="5" t="str" cm="1">
        <f t="array" ref="L329">SUBSTITUTE(PROPER(_xlfn.IFS(ISTEXT(citizen_services_records_log!L329),citizen_services_records_log!L329, ISBLANK(citizen_services_records_log!L329),"None")),"Id","ID",1)</f>
        <v>Under Review</v>
      </c>
      <c r="M329" s="5" t="str" cm="1">
        <f t="array" ref="M329">IF(citizen_services_records_log!M329 = "Re-opened","Re-opened",PROPER(_xlfn.IFS(ISTEXT(citizen_services_records_log!M329),citizen_services_records_log!M329, ISBLANK(citizen_services_records_log!M329),"None")))</f>
        <v>Resolved</v>
      </c>
      <c r="N329" s="5" t="str" cm="1">
        <f t="array" ref="N329">(_xlfn.IFS(ISTEXT(citizen_services_records_log!N329),citizen_services_records_log!N329,ISBLANK(citizen_services_records_log!N329),"None"))</f>
        <v>Q023</v>
      </c>
      <c r="O329" s="5" t="str" cm="1">
        <f t="array" ref="O329">_xlfn.IFS(ISTEXT(citizen_services_records_log!O329),PROPER(citizen_services_records_log!O329),ISBLANK(citizen_services_records_log!O329),"None")</f>
        <v>Deon Meyer</v>
      </c>
      <c r="P329" s="4" t="str">
        <f>IF(ISBLANK(citizen_services_records_log!P329),"None",IF(ISNUMBER(citizen_services_records_log!P329),citizen_services_records_log!P329,DATE(RIGHT(citizen_services_records_log!P329,4),MID(citizen_services_records_log!P329,4,2),LEFT(citizen_services_records_log!P329,2))))</f>
        <v>None</v>
      </c>
      <c r="Q329" s="5" t="str" cm="1">
        <f t="array" ref="Q329">SUBSTITUTE(_xlfn.IFS(ISTEXT(citizen_services_records_log!Q329),PROPER(citizen_services_records_log!Q329),ISBLANK(citizen_services_records_log!Q329),"None"),"Id","ID",1)</f>
        <v>Biometric Capture Failed, Rescheduled</v>
      </c>
    </row>
    <row r="330" spans="1:17" x14ac:dyDescent="0.3">
      <c r="A330" s="5" t="str">
        <f>IF(ISBLANK(citizen_services_records_log!A330),"None",(CONCATENATE(UPPER(_xlfn.TEXTBEFORE(SUBSTITUTE(citizen_services_records_log!A330, "-", ""), {"0","1","2","3","4","5","6","7","8","9"}, 1)),"-",RIGHT(citizen_services_records_log!A330,6))))</f>
        <v>DHA-000740</v>
      </c>
      <c r="B330" s="2">
        <f>IF(ISBLANK(citizen_services_records_log!B330),"None",IF(ISNUMBER(citizen_services_records_log!B330),citizen_services_records_log!B330,DATE(RIGHT(citizen_services_records_log!B330,4),MID(citizen_services_records_log!B330,4,2),LEFT(citizen_services_records_log!B330,2))))</f>
        <v>46169</v>
      </c>
      <c r="C330" s="5" t="str">
        <f>IF(citizen_services_records_log!C330 = "SASSA Grant Status Enquiry","SASSA - Grant Status Enquiry",IF(citizen_services_records_log!C330 = "SASSA Grant Application",  "SASSA - Grant Application", IF(citizen_services_records_log!C330=0,"None", citizen_services_records_log!C330)))</f>
        <v>Home Affairs - Birth Certificate</v>
      </c>
      <c r="D330" s="5" t="str" cm="1">
        <f t="array" ref="D330">_xlfn.IFS(ISTEXT(citizen_services_records_log!D330),PROPER(citizen_services_records_log!D330),ISBLANK(citizen_services_records_log!D330),"None")</f>
        <v>Sebokeng Sassa Office</v>
      </c>
      <c r="E330" s="5" t="str" cm="1">
        <f t="array" ref="E330">_xlfn.IFS(ISTEXT(citizen_services_records_log!E330),PROPER(citizen_services_records_log!E330),ISBLANK(citizen_services_records_log!E330),"None")</f>
        <v>Lindiwe Ndlovu</v>
      </c>
      <c r="F330" s="6" cm="1">
        <f t="array" ref="F330">_xlfn.IFS(ISBLANK(citizen_services_records_log!F330),"None", TYPE(citizen_services_records_log!F330)=1,citizen_services_records_log!F330,citizen_services_records_log!F330="ID NOT PROVIDED","ID not provided" )</f>
        <v>6700000000000</v>
      </c>
      <c r="G330" s="4">
        <f>IF(ISBLANK(citizen_services_records_log!G330),"None",IF(ISNUMBER(citizen_services_records_log!G330),citizen_services_records_log!G330,DATE(RIGHT(citizen_services_records_log!G330,4),MID(citizen_services_records_log!G330,4,2),LEFT(citizen_services_records_log!G330,2))))</f>
        <v>24506</v>
      </c>
      <c r="H330" s="5" t="str" cm="1">
        <f t="array" ref="H330">_xlfn.IFS(citizen_services_records_log!H330="M", "Male", citizen_services_records_log!H330 = "F", "Female", citizen_services_records_log!H330="male", "Male", citizen_services_records_log!H330="female","Female", ISBLANK(citizen_services_records_log!H330),"None", citizen_services_records_log!H330 = "Female", "Female", citizen_services_records_log!H330="Male","Male")</f>
        <v>Female</v>
      </c>
      <c r="I330" s="6" t="str">
        <f>IF(OR(ISBLANK(citizen_services_records_log!I330),UPPER(TRIM(citizen_services_records_log!I330))="N/A"),"None",_xlfn.LET(_xlpm.d,RIGHT(SUBSTITUTE(SUBSTITUTE(SUBSTITUTE(SUBSTITUTE(citizen_services_records_log!I330," ",""),"-",""),"(",""),")",""),9),"0"&amp;LEFT(_xlpm.d,2)&amp;" "&amp;MID(_xlpm.d,3,3)&amp;" "&amp;RIGHT(_xlpm.d,4)))</f>
        <v>065 177 2810</v>
      </c>
      <c r="J330" s="5" t="str" cm="1">
        <f t="array" ref="J330">_xlfn.IFS(ISTEXT(citizen_services_records_log!J330),citizen_services_records_log!J330,ISBLANK(citizen_services_records_log!J330),"None")</f>
        <v>Ward 23</v>
      </c>
      <c r="K330" s="5" t="str" cm="1">
        <f t="array" ref="K330">_xlfn.IFS(ISTEXT(citizen_services_records_log!K330),citizen_services_records_log!K330, ISBLANK(citizen_services_records_log!K330),"None")</f>
        <v>None</v>
      </c>
      <c r="L330" s="5" t="str" cm="1">
        <f t="array" ref="L330">SUBSTITUTE(PROPER(_xlfn.IFS(ISTEXT(citizen_services_records_log!L330),citizen_services_records_log!L330, ISBLANK(citizen_services_records_log!L330),"None")),"Id","ID",1)</f>
        <v>Pending Verification</v>
      </c>
      <c r="M330" s="5" t="str" cm="1">
        <f t="array" ref="M330">IF(citizen_services_records_log!M330 = "Re-opened","Re-opened",PROPER(_xlfn.IFS(ISTEXT(citizen_services_records_log!M330),citizen_services_records_log!M330, ISBLANK(citizen_services_records_log!M330),"None")))</f>
        <v>None</v>
      </c>
      <c r="N330" s="5" t="str" cm="1">
        <f t="array" ref="N330">(_xlfn.IFS(ISTEXT(citizen_services_records_log!N330),citizen_services_records_log!N330,ISBLANK(citizen_services_records_log!N330),"None"))</f>
        <v>Q098</v>
      </c>
      <c r="O330" s="5" t="str" cm="1">
        <f t="array" ref="O330">_xlfn.IFS(ISTEXT(citizen_services_records_log!O330),PROPER(citizen_services_records_log!O330),ISBLANK(citizen_services_records_log!O330),"None")</f>
        <v>Werner Swart</v>
      </c>
      <c r="P330" s="4">
        <f>IF(ISBLANK(citizen_services_records_log!P330),"None",IF(ISNUMBER(citizen_services_records_log!P330),citizen_services_records_log!P330,DATE(RIGHT(citizen_services_records_log!P330,4),MID(citizen_services_records_log!P330,4,2),LEFT(citizen_services_records_log!P330,2))))</f>
        <v>46118</v>
      </c>
      <c r="Q330" s="5" t="str" cm="1">
        <f t="array" ref="Q330">SUBSTITUTE(_xlfn.IFS(ISTEXT(citizen_services_records_log!Q330),PROPER(citizen_services_records_log!Q330),ISBLANK(citizen_services_records_log!Q330),"None"),"Id","ID",1)</f>
        <v>Elderly Applicant Assisted Due To Mobility Issues</v>
      </c>
    </row>
    <row r="331" spans="1:17" x14ac:dyDescent="0.3">
      <c r="A331" s="5" t="str">
        <f>IF(ISBLANK(citizen_services_records_log!A331),"None",(CONCATENATE(UPPER(_xlfn.TEXTBEFORE(SUBSTITUTE(citizen_services_records_log!A331, "-", ""), {"0","1","2","3","4","5","6","7","8","9"}, 1)),"-",RIGHT(citizen_services_records_log!A331,6))))</f>
        <v>DHA-000780</v>
      </c>
      <c r="B331" s="2">
        <f>IF(ISBLANK(citizen_services_records_log!B331),"None",IF(ISNUMBER(citizen_services_records_log!B331),citizen_services_records_log!B331,DATE(RIGHT(citizen_services_records_log!B331,4),MID(citizen_services_records_log!B331,4,2),LEFT(citizen_services_records_log!B331,2))))</f>
        <v>46042</v>
      </c>
      <c r="C331" s="5" t="str">
        <f>IF(citizen_services_records_log!C331 = "SASSA Grant Status Enquiry","SASSA - Grant Status Enquiry",IF(citizen_services_records_log!C331 = "SASSA Grant Application",  "SASSA - Grant Application", IF(citizen_services_records_log!C331=0,"None", citizen_services_records_log!C331)))</f>
        <v>Home Affairs - ID Application</v>
      </c>
      <c r="D331" s="5" t="str" cm="1">
        <f t="array" ref="D331">_xlfn.IFS(ISTEXT(citizen_services_records_log!D331),PROPER(citizen_services_records_log!D331),ISBLANK(citizen_services_records_log!D331),"None")</f>
        <v>Sasolburg Home Affairs</v>
      </c>
      <c r="E331" s="5" t="str" cm="1">
        <f t="array" ref="E331">_xlfn.IFS(ISTEXT(citizen_services_records_log!E331),PROPER(citizen_services_records_log!E331),ISBLANK(citizen_services_records_log!E331),"None")</f>
        <v>Dorah Sithole</v>
      </c>
      <c r="F331" s="6" cm="1">
        <f t="array" ref="F331">_xlfn.IFS(ISBLANK(citizen_services_records_log!F331),"None", TYPE(citizen_services_records_log!F331)=1,citizen_services_records_log!F331,citizen_services_records_log!F331="ID NOT PROVIDED","ID not provided" )</f>
        <v>8500000000000</v>
      </c>
      <c r="G331" s="4">
        <f>IF(ISBLANK(citizen_services_records_log!G331),"None",IF(ISNUMBER(citizen_services_records_log!G331),citizen_services_records_log!G331,DATE(RIGHT(citizen_services_records_log!G331,4),MID(citizen_services_records_log!G331,4,2),LEFT(citizen_services_records_log!G331,2))))</f>
        <v>31126</v>
      </c>
      <c r="H331" s="5" t="str" cm="1">
        <f t="array" ref="H331">_xlfn.IFS(citizen_services_records_log!H331="M", "Male", citizen_services_records_log!H331 = "F", "Female", citizen_services_records_log!H331="male", "Male", citizen_services_records_log!H331="female","Female", ISBLANK(citizen_services_records_log!H331),"None", citizen_services_records_log!H331 = "Female", "Female", citizen_services_records_log!H331="Male","Male")</f>
        <v>Female</v>
      </c>
      <c r="I331" s="6" t="str">
        <f>IF(OR(ISBLANK(citizen_services_records_log!I331),UPPER(TRIM(citizen_services_records_log!I331))="N/A"),"None",_xlfn.LET(_xlpm.d,RIGHT(SUBSTITUTE(SUBSTITUTE(SUBSTITUTE(SUBSTITUTE(citizen_services_records_log!I331," ",""),"-",""),"(",""),")",""),9),"0"&amp;LEFT(_xlpm.d,2)&amp;" "&amp;MID(_xlpm.d,3,3)&amp;" "&amp;RIGHT(_xlpm.d,4)))</f>
        <v>None</v>
      </c>
      <c r="J331" s="5" t="str" cm="1">
        <f t="array" ref="J331">_xlfn.IFS(ISTEXT(citizen_services_records_log!J331),citizen_services_records_log!J331,ISBLANK(citizen_services_records_log!J331),"None")</f>
        <v>Ward 20</v>
      </c>
      <c r="K331" s="5" t="str" cm="1">
        <f t="array" ref="K331">_xlfn.IFS(ISTEXT(citizen_services_records_log!K331),citizen_services_records_log!K331, ISBLANK(citizen_services_records_log!K331),"None")</f>
        <v>None</v>
      </c>
      <c r="L331" s="5" t="str" cm="1">
        <f t="array" ref="L331">SUBSTITUTE(PROPER(_xlfn.IFS(ISTEXT(citizen_services_records_log!L331),citizen_services_records_log!L331, ISBLANK(citizen_services_records_log!L331),"None")),"Id","ID",1)</f>
        <v>Approved</v>
      </c>
      <c r="M331" s="5" t="str" cm="1">
        <f t="array" ref="M331">IF(citizen_services_records_log!M331 = "Re-opened","Re-opened",PROPER(_xlfn.IFS(ISTEXT(citizen_services_records_log!M331),citizen_services_records_log!M331, ISBLANK(citizen_services_records_log!M331),"None")))</f>
        <v>Resolved</v>
      </c>
      <c r="N331" s="5" t="str" cm="1">
        <f t="array" ref="N331">(_xlfn.IFS(ISTEXT(citizen_services_records_log!N331),citizen_services_records_log!N331,ISBLANK(citizen_services_records_log!N331),"None"))</f>
        <v>Q231</v>
      </c>
      <c r="O331" s="5" t="str" cm="1">
        <f t="array" ref="O331">_xlfn.IFS(ISTEXT(citizen_services_records_log!O331),PROPER(citizen_services_records_log!O331),ISBLANK(citizen_services_records_log!O331),"None")</f>
        <v>Werner Meyer</v>
      </c>
      <c r="P331" s="4" t="str">
        <f>IF(ISBLANK(citizen_services_records_log!P331),"None",IF(ISNUMBER(citizen_services_records_log!P331),citizen_services_records_log!P331,DATE(RIGHT(citizen_services_records_log!P331,4),MID(citizen_services_records_log!P331,4,2),LEFT(citizen_services_records_log!P331,2))))</f>
        <v>None</v>
      </c>
      <c r="Q331" s="5" t="str" cm="1">
        <f t="array" ref="Q331">SUBSTITUTE(_xlfn.IFS(ISTEXT(citizen_services_records_log!Q331),PROPER(citizen_services_records_log!Q331),ISBLANK(citizen_services_records_log!Q331),"None"),"Id","ID",1)</f>
        <v>None</v>
      </c>
    </row>
    <row r="332" spans="1:17" x14ac:dyDescent="0.3">
      <c r="A332" s="5" t="str">
        <f>IF(ISBLANK(citizen_services_records_log!A332),"None",(CONCATENATE(UPPER(_xlfn.TEXTBEFORE(SUBSTITUTE(citizen_services_records_log!A332, "-", ""), {"0","1","2","3","4","5","6","7","8","9"}, 1)),"-",RIGHT(citizen_services_records_log!A332,6))))</f>
        <v>DHA-000967</v>
      </c>
      <c r="B332" s="2">
        <f>IF(ISBLANK(citizen_services_records_log!B332),"None",IF(ISNUMBER(citizen_services_records_log!B332),citizen_services_records_log!B332,DATE(RIGHT(citizen_services_records_log!B332,4),MID(citizen_services_records_log!B332,4,2),LEFT(citizen_services_records_log!B332,2))))</f>
        <v>46116</v>
      </c>
      <c r="C332" s="5" t="str">
        <f>IF(citizen_services_records_log!C332 = "SASSA Grant Status Enquiry","SASSA - Grant Status Enquiry",IF(citizen_services_records_log!C332 = "SASSA Grant Application",  "SASSA - Grant Application", IF(citizen_services_records_log!C332=0,"None", citizen_services_records_log!C332)))</f>
        <v>Home Affairs - Passport Application</v>
      </c>
      <c r="D332" s="5" t="str" cm="1">
        <f t="array" ref="D332">_xlfn.IFS(ISTEXT(citizen_services_records_log!D332),PROPER(citizen_services_records_log!D332),ISBLANK(citizen_services_records_log!D332),"None")</f>
        <v>Vereeniging Home Affairs</v>
      </c>
      <c r="E332" s="5" t="str" cm="1">
        <f t="array" ref="E332">_xlfn.IFS(ISTEXT(citizen_services_records_log!E332),PROPER(citizen_services_records_log!E332),ISBLANK(citizen_services_records_log!E332),"None")</f>
        <v>Nokuthula Dlamini</v>
      </c>
      <c r="F332" s="6" t="str" cm="1">
        <f t="array" ref="F332">_xlfn.IFS(ISBLANK(citizen_services_records_log!F332),"None", TYPE(citizen_services_records_log!F332)=1,citizen_services_records_log!F332,citizen_services_records_log!F332="ID NOT PROVIDED","ID not provided" )</f>
        <v>ID not provided</v>
      </c>
      <c r="G332" s="4">
        <f>IF(ISBLANK(citizen_services_records_log!G332),"None",IF(ISNUMBER(citizen_services_records_log!G332),citizen_services_records_log!G332,DATE(RIGHT(citizen_services_records_log!G332,4),MID(citizen_services_records_log!G332,4,2),LEFT(citizen_services_records_log!G332,2))))</f>
        <v>36446</v>
      </c>
      <c r="H332" s="5" t="str" cm="1">
        <f t="array" ref="H332">_xlfn.IFS(citizen_services_records_log!H332="M", "Male", citizen_services_records_log!H332 = "F", "Female", citizen_services_records_log!H332="male", "Male", citizen_services_records_log!H332="female","Female", ISBLANK(citizen_services_records_log!H332),"None", citizen_services_records_log!H332 = "Female", "Female", citizen_services_records_log!H332="Male","Male")</f>
        <v>Male</v>
      </c>
      <c r="I332" s="6" t="str">
        <f>IF(OR(ISBLANK(citizen_services_records_log!I332),UPPER(TRIM(citizen_services_records_log!I332))="N/A"),"None",_xlfn.LET(_xlpm.d,RIGHT(SUBSTITUTE(SUBSTITUTE(SUBSTITUTE(SUBSTITUTE(citizen_services_records_log!I332," ",""),"-",""),"(",""),")",""),9),"0"&amp;LEFT(_xlpm.d,2)&amp;" "&amp;MID(_xlpm.d,3,3)&amp;" "&amp;RIGHT(_xlpm.d,4)))</f>
        <v>None</v>
      </c>
      <c r="J332" s="5" t="str" cm="1">
        <f t="array" ref="J332">_xlfn.IFS(ISTEXT(citizen_services_records_log!J332),citizen_services_records_log!J332,ISBLANK(citizen_services_records_log!J332),"None")</f>
        <v>Ward 6</v>
      </c>
      <c r="K332" s="5" t="str" cm="1">
        <f t="array" ref="K332">_xlfn.IFS(ISTEXT(citizen_services_records_log!K332),citizen_services_records_log!K332, ISBLANK(citizen_services_records_log!K332),"None")</f>
        <v>None</v>
      </c>
      <c r="L332" s="5" t="str" cm="1">
        <f t="array" ref="L332">SUBSTITUTE(PROPER(_xlfn.IFS(ISTEXT(citizen_services_records_log!L332),citizen_services_records_log!L332, ISBLANK(citizen_services_records_log!L332),"None")),"Id","ID",1)</f>
        <v>Pending Verification</v>
      </c>
      <c r="M332" s="5" t="str" cm="1">
        <f t="array" ref="M332">IF(citizen_services_records_log!M332 = "Re-opened","Re-opened",PROPER(_xlfn.IFS(ISTEXT(citizen_services_records_log!M332),citizen_services_records_log!M332, ISBLANK(citizen_services_records_log!M332),"None")))</f>
        <v>Captured</v>
      </c>
      <c r="N332" s="5" t="str" cm="1">
        <f t="array" ref="N332">(_xlfn.IFS(ISTEXT(citizen_services_records_log!N332),citizen_services_records_log!N332,ISBLANK(citizen_services_records_log!N332),"None"))</f>
        <v>Q283</v>
      </c>
      <c r="O332" s="5" t="str" cm="1">
        <f t="array" ref="O332">_xlfn.IFS(ISTEXT(citizen_services_records_log!O332),PROPER(citizen_services_records_log!O332),ISBLANK(citizen_services_records_log!O332),"None")</f>
        <v>Andries Khumalo</v>
      </c>
      <c r="P332" s="4">
        <f>IF(ISBLANK(citizen_services_records_log!P332),"None",IF(ISNUMBER(citizen_services_records_log!P332),citizen_services_records_log!P332,DATE(RIGHT(citizen_services_records_log!P332,4),MID(citizen_services_records_log!P332,4,2),LEFT(citizen_services_records_log!P332,2))))</f>
        <v>46120</v>
      </c>
      <c r="Q332" s="5" t="str" cm="1">
        <f t="array" ref="Q332">SUBSTITUTE(_xlfn.IFS(ISTEXT(citizen_services_records_log!Q332),PROPER(citizen_services_records_log!Q332),ISBLANK(citizen_services_records_log!Q332),"None"),"Id","ID",1)</f>
        <v>Grant Payment Query - Referred To Sassa Call Centre</v>
      </c>
    </row>
    <row r="333" spans="1:17" x14ac:dyDescent="0.3">
      <c r="A333" s="5" t="str">
        <f>IF(ISBLANK(citizen_services_records_log!A333),"None",(CONCATENATE(UPPER(_xlfn.TEXTBEFORE(SUBSTITUTE(citizen_services_records_log!A333, "-", ""), {"0","1","2","3","4","5","6","7","8","9"}, 1)),"-",RIGHT(citizen_services_records_log!A333,6))))</f>
        <v>MUN-001024</v>
      </c>
      <c r="B333" s="2">
        <f>IF(ISBLANK(citizen_services_records_log!B333),"None",IF(ISNUMBER(citizen_services_records_log!B333),citizen_services_records_log!B333,DATE(RIGHT(citizen_services_records_log!B333,4),MID(citizen_services_records_log!B333,4,2),LEFT(citizen_services_records_log!B333,2))))</f>
        <v>46062</v>
      </c>
      <c r="C333" s="5" t="str">
        <f>IF(citizen_services_records_log!C333 = "SASSA Grant Status Enquiry","SASSA - Grant Status Enquiry",IF(citizen_services_records_log!C333 = "SASSA Grant Application",  "SASSA - Grant Application", IF(citizen_services_records_log!C333=0,"None", citizen_services_records_log!C333)))</f>
        <v>Municipal - Service Request</v>
      </c>
      <c r="D333" s="5" t="str" cm="1">
        <f t="array" ref="D333">_xlfn.IFS(ISTEXT(citizen_services_records_log!D333),PROPER(citizen_services_records_log!D333),ISBLANK(citizen_services_records_log!D333),"None")</f>
        <v>Emfuleni Municipal Office</v>
      </c>
      <c r="E333" s="5" t="str" cm="1">
        <f t="array" ref="E333">_xlfn.IFS(ISTEXT(citizen_services_records_log!E333),PROPER(citizen_services_records_log!E333),ISBLANK(citizen_services_records_log!E333),"None")</f>
        <v>Nomvula Van Der Merwe</v>
      </c>
      <c r="F333" s="6" cm="1">
        <f t="array" ref="F333">_xlfn.IFS(ISBLANK(citizen_services_records_log!F333),"None", TYPE(citizen_services_records_log!F333)=1,citizen_services_records_log!F333,citizen_services_records_log!F333="ID NOT PROVIDED","ID not provided" )</f>
        <v>5810000000000</v>
      </c>
      <c r="G333" s="4">
        <f>IF(ISBLANK(citizen_services_records_log!G333),"None",IF(ISNUMBER(citizen_services_records_log!G333),citizen_services_records_log!G333,DATE(RIGHT(citizen_services_records_log!G333,4),MID(citizen_services_records_log!G333,4,2),LEFT(citizen_services_records_log!G333,2))))</f>
        <v>21450</v>
      </c>
      <c r="H333" s="5" t="str" cm="1">
        <f t="array" ref="H333">_xlfn.IFS(citizen_services_records_log!H333="M", "Male", citizen_services_records_log!H333 = "F", "Female", citizen_services_records_log!H333="male", "Male", citizen_services_records_log!H333="female","Female", ISBLANK(citizen_services_records_log!H333),"None", citizen_services_records_log!H333 = "Female", "Female", citizen_services_records_log!H333="Male","Male")</f>
        <v>Female</v>
      </c>
      <c r="I333" s="6" t="str">
        <f>IF(OR(ISBLANK(citizen_services_records_log!I333),UPPER(TRIM(citizen_services_records_log!I333))="N/A"),"None",_xlfn.LET(_xlpm.d,RIGHT(SUBSTITUTE(SUBSTITUTE(SUBSTITUTE(SUBSTITUTE(citizen_services_records_log!I333," ",""),"-",""),"(",""),")",""),9),"0"&amp;LEFT(_xlpm.d,2)&amp;" "&amp;MID(_xlpm.d,3,3)&amp;" "&amp;RIGHT(_xlpm.d,4)))</f>
        <v>071 499 9605</v>
      </c>
      <c r="J333" s="5" t="str" cm="1">
        <f t="array" ref="J333">_xlfn.IFS(ISTEXT(citizen_services_records_log!J333),citizen_services_records_log!J333,ISBLANK(citizen_services_records_log!J333),"None")</f>
        <v>Ward 12</v>
      </c>
      <c r="K333" s="5" t="str" cm="1">
        <f t="array" ref="K333">_xlfn.IFS(ISTEXT(citizen_services_records_log!K333),citizen_services_records_log!K333, ISBLANK(citizen_services_records_log!K333),"None")</f>
        <v>None</v>
      </c>
      <c r="L333" s="5" t="str" cm="1">
        <f t="array" ref="L333">SUBSTITUTE(PROPER(_xlfn.IFS(ISTEXT(citizen_services_records_log!L333),citizen_services_records_log!L333, ISBLANK(citizen_services_records_log!L333),"None")),"Id","ID",1)</f>
        <v>Complete</v>
      </c>
      <c r="M333" s="5" t="str" cm="1">
        <f t="array" ref="M333">IF(citizen_services_records_log!M333 = "Re-opened","Re-opened",PROPER(_xlfn.IFS(ISTEXT(citizen_services_records_log!M333),citizen_services_records_log!M333, ISBLANK(citizen_services_records_log!M333),"None")))</f>
        <v>Closed</v>
      </c>
      <c r="N333" s="5" t="str" cm="1">
        <f t="array" ref="N333">(_xlfn.IFS(ISTEXT(citizen_services_records_log!N333),citizen_services_records_log!N333,ISBLANK(citizen_services_records_log!N333),"None"))</f>
        <v>Q031</v>
      </c>
      <c r="O333" s="5" t="str" cm="1">
        <f t="array" ref="O333">_xlfn.IFS(ISTEXT(citizen_services_records_log!O333),PROPER(citizen_services_records_log!O333),ISBLANK(citizen_services_records_log!O333),"None")</f>
        <v>Andries Radebe</v>
      </c>
      <c r="P333" s="4" t="str">
        <f>IF(ISBLANK(citizen_services_records_log!P333),"None",IF(ISNUMBER(citizen_services_records_log!P333),citizen_services_records_log!P333,DATE(RIGHT(citizen_services_records_log!P333,4),MID(citizen_services_records_log!P333,4,2),LEFT(citizen_services_records_log!P333,2))))</f>
        <v>None</v>
      </c>
      <c r="Q333" s="5" t="str" cm="1">
        <f t="array" ref="Q333">SUBSTITUTE(_xlfn.IFS(ISTEXT(citizen_services_records_log!Q333),PROPER(citizen_services_records_log!Q333),ISBLANK(citizen_services_records_log!Q333),"None"),"Id","ID",1)</f>
        <v>None</v>
      </c>
    </row>
    <row r="334" spans="1:17" x14ac:dyDescent="0.3">
      <c r="A334" s="5" t="str">
        <f>IF(ISBLANK(citizen_services_records_log!A334),"None",(CONCATENATE(UPPER(_xlfn.TEXTBEFORE(SUBSTITUTE(citizen_services_records_log!A334, "-", ""), {"0","1","2","3","4","5","6","7","8","9"}, 1)),"-",RIGHT(citizen_services_records_log!A334,6))))</f>
        <v>DHA-000289</v>
      </c>
      <c r="B334" s="2">
        <f>IF(ISBLANK(citizen_services_records_log!B334),"None",IF(ISNUMBER(citizen_services_records_log!B334),citizen_services_records_log!B334,DATE(RIGHT(citizen_services_records_log!B334,4),MID(citizen_services_records_log!B334,4,2),LEFT(citizen_services_records_log!B334,2))))</f>
        <v>46013</v>
      </c>
      <c r="C334" s="5" t="str">
        <f>IF(citizen_services_records_log!C334 = "SASSA Grant Status Enquiry","SASSA - Grant Status Enquiry",IF(citizen_services_records_log!C334 = "SASSA Grant Application",  "SASSA - Grant Application", IF(citizen_services_records_log!C334=0,"None", citizen_services_records_log!C334)))</f>
        <v>Home Affairs - Passport Application</v>
      </c>
      <c r="D334" s="5" t="str" cm="1">
        <f t="array" ref="D334">_xlfn.IFS(ISTEXT(citizen_services_records_log!D334),PROPER(citizen_services_records_log!D334),ISBLANK(citizen_services_records_log!D334),"None")</f>
        <v>Evaton Sassa Office</v>
      </c>
      <c r="E334" s="5" t="str" cm="1">
        <f t="array" ref="E334">_xlfn.IFS(ISTEXT(citizen_services_records_log!E334),PROPER(citizen_services_records_log!E334),ISBLANK(citizen_services_records_log!E334),"None")</f>
        <v>Bongani Ndlovu</v>
      </c>
      <c r="F334" s="6" t="str" cm="1">
        <f t="array" ref="F334">_xlfn.IFS(ISBLANK(citizen_services_records_log!F334),"None", TYPE(citizen_services_records_log!F334)=1,citizen_services_records_log!F334,citizen_services_records_log!F334="ID NOT PROVIDED","ID not provided" )</f>
        <v>None</v>
      </c>
      <c r="G334" s="4">
        <f>IF(ISBLANK(citizen_services_records_log!G334),"None",IF(ISNUMBER(citizen_services_records_log!G334),citizen_services_records_log!G334,DATE(RIGHT(citizen_services_records_log!G334,4),MID(citizen_services_records_log!G334,4,2),LEFT(citizen_services_records_log!G334,2))))</f>
        <v>32133</v>
      </c>
      <c r="H334" s="5" t="str" cm="1">
        <f t="array" ref="H334">_xlfn.IFS(citizen_services_records_log!H334="M", "Male", citizen_services_records_log!H334 = "F", "Female", citizen_services_records_log!H334="male", "Male", citizen_services_records_log!H334="female","Female", ISBLANK(citizen_services_records_log!H334),"None", citizen_services_records_log!H334 = "Female", "Female", citizen_services_records_log!H334="Male","Male")</f>
        <v>Female</v>
      </c>
      <c r="I334" s="6" t="str">
        <f>IF(OR(ISBLANK(citizen_services_records_log!I334),UPPER(TRIM(citizen_services_records_log!I334))="N/A"),"None",_xlfn.LET(_xlpm.d,RIGHT(SUBSTITUTE(SUBSTITUTE(SUBSTITUTE(SUBSTITUTE(citizen_services_records_log!I334," ",""),"-",""),"(",""),")",""),9),"0"&amp;LEFT(_xlpm.d,2)&amp;" "&amp;MID(_xlpm.d,3,3)&amp;" "&amp;RIGHT(_xlpm.d,4)))</f>
        <v>071 241 2167</v>
      </c>
      <c r="J334" s="5" t="str" cm="1">
        <f t="array" ref="J334">_xlfn.IFS(ISTEXT(citizen_services_records_log!J334),citizen_services_records_log!J334,ISBLANK(citizen_services_records_log!J334),"None")</f>
        <v>Ward 8</v>
      </c>
      <c r="K334" s="5" t="str" cm="1">
        <f t="array" ref="K334">_xlfn.IFS(ISTEXT(citizen_services_records_log!K334),citizen_services_records_log!K334, ISBLANK(citizen_services_records_log!K334),"None")</f>
        <v>None</v>
      </c>
      <c r="L334" s="5" t="str" cm="1">
        <f t="array" ref="L334">SUBSTITUTE(PROPER(_xlfn.IFS(ISTEXT(citizen_services_records_log!L334),citizen_services_records_log!L334, ISBLANK(citizen_services_records_log!L334),"None")),"Id","ID",1)</f>
        <v>Approved</v>
      </c>
      <c r="M334" s="5" t="str" cm="1">
        <f t="array" ref="M334">IF(citizen_services_records_log!M334 = "Re-opened","Re-opened",PROPER(_xlfn.IFS(ISTEXT(citizen_services_records_log!M334),citizen_services_records_log!M334, ISBLANK(citizen_services_records_log!M334),"None")))</f>
        <v>None</v>
      </c>
      <c r="N334" s="5" t="str" cm="1">
        <f t="array" ref="N334">(_xlfn.IFS(ISTEXT(citizen_services_records_log!N334),citizen_services_records_log!N334,ISBLANK(citizen_services_records_log!N334),"None"))</f>
        <v>Q116</v>
      </c>
      <c r="O334" s="5" t="str" cm="1">
        <f t="array" ref="O334">_xlfn.IFS(ISTEXT(citizen_services_records_log!O334),PROPER(citizen_services_records_log!O334),ISBLANK(citizen_services_records_log!O334),"None")</f>
        <v>Deon Coetzee</v>
      </c>
      <c r="P334" s="4" t="str">
        <f>IF(ISBLANK(citizen_services_records_log!P334),"None",IF(ISNUMBER(citizen_services_records_log!P334),citizen_services_records_log!P334,DATE(RIGHT(citizen_services_records_log!P334,4),MID(citizen_services_records_log!P334,4,2),LEFT(citizen_services_records_log!P334,2))))</f>
        <v>None</v>
      </c>
      <c r="Q334" s="5" t="str" cm="1">
        <f t="array" ref="Q334">SUBSTITUTE(_xlfn.IFS(ISTEXT(citizen_services_records_log!Q334),PROPER(citizen_services_records_log!Q334),ISBLANK(citizen_services_records_log!Q334),"None"),"Id","ID",1)</f>
        <v>Grant Payment Query - Referred To Sassa Call Centre</v>
      </c>
    </row>
    <row r="335" spans="1:17" x14ac:dyDescent="0.3">
      <c r="A335" s="5" t="str">
        <f>IF(ISBLANK(citizen_services_records_log!A335),"None",(CONCATENATE(UPPER(_xlfn.TEXTBEFORE(SUBSTITUTE(citizen_services_records_log!A335, "-", ""), {"0","1","2","3","4","5","6","7","8","9"}, 1)),"-",RIGHT(citizen_services_records_log!A335,6))))</f>
        <v>SASSA-000008</v>
      </c>
      <c r="B335" s="2">
        <f>IF(ISBLANK(citizen_services_records_log!B335),"None",IF(ISNUMBER(citizen_services_records_log!B335),citizen_services_records_log!B335,DATE(RIGHT(citizen_services_records_log!B335,4),MID(citizen_services_records_log!B335,4,2),LEFT(citizen_services_records_log!B335,2))))</f>
        <v>46244</v>
      </c>
      <c r="C335" s="5" t="str">
        <f>IF(citizen_services_records_log!C335 = "SASSA Grant Status Enquiry","SASSA - Grant Status Enquiry",IF(citizen_services_records_log!C335 = "SASSA Grant Application",  "SASSA - Grant Application", IF(citizen_services_records_log!C335=0,"None", citizen_services_records_log!C335)))</f>
        <v>SASSA - Grant Application</v>
      </c>
      <c r="D335" s="5" t="str" cm="1">
        <f t="array" ref="D335">_xlfn.IFS(ISTEXT(citizen_services_records_log!D335),PROPER(citizen_services_records_log!D335),ISBLANK(citizen_services_records_log!D335),"None")</f>
        <v>Three Rivers Clinic</v>
      </c>
      <c r="E335" s="5" t="str" cm="1">
        <f t="array" ref="E335">_xlfn.IFS(ISTEXT(citizen_services_records_log!E335),PROPER(citizen_services_records_log!E335),ISBLANK(citizen_services_records_log!E335),"None")</f>
        <v>Dorah Sithole</v>
      </c>
      <c r="F335" s="6" cm="1">
        <f t="array" ref="F335">_xlfn.IFS(ISBLANK(citizen_services_records_log!F335),"None", TYPE(citizen_services_records_log!F335)=1,citizen_services_records_log!F335,citizen_services_records_log!F335="ID NOT PROVIDED","ID not provided" )</f>
        <v>6910000000000</v>
      </c>
      <c r="G335" s="4">
        <f>IF(ISBLANK(citizen_services_records_log!G335),"None",IF(ISNUMBER(citizen_services_records_log!G335),citizen_services_records_log!G335,DATE(RIGHT(citizen_services_records_log!G335,4),MID(citizen_services_records_log!G335,4,2),LEFT(citizen_services_records_log!G335,2))))</f>
        <v>25481</v>
      </c>
      <c r="H335" s="5" t="str" cm="1">
        <f t="array" ref="H335">_xlfn.IFS(citizen_services_records_log!H335="M", "Male", citizen_services_records_log!H335 = "F", "Female", citizen_services_records_log!H335="male", "Male", citizen_services_records_log!H335="female","Female", ISBLANK(citizen_services_records_log!H335),"None", citizen_services_records_log!H335 = "Female", "Female", citizen_services_records_log!H335="Male","Male")</f>
        <v>Male</v>
      </c>
      <c r="I335" s="6" t="str">
        <f>IF(OR(ISBLANK(citizen_services_records_log!I335),UPPER(TRIM(citizen_services_records_log!I335))="N/A"),"None",_xlfn.LET(_xlpm.d,RIGHT(SUBSTITUTE(SUBSTITUTE(SUBSTITUTE(SUBSTITUTE(citizen_services_records_log!I335," ",""),"-",""),"(",""),")",""),9),"0"&amp;LEFT(_xlpm.d,2)&amp;" "&amp;MID(_xlpm.d,3,3)&amp;" "&amp;RIGHT(_xlpm.d,4)))</f>
        <v>072 861 7688</v>
      </c>
      <c r="J335" s="5" t="str" cm="1">
        <f t="array" ref="J335">_xlfn.IFS(ISTEXT(citizen_services_records_log!J335),citizen_services_records_log!J335,ISBLANK(citizen_services_records_log!J335),"None")</f>
        <v>Ward 13</v>
      </c>
      <c r="K335" s="5" t="str" cm="1">
        <f t="array" ref="K335">_xlfn.IFS(ISTEXT(citizen_services_records_log!K335),citizen_services_records_log!K335, ISBLANK(citizen_services_records_log!K335),"None")</f>
        <v>Older Persons Grant</v>
      </c>
      <c r="L335" s="5" t="str" cm="1">
        <f t="array" ref="L335">SUBSTITUTE(PROPER(_xlfn.IFS(ISTEXT(citizen_services_records_log!L335),citizen_services_records_log!L335, ISBLANK(citizen_services_records_log!L335),"None")),"Id","ID",1)</f>
        <v>Pending Verification</v>
      </c>
      <c r="M335" s="5" t="str" cm="1">
        <f t="array" ref="M335">IF(citizen_services_records_log!M335 = "Re-opened","Re-opened",PROPER(_xlfn.IFS(ISTEXT(citizen_services_records_log!M335),citizen_services_records_log!M335, ISBLANK(citizen_services_records_log!M335),"None")))</f>
        <v>Re-opened</v>
      </c>
      <c r="N335" s="5" t="str" cm="1">
        <f t="array" ref="N335">(_xlfn.IFS(ISTEXT(citizen_services_records_log!N335),citizen_services_records_log!N335,ISBLANK(citizen_services_records_log!N335),"None"))</f>
        <v>Q096</v>
      </c>
      <c r="O335" s="5" t="str" cm="1">
        <f t="array" ref="O335">_xlfn.IFS(ISTEXT(citizen_services_records_log!O335),PROPER(citizen_services_records_log!O335),ISBLANK(citizen_services_records_log!O335),"None")</f>
        <v>Werner Mahlangu</v>
      </c>
      <c r="P335" s="4">
        <f>IF(ISBLANK(citizen_services_records_log!P335),"None",IF(ISNUMBER(citizen_services_records_log!P335),citizen_services_records_log!P335,DATE(RIGHT(citizen_services_records_log!P335,4),MID(citizen_services_records_log!P335,4,2),LEFT(citizen_services_records_log!P335,2))))</f>
        <v>46259</v>
      </c>
      <c r="Q335" s="5" t="str" cm="1">
        <f t="array" ref="Q335">SUBSTITUTE(_xlfn.IFS(ISTEXT(citizen_services_records_log!Q335),PROPER(citizen_services_records_log!Q335),ISBLANK(citizen_services_records_log!Q335),"None"),"Id","ID",1)</f>
        <v>None</v>
      </c>
    </row>
    <row r="336" spans="1:17" x14ac:dyDescent="0.3">
      <c r="A336" s="5" t="str">
        <f>IF(ISBLANK(citizen_services_records_log!A336),"None",(CONCATENATE(UPPER(_xlfn.TEXTBEFORE(SUBSTITUTE(citizen_services_records_log!A336, "-", ""), {"0","1","2","3","4","5","6","7","8","9"}, 1)),"-",RIGHT(citizen_services_records_log!A336,6))))</f>
        <v>CLN-000647</v>
      </c>
      <c r="B336" s="2">
        <f>IF(ISBLANK(citizen_services_records_log!B336),"None",IF(ISNUMBER(citizen_services_records_log!B336),citizen_services_records_log!B336,DATE(RIGHT(citizen_services_records_log!B336,4),MID(citizen_services_records_log!B336,4,2),LEFT(citizen_services_records_log!B336,2))))</f>
        <v>46060</v>
      </c>
      <c r="C336" s="5" t="str">
        <f>IF(citizen_services_records_log!C336 = "SASSA Grant Status Enquiry","SASSA - Grant Status Enquiry",IF(citizen_services_records_log!C336 = "SASSA Grant Application",  "SASSA - Grant Application", IF(citizen_services_records_log!C336=0,"None", citizen_services_records_log!C336)))</f>
        <v>Clinic - Immunisation</v>
      </c>
      <c r="D336" s="5" t="str" cm="1">
        <f t="array" ref="D336">_xlfn.IFS(ISTEXT(citizen_services_records_log!D336),PROPER(citizen_services_records_log!D336),ISBLANK(citizen_services_records_log!D336),"None")</f>
        <v>Evaton Sassa Office</v>
      </c>
      <c r="E336" s="5" t="str" cm="1">
        <f t="array" ref="E336">_xlfn.IFS(ISTEXT(citizen_services_records_log!E336),PROPER(citizen_services_records_log!E336),ISBLANK(citizen_services_records_log!E336),"None")</f>
        <v>Marie Molefe</v>
      </c>
      <c r="F336" s="6" cm="1">
        <f t="array" ref="F336">_xlfn.IFS(ISBLANK(citizen_services_records_log!F336),"None", TYPE(citizen_services_records_log!F336)=1,citizen_services_records_log!F336,citizen_services_records_log!F336="ID NOT PROVIDED","ID not provided" )</f>
        <v>2300000000000</v>
      </c>
      <c r="G336" s="4">
        <f>IF(ISBLANK(citizen_services_records_log!G336),"None",IF(ISNUMBER(citizen_services_records_log!G336),citizen_services_records_log!G336,DATE(RIGHT(citizen_services_records_log!G336,4),MID(citizen_services_records_log!G336,4,2),LEFT(citizen_services_records_log!G336,2))))</f>
        <v>44943</v>
      </c>
      <c r="H336" s="5" t="str" cm="1">
        <f t="array" ref="H336">_xlfn.IFS(citizen_services_records_log!H336="M", "Male", citizen_services_records_log!H336 = "F", "Female", citizen_services_records_log!H336="male", "Male", citizen_services_records_log!H336="female","Female", ISBLANK(citizen_services_records_log!H336),"None", citizen_services_records_log!H336 = "Female", "Female", citizen_services_records_log!H336="Male","Male")</f>
        <v>Female</v>
      </c>
      <c r="I336" s="6" t="str">
        <f>IF(OR(ISBLANK(citizen_services_records_log!I336),UPPER(TRIM(citizen_services_records_log!I336))="N/A"),"None",_xlfn.LET(_xlpm.d,RIGHT(SUBSTITUTE(SUBSTITUTE(SUBSTITUTE(SUBSTITUTE(citizen_services_records_log!I336," ",""),"-",""),"(",""),")",""),9),"0"&amp;LEFT(_xlpm.d,2)&amp;" "&amp;MID(_xlpm.d,3,3)&amp;" "&amp;RIGHT(_xlpm.d,4)))</f>
        <v>None</v>
      </c>
      <c r="J336" s="5" t="str" cm="1">
        <f t="array" ref="J336">_xlfn.IFS(ISTEXT(citizen_services_records_log!J336),citizen_services_records_log!J336,ISBLANK(citizen_services_records_log!J336),"None")</f>
        <v>Ward 7</v>
      </c>
      <c r="K336" s="5" t="str" cm="1">
        <f t="array" ref="K336">_xlfn.IFS(ISTEXT(citizen_services_records_log!K336),citizen_services_records_log!K336, ISBLANK(citizen_services_records_log!K336),"None")</f>
        <v>None</v>
      </c>
      <c r="L336" s="5" t="str" cm="1">
        <f t="array" ref="L336">SUBSTITUTE(PROPER(_xlfn.IFS(ISTEXT(citizen_services_records_log!L336),citizen_services_records_log!L336, ISBLANK(citizen_services_records_log!L336),"None")),"Id","ID",1)</f>
        <v>Complete</v>
      </c>
      <c r="M336" s="5" t="str" cm="1">
        <f t="array" ref="M336">IF(citizen_services_records_log!M336 = "Re-opened","Re-opened",PROPER(_xlfn.IFS(ISTEXT(citizen_services_records_log!M336),citizen_services_records_log!M336, ISBLANK(citizen_services_records_log!M336),"None")))</f>
        <v>Escalated</v>
      </c>
      <c r="N336" s="5" t="str" cm="1">
        <f t="array" ref="N336">(_xlfn.IFS(ISTEXT(citizen_services_records_log!N336),citizen_services_records_log!N336,ISBLANK(citizen_services_records_log!N336),"None"))</f>
        <v>Q052</v>
      </c>
      <c r="O336" s="5" t="str" cm="1">
        <f t="array" ref="O336">_xlfn.IFS(ISTEXT(citizen_services_records_log!O336),PROPER(citizen_services_records_log!O336),ISBLANK(citizen_services_records_log!O336),"None")</f>
        <v>Chris Sithole</v>
      </c>
      <c r="P336" s="4" t="str">
        <f>IF(ISBLANK(citizen_services_records_log!P336),"None",IF(ISNUMBER(citizen_services_records_log!P336),citizen_services_records_log!P336,DATE(RIGHT(citizen_services_records_log!P336,4),MID(citizen_services_records_log!P336,4,2),LEFT(citizen_services_records_log!P336,2))))</f>
        <v>None</v>
      </c>
      <c r="Q336" s="5" t="str" cm="1">
        <f t="array" ref="Q336">SUBSTITUTE(_xlfn.IFS(ISTEXT(citizen_services_records_log!Q336),PROPER(citizen_services_records_log!Q336),ISBLANK(citizen_services_records_log!Q336),"None"),"Id","ID",1)</f>
        <v>None</v>
      </c>
    </row>
    <row r="337" spans="1:17" x14ac:dyDescent="0.3">
      <c r="A337" s="5" t="str">
        <f>IF(ISBLANK(citizen_services_records_log!A337),"None",(CONCATENATE(UPPER(_xlfn.TEXTBEFORE(SUBSTITUTE(citizen_services_records_log!A337, "-", ""), {"0","1","2","3","4","5","6","7","8","9"}, 1)),"-",RIGHT(citizen_services_records_log!A337,6))))</f>
        <v>CLN-000704</v>
      </c>
      <c r="B337" s="2">
        <f>IF(ISBLANK(citizen_services_records_log!B337),"None",IF(ISNUMBER(citizen_services_records_log!B337),citizen_services_records_log!B337,DATE(RIGHT(citizen_services_records_log!B337,4),MID(citizen_services_records_log!B337,4,2),LEFT(citizen_services_records_log!B337,2))))</f>
        <v>45820</v>
      </c>
      <c r="C337" s="5" t="str">
        <f>IF(citizen_services_records_log!C337 = "SASSA Grant Status Enquiry","SASSA - Grant Status Enquiry",IF(citizen_services_records_log!C337 = "SASSA Grant Application",  "SASSA - Grant Application", IF(citizen_services_records_log!C337=0,"None", citizen_services_records_log!C337)))</f>
        <v>Clinic - Chronic Medication Collection</v>
      </c>
      <c r="D337" s="5" t="str" cm="1">
        <f t="array" ref="D337">_xlfn.IFS(ISTEXT(citizen_services_records_log!D337),PROPER(citizen_services_records_log!D337),ISBLANK(citizen_services_records_log!D337),"None")</f>
        <v>Meyerton Municipal Office</v>
      </c>
      <c r="E337" s="5" t="str" cm="1">
        <f t="array" ref="E337">_xlfn.IFS(ISTEXT(citizen_services_records_log!E337),PROPER(citizen_services_records_log!E337),ISBLANK(citizen_services_records_log!E337),"None")</f>
        <v>Zodwa Kruger</v>
      </c>
      <c r="F337" s="6" cm="1">
        <f t="array" ref="F337">_xlfn.IFS(ISBLANK(citizen_services_records_log!F337),"None", TYPE(citizen_services_records_log!F337)=1,citizen_services_records_log!F337,citizen_services_records_log!F337="ID NOT PROVIDED","ID not provided" )</f>
        <v>6610000000000</v>
      </c>
      <c r="G337" s="4">
        <f>IF(ISBLANK(citizen_services_records_log!G337),"None",IF(ISNUMBER(citizen_services_records_log!G337),citizen_services_records_log!G337,DATE(RIGHT(citizen_services_records_log!G337,4),MID(citizen_services_records_log!G337,4,2),LEFT(citizen_services_records_log!G337,2))))</f>
        <v>24379</v>
      </c>
      <c r="H337" s="5" t="str" cm="1">
        <f t="array" ref="H337">_xlfn.IFS(citizen_services_records_log!H337="M", "Male", citizen_services_records_log!H337 = "F", "Female", citizen_services_records_log!H337="male", "Male", citizen_services_records_log!H337="female","Female", ISBLANK(citizen_services_records_log!H337),"None", citizen_services_records_log!H337 = "Female", "Female", citizen_services_records_log!H337="Male","Male")</f>
        <v>Female</v>
      </c>
      <c r="I337" s="6" t="str">
        <f>IF(OR(ISBLANK(citizen_services_records_log!I337),UPPER(TRIM(citizen_services_records_log!I337))="N/A"),"None",_xlfn.LET(_xlpm.d,RIGHT(SUBSTITUTE(SUBSTITUTE(SUBSTITUTE(SUBSTITUTE(citizen_services_records_log!I337," ",""),"-",""),"(",""),")",""),9),"0"&amp;LEFT(_xlpm.d,2)&amp;" "&amp;MID(_xlpm.d,3,3)&amp;" "&amp;RIGHT(_xlpm.d,4)))</f>
        <v>081 704 8413</v>
      </c>
      <c r="J337" s="5" t="str" cm="1">
        <f t="array" ref="J337">_xlfn.IFS(ISTEXT(citizen_services_records_log!J337),citizen_services_records_log!J337,ISBLANK(citizen_services_records_log!J337),"None")</f>
        <v>Ward 4</v>
      </c>
      <c r="K337" s="5" t="str" cm="1">
        <f t="array" ref="K337">_xlfn.IFS(ISTEXT(citizen_services_records_log!K337),citizen_services_records_log!K337, ISBLANK(citizen_services_records_log!K337),"None")</f>
        <v>None</v>
      </c>
      <c r="L337" s="5" t="str" cm="1">
        <f t="array" ref="L337">SUBSTITUTE(PROPER(_xlfn.IFS(ISTEXT(citizen_services_records_log!L337),citizen_services_records_log!L337, ISBLANK(citizen_services_records_log!L337),"None")),"Id","ID",1)</f>
        <v>Complete</v>
      </c>
      <c r="M337" s="5" t="str" cm="1">
        <f t="array" ref="M337">IF(citizen_services_records_log!M337 = "Re-opened","Re-opened",PROPER(_xlfn.IFS(ISTEXT(citizen_services_records_log!M337),citizen_services_records_log!M337, ISBLANK(citizen_services_records_log!M337),"None")))</f>
        <v>Closed</v>
      </c>
      <c r="N337" s="5" t="str" cm="1">
        <f t="array" ref="N337">(_xlfn.IFS(ISTEXT(citizen_services_records_log!N337),citizen_services_records_log!N337,ISBLANK(citizen_services_records_log!N337),"None"))</f>
        <v>Q021</v>
      </c>
      <c r="O337" s="5" t="str" cm="1">
        <f t="array" ref="O337">_xlfn.IFS(ISTEXT(citizen_services_records_log!O337),PROPER(citizen_services_records_log!O337),ISBLANK(citizen_services_records_log!O337),"None")</f>
        <v>Busisiwe Coetzee</v>
      </c>
      <c r="P337" s="4" t="str">
        <f>IF(ISBLANK(citizen_services_records_log!P337),"None",IF(ISNUMBER(citizen_services_records_log!P337),citizen_services_records_log!P337,DATE(RIGHT(citizen_services_records_log!P337,4),MID(citizen_services_records_log!P337,4,2),LEFT(citizen_services_records_log!P337,2))))</f>
        <v>None</v>
      </c>
      <c r="Q337" s="5" t="str" cm="1">
        <f t="array" ref="Q337">SUBSTITUTE(_xlfn.IFS(ISTEXT(citizen_services_records_log!Q337),PROPER(citizen_services_records_log!Q337),ISBLANK(citizen_services_records_log!Q337),"None"),"Id","ID",1)</f>
        <v>Incorrect ID Number Provided Initially, Corrected</v>
      </c>
    </row>
    <row r="338" spans="1:17" x14ac:dyDescent="0.3">
      <c r="A338" s="5" t="str">
        <f>IF(ISBLANK(citizen_services_records_log!A338),"None",(CONCATENATE(UPPER(_xlfn.TEXTBEFORE(SUBSTITUTE(citizen_services_records_log!A338, "-", ""), {"0","1","2","3","4","5","6","7","8","9"}, 1)),"-",RIGHT(citizen_services_records_log!A338,6))))</f>
        <v>DHA-000424</v>
      </c>
      <c r="B338" s="2">
        <f>IF(ISBLANK(citizen_services_records_log!B338),"None",IF(ISNUMBER(citizen_services_records_log!B338),citizen_services_records_log!B338,DATE(RIGHT(citizen_services_records_log!B338,4),MID(citizen_services_records_log!B338,4,2),LEFT(citizen_services_records_log!B338,2))))</f>
        <v>46253</v>
      </c>
      <c r="C338" s="5" t="str">
        <f>IF(citizen_services_records_log!C338 = "SASSA Grant Status Enquiry","SASSA - Grant Status Enquiry",IF(citizen_services_records_log!C338 = "SASSA Grant Application",  "SASSA - Grant Application", IF(citizen_services_records_log!C338=0,"None", citizen_services_records_log!C338)))</f>
        <v>Home Affairs - Death Certificate</v>
      </c>
      <c r="D338" s="5" t="str" cm="1">
        <f t="array" ref="D338">_xlfn.IFS(ISTEXT(citizen_services_records_log!D338),PROPER(citizen_services_records_log!D338),ISBLANK(citizen_services_records_log!D338),"None")</f>
        <v>Meyerton Municipal Office</v>
      </c>
      <c r="E338" s="5" t="str" cm="1">
        <f t="array" ref="E338">_xlfn.IFS(ISTEXT(citizen_services_records_log!E338),PROPER(citizen_services_records_log!E338),ISBLANK(citizen_services_records_log!E338),"None")</f>
        <v>None</v>
      </c>
      <c r="F338" s="6" cm="1">
        <f t="array" ref="F338">_xlfn.IFS(ISBLANK(citizen_services_records_log!F338),"None", TYPE(citizen_services_records_log!F338)=1,citizen_services_records_log!F338,citizen_services_records_log!F338="ID NOT PROVIDED","ID not provided" )</f>
        <v>8810000000000</v>
      </c>
      <c r="G338" s="4">
        <f>IF(ISBLANK(citizen_services_records_log!G338),"None",IF(ISNUMBER(citizen_services_records_log!G338),citizen_services_records_log!G338,DATE(RIGHT(citizen_services_records_log!G338,4),MID(citizen_services_records_log!G338,4,2),LEFT(citizen_services_records_log!G338,2))))</f>
        <v>32290</v>
      </c>
      <c r="H338" s="5" t="str" cm="1">
        <f t="array" ref="H338">_xlfn.IFS(citizen_services_records_log!H338="M", "Male", citizen_services_records_log!H338 = "F", "Female", citizen_services_records_log!H338="male", "Male", citizen_services_records_log!H338="female","Female", ISBLANK(citizen_services_records_log!H338),"None", citizen_services_records_log!H338 = "Female", "Female", citizen_services_records_log!H338="Male","Male")</f>
        <v>Female</v>
      </c>
      <c r="I338" s="6" t="str">
        <f>IF(OR(ISBLANK(citizen_services_records_log!I338),UPPER(TRIM(citizen_services_records_log!I338))="N/A"),"None",_xlfn.LET(_xlpm.d,RIGHT(SUBSTITUTE(SUBSTITUTE(SUBSTITUTE(SUBSTITUTE(citizen_services_records_log!I338," ",""),"-",""),"(",""),")",""),9),"0"&amp;LEFT(_xlpm.d,2)&amp;" "&amp;MID(_xlpm.d,3,3)&amp;" "&amp;RIGHT(_xlpm.d,4)))</f>
        <v>068 773 1304</v>
      </c>
      <c r="J338" s="5" t="str" cm="1">
        <f t="array" ref="J338">_xlfn.IFS(ISTEXT(citizen_services_records_log!J338),citizen_services_records_log!J338,ISBLANK(citizen_services_records_log!J338),"None")</f>
        <v>Ward 18</v>
      </c>
      <c r="K338" s="5" t="str" cm="1">
        <f t="array" ref="K338">_xlfn.IFS(ISTEXT(citizen_services_records_log!K338),citizen_services_records_log!K338, ISBLANK(citizen_services_records_log!K338),"None")</f>
        <v>None</v>
      </c>
      <c r="L338" s="5" t="str" cm="1">
        <f t="array" ref="L338">SUBSTITUTE(PROPER(_xlfn.IFS(ISTEXT(citizen_services_records_log!L338),citizen_services_records_log!L338, ISBLANK(citizen_services_records_log!L338),"None")),"Id","ID",1)</f>
        <v>None</v>
      </c>
      <c r="M338" s="5" t="str" cm="1">
        <f t="array" ref="M338">IF(citizen_services_records_log!M338 = "Re-opened","Re-opened",PROPER(_xlfn.IFS(ISTEXT(citizen_services_records_log!M338),citizen_services_records_log!M338, ISBLANK(citizen_services_records_log!M338),"None")))</f>
        <v>Re-opened</v>
      </c>
      <c r="N338" s="5" t="str" cm="1">
        <f t="array" ref="N338">(_xlfn.IFS(ISTEXT(citizen_services_records_log!N338),citizen_services_records_log!N338,ISBLANK(citizen_services_records_log!N338),"None"))</f>
        <v>Q273</v>
      </c>
      <c r="O338" s="5" t="str" cm="1">
        <f t="array" ref="O338">_xlfn.IFS(ISTEXT(citizen_services_records_log!O338),PROPER(citizen_services_records_log!O338),ISBLANK(citizen_services_records_log!O338),"None")</f>
        <v>Refilwe Nel</v>
      </c>
      <c r="P338" s="4" t="str">
        <f>IF(ISBLANK(citizen_services_records_log!P338),"None",IF(ISNUMBER(citizen_services_records_log!P338),citizen_services_records_log!P338,DATE(RIGHT(citizen_services_records_log!P338,4),MID(citizen_services_records_log!P338,4,2),LEFT(citizen_services_records_log!P338,2))))</f>
        <v>None</v>
      </c>
      <c r="Q338" s="5" t="str" cm="1">
        <f t="array" ref="Q338">SUBSTITUTE(_xlfn.IFS(ISTEXT(citizen_services_records_log!Q338),PROPER(citizen_services_records_log!Q338),ISBLANK(citizen_services_records_log!Q338),"None"),"Id","ID",1)</f>
        <v>Duplicate Application Found On System - Flagged</v>
      </c>
    </row>
    <row r="339" spans="1:17" x14ac:dyDescent="0.3">
      <c r="A339" s="5" t="str">
        <f>IF(ISBLANK(citizen_services_records_log!A339),"None",(CONCATENATE(UPPER(_xlfn.TEXTBEFORE(SUBSTITUTE(citizen_services_records_log!A339, "-", ""), {"0","1","2","3","4","5","6","7","8","9"}, 1)),"-",RIGHT(citizen_services_records_log!A339,6))))</f>
        <v>MUN-000940</v>
      </c>
      <c r="B339" s="2">
        <f>IF(ISBLANK(citizen_services_records_log!B339),"None",IF(ISNUMBER(citizen_services_records_log!B339),citizen_services_records_log!B339,DATE(RIGHT(citizen_services_records_log!B339,4),MID(citizen_services_records_log!B339,4,2),LEFT(citizen_services_records_log!B339,2))))</f>
        <v>45996</v>
      </c>
      <c r="C339" s="5" t="str">
        <f>IF(citizen_services_records_log!C339 = "SASSA Grant Status Enquiry","SASSA - Grant Status Enquiry",IF(citizen_services_records_log!C339 = "SASSA Grant Application",  "SASSA - Grant Application", IF(citizen_services_records_log!C339=0,"None", citizen_services_records_log!C339)))</f>
        <v>Municipal - Account Query</v>
      </c>
      <c r="D339" s="5" t="str" cm="1">
        <f t="array" ref="D339">_xlfn.IFS(ISTEXT(citizen_services_records_log!D339),PROPER(citizen_services_records_log!D339),ISBLANK(citizen_services_records_log!D339),"None")</f>
        <v>Sebokeng Sassa Office</v>
      </c>
      <c r="E339" s="5" t="str" cm="1">
        <f t="array" ref="E339">_xlfn.IFS(ISTEXT(citizen_services_records_log!E339),PROPER(citizen_services_records_log!E339),ISBLANK(citizen_services_records_log!E339),"None")</f>
        <v>Marie Dlamini</v>
      </c>
      <c r="F339" s="6" cm="1">
        <f t="array" ref="F339">_xlfn.IFS(ISBLANK(citizen_services_records_log!F339),"None", TYPE(citizen_services_records_log!F339)=1,citizen_services_records_log!F339,citizen_services_records_log!F339="ID NOT PROVIDED","ID not provided" )</f>
        <v>402000000000</v>
      </c>
      <c r="G339" s="4">
        <f>IF(ISBLANK(citizen_services_records_log!G339),"None",IF(ISNUMBER(citizen_services_records_log!G339),citizen_services_records_log!G339,DATE(RIGHT(citizen_services_records_log!G339,4),MID(citizen_services_records_log!G339,4,2),LEFT(citizen_services_records_log!G339,2))))</f>
        <v>38262</v>
      </c>
      <c r="H339" s="5" t="str" cm="1">
        <f t="array" ref="H339">_xlfn.IFS(citizen_services_records_log!H339="M", "Male", citizen_services_records_log!H339 = "F", "Female", citizen_services_records_log!H339="male", "Male", citizen_services_records_log!H339="female","Female", ISBLANK(citizen_services_records_log!H339),"None", citizen_services_records_log!H339 = "Female", "Female", citizen_services_records_log!H339="Male","Male")</f>
        <v>Male</v>
      </c>
      <c r="I339" s="6" t="str">
        <f>IF(OR(ISBLANK(citizen_services_records_log!I339),UPPER(TRIM(citizen_services_records_log!I339))="N/A"),"None",_xlfn.LET(_xlpm.d,RIGHT(SUBSTITUTE(SUBSTITUTE(SUBSTITUTE(SUBSTITUTE(citizen_services_records_log!I339," ",""),"-",""),"(",""),")",""),9),"0"&amp;LEFT(_xlpm.d,2)&amp;" "&amp;MID(_xlpm.d,3,3)&amp;" "&amp;RIGHT(_xlpm.d,4)))</f>
        <v>None</v>
      </c>
      <c r="J339" s="5" t="str" cm="1">
        <f t="array" ref="J339">_xlfn.IFS(ISTEXT(citizen_services_records_log!J339),citizen_services_records_log!J339,ISBLANK(citizen_services_records_log!J339),"None")</f>
        <v>Ward 9</v>
      </c>
      <c r="K339" s="5" t="str" cm="1">
        <f t="array" ref="K339">_xlfn.IFS(ISTEXT(citizen_services_records_log!K339),citizen_services_records_log!K339, ISBLANK(citizen_services_records_log!K339),"None")</f>
        <v>None</v>
      </c>
      <c r="L339" s="5" t="str" cm="1">
        <f t="array" ref="L339">SUBSTITUTE(PROPER(_xlfn.IFS(ISTEXT(citizen_services_records_log!L339),citizen_services_records_log!L339, ISBLANK(citizen_services_records_log!L339),"None")),"Id","ID",1)</f>
        <v>Pending Verification</v>
      </c>
      <c r="M339" s="5" t="str" cm="1">
        <f t="array" ref="M339">IF(citizen_services_records_log!M339 = "Re-opened","Re-opened",PROPER(_xlfn.IFS(ISTEXT(citizen_services_records_log!M339),citizen_services_records_log!M339, ISBLANK(citizen_services_records_log!M339),"None")))</f>
        <v>Escalated</v>
      </c>
      <c r="N339" s="5" t="str" cm="1">
        <f t="array" ref="N339">(_xlfn.IFS(ISTEXT(citizen_services_records_log!N339),citizen_services_records_log!N339,ISBLANK(citizen_services_records_log!N339),"None"))</f>
        <v>Q247</v>
      </c>
      <c r="O339" s="5" t="str" cm="1">
        <f t="array" ref="O339">_xlfn.IFS(ISTEXT(citizen_services_records_log!O339),PROPER(citizen_services_records_log!O339),ISBLANK(citizen_services_records_log!O339),"None")</f>
        <v>Refilwe Sithole</v>
      </c>
      <c r="P339" s="4">
        <f>IF(ISBLANK(citizen_services_records_log!P339),"None",IF(ISNUMBER(citizen_services_records_log!P339),citizen_services_records_log!P339,DATE(RIGHT(citizen_services_records_log!P339,4),MID(citizen_services_records_log!P339,4,2),LEFT(citizen_services_records_log!P339,2))))</f>
        <v>46020</v>
      </c>
      <c r="Q339" s="5" t="str" cm="1">
        <f t="array" ref="Q339">SUBSTITUTE(_xlfn.IFS(ISTEXT(citizen_services_records_log!Q339),PROPER(citizen_services_records_log!Q339),ISBLANK(citizen_services_records_log!Q339),"None"),"Id","ID",1)</f>
        <v>None</v>
      </c>
    </row>
    <row r="340" spans="1:17" x14ac:dyDescent="0.3">
      <c r="A340" s="5" t="str">
        <f>IF(ISBLANK(citizen_services_records_log!A340),"None",(CONCATENATE(UPPER(_xlfn.TEXTBEFORE(SUBSTITUTE(citizen_services_records_log!A340, "-", ""), {"0","1","2","3","4","5","6","7","8","9"}, 1)),"-",RIGHT(citizen_services_records_log!A340,6))))</f>
        <v>MUN-000593</v>
      </c>
      <c r="B340" s="2">
        <f>IF(ISBLANK(citizen_services_records_log!B340),"None",IF(ISNUMBER(citizen_services_records_log!B340),citizen_services_records_log!B340,DATE(RIGHT(citizen_services_records_log!B340,4),MID(citizen_services_records_log!B340,4,2),LEFT(citizen_services_records_log!B340,2))))</f>
        <v>46224</v>
      </c>
      <c r="C340" s="5" t="str">
        <f>IF(citizen_services_records_log!C340 = "SASSA Grant Status Enquiry","SASSA - Grant Status Enquiry",IF(citizen_services_records_log!C340 = "SASSA Grant Application",  "SASSA - Grant Application", IF(citizen_services_records_log!C340=0,"None", citizen_services_records_log!C340)))</f>
        <v>Municipal - Account Query</v>
      </c>
      <c r="D340" s="5" t="str" cm="1">
        <f t="array" ref="D340">_xlfn.IFS(ISTEXT(citizen_services_records_log!D340),PROPER(citizen_services_records_log!D340),ISBLANK(citizen_services_records_log!D340),"None")</f>
        <v>Evaton Sassa Office</v>
      </c>
      <c r="E340" s="5" t="str" cm="1">
        <f t="array" ref="E340">_xlfn.IFS(ISTEXT(citizen_services_records_log!E340),PROPER(citizen_services_records_log!E340),ISBLANK(citizen_services_records_log!E340),"None")</f>
        <v>Elizabeth Botha</v>
      </c>
      <c r="F340" s="6" cm="1">
        <f t="array" ref="F340">_xlfn.IFS(ISBLANK(citizen_services_records_log!F340),"None", TYPE(citizen_services_records_log!F340)=1,citizen_services_records_log!F340,citizen_services_records_log!F340="ID NOT PROVIDED","ID not provided" )</f>
        <v>8610000000000</v>
      </c>
      <c r="G340" s="4" t="str">
        <f>IF(ISBLANK(citizen_services_records_log!G340),"None",IF(ISNUMBER(citizen_services_records_log!G340),citizen_services_records_log!G340,DATE(RIGHT(citizen_services_records_log!G340,4),MID(citizen_services_records_log!G340,4,2),LEFT(citizen_services_records_log!G340,2))))</f>
        <v>None</v>
      </c>
      <c r="H340" s="5" t="str" cm="1">
        <f t="array" ref="H340">_xlfn.IFS(citizen_services_records_log!H340="M", "Male", citizen_services_records_log!H340 = "F", "Female", citizen_services_records_log!H340="male", "Male", citizen_services_records_log!H340="female","Female", ISBLANK(citizen_services_records_log!H340),"None", citizen_services_records_log!H340 = "Female", "Female", citizen_services_records_log!H340="Male","Male")</f>
        <v>Female</v>
      </c>
      <c r="I340" s="6" t="str">
        <f>IF(OR(ISBLANK(citizen_services_records_log!I340),UPPER(TRIM(citizen_services_records_log!I340))="N/A"),"None",_xlfn.LET(_xlpm.d,RIGHT(SUBSTITUTE(SUBSTITUTE(SUBSTITUTE(SUBSTITUTE(citizen_services_records_log!I340," ",""),"-",""),"(",""),")",""),9),"0"&amp;LEFT(_xlpm.d,2)&amp;" "&amp;MID(_xlpm.d,3,3)&amp;" "&amp;RIGHT(_xlpm.d,4)))</f>
        <v>079 179 6738</v>
      </c>
      <c r="J340" s="5" t="str" cm="1">
        <f t="array" ref="J340">_xlfn.IFS(ISTEXT(citizen_services_records_log!J340),citizen_services_records_log!J340,ISBLANK(citizen_services_records_log!J340),"None")</f>
        <v>Ward 22</v>
      </c>
      <c r="K340" s="5" t="str" cm="1">
        <f t="array" ref="K340">_xlfn.IFS(ISTEXT(citizen_services_records_log!K340),citizen_services_records_log!K340, ISBLANK(citizen_services_records_log!K340),"None")</f>
        <v>None</v>
      </c>
      <c r="L340" s="5" t="str" cm="1">
        <f t="array" ref="L340">SUBSTITUTE(PROPER(_xlfn.IFS(ISTEXT(citizen_services_records_log!L340),citizen_services_records_log!L340, ISBLANK(citizen_services_records_log!L340),"None")),"Id","ID",1)</f>
        <v>Under Review</v>
      </c>
      <c r="M340" s="5" t="str" cm="1">
        <f t="array" ref="M340">IF(citizen_services_records_log!M340 = "Re-opened","Re-opened",PROPER(_xlfn.IFS(ISTEXT(citizen_services_records_log!M340),citizen_services_records_log!M340, ISBLANK(citizen_services_records_log!M340),"None")))</f>
        <v>Re-opened</v>
      </c>
      <c r="N340" s="5" t="str" cm="1">
        <f t="array" ref="N340">(_xlfn.IFS(ISTEXT(citizen_services_records_log!N340),citizen_services_records_log!N340,ISBLANK(citizen_services_records_log!N340),"None"))</f>
        <v>Q190</v>
      </c>
      <c r="O340" s="5" t="str" cm="1">
        <f t="array" ref="O340">_xlfn.IFS(ISTEXT(citizen_services_records_log!O340),PROPER(citizen_services_records_log!O340),ISBLANK(citizen_services_records_log!O340),"None")</f>
        <v>Lerato Coetzee</v>
      </c>
      <c r="P340" s="4" t="str">
        <f>IF(ISBLANK(citizen_services_records_log!P340),"None",IF(ISNUMBER(citizen_services_records_log!P340),citizen_services_records_log!P340,DATE(RIGHT(citizen_services_records_log!P340,4),MID(citizen_services_records_log!P340,4,2),LEFT(citizen_services_records_log!P340,2))))</f>
        <v>None</v>
      </c>
      <c r="Q340" s="5" t="str" cm="1">
        <f t="array" ref="Q340">SUBSTITUTE(_xlfn.IFS(ISTEXT(citizen_services_records_log!Q340),PROPER(citizen_services_records_log!Q340),ISBLANK(citizen_services_records_log!Q340),"None"),"Id","ID",1)</f>
        <v>None</v>
      </c>
    </row>
    <row r="341" spans="1:17" x14ac:dyDescent="0.3">
      <c r="A341" s="5" t="str">
        <f>IF(ISBLANK(citizen_services_records_log!A341),"None",(CONCATENATE(UPPER(_xlfn.TEXTBEFORE(SUBSTITUTE(citizen_services_records_log!A341, "-", ""), {"0","1","2","3","4","5","6","7","8","9"}, 1)),"-",RIGHT(citizen_services_records_log!A341,6))))</f>
        <v>DHA-000438</v>
      </c>
      <c r="B341" s="2">
        <f>IF(ISBLANK(citizen_services_records_log!B341),"None",IF(ISNUMBER(citizen_services_records_log!B341),citizen_services_records_log!B341,DATE(RIGHT(citizen_services_records_log!B341,4),MID(citizen_services_records_log!B341,4,2),LEFT(citizen_services_records_log!B341,2))))</f>
        <v>46124</v>
      </c>
      <c r="C341" s="5" t="str">
        <f>IF(citizen_services_records_log!C341 = "SASSA Grant Status Enquiry","SASSA - Grant Status Enquiry",IF(citizen_services_records_log!C341 = "SASSA Grant Application",  "SASSA - Grant Application", IF(citizen_services_records_log!C341=0,"None", citizen_services_records_log!C341)))</f>
        <v>Home Affairs - ID Application</v>
      </c>
      <c r="D341" s="5" t="str" cm="1">
        <f t="array" ref="D341">_xlfn.IFS(ISTEXT(citizen_services_records_log!D341),PROPER(citizen_services_records_log!D341),ISBLANK(citizen_services_records_log!D341),"None")</f>
        <v>Boipatong Clinic</v>
      </c>
      <c r="E341" s="5" t="str" cm="1">
        <f t="array" ref="E341">_xlfn.IFS(ISTEXT(citizen_services_records_log!E341),PROPER(citizen_services_records_log!E341),ISBLANK(citizen_services_records_log!E341),"None")</f>
        <v>Nokuthula Mokoena</v>
      </c>
      <c r="F341" s="6" cm="1">
        <f t="array" ref="F341">_xlfn.IFS(ISBLANK(citizen_services_records_log!F341),"None", TYPE(citizen_services_records_log!F341)=1,citizen_services_records_log!F341,citizen_services_records_log!F341="ID NOT PROVIDED","ID not provided" )</f>
        <v>5300000000000</v>
      </c>
      <c r="G341" s="4">
        <f>IF(ISBLANK(citizen_services_records_log!G341),"None",IF(ISNUMBER(citizen_services_records_log!G341),citizen_services_records_log!G341,DATE(RIGHT(citizen_services_records_log!G341,4),MID(citizen_services_records_log!G341,4,2),LEFT(citizen_services_records_log!G341,2))))</f>
        <v>19472</v>
      </c>
      <c r="H341" s="5" t="str" cm="1">
        <f t="array" ref="H341">_xlfn.IFS(citizen_services_records_log!H341="M", "Male", citizen_services_records_log!H341 = "F", "Female", citizen_services_records_log!H341="male", "Male", citizen_services_records_log!H341="female","Female", ISBLANK(citizen_services_records_log!H341),"None", citizen_services_records_log!H341 = "Female", "Female", citizen_services_records_log!H341="Male","Male")</f>
        <v>Female</v>
      </c>
      <c r="I341" s="6" t="str">
        <f>IF(OR(ISBLANK(citizen_services_records_log!I341),UPPER(TRIM(citizen_services_records_log!I341))="N/A"),"None",_xlfn.LET(_xlpm.d,RIGHT(SUBSTITUTE(SUBSTITUTE(SUBSTITUTE(SUBSTITUTE(citizen_services_records_log!I341," ",""),"-",""),"(",""),")",""),9),"0"&amp;LEFT(_xlpm.d,2)&amp;" "&amp;MID(_xlpm.d,3,3)&amp;" "&amp;RIGHT(_xlpm.d,4)))</f>
        <v>082 308 0458</v>
      </c>
      <c r="J341" s="5" t="str" cm="1">
        <f t="array" ref="J341">_xlfn.IFS(ISTEXT(citizen_services_records_log!J341),citizen_services_records_log!J341,ISBLANK(citizen_services_records_log!J341),"None")</f>
        <v>Ward 21</v>
      </c>
      <c r="K341" s="5" t="str" cm="1">
        <f t="array" ref="K341">_xlfn.IFS(ISTEXT(citizen_services_records_log!K341),citizen_services_records_log!K341, ISBLANK(citizen_services_records_log!K341),"None")</f>
        <v>None</v>
      </c>
      <c r="L341" s="5" t="str" cm="1">
        <f t="array" ref="L341">SUBSTITUTE(PROPER(_xlfn.IFS(ISTEXT(citizen_services_records_log!L341),citizen_services_records_log!L341, ISBLANK(citizen_services_records_log!L341),"None")),"Id","ID",1)</f>
        <v>Rejected</v>
      </c>
      <c r="M341" s="5" t="str" cm="1">
        <f t="array" ref="M341">IF(citizen_services_records_log!M341 = "Re-opened","Re-opened",PROPER(_xlfn.IFS(ISTEXT(citizen_services_records_log!M341),citizen_services_records_log!M341, ISBLANK(citizen_services_records_log!M341),"None")))</f>
        <v>Captured</v>
      </c>
      <c r="N341" s="5" t="str" cm="1">
        <f t="array" ref="N341">(_xlfn.IFS(ISTEXT(citizen_services_records_log!N341),citizen_services_records_log!N341,ISBLANK(citizen_services_records_log!N341),"None"))</f>
        <v>Q129</v>
      </c>
      <c r="O341" s="5" t="str" cm="1">
        <f t="array" ref="O341">_xlfn.IFS(ISTEXT(citizen_services_records_log!O341),PROPER(citizen_services_records_log!O341),ISBLANK(citizen_services_records_log!O341),"None")</f>
        <v>Zanele Radebe</v>
      </c>
      <c r="P341" s="4" t="str">
        <f>IF(ISBLANK(citizen_services_records_log!P341),"None",IF(ISNUMBER(citizen_services_records_log!P341),citizen_services_records_log!P341,DATE(RIGHT(citizen_services_records_log!P341,4),MID(citizen_services_records_log!P341,4,2),LEFT(citizen_services_records_log!P341,2))))</f>
        <v>None</v>
      </c>
      <c r="Q341" s="5" t="str" cm="1">
        <f t="array" ref="Q341">SUBSTITUTE(_xlfn.IFS(ISTEXT(citizen_services_records_log!Q341),PROPER(citizen_services_records_log!Q341),ISBLANK(citizen_services_records_log!Q341),"None"),"Id","ID",1)</f>
        <v>Home Affairs System Down For Maintenance During Visit</v>
      </c>
    </row>
    <row r="342" spans="1:17" x14ac:dyDescent="0.3">
      <c r="A342" s="5" t="str">
        <f>IF(ISBLANK(citizen_services_records_log!A342),"None",(CONCATENATE(UPPER(_xlfn.TEXTBEFORE(SUBSTITUTE(citizen_services_records_log!A342, "-", ""), {"0","1","2","3","4","5","6","7","8","9"}, 1)),"-",RIGHT(citizen_services_records_log!A342,6))))</f>
        <v>CLN-000453</v>
      </c>
      <c r="B342" s="2">
        <f>IF(ISBLANK(citizen_services_records_log!B342),"None",IF(ISNUMBER(citizen_services_records_log!B342),citizen_services_records_log!B342,DATE(RIGHT(citizen_services_records_log!B342,4),MID(citizen_services_records_log!B342,4,2),LEFT(citizen_services_records_log!B342,2))))</f>
        <v>46166</v>
      </c>
      <c r="C342" s="5" t="str">
        <f>IF(citizen_services_records_log!C342 = "SASSA Grant Status Enquiry","SASSA - Grant Status Enquiry",IF(citizen_services_records_log!C342 = "SASSA Grant Application",  "SASSA - Grant Application", IF(citizen_services_records_log!C342=0,"None", citizen_services_records_log!C342)))</f>
        <v>Clinic - Chronic Medication Collection</v>
      </c>
      <c r="D342" s="5" t="str" cm="1">
        <f t="array" ref="D342">_xlfn.IFS(ISTEXT(citizen_services_records_log!D342),PROPER(citizen_services_records_log!D342),ISBLANK(citizen_services_records_log!D342),"None")</f>
        <v>Meyerton Municipal Office</v>
      </c>
      <c r="E342" s="5" t="str" cm="1">
        <f t="array" ref="E342">_xlfn.IFS(ISTEXT(citizen_services_records_log!E342),PROPER(citizen_services_records_log!E342),ISBLANK(citizen_services_records_log!E342),"None")</f>
        <v>Nokuthula Van Der Merwe</v>
      </c>
      <c r="F342" s="6" cm="1">
        <f t="array" ref="F342">_xlfn.IFS(ISBLANK(citizen_services_records_log!F342),"None", TYPE(citizen_services_records_log!F342)=1,citizen_services_records_log!F342,citizen_services_records_log!F342="ID NOT PROVIDED","ID not provided" )</f>
        <v>807000000000</v>
      </c>
      <c r="G342" s="4">
        <f>IF(ISBLANK(citizen_services_records_log!G342),"None",IF(ISNUMBER(citizen_services_records_log!G342),citizen_services_records_log!G342,DATE(RIGHT(citizen_services_records_log!G342,4),MID(citizen_services_records_log!G342,4,2),LEFT(citizen_services_records_log!G342,2))))</f>
        <v>39647</v>
      </c>
      <c r="H342" s="5" t="str" cm="1">
        <f t="array" ref="H342">_xlfn.IFS(citizen_services_records_log!H342="M", "Male", citizen_services_records_log!H342 = "F", "Female", citizen_services_records_log!H342="male", "Male", citizen_services_records_log!H342="female","Female", ISBLANK(citizen_services_records_log!H342),"None", citizen_services_records_log!H342 = "Female", "Female", citizen_services_records_log!H342="Male","Male")</f>
        <v>Female</v>
      </c>
      <c r="I342" s="6" t="str">
        <f>IF(OR(ISBLANK(citizen_services_records_log!I342),UPPER(TRIM(citizen_services_records_log!I342))="N/A"),"None",_xlfn.LET(_xlpm.d,RIGHT(SUBSTITUTE(SUBSTITUTE(SUBSTITUTE(SUBSTITUTE(citizen_services_records_log!I342," ",""),"-",""),"(",""),")",""),9),"0"&amp;LEFT(_xlpm.d,2)&amp;" "&amp;MID(_xlpm.d,3,3)&amp;" "&amp;RIGHT(_xlpm.d,4)))</f>
        <v>None</v>
      </c>
      <c r="J342" s="5" t="str" cm="1">
        <f t="array" ref="J342">_xlfn.IFS(ISTEXT(citizen_services_records_log!J342),citizen_services_records_log!J342,ISBLANK(citizen_services_records_log!J342),"None")</f>
        <v>Ward 10</v>
      </c>
      <c r="K342" s="5" t="str" cm="1">
        <f t="array" ref="K342">_xlfn.IFS(ISTEXT(citizen_services_records_log!K342),citizen_services_records_log!K342, ISBLANK(citizen_services_records_log!K342),"None")</f>
        <v>None</v>
      </c>
      <c r="L342" s="5" t="str" cm="1">
        <f t="array" ref="L342">SUBSTITUTE(PROPER(_xlfn.IFS(ISTEXT(citizen_services_records_log!L342),citizen_services_records_log!L342, ISBLANK(citizen_services_records_log!L342),"None")),"Id","ID",1)</f>
        <v>Incomplete - Missing Proof Of Residence</v>
      </c>
      <c r="M342" s="5" t="str" cm="1">
        <f t="array" ref="M342">IF(citizen_services_records_log!M342 = "Re-opened","Re-opened",PROPER(_xlfn.IFS(ISTEXT(citizen_services_records_log!M342),citizen_services_records_log!M342, ISBLANK(citizen_services_records_log!M342),"None")))</f>
        <v>Captured</v>
      </c>
      <c r="N342" s="5" t="str" cm="1">
        <f t="array" ref="N342">(_xlfn.IFS(ISTEXT(citizen_services_records_log!N342),citizen_services_records_log!N342,ISBLANK(citizen_services_records_log!N342),"None"))</f>
        <v>Q103</v>
      </c>
      <c r="O342" s="5" t="str" cm="1">
        <f t="array" ref="O342">_xlfn.IFS(ISTEXT(citizen_services_records_log!O342),PROPER(citizen_services_records_log!O342),ISBLANK(citizen_services_records_log!O342),"None")</f>
        <v>Busisiwe Nel</v>
      </c>
      <c r="P342" s="4">
        <f>IF(ISBLANK(citizen_services_records_log!P342),"None",IF(ISNUMBER(citizen_services_records_log!P342),citizen_services_records_log!P342,DATE(RIGHT(citizen_services_records_log!P342,4),MID(citizen_services_records_log!P342,4,2),LEFT(citizen_services_records_log!P342,2))))</f>
        <v>46271</v>
      </c>
      <c r="Q342" s="5" t="str" cm="1">
        <f t="array" ref="Q342">SUBSTITUTE(_xlfn.IFS(ISTEXT(citizen_services_records_log!Q342),PROPER(citizen_services_records_log!Q342),ISBLANK(citizen_services_records_log!Q342),"None"),"Id","ID",1)</f>
        <v>Applicant Did Not Bring Required Supporting Documents</v>
      </c>
    </row>
    <row r="343" spans="1:17" x14ac:dyDescent="0.3">
      <c r="A343" s="5" t="str">
        <f>IF(ISBLANK(citizen_services_records_log!A343),"None",(CONCATENATE(UPPER(_xlfn.TEXTBEFORE(SUBSTITUTE(citizen_services_records_log!A343, "-", ""), {"0","1","2","3","4","5","6","7","8","9"}, 1)),"-",RIGHT(citizen_services_records_log!A343,6))))</f>
        <v>SASSA-000989</v>
      </c>
      <c r="B343" s="2">
        <f>IF(ISBLANK(citizen_services_records_log!B343),"None",IF(ISNUMBER(citizen_services_records_log!B343),citizen_services_records_log!B343,DATE(RIGHT(citizen_services_records_log!B343,4),MID(citizen_services_records_log!B343,4,2),LEFT(citizen_services_records_log!B343,2))))</f>
        <v>46025</v>
      </c>
      <c r="C343" s="5" t="str">
        <f>IF(citizen_services_records_log!C343 = "SASSA Grant Status Enquiry","SASSA - Grant Status Enquiry",IF(citizen_services_records_log!C343 = "SASSA Grant Application",  "SASSA - Grant Application", IF(citizen_services_records_log!C343=0,"None", citizen_services_records_log!C343)))</f>
        <v>SASSA - Grant Application</v>
      </c>
      <c r="D343" s="5" t="str" cm="1">
        <f t="array" ref="D343">_xlfn.IFS(ISTEXT(citizen_services_records_log!D343),PROPER(citizen_services_records_log!D343),ISBLANK(citizen_services_records_log!D343),"None")</f>
        <v>Evaton Sassa Office</v>
      </c>
      <c r="E343" s="5" t="str" cm="1">
        <f t="array" ref="E343">_xlfn.IFS(ISTEXT(citizen_services_records_log!E343),PROPER(citizen_services_records_log!E343),ISBLANK(citizen_services_records_log!E343),"None")</f>
        <v>Nokuthula Sithole</v>
      </c>
      <c r="F343" s="6" cm="1">
        <f t="array" ref="F343">_xlfn.IFS(ISBLANK(citizen_services_records_log!F343),"None", TYPE(citizen_services_records_log!F343)=1,citizen_services_records_log!F343,citizen_services_records_log!F343="ID NOT PROVIDED","ID not provided" )</f>
        <v>1210000000000</v>
      </c>
      <c r="G343" s="4">
        <f>IF(ISBLANK(citizen_services_records_log!G343),"None",IF(ISNUMBER(citizen_services_records_log!G343),citizen_services_records_log!G343,DATE(RIGHT(citizen_services_records_log!G343,4),MID(citizen_services_records_log!G343,4,2),LEFT(citizen_services_records_log!G343,2))))</f>
        <v>41074</v>
      </c>
      <c r="H343" s="5" t="str" cm="1">
        <f t="array" ref="H343">_xlfn.IFS(citizen_services_records_log!H343="M", "Male", citizen_services_records_log!H343 = "F", "Female", citizen_services_records_log!H343="male", "Male", citizen_services_records_log!H343="female","Female", ISBLANK(citizen_services_records_log!H343),"None", citizen_services_records_log!H343 = "Female", "Female", citizen_services_records_log!H343="Male","Male")</f>
        <v>Female</v>
      </c>
      <c r="I343" s="6" t="str">
        <f>IF(OR(ISBLANK(citizen_services_records_log!I343),UPPER(TRIM(citizen_services_records_log!I343))="N/A"),"None",_xlfn.LET(_xlpm.d,RIGHT(SUBSTITUTE(SUBSTITUTE(SUBSTITUTE(SUBSTITUTE(citizen_services_records_log!I343," ",""),"-",""),"(",""),")",""),9),"0"&amp;LEFT(_xlpm.d,2)&amp;" "&amp;MID(_xlpm.d,3,3)&amp;" "&amp;RIGHT(_xlpm.d,4)))</f>
        <v>072 930 1999</v>
      </c>
      <c r="J343" s="5" t="str" cm="1">
        <f t="array" ref="J343">_xlfn.IFS(ISTEXT(citizen_services_records_log!J343),citizen_services_records_log!J343,ISBLANK(citizen_services_records_log!J343),"None")</f>
        <v>Ward 14</v>
      </c>
      <c r="K343" s="5" t="str" cm="1">
        <f t="array" ref="K343">_xlfn.IFS(ISTEXT(citizen_services_records_log!K343),citizen_services_records_log!K343, ISBLANK(citizen_services_records_log!K343),"None")</f>
        <v>SRD Grant</v>
      </c>
      <c r="L343" s="5" t="str" cm="1">
        <f t="array" ref="L343">SUBSTITUTE(PROPER(_xlfn.IFS(ISTEXT(citizen_services_records_log!L343),citizen_services_records_log!L343, ISBLANK(citizen_services_records_log!L343),"None")),"Id","ID",1)</f>
        <v>None</v>
      </c>
      <c r="M343" s="5" t="str" cm="1">
        <f t="array" ref="M343">IF(citizen_services_records_log!M343 = "Re-opened","Re-opened",PROPER(_xlfn.IFS(ISTEXT(citizen_services_records_log!M343),citizen_services_records_log!M343, ISBLANK(citizen_services_records_log!M343),"None")))</f>
        <v>Awaiting Documents</v>
      </c>
      <c r="N343" s="5" t="str" cm="1">
        <f t="array" ref="N343">(_xlfn.IFS(ISTEXT(citizen_services_records_log!N343),citizen_services_records_log!N343,ISBLANK(citizen_services_records_log!N343),"None"))</f>
        <v>Q092</v>
      </c>
      <c r="O343" s="5" t="str" cm="1">
        <f t="array" ref="O343">_xlfn.IFS(ISTEXT(citizen_services_records_log!O343),PROPER(citizen_services_records_log!O343),ISBLANK(citizen_services_records_log!O343),"None")</f>
        <v>Chris Sithole</v>
      </c>
      <c r="P343" s="4" t="str">
        <f>IF(ISBLANK(citizen_services_records_log!P343),"None",IF(ISNUMBER(citizen_services_records_log!P343),citizen_services_records_log!P343,DATE(RIGHT(citizen_services_records_log!P343,4),MID(citizen_services_records_log!P343,4,2),LEFT(citizen_services_records_log!P343,2))))</f>
        <v>None</v>
      </c>
      <c r="Q343" s="5" t="str" cm="1">
        <f t="array" ref="Q343">SUBSTITUTE(_xlfn.IFS(ISTEXT(citizen_services_records_log!Q343),PROPER(citizen_services_records_log!Q343),ISBLANK(citizen_services_records_log!Q343),"None"),"Id","ID",1)</f>
        <v>None</v>
      </c>
    </row>
    <row r="344" spans="1:17" x14ac:dyDescent="0.3">
      <c r="A344" s="5" t="str">
        <f>IF(ISBLANK(citizen_services_records_log!A344),"None",(CONCATENATE(UPPER(_xlfn.TEXTBEFORE(SUBSTITUTE(citizen_services_records_log!A344, "-", ""), {"0","1","2","3","4","5","6","7","8","9"}, 1)),"-",RIGHT(citizen_services_records_log!A344,6))))</f>
        <v>SASSA-000568</v>
      </c>
      <c r="B344" s="2">
        <f>IF(ISBLANK(citizen_services_records_log!B344),"None",IF(ISNUMBER(citizen_services_records_log!B344),citizen_services_records_log!B344,DATE(RIGHT(citizen_services_records_log!B344,4),MID(citizen_services_records_log!B344,4,2),LEFT(citizen_services_records_log!B344,2))))</f>
        <v>46230</v>
      </c>
      <c r="C344" s="5" t="str">
        <f>IF(citizen_services_records_log!C344 = "SASSA Grant Status Enquiry","SASSA - Grant Status Enquiry",IF(citizen_services_records_log!C344 = "SASSA Grant Application",  "SASSA - Grant Application", IF(citizen_services_records_log!C344=0,"None", citizen_services_records_log!C344)))</f>
        <v>SASSA - Grant Status Enquiry</v>
      </c>
      <c r="D344" s="5" t="str" cm="1">
        <f t="array" ref="D344">_xlfn.IFS(ISTEXT(citizen_services_records_log!D344),PROPER(citizen_services_records_log!D344),ISBLANK(citizen_services_records_log!D344),"None")</f>
        <v>Emfuleni Municipal Office</v>
      </c>
      <c r="E344" s="5" t="str" cm="1">
        <f t="array" ref="E344">_xlfn.IFS(ISTEXT(citizen_services_records_log!E344),PROPER(citizen_services_records_log!E344),ISBLANK(citizen_services_records_log!E344),"None")</f>
        <v>Zodwa Khumalo</v>
      </c>
      <c r="F344" s="6" cm="1">
        <f t="array" ref="F344">_xlfn.IFS(ISBLANK(citizen_services_records_log!F344),"None", TYPE(citizen_services_records_log!F344)=1,citizen_services_records_log!F344,citizen_services_records_log!F344="ID NOT PROVIDED","ID not provided" )</f>
        <v>1710000000000</v>
      </c>
      <c r="G344" s="4">
        <f>IF(ISBLANK(citizen_services_records_log!G344),"None",IF(ISNUMBER(citizen_services_records_log!G344),citizen_services_records_log!G344,DATE(RIGHT(citizen_services_records_log!G344,4),MID(citizen_services_records_log!G344,4,2),LEFT(citizen_services_records_log!G344,2))))</f>
        <v>43026</v>
      </c>
      <c r="H344" s="5" t="str" cm="1">
        <f t="array" ref="H344">_xlfn.IFS(citizen_services_records_log!H344="M", "Male", citizen_services_records_log!H344 = "F", "Female", citizen_services_records_log!H344="male", "Male", citizen_services_records_log!H344="female","Female", ISBLANK(citizen_services_records_log!H344),"None", citizen_services_records_log!H344 = "Female", "Female", citizen_services_records_log!H344="Male","Male")</f>
        <v>Female</v>
      </c>
      <c r="I344" s="6" t="str">
        <f>IF(OR(ISBLANK(citizen_services_records_log!I344),UPPER(TRIM(citizen_services_records_log!I344))="N/A"),"None",_xlfn.LET(_xlpm.d,RIGHT(SUBSTITUTE(SUBSTITUTE(SUBSTITUTE(SUBSTITUTE(citizen_services_records_log!I344," ",""),"-",""),"(",""),")",""),9),"0"&amp;LEFT(_xlpm.d,2)&amp;" "&amp;MID(_xlpm.d,3,3)&amp;" "&amp;RIGHT(_xlpm.d,4)))</f>
        <v>063 268 2157</v>
      </c>
      <c r="J344" s="5" t="str" cm="1">
        <f t="array" ref="J344">_xlfn.IFS(ISTEXT(citizen_services_records_log!J344),citizen_services_records_log!J344,ISBLANK(citizen_services_records_log!J344),"None")</f>
        <v>Ward 14</v>
      </c>
      <c r="K344" s="5" t="str" cm="1">
        <f t="array" ref="K344">_xlfn.IFS(ISTEXT(citizen_services_records_log!K344),citizen_services_records_log!K344, ISBLANK(citizen_services_records_log!K344),"None")</f>
        <v>Care Dependency Grant</v>
      </c>
      <c r="L344" s="5" t="str" cm="1">
        <f t="array" ref="L344">SUBSTITUTE(PROPER(_xlfn.IFS(ISTEXT(citizen_services_records_log!L344),citizen_services_records_log!L344, ISBLANK(citizen_services_records_log!L344),"None")),"Id","ID",1)</f>
        <v>Approved</v>
      </c>
      <c r="M344" s="5" t="str" cm="1">
        <f t="array" ref="M344">IF(citizen_services_records_log!M344 = "Re-opened","Re-opened",PROPER(_xlfn.IFS(ISTEXT(citizen_services_records_log!M344),citizen_services_records_log!M344, ISBLANK(citizen_services_records_log!M344),"None")))</f>
        <v>Captured</v>
      </c>
      <c r="N344" s="5" t="str" cm="1">
        <f t="array" ref="N344">(_xlfn.IFS(ISTEXT(citizen_services_records_log!N344),citizen_services_records_log!N344,ISBLANK(citizen_services_records_log!N344),"None"))</f>
        <v>Q051</v>
      </c>
      <c r="O344" s="5" t="str" cm="1">
        <f t="array" ref="O344">_xlfn.IFS(ISTEXT(citizen_services_records_log!O344),PROPER(citizen_services_records_log!O344),ISBLANK(citizen_services_records_log!O344),"None")</f>
        <v>Andries Nel</v>
      </c>
      <c r="P344" s="4" t="str">
        <f>IF(ISBLANK(citizen_services_records_log!P344),"None",IF(ISNUMBER(citizen_services_records_log!P344),citizen_services_records_log!P344,DATE(RIGHT(citizen_services_records_log!P344,4),MID(citizen_services_records_log!P344,4,2),LEFT(citizen_services_records_log!P344,2))))</f>
        <v>None</v>
      </c>
      <c r="Q344" s="5" t="str" cm="1">
        <f t="array" ref="Q344">SUBSTITUTE(_xlfn.IFS(ISTEXT(citizen_services_records_log!Q344),PROPER(citizen_services_records_log!Q344),ISBLANK(citizen_services_records_log!Q344),"None"),"Id","ID",1)</f>
        <v>Follow-Up Call Required To Confirm Banking Details</v>
      </c>
    </row>
    <row r="345" spans="1:17" x14ac:dyDescent="0.3">
      <c r="A345" s="5" t="str">
        <f>IF(ISBLANK(citizen_services_records_log!A345),"None",(CONCATENATE(UPPER(_xlfn.TEXTBEFORE(SUBSTITUTE(citizen_services_records_log!A345, "-", ""), {"0","1","2","3","4","5","6","7","8","9"}, 1)),"-",RIGHT(citizen_services_records_log!A345,6))))</f>
        <v>SASSA-001005</v>
      </c>
      <c r="B345" s="2">
        <f>IF(ISBLANK(citizen_services_records_log!B345),"None",IF(ISNUMBER(citizen_services_records_log!B345),citizen_services_records_log!B345,DATE(RIGHT(citizen_services_records_log!B345,4),MID(citizen_services_records_log!B345,4,2),LEFT(citizen_services_records_log!B345,2))))</f>
        <v>46049</v>
      </c>
      <c r="C345" s="5" t="str">
        <f>IF(citizen_services_records_log!C345 = "SASSA Grant Status Enquiry","SASSA - Grant Status Enquiry",IF(citizen_services_records_log!C345 = "SASSA Grant Application",  "SASSA - Grant Application", IF(citizen_services_records_log!C345=0,"None", citizen_services_records_log!C345)))</f>
        <v>SASSA - Grant Status Enquiry</v>
      </c>
      <c r="D345" s="5" t="str" cm="1">
        <f t="array" ref="D345">_xlfn.IFS(ISTEXT(citizen_services_records_log!D345),PROPER(citizen_services_records_log!D345),ISBLANK(citizen_services_records_log!D345),"None")</f>
        <v>Evaton Sassa Office</v>
      </c>
      <c r="E345" s="5" t="str" cm="1">
        <f t="array" ref="E345">_xlfn.IFS(ISTEXT(citizen_services_records_log!E345),PROPER(citizen_services_records_log!E345),ISBLANK(citizen_services_records_log!E345),"None")</f>
        <v>Zodwa Dlamini</v>
      </c>
      <c r="F345" s="6" cm="1">
        <f t="array" ref="F345">_xlfn.IFS(ISBLANK(citizen_services_records_log!F345),"None", TYPE(citizen_services_records_log!F345)=1,citizen_services_records_log!F345,citizen_services_records_log!F345="ID NOT PROVIDED","ID not provided" )</f>
        <v>8610000000000</v>
      </c>
      <c r="G345" s="4">
        <f>IF(ISBLANK(citizen_services_records_log!G345),"None",IF(ISNUMBER(citizen_services_records_log!G345),citizen_services_records_log!G345,DATE(RIGHT(citizen_services_records_log!G345,4),MID(citizen_services_records_log!G345,4,2),LEFT(citizen_services_records_log!G345,2))))</f>
        <v>31650</v>
      </c>
      <c r="H345" s="5" t="str" cm="1">
        <f t="array" ref="H345">_xlfn.IFS(citizen_services_records_log!H345="M", "Male", citizen_services_records_log!H345 = "F", "Female", citizen_services_records_log!H345="male", "Male", citizen_services_records_log!H345="female","Female", ISBLANK(citizen_services_records_log!H345),"None", citizen_services_records_log!H345 = "Female", "Female", citizen_services_records_log!H345="Male","Male")</f>
        <v>Male</v>
      </c>
      <c r="I345" s="6" t="str">
        <f>IF(OR(ISBLANK(citizen_services_records_log!I345),UPPER(TRIM(citizen_services_records_log!I345))="N/A"),"None",_xlfn.LET(_xlpm.d,RIGHT(SUBSTITUTE(SUBSTITUTE(SUBSTITUTE(SUBSTITUTE(citizen_services_records_log!I345," ",""),"-",""),"(",""),")",""),9),"0"&amp;LEFT(_xlpm.d,2)&amp;" "&amp;MID(_xlpm.d,3,3)&amp;" "&amp;RIGHT(_xlpm.d,4)))</f>
        <v>079 892 4086</v>
      </c>
      <c r="J345" s="5" t="str" cm="1">
        <f t="array" ref="J345">_xlfn.IFS(ISTEXT(citizen_services_records_log!J345),citizen_services_records_log!J345,ISBLANK(citizen_services_records_log!J345),"None")</f>
        <v>Ward 9</v>
      </c>
      <c r="K345" s="5" t="str" cm="1">
        <f t="array" ref="K345">_xlfn.IFS(ISTEXT(citizen_services_records_log!K345),citizen_services_records_log!K345, ISBLANK(citizen_services_records_log!K345),"None")</f>
        <v>Care Dependency Grant</v>
      </c>
      <c r="L345" s="5" t="str" cm="1">
        <f t="array" ref="L345">SUBSTITUTE(PROPER(_xlfn.IFS(ISTEXT(citizen_services_records_log!L345),citizen_services_records_log!L345, ISBLANK(citizen_services_records_log!L345),"None")),"Id","ID",1)</f>
        <v>Approved</v>
      </c>
      <c r="M345" s="5" t="str" cm="1">
        <f t="array" ref="M345">IF(citizen_services_records_log!M345 = "Re-opened","Re-opened",PROPER(_xlfn.IFS(ISTEXT(citizen_services_records_log!M345),citizen_services_records_log!M345, ISBLANK(citizen_services_records_log!M345),"None")))</f>
        <v>Closed</v>
      </c>
      <c r="N345" s="5" t="str" cm="1">
        <f t="array" ref="N345">(_xlfn.IFS(ISTEXT(citizen_services_records_log!N345),citizen_services_records_log!N345,ISBLANK(citizen_services_records_log!N345),"None"))</f>
        <v>Q085</v>
      </c>
      <c r="O345" s="5" t="str" cm="1">
        <f t="array" ref="O345">_xlfn.IFS(ISTEXT(citizen_services_records_log!O345),PROPER(citizen_services_records_log!O345),ISBLANK(citizen_services_records_log!O345),"None")</f>
        <v>Werner Khumalo</v>
      </c>
      <c r="P345" s="4" t="str">
        <f>IF(ISBLANK(citizen_services_records_log!P345),"None",IF(ISNUMBER(citizen_services_records_log!P345),citizen_services_records_log!P345,DATE(RIGHT(citizen_services_records_log!P345,4),MID(citizen_services_records_log!P345,4,2),LEFT(citizen_services_records_log!P345,2))))</f>
        <v>None</v>
      </c>
      <c r="Q345" s="5" t="str" cm="1">
        <f t="array" ref="Q345">SUBSTITUTE(_xlfn.IFS(ISTEXT(citizen_services_records_log!Q345),PROPER(citizen_services_records_log!Q345),ISBLANK(citizen_services_records_log!Q345),"None"),"Id","ID",1)</f>
        <v>None</v>
      </c>
    </row>
    <row r="346" spans="1:17" x14ac:dyDescent="0.3">
      <c r="A346" s="5" t="str">
        <f>IF(ISBLANK(citizen_services_records_log!A346),"None",(CONCATENATE(UPPER(_xlfn.TEXTBEFORE(SUBSTITUTE(citizen_services_records_log!A346, "-", ""), {"0","1","2","3","4","5","6","7","8","9"}, 1)),"-",RIGHT(citizen_services_records_log!A346,6))))</f>
        <v>MUN-000621</v>
      </c>
      <c r="B346" s="2">
        <f>IF(ISBLANK(citizen_services_records_log!B346),"None",IF(ISNUMBER(citizen_services_records_log!B346),citizen_services_records_log!B346,DATE(RIGHT(citizen_services_records_log!B346,4),MID(citizen_services_records_log!B346,4,2),LEFT(citizen_services_records_log!B346,2))))</f>
        <v>46255</v>
      </c>
      <c r="C346" s="5" t="str">
        <f>IF(citizen_services_records_log!C346 = "SASSA Grant Status Enquiry","SASSA - Grant Status Enquiry",IF(citizen_services_records_log!C346 = "SASSA Grant Application",  "SASSA - Grant Application", IF(citizen_services_records_log!C346=0,"None", citizen_services_records_log!C346)))</f>
        <v>Municipal - Account Query</v>
      </c>
      <c r="D346" s="5" t="str" cm="1">
        <f t="array" ref="D346">_xlfn.IFS(ISTEXT(citizen_services_records_log!D346),PROPER(citizen_services_records_log!D346),ISBLANK(citizen_services_records_log!D346),"None")</f>
        <v>Vanderbijlpark Home Affairs</v>
      </c>
      <c r="E346" s="5" t="str" cm="1">
        <f t="array" ref="E346">_xlfn.IFS(ISTEXT(citizen_services_records_log!E346),PROPER(citizen_services_records_log!E346),ISBLANK(citizen_services_records_log!E346),"None")</f>
        <v>Pieter Ndlovu</v>
      </c>
      <c r="F346" s="6" cm="1">
        <f t="array" ref="F346">_xlfn.IFS(ISBLANK(citizen_services_records_log!F346),"None", TYPE(citizen_services_records_log!F346)=1,citizen_services_records_log!F346,citizen_services_records_log!F346="ID NOT PROVIDED","ID not provided" )</f>
        <v>5010000000000</v>
      </c>
      <c r="G346" s="4">
        <f>IF(ISBLANK(citizen_services_records_log!G346),"None",IF(ISNUMBER(citizen_services_records_log!G346),citizen_services_records_log!G346,DATE(RIGHT(citizen_services_records_log!G346,4),MID(citizen_services_records_log!G346,4,2),LEFT(citizen_services_records_log!G346,2))))</f>
        <v>18519</v>
      </c>
      <c r="H346" s="5" t="str" cm="1">
        <f t="array" ref="H346">_xlfn.IFS(citizen_services_records_log!H346="M", "Male", citizen_services_records_log!H346 = "F", "Female", citizen_services_records_log!H346="male", "Male", citizen_services_records_log!H346="female","Female", ISBLANK(citizen_services_records_log!H346),"None", citizen_services_records_log!H346 = "Female", "Female", citizen_services_records_log!H346="Male","Male")</f>
        <v>Female</v>
      </c>
      <c r="I346" s="6" t="str">
        <f>IF(OR(ISBLANK(citizen_services_records_log!I346),UPPER(TRIM(citizen_services_records_log!I346))="N/A"),"None",_xlfn.LET(_xlpm.d,RIGHT(SUBSTITUTE(SUBSTITUTE(SUBSTITUTE(SUBSTITUTE(citizen_services_records_log!I346," ",""),"-",""),"(",""),")",""),9),"0"&amp;LEFT(_xlpm.d,2)&amp;" "&amp;MID(_xlpm.d,3,3)&amp;" "&amp;RIGHT(_xlpm.d,4)))</f>
        <v>081 590 4712</v>
      </c>
      <c r="J346" s="5" t="str" cm="1">
        <f t="array" ref="J346">_xlfn.IFS(ISTEXT(citizen_services_records_log!J346),citizen_services_records_log!J346,ISBLANK(citizen_services_records_log!J346),"None")</f>
        <v>Ward 3 (Informal Settlement)</v>
      </c>
      <c r="K346" s="5" t="str" cm="1">
        <f t="array" ref="K346">_xlfn.IFS(ISTEXT(citizen_services_records_log!K346),citizen_services_records_log!K346, ISBLANK(citizen_services_records_log!K346),"None")</f>
        <v>None</v>
      </c>
      <c r="L346" s="5" t="str" cm="1">
        <f t="array" ref="L346">SUBSTITUTE(PROPER(_xlfn.IFS(ISTEXT(citizen_services_records_log!L346),citizen_services_records_log!L346, ISBLANK(citizen_services_records_log!L346),"None")),"Id","ID",1)</f>
        <v>Pending Verification</v>
      </c>
      <c r="M346" s="5" t="str" cm="1">
        <f t="array" ref="M346">IF(citizen_services_records_log!M346 = "Re-opened","Re-opened",PROPER(_xlfn.IFS(ISTEXT(citizen_services_records_log!M346),citizen_services_records_log!M346, ISBLANK(citizen_services_records_log!M346),"None")))</f>
        <v>Captured</v>
      </c>
      <c r="N346" s="5" t="str" cm="1">
        <f t="array" ref="N346">(_xlfn.IFS(ISTEXT(citizen_services_records_log!N346),citizen_services_records_log!N346,ISBLANK(citizen_services_records_log!N346),"None"))</f>
        <v>Q111</v>
      </c>
      <c r="O346" s="5" t="str" cm="1">
        <f t="array" ref="O346">_xlfn.IFS(ISTEXT(citizen_services_records_log!O346),PROPER(citizen_services_records_log!O346),ISBLANK(citizen_services_records_log!O346),"None")</f>
        <v>Andries Mahlangu</v>
      </c>
      <c r="P346" s="4">
        <f>IF(ISBLANK(citizen_services_records_log!P346),"None",IF(ISNUMBER(citizen_services_records_log!P346),citizen_services_records_log!P346,DATE(RIGHT(citizen_services_records_log!P346,4),MID(citizen_services_records_log!P346,4,2),LEFT(citizen_services_records_log!P346,2))))</f>
        <v>46276</v>
      </c>
      <c r="Q346" s="5" t="str" cm="1">
        <f t="array" ref="Q346">SUBSTITUTE(_xlfn.IFS(ISTEXT(citizen_services_records_log!Q346),PROPER(citizen_services_records_log!Q346),ISBLANK(citizen_services_records_log!Q346),"None"),"Id","ID",1)</f>
        <v>Interpreter Required - Assisted In Sesotho</v>
      </c>
    </row>
    <row r="347" spans="1:17" x14ac:dyDescent="0.3">
      <c r="A347" s="5" t="str">
        <f>IF(ISBLANK(citizen_services_records_log!A347),"None",(CONCATENATE(UPPER(_xlfn.TEXTBEFORE(SUBSTITUTE(citizen_services_records_log!A347, "-", ""), {"0","1","2","3","4","5","6","7","8","9"}, 1)),"-",RIGHT(citizen_services_records_log!A347,6))))</f>
        <v>SASSA-000627</v>
      </c>
      <c r="B347" s="2">
        <f>IF(ISBLANK(citizen_services_records_log!B347),"None",IF(ISNUMBER(citizen_services_records_log!B347),citizen_services_records_log!B347,DATE(RIGHT(citizen_services_records_log!B347,4),MID(citizen_services_records_log!B347,4,2),LEFT(citizen_services_records_log!B347,2))))</f>
        <v>46203</v>
      </c>
      <c r="C347" s="5" t="str">
        <f>IF(citizen_services_records_log!C347 = "SASSA Grant Status Enquiry","SASSA - Grant Status Enquiry",IF(citizen_services_records_log!C347 = "SASSA Grant Application",  "SASSA - Grant Application", IF(citizen_services_records_log!C347=0,"None", citizen_services_records_log!C347)))</f>
        <v>SASSA - Grant Status Enquiry</v>
      </c>
      <c r="D347" s="5" t="str" cm="1">
        <f t="array" ref="D347">_xlfn.IFS(ISTEXT(citizen_services_records_log!D347),PROPER(citizen_services_records_log!D347),ISBLANK(citizen_services_records_log!D347),"None")</f>
        <v>Meyerton Municipal Office</v>
      </c>
      <c r="E347" s="5" t="str" cm="1">
        <f t="array" ref="E347">_xlfn.IFS(ISTEXT(citizen_services_records_log!E347),PROPER(citizen_services_records_log!E347),ISBLANK(citizen_services_records_log!E347),"None")</f>
        <v>Grace Mahlangu</v>
      </c>
      <c r="F347" s="6" cm="1">
        <f t="array" ref="F347">_xlfn.IFS(ISBLANK(citizen_services_records_log!F347),"None", TYPE(citizen_services_records_log!F347)=1,citizen_services_records_log!F347,citizen_services_records_log!F347="ID NOT PROVIDED","ID not provided" )</f>
        <v>9810000000000</v>
      </c>
      <c r="G347" s="4">
        <f>IF(ISBLANK(citizen_services_records_log!G347),"None",IF(ISNUMBER(citizen_services_records_log!G347),citizen_services_records_log!G347,DATE(RIGHT(citizen_services_records_log!G347,4),MID(citizen_services_records_log!G347,4,2),LEFT(citizen_services_records_log!G347,2))))</f>
        <v>35977</v>
      </c>
      <c r="H347" s="5" t="str" cm="1">
        <f t="array" ref="H347">_xlfn.IFS(citizen_services_records_log!H347="M", "Male", citizen_services_records_log!H347 = "F", "Female", citizen_services_records_log!H347="male", "Male", citizen_services_records_log!H347="female","Female", ISBLANK(citizen_services_records_log!H347),"None", citizen_services_records_log!H347 = "Female", "Female", citizen_services_records_log!H347="Male","Male")</f>
        <v>Female</v>
      </c>
      <c r="I347" s="6" t="str">
        <f>IF(OR(ISBLANK(citizen_services_records_log!I347),UPPER(TRIM(citizen_services_records_log!I347))="N/A"),"None",_xlfn.LET(_xlpm.d,RIGHT(SUBSTITUTE(SUBSTITUTE(SUBSTITUTE(SUBSTITUTE(citizen_services_records_log!I347," ",""),"-",""),"(",""),")",""),9),"0"&amp;LEFT(_xlpm.d,2)&amp;" "&amp;MID(_xlpm.d,3,3)&amp;" "&amp;RIGHT(_xlpm.d,4)))</f>
        <v>062 315 7583</v>
      </c>
      <c r="J347" s="5" t="str" cm="1">
        <f t="array" ref="J347">_xlfn.IFS(ISTEXT(citizen_services_records_log!J347),citizen_services_records_log!J347,ISBLANK(citizen_services_records_log!J347),"None")</f>
        <v>Ward 20</v>
      </c>
      <c r="K347" s="5" t="str" cm="1">
        <f t="array" ref="K347">_xlfn.IFS(ISTEXT(citizen_services_records_log!K347),citizen_services_records_log!K347, ISBLANK(citizen_services_records_log!K347),"None")</f>
        <v>Foster Child Grant</v>
      </c>
      <c r="L347" s="5" t="str" cm="1">
        <f t="array" ref="L347">SUBSTITUTE(PROPER(_xlfn.IFS(ISTEXT(citizen_services_records_log!L347),citizen_services_records_log!L347, ISBLANK(citizen_services_records_log!L347),"None")),"Id","ID",1)</f>
        <v>Pending Verification</v>
      </c>
      <c r="M347" s="5" t="str" cm="1">
        <f t="array" ref="M347">IF(citizen_services_records_log!M347 = "Re-opened","Re-opened",PROPER(_xlfn.IFS(ISTEXT(citizen_services_records_log!M347),citizen_services_records_log!M347, ISBLANK(citizen_services_records_log!M347),"None")))</f>
        <v>Closed</v>
      </c>
      <c r="N347" s="5" t="str" cm="1">
        <f t="array" ref="N347">(_xlfn.IFS(ISTEXT(citizen_services_records_log!N347),citizen_services_records_log!N347,ISBLANK(citizen_services_records_log!N347),"None"))</f>
        <v>Q229</v>
      </c>
      <c r="O347" s="5" t="str" cm="1">
        <f t="array" ref="O347">_xlfn.IFS(ISTEXT(citizen_services_records_log!O347),PROPER(citizen_services_records_log!O347),ISBLANK(citizen_services_records_log!O347),"None")</f>
        <v>Chris Sithole</v>
      </c>
      <c r="P347" s="4">
        <f>IF(ISBLANK(citizen_services_records_log!P347),"None",IF(ISNUMBER(citizen_services_records_log!P347),citizen_services_records_log!P347,DATE(RIGHT(citizen_services_records_log!P347,4),MID(citizen_services_records_log!P347,4,2),LEFT(citizen_services_records_log!P347,2))))</f>
        <v>46220</v>
      </c>
      <c r="Q347" s="5" t="str" cm="1">
        <f t="array" ref="Q347">SUBSTITUTE(_xlfn.IFS(ISTEXT(citizen_services_records_log!Q347),PROPER(citizen_services_records_log!Q347),ISBLANK(citizen_services_records_log!Q347),"None"),"Id","ID",1)</f>
        <v>Client To Return With Proof Of Residence</v>
      </c>
    </row>
    <row r="348" spans="1:17" x14ac:dyDescent="0.3">
      <c r="A348" s="5" t="str">
        <f>IF(ISBLANK(citizen_services_records_log!A348),"None",(CONCATENATE(UPPER(_xlfn.TEXTBEFORE(SUBSTITUTE(citizen_services_records_log!A348, "-", ""), {"0","1","2","3","4","5","6","7","8","9"}, 1)),"-",RIGHT(citizen_services_records_log!A348,6))))</f>
        <v>SASSA-000337</v>
      </c>
      <c r="B348" s="2">
        <f>IF(ISBLANK(citizen_services_records_log!B348),"None",IF(ISNUMBER(citizen_services_records_log!B348),citizen_services_records_log!B348,DATE(RIGHT(citizen_services_records_log!B348,4),MID(citizen_services_records_log!B348,4,2),LEFT(citizen_services_records_log!B348,2))))</f>
        <v>46017</v>
      </c>
      <c r="C348" s="5" t="str">
        <f>IF(citizen_services_records_log!C348 = "SASSA Grant Status Enquiry","SASSA - Grant Status Enquiry",IF(citizen_services_records_log!C348 = "SASSA Grant Application",  "SASSA - Grant Application", IF(citizen_services_records_log!C348=0,"None", citizen_services_records_log!C348)))</f>
        <v>SASSA - Grant Status Enquiry</v>
      </c>
      <c r="D348" s="5" t="str" cm="1">
        <f t="array" ref="D348">_xlfn.IFS(ISTEXT(citizen_services_records_log!D348),PROPER(citizen_services_records_log!D348),ISBLANK(citizen_services_records_log!D348),"None")</f>
        <v>Sasolburg Home Affairs</v>
      </c>
      <c r="E348" s="5" t="str" cm="1">
        <f t="array" ref="E348">_xlfn.IFS(ISTEXT(citizen_services_records_log!E348),PROPER(citizen_services_records_log!E348),ISBLANK(citizen_services_records_log!E348),"None")</f>
        <v>Nokuthula Mahlangu</v>
      </c>
      <c r="F348" s="6" t="str" cm="1">
        <f t="array" ref="F348">_xlfn.IFS(ISBLANK(citizen_services_records_log!F348),"None", TYPE(citizen_services_records_log!F348)=1,citizen_services_records_log!F348,citizen_services_records_log!F348="ID NOT PROVIDED","ID not provided" )</f>
        <v>None</v>
      </c>
      <c r="G348" s="4">
        <f>IF(ISBLANK(citizen_services_records_log!G348),"None",IF(ISNUMBER(citizen_services_records_log!G348),citizen_services_records_log!G348,DATE(RIGHT(citizen_services_records_log!G348,4),MID(citizen_services_records_log!G348,4,2),LEFT(citizen_services_records_log!G348,2))))</f>
        <v>29405</v>
      </c>
      <c r="H348" s="5" t="str" cm="1">
        <f t="array" ref="H348">_xlfn.IFS(citizen_services_records_log!H348="M", "Male", citizen_services_records_log!H348 = "F", "Female", citizen_services_records_log!H348="male", "Male", citizen_services_records_log!H348="female","Female", ISBLANK(citizen_services_records_log!H348),"None", citizen_services_records_log!H348 = "Female", "Female", citizen_services_records_log!H348="Male","Male")</f>
        <v>None</v>
      </c>
      <c r="I348" s="6" t="str">
        <f>IF(OR(ISBLANK(citizen_services_records_log!I348),UPPER(TRIM(citizen_services_records_log!I348))="N/A"),"None",_xlfn.LET(_xlpm.d,RIGHT(SUBSTITUTE(SUBSTITUTE(SUBSTITUTE(SUBSTITUTE(citizen_services_records_log!I348," ",""),"-",""),"(",""),")",""),9),"0"&amp;LEFT(_xlpm.d,2)&amp;" "&amp;MID(_xlpm.d,3,3)&amp;" "&amp;RIGHT(_xlpm.d,4)))</f>
        <v>066 761 3411</v>
      </c>
      <c r="J348" s="5" t="str" cm="1">
        <f t="array" ref="J348">_xlfn.IFS(ISTEXT(citizen_services_records_log!J348),citizen_services_records_log!J348,ISBLANK(citizen_services_records_log!J348),"None")</f>
        <v>Ward 9</v>
      </c>
      <c r="K348" s="5" t="str" cm="1">
        <f t="array" ref="K348">_xlfn.IFS(ISTEXT(citizen_services_records_log!K348),citizen_services_records_log!K348, ISBLANK(citizen_services_records_log!K348),"None")</f>
        <v>Older Persons Grant</v>
      </c>
      <c r="L348" s="5" t="str" cm="1">
        <f t="array" ref="L348">SUBSTITUTE(PROPER(_xlfn.IFS(ISTEXT(citizen_services_records_log!L348),citizen_services_records_log!L348, ISBLANK(citizen_services_records_log!L348),"None")),"Id","ID",1)</f>
        <v>Incomplete - Missing Proof Of Residence</v>
      </c>
      <c r="M348" s="5" t="str" cm="1">
        <f t="array" ref="M348">IF(citizen_services_records_log!M348 = "Re-opened","Re-opened",PROPER(_xlfn.IFS(ISTEXT(citizen_services_records_log!M348),citizen_services_records_log!M348, ISBLANK(citizen_services_records_log!M348),"None")))</f>
        <v>Re-opened</v>
      </c>
      <c r="N348" s="5" t="str" cm="1">
        <f t="array" ref="N348">(_xlfn.IFS(ISTEXT(citizen_services_records_log!N348),citizen_services_records_log!N348,ISBLANK(citizen_services_records_log!N348),"None"))</f>
        <v>None</v>
      </c>
      <c r="O348" s="5" t="str" cm="1">
        <f t="array" ref="O348">_xlfn.IFS(ISTEXT(citizen_services_records_log!O348),PROPER(citizen_services_records_log!O348),ISBLANK(citizen_services_records_log!O348),"None")</f>
        <v>Refilwe Khumalo</v>
      </c>
      <c r="P348" s="4">
        <f>IF(ISBLANK(citizen_services_records_log!P348),"None",IF(ISNUMBER(citizen_services_records_log!P348),citizen_services_records_log!P348,DATE(RIGHT(citizen_services_records_log!P348,4),MID(citizen_services_records_log!P348,4,2),LEFT(citizen_services_records_log!P348,2))))</f>
        <v>46023</v>
      </c>
      <c r="Q348" s="5" t="str" cm="1">
        <f t="array" ref="Q348">SUBSTITUTE(_xlfn.IFS(ISTEXT(citizen_services_records_log!Q348),PROPER(citizen_services_records_log!Q348),ISBLANK(citizen_services_records_log!Q348),"None"),"Id","ID",1)</f>
        <v>None</v>
      </c>
    </row>
    <row r="349" spans="1:17" x14ac:dyDescent="0.3">
      <c r="A349" s="5" t="str">
        <f>IF(ISBLANK(citizen_services_records_log!A349),"None",(CONCATENATE(UPPER(_xlfn.TEXTBEFORE(SUBSTITUTE(citizen_services_records_log!A349, "-", ""), {"0","1","2","3","4","5","6","7","8","9"}, 1)),"-",RIGHT(citizen_services_records_log!A349,6))))</f>
        <v>DHA-000180</v>
      </c>
      <c r="B349" s="2">
        <f>IF(ISBLANK(citizen_services_records_log!B349),"None",IF(ISNUMBER(citizen_services_records_log!B349),citizen_services_records_log!B349,DATE(RIGHT(citizen_services_records_log!B349,4),MID(citizen_services_records_log!B349,4,2),LEFT(citizen_services_records_log!B349,2))))</f>
        <v>46086</v>
      </c>
      <c r="C349" s="5" t="str">
        <f>IF(citizen_services_records_log!C349 = "SASSA Grant Status Enquiry","SASSA - Grant Status Enquiry",IF(citizen_services_records_log!C349 = "SASSA Grant Application",  "SASSA - Grant Application", IF(citizen_services_records_log!C349=0,"None", citizen_services_records_log!C349)))</f>
        <v>Home Affairs - ID Application</v>
      </c>
      <c r="D349" s="5" t="str" cm="1">
        <f t="array" ref="D349">_xlfn.IFS(ISTEXT(citizen_services_records_log!D349),PROPER(citizen_services_records_log!D349),ISBLANK(citizen_services_records_log!D349),"None")</f>
        <v>Emfuleni Municipal Office</v>
      </c>
      <c r="E349" s="5" t="str" cm="1">
        <f t="array" ref="E349">_xlfn.IFS(ISTEXT(citizen_services_records_log!E349),PROPER(citizen_services_records_log!E349),ISBLANK(citizen_services_records_log!E349),"None")</f>
        <v>Mandla Nkosi</v>
      </c>
      <c r="F349" s="6" cm="1">
        <f t="array" ref="F349">_xlfn.IFS(ISBLANK(citizen_services_records_log!F349),"None", TYPE(citizen_services_records_log!F349)=1,citizen_services_records_log!F349,citizen_services_records_log!F349="ID NOT PROVIDED","ID not provided" )</f>
        <v>8400000000000</v>
      </c>
      <c r="G349" s="4">
        <f>IF(ISBLANK(citizen_services_records_log!G349),"None",IF(ISNUMBER(citizen_services_records_log!G349),citizen_services_records_log!G349,DATE(RIGHT(citizen_services_records_log!G349,4),MID(citizen_services_records_log!G349,4,2),LEFT(citizen_services_records_log!G349,2))))</f>
        <v>30695</v>
      </c>
      <c r="H349" s="5" t="str" cm="1">
        <f t="array" ref="H349">_xlfn.IFS(citizen_services_records_log!H349="M", "Male", citizen_services_records_log!H349 = "F", "Female", citizen_services_records_log!H349="male", "Male", citizen_services_records_log!H349="female","Female", ISBLANK(citizen_services_records_log!H349),"None", citizen_services_records_log!H349 = "Female", "Female", citizen_services_records_log!H349="Male","Male")</f>
        <v>Female</v>
      </c>
      <c r="I349" s="6" t="str">
        <f>IF(OR(ISBLANK(citizen_services_records_log!I349),UPPER(TRIM(citizen_services_records_log!I349))="N/A"),"None",_xlfn.LET(_xlpm.d,RIGHT(SUBSTITUTE(SUBSTITUTE(SUBSTITUTE(SUBSTITUTE(citizen_services_records_log!I349," ",""),"-",""),"(",""),")",""),9),"0"&amp;LEFT(_xlpm.d,2)&amp;" "&amp;MID(_xlpm.d,3,3)&amp;" "&amp;RIGHT(_xlpm.d,4)))</f>
        <v>064 252 0644</v>
      </c>
      <c r="J349" s="5" t="str" cm="1">
        <f t="array" ref="J349">_xlfn.IFS(ISTEXT(citizen_services_records_log!J349),citizen_services_records_log!J349,ISBLANK(citizen_services_records_log!J349),"None")</f>
        <v>Ward 21</v>
      </c>
      <c r="K349" s="5" t="str" cm="1">
        <f t="array" ref="K349">_xlfn.IFS(ISTEXT(citizen_services_records_log!K349),citizen_services_records_log!K349, ISBLANK(citizen_services_records_log!K349),"None")</f>
        <v>None</v>
      </c>
      <c r="L349" s="5" t="str" cm="1">
        <f t="array" ref="L349">SUBSTITUTE(PROPER(_xlfn.IFS(ISTEXT(citizen_services_records_log!L349),citizen_services_records_log!L349, ISBLANK(citizen_services_records_log!L349),"None")),"Id","ID",1)</f>
        <v>Complete</v>
      </c>
      <c r="M349" s="5" t="str" cm="1">
        <f t="array" ref="M349">IF(citizen_services_records_log!M349 = "Re-opened","Re-opened",PROPER(_xlfn.IFS(ISTEXT(citizen_services_records_log!M349),citizen_services_records_log!M349, ISBLANK(citizen_services_records_log!M349),"None")))</f>
        <v>Captured</v>
      </c>
      <c r="N349" s="5" t="str" cm="1">
        <f t="array" ref="N349">(_xlfn.IFS(ISTEXT(citizen_services_records_log!N349),citizen_services_records_log!N349,ISBLANK(citizen_services_records_log!N349),"None"))</f>
        <v>None</v>
      </c>
      <c r="O349" s="5" t="str" cm="1">
        <f t="array" ref="O349">_xlfn.IFS(ISTEXT(citizen_services_records_log!O349),PROPER(citizen_services_records_log!O349),ISBLANK(citizen_services_records_log!O349),"None")</f>
        <v>Busisiwe Sithole</v>
      </c>
      <c r="P349" s="4" t="str">
        <f>IF(ISBLANK(citizen_services_records_log!P349),"None",IF(ISNUMBER(citizen_services_records_log!P349),citizen_services_records_log!P349,DATE(RIGHT(citizen_services_records_log!P349,4),MID(citizen_services_records_log!P349,4,2),LEFT(citizen_services_records_log!P349,2))))</f>
        <v>None</v>
      </c>
      <c r="Q349" s="5" t="str" cm="1">
        <f t="array" ref="Q349">SUBSTITUTE(_xlfn.IFS(ISTEXT(citizen_services_records_log!Q349),PROPER(citizen_services_records_log!Q349),ISBLANK(citizen_services_records_log!Q349),"None"),"Id","ID",1)</f>
        <v>None</v>
      </c>
    </row>
    <row r="350" spans="1:17" x14ac:dyDescent="0.3">
      <c r="A350" s="5" t="str">
        <f>IF(ISBLANK(citizen_services_records_log!A350),"None",(CONCATENATE(UPPER(_xlfn.TEXTBEFORE(SUBSTITUTE(citizen_services_records_log!A350, "-", ""), {"0","1","2","3","4","5","6","7","8","9"}, 1)),"-",RIGHT(citizen_services_records_log!A350,6))))</f>
        <v>CLN-000937</v>
      </c>
      <c r="B350" s="2">
        <f>IF(ISBLANK(citizen_services_records_log!B350),"None",IF(ISNUMBER(citizen_services_records_log!B350),citizen_services_records_log!B350,DATE(RIGHT(citizen_services_records_log!B350,4),MID(citizen_services_records_log!B350,4,2),LEFT(citizen_services_records_log!B350,2))))</f>
        <v>46021</v>
      </c>
      <c r="C350" s="5" t="str">
        <f>IF(citizen_services_records_log!C350 = "SASSA Grant Status Enquiry","SASSA - Grant Status Enquiry",IF(citizen_services_records_log!C350 = "SASSA Grant Application",  "SASSA - Grant Application", IF(citizen_services_records_log!C350=0,"None", citizen_services_records_log!C350)))</f>
        <v>Clinic - General Consultation</v>
      </c>
      <c r="D350" s="5" t="str" cm="1">
        <f t="array" ref="D350">_xlfn.IFS(ISTEXT(citizen_services_records_log!D350),PROPER(citizen_services_records_log!D350),ISBLANK(citizen_services_records_log!D350),"None")</f>
        <v>Boipatong Clinic</v>
      </c>
      <c r="E350" s="5" t="str" cm="1">
        <f t="array" ref="E350">_xlfn.IFS(ISTEXT(citizen_services_records_log!E350),PROPER(citizen_services_records_log!E350),ISBLANK(citizen_services_records_log!E350),"None")</f>
        <v>Sipho Pretorius</v>
      </c>
      <c r="F350" s="6" cm="1">
        <f t="array" ref="F350">_xlfn.IFS(ISBLANK(citizen_services_records_log!F350),"None", TYPE(citizen_services_records_log!F350)=1,citizen_services_records_log!F350,citizen_services_records_log!F350="ID NOT PROVIDED","ID not provided" )</f>
        <v>509000000000</v>
      </c>
      <c r="G350" s="4">
        <f>IF(ISBLANK(citizen_services_records_log!G350),"None",IF(ISNUMBER(citizen_services_records_log!G350),citizen_services_records_log!G350,DATE(RIGHT(citizen_services_records_log!G350,4),MID(citizen_services_records_log!G350,4,2),LEFT(citizen_services_records_log!G350,2))))</f>
        <v>38605</v>
      </c>
      <c r="H350" s="5" t="str" cm="1">
        <f t="array" ref="H350">_xlfn.IFS(citizen_services_records_log!H350="M", "Male", citizen_services_records_log!H350 = "F", "Female", citizen_services_records_log!H350="male", "Male", citizen_services_records_log!H350="female","Female", ISBLANK(citizen_services_records_log!H350),"None", citizen_services_records_log!H350 = "Female", "Female", citizen_services_records_log!H350="Male","Male")</f>
        <v>Male</v>
      </c>
      <c r="I350" s="6" t="str">
        <f>IF(OR(ISBLANK(citizen_services_records_log!I350),UPPER(TRIM(citizen_services_records_log!I350))="N/A"),"None",_xlfn.LET(_xlpm.d,RIGHT(SUBSTITUTE(SUBSTITUTE(SUBSTITUTE(SUBSTITUTE(citizen_services_records_log!I350," ",""),"-",""),"(",""),")",""),9),"0"&amp;LEFT(_xlpm.d,2)&amp;" "&amp;MID(_xlpm.d,3,3)&amp;" "&amp;RIGHT(_xlpm.d,4)))</f>
        <v>None</v>
      </c>
      <c r="J350" s="5" t="str" cm="1">
        <f t="array" ref="J350">_xlfn.IFS(ISTEXT(citizen_services_records_log!J350),citizen_services_records_log!J350,ISBLANK(citizen_services_records_log!J350),"None")</f>
        <v>Ward 11</v>
      </c>
      <c r="K350" s="5" t="str" cm="1">
        <f t="array" ref="K350">_xlfn.IFS(ISTEXT(citizen_services_records_log!K350),citizen_services_records_log!K350, ISBLANK(citizen_services_records_log!K350),"None")</f>
        <v>None</v>
      </c>
      <c r="L350" s="5" t="str" cm="1">
        <f t="array" ref="L350">SUBSTITUTE(PROPER(_xlfn.IFS(ISTEXT(citizen_services_records_log!L350),citizen_services_records_log!L350, ISBLANK(citizen_services_records_log!L350),"None")),"Id","ID",1)</f>
        <v>Pending Verification</v>
      </c>
      <c r="M350" s="5" t="str" cm="1">
        <f t="array" ref="M350">IF(citizen_services_records_log!M350 = "Re-opened","Re-opened",PROPER(_xlfn.IFS(ISTEXT(citizen_services_records_log!M350),citizen_services_records_log!M350, ISBLANK(citizen_services_records_log!M350),"None")))</f>
        <v>Resolved</v>
      </c>
      <c r="N350" s="5" t="str" cm="1">
        <f t="array" ref="N350">(_xlfn.IFS(ISTEXT(citizen_services_records_log!N350),citizen_services_records_log!N350,ISBLANK(citizen_services_records_log!N350),"None"))</f>
        <v>Q299</v>
      </c>
      <c r="O350" s="5" t="str" cm="1">
        <f t="array" ref="O350">_xlfn.IFS(ISTEXT(citizen_services_records_log!O350),PROPER(citizen_services_records_log!O350),ISBLANK(citizen_services_records_log!O350),"None")</f>
        <v>Lerato Coetzee</v>
      </c>
      <c r="P350" s="4">
        <f>IF(ISBLANK(citizen_services_records_log!P350),"None",IF(ISNUMBER(citizen_services_records_log!P350),citizen_services_records_log!P350,DATE(RIGHT(citizen_services_records_log!P350,4),MID(citizen_services_records_log!P350,4,2),LEFT(citizen_services_records_log!P350,2))))</f>
        <v>46044</v>
      </c>
      <c r="Q350" s="5" t="str" cm="1">
        <f t="array" ref="Q350">SUBSTITUTE(_xlfn.IFS(ISTEXT(citizen_services_records_log!Q350),PROPER(citizen_services_records_log!Q350),ISBLANK(citizen_services_records_log!Q350),"None"),"Id","ID",1)</f>
        <v>Home Affairs System Down For Maintenance During Visit</v>
      </c>
    </row>
    <row r="351" spans="1:17" x14ac:dyDescent="0.3">
      <c r="A351" s="5" t="str">
        <f>IF(ISBLANK(citizen_services_records_log!A351),"None",(CONCATENATE(UPPER(_xlfn.TEXTBEFORE(SUBSTITUTE(citizen_services_records_log!A351, "-", ""), {"0","1","2","3","4","5","6","7","8","9"}, 1)),"-",RIGHT(citizen_services_records_log!A351,6))))</f>
        <v>MUN-000043</v>
      </c>
      <c r="B351" s="2">
        <f>IF(ISBLANK(citizen_services_records_log!B351),"None",IF(ISNUMBER(citizen_services_records_log!B351),citizen_services_records_log!B351,DATE(RIGHT(citizen_services_records_log!B351,4),MID(citizen_services_records_log!B351,4,2),LEFT(citizen_services_records_log!B351,2))))</f>
        <v>46358</v>
      </c>
      <c r="C351" s="5" t="str">
        <f>IF(citizen_services_records_log!C351 = "SASSA Grant Status Enquiry","SASSA - Grant Status Enquiry",IF(citizen_services_records_log!C351 = "SASSA Grant Application",  "SASSA - Grant Application", IF(citizen_services_records_log!C351=0,"None", citizen_services_records_log!C351)))</f>
        <v>Municipal - Account Query</v>
      </c>
      <c r="D351" s="5" t="str" cm="1">
        <f t="array" ref="D351">_xlfn.IFS(ISTEXT(citizen_services_records_log!D351),PROPER(citizen_services_records_log!D351),ISBLANK(citizen_services_records_log!D351),"None")</f>
        <v>Sharpeville Clinic</v>
      </c>
      <c r="E351" s="5" t="str" cm="1">
        <f t="array" ref="E351">_xlfn.IFS(ISTEXT(citizen_services_records_log!E351),PROPER(citizen_services_records_log!E351),ISBLANK(citizen_services_records_log!E351),"None")</f>
        <v>Thabo Molefe</v>
      </c>
      <c r="F351" s="6" cm="1">
        <f t="array" ref="F351">_xlfn.IFS(ISBLANK(citizen_services_records_log!F351),"None", TYPE(citizen_services_records_log!F351)=1,citizen_services_records_log!F351,citizen_services_records_log!F351="ID NOT PROVIDED","ID not provided" )</f>
        <v>8510000000000</v>
      </c>
      <c r="G351" s="4">
        <f>IF(ISBLANK(citizen_services_records_log!G351),"None",IF(ISNUMBER(citizen_services_records_log!G351),citizen_services_records_log!G351,DATE(RIGHT(citizen_services_records_log!G351,4),MID(citizen_services_records_log!G351,4,2),LEFT(citizen_services_records_log!G351,2))))</f>
        <v>31362</v>
      </c>
      <c r="H351" s="5" t="str" cm="1">
        <f t="array" ref="H351">_xlfn.IFS(citizen_services_records_log!H351="M", "Male", citizen_services_records_log!H351 = "F", "Female", citizen_services_records_log!H351="male", "Male", citizen_services_records_log!H351="female","Female", ISBLANK(citizen_services_records_log!H351),"None", citizen_services_records_log!H351 = "Female", "Female", citizen_services_records_log!H351="Male","Male")</f>
        <v>Female</v>
      </c>
      <c r="I351" s="6" t="str">
        <f>IF(OR(ISBLANK(citizen_services_records_log!I351),UPPER(TRIM(citizen_services_records_log!I351))="N/A"),"None",_xlfn.LET(_xlpm.d,RIGHT(SUBSTITUTE(SUBSTITUTE(SUBSTITUTE(SUBSTITUTE(citizen_services_records_log!I351," ",""),"-",""),"(",""),")",""),9),"0"&amp;LEFT(_xlpm.d,2)&amp;" "&amp;MID(_xlpm.d,3,3)&amp;" "&amp;RIGHT(_xlpm.d,4)))</f>
        <v>064 792 9269</v>
      </c>
      <c r="J351" s="5" t="str" cm="1">
        <f t="array" ref="J351">_xlfn.IFS(ISTEXT(citizen_services_records_log!J351),citizen_services_records_log!J351,ISBLANK(citizen_services_records_log!J351),"None")</f>
        <v>Ward 19</v>
      </c>
      <c r="K351" s="5" t="str" cm="1">
        <f t="array" ref="K351">_xlfn.IFS(ISTEXT(citizen_services_records_log!K351),citizen_services_records_log!K351, ISBLANK(citizen_services_records_log!K351),"None")</f>
        <v>None</v>
      </c>
      <c r="L351" s="5" t="str" cm="1">
        <f t="array" ref="L351">SUBSTITUTE(PROPER(_xlfn.IFS(ISTEXT(citizen_services_records_log!L351),citizen_services_records_log!L351, ISBLANK(citizen_services_records_log!L351),"None")),"Id","ID",1)</f>
        <v>Approved</v>
      </c>
      <c r="M351" s="5" t="str" cm="1">
        <f t="array" ref="M351">IF(citizen_services_records_log!M351 = "Re-opened","Re-opened",PROPER(_xlfn.IFS(ISTEXT(citizen_services_records_log!M351),citizen_services_records_log!M351, ISBLANK(citizen_services_records_log!M351),"None")))</f>
        <v>Escalated</v>
      </c>
      <c r="N351" s="5" t="str" cm="1">
        <f t="array" ref="N351">(_xlfn.IFS(ISTEXT(citizen_services_records_log!N351),citizen_services_records_log!N351,ISBLANK(citizen_services_records_log!N351),"None"))</f>
        <v>None</v>
      </c>
      <c r="O351" s="5" t="str" cm="1">
        <f t="array" ref="O351">_xlfn.IFS(ISTEXT(citizen_services_records_log!O351),PROPER(citizen_services_records_log!O351),ISBLANK(citizen_services_records_log!O351),"None")</f>
        <v>Zanele Swart</v>
      </c>
      <c r="P351" s="4" t="str">
        <f>IF(ISBLANK(citizen_services_records_log!P351),"None",IF(ISNUMBER(citizen_services_records_log!P351),citizen_services_records_log!P351,DATE(RIGHT(citizen_services_records_log!P351,4),MID(citizen_services_records_log!P351,4,2),LEFT(citizen_services_records_log!P351,2))))</f>
        <v>None</v>
      </c>
      <c r="Q351" s="5" t="str" cm="1">
        <f t="array" ref="Q351">SUBSTITUTE(_xlfn.IFS(ISTEXT(citizen_services_records_log!Q351),PROPER(citizen_services_records_log!Q351),ISBLANK(citizen_services_records_log!Q351),"None"),"Id","ID",1)</f>
        <v>Applicant Is A Minor, Guardian Present And Documented</v>
      </c>
    </row>
    <row r="352" spans="1:17" x14ac:dyDescent="0.3">
      <c r="A352" s="5" t="str">
        <f>IF(ISBLANK(citizen_services_records_log!A352),"None",(CONCATENATE(UPPER(_xlfn.TEXTBEFORE(SUBSTITUTE(citizen_services_records_log!A352, "-", ""), {"0","1","2","3","4","5","6","7","8","9"}, 1)),"-",RIGHT(citizen_services_records_log!A352,6))))</f>
        <v>DHA-000353</v>
      </c>
      <c r="B352" s="2">
        <f>IF(ISBLANK(citizen_services_records_log!B352),"None",IF(ISNUMBER(citizen_services_records_log!B352),citizen_services_records_log!B352,DATE(RIGHT(citizen_services_records_log!B352,4),MID(citizen_services_records_log!B352,4,2),LEFT(citizen_services_records_log!B352,2))))</f>
        <v>46074</v>
      </c>
      <c r="C352" s="5" t="str">
        <f>IF(citizen_services_records_log!C352 = "SASSA Grant Status Enquiry","SASSA - Grant Status Enquiry",IF(citizen_services_records_log!C352 = "SASSA Grant Application",  "SASSA - Grant Application", IF(citizen_services_records_log!C352=0,"None", citizen_services_records_log!C352)))</f>
        <v>Home Affairs - Passport Application</v>
      </c>
      <c r="D352" s="5" t="str" cm="1">
        <f t="array" ref="D352">_xlfn.IFS(ISTEXT(citizen_services_records_log!D352),PROPER(citizen_services_records_log!D352),ISBLANK(citizen_services_records_log!D352),"None")</f>
        <v>Vereeniging Home Affairs</v>
      </c>
      <c r="E352" s="5" t="str" cm="1">
        <f t="array" ref="E352">_xlfn.IFS(ISTEXT(citizen_services_records_log!E352),PROPER(citizen_services_records_log!E352),ISBLANK(citizen_services_records_log!E352),"None")</f>
        <v>Nomvula Pretorius</v>
      </c>
      <c r="F352" s="6" cm="1">
        <f t="array" ref="F352">_xlfn.IFS(ISBLANK(citizen_services_records_log!F352),"None", TYPE(citizen_services_records_log!F352)=1,citizen_services_records_log!F352,citizen_services_records_log!F352="ID NOT PROVIDED","ID not provided" )</f>
        <v>7210000000000</v>
      </c>
      <c r="G352" s="4">
        <f>IF(ISBLANK(citizen_services_records_log!G352),"None",IF(ISNUMBER(citizen_services_records_log!G352),citizen_services_records_log!G352,DATE(RIGHT(citizen_services_records_log!G352,4),MID(citizen_services_records_log!G352,4,2),LEFT(citizen_services_records_log!G352,2))))</f>
        <v>26489</v>
      </c>
      <c r="H352" s="5" t="str" cm="1">
        <f t="array" ref="H352">_xlfn.IFS(citizen_services_records_log!H352="M", "Male", citizen_services_records_log!H352 = "F", "Female", citizen_services_records_log!H352="male", "Male", citizen_services_records_log!H352="female","Female", ISBLANK(citizen_services_records_log!H352),"None", citizen_services_records_log!H352 = "Female", "Female", citizen_services_records_log!H352="Male","Male")</f>
        <v>Female</v>
      </c>
      <c r="I352" s="6" t="str">
        <f>IF(OR(ISBLANK(citizen_services_records_log!I352),UPPER(TRIM(citizen_services_records_log!I352))="N/A"),"None",_xlfn.LET(_xlpm.d,RIGHT(SUBSTITUTE(SUBSTITUTE(SUBSTITUTE(SUBSTITUTE(citizen_services_records_log!I352," ",""),"-",""),"(",""),")",""),9),"0"&amp;LEFT(_xlpm.d,2)&amp;" "&amp;MID(_xlpm.d,3,3)&amp;" "&amp;RIGHT(_xlpm.d,4)))</f>
        <v>062 765 8885</v>
      </c>
      <c r="J352" s="5" t="str" cm="1">
        <f t="array" ref="J352">_xlfn.IFS(ISTEXT(citizen_services_records_log!J352),citizen_services_records_log!J352,ISBLANK(citizen_services_records_log!J352),"None")</f>
        <v>None</v>
      </c>
      <c r="K352" s="5" t="str" cm="1">
        <f t="array" ref="K352">_xlfn.IFS(ISTEXT(citizen_services_records_log!K352),citizen_services_records_log!K352, ISBLANK(citizen_services_records_log!K352),"None")</f>
        <v>SRD Grant</v>
      </c>
      <c r="L352" s="5" t="str" cm="1">
        <f t="array" ref="L352">SUBSTITUTE(PROPER(_xlfn.IFS(ISTEXT(citizen_services_records_log!L352),citizen_services_records_log!L352, ISBLANK(citizen_services_records_log!L352),"None")),"Id","ID",1)</f>
        <v>Rejected</v>
      </c>
      <c r="M352" s="5" t="str" cm="1">
        <f t="array" ref="M352">IF(citizen_services_records_log!M352 = "Re-opened","Re-opened",PROPER(_xlfn.IFS(ISTEXT(citizen_services_records_log!M352),citizen_services_records_log!M352, ISBLANK(citizen_services_records_log!M352),"None")))</f>
        <v>Resolved</v>
      </c>
      <c r="N352" s="5" t="str" cm="1">
        <f t="array" ref="N352">(_xlfn.IFS(ISTEXT(citizen_services_records_log!N352),citizen_services_records_log!N352,ISBLANK(citizen_services_records_log!N352),"None"))</f>
        <v>Q039</v>
      </c>
      <c r="O352" s="5" t="str" cm="1">
        <f t="array" ref="O352">_xlfn.IFS(ISTEXT(citizen_services_records_log!O352),PROPER(citizen_services_records_log!O352),ISBLANK(citizen_services_records_log!O352),"None")</f>
        <v>Andries Sithole</v>
      </c>
      <c r="P352" s="4" t="str">
        <f>IF(ISBLANK(citizen_services_records_log!P352),"None",IF(ISNUMBER(citizen_services_records_log!P352),citizen_services_records_log!P352,DATE(RIGHT(citizen_services_records_log!P352,4),MID(citizen_services_records_log!P352,4,2),LEFT(citizen_services_records_log!P352,2))))</f>
        <v>None</v>
      </c>
      <c r="Q352" s="5" t="str" cm="1">
        <f t="array" ref="Q352">SUBSTITUTE(_xlfn.IFS(ISTEXT(citizen_services_records_log!Q352),PROPER(citizen_services_records_log!Q352),ISBLANK(citizen_services_records_log!Q352),"None"),"Id","ID",1)</f>
        <v>None</v>
      </c>
    </row>
    <row r="353" spans="1:17" x14ac:dyDescent="0.3">
      <c r="A353" s="5" t="str">
        <f>IF(ISBLANK(citizen_services_records_log!A353),"None",(CONCATENATE(UPPER(_xlfn.TEXTBEFORE(SUBSTITUTE(citizen_services_records_log!A353, "-", ""), {"0","1","2","3","4","5","6","7","8","9"}, 1)),"-",RIGHT(citizen_services_records_log!A353,6))))</f>
        <v>SASSA-000609</v>
      </c>
      <c r="B353" s="2">
        <f>IF(ISBLANK(citizen_services_records_log!B353),"None",IF(ISNUMBER(citizen_services_records_log!B353),citizen_services_records_log!B353,DATE(RIGHT(citizen_services_records_log!B353,4),MID(citizen_services_records_log!B353,4,2),LEFT(citizen_services_records_log!B353,2))))</f>
        <v>46181</v>
      </c>
      <c r="C353" s="5" t="str">
        <f>IF(citizen_services_records_log!C353 = "SASSA Grant Status Enquiry","SASSA - Grant Status Enquiry",IF(citizen_services_records_log!C353 = "SASSA Grant Application",  "SASSA - Grant Application", IF(citizen_services_records_log!C353=0,"None", citizen_services_records_log!C353)))</f>
        <v>SASSA - Grant Status Enquiry</v>
      </c>
      <c r="D353" s="5" t="str" cm="1">
        <f t="array" ref="D353">_xlfn.IFS(ISTEXT(citizen_services_records_log!D353),PROPER(citizen_services_records_log!D353),ISBLANK(citizen_services_records_log!D353),"None")</f>
        <v>Sharpeville Clinic</v>
      </c>
      <c r="E353" s="5" t="str" cm="1">
        <f t="array" ref="E353">_xlfn.IFS(ISTEXT(citizen_services_records_log!E353),PROPER(citizen_services_records_log!E353),ISBLANK(citizen_services_records_log!E353),"None")</f>
        <v>Tumelo Mokgadi</v>
      </c>
      <c r="F353" s="6" cm="1">
        <f t="array" ref="F353">_xlfn.IFS(ISBLANK(citizen_services_records_log!F353),"None", TYPE(citizen_services_records_log!F353)=1,citizen_services_records_log!F353,citizen_services_records_log!F353="ID NOT PROVIDED","ID not provided" )</f>
        <v>9410000000000</v>
      </c>
      <c r="G353" s="4">
        <f>IF(ISBLANK(citizen_services_records_log!G353),"None",IF(ISNUMBER(citizen_services_records_log!G353),citizen_services_records_log!G353,DATE(RIGHT(citizen_services_records_log!G353,4),MID(citizen_services_records_log!G353,4,2),LEFT(citizen_services_records_log!G353,2))))</f>
        <v>34623</v>
      </c>
      <c r="H353" s="5" t="str" cm="1">
        <f t="array" ref="H353">_xlfn.IFS(citizen_services_records_log!H353="M", "Male", citizen_services_records_log!H353 = "F", "Female", citizen_services_records_log!H353="male", "Male", citizen_services_records_log!H353="female","Female", ISBLANK(citizen_services_records_log!H353),"None", citizen_services_records_log!H353 = "Female", "Female", citizen_services_records_log!H353="Male","Male")</f>
        <v>Female</v>
      </c>
      <c r="I353" s="6" t="str">
        <f>IF(OR(ISBLANK(citizen_services_records_log!I353),UPPER(TRIM(citizen_services_records_log!I353))="N/A"),"None",_xlfn.LET(_xlpm.d,RIGHT(SUBSTITUTE(SUBSTITUTE(SUBSTITUTE(SUBSTITUTE(citizen_services_records_log!I353," ",""),"-",""),"(",""),")",""),9),"0"&amp;LEFT(_xlpm.d,2)&amp;" "&amp;MID(_xlpm.d,3,3)&amp;" "&amp;RIGHT(_xlpm.d,4)))</f>
        <v>066 696 7711</v>
      </c>
      <c r="J353" s="5" t="str" cm="1">
        <f t="array" ref="J353">_xlfn.IFS(ISTEXT(citizen_services_records_log!J353),citizen_services_records_log!J353,ISBLANK(citizen_services_records_log!J353),"None")</f>
        <v>Ward 5</v>
      </c>
      <c r="K353" s="5" t="str" cm="1">
        <f t="array" ref="K353">_xlfn.IFS(ISTEXT(citizen_services_records_log!K353),citizen_services_records_log!K353, ISBLANK(citizen_services_records_log!K353),"None")</f>
        <v>Older Persons Grant</v>
      </c>
      <c r="L353" s="5" t="str" cm="1">
        <f t="array" ref="L353">SUBSTITUTE(PROPER(_xlfn.IFS(ISTEXT(citizen_services_records_log!L353),citizen_services_records_log!L353, ISBLANK(citizen_services_records_log!L353),"None")),"Id","ID",1)</f>
        <v>Approved</v>
      </c>
      <c r="M353" s="5" t="str" cm="1">
        <f t="array" ref="M353">IF(citizen_services_records_log!M353 = "Re-opened","Re-opened",PROPER(_xlfn.IFS(ISTEXT(citizen_services_records_log!M353),citizen_services_records_log!M353, ISBLANK(citizen_services_records_log!M353),"None")))</f>
        <v>Captured</v>
      </c>
      <c r="N353" s="5" t="str" cm="1">
        <f t="array" ref="N353">(_xlfn.IFS(ISTEXT(citizen_services_records_log!N353),citizen_services_records_log!N353,ISBLANK(citizen_services_records_log!N353),"None"))</f>
        <v>Q206</v>
      </c>
      <c r="O353" s="5" t="str" cm="1">
        <f t="array" ref="O353">_xlfn.IFS(ISTEXT(citizen_services_records_log!O353),PROPER(citizen_services_records_log!O353),ISBLANK(citizen_services_records_log!O353),"None")</f>
        <v>Werner Khumalo</v>
      </c>
      <c r="P353" s="4" t="str">
        <f>IF(ISBLANK(citizen_services_records_log!P353),"None",IF(ISNUMBER(citizen_services_records_log!P353),citizen_services_records_log!P353,DATE(RIGHT(citizen_services_records_log!P353,4),MID(citizen_services_records_log!P353,4,2),LEFT(citizen_services_records_log!P353,2))))</f>
        <v>None</v>
      </c>
      <c r="Q353" s="5" t="str" cm="1">
        <f t="array" ref="Q353">SUBSTITUTE(_xlfn.IFS(ISTEXT(citizen_services_records_log!Q353),PROPER(citizen_services_records_log!Q353),ISBLANK(citizen_services_records_log!Q353),"None"),"Id","ID",1)</f>
        <v>Interpreter Required - Assisted In Sesotho</v>
      </c>
    </row>
    <row r="354" spans="1:17" x14ac:dyDescent="0.3">
      <c r="A354" s="5" t="str">
        <f>IF(ISBLANK(citizen_services_records_log!A354),"None",(CONCATENATE(UPPER(_xlfn.TEXTBEFORE(SUBSTITUTE(citizen_services_records_log!A354, "-", ""), {"0","1","2","3","4","5","6","7","8","9"}, 1)),"-",RIGHT(citizen_services_records_log!A354,6))))</f>
        <v>CLN-000119</v>
      </c>
      <c r="B354" s="2">
        <f>IF(ISBLANK(citizen_services_records_log!B354),"None",IF(ISNUMBER(citizen_services_records_log!B354),citizen_services_records_log!B354,DATE(RIGHT(citizen_services_records_log!B354,4),MID(citizen_services_records_log!B354,4,2),LEFT(citizen_services_records_log!B354,2))))</f>
        <v>46204</v>
      </c>
      <c r="C354" s="5" t="str">
        <f>IF(citizen_services_records_log!C354 = "SASSA Grant Status Enquiry","SASSA - Grant Status Enquiry",IF(citizen_services_records_log!C354 = "SASSA Grant Application",  "SASSA - Grant Application", IF(citizen_services_records_log!C354=0,"None", citizen_services_records_log!C354)))</f>
        <v>Clinic - General Consultation</v>
      </c>
      <c r="D354" s="5" t="str" cm="1">
        <f t="array" ref="D354">_xlfn.IFS(ISTEXT(citizen_services_records_log!D354),PROPER(citizen_services_records_log!D354),ISBLANK(citizen_services_records_log!D354),"None")</f>
        <v>Evaton Sassa Office</v>
      </c>
      <c r="E354" s="5" t="str" cm="1">
        <f t="array" ref="E354">_xlfn.IFS(ISTEXT(citizen_services_records_log!E354),PROPER(citizen_services_records_log!E354),ISBLANK(citizen_services_records_log!E354),"None")</f>
        <v>Zodwa Mokgadi</v>
      </c>
      <c r="F354" s="6" cm="1">
        <f t="array" ref="F354">_xlfn.IFS(ISBLANK(citizen_services_records_log!F354),"None", TYPE(citizen_services_records_log!F354)=1,citizen_services_records_log!F354,citizen_services_records_log!F354="ID NOT PROVIDED","ID not provided" )</f>
        <v>5410000000000</v>
      </c>
      <c r="G354" s="4">
        <f>IF(ISBLANK(citizen_services_records_log!G354),"None",IF(ISNUMBER(citizen_services_records_log!G354),citizen_services_records_log!G354,DATE(RIGHT(citizen_services_records_log!G354,4),MID(citizen_services_records_log!G354,4,2),LEFT(citizen_services_records_log!G354,2))))</f>
        <v>20085</v>
      </c>
      <c r="H354" s="5" t="str" cm="1">
        <f t="array" ref="H354">_xlfn.IFS(citizen_services_records_log!H354="M", "Male", citizen_services_records_log!H354 = "F", "Female", citizen_services_records_log!H354="male", "Male", citizen_services_records_log!H354="female","Female", ISBLANK(citizen_services_records_log!H354),"None", citizen_services_records_log!H354 = "Female", "Female", citizen_services_records_log!H354="Male","Male")</f>
        <v>Female</v>
      </c>
      <c r="I354" s="6" t="str">
        <f>IF(OR(ISBLANK(citizen_services_records_log!I354),UPPER(TRIM(citizen_services_records_log!I354))="N/A"),"None",_xlfn.LET(_xlpm.d,RIGHT(SUBSTITUTE(SUBSTITUTE(SUBSTITUTE(SUBSTITUTE(citizen_services_records_log!I354," ",""),"-",""),"(",""),")",""),9),"0"&amp;LEFT(_xlpm.d,2)&amp;" "&amp;MID(_xlpm.d,3,3)&amp;" "&amp;RIGHT(_xlpm.d,4)))</f>
        <v>077 944 6971</v>
      </c>
      <c r="J354" s="5" t="str" cm="1">
        <f t="array" ref="J354">_xlfn.IFS(ISTEXT(citizen_services_records_log!J354),citizen_services_records_log!J354,ISBLANK(citizen_services_records_log!J354),"None")</f>
        <v>Ward 10</v>
      </c>
      <c r="K354" s="5" t="str" cm="1">
        <f t="array" ref="K354">_xlfn.IFS(ISTEXT(citizen_services_records_log!K354),citizen_services_records_log!K354, ISBLANK(citizen_services_records_log!K354),"None")</f>
        <v>None</v>
      </c>
      <c r="L354" s="5" t="str" cm="1">
        <f t="array" ref="L354">SUBSTITUTE(PROPER(_xlfn.IFS(ISTEXT(citizen_services_records_log!L354),citizen_services_records_log!L354, ISBLANK(citizen_services_records_log!L354),"None")),"Id","ID",1)</f>
        <v>Approved</v>
      </c>
      <c r="M354" s="5" t="str" cm="1">
        <f t="array" ref="M354">IF(citizen_services_records_log!M354 = "Re-opened","Re-opened",PROPER(_xlfn.IFS(ISTEXT(citizen_services_records_log!M354),citizen_services_records_log!M354, ISBLANK(citizen_services_records_log!M354),"None")))</f>
        <v>Re-opened</v>
      </c>
      <c r="N354" s="5" t="str" cm="1">
        <f t="array" ref="N354">(_xlfn.IFS(ISTEXT(citizen_services_records_log!N354),citizen_services_records_log!N354,ISBLANK(citizen_services_records_log!N354),"None"))</f>
        <v>Q227</v>
      </c>
      <c r="O354" s="5" t="str" cm="1">
        <f t="array" ref="O354">_xlfn.IFS(ISTEXT(citizen_services_records_log!O354),PROPER(citizen_services_records_log!O354),ISBLANK(citizen_services_records_log!O354),"None")</f>
        <v>Werner Mahlangu</v>
      </c>
      <c r="P354" s="4" t="str">
        <f>IF(ISBLANK(citizen_services_records_log!P354),"None",IF(ISNUMBER(citizen_services_records_log!P354),citizen_services_records_log!P354,DATE(RIGHT(citizen_services_records_log!P354,4),MID(citizen_services_records_log!P354,4,2),LEFT(citizen_services_records_log!P354,2))))</f>
        <v>None</v>
      </c>
      <c r="Q354" s="5" t="str" cm="1">
        <f t="array" ref="Q354">SUBSTITUTE(_xlfn.IFS(ISTEXT(citizen_services_records_log!Q354),PROPER(citizen_services_records_log!Q354),ISBLANK(citizen_services_records_log!Q354),"None"),"Id","ID",1)</f>
        <v>System Offline - Captured Manually, Will Upload Later</v>
      </c>
    </row>
    <row r="355" spans="1:17" x14ac:dyDescent="0.3">
      <c r="A355" s="5" t="str">
        <f>IF(ISBLANK(citizen_services_records_log!A355),"None",(CONCATENATE(UPPER(_xlfn.TEXTBEFORE(SUBSTITUTE(citizen_services_records_log!A355, "-", ""), {"0","1","2","3","4","5","6","7","8","9"}, 1)),"-",RIGHT(citizen_services_records_log!A355,6))))</f>
        <v>MUN-000862</v>
      </c>
      <c r="B355" s="2">
        <f>IF(ISBLANK(citizen_services_records_log!B355),"None",IF(ISNUMBER(citizen_services_records_log!B355),citizen_services_records_log!B355,DATE(RIGHT(citizen_services_records_log!B355,4),MID(citizen_services_records_log!B355,4,2),LEFT(citizen_services_records_log!B355,2))))</f>
        <v>46149</v>
      </c>
      <c r="C355" s="5" t="str">
        <f>IF(citizen_services_records_log!C355 = "SASSA Grant Status Enquiry","SASSA - Grant Status Enquiry",IF(citizen_services_records_log!C355 = "SASSA Grant Application",  "SASSA - Grant Application", IF(citizen_services_records_log!C355=0,"None", citizen_services_records_log!C355)))</f>
        <v>Municipal - Account Query</v>
      </c>
      <c r="D355" s="5" t="str" cm="1">
        <f t="array" ref="D355">_xlfn.IFS(ISTEXT(citizen_services_records_log!D355),PROPER(citizen_services_records_log!D355),ISBLANK(citizen_services_records_log!D355),"None")</f>
        <v>Boipatong Clinic</v>
      </c>
      <c r="E355" s="5" t="str" cm="1">
        <f t="array" ref="E355">_xlfn.IFS(ISTEXT(citizen_services_records_log!E355),PROPER(citizen_services_records_log!E355),ISBLANK(citizen_services_records_log!E355),"None")</f>
        <v>Johannes Kruger</v>
      </c>
      <c r="F355" s="6" cm="1">
        <f t="array" ref="F355">_xlfn.IFS(ISBLANK(citizen_services_records_log!F355),"None", TYPE(citizen_services_records_log!F355)=1,citizen_services_records_log!F355,citizen_services_records_log!F355="ID NOT PROVIDED","ID not provided" )</f>
        <v>4800000000000</v>
      </c>
      <c r="G355" s="4">
        <f>IF(ISBLANK(citizen_services_records_log!G355),"None",IF(ISNUMBER(citizen_services_records_log!G355),citizen_services_records_log!G355,DATE(RIGHT(citizen_services_records_log!G355,4),MID(citizen_services_records_log!G355,4,2),LEFT(citizen_services_records_log!G355,2))))</f>
        <v>17580</v>
      </c>
      <c r="H355" s="5" t="str" cm="1">
        <f t="array" ref="H355">_xlfn.IFS(citizen_services_records_log!H355="M", "Male", citizen_services_records_log!H355 = "F", "Female", citizen_services_records_log!H355="male", "Male", citizen_services_records_log!H355="female","Female", ISBLANK(citizen_services_records_log!H355),"None", citizen_services_records_log!H355 = "Female", "Female", citizen_services_records_log!H355="Male","Male")</f>
        <v>Female</v>
      </c>
      <c r="I355" s="6" t="str">
        <f>IF(OR(ISBLANK(citizen_services_records_log!I355),UPPER(TRIM(citizen_services_records_log!I355))="N/A"),"None",_xlfn.LET(_xlpm.d,RIGHT(SUBSTITUTE(SUBSTITUTE(SUBSTITUTE(SUBSTITUTE(citizen_services_records_log!I355," ",""),"-",""),"(",""),")",""),9),"0"&amp;LEFT(_xlpm.d,2)&amp;" "&amp;MID(_xlpm.d,3,3)&amp;" "&amp;RIGHT(_xlpm.d,4)))</f>
        <v>070 160 8513</v>
      </c>
      <c r="J355" s="5" t="str" cm="1">
        <f t="array" ref="J355">_xlfn.IFS(ISTEXT(citizen_services_records_log!J355),citizen_services_records_log!J355,ISBLANK(citizen_services_records_log!J355),"None")</f>
        <v>Ward 11</v>
      </c>
      <c r="K355" s="5" t="str" cm="1">
        <f t="array" ref="K355">_xlfn.IFS(ISTEXT(citizen_services_records_log!K355),citizen_services_records_log!K355, ISBLANK(citizen_services_records_log!K355),"None")</f>
        <v>None</v>
      </c>
      <c r="L355" s="5" t="str" cm="1">
        <f t="array" ref="L355">SUBSTITUTE(PROPER(_xlfn.IFS(ISTEXT(citizen_services_records_log!L355),citizen_services_records_log!L355, ISBLANK(citizen_services_records_log!L355),"None")),"Id","ID",1)</f>
        <v>Under Review</v>
      </c>
      <c r="M355" s="5" t="str" cm="1">
        <f t="array" ref="M355">IF(citizen_services_records_log!M355 = "Re-opened","Re-opened",PROPER(_xlfn.IFS(ISTEXT(citizen_services_records_log!M355),citizen_services_records_log!M355, ISBLANK(citizen_services_records_log!M355),"None")))</f>
        <v>Closed</v>
      </c>
      <c r="N355" s="5" t="str" cm="1">
        <f t="array" ref="N355">(_xlfn.IFS(ISTEXT(citizen_services_records_log!N355),citizen_services_records_log!N355,ISBLANK(citizen_services_records_log!N355),"None"))</f>
        <v>Q122</v>
      </c>
      <c r="O355" s="5" t="str" cm="1">
        <f t="array" ref="O355">_xlfn.IFS(ISTEXT(citizen_services_records_log!O355),PROPER(citizen_services_records_log!O355),ISBLANK(citizen_services_records_log!O355),"None")</f>
        <v>None</v>
      </c>
      <c r="P355" s="4" t="str">
        <f>IF(ISBLANK(citizen_services_records_log!P355),"None",IF(ISNUMBER(citizen_services_records_log!P355),citizen_services_records_log!P355,DATE(RIGHT(citizen_services_records_log!P355,4),MID(citizen_services_records_log!P355,4,2),LEFT(citizen_services_records_log!P355,2))))</f>
        <v>None</v>
      </c>
      <c r="Q355" s="5" t="str" cm="1">
        <f t="array" ref="Q355">SUBSTITUTE(_xlfn.IFS(ISTEXT(citizen_services_records_log!Q355),PROPER(citizen_services_records_log!Q355),ISBLANK(citizen_services_records_log!Q355),"None"),"Id","ID",1)</f>
        <v>Home Affairs System Down For Maintenance During Visit</v>
      </c>
    </row>
    <row r="356" spans="1:17" x14ac:dyDescent="0.3">
      <c r="A356" s="5" t="str">
        <f>IF(ISBLANK(citizen_services_records_log!A356),"None",(CONCATENATE(UPPER(_xlfn.TEXTBEFORE(SUBSTITUTE(citizen_services_records_log!A356, "-", ""), {"0","1","2","3","4","5","6","7","8","9"}, 1)),"-",RIGHT(citizen_services_records_log!A356,6))))</f>
        <v>DHA-000907</v>
      </c>
      <c r="B356" s="2">
        <f>IF(ISBLANK(citizen_services_records_log!B356),"None",IF(ISNUMBER(citizen_services_records_log!B356),citizen_services_records_log!B356,DATE(RIGHT(citizen_services_records_log!B356,4),MID(citizen_services_records_log!B356,4,2),LEFT(citizen_services_records_log!B356,2))))</f>
        <v>46194</v>
      </c>
      <c r="C356" s="5" t="str">
        <f>IF(citizen_services_records_log!C356 = "SASSA Grant Status Enquiry","SASSA - Grant Status Enquiry",IF(citizen_services_records_log!C356 = "SASSA Grant Application",  "SASSA - Grant Application", IF(citizen_services_records_log!C356=0,"None", citizen_services_records_log!C356)))</f>
        <v>Home Affairs - Birth Certificate</v>
      </c>
      <c r="D356" s="5" t="str" cm="1">
        <f t="array" ref="D356">_xlfn.IFS(ISTEXT(citizen_services_records_log!D356),PROPER(citizen_services_records_log!D356),ISBLANK(citizen_services_records_log!D356),"None")</f>
        <v>Sebokeng Sassa Office</v>
      </c>
      <c r="E356" s="5" t="str" cm="1">
        <f t="array" ref="E356">_xlfn.IFS(ISTEXT(citizen_services_records_log!E356),PROPER(citizen_services_records_log!E356),ISBLANK(citizen_services_records_log!E356),"None")</f>
        <v>Refilwe Khumalo</v>
      </c>
      <c r="F356" s="6" cm="1">
        <f t="array" ref="F356">_xlfn.IFS(ISBLANK(citizen_services_records_log!F356),"None", TYPE(citizen_services_records_log!F356)=1,citizen_services_records_log!F356,citizen_services_records_log!F356="ID NOT PROVIDED","ID not provided" )</f>
        <v>7110000000000</v>
      </c>
      <c r="G356" s="4" t="str">
        <f>IF(ISBLANK(citizen_services_records_log!G356),"None",IF(ISNUMBER(citizen_services_records_log!G356),citizen_services_records_log!G356,DATE(RIGHT(citizen_services_records_log!G356,4),MID(citizen_services_records_log!G356,4,2),LEFT(citizen_services_records_log!G356,2))))</f>
        <v>None</v>
      </c>
      <c r="H356" s="5" t="str" cm="1">
        <f t="array" ref="H356">_xlfn.IFS(citizen_services_records_log!H356="M", "Male", citizen_services_records_log!H356 = "F", "Female", citizen_services_records_log!H356="male", "Male", citizen_services_records_log!H356="female","Female", ISBLANK(citizen_services_records_log!H356),"None", citizen_services_records_log!H356 = "Female", "Female", citizen_services_records_log!H356="Male","Male")</f>
        <v>Female</v>
      </c>
      <c r="I356" s="6" t="str">
        <f>IF(OR(ISBLANK(citizen_services_records_log!I356),UPPER(TRIM(citizen_services_records_log!I356))="N/A"),"None",_xlfn.LET(_xlpm.d,RIGHT(SUBSTITUTE(SUBSTITUTE(SUBSTITUTE(SUBSTITUTE(citizen_services_records_log!I356," ",""),"-",""),"(",""),")",""),9),"0"&amp;LEFT(_xlpm.d,2)&amp;" "&amp;MID(_xlpm.d,3,3)&amp;" "&amp;RIGHT(_xlpm.d,4)))</f>
        <v>069 704 8827</v>
      </c>
      <c r="J356" s="5" t="str" cm="1">
        <f t="array" ref="J356">_xlfn.IFS(ISTEXT(citizen_services_records_log!J356),citizen_services_records_log!J356,ISBLANK(citizen_services_records_log!J356),"None")</f>
        <v>Ward 14</v>
      </c>
      <c r="K356" s="5" t="str" cm="1">
        <f t="array" ref="K356">_xlfn.IFS(ISTEXT(citizen_services_records_log!K356),citizen_services_records_log!K356, ISBLANK(citizen_services_records_log!K356),"None")</f>
        <v>None</v>
      </c>
      <c r="L356" s="5" t="str" cm="1">
        <f t="array" ref="L356">SUBSTITUTE(PROPER(_xlfn.IFS(ISTEXT(citizen_services_records_log!L356),citizen_services_records_log!L356, ISBLANK(citizen_services_records_log!L356),"None")),"Id","ID",1)</f>
        <v>Complete</v>
      </c>
      <c r="M356" s="5" t="str" cm="1">
        <f t="array" ref="M356">IF(citizen_services_records_log!M356 = "Re-opened","Re-opened",PROPER(_xlfn.IFS(ISTEXT(citizen_services_records_log!M356),citizen_services_records_log!M356, ISBLANK(citizen_services_records_log!M356),"None")))</f>
        <v>Escalated</v>
      </c>
      <c r="N356" s="5" t="str" cm="1">
        <f t="array" ref="N356">(_xlfn.IFS(ISTEXT(citizen_services_records_log!N356),citizen_services_records_log!N356,ISBLANK(citizen_services_records_log!N356),"None"))</f>
        <v>None</v>
      </c>
      <c r="O356" s="5" t="str" cm="1">
        <f t="array" ref="O356">_xlfn.IFS(ISTEXT(citizen_services_records_log!O356),PROPER(citizen_services_records_log!O356),ISBLANK(citizen_services_records_log!O356),"None")</f>
        <v>Busisiwe Sithole</v>
      </c>
      <c r="P356" s="4" t="str">
        <f>IF(ISBLANK(citizen_services_records_log!P356),"None",IF(ISNUMBER(citizen_services_records_log!P356),citizen_services_records_log!P356,DATE(RIGHT(citizen_services_records_log!P356,4),MID(citizen_services_records_log!P356,4,2),LEFT(citizen_services_records_log!P356,2))))</f>
        <v>None</v>
      </c>
      <c r="Q356" s="5" t="str" cm="1">
        <f t="array" ref="Q356">SUBSTITUTE(_xlfn.IFS(ISTEXT(citizen_services_records_log!Q356),PROPER(citizen_services_records_log!Q356),ISBLANK(citizen_services_records_log!Q356),"None"),"Id","ID",1)</f>
        <v>Incorrect ID Number Provided Initially, Corrected</v>
      </c>
    </row>
    <row r="357" spans="1:17" x14ac:dyDescent="0.3">
      <c r="A357" s="5" t="str">
        <f>IF(ISBLANK(citizen_services_records_log!A357),"None",(CONCATENATE(UPPER(_xlfn.TEXTBEFORE(SUBSTITUTE(citizen_services_records_log!A357, "-", ""), {"0","1","2","3","4","5","6","7","8","9"}, 1)),"-",RIGHT(citizen_services_records_log!A357,6))))</f>
        <v>SASSA-001046</v>
      </c>
      <c r="B357" s="2">
        <f>IF(ISBLANK(citizen_services_records_log!B357),"None",IF(ISNUMBER(citizen_services_records_log!B357),citizen_services_records_log!B357,DATE(RIGHT(citizen_services_records_log!B357,4),MID(citizen_services_records_log!B357,4,2),LEFT(citizen_services_records_log!B357,2))))</f>
        <v>46011</v>
      </c>
      <c r="C357" s="5" t="str">
        <f>IF(citizen_services_records_log!C357 = "SASSA Grant Status Enquiry","SASSA - Grant Status Enquiry",IF(citizen_services_records_log!C357 = "SASSA Grant Application",  "SASSA - Grant Application", IF(citizen_services_records_log!C357=0,"None", citizen_services_records_log!C357)))</f>
        <v>SASSA - Grant Status Enquiry</v>
      </c>
      <c r="D357" s="5" t="str" cm="1">
        <f t="array" ref="D357">_xlfn.IFS(ISTEXT(citizen_services_records_log!D357),PROPER(citizen_services_records_log!D357),ISBLANK(citizen_services_records_log!D357),"None")</f>
        <v>Emfuleni Municipal Office</v>
      </c>
      <c r="E357" s="5" t="str" cm="1">
        <f t="array" ref="E357">_xlfn.IFS(ISTEXT(citizen_services_records_log!E357),PROPER(citizen_services_records_log!E357),ISBLANK(citizen_services_records_log!E357),"None")</f>
        <v>Nokuthula Dlamini</v>
      </c>
      <c r="F357" s="6" cm="1">
        <f t="array" ref="F357">_xlfn.IFS(ISBLANK(citizen_services_records_log!F357),"None", TYPE(citizen_services_records_log!F357)=1,citizen_services_records_log!F357,citizen_services_records_log!F357="ID NOT PROVIDED","ID not provided" )</f>
        <v>7310000000000</v>
      </c>
      <c r="G357" s="4" t="str">
        <f>IF(ISBLANK(citizen_services_records_log!G357),"None",IF(ISNUMBER(citizen_services_records_log!G357),citizen_services_records_log!G357,DATE(RIGHT(citizen_services_records_log!G357,4),MID(citizen_services_records_log!G357,4,2),LEFT(citizen_services_records_log!G357,2))))</f>
        <v>None</v>
      </c>
      <c r="H357" s="5" t="str" cm="1">
        <f t="array" ref="H357">_xlfn.IFS(citizen_services_records_log!H357="M", "Male", citizen_services_records_log!H357 = "F", "Female", citizen_services_records_log!H357="male", "Male", citizen_services_records_log!H357="female","Female", ISBLANK(citizen_services_records_log!H357),"None", citizen_services_records_log!H357 = "Female", "Female", citizen_services_records_log!H357="Male","Male")</f>
        <v>Male</v>
      </c>
      <c r="I357" s="6" t="str">
        <f>IF(OR(ISBLANK(citizen_services_records_log!I357),UPPER(TRIM(citizen_services_records_log!I357))="N/A"),"None",_xlfn.LET(_xlpm.d,RIGHT(SUBSTITUTE(SUBSTITUTE(SUBSTITUTE(SUBSTITUTE(citizen_services_records_log!I357," ",""),"-",""),"(",""),")",""),9),"0"&amp;LEFT(_xlpm.d,2)&amp;" "&amp;MID(_xlpm.d,3,3)&amp;" "&amp;RIGHT(_xlpm.d,4)))</f>
        <v>None</v>
      </c>
      <c r="J357" s="5" t="str" cm="1">
        <f t="array" ref="J357">_xlfn.IFS(ISTEXT(citizen_services_records_log!J357),citizen_services_records_log!J357,ISBLANK(citizen_services_records_log!J357),"None")</f>
        <v>Ward 4</v>
      </c>
      <c r="K357" s="5" t="str" cm="1">
        <f t="array" ref="K357">_xlfn.IFS(ISTEXT(citizen_services_records_log!K357),citizen_services_records_log!K357, ISBLANK(citizen_services_records_log!K357),"None")</f>
        <v>Older Persons Grant</v>
      </c>
      <c r="L357" s="5" t="str" cm="1">
        <f t="array" ref="L357">SUBSTITUTE(PROPER(_xlfn.IFS(ISTEXT(citizen_services_records_log!L357),citizen_services_records_log!L357, ISBLANK(citizen_services_records_log!L357),"None")),"Id","ID",1)</f>
        <v>Incomplete - Missing ID Copy</v>
      </c>
      <c r="M357" s="5" t="str" cm="1">
        <f t="array" ref="M357">IF(citizen_services_records_log!M357 = "Re-opened","Re-opened",PROPER(_xlfn.IFS(ISTEXT(citizen_services_records_log!M357),citizen_services_records_log!M357, ISBLANK(citizen_services_records_log!M357),"None")))</f>
        <v>Awaiting Documents</v>
      </c>
      <c r="N357" s="5" t="str" cm="1">
        <f t="array" ref="N357">(_xlfn.IFS(ISTEXT(citizen_services_records_log!N357),citizen_services_records_log!N357,ISBLANK(citizen_services_records_log!N357),"None"))</f>
        <v>Q183</v>
      </c>
      <c r="O357" s="5" t="str" cm="1">
        <f t="array" ref="O357">_xlfn.IFS(ISTEXT(citizen_services_records_log!O357),PROPER(citizen_services_records_log!O357),ISBLANK(citizen_services_records_log!O357),"None")</f>
        <v>Marius Coetzee</v>
      </c>
      <c r="P357" s="4" t="str">
        <f>IF(ISBLANK(citizen_services_records_log!P357),"None",IF(ISNUMBER(citizen_services_records_log!P357),citizen_services_records_log!P357,DATE(RIGHT(citizen_services_records_log!P357,4),MID(citizen_services_records_log!P357,4,2),LEFT(citizen_services_records_log!P357,2))))</f>
        <v>None</v>
      </c>
      <c r="Q357" s="5" t="str" cm="1">
        <f t="array" ref="Q357">SUBSTITUTE(_xlfn.IFS(ISTEXT(citizen_services_records_log!Q357),PROPER(citizen_services_records_log!Q357),ISBLANK(citizen_services_records_log!Q357),"None"),"Id","ID",1)</f>
        <v>Home Affairs System Down For Maintenance During Visit</v>
      </c>
    </row>
    <row r="358" spans="1:17" x14ac:dyDescent="0.3">
      <c r="A358" s="5" t="str">
        <f>IF(ISBLANK(citizen_services_records_log!A358),"None",(CONCATENATE(UPPER(_xlfn.TEXTBEFORE(SUBSTITUTE(citizen_services_records_log!A358, "-", ""), {"0","1","2","3","4","5","6","7","8","9"}, 1)),"-",RIGHT(citizen_services_records_log!A358,6))))</f>
        <v>SASSA-000135</v>
      </c>
      <c r="B358" s="2">
        <f>IF(ISBLANK(citizen_services_records_log!B358),"None",IF(ISNUMBER(citizen_services_records_log!B358),citizen_services_records_log!B358,DATE(RIGHT(citizen_services_records_log!B358,4),MID(citizen_services_records_log!B358,4,2),LEFT(citizen_services_records_log!B358,2))))</f>
        <v>46050</v>
      </c>
      <c r="C358" s="5" t="str">
        <f>IF(citizen_services_records_log!C358 = "SASSA Grant Status Enquiry","SASSA - Grant Status Enquiry",IF(citizen_services_records_log!C358 = "SASSA Grant Application",  "SASSA - Grant Application", IF(citizen_services_records_log!C358=0,"None", citizen_services_records_log!C358)))</f>
        <v>SASSA - Grant Application</v>
      </c>
      <c r="D358" s="5" t="str" cm="1">
        <f t="array" ref="D358">_xlfn.IFS(ISTEXT(citizen_services_records_log!D358),PROPER(citizen_services_records_log!D358),ISBLANK(citizen_services_records_log!D358),"None")</f>
        <v>Sebokeng Sassa Office</v>
      </c>
      <c r="E358" s="5" t="str" cm="1">
        <f t="array" ref="E358">_xlfn.IFS(ISTEXT(citizen_services_records_log!E358),PROPER(citizen_services_records_log!E358),ISBLANK(citizen_services_records_log!E358),"None")</f>
        <v>Willem Nkosi</v>
      </c>
      <c r="F358" s="6" cm="1">
        <f t="array" ref="F358">_xlfn.IFS(ISBLANK(citizen_services_records_log!F358),"None", TYPE(citizen_services_records_log!F358)=1,citizen_services_records_log!F358,citizen_services_records_log!F358="ID NOT PROVIDED","ID not provided" )</f>
        <v>5800000000000</v>
      </c>
      <c r="G358" s="4">
        <f>IF(ISBLANK(citizen_services_records_log!G358),"None",IF(ISNUMBER(citizen_services_records_log!G358),citizen_services_records_log!G358,DATE(RIGHT(citizen_services_records_log!G358,4),MID(citizen_services_records_log!G358,4,2),LEFT(citizen_services_records_log!G358,2))))</f>
        <v>21273</v>
      </c>
      <c r="H358" s="5" t="str" cm="1">
        <f t="array" ref="H358">_xlfn.IFS(citizen_services_records_log!H358="M", "Male", citizen_services_records_log!H358 = "F", "Female", citizen_services_records_log!H358="male", "Male", citizen_services_records_log!H358="female","Female", ISBLANK(citizen_services_records_log!H358),"None", citizen_services_records_log!H358 = "Female", "Female", citizen_services_records_log!H358="Male","Male")</f>
        <v>Female</v>
      </c>
      <c r="I358" s="6" t="str">
        <f>IF(OR(ISBLANK(citizen_services_records_log!I358),UPPER(TRIM(citizen_services_records_log!I358))="N/A"),"None",_xlfn.LET(_xlpm.d,RIGHT(SUBSTITUTE(SUBSTITUTE(SUBSTITUTE(SUBSTITUTE(citizen_services_records_log!I358," ",""),"-",""),"(",""),")",""),9),"0"&amp;LEFT(_xlpm.d,2)&amp;" "&amp;MID(_xlpm.d,3,3)&amp;" "&amp;RIGHT(_xlpm.d,4)))</f>
        <v>071 228 8072</v>
      </c>
      <c r="J358" s="5" t="str" cm="1">
        <f t="array" ref="J358">_xlfn.IFS(ISTEXT(citizen_services_records_log!J358),citizen_services_records_log!J358,ISBLANK(citizen_services_records_log!J358),"None")</f>
        <v>Ward 16</v>
      </c>
      <c r="K358" s="5" t="str" cm="1">
        <f t="array" ref="K358">_xlfn.IFS(ISTEXT(citizen_services_records_log!K358),citizen_services_records_log!K358, ISBLANK(citizen_services_records_log!K358),"None")</f>
        <v>Social Relief of Distress (SRD)</v>
      </c>
      <c r="L358" s="5" t="str" cm="1">
        <f t="array" ref="L358">SUBSTITUTE(PROPER(_xlfn.IFS(ISTEXT(citizen_services_records_log!L358),citizen_services_records_log!L358, ISBLANK(citizen_services_records_log!L358),"None")),"Id","ID",1)</f>
        <v>Pending Verification</v>
      </c>
      <c r="M358" s="5" t="str" cm="1">
        <f t="array" ref="M358">IF(citizen_services_records_log!M358 = "Re-opened","Re-opened",PROPER(_xlfn.IFS(ISTEXT(citizen_services_records_log!M358),citizen_services_records_log!M358, ISBLANK(citizen_services_records_log!M358),"None")))</f>
        <v>Captured</v>
      </c>
      <c r="N358" s="5" t="str" cm="1">
        <f t="array" ref="N358">(_xlfn.IFS(ISTEXT(citizen_services_records_log!N358),citizen_services_records_log!N358,ISBLANK(citizen_services_records_log!N358),"None"))</f>
        <v>Q203</v>
      </c>
      <c r="O358" s="5" t="str" cm="1">
        <f t="array" ref="O358">_xlfn.IFS(ISTEXT(citizen_services_records_log!O358),PROPER(citizen_services_records_log!O358),ISBLANK(citizen_services_records_log!O358),"None")</f>
        <v>Palesa Nel</v>
      </c>
      <c r="P358" s="4">
        <f>IF(ISBLANK(citizen_services_records_log!P358),"None",IF(ISNUMBER(citizen_services_records_log!P358),citizen_services_records_log!P358,DATE(RIGHT(citizen_services_records_log!P358,4),MID(citizen_services_records_log!P358,4,2),LEFT(citizen_services_records_log!P358,2))))</f>
        <v>46067</v>
      </c>
      <c r="Q358" s="5" t="str" cm="1">
        <f t="array" ref="Q358">SUBSTITUTE(_xlfn.IFS(ISTEXT(citizen_services_records_log!Q358),PROPER(citizen_services_records_log!Q358),ISBLANK(citizen_services_records_log!Q358),"None"),"Id","ID",1)</f>
        <v>Follow-Up Call Required To Confirm Banking Details</v>
      </c>
    </row>
    <row r="359" spans="1:17" x14ac:dyDescent="0.3">
      <c r="A359" s="5" t="str">
        <f>IF(ISBLANK(citizen_services_records_log!A359),"None",(CONCATENATE(UPPER(_xlfn.TEXTBEFORE(SUBSTITUTE(citizen_services_records_log!A359, "-", ""), {"0","1","2","3","4","5","6","7","8","9"}, 1)),"-",RIGHT(citizen_services_records_log!A359,6))))</f>
        <v>MUN-000053</v>
      </c>
      <c r="B359" s="2">
        <f>IF(ISBLANK(citizen_services_records_log!B359),"None",IF(ISNUMBER(citizen_services_records_log!B359),citizen_services_records_log!B359,DATE(RIGHT(citizen_services_records_log!B359,4),MID(citizen_services_records_log!B359,4,2),LEFT(citizen_services_records_log!B359,2))))</f>
        <v>46301</v>
      </c>
      <c r="C359" s="5" t="str">
        <f>IF(citizen_services_records_log!C359 = "SASSA Grant Status Enquiry","SASSA - Grant Status Enquiry",IF(citizen_services_records_log!C359 = "SASSA Grant Application",  "SASSA - Grant Application", IF(citizen_services_records_log!C359=0,"None", citizen_services_records_log!C359)))</f>
        <v>Municipal - Service Request</v>
      </c>
      <c r="D359" s="5" t="str" cm="1">
        <f t="array" ref="D359">_xlfn.IFS(ISTEXT(citizen_services_records_log!D359),PROPER(citizen_services_records_log!D359),ISBLANK(citizen_services_records_log!D359),"None")</f>
        <v>Three Rivers Clinic</v>
      </c>
      <c r="E359" s="5" t="str" cm="1">
        <f t="array" ref="E359">_xlfn.IFS(ISTEXT(citizen_services_records_log!E359),PROPER(citizen_services_records_log!E359),ISBLANK(citizen_services_records_log!E359),"None")</f>
        <v>Kagiso Nkosi</v>
      </c>
      <c r="F359" s="6" cm="1">
        <f t="array" ref="F359">_xlfn.IFS(ISBLANK(citizen_services_records_log!F359),"None", TYPE(citizen_services_records_log!F359)=1,citizen_services_records_log!F359,citizen_services_records_log!F359="ID NOT PROVIDED","ID not provided" )</f>
        <v>303000000000</v>
      </c>
      <c r="G359" s="4">
        <f>IF(ISBLANK(citizen_services_records_log!G359),"None",IF(ISNUMBER(citizen_services_records_log!G359),citizen_services_records_log!G359,DATE(RIGHT(citizen_services_records_log!G359,4),MID(citizen_services_records_log!G359,4,2),LEFT(citizen_services_records_log!G359,2))))</f>
        <v>37692</v>
      </c>
      <c r="H359" s="5" t="str" cm="1">
        <f t="array" ref="H359">_xlfn.IFS(citizen_services_records_log!H359="M", "Male", citizen_services_records_log!H359 = "F", "Female", citizen_services_records_log!H359="male", "Male", citizen_services_records_log!H359="female","Female", ISBLANK(citizen_services_records_log!H359),"None", citizen_services_records_log!H359 = "Female", "Female", citizen_services_records_log!H359="Male","Male")</f>
        <v>Female</v>
      </c>
      <c r="I359" s="6" t="str">
        <f>IF(OR(ISBLANK(citizen_services_records_log!I359),UPPER(TRIM(citizen_services_records_log!I359))="N/A"),"None",_xlfn.LET(_xlpm.d,RIGHT(SUBSTITUTE(SUBSTITUTE(SUBSTITUTE(SUBSTITUTE(citizen_services_records_log!I359," ",""),"-",""),"(",""),")",""),9),"0"&amp;LEFT(_xlpm.d,2)&amp;" "&amp;MID(_xlpm.d,3,3)&amp;" "&amp;RIGHT(_xlpm.d,4)))</f>
        <v>067 696 0826</v>
      </c>
      <c r="J359" s="5" t="str" cm="1">
        <f t="array" ref="J359">_xlfn.IFS(ISTEXT(citizen_services_records_log!J359),citizen_services_records_log!J359,ISBLANK(citizen_services_records_log!J359),"None")</f>
        <v>Ward 19</v>
      </c>
      <c r="K359" s="5" t="str" cm="1">
        <f t="array" ref="K359">_xlfn.IFS(ISTEXT(citizen_services_records_log!K359),citizen_services_records_log!K359, ISBLANK(citizen_services_records_log!K359),"None")</f>
        <v>None</v>
      </c>
      <c r="L359" s="5" t="str" cm="1">
        <f t="array" ref="L359">SUBSTITUTE(PROPER(_xlfn.IFS(ISTEXT(citizen_services_records_log!L359),citizen_services_records_log!L359, ISBLANK(citizen_services_records_log!L359),"None")),"Id","ID",1)</f>
        <v>Rejected</v>
      </c>
      <c r="M359" s="5" t="str" cm="1">
        <f t="array" ref="M359">IF(citizen_services_records_log!M359 = "Re-opened","Re-opened",PROPER(_xlfn.IFS(ISTEXT(citizen_services_records_log!M359),citizen_services_records_log!M359, ISBLANK(citizen_services_records_log!M359),"None")))</f>
        <v>Resolved</v>
      </c>
      <c r="N359" s="5" t="str" cm="1">
        <f t="array" ref="N359">(_xlfn.IFS(ISTEXT(citizen_services_records_log!N359),citizen_services_records_log!N359,ISBLANK(citizen_services_records_log!N359),"None"))</f>
        <v>Q244</v>
      </c>
      <c r="O359" s="5" t="str" cm="1">
        <f t="array" ref="O359">_xlfn.IFS(ISTEXT(citizen_services_records_log!O359),PROPER(citizen_services_records_log!O359),ISBLANK(citizen_services_records_log!O359),"None")</f>
        <v>Busisiwe Khumalo</v>
      </c>
      <c r="P359" s="4" t="str">
        <f>IF(ISBLANK(citizen_services_records_log!P359),"None",IF(ISNUMBER(citizen_services_records_log!P359),citizen_services_records_log!P359,DATE(RIGHT(citizen_services_records_log!P359,4),MID(citizen_services_records_log!P359,4,2),LEFT(citizen_services_records_log!P359,2))))</f>
        <v>None</v>
      </c>
      <c r="Q359" s="5" t="str" cm="1">
        <f t="array" ref="Q359">SUBSTITUTE(_xlfn.IFS(ISTEXT(citizen_services_records_log!Q359),PROPER(citizen_services_records_log!Q359),ISBLANK(citizen_services_records_log!Q359),"None"),"Id","ID",1)</f>
        <v>Follow-Up Call Required To Confirm Banking Details</v>
      </c>
    </row>
    <row r="360" spans="1:17" x14ac:dyDescent="0.3">
      <c r="A360" s="5" t="str">
        <f>IF(ISBLANK(citizen_services_records_log!A360),"None",(CONCATENATE(UPPER(_xlfn.TEXTBEFORE(SUBSTITUTE(citizen_services_records_log!A360, "-", ""), {"0","1","2","3","4","5","6","7","8","9"}, 1)),"-",RIGHT(citizen_services_records_log!A360,6))))</f>
        <v>DHA-000260</v>
      </c>
      <c r="B360" s="2">
        <f>IF(ISBLANK(citizen_services_records_log!B360),"None",IF(ISNUMBER(citizen_services_records_log!B360),citizen_services_records_log!B360,DATE(RIGHT(citizen_services_records_log!B360,4),MID(citizen_services_records_log!B360,4,2),LEFT(citizen_services_records_log!B360,2))))</f>
        <v>46005</v>
      </c>
      <c r="C360" s="5" t="str">
        <f>IF(citizen_services_records_log!C360 = "SASSA Grant Status Enquiry","SASSA - Grant Status Enquiry",IF(citizen_services_records_log!C360 = "SASSA Grant Application",  "SASSA - Grant Application", IF(citizen_services_records_log!C360=0,"None", citizen_services_records_log!C360)))</f>
        <v>Home Affairs - ID Application</v>
      </c>
      <c r="D360" s="5" t="str" cm="1">
        <f t="array" ref="D360">_xlfn.IFS(ISTEXT(citizen_services_records_log!D360),PROPER(citizen_services_records_log!D360),ISBLANK(citizen_services_records_log!D360),"None")</f>
        <v>Sasolburg Home Affairs</v>
      </c>
      <c r="E360" s="5" t="str" cm="1">
        <f t="array" ref="E360">_xlfn.IFS(ISTEXT(citizen_services_records_log!E360),PROPER(citizen_services_records_log!E360),ISBLANK(citizen_services_records_log!E360),"None")</f>
        <v>Mandla Mokgadi</v>
      </c>
      <c r="F360" s="6" t="str" cm="1">
        <f t="array" ref="F360">_xlfn.IFS(ISBLANK(citizen_services_records_log!F360),"None", TYPE(citizen_services_records_log!F360)=1,citizen_services_records_log!F360,citizen_services_records_log!F360="ID NOT PROVIDED","ID not provided" )</f>
        <v>None</v>
      </c>
      <c r="G360" s="4">
        <f>IF(ISBLANK(citizen_services_records_log!G360),"None",IF(ISNUMBER(citizen_services_records_log!G360),citizen_services_records_log!G360,DATE(RIGHT(citizen_services_records_log!G360,4),MID(citizen_services_records_log!G360,4,2),LEFT(citizen_services_records_log!G360,2))))</f>
        <v>34216</v>
      </c>
      <c r="H360" s="5" t="str" cm="1">
        <f t="array" ref="H360">_xlfn.IFS(citizen_services_records_log!H360="M", "Male", citizen_services_records_log!H360 = "F", "Female", citizen_services_records_log!H360="male", "Male", citizen_services_records_log!H360="female","Female", ISBLANK(citizen_services_records_log!H360),"None", citizen_services_records_log!H360 = "Female", "Female", citizen_services_records_log!H360="Male","Male")</f>
        <v>Female</v>
      </c>
      <c r="I360" s="6" t="str">
        <f>IF(OR(ISBLANK(citizen_services_records_log!I360),UPPER(TRIM(citizen_services_records_log!I360))="N/A"),"None",_xlfn.LET(_xlpm.d,RIGHT(SUBSTITUTE(SUBSTITUTE(SUBSTITUTE(SUBSTITUTE(citizen_services_records_log!I360," ",""),"-",""),"(",""),")",""),9),"0"&amp;LEFT(_xlpm.d,2)&amp;" "&amp;MID(_xlpm.d,3,3)&amp;" "&amp;RIGHT(_xlpm.d,4)))</f>
        <v>060 790 3312</v>
      </c>
      <c r="J360" s="5" t="str" cm="1">
        <f t="array" ref="J360">_xlfn.IFS(ISTEXT(citizen_services_records_log!J360),citizen_services_records_log!J360,ISBLANK(citizen_services_records_log!J360),"None")</f>
        <v>Ward 13</v>
      </c>
      <c r="K360" s="5" t="str" cm="1">
        <f t="array" ref="K360">_xlfn.IFS(ISTEXT(citizen_services_records_log!K360),citizen_services_records_log!K360, ISBLANK(citizen_services_records_log!K360),"None")</f>
        <v>None</v>
      </c>
      <c r="L360" s="5" t="str" cm="1">
        <f t="array" ref="L360">SUBSTITUTE(PROPER(_xlfn.IFS(ISTEXT(citizen_services_records_log!L360),citizen_services_records_log!L360, ISBLANK(citizen_services_records_log!L360),"None")),"Id","ID",1)</f>
        <v>Pending Verification</v>
      </c>
      <c r="M360" s="5" t="str" cm="1">
        <f t="array" ref="M360">IF(citizen_services_records_log!M360 = "Re-opened","Re-opened",PROPER(_xlfn.IFS(ISTEXT(citizen_services_records_log!M360),citizen_services_records_log!M360, ISBLANK(citizen_services_records_log!M360),"None")))</f>
        <v>Captured</v>
      </c>
      <c r="N360" s="5" t="str" cm="1">
        <f t="array" ref="N360">(_xlfn.IFS(ISTEXT(citizen_services_records_log!N360),citizen_services_records_log!N360,ISBLANK(citizen_services_records_log!N360),"None"))</f>
        <v>Q145</v>
      </c>
      <c r="O360" s="5" t="str" cm="1">
        <f t="array" ref="O360">_xlfn.IFS(ISTEXT(citizen_services_records_log!O360),PROPER(citizen_services_records_log!O360),ISBLANK(citizen_services_records_log!O360),"None")</f>
        <v>Busisiwe Nel</v>
      </c>
      <c r="P360" s="4">
        <f>IF(ISBLANK(citizen_services_records_log!P360),"None",IF(ISNUMBER(citizen_services_records_log!P360),citizen_services_records_log!P360,DATE(RIGHT(citizen_services_records_log!P360,4),MID(citizen_services_records_log!P360,4,2),LEFT(citizen_services_records_log!P360,2))))</f>
        <v>46022</v>
      </c>
      <c r="Q360" s="5" t="str" cm="1">
        <f t="array" ref="Q360">SUBSTITUTE(_xlfn.IFS(ISTEXT(citizen_services_records_log!Q360),PROPER(citizen_services_records_log!Q360),ISBLANK(citizen_services_records_log!Q360),"None"),"Id","ID",1)</f>
        <v>Elderly Applicant Assisted Due To Mobility Issues</v>
      </c>
    </row>
    <row r="361" spans="1:17" x14ac:dyDescent="0.3">
      <c r="A361" s="5" t="str">
        <f>IF(ISBLANK(citizen_services_records_log!A361),"None",(CONCATENATE(UPPER(_xlfn.TEXTBEFORE(SUBSTITUTE(citizen_services_records_log!A361, "-", ""), {"0","1","2","3","4","5","6","7","8","9"}, 1)),"-",RIGHT(citizen_services_records_log!A361,6))))</f>
        <v>SASSA-000486</v>
      </c>
      <c r="B361" s="2">
        <f>IF(ISBLANK(citizen_services_records_log!B361),"None",IF(ISNUMBER(citizen_services_records_log!B361),citizen_services_records_log!B361,DATE(RIGHT(citizen_services_records_log!B361,4),MID(citizen_services_records_log!B361,4,2),LEFT(citizen_services_records_log!B361,2))))</f>
        <v>46108</v>
      </c>
      <c r="C361" s="5" t="str">
        <f>IF(citizen_services_records_log!C361 = "SASSA Grant Status Enquiry","SASSA - Grant Status Enquiry",IF(citizen_services_records_log!C361 = "SASSA Grant Application",  "SASSA - Grant Application", IF(citizen_services_records_log!C361=0,"None", citizen_services_records_log!C361)))</f>
        <v>SASSA - Grant Application</v>
      </c>
      <c r="D361" s="5" t="str" cm="1">
        <f t="array" ref="D361">_xlfn.IFS(ISTEXT(citizen_services_records_log!D361),PROPER(citizen_services_records_log!D361),ISBLANK(citizen_services_records_log!D361),"None")</f>
        <v>Vanderbijlpark Home Affairs</v>
      </c>
      <c r="E361" s="5" t="str" cm="1">
        <f t="array" ref="E361">_xlfn.IFS(ISTEXT(citizen_services_records_log!E361),PROPER(citizen_services_records_log!E361),ISBLANK(citizen_services_records_log!E361),"None")</f>
        <v>Marie Ndlovu</v>
      </c>
      <c r="F361" s="6" cm="1">
        <f t="array" ref="F361">_xlfn.IFS(ISBLANK(citizen_services_records_log!F361),"None", TYPE(citizen_services_records_log!F361)=1,citizen_services_records_log!F361,citizen_services_records_log!F361="ID NOT PROVIDED","ID not provided" )</f>
        <v>6410000000000</v>
      </c>
      <c r="G361" s="4">
        <f>IF(ISBLANK(citizen_services_records_log!G361),"None",IF(ISNUMBER(citizen_services_records_log!G361),citizen_services_records_log!G361,DATE(RIGHT(citizen_services_records_log!G361,4),MID(citizen_services_records_log!G361,4,2),LEFT(citizen_services_records_log!G361,2))))</f>
        <v>23622</v>
      </c>
      <c r="H361" s="5" t="str" cm="1">
        <f t="array" ref="H361">_xlfn.IFS(citizen_services_records_log!H361="M", "Male", citizen_services_records_log!H361 = "F", "Female", citizen_services_records_log!H361="male", "Male", citizen_services_records_log!H361="female","Female", ISBLANK(citizen_services_records_log!H361),"None", citizen_services_records_log!H361 = "Female", "Female", citizen_services_records_log!H361="Male","Male")</f>
        <v>Female</v>
      </c>
      <c r="I361" s="6" t="str">
        <f>IF(OR(ISBLANK(citizen_services_records_log!I361),UPPER(TRIM(citizen_services_records_log!I361))="N/A"),"None",_xlfn.LET(_xlpm.d,RIGHT(SUBSTITUTE(SUBSTITUTE(SUBSTITUTE(SUBSTITUTE(citizen_services_records_log!I361," ",""),"-",""),"(",""),")",""),9),"0"&amp;LEFT(_xlpm.d,2)&amp;" "&amp;MID(_xlpm.d,3,3)&amp;" "&amp;RIGHT(_xlpm.d,4)))</f>
        <v>074 365 8604</v>
      </c>
      <c r="J361" s="5" t="str" cm="1">
        <f t="array" ref="J361">_xlfn.IFS(ISTEXT(citizen_services_records_log!J361),citizen_services_records_log!J361,ISBLANK(citizen_services_records_log!J361),"None")</f>
        <v>Ward 14</v>
      </c>
      <c r="K361" s="5" t="str" cm="1">
        <f t="array" ref="K361">_xlfn.IFS(ISTEXT(citizen_services_records_log!K361),citizen_services_records_log!K361, ISBLANK(citizen_services_records_log!K361),"None")</f>
        <v>Disability Grant</v>
      </c>
      <c r="L361" s="5" t="str" cm="1">
        <f t="array" ref="L361">SUBSTITUTE(PROPER(_xlfn.IFS(ISTEXT(citizen_services_records_log!L361),citizen_services_records_log!L361, ISBLANK(citizen_services_records_log!L361),"None")),"Id","ID",1)</f>
        <v>Complete</v>
      </c>
      <c r="M361" s="5" t="str" cm="1">
        <f t="array" ref="M361">IF(citizen_services_records_log!M361 = "Re-opened","Re-opened",PROPER(_xlfn.IFS(ISTEXT(citizen_services_records_log!M361),citizen_services_records_log!M361, ISBLANK(citizen_services_records_log!M361),"None")))</f>
        <v>Closed</v>
      </c>
      <c r="N361" s="5" t="str" cm="1">
        <f t="array" ref="N361">(_xlfn.IFS(ISTEXT(citizen_services_records_log!N361),citizen_services_records_log!N361,ISBLANK(citizen_services_records_log!N361),"None"))</f>
        <v>Q168</v>
      </c>
      <c r="O361" s="5" t="str" cm="1">
        <f t="array" ref="O361">_xlfn.IFS(ISTEXT(citizen_services_records_log!O361),PROPER(citizen_services_records_log!O361),ISBLANK(citizen_services_records_log!O361),"None")</f>
        <v>Marius Radebe</v>
      </c>
      <c r="P361" s="4" t="str">
        <f>IF(ISBLANK(citizen_services_records_log!P361),"None",IF(ISNUMBER(citizen_services_records_log!P361),citizen_services_records_log!P361,DATE(RIGHT(citizen_services_records_log!P361,4),MID(citizen_services_records_log!P361,4,2),LEFT(citizen_services_records_log!P361,2))))</f>
        <v>None</v>
      </c>
      <c r="Q361" s="5" t="str" cm="1">
        <f t="array" ref="Q361">SUBSTITUTE(_xlfn.IFS(ISTEXT(citizen_services_records_log!Q361),PROPER(citizen_services_records_log!Q361),ISBLANK(citizen_services_records_log!Q361),"None"),"Id","ID",1)</f>
        <v>Home Affairs System Down For Maintenance During Visit</v>
      </c>
    </row>
    <row r="362" spans="1:17" x14ac:dyDescent="0.3">
      <c r="A362" s="5" t="str">
        <f>IF(ISBLANK(citizen_services_records_log!A362),"None",(CONCATENATE(UPPER(_xlfn.TEXTBEFORE(SUBSTITUTE(citizen_services_records_log!A362, "-", ""), {"0","1","2","3","4","5","6","7","8","9"}, 1)),"-",RIGHT(citizen_services_records_log!A362,6))))</f>
        <v>MUN-000330</v>
      </c>
      <c r="B362" s="2">
        <f>IF(ISBLANK(citizen_services_records_log!B362),"None",IF(ISNUMBER(citizen_services_records_log!B362),citizen_services_records_log!B362,DATE(RIGHT(citizen_services_records_log!B362,4),MID(citizen_services_records_log!B362,4,2),LEFT(citizen_services_records_log!B362,2))))</f>
        <v>46056</v>
      </c>
      <c r="C362" s="5" t="str">
        <f>IF(citizen_services_records_log!C362 = "SASSA Grant Status Enquiry","SASSA - Grant Status Enquiry",IF(citizen_services_records_log!C362 = "SASSA Grant Application",  "SASSA - Grant Application", IF(citizen_services_records_log!C362=0,"None", citizen_services_records_log!C362)))</f>
        <v>Municipal - Account Query</v>
      </c>
      <c r="D362" s="5" t="str" cm="1">
        <f t="array" ref="D362">_xlfn.IFS(ISTEXT(citizen_services_records_log!D362),PROPER(citizen_services_records_log!D362),ISBLANK(citizen_services_records_log!D362),"None")</f>
        <v>Vereeniging Home Affairs</v>
      </c>
      <c r="E362" s="5" t="str" cm="1">
        <f t="array" ref="E362">_xlfn.IFS(ISTEXT(citizen_services_records_log!E362),PROPER(citizen_services_records_log!E362),ISBLANK(citizen_services_records_log!E362),"None")</f>
        <v>Grace Pretorius</v>
      </c>
      <c r="F362" s="6" t="str" cm="1">
        <f t="array" ref="F362">_xlfn.IFS(ISBLANK(citizen_services_records_log!F362),"None", TYPE(citizen_services_records_log!F362)=1,citizen_services_records_log!F362,citizen_services_records_log!F362="ID NOT PROVIDED","ID not provided" )</f>
        <v>ID not provided</v>
      </c>
      <c r="G362" s="4">
        <f>IF(ISBLANK(citizen_services_records_log!G362),"None",IF(ISNUMBER(citizen_services_records_log!G362),citizen_services_records_log!G362,DATE(RIGHT(citizen_services_records_log!G362,4),MID(citizen_services_records_log!G362,4,2),LEFT(citizen_services_records_log!G362,2))))</f>
        <v>27792</v>
      </c>
      <c r="H362" s="5" t="str" cm="1">
        <f t="array" ref="H362">_xlfn.IFS(citizen_services_records_log!H362="M", "Male", citizen_services_records_log!H362 = "F", "Female", citizen_services_records_log!H362="male", "Male", citizen_services_records_log!H362="female","Female", ISBLANK(citizen_services_records_log!H362),"None", citizen_services_records_log!H362 = "Female", "Female", citizen_services_records_log!H362="Male","Male")</f>
        <v>Female</v>
      </c>
      <c r="I362" s="6" t="str">
        <f>IF(OR(ISBLANK(citizen_services_records_log!I362),UPPER(TRIM(citizen_services_records_log!I362))="N/A"),"None",_xlfn.LET(_xlpm.d,RIGHT(SUBSTITUTE(SUBSTITUTE(SUBSTITUTE(SUBSTITUTE(citizen_services_records_log!I362," ",""),"-",""),"(",""),")",""),9),"0"&amp;LEFT(_xlpm.d,2)&amp;" "&amp;MID(_xlpm.d,3,3)&amp;" "&amp;RIGHT(_xlpm.d,4)))</f>
        <v>082 171 0661</v>
      </c>
      <c r="J362" s="5" t="str" cm="1">
        <f t="array" ref="J362">_xlfn.IFS(ISTEXT(citizen_services_records_log!J362),citizen_services_records_log!J362,ISBLANK(citizen_services_records_log!J362),"None")</f>
        <v>Ward 16</v>
      </c>
      <c r="K362" s="5" t="str" cm="1">
        <f t="array" ref="K362">_xlfn.IFS(ISTEXT(citizen_services_records_log!K362),citizen_services_records_log!K362, ISBLANK(citizen_services_records_log!K362),"None")</f>
        <v>None</v>
      </c>
      <c r="L362" s="5" t="str" cm="1">
        <f t="array" ref="L362">SUBSTITUTE(PROPER(_xlfn.IFS(ISTEXT(citizen_services_records_log!L362),citizen_services_records_log!L362, ISBLANK(citizen_services_records_log!L362),"None")),"Id","ID",1)</f>
        <v>Incomplete - Missing Proof Of Residence</v>
      </c>
      <c r="M362" s="5" t="str" cm="1">
        <f t="array" ref="M362">IF(citizen_services_records_log!M362 = "Re-opened","Re-opened",PROPER(_xlfn.IFS(ISTEXT(citizen_services_records_log!M362),citizen_services_records_log!M362, ISBLANK(citizen_services_records_log!M362),"None")))</f>
        <v>None</v>
      </c>
      <c r="N362" s="5" t="str" cm="1">
        <f t="array" ref="N362">(_xlfn.IFS(ISTEXT(citizen_services_records_log!N362),citizen_services_records_log!N362,ISBLANK(citizen_services_records_log!N362),"None"))</f>
        <v>Q159</v>
      </c>
      <c r="O362" s="5" t="str" cm="1">
        <f t="array" ref="O362">_xlfn.IFS(ISTEXT(citizen_services_records_log!O362),PROPER(citizen_services_records_log!O362),ISBLANK(citizen_services_records_log!O362),"None")</f>
        <v>Busisiwe Radebe</v>
      </c>
      <c r="P362" s="4" t="str">
        <f>IF(ISBLANK(citizen_services_records_log!P362),"None",IF(ISNUMBER(citizen_services_records_log!P362),citizen_services_records_log!P362,DATE(RIGHT(citizen_services_records_log!P362,4),MID(citizen_services_records_log!P362,4,2),LEFT(citizen_services_records_log!P362,2))))</f>
        <v>None</v>
      </c>
      <c r="Q362" s="5" t="str" cm="1">
        <f t="array" ref="Q362">SUBSTITUTE(_xlfn.IFS(ISTEXT(citizen_services_records_log!Q362),PROPER(citizen_services_records_log!Q362),ISBLANK(citizen_services_records_log!Q362),"None"),"Id","ID",1)</f>
        <v>Elderly Applicant Assisted Due To Mobility Issues</v>
      </c>
    </row>
    <row r="363" spans="1:17" x14ac:dyDescent="0.3">
      <c r="A363" s="5" t="str">
        <f>IF(ISBLANK(citizen_services_records_log!A363),"None",(CONCATENATE(UPPER(_xlfn.TEXTBEFORE(SUBSTITUTE(citizen_services_records_log!A363, "-", ""), {"0","1","2","3","4","5","6","7","8","9"}, 1)),"-",RIGHT(citizen_services_records_log!A363,6))))</f>
        <v>SASSA-000848</v>
      </c>
      <c r="B363" s="2">
        <f>IF(ISBLANK(citizen_services_records_log!B363),"None",IF(ISNUMBER(citizen_services_records_log!B363),citizen_services_records_log!B363,DATE(RIGHT(citizen_services_records_log!B363,4),MID(citizen_services_records_log!B363,4,2),LEFT(citizen_services_records_log!B363,2))))</f>
        <v>46015</v>
      </c>
      <c r="C363" s="5" t="str">
        <f>IF(citizen_services_records_log!C363 = "SASSA Grant Status Enquiry","SASSA - Grant Status Enquiry",IF(citizen_services_records_log!C363 = "SASSA Grant Application",  "SASSA - Grant Application", IF(citizen_services_records_log!C363=0,"None", citizen_services_records_log!C363)))</f>
        <v>SASSA - Grant Status Enquiry</v>
      </c>
      <c r="D363" s="5" t="str" cm="1">
        <f t="array" ref="D363">_xlfn.IFS(ISTEXT(citizen_services_records_log!D363),PROPER(citizen_services_records_log!D363),ISBLANK(citizen_services_records_log!D363),"None")</f>
        <v>Sasolburg Home Affairs</v>
      </c>
      <c r="E363" s="5" t="str" cm="1">
        <f t="array" ref="E363">_xlfn.IFS(ISTEXT(citizen_services_records_log!E363),PROPER(citizen_services_records_log!E363),ISBLANK(citizen_services_records_log!E363),"None")</f>
        <v>Nomvula Mokoena</v>
      </c>
      <c r="F363" s="6" cm="1">
        <f t="array" ref="F363">_xlfn.IFS(ISBLANK(citizen_services_records_log!F363),"None", TYPE(citizen_services_records_log!F363)=1,citizen_services_records_log!F363,citizen_services_records_log!F363="ID NOT PROVIDED","ID not provided" )</f>
        <v>6600000000000</v>
      </c>
      <c r="G363" s="4">
        <f>IF(ISBLANK(citizen_services_records_log!G363),"None",IF(ISNUMBER(citizen_services_records_log!G363),citizen_services_records_log!G363,DATE(RIGHT(citizen_services_records_log!G363,4),MID(citizen_services_records_log!G363,4,2),LEFT(citizen_services_records_log!G363,2))))</f>
        <v>24131</v>
      </c>
      <c r="H363" s="5" t="str" cm="1">
        <f t="array" ref="H363">_xlfn.IFS(citizen_services_records_log!H363="M", "Male", citizen_services_records_log!H363 = "F", "Female", citizen_services_records_log!H363="male", "Male", citizen_services_records_log!H363="female","Female", ISBLANK(citizen_services_records_log!H363),"None", citizen_services_records_log!H363 = "Female", "Female", citizen_services_records_log!H363="Male","Male")</f>
        <v>Male</v>
      </c>
      <c r="I363" s="6" t="str">
        <f>IF(OR(ISBLANK(citizen_services_records_log!I363),UPPER(TRIM(citizen_services_records_log!I363))="N/A"),"None",_xlfn.LET(_xlpm.d,RIGHT(SUBSTITUTE(SUBSTITUTE(SUBSTITUTE(SUBSTITUTE(citizen_services_records_log!I363," ",""),"-",""),"(",""),")",""),9),"0"&amp;LEFT(_xlpm.d,2)&amp;" "&amp;MID(_xlpm.d,3,3)&amp;" "&amp;RIGHT(_xlpm.d,4)))</f>
        <v>083 269 7196</v>
      </c>
      <c r="J363" s="5" t="str" cm="1">
        <f t="array" ref="J363">_xlfn.IFS(ISTEXT(citizen_services_records_log!J363),citizen_services_records_log!J363,ISBLANK(citizen_services_records_log!J363),"None")</f>
        <v>Ward 24</v>
      </c>
      <c r="K363" s="5" t="str" cm="1">
        <f t="array" ref="K363">_xlfn.IFS(ISTEXT(citizen_services_records_log!K363),citizen_services_records_log!K363, ISBLANK(citizen_services_records_log!K363),"None")</f>
        <v>Child Support Grant</v>
      </c>
      <c r="L363" s="5" t="str" cm="1">
        <f t="array" ref="L363">SUBSTITUTE(PROPER(_xlfn.IFS(ISTEXT(citizen_services_records_log!L363),citizen_services_records_log!L363, ISBLANK(citizen_services_records_log!L363),"None")),"Id","ID",1)</f>
        <v>Complete</v>
      </c>
      <c r="M363" s="5" t="str" cm="1">
        <f t="array" ref="M363">IF(citizen_services_records_log!M363 = "Re-opened","Re-opened",PROPER(_xlfn.IFS(ISTEXT(citizen_services_records_log!M363),citizen_services_records_log!M363, ISBLANK(citizen_services_records_log!M363),"None")))</f>
        <v>Re-opened</v>
      </c>
      <c r="N363" s="5" t="str" cm="1">
        <f t="array" ref="N363">(_xlfn.IFS(ISTEXT(citizen_services_records_log!N363),citizen_services_records_log!N363,ISBLANK(citizen_services_records_log!N363),"None"))</f>
        <v>Q267</v>
      </c>
      <c r="O363" s="5" t="str" cm="1">
        <f t="array" ref="O363">_xlfn.IFS(ISTEXT(citizen_services_records_log!O363),PROPER(citizen_services_records_log!O363),ISBLANK(citizen_services_records_log!O363),"None")</f>
        <v>Marius Sithole</v>
      </c>
      <c r="P363" s="4" t="str">
        <f>IF(ISBLANK(citizen_services_records_log!P363),"None",IF(ISNUMBER(citizen_services_records_log!P363),citizen_services_records_log!P363,DATE(RIGHT(citizen_services_records_log!P363,4),MID(citizen_services_records_log!P363,4,2),LEFT(citizen_services_records_log!P363,2))))</f>
        <v>None</v>
      </c>
      <c r="Q363" s="5" t="str" cm="1">
        <f t="array" ref="Q363">SUBSTITUTE(_xlfn.IFS(ISTEXT(citizen_services_records_log!Q363),PROPER(citizen_services_records_log!Q363),ISBLANK(citizen_services_records_log!Q363),"None"),"Id","ID",1)</f>
        <v>Interpreter Required - Assisted In Sesotho</v>
      </c>
    </row>
    <row r="364" spans="1:17" x14ac:dyDescent="0.3">
      <c r="A364" s="5" t="str">
        <f>IF(ISBLANK(citizen_services_records_log!A364),"None",(CONCATENATE(UPPER(_xlfn.TEXTBEFORE(SUBSTITUTE(citizen_services_records_log!A364, "-", ""), {"0","1","2","3","4","5","6","7","8","9"}, 1)),"-",RIGHT(citizen_services_records_log!A364,6))))</f>
        <v>SASSA-000298</v>
      </c>
      <c r="B364" s="2">
        <f>IF(ISBLANK(citizen_services_records_log!B364),"None",IF(ISNUMBER(citizen_services_records_log!B364),citizen_services_records_log!B364,DATE(RIGHT(citizen_services_records_log!B364,4),MID(citizen_services_records_log!B364,4,2),LEFT(citizen_services_records_log!B364,2))))</f>
        <v>46142</v>
      </c>
      <c r="C364" s="5" t="str">
        <f>IF(citizen_services_records_log!C364 = "SASSA Grant Status Enquiry","SASSA - Grant Status Enquiry",IF(citizen_services_records_log!C364 = "SASSA Grant Application",  "SASSA - Grant Application", IF(citizen_services_records_log!C364=0,"None", citizen_services_records_log!C364)))</f>
        <v>SASSA - Grant Application</v>
      </c>
      <c r="D364" s="5" t="str" cm="1">
        <f t="array" ref="D364">_xlfn.IFS(ISTEXT(citizen_services_records_log!D364),PROPER(citizen_services_records_log!D364),ISBLANK(citizen_services_records_log!D364),"None")</f>
        <v>Emfuleni Municipal Office</v>
      </c>
      <c r="E364" s="5" t="str" cm="1">
        <f t="array" ref="E364">_xlfn.IFS(ISTEXT(citizen_services_records_log!E364),PROPER(citizen_services_records_log!E364),ISBLANK(citizen_services_records_log!E364),"None")</f>
        <v>Grace Fourie</v>
      </c>
      <c r="F364" s="6" cm="1">
        <f t="array" ref="F364">_xlfn.IFS(ISBLANK(citizen_services_records_log!F364),"None", TYPE(citizen_services_records_log!F364)=1,citizen_services_records_log!F364,citizen_services_records_log!F364="ID NOT PROVIDED","ID not provided" )</f>
        <v>8810000000000</v>
      </c>
      <c r="G364" s="4">
        <f>IF(ISBLANK(citizen_services_records_log!G364),"None",IF(ISNUMBER(citizen_services_records_log!G364),citizen_services_records_log!G364,DATE(RIGHT(citizen_services_records_log!G364,4),MID(citizen_services_records_log!G364,4,2),LEFT(citizen_services_records_log!G364,2))))</f>
        <v>32394</v>
      </c>
      <c r="H364" s="5" t="str" cm="1">
        <f t="array" ref="H364">_xlfn.IFS(citizen_services_records_log!H364="M", "Male", citizen_services_records_log!H364 = "F", "Female", citizen_services_records_log!H364="male", "Male", citizen_services_records_log!H364="female","Female", ISBLANK(citizen_services_records_log!H364),"None", citizen_services_records_log!H364 = "Female", "Female", citizen_services_records_log!H364="Male","Male")</f>
        <v>Male</v>
      </c>
      <c r="I364" s="6" t="str">
        <f>IF(OR(ISBLANK(citizen_services_records_log!I364),UPPER(TRIM(citizen_services_records_log!I364))="N/A"),"None",_xlfn.LET(_xlpm.d,RIGHT(SUBSTITUTE(SUBSTITUTE(SUBSTITUTE(SUBSTITUTE(citizen_services_records_log!I364," ",""),"-",""),"(",""),")",""),9),"0"&amp;LEFT(_xlpm.d,2)&amp;" "&amp;MID(_xlpm.d,3,3)&amp;" "&amp;RIGHT(_xlpm.d,4)))</f>
        <v>None</v>
      </c>
      <c r="J364" s="5" t="str" cm="1">
        <f t="array" ref="J364">_xlfn.IFS(ISTEXT(citizen_services_records_log!J364),citizen_services_records_log!J364,ISBLANK(citizen_services_records_log!J364),"None")</f>
        <v>Ward 2</v>
      </c>
      <c r="K364" s="5" t="str" cm="1">
        <f t="array" ref="K364">_xlfn.IFS(ISTEXT(citizen_services_records_log!K364),citizen_services_records_log!K364, ISBLANK(citizen_services_records_log!K364),"None")</f>
        <v>Foster Child Grant</v>
      </c>
      <c r="L364" s="5" t="str" cm="1">
        <f t="array" ref="L364">SUBSTITUTE(PROPER(_xlfn.IFS(ISTEXT(citizen_services_records_log!L364),citizen_services_records_log!L364, ISBLANK(citizen_services_records_log!L364),"None")),"Id","ID",1)</f>
        <v>None</v>
      </c>
      <c r="M364" s="5" t="str" cm="1">
        <f t="array" ref="M364">IF(citizen_services_records_log!M364 = "Re-opened","Re-opened",PROPER(_xlfn.IFS(ISTEXT(citizen_services_records_log!M364),citizen_services_records_log!M364, ISBLANK(citizen_services_records_log!M364),"None")))</f>
        <v>Captured</v>
      </c>
      <c r="N364" s="5" t="str" cm="1">
        <f t="array" ref="N364">(_xlfn.IFS(ISTEXT(citizen_services_records_log!N364),citizen_services_records_log!N364,ISBLANK(citizen_services_records_log!N364),"None"))</f>
        <v>Q056</v>
      </c>
      <c r="O364" s="5" t="str" cm="1">
        <f t="array" ref="O364">_xlfn.IFS(ISTEXT(citizen_services_records_log!O364),PROPER(citizen_services_records_log!O364),ISBLANK(citizen_services_records_log!O364),"None")</f>
        <v>Marius Mahlangu</v>
      </c>
      <c r="P364" s="4" t="str">
        <f>IF(ISBLANK(citizen_services_records_log!P364),"None",IF(ISNUMBER(citizen_services_records_log!P364),citizen_services_records_log!P364,DATE(RIGHT(citizen_services_records_log!P364,4),MID(citizen_services_records_log!P364,4,2),LEFT(citizen_services_records_log!P364,2))))</f>
        <v>None</v>
      </c>
      <c r="Q364" s="5" t="str" cm="1">
        <f t="array" ref="Q364">SUBSTITUTE(_xlfn.IFS(ISTEXT(citizen_services_records_log!Q364),PROPER(citizen_services_records_log!Q364),ISBLANK(citizen_services_records_log!Q364),"None"),"Id","ID",1)</f>
        <v>Record Incomplete - Contact Number Illegible On Form</v>
      </c>
    </row>
    <row r="365" spans="1:17" x14ac:dyDescent="0.3">
      <c r="A365" s="5" t="str">
        <f>IF(ISBLANK(citizen_services_records_log!A365),"None",(CONCATENATE(UPPER(_xlfn.TEXTBEFORE(SUBSTITUTE(citizen_services_records_log!A365, "-", ""), {"0","1","2","3","4","5","6","7","8","9"}, 1)),"-",RIGHT(citizen_services_records_log!A365,6))))</f>
        <v>SASSA-000348</v>
      </c>
      <c r="B365" s="2">
        <f>IF(ISBLANK(citizen_services_records_log!B365),"None",IF(ISNUMBER(citizen_services_records_log!B365),citizen_services_records_log!B365,DATE(RIGHT(citizen_services_records_log!B365,4),MID(citizen_services_records_log!B365,4,2),LEFT(citizen_services_records_log!B365,2))))</f>
        <v>46020</v>
      </c>
      <c r="C365" s="5" t="str">
        <f>IF(citizen_services_records_log!C365 = "SASSA Grant Status Enquiry","SASSA - Grant Status Enquiry",IF(citizen_services_records_log!C365 = "SASSA Grant Application",  "SASSA - Grant Application", IF(citizen_services_records_log!C365=0,"None", citizen_services_records_log!C365)))</f>
        <v>SASSA - Grant Application</v>
      </c>
      <c r="D365" s="5" t="str" cm="1">
        <f t="array" ref="D365">_xlfn.IFS(ISTEXT(citizen_services_records_log!D365),PROPER(citizen_services_records_log!D365),ISBLANK(citizen_services_records_log!D365),"None")</f>
        <v>Meyerton Municipal Office</v>
      </c>
      <c r="E365" s="5" t="str" cm="1">
        <f t="array" ref="E365">_xlfn.IFS(ISTEXT(citizen_services_records_log!E365),PROPER(citizen_services_records_log!E365),ISBLANK(citizen_services_records_log!E365),"None")</f>
        <v>Willem Nkosi</v>
      </c>
      <c r="F365" s="6" cm="1">
        <f t="array" ref="F365">_xlfn.IFS(ISBLANK(citizen_services_records_log!F365),"None", TYPE(citizen_services_records_log!F365)=1,citizen_services_records_log!F365,citizen_services_records_log!F365="ID NOT PROVIDED","ID not provided" )</f>
        <v>9200000000000</v>
      </c>
      <c r="G365" s="4">
        <f>IF(ISBLANK(citizen_services_records_log!G365),"None",IF(ISNUMBER(citizen_services_records_log!G365),citizen_services_records_log!G365,DATE(RIGHT(citizen_services_records_log!G365,4),MID(citizen_services_records_log!G365,4,2),LEFT(citizen_services_records_log!G365,2))))</f>
        <v>33663</v>
      </c>
      <c r="H365" s="5" t="str" cm="1">
        <f t="array" ref="H365">_xlfn.IFS(citizen_services_records_log!H365="M", "Male", citizen_services_records_log!H365 = "F", "Female", citizen_services_records_log!H365="male", "Male", citizen_services_records_log!H365="female","Female", ISBLANK(citizen_services_records_log!H365),"None", citizen_services_records_log!H365 = "Female", "Female", citizen_services_records_log!H365="Male","Male")</f>
        <v>Male</v>
      </c>
      <c r="I365" s="6" t="str">
        <f>IF(OR(ISBLANK(citizen_services_records_log!I365),UPPER(TRIM(citizen_services_records_log!I365))="N/A"),"None",_xlfn.LET(_xlpm.d,RIGHT(SUBSTITUTE(SUBSTITUTE(SUBSTITUTE(SUBSTITUTE(citizen_services_records_log!I365," ",""),"-",""),"(",""),")",""),9),"0"&amp;LEFT(_xlpm.d,2)&amp;" "&amp;MID(_xlpm.d,3,3)&amp;" "&amp;RIGHT(_xlpm.d,4)))</f>
        <v>083 834 3081</v>
      </c>
      <c r="J365" s="5" t="str" cm="1">
        <f t="array" ref="J365">_xlfn.IFS(ISTEXT(citizen_services_records_log!J365),citizen_services_records_log!J365,ISBLANK(citizen_services_records_log!J365),"None")</f>
        <v>Ward 7</v>
      </c>
      <c r="K365" s="5" t="str" cm="1">
        <f t="array" ref="K365">_xlfn.IFS(ISTEXT(citizen_services_records_log!K365),citizen_services_records_log!K365, ISBLANK(citizen_services_records_log!K365),"None")</f>
        <v>Disability Grant</v>
      </c>
      <c r="L365" s="5" t="str" cm="1">
        <f t="array" ref="L365">SUBSTITUTE(PROPER(_xlfn.IFS(ISTEXT(citizen_services_records_log!L365),citizen_services_records_log!L365, ISBLANK(citizen_services_records_log!L365),"None")),"Id","ID",1)</f>
        <v>Rejected</v>
      </c>
      <c r="M365" s="5" t="str" cm="1">
        <f t="array" ref="M365">IF(citizen_services_records_log!M365 = "Re-opened","Re-opened",PROPER(_xlfn.IFS(ISTEXT(citizen_services_records_log!M365),citizen_services_records_log!M365, ISBLANK(citizen_services_records_log!M365),"None")))</f>
        <v>Re-opened</v>
      </c>
      <c r="N365" s="5" t="str" cm="1">
        <f t="array" ref="N365">(_xlfn.IFS(ISTEXT(citizen_services_records_log!N365),citizen_services_records_log!N365,ISBLANK(citizen_services_records_log!N365),"None"))</f>
        <v>Q038</v>
      </c>
      <c r="O365" s="5" t="str" cm="1">
        <f t="array" ref="O365">_xlfn.IFS(ISTEXT(citizen_services_records_log!O365),PROPER(citizen_services_records_log!O365),ISBLANK(citizen_services_records_log!O365),"None")</f>
        <v>Andries Swart</v>
      </c>
      <c r="P365" s="4" t="str">
        <f>IF(ISBLANK(citizen_services_records_log!P365),"None",IF(ISNUMBER(citizen_services_records_log!P365),citizen_services_records_log!P365,DATE(RIGHT(citizen_services_records_log!P365,4),MID(citizen_services_records_log!P365,4,2),LEFT(citizen_services_records_log!P365,2))))</f>
        <v>None</v>
      </c>
      <c r="Q365" s="5" t="str" cm="1">
        <f t="array" ref="Q365">SUBSTITUTE(_xlfn.IFS(ISTEXT(citizen_services_records_log!Q365),PROPER(citizen_services_records_log!Q365),ISBLANK(citizen_services_records_log!Q365),"None"),"Id","ID",1)</f>
        <v>Duplicate Application Found On System - Flagged</v>
      </c>
    </row>
    <row r="366" spans="1:17" x14ac:dyDescent="0.3">
      <c r="A366" s="5" t="str">
        <f>IF(ISBLANK(citizen_services_records_log!A366),"None",(CONCATENATE(UPPER(_xlfn.TEXTBEFORE(SUBSTITUTE(citizen_services_records_log!A366, "-", ""), {"0","1","2","3","4","5","6","7","8","9"}, 1)),"-",RIGHT(citizen_services_records_log!A366,6))))</f>
        <v>MUN-000551</v>
      </c>
      <c r="B366" s="2">
        <f>IF(ISBLANK(citizen_services_records_log!B366),"None",IF(ISNUMBER(citizen_services_records_log!B366),citizen_services_records_log!B366,DATE(RIGHT(citizen_services_records_log!B366,4),MID(citizen_services_records_log!B366,4,2),LEFT(citizen_services_records_log!B366,2))))</f>
        <v>46003</v>
      </c>
      <c r="C366" s="5" t="str">
        <f>IF(citizen_services_records_log!C366 = "SASSA Grant Status Enquiry","SASSA - Grant Status Enquiry",IF(citizen_services_records_log!C366 = "SASSA Grant Application",  "SASSA - Grant Application", IF(citizen_services_records_log!C366=0,"None", citizen_services_records_log!C366)))</f>
        <v>Municipal - Service Request</v>
      </c>
      <c r="D366" s="5" t="str" cm="1">
        <f t="array" ref="D366">_xlfn.IFS(ISTEXT(citizen_services_records_log!D366),PROPER(citizen_services_records_log!D366),ISBLANK(citizen_services_records_log!D366),"None")</f>
        <v>Evaton Sassa Office</v>
      </c>
      <c r="E366" s="5" t="str" cm="1">
        <f t="array" ref="E366">_xlfn.IFS(ISTEXT(citizen_services_records_log!E366),PROPER(citizen_services_records_log!E366),ISBLANK(citizen_services_records_log!E366),"None")</f>
        <v>Refilwe Kruger</v>
      </c>
      <c r="F366" s="6" t="str" cm="1">
        <f t="array" ref="F366">_xlfn.IFS(ISBLANK(citizen_services_records_log!F366),"None", TYPE(citizen_services_records_log!F366)=1,citizen_services_records_log!F366,citizen_services_records_log!F366="ID NOT PROVIDED","ID not provided" )</f>
        <v>None</v>
      </c>
      <c r="G366" s="4">
        <f>IF(ISBLANK(citizen_services_records_log!G366),"None",IF(ISNUMBER(citizen_services_records_log!G366),citizen_services_records_log!G366,DATE(RIGHT(citizen_services_records_log!G366,4),MID(citizen_services_records_log!G366,4,2),LEFT(citizen_services_records_log!G366,2))))</f>
        <v>38064</v>
      </c>
      <c r="H366" s="5" t="str" cm="1">
        <f t="array" ref="H366">_xlfn.IFS(citizen_services_records_log!H366="M", "Male", citizen_services_records_log!H366 = "F", "Female", citizen_services_records_log!H366="male", "Male", citizen_services_records_log!H366="female","Female", ISBLANK(citizen_services_records_log!H366),"None", citizen_services_records_log!H366 = "Female", "Female", citizen_services_records_log!H366="Male","Male")</f>
        <v>None</v>
      </c>
      <c r="I366" s="6" t="str">
        <f>IF(OR(ISBLANK(citizen_services_records_log!I366),UPPER(TRIM(citizen_services_records_log!I366))="N/A"),"None",_xlfn.LET(_xlpm.d,RIGHT(SUBSTITUTE(SUBSTITUTE(SUBSTITUTE(SUBSTITUTE(citizen_services_records_log!I366," ",""),"-",""),"(",""),")",""),9),"0"&amp;LEFT(_xlpm.d,2)&amp;" "&amp;MID(_xlpm.d,3,3)&amp;" "&amp;RIGHT(_xlpm.d,4)))</f>
        <v>074 898 6133</v>
      </c>
      <c r="J366" s="5" t="str" cm="1">
        <f t="array" ref="J366">_xlfn.IFS(ISTEXT(citizen_services_records_log!J366),citizen_services_records_log!J366,ISBLANK(citizen_services_records_log!J366),"None")</f>
        <v>Ward 12</v>
      </c>
      <c r="K366" s="5" t="str" cm="1">
        <f t="array" ref="K366">_xlfn.IFS(ISTEXT(citizen_services_records_log!K366),citizen_services_records_log!K366, ISBLANK(citizen_services_records_log!K366),"None")</f>
        <v>None</v>
      </c>
      <c r="L366" s="5" t="str" cm="1">
        <f t="array" ref="L366">SUBSTITUTE(PROPER(_xlfn.IFS(ISTEXT(citizen_services_records_log!L366),citizen_services_records_log!L366, ISBLANK(citizen_services_records_log!L366),"None")),"Id","ID",1)</f>
        <v>Approved</v>
      </c>
      <c r="M366" s="5" t="str" cm="1">
        <f t="array" ref="M366">IF(citizen_services_records_log!M366 = "Re-opened","Re-opened",PROPER(_xlfn.IFS(ISTEXT(citizen_services_records_log!M366),citizen_services_records_log!M366, ISBLANK(citizen_services_records_log!M366),"None")))</f>
        <v>Pending</v>
      </c>
      <c r="N366" s="5" t="str" cm="1">
        <f t="array" ref="N366">(_xlfn.IFS(ISTEXT(citizen_services_records_log!N366),citizen_services_records_log!N366,ISBLANK(citizen_services_records_log!N366),"None"))</f>
        <v>Q006</v>
      </c>
      <c r="O366" s="5" t="str" cm="1">
        <f t="array" ref="O366">_xlfn.IFS(ISTEXT(citizen_services_records_log!O366),PROPER(citizen_services_records_log!O366),ISBLANK(citizen_services_records_log!O366),"None")</f>
        <v>Chris Meyer</v>
      </c>
      <c r="P366" s="4" t="str">
        <f>IF(ISBLANK(citizen_services_records_log!P366),"None",IF(ISNUMBER(citizen_services_records_log!P366),citizen_services_records_log!P366,DATE(RIGHT(citizen_services_records_log!P366,4),MID(citizen_services_records_log!P366,4,2),LEFT(citizen_services_records_log!P366,2))))</f>
        <v>None</v>
      </c>
      <c r="Q366" s="5" t="str" cm="1">
        <f t="array" ref="Q366">SUBSTITUTE(_xlfn.IFS(ISTEXT(citizen_services_records_log!Q366),PROPER(citizen_services_records_log!Q366),ISBLANK(citizen_services_records_log!Q366),"None"),"Id","ID",1)</f>
        <v>None</v>
      </c>
    </row>
    <row r="367" spans="1:17" x14ac:dyDescent="0.3">
      <c r="A367" s="5" t="str">
        <f>IF(ISBLANK(citizen_services_records_log!A367),"None",(CONCATENATE(UPPER(_xlfn.TEXTBEFORE(SUBSTITUTE(citizen_services_records_log!A367, "-", ""), {"0","1","2","3","4","5","6","7","8","9"}, 1)),"-",RIGHT(citizen_services_records_log!A367,6))))</f>
        <v>DHA-000553</v>
      </c>
      <c r="B367" s="2">
        <f>IF(ISBLANK(citizen_services_records_log!B367),"None",IF(ISNUMBER(citizen_services_records_log!B367),citizen_services_records_log!B367,DATE(RIGHT(citizen_services_records_log!B367,4),MID(citizen_services_records_log!B367,4,2),LEFT(citizen_services_records_log!B367,2))))</f>
        <v>46214</v>
      </c>
      <c r="C367" s="5" t="str">
        <f>IF(citizen_services_records_log!C367 = "SASSA Grant Status Enquiry","SASSA - Grant Status Enquiry",IF(citizen_services_records_log!C367 = "SASSA Grant Application",  "SASSA - Grant Application", IF(citizen_services_records_log!C367=0,"None", citizen_services_records_log!C367)))</f>
        <v>Home Affairs - ID Application</v>
      </c>
      <c r="D367" s="5" t="str" cm="1">
        <f t="array" ref="D367">_xlfn.IFS(ISTEXT(citizen_services_records_log!D367),PROPER(citizen_services_records_log!D367),ISBLANK(citizen_services_records_log!D367),"None")</f>
        <v>Sebokeng Sassa Office</v>
      </c>
      <c r="E367" s="5" t="str" cm="1">
        <f t="array" ref="E367">_xlfn.IFS(ISTEXT(citizen_services_records_log!E367),PROPER(citizen_services_records_log!E367),ISBLANK(citizen_services_records_log!E367),"None")</f>
        <v>Tumelo Kruger</v>
      </c>
      <c r="F367" s="6" cm="1">
        <f t="array" ref="F367">_xlfn.IFS(ISBLANK(citizen_services_records_log!F367),"None", TYPE(citizen_services_records_log!F367)=1,citizen_services_records_log!F367,citizen_services_records_log!F367="ID NOT PROVIDED","ID not provided" )</f>
        <v>5810000000000</v>
      </c>
      <c r="G367" s="4" t="str">
        <f>IF(ISBLANK(citizen_services_records_log!G367),"None",IF(ISNUMBER(citizen_services_records_log!G367),citizen_services_records_log!G367,DATE(RIGHT(citizen_services_records_log!G367,4),MID(citizen_services_records_log!G367,4,2),LEFT(citizen_services_records_log!G367,2))))</f>
        <v>None</v>
      </c>
      <c r="H367" s="5" t="str" cm="1">
        <f t="array" ref="H367">_xlfn.IFS(citizen_services_records_log!H367="M", "Male", citizen_services_records_log!H367 = "F", "Female", citizen_services_records_log!H367="male", "Male", citizen_services_records_log!H367="female","Female", ISBLANK(citizen_services_records_log!H367),"None", citizen_services_records_log!H367 = "Female", "Female", citizen_services_records_log!H367="Male","Male")</f>
        <v>Female</v>
      </c>
      <c r="I367" s="6" t="str">
        <f>IF(OR(ISBLANK(citizen_services_records_log!I367),UPPER(TRIM(citizen_services_records_log!I367))="N/A"),"None",_xlfn.LET(_xlpm.d,RIGHT(SUBSTITUTE(SUBSTITUTE(SUBSTITUTE(SUBSTITUTE(citizen_services_records_log!I367," ",""),"-",""),"(",""),")",""),9),"0"&amp;LEFT(_xlpm.d,2)&amp;" "&amp;MID(_xlpm.d,3,3)&amp;" "&amp;RIGHT(_xlpm.d,4)))</f>
        <v>077 748 0206</v>
      </c>
      <c r="J367" s="5" t="str" cm="1">
        <f t="array" ref="J367">_xlfn.IFS(ISTEXT(citizen_services_records_log!J367),citizen_services_records_log!J367,ISBLANK(citizen_services_records_log!J367),"None")</f>
        <v>Ward 8</v>
      </c>
      <c r="K367" s="5" t="str" cm="1">
        <f t="array" ref="K367">_xlfn.IFS(ISTEXT(citizen_services_records_log!K367),citizen_services_records_log!K367, ISBLANK(citizen_services_records_log!K367),"None")</f>
        <v>None</v>
      </c>
      <c r="L367" s="5" t="str" cm="1">
        <f t="array" ref="L367">SUBSTITUTE(PROPER(_xlfn.IFS(ISTEXT(citizen_services_records_log!L367),citizen_services_records_log!L367, ISBLANK(citizen_services_records_log!L367),"None")),"Id","ID",1)</f>
        <v>None</v>
      </c>
      <c r="M367" s="5" t="str" cm="1">
        <f t="array" ref="M367">IF(citizen_services_records_log!M367 = "Re-opened","Re-opened",PROPER(_xlfn.IFS(ISTEXT(citizen_services_records_log!M367),citizen_services_records_log!M367, ISBLANK(citizen_services_records_log!M367),"None")))</f>
        <v>Captured</v>
      </c>
      <c r="N367" s="5" t="str" cm="1">
        <f t="array" ref="N367">(_xlfn.IFS(ISTEXT(citizen_services_records_log!N367),citizen_services_records_log!N367,ISBLANK(citizen_services_records_log!N367),"None"))</f>
        <v>Q090</v>
      </c>
      <c r="O367" s="5" t="str" cm="1">
        <f t="array" ref="O367">_xlfn.IFS(ISTEXT(citizen_services_records_log!O367),PROPER(citizen_services_records_log!O367),ISBLANK(citizen_services_records_log!O367),"None")</f>
        <v>Andries Nel</v>
      </c>
      <c r="P367" s="4" t="str">
        <f>IF(ISBLANK(citizen_services_records_log!P367),"None",IF(ISNUMBER(citizen_services_records_log!P367),citizen_services_records_log!P367,DATE(RIGHT(citizen_services_records_log!P367,4),MID(citizen_services_records_log!P367,4,2),LEFT(citizen_services_records_log!P367,2))))</f>
        <v>None</v>
      </c>
      <c r="Q367" s="5" t="str" cm="1">
        <f t="array" ref="Q367">SUBSTITUTE(_xlfn.IFS(ISTEXT(citizen_services_records_log!Q367),PROPER(citizen_services_records_log!Q367),ISBLANK(citizen_services_records_log!Q367),"None"),"Id","ID",1)</f>
        <v>Applicant Is A Minor, Guardian Present And Documented</v>
      </c>
    </row>
    <row r="368" spans="1:17" x14ac:dyDescent="0.3">
      <c r="A368" s="5" t="str">
        <f>IF(ISBLANK(citizen_services_records_log!A368),"None",(CONCATENATE(UPPER(_xlfn.TEXTBEFORE(SUBSTITUTE(citizen_services_records_log!A368, "-", ""), {"0","1","2","3","4","5","6","7","8","9"}, 1)),"-",RIGHT(citizen_services_records_log!A368,6))))</f>
        <v>MUN-000130</v>
      </c>
      <c r="B368" s="2" t="str">
        <f>IF(ISBLANK(citizen_services_records_log!B368),"None",IF(ISNUMBER(citizen_services_records_log!B368),citizen_services_records_log!B368,DATE(RIGHT(citizen_services_records_log!B368,4),MID(citizen_services_records_log!B368,4,2),LEFT(citizen_services_records_log!B368,2))))</f>
        <v>None</v>
      </c>
      <c r="C368" s="5" t="str">
        <f>IF(citizen_services_records_log!C368 = "SASSA Grant Status Enquiry","SASSA - Grant Status Enquiry",IF(citizen_services_records_log!C368 = "SASSA Grant Application",  "SASSA - Grant Application", IF(citizen_services_records_log!C368=0,"None", citizen_services_records_log!C368)))</f>
        <v>Municipal - Service Request</v>
      </c>
      <c r="D368" s="5" t="str" cm="1">
        <f t="array" ref="D368">_xlfn.IFS(ISTEXT(citizen_services_records_log!D368),PROPER(citizen_services_records_log!D368),ISBLANK(citizen_services_records_log!D368),"None")</f>
        <v>Sasolburg Home Affairs</v>
      </c>
      <c r="E368" s="5" t="str" cm="1">
        <f t="array" ref="E368">_xlfn.IFS(ISTEXT(citizen_services_records_log!E368),PROPER(citizen_services_records_log!E368),ISBLANK(citizen_services_records_log!E368),"None")</f>
        <v>Tumelo Van Der Merwe</v>
      </c>
      <c r="F368" s="6" cm="1">
        <f t="array" ref="F368">_xlfn.IFS(ISBLANK(citizen_services_records_log!F368),"None", TYPE(citizen_services_records_log!F368)=1,citizen_services_records_log!F368,citizen_services_records_log!F368="ID NOT PROVIDED","ID not provided" )</f>
        <v>4600000000000</v>
      </c>
      <c r="G368" s="4">
        <f>IF(ISBLANK(citizen_services_records_log!G368),"None",IF(ISNUMBER(citizen_services_records_log!G368),citizen_services_records_log!G368,DATE(RIGHT(citizen_services_records_log!G368,4),MID(citizen_services_records_log!G368,4,2),LEFT(citizen_services_records_log!G368,2))))</f>
        <v>16884</v>
      </c>
      <c r="H368" s="5" t="str" cm="1">
        <f t="array" ref="H368">_xlfn.IFS(citizen_services_records_log!H368="M", "Male", citizen_services_records_log!H368 = "F", "Female", citizen_services_records_log!H368="male", "Male", citizen_services_records_log!H368="female","Female", ISBLANK(citizen_services_records_log!H368),"None", citizen_services_records_log!H368 = "Female", "Female", citizen_services_records_log!H368="Male","Male")</f>
        <v>Male</v>
      </c>
      <c r="I368" s="6" t="str">
        <f>IF(OR(ISBLANK(citizen_services_records_log!I368),UPPER(TRIM(citizen_services_records_log!I368))="N/A"),"None",_xlfn.LET(_xlpm.d,RIGHT(SUBSTITUTE(SUBSTITUTE(SUBSTITUTE(SUBSTITUTE(citizen_services_records_log!I368," ",""),"-",""),"(",""),")",""),9),"0"&amp;LEFT(_xlpm.d,2)&amp;" "&amp;MID(_xlpm.d,3,3)&amp;" "&amp;RIGHT(_xlpm.d,4)))</f>
        <v>None</v>
      </c>
      <c r="J368" s="5" t="str" cm="1">
        <f t="array" ref="J368">_xlfn.IFS(ISTEXT(citizen_services_records_log!J368),citizen_services_records_log!J368,ISBLANK(citizen_services_records_log!J368),"None")</f>
        <v>Ward 17</v>
      </c>
      <c r="K368" s="5" t="str" cm="1">
        <f t="array" ref="K368">_xlfn.IFS(ISTEXT(citizen_services_records_log!K368),citizen_services_records_log!K368, ISBLANK(citizen_services_records_log!K368),"None")</f>
        <v>None</v>
      </c>
      <c r="L368" s="5" t="str" cm="1">
        <f t="array" ref="L368">SUBSTITUTE(PROPER(_xlfn.IFS(ISTEXT(citizen_services_records_log!L368),citizen_services_records_log!L368, ISBLANK(citizen_services_records_log!L368),"None")),"Id","ID",1)</f>
        <v>Complete</v>
      </c>
      <c r="M368" s="5" t="str" cm="1">
        <f t="array" ref="M368">IF(citizen_services_records_log!M368 = "Re-opened","Re-opened",PROPER(_xlfn.IFS(ISTEXT(citizen_services_records_log!M368),citizen_services_records_log!M368, ISBLANK(citizen_services_records_log!M368),"None")))</f>
        <v>Closed</v>
      </c>
      <c r="N368" s="5" t="str" cm="1">
        <f t="array" ref="N368">(_xlfn.IFS(ISTEXT(citizen_services_records_log!N368),citizen_services_records_log!N368,ISBLANK(citizen_services_records_log!N368),"None"))</f>
        <v>Q143</v>
      </c>
      <c r="O368" s="5" t="str" cm="1">
        <f t="array" ref="O368">_xlfn.IFS(ISTEXT(citizen_services_records_log!O368),PROPER(citizen_services_records_log!O368),ISBLANK(citizen_services_records_log!O368),"None")</f>
        <v>Zanele Coetzee</v>
      </c>
      <c r="P368" s="4" t="str">
        <f>IF(ISBLANK(citizen_services_records_log!P368),"None",IF(ISNUMBER(citizen_services_records_log!P368),citizen_services_records_log!P368,DATE(RIGHT(citizen_services_records_log!P368,4),MID(citizen_services_records_log!P368,4,2),LEFT(citizen_services_records_log!P368,2))))</f>
        <v>None</v>
      </c>
      <c r="Q368" s="5" t="str" cm="1">
        <f t="array" ref="Q368">SUBSTITUTE(_xlfn.IFS(ISTEXT(citizen_services_records_log!Q368),PROPER(citizen_services_records_log!Q368),ISBLANK(citizen_services_records_log!Q368),"None"),"Id","ID",1)</f>
        <v>Record Incomplete - Contact Number Illegible On Form</v>
      </c>
    </row>
    <row r="369" spans="1:17" x14ac:dyDescent="0.3">
      <c r="A369" s="5" t="str">
        <f>IF(ISBLANK(citizen_services_records_log!A369),"None",(CONCATENATE(UPPER(_xlfn.TEXTBEFORE(SUBSTITUTE(citizen_services_records_log!A369, "-", ""), {"0","1","2","3","4","5","6","7","8","9"}, 1)),"-",RIGHT(citizen_services_records_log!A369,6))))</f>
        <v>SASSA-000389</v>
      </c>
      <c r="B369" s="2">
        <f>IF(ISBLANK(citizen_services_records_log!B369),"None",IF(ISNUMBER(citizen_services_records_log!B369),citizen_services_records_log!B369,DATE(RIGHT(citizen_services_records_log!B369,4),MID(citizen_services_records_log!B369,4,2),LEFT(citizen_services_records_log!B369,2))))</f>
        <v>46275</v>
      </c>
      <c r="C369" s="5" t="str">
        <f>IF(citizen_services_records_log!C369 = "SASSA Grant Status Enquiry","SASSA - Grant Status Enquiry",IF(citizen_services_records_log!C369 = "SASSA Grant Application",  "SASSA - Grant Application", IF(citizen_services_records_log!C369=0,"None", citizen_services_records_log!C369)))</f>
        <v>SASSA - Grant Status Enquiry</v>
      </c>
      <c r="D369" s="5" t="str" cm="1">
        <f t="array" ref="D369">_xlfn.IFS(ISTEXT(citizen_services_records_log!D369),PROPER(citizen_services_records_log!D369),ISBLANK(citizen_services_records_log!D369),"None")</f>
        <v>Emfuleni Municipal Office</v>
      </c>
      <c r="E369" s="5" t="str" cm="1">
        <f t="array" ref="E369">_xlfn.IFS(ISTEXT(citizen_services_records_log!E369),PROPER(citizen_services_records_log!E369),ISBLANK(citizen_services_records_log!E369),"None")</f>
        <v>Kagiso Kruger</v>
      </c>
      <c r="F369" s="6" cm="1">
        <f t="array" ref="F369">_xlfn.IFS(ISBLANK(citizen_services_records_log!F369),"None", TYPE(citizen_services_records_log!F369)=1,citizen_services_records_log!F369,citizen_services_records_log!F369="ID NOT PROVIDED","ID not provided" )</f>
        <v>4700000000000</v>
      </c>
      <c r="G369" s="4">
        <f>IF(ISBLANK(citizen_services_records_log!G369),"None",IF(ISNUMBER(citizen_services_records_log!G369),citizen_services_records_log!G369,DATE(RIGHT(citizen_services_records_log!G369,4),MID(citizen_services_records_log!G369,4,2),LEFT(citizen_services_records_log!G369,2))))</f>
        <v>17276</v>
      </c>
      <c r="H369" s="5" t="str" cm="1">
        <f t="array" ref="H369">_xlfn.IFS(citizen_services_records_log!H369="M", "Male", citizen_services_records_log!H369 = "F", "Female", citizen_services_records_log!H369="male", "Male", citizen_services_records_log!H369="female","Female", ISBLANK(citizen_services_records_log!H369),"None", citizen_services_records_log!H369 = "Female", "Female", citizen_services_records_log!H369="Male","Male")</f>
        <v>Male</v>
      </c>
      <c r="I369" s="6" t="str">
        <f>IF(OR(ISBLANK(citizen_services_records_log!I369),UPPER(TRIM(citizen_services_records_log!I369))="N/A"),"None",_xlfn.LET(_xlpm.d,RIGHT(SUBSTITUTE(SUBSTITUTE(SUBSTITUTE(SUBSTITUTE(citizen_services_records_log!I369," ",""),"-",""),"(",""),")",""),9),"0"&amp;LEFT(_xlpm.d,2)&amp;" "&amp;MID(_xlpm.d,3,3)&amp;" "&amp;RIGHT(_xlpm.d,4)))</f>
        <v>066 603 4387</v>
      </c>
      <c r="J369" s="5" t="str" cm="1">
        <f t="array" ref="J369">_xlfn.IFS(ISTEXT(citizen_services_records_log!J369),citizen_services_records_log!J369,ISBLANK(citizen_services_records_log!J369),"None")</f>
        <v>Ward 16</v>
      </c>
      <c r="K369" s="5" t="str" cm="1">
        <f t="array" ref="K369">_xlfn.IFS(ISTEXT(citizen_services_records_log!K369),citizen_services_records_log!K369, ISBLANK(citizen_services_records_log!K369),"None")</f>
        <v>None</v>
      </c>
      <c r="L369" s="5" t="str" cm="1">
        <f t="array" ref="L369">SUBSTITUTE(PROPER(_xlfn.IFS(ISTEXT(citizen_services_records_log!L369),citizen_services_records_log!L369, ISBLANK(citizen_services_records_log!L369),"None")),"Id","ID",1)</f>
        <v>None</v>
      </c>
      <c r="M369" s="5" t="str" cm="1">
        <f t="array" ref="M369">IF(citizen_services_records_log!M369 = "Re-opened","Re-opened",PROPER(_xlfn.IFS(ISTEXT(citizen_services_records_log!M369),citizen_services_records_log!M369, ISBLANK(citizen_services_records_log!M369),"None")))</f>
        <v>Awaiting Documents</v>
      </c>
      <c r="N369" s="5" t="str" cm="1">
        <f t="array" ref="N369">(_xlfn.IFS(ISTEXT(citizen_services_records_log!N369),citizen_services_records_log!N369,ISBLANK(citizen_services_records_log!N369),"None"))</f>
        <v>Q136</v>
      </c>
      <c r="O369" s="5" t="str" cm="1">
        <f t="array" ref="O369">_xlfn.IFS(ISTEXT(citizen_services_records_log!O369),PROPER(citizen_services_records_log!O369),ISBLANK(citizen_services_records_log!O369),"None")</f>
        <v>Busisiwe Swart</v>
      </c>
      <c r="P369" s="4" t="str">
        <f>IF(ISBLANK(citizen_services_records_log!P369),"None",IF(ISNUMBER(citizen_services_records_log!P369),citizen_services_records_log!P369,DATE(RIGHT(citizen_services_records_log!P369,4),MID(citizen_services_records_log!P369,4,2),LEFT(citizen_services_records_log!P369,2))))</f>
        <v>None</v>
      </c>
      <c r="Q369" s="5" t="str" cm="1">
        <f t="array" ref="Q369">SUBSTITUTE(_xlfn.IFS(ISTEXT(citizen_services_records_log!Q369),PROPER(citizen_services_records_log!Q369),ISBLANK(citizen_services_records_log!Q369),"None"),"Id","ID",1)</f>
        <v>Applicant Referred To Social Worker</v>
      </c>
    </row>
    <row r="370" spans="1:17" x14ac:dyDescent="0.3">
      <c r="A370" s="5" t="str">
        <f>IF(ISBLANK(citizen_services_records_log!A370),"None",(CONCATENATE(UPPER(_xlfn.TEXTBEFORE(SUBSTITUTE(citizen_services_records_log!A370, "-", ""), {"0","1","2","3","4","5","6","7","8","9"}, 1)),"-",RIGHT(citizen_services_records_log!A370,6))))</f>
        <v>DHA-000214</v>
      </c>
      <c r="B370" s="2">
        <f>IF(ISBLANK(citizen_services_records_log!B370),"None",IF(ISNUMBER(citizen_services_records_log!B370),citizen_services_records_log!B370,DATE(RIGHT(citizen_services_records_log!B370,4),MID(citizen_services_records_log!B370,4,2),LEFT(citizen_services_records_log!B370,2))))</f>
        <v>46158</v>
      </c>
      <c r="C370" s="5" t="str">
        <f>IF(citizen_services_records_log!C370 = "SASSA Grant Status Enquiry","SASSA - Grant Status Enquiry",IF(citizen_services_records_log!C370 = "SASSA Grant Application",  "SASSA - Grant Application", IF(citizen_services_records_log!C370=0,"None", citizen_services_records_log!C370)))</f>
        <v>Home Affairs - Birth Certificate</v>
      </c>
      <c r="D370" s="5" t="str" cm="1">
        <f t="array" ref="D370">_xlfn.IFS(ISTEXT(citizen_services_records_log!D370),PROPER(citizen_services_records_log!D370),ISBLANK(citizen_services_records_log!D370),"None")</f>
        <v>Vanderbijlpark Home Affairs</v>
      </c>
      <c r="E370" s="5" t="str" cm="1">
        <f t="array" ref="E370">_xlfn.IFS(ISTEXT(citizen_services_records_log!E370),PROPER(citizen_services_records_log!E370),ISBLANK(citizen_services_records_log!E370),"None")</f>
        <v>Lindiwe Steyn</v>
      </c>
      <c r="F370" s="6" t="str" cm="1">
        <f t="array" ref="F370">_xlfn.IFS(ISBLANK(citizen_services_records_log!F370),"None", TYPE(citizen_services_records_log!F370)=1,citizen_services_records_log!F370,citizen_services_records_log!F370="ID NOT PROVIDED","ID not provided" )</f>
        <v>ID not provided</v>
      </c>
      <c r="G370" s="4">
        <f>IF(ISBLANK(citizen_services_records_log!G370),"None",IF(ISNUMBER(citizen_services_records_log!G370),citizen_services_records_log!G370,DATE(RIGHT(citizen_services_records_log!G370,4),MID(citizen_services_records_log!G370,4,2),LEFT(citizen_services_records_log!G370,2))))</f>
        <v>26102</v>
      </c>
      <c r="H370" s="5" t="str" cm="1">
        <f t="array" ref="H370">_xlfn.IFS(citizen_services_records_log!H370="M", "Male", citizen_services_records_log!H370 = "F", "Female", citizen_services_records_log!H370="male", "Male", citizen_services_records_log!H370="female","Female", ISBLANK(citizen_services_records_log!H370),"None", citizen_services_records_log!H370 = "Female", "Female", citizen_services_records_log!H370="Male","Male")</f>
        <v>Female</v>
      </c>
      <c r="I370" s="6" t="str">
        <f>IF(OR(ISBLANK(citizen_services_records_log!I370),UPPER(TRIM(citizen_services_records_log!I370))="N/A"),"None",_xlfn.LET(_xlpm.d,RIGHT(SUBSTITUTE(SUBSTITUTE(SUBSTITUTE(SUBSTITUTE(citizen_services_records_log!I370," ",""),"-",""),"(",""),")",""),9),"0"&amp;LEFT(_xlpm.d,2)&amp;" "&amp;MID(_xlpm.d,3,3)&amp;" "&amp;RIGHT(_xlpm.d,4)))</f>
        <v>066 209 8714</v>
      </c>
      <c r="J370" s="5" t="str" cm="1">
        <f t="array" ref="J370">_xlfn.IFS(ISTEXT(citizen_services_records_log!J370),citizen_services_records_log!J370,ISBLANK(citizen_services_records_log!J370),"None")</f>
        <v>Ward 10</v>
      </c>
      <c r="K370" s="5" t="str" cm="1">
        <f t="array" ref="K370">_xlfn.IFS(ISTEXT(citizen_services_records_log!K370),citizen_services_records_log!K370, ISBLANK(citizen_services_records_log!K370),"None")</f>
        <v>None</v>
      </c>
      <c r="L370" s="5" t="str" cm="1">
        <f t="array" ref="L370">SUBSTITUTE(PROPER(_xlfn.IFS(ISTEXT(citizen_services_records_log!L370),citizen_services_records_log!L370, ISBLANK(citizen_services_records_log!L370),"None")),"Id","ID",1)</f>
        <v>Under Review</v>
      </c>
      <c r="M370" s="5" t="str" cm="1">
        <f t="array" ref="M370">IF(citizen_services_records_log!M370 = "Re-opened","Re-opened",PROPER(_xlfn.IFS(ISTEXT(citizen_services_records_log!M370),citizen_services_records_log!M370, ISBLANK(citizen_services_records_log!M370),"None")))</f>
        <v>Resolved</v>
      </c>
      <c r="N370" s="5" t="str" cm="1">
        <f t="array" ref="N370">(_xlfn.IFS(ISTEXT(citizen_services_records_log!N370),citizen_services_records_log!N370,ISBLANK(citizen_services_records_log!N370),"None"))</f>
        <v>Q264</v>
      </c>
      <c r="O370" s="5" t="str" cm="1">
        <f t="array" ref="O370">_xlfn.IFS(ISTEXT(citizen_services_records_log!O370),PROPER(citizen_services_records_log!O370),ISBLANK(citizen_services_records_log!O370),"None")</f>
        <v>Werner Swart</v>
      </c>
      <c r="P370" s="4" t="str">
        <f>IF(ISBLANK(citizen_services_records_log!P370),"None",IF(ISNUMBER(citizen_services_records_log!P370),citizen_services_records_log!P370,DATE(RIGHT(citizen_services_records_log!P370,4),MID(citizen_services_records_log!P370,4,2),LEFT(citizen_services_records_log!P370,2))))</f>
        <v>None</v>
      </c>
      <c r="Q370" s="5" t="str" cm="1">
        <f t="array" ref="Q370">SUBSTITUTE(_xlfn.IFS(ISTEXT(citizen_services_records_log!Q370),PROPER(citizen_services_records_log!Q370),ISBLANK(citizen_services_records_log!Q370),"None"),"Id","ID",1)</f>
        <v>Interpreter Required - Assisted In Sesotho</v>
      </c>
    </row>
    <row r="371" spans="1:17" x14ac:dyDescent="0.3">
      <c r="A371" s="5" t="str">
        <f>IF(ISBLANK(citizen_services_records_log!A371),"None",(CONCATENATE(UPPER(_xlfn.TEXTBEFORE(SUBSTITUTE(citizen_services_records_log!A371, "-", ""), {"0","1","2","3","4","5","6","7","8","9"}, 1)),"-",RIGHT(citizen_services_records_log!A371,6))))</f>
        <v>SASSA-000293</v>
      </c>
      <c r="B371" s="2">
        <f>IF(ISBLANK(citizen_services_records_log!B371),"None",IF(ISNUMBER(citizen_services_records_log!B371),citizen_services_records_log!B371,DATE(RIGHT(citizen_services_records_log!B371,4),MID(citizen_services_records_log!B371,4,2),LEFT(citizen_services_records_log!B371,2))))</f>
        <v>46141</v>
      </c>
      <c r="C371" s="5" t="str">
        <f>IF(citizen_services_records_log!C371 = "SASSA Grant Status Enquiry","SASSA - Grant Status Enquiry",IF(citizen_services_records_log!C371 = "SASSA Grant Application",  "SASSA - Grant Application", IF(citizen_services_records_log!C371=0,"None", citizen_services_records_log!C371)))</f>
        <v>SASSA - Grant Application</v>
      </c>
      <c r="D371" s="5" t="str" cm="1">
        <f t="array" ref="D371">_xlfn.IFS(ISTEXT(citizen_services_records_log!D371),PROPER(citizen_services_records_log!D371),ISBLANK(citizen_services_records_log!D371),"None")</f>
        <v>Emfuleni Municipal Office</v>
      </c>
      <c r="E371" s="5" t="str" cm="1">
        <f t="array" ref="E371">_xlfn.IFS(ISTEXT(citizen_services_records_log!E371),PROPER(citizen_services_records_log!E371),ISBLANK(citizen_services_records_log!E371),"None")</f>
        <v>Bongani Radebe</v>
      </c>
      <c r="F371" s="6" cm="1">
        <f t="array" ref="F371">_xlfn.IFS(ISBLANK(citizen_services_records_log!F371),"None", TYPE(citizen_services_records_log!F371)=1,citizen_services_records_log!F371,citizen_services_records_log!F371="ID NOT PROVIDED","ID not provided" )</f>
        <v>6900000000000</v>
      </c>
      <c r="G371" s="4">
        <f>IF(ISBLANK(citizen_services_records_log!G371),"None",IF(ISNUMBER(citizen_services_records_log!G371),citizen_services_records_log!G371,DATE(RIGHT(citizen_services_records_log!G371,4),MID(citizen_services_records_log!G371,4,2),LEFT(citizen_services_records_log!G371,2))))</f>
        <v>25259</v>
      </c>
      <c r="H371" s="5" t="str" cm="1">
        <f t="array" ref="H371">_xlfn.IFS(citizen_services_records_log!H371="M", "Male", citizen_services_records_log!H371 = "F", "Female", citizen_services_records_log!H371="male", "Male", citizen_services_records_log!H371="female","Female", ISBLANK(citizen_services_records_log!H371),"None", citizen_services_records_log!H371 = "Female", "Female", citizen_services_records_log!H371="Male","Male")</f>
        <v>Female</v>
      </c>
      <c r="I371" s="6" t="str">
        <f>IF(OR(ISBLANK(citizen_services_records_log!I371),UPPER(TRIM(citizen_services_records_log!I371))="N/A"),"None",_xlfn.LET(_xlpm.d,RIGHT(SUBSTITUTE(SUBSTITUTE(SUBSTITUTE(SUBSTITUTE(citizen_services_records_log!I371," ",""),"-",""),"(",""),")",""),9),"0"&amp;LEFT(_xlpm.d,2)&amp;" "&amp;MID(_xlpm.d,3,3)&amp;" "&amp;RIGHT(_xlpm.d,4)))</f>
        <v>082 475 6037</v>
      </c>
      <c r="J371" s="5" t="str" cm="1">
        <f t="array" ref="J371">_xlfn.IFS(ISTEXT(citizen_services_records_log!J371),citizen_services_records_log!J371,ISBLANK(citizen_services_records_log!J371),"None")</f>
        <v>Ward 15</v>
      </c>
      <c r="K371" s="5" t="str" cm="1">
        <f t="array" ref="K371">_xlfn.IFS(ISTEXT(citizen_services_records_log!K371),citizen_services_records_log!K371, ISBLANK(citizen_services_records_log!K371),"None")</f>
        <v>Foster Child Grant</v>
      </c>
      <c r="L371" s="5" t="str" cm="1">
        <f t="array" ref="L371">SUBSTITUTE(PROPER(_xlfn.IFS(ISTEXT(citizen_services_records_log!L371),citizen_services_records_log!L371, ISBLANK(citizen_services_records_log!L371),"None")),"Id","ID",1)</f>
        <v>Under Review</v>
      </c>
      <c r="M371" s="5" t="str" cm="1">
        <f t="array" ref="M371">IF(citizen_services_records_log!M371 = "Re-opened","Re-opened",PROPER(_xlfn.IFS(ISTEXT(citizen_services_records_log!M371),citizen_services_records_log!M371, ISBLANK(citizen_services_records_log!M371),"None")))</f>
        <v>Captured</v>
      </c>
      <c r="N371" s="5" t="str" cm="1">
        <f t="array" ref="N371">(_xlfn.IFS(ISTEXT(citizen_services_records_log!N371),citizen_services_records_log!N371,ISBLANK(citizen_services_records_log!N371),"None"))</f>
        <v>Q010</v>
      </c>
      <c r="O371" s="5" t="str" cm="1">
        <f t="array" ref="O371">_xlfn.IFS(ISTEXT(citizen_services_records_log!O371),PROPER(citizen_services_records_log!O371),ISBLANK(citizen_services_records_log!O371),"None")</f>
        <v>Lerato Meyer</v>
      </c>
      <c r="P371" s="4" t="str">
        <f>IF(ISBLANK(citizen_services_records_log!P371),"None",IF(ISNUMBER(citizen_services_records_log!P371),citizen_services_records_log!P371,DATE(RIGHT(citizen_services_records_log!P371,4),MID(citizen_services_records_log!P371,4,2),LEFT(citizen_services_records_log!P371,2))))</f>
        <v>None</v>
      </c>
      <c r="Q371" s="5" t="str" cm="1">
        <f t="array" ref="Q371">SUBSTITUTE(_xlfn.IFS(ISTEXT(citizen_services_records_log!Q371),PROPER(citizen_services_records_log!Q371),ISBLANK(citizen_services_records_log!Q371),"None"),"Id","ID",1)</f>
        <v>Applicant Is A Minor, Guardian Present And Documented</v>
      </c>
    </row>
    <row r="372" spans="1:17" x14ac:dyDescent="0.3">
      <c r="A372" s="5" t="str">
        <f>IF(ISBLANK(citizen_services_records_log!A372),"None",(CONCATENATE(UPPER(_xlfn.TEXTBEFORE(SUBSTITUTE(citizen_services_records_log!A372, "-", ""), {"0","1","2","3","4","5","6","7","8","9"}, 1)),"-",RIGHT(citizen_services_records_log!A372,6))))</f>
        <v>SASSA-000681</v>
      </c>
      <c r="B372" s="2">
        <f>IF(ISBLANK(citizen_services_records_log!B372),"None",IF(ISNUMBER(citizen_services_records_log!B372),citizen_services_records_log!B372,DATE(RIGHT(citizen_services_records_log!B372,4),MID(citizen_services_records_log!B372,4,2),LEFT(citizen_services_records_log!B372,2))))</f>
        <v>46060</v>
      </c>
      <c r="C372" s="5" t="str">
        <f>IF(citizen_services_records_log!C372 = "SASSA Grant Status Enquiry","SASSA - Grant Status Enquiry",IF(citizen_services_records_log!C372 = "SASSA Grant Application",  "SASSA - Grant Application", IF(citizen_services_records_log!C372=0,"None", citizen_services_records_log!C372)))</f>
        <v>SASSA - Grant Status Enquiry</v>
      </c>
      <c r="D372" s="5" t="str" cm="1">
        <f t="array" ref="D372">_xlfn.IFS(ISTEXT(citizen_services_records_log!D372),PROPER(citizen_services_records_log!D372),ISBLANK(citizen_services_records_log!D372),"None")</f>
        <v>Evaton Sassa Office</v>
      </c>
      <c r="E372" s="5" t="str" cm="1">
        <f t="array" ref="E372">_xlfn.IFS(ISTEXT(citizen_services_records_log!E372),PROPER(citizen_services_records_log!E372),ISBLANK(citizen_services_records_log!E372),"None")</f>
        <v>Thabo Botha</v>
      </c>
      <c r="F372" s="6" cm="1">
        <f t="array" ref="F372">_xlfn.IFS(ISBLANK(citizen_services_records_log!F372),"None", TYPE(citizen_services_records_log!F372)=1,citizen_services_records_log!F372,citizen_services_records_log!F372="ID NOT PROVIDED","ID not provided" )</f>
        <v>5100000000000</v>
      </c>
      <c r="G372" s="4">
        <f>IF(ISBLANK(citizen_services_records_log!G372),"None",IF(ISNUMBER(citizen_services_records_log!G372),citizen_services_records_log!G372,DATE(RIGHT(citizen_services_records_log!G372,4),MID(citizen_services_records_log!G372,4,2),LEFT(citizen_services_records_log!G372,2))))</f>
        <v>18783</v>
      </c>
      <c r="H372" s="5" t="str" cm="1">
        <f t="array" ref="H372">_xlfn.IFS(citizen_services_records_log!H372="M", "Male", citizen_services_records_log!H372 = "F", "Female", citizen_services_records_log!H372="male", "Male", citizen_services_records_log!H372="female","Female", ISBLANK(citizen_services_records_log!H372),"None", citizen_services_records_log!H372 = "Female", "Female", citizen_services_records_log!H372="Male","Male")</f>
        <v>Female</v>
      </c>
      <c r="I372" s="6" t="str">
        <f>IF(OR(ISBLANK(citizen_services_records_log!I372),UPPER(TRIM(citizen_services_records_log!I372))="N/A"),"None",_xlfn.LET(_xlpm.d,RIGHT(SUBSTITUTE(SUBSTITUTE(SUBSTITUTE(SUBSTITUTE(citizen_services_records_log!I372," ",""),"-",""),"(",""),")",""),9),"0"&amp;LEFT(_xlpm.d,2)&amp;" "&amp;MID(_xlpm.d,3,3)&amp;" "&amp;RIGHT(_xlpm.d,4)))</f>
        <v>079 393 9582</v>
      </c>
      <c r="J372" s="5" t="str" cm="1">
        <f t="array" ref="J372">_xlfn.IFS(ISTEXT(citizen_services_records_log!J372),citizen_services_records_log!J372,ISBLANK(citizen_services_records_log!J372),"None")</f>
        <v>Ward 15</v>
      </c>
      <c r="K372" s="5" t="str" cm="1">
        <f t="array" ref="K372">_xlfn.IFS(ISTEXT(citizen_services_records_log!K372),citizen_services_records_log!K372, ISBLANK(citizen_services_records_log!K372),"None")</f>
        <v>Foster Child Grant</v>
      </c>
      <c r="L372" s="5" t="str" cm="1">
        <f t="array" ref="L372">SUBSTITUTE(PROPER(_xlfn.IFS(ISTEXT(citizen_services_records_log!L372),citizen_services_records_log!L372, ISBLANK(citizen_services_records_log!L372),"None")),"Id","ID",1)</f>
        <v>Incomplete - Missing ID Copy</v>
      </c>
      <c r="M372" s="5" t="str" cm="1">
        <f t="array" ref="M372">IF(citizen_services_records_log!M372 = "Re-opened","Re-opened",PROPER(_xlfn.IFS(ISTEXT(citizen_services_records_log!M372),citizen_services_records_log!M372, ISBLANK(citizen_services_records_log!M372),"None")))</f>
        <v>Captured</v>
      </c>
      <c r="N372" s="5" t="str" cm="1">
        <f t="array" ref="N372">(_xlfn.IFS(ISTEXT(citizen_services_records_log!N372),citizen_services_records_log!N372,ISBLANK(citizen_services_records_log!N372),"None"))</f>
        <v>Q063</v>
      </c>
      <c r="O372" s="5" t="str" cm="1">
        <f t="array" ref="O372">_xlfn.IFS(ISTEXT(citizen_services_records_log!O372),PROPER(citizen_services_records_log!O372),ISBLANK(citizen_services_records_log!O372),"None")</f>
        <v>Palesa Radebe</v>
      </c>
      <c r="P372" s="4">
        <f>IF(ISBLANK(citizen_services_records_log!P372),"None",IF(ISNUMBER(citizen_services_records_log!P372),citizen_services_records_log!P372,DATE(RIGHT(citizen_services_records_log!P372,4),MID(citizen_services_records_log!P372,4,2),LEFT(citizen_services_records_log!P372,2))))</f>
        <v>46227</v>
      </c>
      <c r="Q372" s="5" t="str" cm="1">
        <f t="array" ref="Q372">SUBSTITUTE(_xlfn.IFS(ISTEXT(citizen_services_records_log!Q372),PROPER(citizen_services_records_log!Q372),ISBLANK(citizen_services_records_log!Q372),"None"),"Id","ID",1)</f>
        <v>System Offline - Captured Manually, Will Upload Later</v>
      </c>
    </row>
    <row r="373" spans="1:17" x14ac:dyDescent="0.3">
      <c r="A373" s="5" t="str">
        <f>IF(ISBLANK(citizen_services_records_log!A373),"None",(CONCATENATE(UPPER(_xlfn.TEXTBEFORE(SUBSTITUTE(citizen_services_records_log!A373, "-", ""), {"0","1","2","3","4","5","6","7","8","9"}, 1)),"-",RIGHT(citizen_services_records_log!A373,6))))</f>
        <v>CLN-000604</v>
      </c>
      <c r="B373" s="2">
        <f>IF(ISBLANK(citizen_services_records_log!B373),"None",IF(ISNUMBER(citizen_services_records_log!B373),citizen_services_records_log!B373,DATE(RIGHT(citizen_services_records_log!B373,4),MID(citizen_services_records_log!B373,4,2),LEFT(citizen_services_records_log!B373,2))))</f>
        <v>45986</v>
      </c>
      <c r="C373" s="5" t="str">
        <f>IF(citizen_services_records_log!C373 = "SASSA Grant Status Enquiry","SASSA - Grant Status Enquiry",IF(citizen_services_records_log!C373 = "SASSA Grant Application",  "SASSA - Grant Application", IF(citizen_services_records_log!C373=0,"None", citizen_services_records_log!C373)))</f>
        <v>Clinic - General Consultation</v>
      </c>
      <c r="D373" s="5" t="str" cm="1">
        <f t="array" ref="D373">_xlfn.IFS(ISTEXT(citizen_services_records_log!D373),PROPER(citizen_services_records_log!D373),ISBLANK(citizen_services_records_log!D373),"None")</f>
        <v>Meyerton Municipal Office</v>
      </c>
      <c r="E373" s="5" t="str" cm="1">
        <f t="array" ref="E373">_xlfn.IFS(ISTEXT(citizen_services_records_log!E373),PROPER(citizen_services_records_log!E373),ISBLANK(citizen_services_records_log!E373),"None")</f>
        <v>Johannes Fourie</v>
      </c>
      <c r="F373" s="6" cm="1">
        <f t="array" ref="F373">_xlfn.IFS(ISBLANK(citizen_services_records_log!F373),"None", TYPE(citizen_services_records_log!F373)=1,citizen_services_records_log!F373,citizen_services_records_log!F373="ID NOT PROVIDED","ID not provided" )</f>
        <v>91031195201</v>
      </c>
      <c r="G373" s="4">
        <f>IF(ISBLANK(citizen_services_records_log!G373),"None",IF(ISNUMBER(citizen_services_records_log!G373),citizen_services_records_log!G373,DATE(RIGHT(citizen_services_records_log!G373,4),MID(citizen_services_records_log!G373,4,2),LEFT(citizen_services_records_log!G373,2))))</f>
        <v>33308</v>
      </c>
      <c r="H373" s="5" t="str" cm="1">
        <f t="array" ref="H373">_xlfn.IFS(citizen_services_records_log!H373="M", "Male", citizen_services_records_log!H373 = "F", "Female", citizen_services_records_log!H373="male", "Male", citizen_services_records_log!H373="female","Female", ISBLANK(citizen_services_records_log!H373),"None", citizen_services_records_log!H373 = "Female", "Female", citizen_services_records_log!H373="Male","Male")</f>
        <v>Male</v>
      </c>
      <c r="I373" s="6" t="str">
        <f>IF(OR(ISBLANK(citizen_services_records_log!I373),UPPER(TRIM(citizen_services_records_log!I373))="N/A"),"None",_xlfn.LET(_xlpm.d,RIGHT(SUBSTITUTE(SUBSTITUTE(SUBSTITUTE(SUBSTITUTE(citizen_services_records_log!I373," ",""),"-",""),"(",""),")",""),9),"0"&amp;LEFT(_xlpm.d,2)&amp;" "&amp;MID(_xlpm.d,3,3)&amp;" "&amp;RIGHT(_xlpm.d,4)))</f>
        <v>077 431 9509</v>
      </c>
      <c r="J373" s="5" t="str" cm="1">
        <f t="array" ref="J373">_xlfn.IFS(ISTEXT(citizen_services_records_log!J373),citizen_services_records_log!J373,ISBLANK(citizen_services_records_log!J373),"None")</f>
        <v>Ward 13</v>
      </c>
      <c r="K373" s="5" t="str" cm="1">
        <f t="array" ref="K373">_xlfn.IFS(ISTEXT(citizen_services_records_log!K373),citizen_services_records_log!K373, ISBLANK(citizen_services_records_log!K373),"None")</f>
        <v>None</v>
      </c>
      <c r="L373" s="5" t="str" cm="1">
        <f t="array" ref="L373">SUBSTITUTE(PROPER(_xlfn.IFS(ISTEXT(citizen_services_records_log!L373),citizen_services_records_log!L373, ISBLANK(citizen_services_records_log!L373),"None")),"Id","ID",1)</f>
        <v>Complete</v>
      </c>
      <c r="M373" s="5" t="str" cm="1">
        <f t="array" ref="M373">IF(citizen_services_records_log!M373 = "Re-opened","Re-opened",PROPER(_xlfn.IFS(ISTEXT(citizen_services_records_log!M373),citizen_services_records_log!M373, ISBLANK(citizen_services_records_log!M373),"None")))</f>
        <v>Escalated</v>
      </c>
      <c r="N373" s="5" t="str" cm="1">
        <f t="array" ref="N373">(_xlfn.IFS(ISTEXT(citizen_services_records_log!N373),citizen_services_records_log!N373,ISBLANK(citizen_services_records_log!N373),"None"))</f>
        <v>Q192</v>
      </c>
      <c r="O373" s="5" t="str" cm="1">
        <f t="array" ref="O373">_xlfn.IFS(ISTEXT(citizen_services_records_log!O373),PROPER(citizen_services_records_log!O373),ISBLANK(citizen_services_records_log!O373),"None")</f>
        <v>Marius Khumalo</v>
      </c>
      <c r="P373" s="4" t="str">
        <f>IF(ISBLANK(citizen_services_records_log!P373),"None",IF(ISNUMBER(citizen_services_records_log!P373),citizen_services_records_log!P373,DATE(RIGHT(citizen_services_records_log!P373,4),MID(citizen_services_records_log!P373,4,2),LEFT(citizen_services_records_log!P373,2))))</f>
        <v>None</v>
      </c>
      <c r="Q373" s="5" t="str" cm="1">
        <f t="array" ref="Q373">SUBSTITUTE(_xlfn.IFS(ISTEXT(citizen_services_records_log!Q373),PROPER(citizen_services_records_log!Q373),ISBLANK(citizen_services_records_log!Q373),"None"),"Id","ID",1)</f>
        <v>Home Affairs System Down For Maintenance During Visit</v>
      </c>
    </row>
    <row r="374" spans="1:17" x14ac:dyDescent="0.3">
      <c r="A374" s="5" t="str">
        <f>IF(ISBLANK(citizen_services_records_log!A374),"None",(CONCATENATE(UPPER(_xlfn.TEXTBEFORE(SUBSTITUTE(citizen_services_records_log!A374, "-", ""), {"0","1","2","3","4","5","6","7","8","9"}, 1)),"-",RIGHT(citizen_services_records_log!A374,6))))</f>
        <v>CLN-000628</v>
      </c>
      <c r="B374" s="2">
        <f>IF(ISBLANK(citizen_services_records_log!B374),"None",IF(ISNUMBER(citizen_services_records_log!B374),citizen_services_records_log!B374,DATE(RIGHT(citizen_services_records_log!B374,4),MID(citizen_services_records_log!B374,4,2),LEFT(citizen_services_records_log!B374,2))))</f>
        <v>46087</v>
      </c>
      <c r="C374" s="5" t="str">
        <f>IF(citizen_services_records_log!C374 = "SASSA Grant Status Enquiry","SASSA - Grant Status Enquiry",IF(citizen_services_records_log!C374 = "SASSA Grant Application",  "SASSA - Grant Application", IF(citizen_services_records_log!C374=0,"None", citizen_services_records_log!C374)))</f>
        <v>Clinic - General Consultation</v>
      </c>
      <c r="D374" s="5" t="str" cm="1">
        <f t="array" ref="D374">_xlfn.IFS(ISTEXT(citizen_services_records_log!D374),PROPER(citizen_services_records_log!D374),ISBLANK(citizen_services_records_log!D374),"None")</f>
        <v>Emfuleni Municipal Office</v>
      </c>
      <c r="E374" s="5" t="str" cm="1">
        <f t="array" ref="E374">_xlfn.IFS(ISTEXT(citizen_services_records_log!E374),PROPER(citizen_services_records_log!E374),ISBLANK(citizen_services_records_log!E374),"None")</f>
        <v>Mandla Botha</v>
      </c>
      <c r="F374" s="6" t="str" cm="1">
        <f t="array" ref="F374">_xlfn.IFS(ISBLANK(citizen_services_records_log!F374),"None", TYPE(citizen_services_records_log!F374)=1,citizen_services_records_log!F374,citizen_services_records_log!F374="ID NOT PROVIDED","ID not provided" )</f>
        <v>None</v>
      </c>
      <c r="G374" s="4">
        <f>IF(ISBLANK(citizen_services_records_log!G374),"None",IF(ISNUMBER(citizen_services_records_log!G374),citizen_services_records_log!G374,DATE(RIGHT(citizen_services_records_log!G374,4),MID(citizen_services_records_log!G374,4,2),LEFT(citizen_services_records_log!G374,2))))</f>
        <v>26035</v>
      </c>
      <c r="H374" s="5" t="str" cm="1">
        <f t="array" ref="H374">_xlfn.IFS(citizen_services_records_log!H374="M", "Male", citizen_services_records_log!H374 = "F", "Female", citizen_services_records_log!H374="male", "Male", citizen_services_records_log!H374="female","Female", ISBLANK(citizen_services_records_log!H374),"None", citizen_services_records_log!H374 = "Female", "Female", citizen_services_records_log!H374="Male","Male")</f>
        <v>None</v>
      </c>
      <c r="I374" s="6" t="str">
        <f>IF(OR(ISBLANK(citizen_services_records_log!I374),UPPER(TRIM(citizen_services_records_log!I374))="N/A"),"None",_xlfn.LET(_xlpm.d,RIGHT(SUBSTITUTE(SUBSTITUTE(SUBSTITUTE(SUBSTITUTE(citizen_services_records_log!I374," ",""),"-",""),"(",""),")",""),9),"0"&amp;LEFT(_xlpm.d,2)&amp;" "&amp;MID(_xlpm.d,3,3)&amp;" "&amp;RIGHT(_xlpm.d,4)))</f>
        <v>079 848 6046</v>
      </c>
      <c r="J374" s="5" t="str" cm="1">
        <f t="array" ref="J374">_xlfn.IFS(ISTEXT(citizen_services_records_log!J374),citizen_services_records_log!J374,ISBLANK(citizen_services_records_log!J374),"None")</f>
        <v>Ward 21</v>
      </c>
      <c r="K374" s="5" t="str" cm="1">
        <f t="array" ref="K374">_xlfn.IFS(ISTEXT(citizen_services_records_log!K374),citizen_services_records_log!K374, ISBLANK(citizen_services_records_log!K374),"None")</f>
        <v>None</v>
      </c>
      <c r="L374" s="5" t="str" cm="1">
        <f t="array" ref="L374">SUBSTITUTE(PROPER(_xlfn.IFS(ISTEXT(citizen_services_records_log!L374),citizen_services_records_log!L374, ISBLANK(citizen_services_records_log!L374),"None")),"Id","ID",1)</f>
        <v>Complete</v>
      </c>
      <c r="M374" s="5" t="str" cm="1">
        <f t="array" ref="M374">IF(citizen_services_records_log!M374 = "Re-opened","Re-opened",PROPER(_xlfn.IFS(ISTEXT(citizen_services_records_log!M374),citizen_services_records_log!M374, ISBLANK(citizen_services_records_log!M374),"None")))</f>
        <v>Re-opened</v>
      </c>
      <c r="N374" s="5" t="str" cm="1">
        <f t="array" ref="N374">(_xlfn.IFS(ISTEXT(citizen_services_records_log!N374),citizen_services_records_log!N374,ISBLANK(citizen_services_records_log!N374),"None"))</f>
        <v>Q291</v>
      </c>
      <c r="O374" s="5" t="str" cm="1">
        <f t="array" ref="O374">_xlfn.IFS(ISTEXT(citizen_services_records_log!O374),PROPER(citizen_services_records_log!O374),ISBLANK(citizen_services_records_log!O374),"None")</f>
        <v>Werner Sithole</v>
      </c>
      <c r="P374" s="4" t="str">
        <f>IF(ISBLANK(citizen_services_records_log!P374),"None",IF(ISNUMBER(citizen_services_records_log!P374),citizen_services_records_log!P374,DATE(RIGHT(citizen_services_records_log!P374,4),MID(citizen_services_records_log!P374,4,2),LEFT(citizen_services_records_log!P374,2))))</f>
        <v>None</v>
      </c>
      <c r="Q374" s="5" t="str" cm="1">
        <f t="array" ref="Q374">SUBSTITUTE(_xlfn.IFS(ISTEXT(citizen_services_records_log!Q374),PROPER(citizen_services_records_log!Q374),ISBLANK(citizen_services_records_log!Q374),"None"),"Id","ID",1)</f>
        <v>Urgent Case - Fast-Tracked Per Supervisor Approval</v>
      </c>
    </row>
    <row r="375" spans="1:17" x14ac:dyDescent="0.3">
      <c r="A375" s="5" t="str">
        <f>IF(ISBLANK(citizen_services_records_log!A375),"None",(CONCATENATE(UPPER(_xlfn.TEXTBEFORE(SUBSTITUTE(citizen_services_records_log!A375, "-", ""), {"0","1","2","3","4","5","6","7","8","9"}, 1)),"-",RIGHT(citizen_services_records_log!A375,6))))</f>
        <v>DHA-001057</v>
      </c>
      <c r="B375" s="2">
        <f>IF(ISBLANK(citizen_services_records_log!B375),"None",IF(ISNUMBER(citizen_services_records_log!B375),citizen_services_records_log!B375,DATE(RIGHT(citizen_services_records_log!B375,4),MID(citizen_services_records_log!B375,4,2),LEFT(citizen_services_records_log!B375,2))))</f>
        <v>46006</v>
      </c>
      <c r="C375" s="5" t="str">
        <f>IF(citizen_services_records_log!C375 = "SASSA Grant Status Enquiry","SASSA - Grant Status Enquiry",IF(citizen_services_records_log!C375 = "SASSA Grant Application",  "SASSA - Grant Application", IF(citizen_services_records_log!C375=0,"None", citizen_services_records_log!C375)))</f>
        <v>Home Affairs - Birth Certificate</v>
      </c>
      <c r="D375" s="5" t="str" cm="1">
        <f t="array" ref="D375">_xlfn.IFS(ISTEXT(citizen_services_records_log!D375),PROPER(citizen_services_records_log!D375),ISBLANK(citizen_services_records_log!D375),"None")</f>
        <v>Emfuleni Municipal Office</v>
      </c>
      <c r="E375" s="5" t="str" cm="1">
        <f t="array" ref="E375">_xlfn.IFS(ISTEXT(citizen_services_records_log!E375),PROPER(citizen_services_records_log!E375),ISBLANK(citizen_services_records_log!E375),"None")</f>
        <v>Marie Steyn</v>
      </c>
      <c r="F375" s="6" cm="1">
        <f t="array" ref="F375">_xlfn.IFS(ISBLANK(citizen_services_records_log!F375),"None", TYPE(citizen_services_records_log!F375)=1,citizen_services_records_log!F375,citizen_services_records_log!F375="ID NOT PROVIDED","ID not provided" )</f>
        <v>5300000000000</v>
      </c>
      <c r="G375" s="4">
        <f>IF(ISBLANK(citizen_services_records_log!G375),"None",IF(ISNUMBER(citizen_services_records_log!G375),citizen_services_records_log!G375,DATE(RIGHT(citizen_services_records_log!G375,4),MID(citizen_services_records_log!G375,4,2),LEFT(citizen_services_records_log!G375,2))))</f>
        <v>19407</v>
      </c>
      <c r="H375" s="5" t="str" cm="1">
        <f t="array" ref="H375">_xlfn.IFS(citizen_services_records_log!H375="M", "Male", citizen_services_records_log!H375 = "F", "Female", citizen_services_records_log!H375="male", "Male", citizen_services_records_log!H375="female","Female", ISBLANK(citizen_services_records_log!H375),"None", citizen_services_records_log!H375 = "Female", "Female", citizen_services_records_log!H375="Male","Male")</f>
        <v>Female</v>
      </c>
      <c r="I375" s="6" t="str">
        <f>IF(OR(ISBLANK(citizen_services_records_log!I375),UPPER(TRIM(citizen_services_records_log!I375))="N/A"),"None",_xlfn.LET(_xlpm.d,RIGHT(SUBSTITUTE(SUBSTITUTE(SUBSTITUTE(SUBSTITUTE(citizen_services_records_log!I375," ",""),"-",""),"(",""),")",""),9),"0"&amp;LEFT(_xlpm.d,2)&amp;" "&amp;MID(_xlpm.d,3,3)&amp;" "&amp;RIGHT(_xlpm.d,4)))</f>
        <v>078 571 6319</v>
      </c>
      <c r="J375" s="5" t="str" cm="1">
        <f t="array" ref="J375">_xlfn.IFS(ISTEXT(citizen_services_records_log!J375),citizen_services_records_log!J375,ISBLANK(citizen_services_records_log!J375),"None")</f>
        <v>Ward 22</v>
      </c>
      <c r="K375" s="5" t="str" cm="1">
        <f t="array" ref="K375">_xlfn.IFS(ISTEXT(citizen_services_records_log!K375),citizen_services_records_log!K375, ISBLANK(citizen_services_records_log!K375),"None")</f>
        <v>None</v>
      </c>
      <c r="L375" s="5" t="str" cm="1">
        <f t="array" ref="L375">SUBSTITUTE(PROPER(_xlfn.IFS(ISTEXT(citizen_services_records_log!L375),citizen_services_records_log!L375, ISBLANK(citizen_services_records_log!L375),"None")),"Id","ID",1)</f>
        <v>None</v>
      </c>
      <c r="M375" s="5" t="str" cm="1">
        <f t="array" ref="M375">IF(citizen_services_records_log!M375 = "Re-opened","Re-opened",PROPER(_xlfn.IFS(ISTEXT(citizen_services_records_log!M375),citizen_services_records_log!M375, ISBLANK(citizen_services_records_log!M375),"None")))</f>
        <v>Closed</v>
      </c>
      <c r="N375" s="5" t="str" cm="1">
        <f t="array" ref="N375">(_xlfn.IFS(ISTEXT(citizen_services_records_log!N375),citizen_services_records_log!N375,ISBLANK(citizen_services_records_log!N375),"None"))</f>
        <v>Q214</v>
      </c>
      <c r="O375" s="5" t="str" cm="1">
        <f t="array" ref="O375">_xlfn.IFS(ISTEXT(citizen_services_records_log!O375),PROPER(citizen_services_records_log!O375),ISBLANK(citizen_services_records_log!O375),"None")</f>
        <v>Werner Swart</v>
      </c>
      <c r="P375" s="4" t="str">
        <f>IF(ISBLANK(citizen_services_records_log!P375),"None",IF(ISNUMBER(citizen_services_records_log!P375),citizen_services_records_log!P375,DATE(RIGHT(citizen_services_records_log!P375,4),MID(citizen_services_records_log!P375,4,2),LEFT(citizen_services_records_log!P375,2))))</f>
        <v>None</v>
      </c>
      <c r="Q375" s="5" t="str" cm="1">
        <f t="array" ref="Q375">SUBSTITUTE(_xlfn.IFS(ISTEXT(citizen_services_records_log!Q375),PROPER(citizen_services_records_log!Q375),ISBLANK(citizen_services_records_log!Q375),"None"),"Id","ID",1)</f>
        <v>None</v>
      </c>
    </row>
    <row r="376" spans="1:17" x14ac:dyDescent="0.3">
      <c r="A376" s="5" t="str">
        <f>IF(ISBLANK(citizen_services_records_log!A376),"None",(CONCATENATE(UPPER(_xlfn.TEXTBEFORE(SUBSTITUTE(citizen_services_records_log!A376, "-", ""), {"0","1","2","3","4","5","6","7","8","9"}, 1)),"-",RIGHT(citizen_services_records_log!A376,6))))</f>
        <v>SASSA-000283</v>
      </c>
      <c r="B376" s="2">
        <f>IF(ISBLANK(citizen_services_records_log!B376),"None",IF(ISNUMBER(citizen_services_records_log!B376),citizen_services_records_log!B376,DATE(RIGHT(citizen_services_records_log!B376,4),MID(citizen_services_records_log!B376,4,2),LEFT(citizen_services_records_log!B376,2))))</f>
        <v>46358</v>
      </c>
      <c r="C376" s="5" t="str">
        <f>IF(citizen_services_records_log!C376 = "SASSA Grant Status Enquiry","SASSA - Grant Status Enquiry",IF(citizen_services_records_log!C376 = "SASSA Grant Application",  "SASSA - Grant Application", IF(citizen_services_records_log!C376=0,"None", citizen_services_records_log!C376)))</f>
        <v>SASSA - Grant Application</v>
      </c>
      <c r="D376" s="5" t="str" cm="1">
        <f t="array" ref="D376">_xlfn.IFS(ISTEXT(citizen_services_records_log!D376),PROPER(citizen_services_records_log!D376),ISBLANK(citizen_services_records_log!D376),"None")</f>
        <v>Vanderbijlpark Home Affairs</v>
      </c>
      <c r="E376" s="5" t="str" cm="1">
        <f t="array" ref="E376">_xlfn.IFS(ISTEXT(citizen_services_records_log!E376),PROPER(citizen_services_records_log!E376),ISBLANK(citizen_services_records_log!E376),"None")</f>
        <v>Sizwe Van Der Merwe</v>
      </c>
      <c r="F376" s="6" cm="1">
        <f t="array" ref="F376">_xlfn.IFS(ISBLANK(citizen_services_records_log!F376),"None", TYPE(citizen_services_records_log!F376)=1,citizen_services_records_log!F376,citizen_services_records_log!F376="ID NOT PROVIDED","ID not provided" )</f>
        <v>4010000000000</v>
      </c>
      <c r="G376" s="4">
        <f>IF(ISBLANK(citizen_services_records_log!G376),"None",IF(ISNUMBER(citizen_services_records_log!G376),citizen_services_records_log!G376,DATE(RIGHT(citizen_services_records_log!G376,4),MID(citizen_services_records_log!G376,4,2),LEFT(citizen_services_records_log!G376,2))))</f>
        <v>14916</v>
      </c>
      <c r="H376" s="5" t="str" cm="1">
        <f t="array" ref="H376">_xlfn.IFS(citizen_services_records_log!H376="M", "Male", citizen_services_records_log!H376 = "F", "Female", citizen_services_records_log!H376="male", "Male", citizen_services_records_log!H376="female","Female", ISBLANK(citizen_services_records_log!H376),"None", citizen_services_records_log!H376 = "Female", "Female", citizen_services_records_log!H376="Male","Male")</f>
        <v>Male</v>
      </c>
      <c r="I376" s="6" t="str">
        <f>IF(OR(ISBLANK(citizen_services_records_log!I376),UPPER(TRIM(citizen_services_records_log!I376))="N/A"),"None",_xlfn.LET(_xlpm.d,RIGHT(SUBSTITUTE(SUBSTITUTE(SUBSTITUTE(SUBSTITUTE(citizen_services_records_log!I376," ",""),"-",""),"(",""),")",""),9),"0"&amp;LEFT(_xlpm.d,2)&amp;" "&amp;MID(_xlpm.d,3,3)&amp;" "&amp;RIGHT(_xlpm.d,4)))</f>
        <v>077 354 1752</v>
      </c>
      <c r="J376" s="5" t="str" cm="1">
        <f t="array" ref="J376">_xlfn.IFS(ISTEXT(citizen_services_records_log!J376),citizen_services_records_log!J376,ISBLANK(citizen_services_records_log!J376),"None")</f>
        <v>Ward 5</v>
      </c>
      <c r="K376" s="5" t="str" cm="1">
        <f t="array" ref="K376">_xlfn.IFS(ISTEXT(citizen_services_records_log!K376),citizen_services_records_log!K376, ISBLANK(citizen_services_records_log!K376),"None")</f>
        <v>None</v>
      </c>
      <c r="L376" s="5" t="str" cm="1">
        <f t="array" ref="L376">SUBSTITUTE(PROPER(_xlfn.IFS(ISTEXT(citizen_services_records_log!L376),citizen_services_records_log!L376, ISBLANK(citizen_services_records_log!L376),"None")),"Id","ID",1)</f>
        <v>Complete</v>
      </c>
      <c r="M376" s="5" t="str" cm="1">
        <f t="array" ref="M376">IF(citizen_services_records_log!M376 = "Re-opened","Re-opened",PROPER(_xlfn.IFS(ISTEXT(citizen_services_records_log!M376),citizen_services_records_log!M376, ISBLANK(citizen_services_records_log!M376),"None")))</f>
        <v>Resolved</v>
      </c>
      <c r="N376" s="5" t="str" cm="1">
        <f t="array" ref="N376">(_xlfn.IFS(ISTEXT(citizen_services_records_log!N376),citizen_services_records_log!N376,ISBLANK(citizen_services_records_log!N376),"None"))</f>
        <v>Q008</v>
      </c>
      <c r="O376" s="5" t="str" cm="1">
        <f t="array" ref="O376">_xlfn.IFS(ISTEXT(citizen_services_records_log!O376),PROPER(citizen_services_records_log!O376),ISBLANK(citizen_services_records_log!O376),"None")</f>
        <v>Busisiwe Mahlangu</v>
      </c>
      <c r="P376" s="4" t="str">
        <f>IF(ISBLANK(citizen_services_records_log!P376),"None",IF(ISNUMBER(citizen_services_records_log!P376),citizen_services_records_log!P376,DATE(RIGHT(citizen_services_records_log!P376,4),MID(citizen_services_records_log!P376,4,2),LEFT(citizen_services_records_log!P376,2))))</f>
        <v>None</v>
      </c>
      <c r="Q376" s="5" t="str" cm="1">
        <f t="array" ref="Q376">SUBSTITUTE(_xlfn.IFS(ISTEXT(citizen_services_records_log!Q376),PROPER(citizen_services_records_log!Q376),ISBLANK(citizen_services_records_log!Q376),"None"),"Id","ID",1)</f>
        <v>None</v>
      </c>
    </row>
    <row r="377" spans="1:17" x14ac:dyDescent="0.3">
      <c r="A377" s="5" t="str">
        <f>IF(ISBLANK(citizen_services_records_log!A377),"None",(CONCATENATE(UPPER(_xlfn.TEXTBEFORE(SUBSTITUTE(citizen_services_records_log!A377, "-", ""), {"0","1","2","3","4","5","6","7","8","9"}, 1)),"-",RIGHT(citizen_services_records_log!A377,6))))</f>
        <v>DHA-000700</v>
      </c>
      <c r="B377" s="2">
        <f>IF(ISBLANK(citizen_services_records_log!B377),"None",IF(ISNUMBER(citizen_services_records_log!B377),citizen_services_records_log!B377,DATE(RIGHT(citizen_services_records_log!B377,4),MID(citizen_services_records_log!B377,4,2),LEFT(citizen_services_records_log!B377,2))))</f>
        <v>46213</v>
      </c>
      <c r="C377" s="5" t="str">
        <f>IF(citizen_services_records_log!C377 = "SASSA Grant Status Enquiry","SASSA - Grant Status Enquiry",IF(citizen_services_records_log!C377 = "SASSA Grant Application",  "SASSA - Grant Application", IF(citizen_services_records_log!C377=0,"None", citizen_services_records_log!C377)))</f>
        <v>Home Affairs - Birth Certificate</v>
      </c>
      <c r="D377" s="5" t="str" cm="1">
        <f t="array" ref="D377">_xlfn.IFS(ISTEXT(citizen_services_records_log!D377),PROPER(citizen_services_records_log!D377),ISBLANK(citizen_services_records_log!D377),"None")</f>
        <v>Sharpeville Clinic</v>
      </c>
      <c r="E377" s="5" t="str" cm="1">
        <f t="array" ref="E377">_xlfn.IFS(ISTEXT(citizen_services_records_log!E377),PROPER(citizen_services_records_log!E377),ISBLANK(citizen_services_records_log!E377),"None")</f>
        <v>Sipho Steyn</v>
      </c>
      <c r="F377" s="6" cm="1">
        <f t="array" ref="F377">_xlfn.IFS(ISBLANK(citizen_services_records_log!F377),"None", TYPE(citizen_services_records_log!F377)=1,citizen_services_records_log!F377,citizen_services_records_log!F377="ID NOT PROVIDED","ID not provided" )</f>
        <v>9810000000000</v>
      </c>
      <c r="G377" s="4">
        <f>IF(ISBLANK(citizen_services_records_log!G377),"None",IF(ISNUMBER(citizen_services_records_log!G377),citizen_services_records_log!G377,DATE(RIGHT(citizen_services_records_log!G377,4),MID(citizen_services_records_log!G377,4,2),LEFT(citizen_services_records_log!G377,2))))</f>
        <v>35941</v>
      </c>
      <c r="H377" s="5" t="str" cm="1">
        <f t="array" ref="H377">_xlfn.IFS(citizen_services_records_log!H377="M", "Male", citizen_services_records_log!H377 = "F", "Female", citizen_services_records_log!H377="male", "Male", citizen_services_records_log!H377="female","Female", ISBLANK(citizen_services_records_log!H377),"None", citizen_services_records_log!H377 = "Female", "Female", citizen_services_records_log!H377="Male","Male")</f>
        <v>Female</v>
      </c>
      <c r="I377" s="6" t="str">
        <f>IF(OR(ISBLANK(citizen_services_records_log!I377),UPPER(TRIM(citizen_services_records_log!I377))="N/A"),"None",_xlfn.LET(_xlpm.d,RIGHT(SUBSTITUTE(SUBSTITUTE(SUBSTITUTE(SUBSTITUTE(citizen_services_records_log!I377," ",""),"-",""),"(",""),")",""),9),"0"&amp;LEFT(_xlpm.d,2)&amp;" "&amp;MID(_xlpm.d,3,3)&amp;" "&amp;RIGHT(_xlpm.d,4)))</f>
        <v>060 778 7428</v>
      </c>
      <c r="J377" s="5" t="str" cm="1">
        <f t="array" ref="J377">_xlfn.IFS(ISTEXT(citizen_services_records_log!J377),citizen_services_records_log!J377,ISBLANK(citizen_services_records_log!J377),"None")</f>
        <v>Ward 4</v>
      </c>
      <c r="K377" s="5" t="str" cm="1">
        <f t="array" ref="K377">_xlfn.IFS(ISTEXT(citizen_services_records_log!K377),citizen_services_records_log!K377, ISBLANK(citizen_services_records_log!K377),"None")</f>
        <v>None</v>
      </c>
      <c r="L377" s="5" t="str" cm="1">
        <f t="array" ref="L377">SUBSTITUTE(PROPER(_xlfn.IFS(ISTEXT(citizen_services_records_log!L377),citizen_services_records_log!L377, ISBLANK(citizen_services_records_log!L377),"None")),"Id","ID",1)</f>
        <v>None</v>
      </c>
      <c r="M377" s="5" t="str" cm="1">
        <f t="array" ref="M377">IF(citizen_services_records_log!M377 = "Re-opened","Re-opened",PROPER(_xlfn.IFS(ISTEXT(citizen_services_records_log!M377),citizen_services_records_log!M377, ISBLANK(citizen_services_records_log!M377),"None")))</f>
        <v>Pending</v>
      </c>
      <c r="N377" s="5" t="str" cm="1">
        <f t="array" ref="N377">(_xlfn.IFS(ISTEXT(citizen_services_records_log!N377),citizen_services_records_log!N377,ISBLANK(citizen_services_records_log!N377),"None"))</f>
        <v>Q007</v>
      </c>
      <c r="O377" s="5" t="str" cm="1">
        <f t="array" ref="O377">_xlfn.IFS(ISTEXT(citizen_services_records_log!O377),PROPER(citizen_services_records_log!O377),ISBLANK(citizen_services_records_log!O377),"None")</f>
        <v>Lerato Meyer</v>
      </c>
      <c r="P377" s="4" t="str">
        <f>IF(ISBLANK(citizen_services_records_log!P377),"None",IF(ISNUMBER(citizen_services_records_log!P377),citizen_services_records_log!P377,DATE(RIGHT(citizen_services_records_log!P377,4),MID(citizen_services_records_log!P377,4,2),LEFT(citizen_services_records_log!P377,2))))</f>
        <v>None</v>
      </c>
      <c r="Q377" s="5" t="str" cm="1">
        <f t="array" ref="Q377">SUBSTITUTE(_xlfn.IFS(ISTEXT(citizen_services_records_log!Q377),PROPER(citizen_services_records_log!Q377),ISBLANK(citizen_services_records_log!Q377),"None"),"Id","ID",1)</f>
        <v>Applicant Is A Minor, Guardian Present And Documented</v>
      </c>
    </row>
    <row r="378" spans="1:17" x14ac:dyDescent="0.3">
      <c r="A378" s="5" t="str">
        <f>IF(ISBLANK(citizen_services_records_log!A378),"None",(CONCATENATE(UPPER(_xlfn.TEXTBEFORE(SUBSTITUTE(citizen_services_records_log!A378, "-", ""), {"0","1","2","3","4","5","6","7","8","9"}, 1)),"-",RIGHT(citizen_services_records_log!A378,6))))</f>
        <v>CLN-001039</v>
      </c>
      <c r="B378" s="2">
        <f>IF(ISBLANK(citizen_services_records_log!B378),"None",IF(ISNUMBER(citizen_services_records_log!B378),citizen_services_records_log!B378,DATE(RIGHT(citizen_services_records_log!B378,4),MID(citizen_services_records_log!B378,4,2),LEFT(citizen_services_records_log!B378,2))))</f>
        <v>46113</v>
      </c>
      <c r="C378" s="5" t="str">
        <f>IF(citizen_services_records_log!C378 = "SASSA Grant Status Enquiry","SASSA - Grant Status Enquiry",IF(citizen_services_records_log!C378 = "SASSA Grant Application",  "SASSA - Grant Application", IF(citizen_services_records_log!C378=0,"None", citizen_services_records_log!C378)))</f>
        <v>Clinic - Chronic Medication Collection</v>
      </c>
      <c r="D378" s="5" t="str" cm="1">
        <f t="array" ref="D378">_xlfn.IFS(ISTEXT(citizen_services_records_log!D378),PROPER(citizen_services_records_log!D378),ISBLANK(citizen_services_records_log!D378),"None")</f>
        <v>Vereeniging Home Affairs</v>
      </c>
      <c r="E378" s="5" t="str" cm="1">
        <f t="array" ref="E378">_xlfn.IFS(ISTEXT(citizen_services_records_log!E378),PROPER(citizen_services_records_log!E378),ISBLANK(citizen_services_records_log!E378),"None")</f>
        <v>Kagiso Mokoena</v>
      </c>
      <c r="F378" s="6" cm="1">
        <f t="array" ref="F378">_xlfn.IFS(ISBLANK(citizen_services_records_log!F378),"None", TYPE(citizen_services_records_log!F378)=1,citizen_services_records_log!F378,citizen_services_records_log!F378="ID NOT PROVIDED","ID not provided" )</f>
        <v>9510000000000</v>
      </c>
      <c r="G378" s="4">
        <f>IF(ISBLANK(citizen_services_records_log!G378),"None",IF(ISNUMBER(citizen_services_records_log!G378),citizen_services_records_log!G378,DATE(RIGHT(citizen_services_records_log!G378,4),MID(citizen_services_records_log!G378,4,2),LEFT(citizen_services_records_log!G378,2))))</f>
        <v>35058</v>
      </c>
      <c r="H378" s="5" t="str" cm="1">
        <f t="array" ref="H378">_xlfn.IFS(citizen_services_records_log!H378="M", "Male", citizen_services_records_log!H378 = "F", "Female", citizen_services_records_log!H378="male", "Male", citizen_services_records_log!H378="female","Female", ISBLANK(citizen_services_records_log!H378),"None", citizen_services_records_log!H378 = "Female", "Female", citizen_services_records_log!H378="Male","Male")</f>
        <v>Male</v>
      </c>
      <c r="I378" s="6" t="str">
        <f>IF(OR(ISBLANK(citizen_services_records_log!I378),UPPER(TRIM(citizen_services_records_log!I378))="N/A"),"None",_xlfn.LET(_xlpm.d,RIGHT(SUBSTITUTE(SUBSTITUTE(SUBSTITUTE(SUBSTITUTE(citizen_services_records_log!I378," ",""),"-",""),"(",""),")",""),9),"0"&amp;LEFT(_xlpm.d,2)&amp;" "&amp;MID(_xlpm.d,3,3)&amp;" "&amp;RIGHT(_xlpm.d,4)))</f>
        <v>066 552 2687</v>
      </c>
      <c r="J378" s="5" t="str" cm="1">
        <f t="array" ref="J378">_xlfn.IFS(ISTEXT(citizen_services_records_log!J378),citizen_services_records_log!J378,ISBLANK(citizen_services_records_log!J378),"None")</f>
        <v>Ward 11</v>
      </c>
      <c r="K378" s="5" t="str" cm="1">
        <f t="array" ref="K378">_xlfn.IFS(ISTEXT(citizen_services_records_log!K378),citizen_services_records_log!K378, ISBLANK(citizen_services_records_log!K378),"None")</f>
        <v>None</v>
      </c>
      <c r="L378" s="5" t="str" cm="1">
        <f t="array" ref="L378">SUBSTITUTE(PROPER(_xlfn.IFS(ISTEXT(citizen_services_records_log!L378),citizen_services_records_log!L378, ISBLANK(citizen_services_records_log!L378),"None")),"Id","ID",1)</f>
        <v>Awaiting Home Affairs Confirmation</v>
      </c>
      <c r="M378" s="5" t="str" cm="1">
        <f t="array" ref="M378">IF(citizen_services_records_log!M378 = "Re-opened","Re-opened",PROPER(_xlfn.IFS(ISTEXT(citizen_services_records_log!M378),citizen_services_records_log!M378, ISBLANK(citizen_services_records_log!M378),"None")))</f>
        <v>Captured</v>
      </c>
      <c r="N378" s="5" t="str" cm="1">
        <f t="array" ref="N378">(_xlfn.IFS(ISTEXT(citizen_services_records_log!N378),citizen_services_records_log!N378,ISBLANK(citizen_services_records_log!N378),"None"))</f>
        <v>Q271</v>
      </c>
      <c r="O378" s="5" t="str" cm="1">
        <f t="array" ref="O378">_xlfn.IFS(ISTEXT(citizen_services_records_log!O378),PROPER(citizen_services_records_log!O378),ISBLANK(citizen_services_records_log!O378),"None")</f>
        <v>Lerato Nel</v>
      </c>
      <c r="P378" s="4">
        <f>IF(ISBLANK(citizen_services_records_log!P378),"None",IF(ISNUMBER(citizen_services_records_log!P378),citizen_services_records_log!P378,DATE(RIGHT(citizen_services_records_log!P378,4),MID(citizen_services_records_log!P378,4,2),LEFT(citizen_services_records_log!P378,2))))</f>
        <v>46056</v>
      </c>
      <c r="Q378" s="5" t="str" cm="1">
        <f t="array" ref="Q378">SUBSTITUTE(_xlfn.IFS(ISTEXT(citizen_services_records_log!Q378),PROPER(citizen_services_records_log!Q378),ISBLANK(citizen_services_records_log!Q378),"None"),"Id","ID",1)</f>
        <v>Incorrect ID Number Provided Initially, Corrected</v>
      </c>
    </row>
    <row r="379" spans="1:17" x14ac:dyDescent="0.3">
      <c r="A379" s="5" t="str">
        <f>IF(ISBLANK(citizen_services_records_log!A379),"None",(CONCATENATE(UPPER(_xlfn.TEXTBEFORE(SUBSTITUTE(citizen_services_records_log!A379, "-", ""), {"0","1","2","3","4","5","6","7","8","9"}, 1)),"-",RIGHT(citizen_services_records_log!A379,6))))</f>
        <v>CLN-000584</v>
      </c>
      <c r="B379" s="2">
        <f>IF(ISBLANK(citizen_services_records_log!B379),"None",IF(ISNUMBER(citizen_services_records_log!B379),citizen_services_records_log!B379,DATE(RIGHT(citizen_services_records_log!B379,4),MID(citizen_services_records_log!B379,4,2),LEFT(citizen_services_records_log!B379,2))))</f>
        <v>46148</v>
      </c>
      <c r="C379" s="5" t="str">
        <f>IF(citizen_services_records_log!C379 = "SASSA Grant Status Enquiry","SASSA - Grant Status Enquiry",IF(citizen_services_records_log!C379 = "SASSA Grant Application",  "SASSA - Grant Application", IF(citizen_services_records_log!C379=0,"None", citizen_services_records_log!C379)))</f>
        <v>Clinic - General Consultation</v>
      </c>
      <c r="D379" s="5" t="str" cm="1">
        <f t="array" ref="D379">_xlfn.IFS(ISTEXT(citizen_services_records_log!D379),PROPER(citizen_services_records_log!D379),ISBLANK(citizen_services_records_log!D379),"None")</f>
        <v>Sebokeng Sassa Office</v>
      </c>
      <c r="E379" s="5" t="str" cm="1">
        <f t="array" ref="E379">_xlfn.IFS(ISTEXT(citizen_services_records_log!E379),PROPER(citizen_services_records_log!E379),ISBLANK(citizen_services_records_log!E379),"None")</f>
        <v>Marie Mahlangu</v>
      </c>
      <c r="F379" s="6" t="str" cm="1">
        <f t="array" ref="F379">_xlfn.IFS(ISBLANK(citizen_services_records_log!F379),"None", TYPE(citizen_services_records_log!F379)=1,citizen_services_records_log!F379,citizen_services_records_log!F379="ID NOT PROVIDED","ID not provided" )</f>
        <v>None</v>
      </c>
      <c r="G379" s="4">
        <f>IF(ISBLANK(citizen_services_records_log!G379),"None",IF(ISNUMBER(citizen_services_records_log!G379),citizen_services_records_log!G379,DATE(RIGHT(citizen_services_records_log!G379,4),MID(citizen_services_records_log!G379,4,2),LEFT(citizen_services_records_log!G379,2))))</f>
        <v>29119</v>
      </c>
      <c r="H379" s="5" t="str" cm="1">
        <f t="array" ref="H379">_xlfn.IFS(citizen_services_records_log!H379="M", "Male", citizen_services_records_log!H379 = "F", "Female", citizen_services_records_log!H379="male", "Male", citizen_services_records_log!H379="female","Female", ISBLANK(citizen_services_records_log!H379),"None", citizen_services_records_log!H379 = "Female", "Female", citizen_services_records_log!H379="Male","Male")</f>
        <v>Male</v>
      </c>
      <c r="I379" s="6" t="str">
        <f>IF(OR(ISBLANK(citizen_services_records_log!I379),UPPER(TRIM(citizen_services_records_log!I379))="N/A"),"None",_xlfn.LET(_xlpm.d,RIGHT(SUBSTITUTE(SUBSTITUTE(SUBSTITUTE(SUBSTITUTE(citizen_services_records_log!I379," ",""),"-",""),"(",""),")",""),9),"0"&amp;LEFT(_xlpm.d,2)&amp;" "&amp;MID(_xlpm.d,3,3)&amp;" "&amp;RIGHT(_xlpm.d,4)))</f>
        <v>076 336 2391</v>
      </c>
      <c r="J379" s="5" t="str" cm="1">
        <f t="array" ref="J379">_xlfn.IFS(ISTEXT(citizen_services_records_log!J379),citizen_services_records_log!J379,ISBLANK(citizen_services_records_log!J379),"None")</f>
        <v>Ward 23</v>
      </c>
      <c r="K379" s="5" t="str" cm="1">
        <f t="array" ref="K379">_xlfn.IFS(ISTEXT(citizen_services_records_log!K379),citizen_services_records_log!K379, ISBLANK(citizen_services_records_log!K379),"None")</f>
        <v>None</v>
      </c>
      <c r="L379" s="5" t="str" cm="1">
        <f t="array" ref="L379">SUBSTITUTE(PROPER(_xlfn.IFS(ISTEXT(citizen_services_records_log!L379),citizen_services_records_log!L379, ISBLANK(citizen_services_records_log!L379),"None")),"Id","ID",1)</f>
        <v>Incomplete - Missing Proof Of Residence</v>
      </c>
      <c r="M379" s="5" t="str" cm="1">
        <f t="array" ref="M379">IF(citizen_services_records_log!M379 = "Re-opened","Re-opened",PROPER(_xlfn.IFS(ISTEXT(citizen_services_records_log!M379),citizen_services_records_log!M379, ISBLANK(citizen_services_records_log!M379),"None")))</f>
        <v>Pending</v>
      </c>
      <c r="N379" s="5" t="str" cm="1">
        <f t="array" ref="N379">(_xlfn.IFS(ISTEXT(citizen_services_records_log!N379),citizen_services_records_log!N379,ISBLANK(citizen_services_records_log!N379),"None"))</f>
        <v>Q239</v>
      </c>
      <c r="O379" s="5" t="str" cm="1">
        <f t="array" ref="O379">_xlfn.IFS(ISTEXT(citizen_services_records_log!O379),PROPER(citizen_services_records_log!O379),ISBLANK(citizen_services_records_log!O379),"None")</f>
        <v>Busisiwe Radebe</v>
      </c>
      <c r="P379" s="4" t="str">
        <f>IF(ISBLANK(citizen_services_records_log!P379),"None",IF(ISNUMBER(citizen_services_records_log!P379),citizen_services_records_log!P379,DATE(RIGHT(citizen_services_records_log!P379,4),MID(citizen_services_records_log!P379,4,2),LEFT(citizen_services_records_log!P379,2))))</f>
        <v>None</v>
      </c>
      <c r="Q379" s="5" t="str" cm="1">
        <f t="array" ref="Q379">SUBSTITUTE(_xlfn.IFS(ISTEXT(citizen_services_records_log!Q379),PROPER(citizen_services_records_log!Q379),ISBLANK(citizen_services_records_log!Q379),"None"),"Id","ID",1)</f>
        <v>Applicant Did Not Bring Required Supporting Documents</v>
      </c>
    </row>
    <row r="380" spans="1:17" x14ac:dyDescent="0.3">
      <c r="A380" s="5" t="str">
        <f>IF(ISBLANK(citizen_services_records_log!A380),"None",(CONCATENATE(UPPER(_xlfn.TEXTBEFORE(SUBSTITUTE(citizen_services_records_log!A380, "-", ""), {"0","1","2","3","4","5","6","7","8","9"}, 1)),"-",RIGHT(citizen_services_records_log!A380,6))))</f>
        <v>SASSA-001047</v>
      </c>
      <c r="B380" s="2">
        <f>IF(ISBLANK(citizen_services_records_log!B380),"None",IF(ISNUMBER(citizen_services_records_log!B380),citizen_services_records_log!B380,DATE(RIGHT(citizen_services_records_log!B380,4),MID(citizen_services_records_log!B380,4,2),LEFT(citizen_services_records_log!B380,2))))</f>
        <v>46234</v>
      </c>
      <c r="C380" s="5" t="str">
        <f>IF(citizen_services_records_log!C380 = "SASSA Grant Status Enquiry","SASSA - Grant Status Enquiry",IF(citizen_services_records_log!C380 = "SASSA Grant Application",  "SASSA - Grant Application", IF(citizen_services_records_log!C380=0,"None", citizen_services_records_log!C380)))</f>
        <v>SASSA - Grant Application</v>
      </c>
      <c r="D380" s="5" t="str" cm="1">
        <f t="array" ref="D380">_xlfn.IFS(ISTEXT(citizen_services_records_log!D380),PROPER(citizen_services_records_log!D380),ISBLANK(citizen_services_records_log!D380),"None")</f>
        <v>Evaton Sassa Office</v>
      </c>
      <c r="E380" s="5" t="str" cm="1">
        <f t="array" ref="E380">_xlfn.IFS(ISTEXT(citizen_services_records_log!E380),PROPER(citizen_services_records_log!E380),ISBLANK(citizen_services_records_log!E380),"None")</f>
        <v>Johannes Nkosi</v>
      </c>
      <c r="F380" s="6" cm="1">
        <f t="array" ref="F380">_xlfn.IFS(ISBLANK(citizen_services_records_log!F380),"None", TYPE(citizen_services_records_log!F380)=1,citizen_services_records_log!F380,citizen_services_records_log!F380="ID NOT PROVIDED","ID not provided" )</f>
        <v>8700000000000</v>
      </c>
      <c r="G380" s="4">
        <f>IF(ISBLANK(citizen_services_records_log!G380),"None",IF(ISNUMBER(citizen_services_records_log!G380),citizen_services_records_log!G380,DATE(RIGHT(citizen_services_records_log!G380,4),MID(citizen_services_records_log!G380,4,2),LEFT(citizen_services_records_log!G380,2))))</f>
        <v>31797</v>
      </c>
      <c r="H380" s="5" t="str" cm="1">
        <f t="array" ref="H380">_xlfn.IFS(citizen_services_records_log!H380="M", "Male", citizen_services_records_log!H380 = "F", "Female", citizen_services_records_log!H380="male", "Male", citizen_services_records_log!H380="female","Female", ISBLANK(citizen_services_records_log!H380),"None", citizen_services_records_log!H380 = "Female", "Female", citizen_services_records_log!H380="Male","Male")</f>
        <v>Male</v>
      </c>
      <c r="I380" s="6" t="str">
        <f>IF(OR(ISBLANK(citizen_services_records_log!I380),UPPER(TRIM(citizen_services_records_log!I380))="N/A"),"None",_xlfn.LET(_xlpm.d,RIGHT(SUBSTITUTE(SUBSTITUTE(SUBSTITUTE(SUBSTITUTE(citizen_services_records_log!I380," ",""),"-",""),"(",""),")",""),9),"0"&amp;LEFT(_xlpm.d,2)&amp;" "&amp;MID(_xlpm.d,3,3)&amp;" "&amp;RIGHT(_xlpm.d,4)))</f>
        <v>075 319 1888</v>
      </c>
      <c r="J380" s="5" t="str" cm="1">
        <f t="array" ref="J380">_xlfn.IFS(ISTEXT(citizen_services_records_log!J380),citizen_services_records_log!J380,ISBLANK(citizen_services_records_log!J380),"None")</f>
        <v>Ward 18</v>
      </c>
      <c r="K380" s="5" t="str" cm="1">
        <f t="array" ref="K380">_xlfn.IFS(ISTEXT(citizen_services_records_log!K380),citizen_services_records_log!K380, ISBLANK(citizen_services_records_log!K380),"None")</f>
        <v>Care Dependency Grant</v>
      </c>
      <c r="L380" s="5" t="str" cm="1">
        <f t="array" ref="L380">SUBSTITUTE(PROPER(_xlfn.IFS(ISTEXT(citizen_services_records_log!L380),citizen_services_records_log!L380, ISBLANK(citizen_services_records_log!L380),"None")),"Id","ID",1)</f>
        <v>Pending Verification</v>
      </c>
      <c r="M380" s="5" t="str" cm="1">
        <f t="array" ref="M380">IF(citizen_services_records_log!M380 = "Re-opened","Re-opened",PROPER(_xlfn.IFS(ISTEXT(citizen_services_records_log!M380),citizen_services_records_log!M380, ISBLANK(citizen_services_records_log!M380),"None")))</f>
        <v>Captured</v>
      </c>
      <c r="N380" s="5" t="str" cm="1">
        <f t="array" ref="N380">(_xlfn.IFS(ISTEXT(citizen_services_records_log!N380),citizen_services_records_log!N380,ISBLANK(citizen_services_records_log!N380),"None"))</f>
        <v>Q045</v>
      </c>
      <c r="O380" s="5" t="str" cm="1">
        <f t="array" ref="O380">_xlfn.IFS(ISTEXT(citizen_services_records_log!O380),PROPER(citizen_services_records_log!O380),ISBLANK(citizen_services_records_log!O380),"None")</f>
        <v>Marius Sithole</v>
      </c>
      <c r="P380" s="4">
        <f>IF(ISBLANK(citizen_services_records_log!P380),"None",IF(ISNUMBER(citizen_services_records_log!P380),citizen_services_records_log!P380,DATE(RIGHT(citizen_services_records_log!P380,4),MID(citizen_services_records_log!P380,4,2),LEFT(citizen_services_records_log!P380,2))))</f>
        <v>46244</v>
      </c>
      <c r="Q380" s="5" t="str" cm="1">
        <f t="array" ref="Q380">SUBSTITUTE(_xlfn.IFS(ISTEXT(citizen_services_records_log!Q380),PROPER(citizen_services_records_log!Q380),ISBLANK(citizen_services_records_log!Q380),"None"),"Id","ID",1)</f>
        <v>None</v>
      </c>
    </row>
    <row r="381" spans="1:17" x14ac:dyDescent="0.3">
      <c r="A381" s="5" t="str">
        <f>IF(ISBLANK(citizen_services_records_log!A381),"None",(CONCATENATE(UPPER(_xlfn.TEXTBEFORE(SUBSTITUTE(citizen_services_records_log!A381, "-", ""), {"0","1","2","3","4","5","6","7","8","9"}, 1)),"-",RIGHT(citizen_services_records_log!A381,6))))</f>
        <v>SASSA-000612</v>
      </c>
      <c r="B381" s="2">
        <f>IF(ISBLANK(citizen_services_records_log!B381),"None",IF(ISNUMBER(citizen_services_records_log!B381),citizen_services_records_log!B381,DATE(RIGHT(citizen_services_records_log!B381,4),MID(citizen_services_records_log!B381,4,2),LEFT(citizen_services_records_log!B381,2))))</f>
        <v>46006</v>
      </c>
      <c r="C381" s="5" t="str">
        <f>IF(citizen_services_records_log!C381 = "SASSA Grant Status Enquiry","SASSA - Grant Status Enquiry",IF(citizen_services_records_log!C381 = "SASSA Grant Application",  "SASSA - Grant Application", IF(citizen_services_records_log!C381=0,"None", citizen_services_records_log!C381)))</f>
        <v>SASSA - Grant Application</v>
      </c>
      <c r="D381" s="5" t="str" cm="1">
        <f t="array" ref="D381">_xlfn.IFS(ISTEXT(citizen_services_records_log!D381),PROPER(citizen_services_records_log!D381),ISBLANK(citizen_services_records_log!D381),"None")</f>
        <v>Boipatong Clinic</v>
      </c>
      <c r="E381" s="5" t="str" cm="1">
        <f t="array" ref="E381">_xlfn.IFS(ISTEXT(citizen_services_records_log!E381),PROPER(citizen_services_records_log!E381),ISBLANK(citizen_services_records_log!E381),"None")</f>
        <v>Sipho Sithole</v>
      </c>
      <c r="F381" s="6" cm="1">
        <f t="array" ref="F381">_xlfn.IFS(ISBLANK(citizen_services_records_log!F381),"None", TYPE(citizen_services_records_log!F381)=1,citizen_services_records_log!F381,citizen_services_records_log!F381="ID NOT PROVIDED","ID not provided" )</f>
        <v>7810000000000</v>
      </c>
      <c r="G381" s="4">
        <f>IF(ISBLANK(citizen_services_records_log!G381),"None",IF(ISNUMBER(citizen_services_records_log!G381),citizen_services_records_log!G381,DATE(RIGHT(citizen_services_records_log!G381,4),MID(citizen_services_records_log!G381,4,2),LEFT(citizen_services_records_log!G381,2))))</f>
        <v>28832</v>
      </c>
      <c r="H381" s="5" t="str" cm="1">
        <f t="array" ref="H381">_xlfn.IFS(citizen_services_records_log!H381="M", "Male", citizen_services_records_log!H381 = "F", "Female", citizen_services_records_log!H381="male", "Male", citizen_services_records_log!H381="female","Female", ISBLANK(citizen_services_records_log!H381),"None", citizen_services_records_log!H381 = "Female", "Female", citizen_services_records_log!H381="Male","Male")</f>
        <v>Male</v>
      </c>
      <c r="I381" s="6" t="str">
        <f>IF(OR(ISBLANK(citizen_services_records_log!I381),UPPER(TRIM(citizen_services_records_log!I381))="N/A"),"None",_xlfn.LET(_xlpm.d,RIGHT(SUBSTITUTE(SUBSTITUTE(SUBSTITUTE(SUBSTITUTE(citizen_services_records_log!I381," ",""),"-",""),"(",""),")",""),9),"0"&amp;LEFT(_xlpm.d,2)&amp;" "&amp;MID(_xlpm.d,3,3)&amp;" "&amp;RIGHT(_xlpm.d,4)))</f>
        <v>073 633 3575</v>
      </c>
      <c r="J381" s="5" t="str" cm="1">
        <f t="array" ref="J381">_xlfn.IFS(ISTEXT(citizen_services_records_log!J381),citizen_services_records_log!J381,ISBLANK(citizen_services_records_log!J381),"None")</f>
        <v>Ward 21</v>
      </c>
      <c r="K381" s="5" t="str" cm="1">
        <f t="array" ref="K381">_xlfn.IFS(ISTEXT(citizen_services_records_log!K381),citizen_services_records_log!K381, ISBLANK(citizen_services_records_log!K381),"None")</f>
        <v>Older Person's Grant</v>
      </c>
      <c r="L381" s="5" t="str" cm="1">
        <f t="array" ref="L381">SUBSTITUTE(PROPER(_xlfn.IFS(ISTEXT(citizen_services_records_log!L381),citizen_services_records_log!L381, ISBLANK(citizen_services_records_log!L381),"None")),"Id","ID",1)</f>
        <v>Rejected</v>
      </c>
      <c r="M381" s="5" t="str" cm="1">
        <f t="array" ref="M381">IF(citizen_services_records_log!M381 = "Re-opened","Re-opened",PROPER(_xlfn.IFS(ISTEXT(citizen_services_records_log!M381),citizen_services_records_log!M381, ISBLANK(citizen_services_records_log!M381),"None")))</f>
        <v>Closed</v>
      </c>
      <c r="N381" s="5" t="str" cm="1">
        <f t="array" ref="N381">(_xlfn.IFS(ISTEXT(citizen_services_records_log!N381),citizen_services_records_log!N381,ISBLANK(citizen_services_records_log!N381),"None"))</f>
        <v>Q104</v>
      </c>
      <c r="O381" s="5" t="str" cm="1">
        <f t="array" ref="O381">_xlfn.IFS(ISTEXT(citizen_services_records_log!O381),PROPER(citizen_services_records_log!O381),ISBLANK(citizen_services_records_log!O381),"None")</f>
        <v>Busisiwe Khumalo</v>
      </c>
      <c r="P381" s="4" t="str">
        <f>IF(ISBLANK(citizen_services_records_log!P381),"None",IF(ISNUMBER(citizen_services_records_log!P381),citizen_services_records_log!P381,DATE(RIGHT(citizen_services_records_log!P381,4),MID(citizen_services_records_log!P381,4,2),LEFT(citizen_services_records_log!P381,2))))</f>
        <v>None</v>
      </c>
      <c r="Q381" s="5" t="str" cm="1">
        <f t="array" ref="Q381">SUBSTITUTE(_xlfn.IFS(ISTEXT(citizen_services_records_log!Q381),PROPER(citizen_services_records_log!Q381),ISBLANK(citizen_services_records_log!Q381),"None"),"Id","ID",1)</f>
        <v>Home Affairs System Down For Maintenance During Visit</v>
      </c>
    </row>
    <row r="382" spans="1:17" x14ac:dyDescent="0.3">
      <c r="A382" s="5" t="str">
        <f>IF(ISBLANK(citizen_services_records_log!A382),"None",(CONCATENATE(UPPER(_xlfn.TEXTBEFORE(SUBSTITUTE(citizen_services_records_log!A382, "-", ""), {"0","1","2","3","4","5","6","7","8","9"}, 1)),"-",RIGHT(citizen_services_records_log!A382,6))))</f>
        <v>DHA-000133</v>
      </c>
      <c r="B382" s="2">
        <f>IF(ISBLANK(citizen_services_records_log!B382),"None",IF(ISNUMBER(citizen_services_records_log!B382),citizen_services_records_log!B382,DATE(RIGHT(citizen_services_records_log!B382,4),MID(citizen_services_records_log!B382,4,2),LEFT(citizen_services_records_log!B382,2))))</f>
        <v>46166</v>
      </c>
      <c r="C382" s="5" t="str">
        <f>IF(citizen_services_records_log!C382 = "SASSA Grant Status Enquiry","SASSA - Grant Status Enquiry",IF(citizen_services_records_log!C382 = "SASSA Grant Application",  "SASSA - Grant Application", IF(citizen_services_records_log!C382=0,"None", citizen_services_records_log!C382)))</f>
        <v>Home Affairs - Death Certificate</v>
      </c>
      <c r="D382" s="5" t="str" cm="1">
        <f t="array" ref="D382">_xlfn.IFS(ISTEXT(citizen_services_records_log!D382),PROPER(citizen_services_records_log!D382),ISBLANK(citizen_services_records_log!D382),"None")</f>
        <v>Sasolburg Home Affairs</v>
      </c>
      <c r="E382" s="5" t="str" cm="1">
        <f t="array" ref="E382">_xlfn.IFS(ISTEXT(citizen_services_records_log!E382),PROPER(citizen_services_records_log!E382),ISBLANK(citizen_services_records_log!E382),"None")</f>
        <v>Johannes Molefe</v>
      </c>
      <c r="F382" s="6" cm="1">
        <f t="array" ref="F382">_xlfn.IFS(ISBLANK(citizen_services_records_log!F382),"None", TYPE(citizen_services_records_log!F382)=1,citizen_services_records_log!F382,citizen_services_records_log!F382="ID NOT PROVIDED","ID not provided" )</f>
        <v>7600000000000</v>
      </c>
      <c r="G382" s="4">
        <f>IF(ISBLANK(citizen_services_records_log!G382),"None",IF(ISNUMBER(citizen_services_records_log!G382),citizen_services_records_log!G382,DATE(RIGHT(citizen_services_records_log!G382,4),MID(citizen_services_records_log!G382,4,2),LEFT(citizen_services_records_log!G382,2))))</f>
        <v>27874</v>
      </c>
      <c r="H382" s="5" t="str" cm="1">
        <f t="array" ref="H382">_xlfn.IFS(citizen_services_records_log!H382="M", "Male", citizen_services_records_log!H382 = "F", "Female", citizen_services_records_log!H382="male", "Male", citizen_services_records_log!H382="female","Female", ISBLANK(citizen_services_records_log!H382),"None", citizen_services_records_log!H382 = "Female", "Female", citizen_services_records_log!H382="Male","Male")</f>
        <v>Male</v>
      </c>
      <c r="I382" s="6" t="str">
        <f>IF(OR(ISBLANK(citizen_services_records_log!I382),UPPER(TRIM(citizen_services_records_log!I382))="N/A"),"None",_xlfn.LET(_xlpm.d,RIGHT(SUBSTITUTE(SUBSTITUTE(SUBSTITUTE(SUBSTITUTE(citizen_services_records_log!I382," ",""),"-",""),"(",""),")",""),9),"0"&amp;LEFT(_xlpm.d,2)&amp;" "&amp;MID(_xlpm.d,3,3)&amp;" "&amp;RIGHT(_xlpm.d,4)))</f>
        <v>068 903 8355</v>
      </c>
      <c r="J382" s="5" t="str" cm="1">
        <f t="array" ref="J382">_xlfn.IFS(ISTEXT(citizen_services_records_log!J382),citizen_services_records_log!J382,ISBLANK(citizen_services_records_log!J382),"None")</f>
        <v>Ward 10</v>
      </c>
      <c r="K382" s="5" t="str" cm="1">
        <f t="array" ref="K382">_xlfn.IFS(ISTEXT(citizen_services_records_log!K382),citizen_services_records_log!K382, ISBLANK(citizen_services_records_log!K382),"None")</f>
        <v>None</v>
      </c>
      <c r="L382" s="5" t="str" cm="1">
        <f t="array" ref="L382">SUBSTITUTE(PROPER(_xlfn.IFS(ISTEXT(citizen_services_records_log!L382),citizen_services_records_log!L382, ISBLANK(citizen_services_records_log!L382),"None")),"Id","ID",1)</f>
        <v>Rejected</v>
      </c>
      <c r="M382" s="5" t="str" cm="1">
        <f t="array" ref="M382">IF(citizen_services_records_log!M382 = "Re-opened","Re-opened",PROPER(_xlfn.IFS(ISTEXT(citizen_services_records_log!M382),citizen_services_records_log!M382, ISBLANK(citizen_services_records_log!M382),"None")))</f>
        <v>Captured</v>
      </c>
      <c r="N382" s="5" t="str" cm="1">
        <f t="array" ref="N382">(_xlfn.IFS(ISTEXT(citizen_services_records_log!N382),citizen_services_records_log!N382,ISBLANK(citizen_services_records_log!N382),"None"))</f>
        <v>Q181</v>
      </c>
      <c r="O382" s="5" t="str" cm="1">
        <f t="array" ref="O382">_xlfn.IFS(ISTEXT(citizen_services_records_log!O382),PROPER(citizen_services_records_log!O382),ISBLANK(citizen_services_records_log!O382),"None")</f>
        <v>Lerato Nel</v>
      </c>
      <c r="P382" s="4" t="str">
        <f>IF(ISBLANK(citizen_services_records_log!P382),"None",IF(ISNUMBER(citizen_services_records_log!P382),citizen_services_records_log!P382,DATE(RIGHT(citizen_services_records_log!P382,4),MID(citizen_services_records_log!P382,4,2),LEFT(citizen_services_records_log!P382,2))))</f>
        <v>None</v>
      </c>
      <c r="Q382" s="5" t="str" cm="1">
        <f t="array" ref="Q382">SUBSTITUTE(_xlfn.IFS(ISTEXT(citizen_services_records_log!Q382),PROPER(citizen_services_records_log!Q382),ISBLANK(citizen_services_records_log!Q382),"None"),"Id","ID",1)</f>
        <v>Grant Payment Query - Referred To Sassa Call Centre</v>
      </c>
    </row>
    <row r="383" spans="1:17" x14ac:dyDescent="0.3">
      <c r="A383" s="5" t="str">
        <f>IF(ISBLANK(citizen_services_records_log!A383),"None",(CONCATENATE(UPPER(_xlfn.TEXTBEFORE(SUBSTITUTE(citizen_services_records_log!A383, "-", ""), {"0","1","2","3","4","5","6","7","8","9"}, 1)),"-",RIGHT(citizen_services_records_log!A383,6))))</f>
        <v>SASSA-001049</v>
      </c>
      <c r="B383" s="2">
        <f>IF(ISBLANK(citizen_services_records_log!B383),"None",IF(ISNUMBER(citizen_services_records_log!B383),citizen_services_records_log!B383,DATE(RIGHT(citizen_services_records_log!B383,4),MID(citizen_services_records_log!B383,4,2),LEFT(citizen_services_records_log!B383,2))))</f>
        <v>46128</v>
      </c>
      <c r="C383" s="5" t="str">
        <f>IF(citizen_services_records_log!C383 = "SASSA Grant Status Enquiry","SASSA - Grant Status Enquiry",IF(citizen_services_records_log!C383 = "SASSA Grant Application",  "SASSA - Grant Application", IF(citizen_services_records_log!C383=0,"None", citizen_services_records_log!C383)))</f>
        <v>SASSA - Grant Status Enquiry</v>
      </c>
      <c r="D383" s="5" t="str" cm="1">
        <f t="array" ref="D383">_xlfn.IFS(ISTEXT(citizen_services_records_log!D383),PROPER(citizen_services_records_log!D383),ISBLANK(citizen_services_records_log!D383),"None")</f>
        <v>Meyerton Municipal Office</v>
      </c>
      <c r="E383" s="5" t="str" cm="1">
        <f t="array" ref="E383">_xlfn.IFS(ISTEXT(citizen_services_records_log!E383),PROPER(citizen_services_records_log!E383),ISBLANK(citizen_services_records_log!E383),"None")</f>
        <v>Pieter Van Der Merwe</v>
      </c>
      <c r="F383" s="6" t="str" cm="1">
        <f t="array" ref="F383">_xlfn.IFS(ISBLANK(citizen_services_records_log!F383),"None", TYPE(citizen_services_records_log!F383)=1,citizen_services_records_log!F383,citizen_services_records_log!F383="ID NOT PROVIDED","ID not provided" )</f>
        <v>None</v>
      </c>
      <c r="G383" s="4">
        <f>IF(ISBLANK(citizen_services_records_log!G383),"None",IF(ISNUMBER(citizen_services_records_log!G383),citizen_services_records_log!G383,DATE(RIGHT(citizen_services_records_log!G383,4),MID(citizen_services_records_log!G383,4,2),LEFT(citizen_services_records_log!G383,2))))</f>
        <v>35114</v>
      </c>
      <c r="H383" s="5" t="str" cm="1">
        <f t="array" ref="H383">_xlfn.IFS(citizen_services_records_log!H383="M", "Male", citizen_services_records_log!H383 = "F", "Female", citizen_services_records_log!H383="male", "Male", citizen_services_records_log!H383="female","Female", ISBLANK(citizen_services_records_log!H383),"None", citizen_services_records_log!H383 = "Female", "Female", citizen_services_records_log!H383="Male","Male")</f>
        <v>Male</v>
      </c>
      <c r="I383" s="6" t="str">
        <f>IF(OR(ISBLANK(citizen_services_records_log!I383),UPPER(TRIM(citizen_services_records_log!I383))="N/A"),"None",_xlfn.LET(_xlpm.d,RIGHT(SUBSTITUTE(SUBSTITUTE(SUBSTITUTE(SUBSTITUTE(citizen_services_records_log!I383," ",""),"-",""),"(",""),")",""),9),"0"&amp;LEFT(_xlpm.d,2)&amp;" "&amp;MID(_xlpm.d,3,3)&amp;" "&amp;RIGHT(_xlpm.d,4)))</f>
        <v>082 930 9207</v>
      </c>
      <c r="J383" s="5" t="str" cm="1">
        <f t="array" ref="J383">_xlfn.IFS(ISTEXT(citizen_services_records_log!J383),citizen_services_records_log!J383,ISBLANK(citizen_services_records_log!J383),"None")</f>
        <v>Ward 2</v>
      </c>
      <c r="K383" s="5" t="str" cm="1">
        <f t="array" ref="K383">_xlfn.IFS(ISTEXT(citizen_services_records_log!K383),citizen_services_records_log!K383, ISBLANK(citizen_services_records_log!K383),"None")</f>
        <v>Foster Child Grant</v>
      </c>
      <c r="L383" s="5" t="str" cm="1">
        <f t="array" ref="L383">SUBSTITUTE(PROPER(_xlfn.IFS(ISTEXT(citizen_services_records_log!L383),citizen_services_records_log!L383, ISBLANK(citizen_services_records_log!L383),"None")),"Id","ID",1)</f>
        <v>Complete</v>
      </c>
      <c r="M383" s="5" t="str" cm="1">
        <f t="array" ref="M383">IF(citizen_services_records_log!M383 = "Re-opened","Re-opened",PROPER(_xlfn.IFS(ISTEXT(citizen_services_records_log!M383),citizen_services_records_log!M383, ISBLANK(citizen_services_records_log!M383),"None")))</f>
        <v>Captured</v>
      </c>
      <c r="N383" s="5" t="str" cm="1">
        <f t="array" ref="N383">(_xlfn.IFS(ISTEXT(citizen_services_records_log!N383),citizen_services_records_log!N383,ISBLANK(citizen_services_records_log!N383),"None"))</f>
        <v>Q288</v>
      </c>
      <c r="O383" s="5" t="str" cm="1">
        <f t="array" ref="O383">_xlfn.IFS(ISTEXT(citizen_services_records_log!O383),PROPER(citizen_services_records_log!O383),ISBLANK(citizen_services_records_log!O383),"None")</f>
        <v>Andries Meyer</v>
      </c>
      <c r="P383" s="4" t="str">
        <f>IF(ISBLANK(citizen_services_records_log!P383),"None",IF(ISNUMBER(citizen_services_records_log!P383),citizen_services_records_log!P383,DATE(RIGHT(citizen_services_records_log!P383,4),MID(citizen_services_records_log!P383,4,2),LEFT(citizen_services_records_log!P383,2))))</f>
        <v>None</v>
      </c>
      <c r="Q383" s="5" t="str" cm="1">
        <f t="array" ref="Q383">SUBSTITUTE(_xlfn.IFS(ISTEXT(citizen_services_records_log!Q383),PROPER(citizen_services_records_log!Q383),ISBLANK(citizen_services_records_log!Q383),"None"),"Id","ID",1)</f>
        <v>None</v>
      </c>
    </row>
    <row r="384" spans="1:17" x14ac:dyDescent="0.3">
      <c r="A384" s="5" t="str">
        <f>IF(ISBLANK(citizen_services_records_log!A384),"None",(CONCATENATE(UPPER(_xlfn.TEXTBEFORE(SUBSTITUTE(citizen_services_records_log!A384, "-", ""), {"0","1","2","3","4","5","6","7","8","9"}, 1)),"-",RIGHT(citizen_services_records_log!A384,6))))</f>
        <v>DHA-000825</v>
      </c>
      <c r="B384" s="2">
        <f>IF(ISBLANK(citizen_services_records_log!B384),"None",IF(ISNUMBER(citizen_services_records_log!B384),citizen_services_records_log!B384,DATE(RIGHT(citizen_services_records_log!B384,4),MID(citizen_services_records_log!B384,4,2),LEFT(citizen_services_records_log!B384,2))))</f>
        <v>46225</v>
      </c>
      <c r="C384" s="5" t="str">
        <f>IF(citizen_services_records_log!C384 = "SASSA Grant Status Enquiry","SASSA - Grant Status Enquiry",IF(citizen_services_records_log!C384 = "SASSA Grant Application",  "SASSA - Grant Application", IF(citizen_services_records_log!C384=0,"None", citizen_services_records_log!C384)))</f>
        <v>Home Affairs - Death Certificate</v>
      </c>
      <c r="D384" s="5" t="str" cm="1">
        <f t="array" ref="D384">_xlfn.IFS(ISTEXT(citizen_services_records_log!D384),PROPER(citizen_services_records_log!D384),ISBLANK(citizen_services_records_log!D384),"None")</f>
        <v>Sebokeng Sassa Office</v>
      </c>
      <c r="E384" s="5" t="str" cm="1">
        <f t="array" ref="E384">_xlfn.IFS(ISTEXT(citizen_services_records_log!E384),PROPER(citizen_services_records_log!E384),ISBLANK(citizen_services_records_log!E384),"None")</f>
        <v>Nokuthula Fourie</v>
      </c>
      <c r="F384" s="6" cm="1">
        <f t="array" ref="F384">_xlfn.IFS(ISBLANK(citizen_services_records_log!F384),"None", TYPE(citizen_services_records_log!F384)=1,citizen_services_records_log!F384,citizen_services_records_log!F384="ID NOT PROVIDED","ID not provided" )</f>
        <v>4610000000000</v>
      </c>
      <c r="G384" s="4">
        <f>IF(ISBLANK(citizen_services_records_log!G384),"None",IF(ISNUMBER(citizen_services_records_log!G384),citizen_services_records_log!G384,DATE(RIGHT(citizen_services_records_log!G384,4),MID(citizen_services_records_log!G384,4,2),LEFT(citizen_services_records_log!G384,2))))</f>
        <v>17150</v>
      </c>
      <c r="H384" s="5" t="str" cm="1">
        <f t="array" ref="H384">_xlfn.IFS(citizen_services_records_log!H384="M", "Male", citizen_services_records_log!H384 = "F", "Female", citizen_services_records_log!H384="male", "Male", citizen_services_records_log!H384="female","Female", ISBLANK(citizen_services_records_log!H384),"None", citizen_services_records_log!H384 = "Female", "Female", citizen_services_records_log!H384="Male","Male")</f>
        <v>Male</v>
      </c>
      <c r="I384" s="6" t="str">
        <f>IF(OR(ISBLANK(citizen_services_records_log!I384),UPPER(TRIM(citizen_services_records_log!I384))="N/A"),"None",_xlfn.LET(_xlpm.d,RIGHT(SUBSTITUTE(SUBSTITUTE(SUBSTITUTE(SUBSTITUTE(citizen_services_records_log!I384," ",""),"-",""),"(",""),")",""),9),"0"&amp;LEFT(_xlpm.d,2)&amp;" "&amp;MID(_xlpm.d,3,3)&amp;" "&amp;RIGHT(_xlpm.d,4)))</f>
        <v>077 848 1421</v>
      </c>
      <c r="J384" s="5" t="str" cm="1">
        <f t="array" ref="J384">_xlfn.IFS(ISTEXT(citizen_services_records_log!J384),citizen_services_records_log!J384,ISBLANK(citizen_services_records_log!J384),"None")</f>
        <v>None</v>
      </c>
      <c r="K384" s="5" t="str" cm="1">
        <f t="array" ref="K384">_xlfn.IFS(ISTEXT(citizen_services_records_log!K384),citizen_services_records_log!K384, ISBLANK(citizen_services_records_log!K384),"None")</f>
        <v>None</v>
      </c>
      <c r="L384" s="5" t="str" cm="1">
        <f t="array" ref="L384">SUBSTITUTE(PROPER(_xlfn.IFS(ISTEXT(citizen_services_records_log!L384),citizen_services_records_log!L384, ISBLANK(citizen_services_records_log!L384),"None")),"Id","ID",1)</f>
        <v>Incomplete - Missing ID Copy</v>
      </c>
      <c r="M384" s="5" t="str" cm="1">
        <f t="array" ref="M384">IF(citizen_services_records_log!M384 = "Re-opened","Re-opened",PROPER(_xlfn.IFS(ISTEXT(citizen_services_records_log!M384),citizen_services_records_log!M384, ISBLANK(citizen_services_records_log!M384),"None")))</f>
        <v>Escalated</v>
      </c>
      <c r="N384" s="5" t="str" cm="1">
        <f t="array" ref="N384">(_xlfn.IFS(ISTEXT(citizen_services_records_log!N384),citizen_services_records_log!N384,ISBLANK(citizen_services_records_log!N384),"None"))</f>
        <v>Q064</v>
      </c>
      <c r="O384" s="5" t="str" cm="1">
        <f t="array" ref="O384">_xlfn.IFS(ISTEXT(citizen_services_records_log!O384),PROPER(citizen_services_records_log!O384),ISBLANK(citizen_services_records_log!O384),"None")</f>
        <v>Chris Swart</v>
      </c>
      <c r="P384" s="4">
        <f>IF(ISBLANK(citizen_services_records_log!P384),"None",IF(ISNUMBER(citizen_services_records_log!P384),citizen_services_records_log!P384,DATE(RIGHT(citizen_services_records_log!P384,4),MID(citizen_services_records_log!P384,4,2),LEFT(citizen_services_records_log!P384,2))))</f>
        <v>46241</v>
      </c>
      <c r="Q384" s="5" t="str" cm="1">
        <f t="array" ref="Q384">SUBSTITUTE(_xlfn.IFS(ISTEXT(citizen_services_records_log!Q384),PROPER(citizen_services_records_log!Q384),ISBLANK(citizen_services_records_log!Q384),"None"),"Id","ID",1)</f>
        <v>Follow-Up Call Required To Confirm Banking Details</v>
      </c>
    </row>
    <row r="385" spans="1:17" x14ac:dyDescent="0.3">
      <c r="A385" s="5" t="str">
        <f>IF(ISBLANK(citizen_services_records_log!A385),"None",(CONCATENATE(UPPER(_xlfn.TEXTBEFORE(SUBSTITUTE(citizen_services_records_log!A385, "-", ""), {"0","1","2","3","4","5","6","7","8","9"}, 1)),"-",RIGHT(citizen_services_records_log!A385,6))))</f>
        <v>SASSA-000939</v>
      </c>
      <c r="B385" s="2">
        <f>IF(ISBLANK(citizen_services_records_log!B385),"None",IF(ISNUMBER(citizen_services_records_log!B385),citizen_services_records_log!B385,DATE(RIGHT(citizen_services_records_log!B385,4),MID(citizen_services_records_log!B385,4,2),LEFT(citizen_services_records_log!B385,2))))</f>
        <v>46141</v>
      </c>
      <c r="C385" s="5" t="str">
        <f>IF(citizen_services_records_log!C385 = "SASSA Grant Status Enquiry","SASSA - Grant Status Enquiry",IF(citizen_services_records_log!C385 = "SASSA Grant Application",  "SASSA - Grant Application", IF(citizen_services_records_log!C385=0,"None", citizen_services_records_log!C385)))</f>
        <v>SASSA - Grant Status Enquiry</v>
      </c>
      <c r="D385" s="5" t="str" cm="1">
        <f t="array" ref="D385">_xlfn.IFS(ISTEXT(citizen_services_records_log!D385),PROPER(citizen_services_records_log!D385),ISBLANK(citizen_services_records_log!D385),"None")</f>
        <v>Vanderbijlpark Home Affairs</v>
      </c>
      <c r="E385" s="5" t="str" cm="1">
        <f t="array" ref="E385">_xlfn.IFS(ISTEXT(citizen_services_records_log!E385),PROPER(citizen_services_records_log!E385),ISBLANK(citizen_services_records_log!E385),"None")</f>
        <v>None</v>
      </c>
      <c r="F385" s="6" cm="1">
        <f t="array" ref="F385">_xlfn.IFS(ISBLANK(citizen_services_records_log!F385),"None", TYPE(citizen_services_records_log!F385)=1,citizen_services_records_log!F385,citizen_services_records_log!F385="ID NOT PROVIDED","ID not provided" )</f>
        <v>1600000000000</v>
      </c>
      <c r="G385" s="4">
        <f>IF(ISBLANK(citizen_services_records_log!G385),"None",IF(ISNUMBER(citizen_services_records_log!G385),citizen_services_records_log!G385,DATE(RIGHT(citizen_services_records_log!G385,4),MID(citizen_services_records_log!G385,4,2),LEFT(citizen_services_records_log!G385,2))))</f>
        <v>42645</v>
      </c>
      <c r="H385" s="5" t="str" cm="1">
        <f t="array" ref="H385">_xlfn.IFS(citizen_services_records_log!H385="M", "Male", citizen_services_records_log!H385 = "F", "Female", citizen_services_records_log!H385="male", "Male", citizen_services_records_log!H385="female","Female", ISBLANK(citizen_services_records_log!H385),"None", citizen_services_records_log!H385 = "Female", "Female", citizen_services_records_log!H385="Male","Male")</f>
        <v>Female</v>
      </c>
      <c r="I385" s="6" t="str">
        <f>IF(OR(ISBLANK(citizen_services_records_log!I385),UPPER(TRIM(citizen_services_records_log!I385))="N/A"),"None",_xlfn.LET(_xlpm.d,RIGHT(SUBSTITUTE(SUBSTITUTE(SUBSTITUTE(SUBSTITUTE(citizen_services_records_log!I385," ",""),"-",""),"(",""),")",""),9),"0"&amp;LEFT(_xlpm.d,2)&amp;" "&amp;MID(_xlpm.d,3,3)&amp;" "&amp;RIGHT(_xlpm.d,4)))</f>
        <v>060 405 7997</v>
      </c>
      <c r="J385" s="5" t="str" cm="1">
        <f t="array" ref="J385">_xlfn.IFS(ISTEXT(citizen_services_records_log!J385),citizen_services_records_log!J385,ISBLANK(citizen_services_records_log!J385),"None")</f>
        <v>Ward 8</v>
      </c>
      <c r="K385" s="5" t="str" cm="1">
        <f t="array" ref="K385">_xlfn.IFS(ISTEXT(citizen_services_records_log!K385),citizen_services_records_log!K385, ISBLANK(citizen_services_records_log!K385),"None")</f>
        <v>SRD Grant</v>
      </c>
      <c r="L385" s="5" t="str" cm="1">
        <f t="array" ref="L385">SUBSTITUTE(PROPER(_xlfn.IFS(ISTEXT(citizen_services_records_log!L385),citizen_services_records_log!L385, ISBLANK(citizen_services_records_log!L385),"None")),"Id","ID",1)</f>
        <v>Complete</v>
      </c>
      <c r="M385" s="5" t="str" cm="1">
        <f t="array" ref="M385">IF(citizen_services_records_log!M385 = "Re-opened","Re-opened",PROPER(_xlfn.IFS(ISTEXT(citizen_services_records_log!M385),citizen_services_records_log!M385, ISBLANK(citizen_services_records_log!M385),"None")))</f>
        <v>Awaiting Documents</v>
      </c>
      <c r="N385" s="5" t="str" cm="1">
        <f t="array" ref="N385">(_xlfn.IFS(ISTEXT(citizen_services_records_log!N385),citizen_services_records_log!N385,ISBLANK(citizen_services_records_log!N385),"None"))</f>
        <v>Q220</v>
      </c>
      <c r="O385" s="5" t="str" cm="1">
        <f t="array" ref="O385">_xlfn.IFS(ISTEXT(citizen_services_records_log!O385),PROPER(citizen_services_records_log!O385),ISBLANK(citizen_services_records_log!O385),"None")</f>
        <v>None</v>
      </c>
      <c r="P385" s="4" t="str">
        <f>IF(ISBLANK(citizen_services_records_log!P385),"None",IF(ISNUMBER(citizen_services_records_log!P385),citizen_services_records_log!P385,DATE(RIGHT(citizen_services_records_log!P385,4),MID(citizen_services_records_log!P385,4,2),LEFT(citizen_services_records_log!P385,2))))</f>
        <v>None</v>
      </c>
      <c r="Q385" s="5" t="str" cm="1">
        <f t="array" ref="Q385">SUBSTITUTE(_xlfn.IFS(ISTEXT(citizen_services_records_log!Q385),PROPER(citizen_services_records_log!Q385),ISBLANK(citizen_services_records_log!Q385),"None"),"Id","ID",1)</f>
        <v>Applicant Did Not Bring Required Supporting Documents</v>
      </c>
    </row>
    <row r="386" spans="1:17" x14ac:dyDescent="0.3">
      <c r="A386" s="5" t="str">
        <f>IF(ISBLANK(citizen_services_records_log!A386),"None",(CONCATENATE(UPPER(_xlfn.TEXTBEFORE(SUBSTITUTE(citizen_services_records_log!A386, "-", ""), {"0","1","2","3","4","5","6","7","8","9"}, 1)),"-",RIGHT(citizen_services_records_log!A386,6))))</f>
        <v>SASSA-000963</v>
      </c>
      <c r="B386" s="2">
        <f>IF(ISBLANK(citizen_services_records_log!B386),"None",IF(ISNUMBER(citizen_services_records_log!B386),citizen_services_records_log!B386,DATE(RIGHT(citizen_services_records_log!B386,4),MID(citizen_services_records_log!B386,4,2),LEFT(citizen_services_records_log!B386,2))))</f>
        <v>46016</v>
      </c>
      <c r="C386" s="5" t="str">
        <f>IF(citizen_services_records_log!C386 = "SASSA Grant Status Enquiry","SASSA - Grant Status Enquiry",IF(citizen_services_records_log!C386 = "SASSA Grant Application",  "SASSA - Grant Application", IF(citizen_services_records_log!C386=0,"None", citizen_services_records_log!C386)))</f>
        <v>SASSA - Grant Status Enquiry</v>
      </c>
      <c r="D386" s="5" t="str" cm="1">
        <f t="array" ref="D386">_xlfn.IFS(ISTEXT(citizen_services_records_log!D386),PROPER(citizen_services_records_log!D386),ISBLANK(citizen_services_records_log!D386),"None")</f>
        <v>Vereeniging Home Affairs</v>
      </c>
      <c r="E386" s="5" t="str" cm="1">
        <f t="array" ref="E386">_xlfn.IFS(ISTEXT(citizen_services_records_log!E386),PROPER(citizen_services_records_log!E386),ISBLANK(citizen_services_records_log!E386),"None")</f>
        <v>Sipho Kruger</v>
      </c>
      <c r="F386" s="6" cm="1">
        <f t="array" ref="F386">_xlfn.IFS(ISBLANK(citizen_services_records_log!F386),"None", TYPE(citizen_services_records_log!F386)=1,citizen_services_records_log!F386,citizen_services_records_log!F386="ID NOT PROVIDED","ID not provided" )</f>
        <v>5310000000000</v>
      </c>
      <c r="G386" s="4">
        <f>IF(ISBLANK(citizen_services_records_log!G386),"None",IF(ISNUMBER(citizen_services_records_log!G386),citizen_services_records_log!G386,DATE(RIGHT(citizen_services_records_log!G386,4),MID(citizen_services_records_log!G386,4,2),LEFT(citizen_services_records_log!G386,2))))</f>
        <v>19549</v>
      </c>
      <c r="H386" s="5" t="str" cm="1">
        <f t="array" ref="H386">_xlfn.IFS(citizen_services_records_log!H386="M", "Male", citizen_services_records_log!H386 = "F", "Female", citizen_services_records_log!H386="male", "Male", citizen_services_records_log!H386="female","Female", ISBLANK(citizen_services_records_log!H386),"None", citizen_services_records_log!H386 = "Female", "Female", citizen_services_records_log!H386="Male","Male")</f>
        <v>Male</v>
      </c>
      <c r="I386" s="6" t="str">
        <f>IF(OR(ISBLANK(citizen_services_records_log!I386),UPPER(TRIM(citizen_services_records_log!I386))="N/A"),"None",_xlfn.LET(_xlpm.d,RIGHT(SUBSTITUTE(SUBSTITUTE(SUBSTITUTE(SUBSTITUTE(citizen_services_records_log!I386," ",""),"-",""),"(",""),")",""),9),"0"&amp;LEFT(_xlpm.d,2)&amp;" "&amp;MID(_xlpm.d,3,3)&amp;" "&amp;RIGHT(_xlpm.d,4)))</f>
        <v>075 666 6451</v>
      </c>
      <c r="J386" s="5" t="str" cm="1">
        <f t="array" ref="J386">_xlfn.IFS(ISTEXT(citizen_services_records_log!J386),citizen_services_records_log!J386,ISBLANK(citizen_services_records_log!J386),"None")</f>
        <v>Ward 16</v>
      </c>
      <c r="K386" s="5" t="str" cm="1">
        <f t="array" ref="K386">_xlfn.IFS(ISTEXT(citizen_services_records_log!K386),citizen_services_records_log!K386, ISBLANK(citizen_services_records_log!K386),"None")</f>
        <v>None</v>
      </c>
      <c r="L386" s="5" t="str" cm="1">
        <f t="array" ref="L386">SUBSTITUTE(PROPER(_xlfn.IFS(ISTEXT(citizen_services_records_log!L386),citizen_services_records_log!L386, ISBLANK(citizen_services_records_log!L386),"None")),"Id","ID",1)</f>
        <v>Approved</v>
      </c>
      <c r="M386" s="5" t="str" cm="1">
        <f t="array" ref="M386">IF(citizen_services_records_log!M386 = "Re-opened","Re-opened",PROPER(_xlfn.IFS(ISTEXT(citizen_services_records_log!M386),citizen_services_records_log!M386, ISBLANK(citizen_services_records_log!M386),"None")))</f>
        <v>Pending</v>
      </c>
      <c r="N386" s="5" t="str" cm="1">
        <f t="array" ref="N386">(_xlfn.IFS(ISTEXT(citizen_services_records_log!N386),citizen_services_records_log!N386,ISBLANK(citizen_services_records_log!N386),"None"))</f>
        <v>Q262</v>
      </c>
      <c r="O386" s="5" t="str" cm="1">
        <f t="array" ref="O386">_xlfn.IFS(ISTEXT(citizen_services_records_log!O386),PROPER(citizen_services_records_log!O386),ISBLANK(citizen_services_records_log!O386),"None")</f>
        <v>Chris Mahlangu</v>
      </c>
      <c r="P386" s="4" t="str">
        <f>IF(ISBLANK(citizen_services_records_log!P386),"None",IF(ISNUMBER(citizen_services_records_log!P386),citizen_services_records_log!P386,DATE(RIGHT(citizen_services_records_log!P386,4),MID(citizen_services_records_log!P386,4,2),LEFT(citizen_services_records_log!P386,2))))</f>
        <v>None</v>
      </c>
      <c r="Q386" s="5" t="str" cm="1">
        <f t="array" ref="Q386">SUBSTITUTE(_xlfn.IFS(ISTEXT(citizen_services_records_log!Q386),PROPER(citizen_services_records_log!Q386),ISBLANK(citizen_services_records_log!Q386),"None"),"Id","ID",1)</f>
        <v>Biometric Capture Failed, Rescheduled</v>
      </c>
    </row>
    <row r="387" spans="1:17" x14ac:dyDescent="0.3">
      <c r="A387" s="5" t="str">
        <f>IF(ISBLANK(citizen_services_records_log!A387),"None",(CONCATENATE(UPPER(_xlfn.TEXTBEFORE(SUBSTITUTE(citizen_services_records_log!A387, "-", ""), {"0","1","2","3","4","5","6","7","8","9"}, 1)),"-",RIGHT(citizen_services_records_log!A387,6))))</f>
        <v>SASSA-000067</v>
      </c>
      <c r="B387" s="2">
        <f>IF(ISBLANK(citizen_services_records_log!B387),"None",IF(ISNUMBER(citizen_services_records_log!B387),citizen_services_records_log!B387,DATE(RIGHT(citizen_services_records_log!B387,4),MID(citizen_services_records_log!B387,4,2),LEFT(citizen_services_records_log!B387,2))))</f>
        <v>46301</v>
      </c>
      <c r="C387" s="5" t="str">
        <f>IF(citizen_services_records_log!C387 = "SASSA Grant Status Enquiry","SASSA - Grant Status Enquiry",IF(citizen_services_records_log!C387 = "SASSA Grant Application",  "SASSA - Grant Application", IF(citizen_services_records_log!C387=0,"None", citizen_services_records_log!C387)))</f>
        <v>SASSA - Grant Application</v>
      </c>
      <c r="D387" s="5" t="str" cm="1">
        <f t="array" ref="D387">_xlfn.IFS(ISTEXT(citizen_services_records_log!D387),PROPER(citizen_services_records_log!D387),ISBLANK(citizen_services_records_log!D387),"None")</f>
        <v>Boipatong Clinic</v>
      </c>
      <c r="E387" s="5" t="str" cm="1">
        <f t="array" ref="E387">_xlfn.IFS(ISTEXT(citizen_services_records_log!E387),PROPER(citizen_services_records_log!E387),ISBLANK(citizen_services_records_log!E387),"None")</f>
        <v>Marie Pretorius</v>
      </c>
      <c r="F387" s="6" cm="1">
        <f t="array" ref="F387">_xlfn.IFS(ISBLANK(citizen_services_records_log!F387),"None", TYPE(citizen_services_records_log!F387)=1,citizen_services_records_log!F387,citizen_services_records_log!F387="ID NOT PROVIDED","ID not provided" )</f>
        <v>9310000000000</v>
      </c>
      <c r="G387" s="4">
        <f>IF(ISBLANK(citizen_services_records_log!G387),"None",IF(ISNUMBER(citizen_services_records_log!G387),citizen_services_records_log!G387,DATE(RIGHT(citizen_services_records_log!G387,4),MID(citizen_services_records_log!G387,4,2),LEFT(citizen_services_records_log!G387,2))))</f>
        <v>34279</v>
      </c>
      <c r="H387" s="5" t="str" cm="1">
        <f t="array" ref="H387">_xlfn.IFS(citizen_services_records_log!H387="M", "Male", citizen_services_records_log!H387 = "F", "Female", citizen_services_records_log!H387="male", "Male", citizen_services_records_log!H387="female","Female", ISBLANK(citizen_services_records_log!H387),"None", citizen_services_records_log!H387 = "Female", "Female", citizen_services_records_log!H387="Male","Male")</f>
        <v>Female</v>
      </c>
      <c r="I387" s="6" t="str">
        <f>IF(OR(ISBLANK(citizen_services_records_log!I387),UPPER(TRIM(citizen_services_records_log!I387))="N/A"),"None",_xlfn.LET(_xlpm.d,RIGHT(SUBSTITUTE(SUBSTITUTE(SUBSTITUTE(SUBSTITUTE(citizen_services_records_log!I387," ",""),"-",""),"(",""),")",""),9),"0"&amp;LEFT(_xlpm.d,2)&amp;" "&amp;MID(_xlpm.d,3,3)&amp;" "&amp;RIGHT(_xlpm.d,4)))</f>
        <v>073 603 7367</v>
      </c>
      <c r="J387" s="5" t="str" cm="1">
        <f t="array" ref="J387">_xlfn.IFS(ISTEXT(citizen_services_records_log!J387),citizen_services_records_log!J387,ISBLANK(citizen_services_records_log!J387),"None")</f>
        <v>None</v>
      </c>
      <c r="K387" s="5" t="str" cm="1">
        <f t="array" ref="K387">_xlfn.IFS(ISTEXT(citizen_services_records_log!K387),citizen_services_records_log!K387, ISBLANK(citizen_services_records_log!K387),"None")</f>
        <v>Child Support Grant</v>
      </c>
      <c r="L387" s="5" t="str" cm="1">
        <f t="array" ref="L387">SUBSTITUTE(PROPER(_xlfn.IFS(ISTEXT(citizen_services_records_log!L387),citizen_services_records_log!L387, ISBLANK(citizen_services_records_log!L387),"None")),"Id","ID",1)</f>
        <v>Complete</v>
      </c>
      <c r="M387" s="5" t="str" cm="1">
        <f t="array" ref="M387">IF(citizen_services_records_log!M387 = "Re-opened","Re-opened",PROPER(_xlfn.IFS(ISTEXT(citizen_services_records_log!M387),citizen_services_records_log!M387, ISBLANK(citizen_services_records_log!M387),"None")))</f>
        <v>Captured</v>
      </c>
      <c r="N387" s="5" t="str" cm="1">
        <f t="array" ref="N387">(_xlfn.IFS(ISTEXT(citizen_services_records_log!N387),citizen_services_records_log!N387,ISBLANK(citizen_services_records_log!N387),"None"))</f>
        <v>Q234</v>
      </c>
      <c r="O387" s="5" t="str" cm="1">
        <f t="array" ref="O387">_xlfn.IFS(ISTEXT(citizen_services_records_log!O387),PROPER(citizen_services_records_log!O387),ISBLANK(citizen_services_records_log!O387),"None")</f>
        <v>Andries Mahlangu</v>
      </c>
      <c r="P387" s="4" t="str">
        <f>IF(ISBLANK(citizen_services_records_log!P387),"None",IF(ISNUMBER(citizen_services_records_log!P387),citizen_services_records_log!P387,DATE(RIGHT(citizen_services_records_log!P387,4),MID(citizen_services_records_log!P387,4,2),LEFT(citizen_services_records_log!P387,2))))</f>
        <v>None</v>
      </c>
      <c r="Q387" s="5" t="str" cm="1">
        <f t="array" ref="Q387">SUBSTITUTE(_xlfn.IFS(ISTEXT(citizen_services_records_log!Q387),PROPER(citizen_services_records_log!Q387),ISBLANK(citizen_services_records_log!Q387),"None"),"Id","ID",1)</f>
        <v>Urgent Case - Fast-Tracked Per Supervisor Approval</v>
      </c>
    </row>
    <row r="388" spans="1:17" x14ac:dyDescent="0.3">
      <c r="A388" s="5" t="str">
        <f>IF(ISBLANK(citizen_services_records_log!A388),"None",(CONCATENATE(UPPER(_xlfn.TEXTBEFORE(SUBSTITUTE(citizen_services_records_log!A388, "-", ""), {"0","1","2","3","4","5","6","7","8","9"}, 1)),"-",RIGHT(citizen_services_records_log!A388,6))))</f>
        <v>DHA-000150</v>
      </c>
      <c r="B388" s="2">
        <f>IF(ISBLANK(citizen_services_records_log!B388),"None",IF(ISNUMBER(citizen_services_records_log!B388),citizen_services_records_log!B388,DATE(RIGHT(citizen_services_records_log!B388,4),MID(citizen_services_records_log!B388,4,2),LEFT(citizen_services_records_log!B388,2))))</f>
        <v>46068</v>
      </c>
      <c r="C388" s="5" t="str">
        <f>IF(citizen_services_records_log!C388 = "SASSA Grant Status Enquiry","SASSA - Grant Status Enquiry",IF(citizen_services_records_log!C388 = "SASSA Grant Application",  "SASSA - Grant Application", IF(citizen_services_records_log!C388=0,"None", citizen_services_records_log!C388)))</f>
        <v>Home Affairs - Passport Application</v>
      </c>
      <c r="D388" s="5" t="str" cm="1">
        <f t="array" ref="D388">_xlfn.IFS(ISTEXT(citizen_services_records_log!D388),PROPER(citizen_services_records_log!D388),ISBLANK(citizen_services_records_log!D388),"None")</f>
        <v>Sebokeng Sassa Office</v>
      </c>
      <c r="E388" s="5" t="str" cm="1">
        <f t="array" ref="E388">_xlfn.IFS(ISTEXT(citizen_services_records_log!E388),PROPER(citizen_services_records_log!E388),ISBLANK(citizen_services_records_log!E388),"None")</f>
        <v>Johannes Nkosi</v>
      </c>
      <c r="F388" s="6" cm="1">
        <f t="array" ref="F388">_xlfn.IFS(ISBLANK(citizen_services_records_log!F388),"None", TYPE(citizen_services_records_log!F388)=1,citizen_services_records_log!F388,citizen_services_records_log!F388="ID NOT PROVIDED","ID not provided" )</f>
        <v>7810000000000</v>
      </c>
      <c r="G388" s="4">
        <f>IF(ISBLANK(citizen_services_records_log!G388),"None",IF(ISNUMBER(citizen_services_records_log!G388),citizen_services_records_log!G388,DATE(RIGHT(citizen_services_records_log!G388,4),MID(citizen_services_records_log!G388,4,2),LEFT(citizen_services_records_log!G388,2))))</f>
        <v>28754</v>
      </c>
      <c r="H388" s="5" t="str" cm="1">
        <f t="array" ref="H388">_xlfn.IFS(citizen_services_records_log!H388="M", "Male", citizen_services_records_log!H388 = "F", "Female", citizen_services_records_log!H388="male", "Male", citizen_services_records_log!H388="female","Female", ISBLANK(citizen_services_records_log!H388),"None", citizen_services_records_log!H388 = "Female", "Female", citizen_services_records_log!H388="Male","Male")</f>
        <v>None</v>
      </c>
      <c r="I388" s="6" t="str">
        <f>IF(OR(ISBLANK(citizen_services_records_log!I388),UPPER(TRIM(citizen_services_records_log!I388))="N/A"),"None",_xlfn.LET(_xlpm.d,RIGHT(SUBSTITUTE(SUBSTITUTE(SUBSTITUTE(SUBSTITUTE(citizen_services_records_log!I388," ",""),"-",""),"(",""),")",""),9),"0"&amp;LEFT(_xlpm.d,2)&amp;" "&amp;MID(_xlpm.d,3,3)&amp;" "&amp;RIGHT(_xlpm.d,4)))</f>
        <v>070 987 9875</v>
      </c>
      <c r="J388" s="5" t="str" cm="1">
        <f t="array" ref="J388">_xlfn.IFS(ISTEXT(citizen_services_records_log!J388),citizen_services_records_log!J388,ISBLANK(citizen_services_records_log!J388),"None")</f>
        <v>Ward 3</v>
      </c>
      <c r="K388" s="5" t="str" cm="1">
        <f t="array" ref="K388">_xlfn.IFS(ISTEXT(citizen_services_records_log!K388),citizen_services_records_log!K388, ISBLANK(citizen_services_records_log!K388),"None")</f>
        <v>None</v>
      </c>
      <c r="L388" s="5" t="str" cm="1">
        <f t="array" ref="L388">SUBSTITUTE(PROPER(_xlfn.IFS(ISTEXT(citizen_services_records_log!L388),citizen_services_records_log!L388, ISBLANK(citizen_services_records_log!L388),"None")),"Id","ID",1)</f>
        <v>Incomplete - Missing Proof Of Residence</v>
      </c>
      <c r="M388" s="5" t="str" cm="1">
        <f t="array" ref="M388">IF(citizen_services_records_log!M388 = "Re-opened","Re-opened",PROPER(_xlfn.IFS(ISTEXT(citizen_services_records_log!M388),citizen_services_records_log!M388, ISBLANK(citizen_services_records_log!M388),"None")))</f>
        <v>Pending</v>
      </c>
      <c r="N388" s="5" t="str" cm="1">
        <f t="array" ref="N388">(_xlfn.IFS(ISTEXT(citizen_services_records_log!N388),citizen_services_records_log!N388,ISBLANK(citizen_services_records_log!N388),"None"))</f>
        <v>Q065</v>
      </c>
      <c r="O388" s="5" t="str" cm="1">
        <f t="array" ref="O388">_xlfn.IFS(ISTEXT(citizen_services_records_log!O388),PROPER(citizen_services_records_log!O388),ISBLANK(citizen_services_records_log!O388),"None")</f>
        <v>Marius Swart</v>
      </c>
      <c r="P388" s="4">
        <f>IF(ISBLANK(citizen_services_records_log!P388),"None",IF(ISNUMBER(citizen_services_records_log!P388),citizen_services_records_log!P388,DATE(RIGHT(citizen_services_records_log!P388,4),MID(citizen_services_records_log!P388,4,2),LEFT(citizen_services_records_log!P388,2))))</f>
        <v>46176</v>
      </c>
      <c r="Q388" s="5" t="str" cm="1">
        <f t="array" ref="Q388">SUBSTITUTE(_xlfn.IFS(ISTEXT(citizen_services_records_log!Q388),PROPER(citizen_services_records_log!Q388),ISBLANK(citizen_services_records_log!Q388),"None"),"Id","ID",1)</f>
        <v>System Offline - Captured Manually, Will Upload Later</v>
      </c>
    </row>
    <row r="389" spans="1:17" x14ac:dyDescent="0.3">
      <c r="A389" s="5" t="str">
        <f>IF(ISBLANK(citizen_services_records_log!A389),"None",(CONCATENATE(UPPER(_xlfn.TEXTBEFORE(SUBSTITUTE(citizen_services_records_log!A389, "-", ""), {"0","1","2","3","4","5","6","7","8","9"}, 1)),"-",RIGHT(citizen_services_records_log!A389,6))))</f>
        <v>SASSA-001043</v>
      </c>
      <c r="B389" s="2">
        <f>IF(ISBLANK(citizen_services_records_log!B389),"None",IF(ISNUMBER(citizen_services_records_log!B389),citizen_services_records_log!B389,DATE(RIGHT(citizen_services_records_log!B389,4),MID(citizen_services_records_log!B389,4,2),LEFT(citizen_services_records_log!B389,2))))</f>
        <v>46005</v>
      </c>
      <c r="C389" s="5" t="str">
        <f>IF(citizen_services_records_log!C389 = "SASSA Grant Status Enquiry","SASSA - Grant Status Enquiry",IF(citizen_services_records_log!C389 = "SASSA Grant Application",  "SASSA - Grant Application", IF(citizen_services_records_log!C389=0,"None", citizen_services_records_log!C389)))</f>
        <v>SASSA - Grant Application</v>
      </c>
      <c r="D389" s="5" t="str" cm="1">
        <f t="array" ref="D389">_xlfn.IFS(ISTEXT(citizen_services_records_log!D389),PROPER(citizen_services_records_log!D389),ISBLANK(citizen_services_records_log!D389),"None")</f>
        <v>Emfuleni Municipal Office</v>
      </c>
      <c r="E389" s="5" t="str" cm="1">
        <f t="array" ref="E389">_xlfn.IFS(ISTEXT(citizen_services_records_log!E389),PROPER(citizen_services_records_log!E389),ISBLANK(citizen_services_records_log!E389),"None")</f>
        <v>Johannes Ndlovu</v>
      </c>
      <c r="F389" s="6" cm="1">
        <f t="array" ref="F389">_xlfn.IFS(ISBLANK(citizen_services_records_log!F389),"None", TYPE(citizen_services_records_log!F389)=1,citizen_services_records_log!F389,citizen_services_records_log!F389="ID NOT PROVIDED","ID not provided" )</f>
        <v>9710000000000</v>
      </c>
      <c r="G389" s="4" t="str">
        <f>IF(ISBLANK(citizen_services_records_log!G389),"None",IF(ISNUMBER(citizen_services_records_log!G389),citizen_services_records_log!G389,DATE(RIGHT(citizen_services_records_log!G389,4),MID(citizen_services_records_log!G389,4,2),LEFT(citizen_services_records_log!G389,2))))</f>
        <v>None</v>
      </c>
      <c r="H389" s="5" t="str" cm="1">
        <f t="array" ref="H389">_xlfn.IFS(citizen_services_records_log!H389="M", "Male", citizen_services_records_log!H389 = "F", "Female", citizen_services_records_log!H389="male", "Male", citizen_services_records_log!H389="female","Female", ISBLANK(citizen_services_records_log!H389),"None", citizen_services_records_log!H389 = "Female", "Female", citizen_services_records_log!H389="Male","Male")</f>
        <v>Male</v>
      </c>
      <c r="I389" s="6" t="str">
        <f>IF(OR(ISBLANK(citizen_services_records_log!I389),UPPER(TRIM(citizen_services_records_log!I389))="N/A"),"None",_xlfn.LET(_xlpm.d,RIGHT(SUBSTITUTE(SUBSTITUTE(SUBSTITUTE(SUBSTITUTE(citizen_services_records_log!I389," ",""),"-",""),"(",""),")",""),9),"0"&amp;LEFT(_xlpm.d,2)&amp;" "&amp;MID(_xlpm.d,3,3)&amp;" "&amp;RIGHT(_xlpm.d,4)))</f>
        <v>080 446 2480</v>
      </c>
      <c r="J389" s="5" t="str" cm="1">
        <f t="array" ref="J389">_xlfn.IFS(ISTEXT(citizen_services_records_log!J389),citizen_services_records_log!J389,ISBLANK(citizen_services_records_log!J389),"None")</f>
        <v>None</v>
      </c>
      <c r="K389" s="5" t="str" cm="1">
        <f t="array" ref="K389">_xlfn.IFS(ISTEXT(citizen_services_records_log!K389),citizen_services_records_log!K389, ISBLANK(citizen_services_records_log!K389),"None")</f>
        <v>Social Relief of Distress (SRD)</v>
      </c>
      <c r="L389" s="5" t="str" cm="1">
        <f t="array" ref="L389">SUBSTITUTE(PROPER(_xlfn.IFS(ISTEXT(citizen_services_records_log!L389),citizen_services_records_log!L389, ISBLANK(citizen_services_records_log!L389),"None")),"Id","ID",1)</f>
        <v>Incomplete - Missing ID Copy</v>
      </c>
      <c r="M389" s="5" t="str" cm="1">
        <f t="array" ref="M389">IF(citizen_services_records_log!M389 = "Re-opened","Re-opened",PROPER(_xlfn.IFS(ISTEXT(citizen_services_records_log!M389),citizen_services_records_log!M389, ISBLANK(citizen_services_records_log!M389),"None")))</f>
        <v>Closed</v>
      </c>
      <c r="N389" s="5" t="str" cm="1">
        <f t="array" ref="N389">(_xlfn.IFS(ISTEXT(citizen_services_records_log!N389),citizen_services_records_log!N389,ISBLANK(citizen_services_records_log!N389),"None"))</f>
        <v>Q234</v>
      </c>
      <c r="O389" s="5" t="str" cm="1">
        <f t="array" ref="O389">_xlfn.IFS(ISTEXT(citizen_services_records_log!O389),PROPER(citizen_services_records_log!O389),ISBLANK(citizen_services_records_log!O389),"None")</f>
        <v>Lerato Radebe</v>
      </c>
      <c r="P389" s="4">
        <f>IF(ISBLANK(citizen_services_records_log!P389),"None",IF(ISNUMBER(citizen_services_records_log!P389),citizen_services_records_log!P389,DATE(RIGHT(citizen_services_records_log!P389,4),MID(citizen_services_records_log!P389,4,2),LEFT(citizen_services_records_log!P389,2))))</f>
        <v>46031</v>
      </c>
      <c r="Q389" s="5" t="str" cm="1">
        <f t="array" ref="Q389">SUBSTITUTE(_xlfn.IFS(ISTEXT(citizen_services_records_log!Q389),PROPER(citizen_services_records_log!Q389),ISBLANK(citizen_services_records_log!Q389),"None"),"Id","ID",1)</f>
        <v>Duplicate Application Found On System - Flagged</v>
      </c>
    </row>
    <row r="390" spans="1:17" x14ac:dyDescent="0.3">
      <c r="A390" s="5" t="str">
        <f>IF(ISBLANK(citizen_services_records_log!A390),"None",(CONCATENATE(UPPER(_xlfn.TEXTBEFORE(SUBSTITUTE(citizen_services_records_log!A390, "-", ""), {"0","1","2","3","4","5","6","7","8","9"}, 1)),"-",RIGHT(citizen_services_records_log!A390,6))))</f>
        <v>SASSA-000463</v>
      </c>
      <c r="B390" s="2">
        <f>IF(ISBLANK(citizen_services_records_log!B390),"None",IF(ISNUMBER(citizen_services_records_log!B390),citizen_services_records_log!B390,DATE(RIGHT(citizen_services_records_log!B390,4),MID(citizen_services_records_log!B390,4,2),LEFT(citizen_services_records_log!B390,2))))</f>
        <v>46164</v>
      </c>
      <c r="C390" s="5" t="str">
        <f>IF(citizen_services_records_log!C390 = "SASSA Grant Status Enquiry","SASSA - Grant Status Enquiry",IF(citizen_services_records_log!C390 = "SASSA Grant Application",  "SASSA - Grant Application", IF(citizen_services_records_log!C390=0,"None", citizen_services_records_log!C390)))</f>
        <v>SASSA - Grant Application</v>
      </c>
      <c r="D390" s="5" t="str" cm="1">
        <f t="array" ref="D390">_xlfn.IFS(ISTEXT(citizen_services_records_log!D390),PROPER(citizen_services_records_log!D390),ISBLANK(citizen_services_records_log!D390),"None")</f>
        <v>Vereeniging Home Affairs</v>
      </c>
      <c r="E390" s="5" t="str" cm="1">
        <f t="array" ref="E390">_xlfn.IFS(ISTEXT(citizen_services_records_log!E390),PROPER(citizen_services_records_log!E390),ISBLANK(citizen_services_records_log!E390),"None")</f>
        <v>Dorah Nkosi</v>
      </c>
      <c r="F390" s="6" cm="1">
        <f t="array" ref="F390">_xlfn.IFS(ISBLANK(citizen_services_records_log!F390),"None", TYPE(citizen_services_records_log!F390)=1,citizen_services_records_log!F390,citizen_services_records_log!F390="ID NOT PROVIDED","ID not provided" )</f>
        <v>5800000000000</v>
      </c>
      <c r="G390" s="4">
        <f>IF(ISBLANK(citizen_services_records_log!G390),"None",IF(ISNUMBER(citizen_services_records_log!G390),citizen_services_records_log!G390,DATE(RIGHT(citizen_services_records_log!G390,4),MID(citizen_services_records_log!G390,4,2),LEFT(citizen_services_records_log!G390,2))))</f>
        <v>21491</v>
      </c>
      <c r="H390" s="5" t="str" cm="1">
        <f t="array" ref="H390">_xlfn.IFS(citizen_services_records_log!H390="M", "Male", citizen_services_records_log!H390 = "F", "Female", citizen_services_records_log!H390="male", "Male", citizen_services_records_log!H390="female","Female", ISBLANK(citizen_services_records_log!H390),"None", citizen_services_records_log!H390 = "Female", "Female", citizen_services_records_log!H390="Male","Male")</f>
        <v>Female</v>
      </c>
      <c r="I390" s="6" t="str">
        <f>IF(OR(ISBLANK(citizen_services_records_log!I390),UPPER(TRIM(citizen_services_records_log!I390))="N/A"),"None",_xlfn.LET(_xlpm.d,RIGHT(SUBSTITUTE(SUBSTITUTE(SUBSTITUTE(SUBSTITUTE(citizen_services_records_log!I390," ",""),"-",""),"(",""),")",""),9),"0"&amp;LEFT(_xlpm.d,2)&amp;" "&amp;MID(_xlpm.d,3,3)&amp;" "&amp;RIGHT(_xlpm.d,4)))</f>
        <v>None</v>
      </c>
      <c r="J390" s="5" t="str" cm="1">
        <f t="array" ref="J390">_xlfn.IFS(ISTEXT(citizen_services_records_log!J390),citizen_services_records_log!J390,ISBLANK(citizen_services_records_log!J390),"None")</f>
        <v>Ward 3 (Informal Settlement)</v>
      </c>
      <c r="K390" s="5" t="str" cm="1">
        <f t="array" ref="K390">_xlfn.IFS(ISTEXT(citizen_services_records_log!K390),citizen_services_records_log!K390, ISBLANK(citizen_services_records_log!K390),"None")</f>
        <v>Older Persons Grant</v>
      </c>
      <c r="L390" s="5" t="str" cm="1">
        <f t="array" ref="L390">SUBSTITUTE(PROPER(_xlfn.IFS(ISTEXT(citizen_services_records_log!L390),citizen_services_records_log!L390, ISBLANK(citizen_services_records_log!L390),"None")),"Id","ID",1)</f>
        <v>Complete</v>
      </c>
      <c r="M390" s="5" t="str" cm="1">
        <f t="array" ref="M390">IF(citizen_services_records_log!M390 = "Re-opened","Re-opened",PROPER(_xlfn.IFS(ISTEXT(citizen_services_records_log!M390),citizen_services_records_log!M390, ISBLANK(citizen_services_records_log!M390),"None")))</f>
        <v>None</v>
      </c>
      <c r="N390" s="5" t="str" cm="1">
        <f t="array" ref="N390">(_xlfn.IFS(ISTEXT(citizen_services_records_log!N390),citizen_services_records_log!N390,ISBLANK(citizen_services_records_log!N390),"None"))</f>
        <v>Q080</v>
      </c>
      <c r="O390" s="5" t="str" cm="1">
        <f t="array" ref="O390">_xlfn.IFS(ISTEXT(citizen_services_records_log!O390),PROPER(citizen_services_records_log!O390),ISBLANK(citizen_services_records_log!O390),"None")</f>
        <v>Refilwe Radebe</v>
      </c>
      <c r="P390" s="4" t="str">
        <f>IF(ISBLANK(citizen_services_records_log!P390),"None",IF(ISNUMBER(citizen_services_records_log!P390),citizen_services_records_log!P390,DATE(RIGHT(citizen_services_records_log!P390,4),MID(citizen_services_records_log!P390,4,2),LEFT(citizen_services_records_log!P390,2))))</f>
        <v>None</v>
      </c>
      <c r="Q390" s="5" t="str" cm="1">
        <f t="array" ref="Q390">SUBSTITUTE(_xlfn.IFS(ISTEXT(citizen_services_records_log!Q390),PROPER(citizen_services_records_log!Q390),ISBLANK(citizen_services_records_log!Q390),"None"),"Id","ID",1)</f>
        <v>Urgent Case - Fast-Tracked Per Supervisor Approval</v>
      </c>
    </row>
    <row r="391" spans="1:17" x14ac:dyDescent="0.3">
      <c r="A391" s="5" t="str">
        <f>IF(ISBLANK(citizen_services_records_log!A391),"None",(CONCATENATE(UPPER(_xlfn.TEXTBEFORE(SUBSTITUTE(citizen_services_records_log!A391, "-", ""), {"0","1","2","3","4","5","6","7","8","9"}, 1)),"-",RIGHT(citizen_services_records_log!A391,6))))</f>
        <v>DHA-000983</v>
      </c>
      <c r="B391" s="2">
        <f>IF(ISBLANK(citizen_services_records_log!B391),"None",IF(ISNUMBER(citizen_services_records_log!B391),citizen_services_records_log!B391,DATE(RIGHT(citizen_services_records_log!B391,4),MID(citizen_services_records_log!B391,4,2),LEFT(citizen_services_records_log!B391,2))))</f>
        <v>46279</v>
      </c>
      <c r="C391" s="5" t="str">
        <f>IF(citizen_services_records_log!C391 = "SASSA Grant Status Enquiry","SASSA - Grant Status Enquiry",IF(citizen_services_records_log!C391 = "SASSA Grant Application",  "SASSA - Grant Application", IF(citizen_services_records_log!C391=0,"None", citizen_services_records_log!C391)))</f>
        <v>Home Affairs - Passport Application</v>
      </c>
      <c r="D391" s="5" t="str" cm="1">
        <f t="array" ref="D391">_xlfn.IFS(ISTEXT(citizen_services_records_log!D391),PROPER(citizen_services_records_log!D391),ISBLANK(citizen_services_records_log!D391),"None")</f>
        <v>Sharpeville Clinic</v>
      </c>
      <c r="E391" s="5" t="str" cm="1">
        <f t="array" ref="E391">_xlfn.IFS(ISTEXT(citizen_services_records_log!E391),PROPER(citizen_services_records_log!E391),ISBLANK(citizen_services_records_log!E391),"None")</f>
        <v>Sizwe Ndlovu</v>
      </c>
      <c r="F391" s="6" cm="1">
        <f t="array" ref="F391">_xlfn.IFS(ISBLANK(citizen_services_records_log!F391),"None", TYPE(citizen_services_records_log!F391)=1,citizen_services_records_log!F391,citizen_services_records_log!F391="ID NOT PROVIDED","ID not provided" )</f>
        <v>6310000000000</v>
      </c>
      <c r="G391" s="4">
        <f>IF(ISBLANK(citizen_services_records_log!G391),"None",IF(ISNUMBER(citizen_services_records_log!G391),citizen_services_records_log!G391,DATE(RIGHT(citizen_services_records_log!G391,4),MID(citizen_services_records_log!G391,4,2),LEFT(citizen_services_records_log!G391,2))))</f>
        <v>23238</v>
      </c>
      <c r="H391" s="5" t="str" cm="1">
        <f t="array" ref="H391">_xlfn.IFS(citizen_services_records_log!H391="M", "Male", citizen_services_records_log!H391 = "F", "Female", citizen_services_records_log!H391="male", "Male", citizen_services_records_log!H391="female","Female", ISBLANK(citizen_services_records_log!H391),"None", citizen_services_records_log!H391 = "Female", "Female", citizen_services_records_log!H391="Male","Male")</f>
        <v>Male</v>
      </c>
      <c r="I391" s="6" t="str">
        <f>IF(OR(ISBLANK(citizen_services_records_log!I391),UPPER(TRIM(citizen_services_records_log!I391))="N/A"),"None",_xlfn.LET(_xlpm.d,RIGHT(SUBSTITUTE(SUBSTITUTE(SUBSTITUTE(SUBSTITUTE(citizen_services_records_log!I391," ",""),"-",""),"(",""),")",""),9),"0"&amp;LEFT(_xlpm.d,2)&amp;" "&amp;MID(_xlpm.d,3,3)&amp;" "&amp;RIGHT(_xlpm.d,4)))</f>
        <v>069 403 1816</v>
      </c>
      <c r="J391" s="5" t="str" cm="1">
        <f t="array" ref="J391">_xlfn.IFS(ISTEXT(citizen_services_records_log!J391),citizen_services_records_log!J391,ISBLANK(citizen_services_records_log!J391),"None")</f>
        <v>Ward 8</v>
      </c>
      <c r="K391" s="5" t="str" cm="1">
        <f t="array" ref="K391">_xlfn.IFS(ISTEXT(citizen_services_records_log!K391),citizen_services_records_log!K391, ISBLANK(citizen_services_records_log!K391),"None")</f>
        <v>None</v>
      </c>
      <c r="L391" s="5" t="str" cm="1">
        <f t="array" ref="L391">SUBSTITUTE(PROPER(_xlfn.IFS(ISTEXT(citizen_services_records_log!L391),citizen_services_records_log!L391, ISBLANK(citizen_services_records_log!L391),"None")),"Id","ID",1)</f>
        <v>Approved</v>
      </c>
      <c r="M391" s="5" t="str" cm="1">
        <f t="array" ref="M391">IF(citizen_services_records_log!M391 = "Re-opened","Re-opened",PROPER(_xlfn.IFS(ISTEXT(citizen_services_records_log!M391),citizen_services_records_log!M391, ISBLANK(citizen_services_records_log!M391),"None")))</f>
        <v>Captured</v>
      </c>
      <c r="N391" s="5" t="str" cm="1">
        <f t="array" ref="N391">(_xlfn.IFS(ISTEXT(citizen_services_records_log!N391),citizen_services_records_log!N391,ISBLANK(citizen_services_records_log!N391),"None"))</f>
        <v>Q160</v>
      </c>
      <c r="O391" s="5" t="str" cm="1">
        <f t="array" ref="O391">_xlfn.IFS(ISTEXT(citizen_services_records_log!O391),PROPER(citizen_services_records_log!O391),ISBLANK(citizen_services_records_log!O391),"None")</f>
        <v>Busisiwe Nel</v>
      </c>
      <c r="P391" s="4" t="str">
        <f>IF(ISBLANK(citizen_services_records_log!P391),"None",IF(ISNUMBER(citizen_services_records_log!P391),citizen_services_records_log!P391,DATE(RIGHT(citizen_services_records_log!P391,4),MID(citizen_services_records_log!P391,4,2),LEFT(citizen_services_records_log!P391,2))))</f>
        <v>None</v>
      </c>
      <c r="Q391" s="5" t="str" cm="1">
        <f t="array" ref="Q391">SUBSTITUTE(_xlfn.IFS(ISTEXT(citizen_services_records_log!Q391),PROPER(citizen_services_records_log!Q391),ISBLANK(citizen_services_records_log!Q391),"None"),"Id","ID",1)</f>
        <v>Duplicate Application Found On System - Flagged</v>
      </c>
    </row>
    <row r="392" spans="1:17" x14ac:dyDescent="0.3">
      <c r="A392" s="5" t="str">
        <f>IF(ISBLANK(citizen_services_records_log!A392),"None",(CONCATENATE(UPPER(_xlfn.TEXTBEFORE(SUBSTITUTE(citizen_services_records_log!A392, "-", ""), {"0","1","2","3","4","5","6","7","8","9"}, 1)),"-",RIGHT(citizen_services_records_log!A392,6))))</f>
        <v>MUN-000596</v>
      </c>
      <c r="B392" s="2">
        <f>IF(ISBLANK(citizen_services_records_log!B392),"None",IF(ISNUMBER(citizen_services_records_log!B392),citizen_services_records_log!B392,DATE(RIGHT(citizen_services_records_log!B392,4),MID(citizen_services_records_log!B392,4,2),LEFT(citizen_services_records_log!B392,2))))</f>
        <v>46186</v>
      </c>
      <c r="C392" s="5" t="str">
        <f>IF(citizen_services_records_log!C392 = "SASSA Grant Status Enquiry","SASSA - Grant Status Enquiry",IF(citizen_services_records_log!C392 = "SASSA Grant Application",  "SASSA - Grant Application", IF(citizen_services_records_log!C392=0,"None", citizen_services_records_log!C392)))</f>
        <v>Municipal - Account Query</v>
      </c>
      <c r="D392" s="5" t="str" cm="1">
        <f t="array" ref="D392">_xlfn.IFS(ISTEXT(citizen_services_records_log!D392),PROPER(citizen_services_records_log!D392),ISBLANK(citizen_services_records_log!D392),"None")</f>
        <v>Sharpeville Clinic</v>
      </c>
      <c r="E392" s="5" t="str" cm="1">
        <f t="array" ref="E392">_xlfn.IFS(ISTEXT(citizen_services_records_log!E392),PROPER(citizen_services_records_log!E392),ISBLANK(citizen_services_records_log!E392),"None")</f>
        <v>Marie Fourie</v>
      </c>
      <c r="F392" s="6" t="str" cm="1">
        <f t="array" ref="F392">_xlfn.IFS(ISBLANK(citizen_services_records_log!F392),"None", TYPE(citizen_services_records_log!F392)=1,citizen_services_records_log!F392,citizen_services_records_log!F392="ID NOT PROVIDED","ID not provided" )</f>
        <v>None</v>
      </c>
      <c r="G392" s="4">
        <f>IF(ISBLANK(citizen_services_records_log!G392),"None",IF(ISNUMBER(citizen_services_records_log!G392),citizen_services_records_log!G392,DATE(RIGHT(citizen_services_records_log!G392,4),MID(citizen_services_records_log!G392,4,2),LEFT(citizen_services_records_log!G392,2))))</f>
        <v>33864</v>
      </c>
      <c r="H392" s="5" t="str" cm="1">
        <f t="array" ref="H392">_xlfn.IFS(citizen_services_records_log!H392="M", "Male", citizen_services_records_log!H392 = "F", "Female", citizen_services_records_log!H392="male", "Male", citizen_services_records_log!H392="female","Female", ISBLANK(citizen_services_records_log!H392),"None", citizen_services_records_log!H392 = "Female", "Female", citizen_services_records_log!H392="Male","Male")</f>
        <v>Male</v>
      </c>
      <c r="I392" s="6" t="str">
        <f>IF(OR(ISBLANK(citizen_services_records_log!I392),UPPER(TRIM(citizen_services_records_log!I392))="N/A"),"None",_xlfn.LET(_xlpm.d,RIGHT(SUBSTITUTE(SUBSTITUTE(SUBSTITUTE(SUBSTITUTE(citizen_services_records_log!I392," ",""),"-",""),"(",""),")",""),9),"0"&amp;LEFT(_xlpm.d,2)&amp;" "&amp;MID(_xlpm.d,3,3)&amp;" "&amp;RIGHT(_xlpm.d,4)))</f>
        <v>068 179 8843</v>
      </c>
      <c r="J392" s="5" t="str" cm="1">
        <f t="array" ref="J392">_xlfn.IFS(ISTEXT(citizen_services_records_log!J392),citizen_services_records_log!J392,ISBLANK(citizen_services_records_log!J392),"None")</f>
        <v>Ward 7</v>
      </c>
      <c r="K392" s="5" t="str" cm="1">
        <f t="array" ref="K392">_xlfn.IFS(ISTEXT(citizen_services_records_log!K392),citizen_services_records_log!K392, ISBLANK(citizen_services_records_log!K392),"None")</f>
        <v>None</v>
      </c>
      <c r="L392" s="5" t="str" cm="1">
        <f t="array" ref="L392">SUBSTITUTE(PROPER(_xlfn.IFS(ISTEXT(citizen_services_records_log!L392),citizen_services_records_log!L392, ISBLANK(citizen_services_records_log!L392),"None")),"Id","ID",1)</f>
        <v>Approved</v>
      </c>
      <c r="M392" s="5" t="str" cm="1">
        <f t="array" ref="M392">IF(citizen_services_records_log!M392 = "Re-opened","Re-opened",PROPER(_xlfn.IFS(ISTEXT(citizen_services_records_log!M392),citizen_services_records_log!M392, ISBLANK(citizen_services_records_log!M392),"None")))</f>
        <v>Pending</v>
      </c>
      <c r="N392" s="5" t="str" cm="1">
        <f t="array" ref="N392">(_xlfn.IFS(ISTEXT(citizen_services_records_log!N392),citizen_services_records_log!N392,ISBLANK(citizen_services_records_log!N392),"None"))</f>
        <v>Q117</v>
      </c>
      <c r="O392" s="5" t="str" cm="1">
        <f t="array" ref="O392">_xlfn.IFS(ISTEXT(citizen_services_records_log!O392),PROPER(citizen_services_records_log!O392),ISBLANK(citizen_services_records_log!O392),"None")</f>
        <v>Werner Mahlangu</v>
      </c>
      <c r="P392" s="4" t="str">
        <f>IF(ISBLANK(citizen_services_records_log!P392),"None",IF(ISNUMBER(citizen_services_records_log!P392),citizen_services_records_log!P392,DATE(RIGHT(citizen_services_records_log!P392,4),MID(citizen_services_records_log!P392,4,2),LEFT(citizen_services_records_log!P392,2))))</f>
        <v>None</v>
      </c>
      <c r="Q392" s="5" t="str" cm="1">
        <f t="array" ref="Q392">SUBSTITUTE(_xlfn.IFS(ISTEXT(citizen_services_records_log!Q392),PROPER(citizen_services_records_log!Q392),ISBLANK(citizen_services_records_log!Q392),"None"),"Id","ID",1)</f>
        <v>Applicant Referred To Social Worker</v>
      </c>
    </row>
    <row r="393" spans="1:17" x14ac:dyDescent="0.3">
      <c r="A393" s="5" t="str">
        <f>IF(ISBLANK(citizen_services_records_log!A393),"None",(CONCATENATE(UPPER(_xlfn.TEXTBEFORE(SUBSTITUTE(citizen_services_records_log!A393, "-", ""), {"0","1","2","3","4","5","6","7","8","9"}, 1)),"-",RIGHT(citizen_services_records_log!A393,6))))</f>
        <v>DHA-000144</v>
      </c>
      <c r="B393" s="2">
        <f>IF(ISBLANK(citizen_services_records_log!B393),"None",IF(ISNUMBER(citizen_services_records_log!B393),citizen_services_records_log!B393,DATE(RIGHT(citizen_services_records_log!B393,4),MID(citizen_services_records_log!B393,4,2),LEFT(citizen_services_records_log!B393,2))))</f>
        <v>46136</v>
      </c>
      <c r="C393" s="5" t="str">
        <f>IF(citizen_services_records_log!C393 = "SASSA Grant Status Enquiry","SASSA - Grant Status Enquiry",IF(citizen_services_records_log!C393 = "SASSA Grant Application",  "SASSA - Grant Application", IF(citizen_services_records_log!C393=0,"None", citizen_services_records_log!C393)))</f>
        <v>Home Affairs - Birth Certificate</v>
      </c>
      <c r="D393" s="5" t="str" cm="1">
        <f t="array" ref="D393">_xlfn.IFS(ISTEXT(citizen_services_records_log!D393),PROPER(citizen_services_records_log!D393),ISBLANK(citizen_services_records_log!D393),"None")</f>
        <v>Vereeniging Home Affairs</v>
      </c>
      <c r="E393" s="5" t="str" cm="1">
        <f t="array" ref="E393">_xlfn.IFS(ISTEXT(citizen_services_records_log!E393),PROPER(citizen_services_records_log!E393),ISBLANK(citizen_services_records_log!E393),"None")</f>
        <v>Nokuthula Sithole</v>
      </c>
      <c r="F393" s="6" t="str" cm="1">
        <f t="array" ref="F393">_xlfn.IFS(ISBLANK(citizen_services_records_log!F393),"None", TYPE(citizen_services_records_log!F393)=1,citizen_services_records_log!F393,citizen_services_records_log!F393="ID NOT PROVIDED","ID not provided" )</f>
        <v>ID not provided</v>
      </c>
      <c r="G393" s="4">
        <f>IF(ISBLANK(citizen_services_records_log!G393),"None",IF(ISNUMBER(citizen_services_records_log!G393),citizen_services_records_log!G393,DATE(RIGHT(citizen_services_records_log!G393,4),MID(citizen_services_records_log!G393,4,2),LEFT(citizen_services_records_log!G393,2))))</f>
        <v>39325</v>
      </c>
      <c r="H393" s="5" t="str" cm="1">
        <f t="array" ref="H393">_xlfn.IFS(citizen_services_records_log!H393="M", "Male", citizen_services_records_log!H393 = "F", "Female", citizen_services_records_log!H393="male", "Male", citizen_services_records_log!H393="female","Female", ISBLANK(citizen_services_records_log!H393),"None", citizen_services_records_log!H393 = "Female", "Female", citizen_services_records_log!H393="Male","Male")</f>
        <v>Female</v>
      </c>
      <c r="I393" s="6" t="str">
        <f>IF(OR(ISBLANK(citizen_services_records_log!I393),UPPER(TRIM(citizen_services_records_log!I393))="N/A"),"None",_xlfn.LET(_xlpm.d,RIGHT(SUBSTITUTE(SUBSTITUTE(SUBSTITUTE(SUBSTITUTE(citizen_services_records_log!I393," ",""),"-",""),"(",""),")",""),9),"0"&amp;LEFT(_xlpm.d,2)&amp;" "&amp;MID(_xlpm.d,3,3)&amp;" "&amp;RIGHT(_xlpm.d,4)))</f>
        <v>None</v>
      </c>
      <c r="J393" s="5" t="str" cm="1">
        <f t="array" ref="J393">_xlfn.IFS(ISTEXT(citizen_services_records_log!J393),citizen_services_records_log!J393,ISBLANK(citizen_services_records_log!J393),"None")</f>
        <v>Ward 13</v>
      </c>
      <c r="K393" s="5" t="str" cm="1">
        <f t="array" ref="K393">_xlfn.IFS(ISTEXT(citizen_services_records_log!K393),citizen_services_records_log!K393, ISBLANK(citizen_services_records_log!K393),"None")</f>
        <v>None</v>
      </c>
      <c r="L393" s="5" t="str" cm="1">
        <f t="array" ref="L393">SUBSTITUTE(PROPER(_xlfn.IFS(ISTEXT(citizen_services_records_log!L393),citizen_services_records_log!L393, ISBLANK(citizen_services_records_log!L393),"None")),"Id","ID",1)</f>
        <v>Rejected</v>
      </c>
      <c r="M393" s="5" t="str" cm="1">
        <f t="array" ref="M393">IF(citizen_services_records_log!M393 = "Re-opened","Re-opened",PROPER(_xlfn.IFS(ISTEXT(citizen_services_records_log!M393),citizen_services_records_log!M393, ISBLANK(citizen_services_records_log!M393),"None")))</f>
        <v>Resolved</v>
      </c>
      <c r="N393" s="5" t="str" cm="1">
        <f t="array" ref="N393">(_xlfn.IFS(ISTEXT(citizen_services_records_log!N393),citizen_services_records_log!N393,ISBLANK(citizen_services_records_log!N393),"None"))</f>
        <v>Q298</v>
      </c>
      <c r="O393" s="5" t="str" cm="1">
        <f t="array" ref="O393">_xlfn.IFS(ISTEXT(citizen_services_records_log!O393),PROPER(citizen_services_records_log!O393),ISBLANK(citizen_services_records_log!O393),"None")</f>
        <v>Zanele Sithole</v>
      </c>
      <c r="P393" s="4" t="str">
        <f>IF(ISBLANK(citizen_services_records_log!P393),"None",IF(ISNUMBER(citizen_services_records_log!P393),citizen_services_records_log!P393,DATE(RIGHT(citizen_services_records_log!P393,4),MID(citizen_services_records_log!P393,4,2),LEFT(citizen_services_records_log!P393,2))))</f>
        <v>None</v>
      </c>
      <c r="Q393" s="5" t="str" cm="1">
        <f t="array" ref="Q393">SUBSTITUTE(_xlfn.IFS(ISTEXT(citizen_services_records_log!Q393),PROPER(citizen_services_records_log!Q393),ISBLANK(citizen_services_records_log!Q393),"None"),"Id","ID",1)</f>
        <v>Biometric Capture Failed, Rescheduled</v>
      </c>
    </row>
    <row r="394" spans="1:17" x14ac:dyDescent="0.3">
      <c r="A394" s="5" t="str">
        <f>IF(ISBLANK(citizen_services_records_log!A394),"None",(CONCATENATE(UPPER(_xlfn.TEXTBEFORE(SUBSTITUTE(citizen_services_records_log!A394, "-", ""), {"0","1","2","3","4","5","6","7","8","9"}, 1)),"-",RIGHT(citizen_services_records_log!A394,6))))</f>
        <v>DHA-000803</v>
      </c>
      <c r="B394" s="2">
        <f>IF(ISBLANK(citizen_services_records_log!B394),"None",IF(ISNUMBER(citizen_services_records_log!B394),citizen_services_records_log!B394,DATE(RIGHT(citizen_services_records_log!B394,4),MID(citizen_services_records_log!B394,4,2),LEFT(citizen_services_records_log!B394,2))))</f>
        <v>46229</v>
      </c>
      <c r="C394" s="5" t="str">
        <f>IF(citizen_services_records_log!C394 = "SASSA Grant Status Enquiry","SASSA - Grant Status Enquiry",IF(citizen_services_records_log!C394 = "SASSA Grant Application",  "SASSA - Grant Application", IF(citizen_services_records_log!C394=0,"None", citizen_services_records_log!C394)))</f>
        <v>Home Affairs - Birth Certificate</v>
      </c>
      <c r="D394" s="5" t="str" cm="1">
        <f t="array" ref="D394">_xlfn.IFS(ISTEXT(citizen_services_records_log!D394),PROPER(citizen_services_records_log!D394),ISBLANK(citizen_services_records_log!D394),"None")</f>
        <v>Three Rivers Clinic</v>
      </c>
      <c r="E394" s="5" t="str" cm="1">
        <f t="array" ref="E394">_xlfn.IFS(ISTEXT(citizen_services_records_log!E394),PROPER(citizen_services_records_log!E394),ISBLANK(citizen_services_records_log!E394),"None")</f>
        <v>Lindiwe Sithole</v>
      </c>
      <c r="F394" s="6" cm="1">
        <f t="array" ref="F394">_xlfn.IFS(ISBLANK(citizen_services_records_log!F394),"None", TYPE(citizen_services_records_log!F394)=1,citizen_services_records_log!F394,citizen_services_records_log!F394="ID NOT PROVIDED","ID not provided" )</f>
        <v>9038042089</v>
      </c>
      <c r="G394" s="4">
        <f>IF(ISBLANK(citizen_services_records_log!G394),"None",IF(ISNUMBER(citizen_services_records_log!G394),citizen_services_records_log!G394,DATE(RIGHT(citizen_services_records_log!G394,4),MID(citizen_services_records_log!G394,4,2),LEFT(citizen_services_records_log!G394,2))))</f>
        <v>36594</v>
      </c>
      <c r="H394" s="5" t="str" cm="1">
        <f t="array" ref="H394">_xlfn.IFS(citizen_services_records_log!H394="M", "Male", citizen_services_records_log!H394 = "F", "Female", citizen_services_records_log!H394="male", "Male", citizen_services_records_log!H394="female","Female", ISBLANK(citizen_services_records_log!H394),"None", citizen_services_records_log!H394 = "Female", "Female", citizen_services_records_log!H394="Male","Male")</f>
        <v>Male</v>
      </c>
      <c r="I394" s="6" t="str">
        <f>IF(OR(ISBLANK(citizen_services_records_log!I394),UPPER(TRIM(citizen_services_records_log!I394))="N/A"),"None",_xlfn.LET(_xlpm.d,RIGHT(SUBSTITUTE(SUBSTITUTE(SUBSTITUTE(SUBSTITUTE(citizen_services_records_log!I394," ",""),"-",""),"(",""),")",""),9),"0"&amp;LEFT(_xlpm.d,2)&amp;" "&amp;MID(_xlpm.d,3,3)&amp;" "&amp;RIGHT(_xlpm.d,4)))</f>
        <v>079 203 9898</v>
      </c>
      <c r="J394" s="5" t="str" cm="1">
        <f t="array" ref="J394">_xlfn.IFS(ISTEXT(citizen_services_records_log!J394),citizen_services_records_log!J394,ISBLANK(citizen_services_records_log!J394),"None")</f>
        <v>Ward 18</v>
      </c>
      <c r="K394" s="5" t="str" cm="1">
        <f t="array" ref="K394">_xlfn.IFS(ISTEXT(citizen_services_records_log!K394),citizen_services_records_log!K394, ISBLANK(citizen_services_records_log!K394),"None")</f>
        <v>None</v>
      </c>
      <c r="L394" s="5" t="str" cm="1">
        <f t="array" ref="L394">SUBSTITUTE(PROPER(_xlfn.IFS(ISTEXT(citizen_services_records_log!L394),citizen_services_records_log!L394, ISBLANK(citizen_services_records_log!L394),"None")),"Id","ID",1)</f>
        <v>None</v>
      </c>
      <c r="M394" s="5" t="str" cm="1">
        <f t="array" ref="M394">IF(citizen_services_records_log!M394 = "Re-opened","Re-opened",PROPER(_xlfn.IFS(ISTEXT(citizen_services_records_log!M394),citizen_services_records_log!M394, ISBLANK(citizen_services_records_log!M394),"None")))</f>
        <v>Awaiting Documents</v>
      </c>
      <c r="N394" s="5" t="str" cm="1">
        <f t="array" ref="N394">(_xlfn.IFS(ISTEXT(citizen_services_records_log!N394),citizen_services_records_log!N394,ISBLANK(citizen_services_records_log!N394),"None"))</f>
        <v>Q276</v>
      </c>
      <c r="O394" s="5" t="str" cm="1">
        <f t="array" ref="O394">_xlfn.IFS(ISTEXT(citizen_services_records_log!O394),PROPER(citizen_services_records_log!O394),ISBLANK(citizen_services_records_log!O394),"None")</f>
        <v>Chris Sithole</v>
      </c>
      <c r="P394" s="4" t="str">
        <f>IF(ISBLANK(citizen_services_records_log!P394),"None",IF(ISNUMBER(citizen_services_records_log!P394),citizen_services_records_log!P394,DATE(RIGHT(citizen_services_records_log!P394,4),MID(citizen_services_records_log!P394,4,2),LEFT(citizen_services_records_log!P394,2))))</f>
        <v>None</v>
      </c>
      <c r="Q394" s="5" t="str" cm="1">
        <f t="array" ref="Q394">SUBSTITUTE(_xlfn.IFS(ISTEXT(citizen_services_records_log!Q394),PROPER(citizen_services_records_log!Q394),ISBLANK(citizen_services_records_log!Q394),"None"),"Id","ID",1)</f>
        <v>Incorrect ID Number Provided Initially, Corrected</v>
      </c>
    </row>
    <row r="395" spans="1:17" x14ac:dyDescent="0.3">
      <c r="A395" s="5" t="str">
        <f>IF(ISBLANK(citizen_services_records_log!A395),"None",(CONCATENATE(UPPER(_xlfn.TEXTBEFORE(SUBSTITUTE(citizen_services_records_log!A395, "-", ""), {"0","1","2","3","4","5","6","7","8","9"}, 1)),"-",RIGHT(citizen_services_records_log!A395,6))))</f>
        <v>DHA-000354</v>
      </c>
      <c r="B395" s="2">
        <f>IF(ISBLANK(citizen_services_records_log!B395),"None",IF(ISNUMBER(citizen_services_records_log!B395),citizen_services_records_log!B395,DATE(RIGHT(citizen_services_records_log!B395,4),MID(citizen_services_records_log!B395,4,2),LEFT(citizen_services_records_log!B395,2))))</f>
        <v>46083</v>
      </c>
      <c r="C395" s="5" t="str">
        <f>IF(citizen_services_records_log!C395 = "SASSA Grant Status Enquiry","SASSA - Grant Status Enquiry",IF(citizen_services_records_log!C395 = "SASSA Grant Application",  "SASSA - Grant Application", IF(citizen_services_records_log!C395=0,"None", citizen_services_records_log!C395)))</f>
        <v>Home Affairs - Passport Application</v>
      </c>
      <c r="D395" s="5" t="str" cm="1">
        <f t="array" ref="D395">_xlfn.IFS(ISTEXT(citizen_services_records_log!D395),PROPER(citizen_services_records_log!D395),ISBLANK(citizen_services_records_log!D395),"None")</f>
        <v>Meyerton Municipal Office</v>
      </c>
      <c r="E395" s="5" t="str" cm="1">
        <f t="array" ref="E395">_xlfn.IFS(ISTEXT(citizen_services_records_log!E395),PROPER(citizen_services_records_log!E395),ISBLANK(citizen_services_records_log!E395),"None")</f>
        <v>Nokuthula Van Der Merwe</v>
      </c>
      <c r="F395" s="6" cm="1">
        <f t="array" ref="F395">_xlfn.IFS(ISBLANK(citizen_services_records_log!F395),"None", TYPE(citizen_services_records_log!F395)=1,citizen_services_records_log!F395,citizen_services_records_log!F395="ID NOT PROVIDED","ID not provided" )</f>
        <v>6510000000000</v>
      </c>
      <c r="G395" s="4">
        <f>IF(ISBLANK(citizen_services_records_log!G395),"None",IF(ISNUMBER(citizen_services_records_log!G395),citizen_services_records_log!G395,DATE(RIGHT(citizen_services_records_log!G395,4),MID(citizen_services_records_log!G395,4,2),LEFT(citizen_services_records_log!G395,2))))</f>
        <v>23977</v>
      </c>
      <c r="H395" s="5" t="str" cm="1">
        <f t="array" ref="H395">_xlfn.IFS(citizen_services_records_log!H395="M", "Male", citizen_services_records_log!H395 = "F", "Female", citizen_services_records_log!H395="male", "Male", citizen_services_records_log!H395="female","Female", ISBLANK(citizen_services_records_log!H395),"None", citizen_services_records_log!H395 = "Female", "Female", citizen_services_records_log!H395="Male","Male")</f>
        <v>Male</v>
      </c>
      <c r="I395" s="6" t="str">
        <f>IF(OR(ISBLANK(citizen_services_records_log!I395),UPPER(TRIM(citizen_services_records_log!I395))="N/A"),"None",_xlfn.LET(_xlpm.d,RIGHT(SUBSTITUTE(SUBSTITUTE(SUBSTITUTE(SUBSTITUTE(citizen_services_records_log!I395," ",""),"-",""),"(",""),")",""),9),"0"&amp;LEFT(_xlpm.d,2)&amp;" "&amp;MID(_xlpm.d,3,3)&amp;" "&amp;RIGHT(_xlpm.d,4)))</f>
        <v>080 371 2249</v>
      </c>
      <c r="J395" s="5" t="str" cm="1">
        <f t="array" ref="J395">_xlfn.IFS(ISTEXT(citizen_services_records_log!J395),citizen_services_records_log!J395,ISBLANK(citizen_services_records_log!J395),"None")</f>
        <v>Ward 20</v>
      </c>
      <c r="K395" s="5" t="str" cm="1">
        <f t="array" ref="K395">_xlfn.IFS(ISTEXT(citizen_services_records_log!K395),citizen_services_records_log!K395, ISBLANK(citizen_services_records_log!K395),"None")</f>
        <v>None</v>
      </c>
      <c r="L395" s="5" t="str" cm="1">
        <f t="array" ref="L395">SUBSTITUTE(PROPER(_xlfn.IFS(ISTEXT(citizen_services_records_log!L395),citizen_services_records_log!L395, ISBLANK(citizen_services_records_log!L395),"None")),"Id","ID",1)</f>
        <v>Rejected</v>
      </c>
      <c r="M395" s="5" t="str" cm="1">
        <f t="array" ref="M395">IF(citizen_services_records_log!M395 = "Re-opened","Re-opened",PROPER(_xlfn.IFS(ISTEXT(citizen_services_records_log!M395),citizen_services_records_log!M395, ISBLANK(citizen_services_records_log!M395),"None")))</f>
        <v>Pending</v>
      </c>
      <c r="N395" s="5" t="str" cm="1">
        <f t="array" ref="N395">(_xlfn.IFS(ISTEXT(citizen_services_records_log!N395),citizen_services_records_log!N395,ISBLANK(citizen_services_records_log!N395),"None"))</f>
        <v>Q128</v>
      </c>
      <c r="O395" s="5" t="str" cm="1">
        <f t="array" ref="O395">_xlfn.IFS(ISTEXT(citizen_services_records_log!O395),PROPER(citizen_services_records_log!O395),ISBLANK(citizen_services_records_log!O395),"None")</f>
        <v>Zanele Mahlangu</v>
      </c>
      <c r="P395" s="4" t="str">
        <f>IF(ISBLANK(citizen_services_records_log!P395),"None",IF(ISNUMBER(citizen_services_records_log!P395),citizen_services_records_log!P395,DATE(RIGHT(citizen_services_records_log!P395,4),MID(citizen_services_records_log!P395,4,2),LEFT(citizen_services_records_log!P395,2))))</f>
        <v>None</v>
      </c>
      <c r="Q395" s="5" t="str" cm="1">
        <f t="array" ref="Q395">SUBSTITUTE(_xlfn.IFS(ISTEXT(citizen_services_records_log!Q395),PROPER(citizen_services_records_log!Q395),ISBLANK(citizen_services_records_log!Q395),"None"),"Id","ID",1)</f>
        <v>None</v>
      </c>
    </row>
    <row r="396" spans="1:17" x14ac:dyDescent="0.3">
      <c r="A396" s="5" t="str">
        <f>IF(ISBLANK(citizen_services_records_log!A396),"None",(CONCATENATE(UPPER(_xlfn.TEXTBEFORE(SUBSTITUTE(citizen_services_records_log!A396, "-", ""), {"0","1","2","3","4","5","6","7","8","9"}, 1)),"-",RIGHT(citizen_services_records_log!A396,6))))</f>
        <v>SASSA-000675</v>
      </c>
      <c r="B396" s="2">
        <f>IF(ISBLANK(citizen_services_records_log!B396),"None",IF(ISNUMBER(citizen_services_records_log!B396),citizen_services_records_log!B396,DATE(RIGHT(citizen_services_records_log!B396,4),MID(citizen_services_records_log!B396,4,2),LEFT(citizen_services_records_log!B396,2))))</f>
        <v>46140</v>
      </c>
      <c r="C396" s="5" t="str">
        <f>IF(citizen_services_records_log!C396 = "SASSA Grant Status Enquiry","SASSA - Grant Status Enquiry",IF(citizen_services_records_log!C396 = "SASSA Grant Application",  "SASSA - Grant Application", IF(citizen_services_records_log!C396=0,"None", citizen_services_records_log!C396)))</f>
        <v>SASSA - Grant Status Enquiry</v>
      </c>
      <c r="D396" s="5" t="str" cm="1">
        <f t="array" ref="D396">_xlfn.IFS(ISTEXT(citizen_services_records_log!D396),PROPER(citizen_services_records_log!D396),ISBLANK(citizen_services_records_log!D396),"None")</f>
        <v>Evaton Sassa Office</v>
      </c>
      <c r="E396" s="5" t="str" cm="1">
        <f t="array" ref="E396">_xlfn.IFS(ISTEXT(citizen_services_records_log!E396),PROPER(citizen_services_records_log!E396),ISBLANK(citizen_services_records_log!E396),"None")</f>
        <v>Tumelo Khumalo</v>
      </c>
      <c r="F396" s="6" cm="1">
        <f t="array" ref="F396">_xlfn.IFS(ISBLANK(citizen_services_records_log!F396),"None", TYPE(citizen_services_records_log!F396)=1,citizen_services_records_log!F396,citizen_services_records_log!F396="ID NOT PROVIDED","ID not provided" )</f>
        <v>2110000000000</v>
      </c>
      <c r="G396" s="4">
        <f>IF(ISBLANK(citizen_services_records_log!G396),"None",IF(ISNUMBER(citizen_services_records_log!G396),citizen_services_records_log!G396,DATE(RIGHT(citizen_services_records_log!G396,4),MID(citizen_services_records_log!G396,4,2),LEFT(citizen_services_records_log!G396,2))))</f>
        <v>44341</v>
      </c>
      <c r="H396" s="5" t="str" cm="1">
        <f t="array" ref="H396">_xlfn.IFS(citizen_services_records_log!H396="M", "Male", citizen_services_records_log!H396 = "F", "Female", citizen_services_records_log!H396="male", "Male", citizen_services_records_log!H396="female","Female", ISBLANK(citizen_services_records_log!H396),"None", citizen_services_records_log!H396 = "Female", "Female", citizen_services_records_log!H396="Male","Male")</f>
        <v>Male</v>
      </c>
      <c r="I396" s="6" t="str">
        <f>IF(OR(ISBLANK(citizen_services_records_log!I396),UPPER(TRIM(citizen_services_records_log!I396))="N/A"),"None",_xlfn.LET(_xlpm.d,RIGHT(SUBSTITUTE(SUBSTITUTE(SUBSTITUTE(SUBSTITUTE(citizen_services_records_log!I396," ",""),"-",""),"(",""),")",""),9),"0"&amp;LEFT(_xlpm.d,2)&amp;" "&amp;MID(_xlpm.d,3,3)&amp;" "&amp;RIGHT(_xlpm.d,4)))</f>
        <v>075 657 6695</v>
      </c>
      <c r="J396" s="5" t="str" cm="1">
        <f t="array" ref="J396">_xlfn.IFS(ISTEXT(citizen_services_records_log!J396),citizen_services_records_log!J396,ISBLANK(citizen_services_records_log!J396),"None")</f>
        <v>Ward 4</v>
      </c>
      <c r="K396" s="5" t="str" cm="1">
        <f t="array" ref="K396">_xlfn.IFS(ISTEXT(citizen_services_records_log!K396),citizen_services_records_log!K396, ISBLANK(citizen_services_records_log!K396),"None")</f>
        <v>Older Person's Grant</v>
      </c>
      <c r="L396" s="5" t="str" cm="1">
        <f t="array" ref="L396">SUBSTITUTE(PROPER(_xlfn.IFS(ISTEXT(citizen_services_records_log!L396),citizen_services_records_log!L396, ISBLANK(citizen_services_records_log!L396),"None")),"Id","ID",1)</f>
        <v>Complete</v>
      </c>
      <c r="M396" s="5" t="str" cm="1">
        <f t="array" ref="M396">IF(citizen_services_records_log!M396 = "Re-opened","Re-opened",PROPER(_xlfn.IFS(ISTEXT(citizen_services_records_log!M396),citizen_services_records_log!M396, ISBLANK(citizen_services_records_log!M396),"None")))</f>
        <v>Captured</v>
      </c>
      <c r="N396" s="5" t="str" cm="1">
        <f t="array" ref="N396">(_xlfn.IFS(ISTEXT(citizen_services_records_log!N396),citizen_services_records_log!N396,ISBLANK(citizen_services_records_log!N396),"None"))</f>
        <v>Q110</v>
      </c>
      <c r="O396" s="5" t="str" cm="1">
        <f t="array" ref="O396">_xlfn.IFS(ISTEXT(citizen_services_records_log!O396),PROPER(citizen_services_records_log!O396),ISBLANK(citizen_services_records_log!O396),"None")</f>
        <v>Lerato Radebe</v>
      </c>
      <c r="P396" s="4" t="str">
        <f>IF(ISBLANK(citizen_services_records_log!P396),"None",IF(ISNUMBER(citizen_services_records_log!P396),citizen_services_records_log!P396,DATE(RIGHT(citizen_services_records_log!P396,4),MID(citizen_services_records_log!P396,4,2),LEFT(citizen_services_records_log!P396,2))))</f>
        <v>None</v>
      </c>
      <c r="Q396" s="5" t="str" cm="1">
        <f t="array" ref="Q396">SUBSTITUTE(_xlfn.IFS(ISTEXT(citizen_services_records_log!Q396),PROPER(citizen_services_records_log!Q396),ISBLANK(citizen_services_records_log!Q396),"None"),"Id","ID",1)</f>
        <v>Applicant Did Not Bring Required Supporting Documents</v>
      </c>
    </row>
    <row r="397" spans="1:17" x14ac:dyDescent="0.3">
      <c r="A397" s="5" t="str">
        <f>IF(ISBLANK(citizen_services_records_log!A397),"None",(CONCATENATE(UPPER(_xlfn.TEXTBEFORE(SUBSTITUTE(citizen_services_records_log!A397, "-", ""), {"0","1","2","3","4","5","6","7","8","9"}, 1)),"-",RIGHT(citizen_services_records_log!A397,6))))</f>
        <v>DHA-000262</v>
      </c>
      <c r="B397" s="2">
        <f>IF(ISBLANK(citizen_services_records_log!B397),"None",IF(ISNUMBER(citizen_services_records_log!B397),citizen_services_records_log!B397,DATE(RIGHT(citizen_services_records_log!B397,4),MID(citizen_services_records_log!B397,4,2),LEFT(citizen_services_records_log!B397,2))))</f>
        <v>46258</v>
      </c>
      <c r="C397" s="5" t="str">
        <f>IF(citizen_services_records_log!C397 = "SASSA Grant Status Enquiry","SASSA - Grant Status Enquiry",IF(citizen_services_records_log!C397 = "SASSA Grant Application",  "SASSA - Grant Application", IF(citizen_services_records_log!C397=0,"None", citizen_services_records_log!C397)))</f>
        <v>Home Affairs - Birth Certificate</v>
      </c>
      <c r="D397" s="5" t="str" cm="1">
        <f t="array" ref="D397">_xlfn.IFS(ISTEXT(citizen_services_records_log!D397),PROPER(citizen_services_records_log!D397),ISBLANK(citizen_services_records_log!D397),"None")</f>
        <v>Sebokeng Sassa Office</v>
      </c>
      <c r="E397" s="5" t="str" cm="1">
        <f t="array" ref="E397">_xlfn.IFS(ISTEXT(citizen_services_records_log!E397),PROPER(citizen_services_records_log!E397),ISBLANK(citizen_services_records_log!E397),"None")</f>
        <v>Marie Steyn</v>
      </c>
      <c r="F397" s="6" cm="1">
        <f t="array" ref="F397">_xlfn.IFS(ISBLANK(citizen_services_records_log!F397),"None", TYPE(citizen_services_records_log!F397)=1,citizen_services_records_log!F397,citizen_services_records_log!F397="ID NOT PROVIDED","ID not provided" )</f>
        <v>702000000000</v>
      </c>
      <c r="G397" s="4">
        <f>IF(ISBLANK(citizen_services_records_log!G397),"None",IF(ISNUMBER(citizen_services_records_log!G397),citizen_services_records_log!G397,DATE(RIGHT(citizen_services_records_log!G397,4),MID(citizen_services_records_log!G397,4,2),LEFT(citizen_services_records_log!G397,2))))</f>
        <v>39128</v>
      </c>
      <c r="H397" s="5" t="str" cm="1">
        <f t="array" ref="H397">_xlfn.IFS(citizen_services_records_log!H397="M", "Male", citizen_services_records_log!H397 = "F", "Female", citizen_services_records_log!H397="male", "Male", citizen_services_records_log!H397="female","Female", ISBLANK(citizen_services_records_log!H397),"None", citizen_services_records_log!H397 = "Female", "Female", citizen_services_records_log!H397="Male","Male")</f>
        <v>Female</v>
      </c>
      <c r="I397" s="6" t="str">
        <f>IF(OR(ISBLANK(citizen_services_records_log!I397),UPPER(TRIM(citizen_services_records_log!I397))="N/A"),"None",_xlfn.LET(_xlpm.d,RIGHT(SUBSTITUTE(SUBSTITUTE(SUBSTITUTE(SUBSTITUTE(citizen_services_records_log!I397," ",""),"-",""),"(",""),")",""),9),"0"&amp;LEFT(_xlpm.d,2)&amp;" "&amp;MID(_xlpm.d,3,3)&amp;" "&amp;RIGHT(_xlpm.d,4)))</f>
        <v>066 274 5909</v>
      </c>
      <c r="J397" s="5" t="str" cm="1">
        <f t="array" ref="J397">_xlfn.IFS(ISTEXT(citizen_services_records_log!J397),citizen_services_records_log!J397,ISBLANK(citizen_services_records_log!J397),"None")</f>
        <v>None</v>
      </c>
      <c r="K397" s="5" t="str" cm="1">
        <f t="array" ref="K397">_xlfn.IFS(ISTEXT(citizen_services_records_log!K397),citizen_services_records_log!K397, ISBLANK(citizen_services_records_log!K397),"None")</f>
        <v>None</v>
      </c>
      <c r="L397" s="5" t="str" cm="1">
        <f t="array" ref="L397">SUBSTITUTE(PROPER(_xlfn.IFS(ISTEXT(citizen_services_records_log!L397),citizen_services_records_log!L397, ISBLANK(citizen_services_records_log!L397),"None")),"Id","ID",1)</f>
        <v>Under Review</v>
      </c>
      <c r="M397" s="5" t="str" cm="1">
        <f t="array" ref="M397">IF(citizen_services_records_log!M397 = "Re-opened","Re-opened",PROPER(_xlfn.IFS(ISTEXT(citizen_services_records_log!M397),citizen_services_records_log!M397, ISBLANK(citizen_services_records_log!M397),"None")))</f>
        <v>Captured</v>
      </c>
      <c r="N397" s="5" t="str" cm="1">
        <f t="array" ref="N397">(_xlfn.IFS(ISTEXT(citizen_services_records_log!N397),citizen_services_records_log!N397,ISBLANK(citizen_services_records_log!N397),"None"))</f>
        <v>Q244</v>
      </c>
      <c r="O397" s="5" t="str" cm="1">
        <f t="array" ref="O397">_xlfn.IFS(ISTEXT(citizen_services_records_log!O397),PROPER(citizen_services_records_log!O397),ISBLANK(citizen_services_records_log!O397),"None")</f>
        <v>Refilwe Radebe</v>
      </c>
      <c r="P397" s="4" t="str">
        <f>IF(ISBLANK(citizen_services_records_log!P397),"None",IF(ISNUMBER(citizen_services_records_log!P397),citizen_services_records_log!P397,DATE(RIGHT(citizen_services_records_log!P397,4),MID(citizen_services_records_log!P397,4,2),LEFT(citizen_services_records_log!P397,2))))</f>
        <v>None</v>
      </c>
      <c r="Q397" s="5" t="str" cm="1">
        <f t="array" ref="Q397">SUBSTITUTE(_xlfn.IFS(ISTEXT(citizen_services_records_log!Q397),PROPER(citizen_services_records_log!Q397),ISBLANK(citizen_services_records_log!Q397),"None"),"Id","ID",1)</f>
        <v>Incorrect ID Number Provided Initially, Corrected</v>
      </c>
    </row>
    <row r="398" spans="1:17" x14ac:dyDescent="0.3">
      <c r="A398" s="5" t="str">
        <f>IF(ISBLANK(citizen_services_records_log!A398),"None",(CONCATENATE(UPPER(_xlfn.TEXTBEFORE(SUBSTITUTE(citizen_services_records_log!A398, "-", ""), {"0","1","2","3","4","5","6","7","8","9"}, 1)),"-",RIGHT(citizen_services_records_log!A398,6))))</f>
        <v>SASSA-001017</v>
      </c>
      <c r="B398" s="2">
        <f>IF(ISBLANK(citizen_services_records_log!B398),"None",IF(ISNUMBER(citizen_services_records_log!B398),citizen_services_records_log!B398,DATE(RIGHT(citizen_services_records_log!B398,4),MID(citizen_services_records_log!B398,4,2),LEFT(citizen_services_records_log!B398,2))))</f>
        <v>46053</v>
      </c>
      <c r="C398" s="5" t="str">
        <f>IF(citizen_services_records_log!C398 = "SASSA Grant Status Enquiry","SASSA - Grant Status Enquiry",IF(citizen_services_records_log!C398 = "SASSA Grant Application",  "SASSA - Grant Application", IF(citizen_services_records_log!C398=0,"None", citizen_services_records_log!C398)))</f>
        <v>SASSA - Grant Application</v>
      </c>
      <c r="D398" s="5" t="str" cm="1">
        <f t="array" ref="D398">_xlfn.IFS(ISTEXT(citizen_services_records_log!D398),PROPER(citizen_services_records_log!D398),ISBLANK(citizen_services_records_log!D398),"None")</f>
        <v>Sasolburg Home Affairs</v>
      </c>
      <c r="E398" s="5" t="str" cm="1">
        <f t="array" ref="E398">_xlfn.IFS(ISTEXT(citizen_services_records_log!E398),PROPER(citizen_services_records_log!E398),ISBLANK(citizen_services_records_log!E398),"None")</f>
        <v>Willem Ndlovu</v>
      </c>
      <c r="F398" s="6" cm="1">
        <f t="array" ref="F398">_xlfn.IFS(ISBLANK(citizen_services_records_log!F398),"None", TYPE(citizen_services_records_log!F398)=1,citizen_services_records_log!F398,citizen_services_records_log!F398="ID NOT PROVIDED","ID not provided" )</f>
        <v>810000000000</v>
      </c>
      <c r="G398" s="4">
        <f>IF(ISBLANK(citizen_services_records_log!G398),"None",IF(ISNUMBER(citizen_services_records_log!G398),citizen_services_records_log!G398,DATE(RIGHT(citizen_services_records_log!G398,4),MID(citizen_services_records_log!G398,4,2),LEFT(citizen_services_records_log!G398,2))))</f>
        <v>39741</v>
      </c>
      <c r="H398" s="5" t="str" cm="1">
        <f t="array" ref="H398">_xlfn.IFS(citizen_services_records_log!H398="M", "Male", citizen_services_records_log!H398 = "F", "Female", citizen_services_records_log!H398="male", "Male", citizen_services_records_log!H398="female","Female", ISBLANK(citizen_services_records_log!H398),"None", citizen_services_records_log!H398 = "Female", "Female", citizen_services_records_log!H398="Male","Male")</f>
        <v>Female</v>
      </c>
      <c r="I398" s="6" t="str">
        <f>IF(OR(ISBLANK(citizen_services_records_log!I398),UPPER(TRIM(citizen_services_records_log!I398))="N/A"),"None",_xlfn.LET(_xlpm.d,RIGHT(SUBSTITUTE(SUBSTITUTE(SUBSTITUTE(SUBSTITUTE(citizen_services_records_log!I398," ",""),"-",""),"(",""),")",""),9),"0"&amp;LEFT(_xlpm.d,2)&amp;" "&amp;MID(_xlpm.d,3,3)&amp;" "&amp;RIGHT(_xlpm.d,4)))</f>
        <v>071 402 3783</v>
      </c>
      <c r="J398" s="5" t="str" cm="1">
        <f t="array" ref="J398">_xlfn.IFS(ISTEXT(citizen_services_records_log!J398),citizen_services_records_log!J398,ISBLANK(citizen_services_records_log!J398),"None")</f>
        <v>Ward 20</v>
      </c>
      <c r="K398" s="5" t="str" cm="1">
        <f t="array" ref="K398">_xlfn.IFS(ISTEXT(citizen_services_records_log!K398),citizen_services_records_log!K398, ISBLANK(citizen_services_records_log!K398),"None")</f>
        <v>Foster Child Grant</v>
      </c>
      <c r="L398" s="5" t="str" cm="1">
        <f t="array" ref="L398">SUBSTITUTE(PROPER(_xlfn.IFS(ISTEXT(citizen_services_records_log!L398),citizen_services_records_log!L398, ISBLANK(citizen_services_records_log!L398),"None")),"Id","ID",1)</f>
        <v>Awaiting Home Affairs Confirmation</v>
      </c>
      <c r="M398" s="5" t="str" cm="1">
        <f t="array" ref="M398">IF(citizen_services_records_log!M398 = "Re-opened","Re-opened",PROPER(_xlfn.IFS(ISTEXT(citizen_services_records_log!M398),citizen_services_records_log!M398, ISBLANK(citizen_services_records_log!M398),"None")))</f>
        <v>None</v>
      </c>
      <c r="N398" s="5" t="str" cm="1">
        <f t="array" ref="N398">(_xlfn.IFS(ISTEXT(citizen_services_records_log!N398),citizen_services_records_log!N398,ISBLANK(citizen_services_records_log!N398),"None"))</f>
        <v>Q122</v>
      </c>
      <c r="O398" s="5" t="str" cm="1">
        <f t="array" ref="O398">_xlfn.IFS(ISTEXT(citizen_services_records_log!O398),PROPER(citizen_services_records_log!O398),ISBLANK(citizen_services_records_log!O398),"None")</f>
        <v>Deon Khumalo</v>
      </c>
      <c r="P398" s="4">
        <f>IF(ISBLANK(citizen_services_records_log!P398),"None",IF(ISNUMBER(citizen_services_records_log!P398),citizen_services_records_log!P398,DATE(RIGHT(citizen_services_records_log!P398,4),MID(citizen_services_records_log!P398,4,2),LEFT(citizen_services_records_log!P398,2))))</f>
        <v>46114</v>
      </c>
      <c r="Q398" s="5" t="str" cm="1">
        <f t="array" ref="Q398">SUBSTITUTE(_xlfn.IFS(ISTEXT(citizen_services_records_log!Q398),PROPER(citizen_services_records_log!Q398),ISBLANK(citizen_services_records_log!Q398),"None"),"Id","ID",1)</f>
        <v>Interpreter Required - Assisted In Sesotho</v>
      </c>
    </row>
    <row r="399" spans="1:17" x14ac:dyDescent="0.3">
      <c r="A399" s="5" t="str">
        <f>IF(ISBLANK(citizen_services_records_log!A399),"None",(CONCATENATE(UPPER(_xlfn.TEXTBEFORE(SUBSTITUTE(citizen_services_records_log!A399, "-", ""), {"0","1","2","3","4","5","6","7","8","9"}, 1)),"-",RIGHT(citizen_services_records_log!A399,6))))</f>
        <v>DHA-000185</v>
      </c>
      <c r="B399" s="2">
        <f>IF(ISBLANK(citizen_services_records_log!B399),"None",IF(ISNUMBER(citizen_services_records_log!B399),citizen_services_records_log!B399,DATE(RIGHT(citizen_services_records_log!B399,4),MID(citizen_services_records_log!B399,4,2),LEFT(citizen_services_records_log!B399,2))))</f>
        <v>46006</v>
      </c>
      <c r="C399" s="5" t="str">
        <f>IF(citizen_services_records_log!C399 = "SASSA Grant Status Enquiry","SASSA - Grant Status Enquiry",IF(citizen_services_records_log!C399 = "SASSA Grant Application",  "SASSA - Grant Application", IF(citizen_services_records_log!C399=0,"None", citizen_services_records_log!C399)))</f>
        <v>Home Affairs - ID Application</v>
      </c>
      <c r="D399" s="5" t="str" cm="1">
        <f t="array" ref="D399">_xlfn.IFS(ISTEXT(citizen_services_records_log!D399),PROPER(citizen_services_records_log!D399),ISBLANK(citizen_services_records_log!D399),"None")</f>
        <v>Sharpeville Clinic</v>
      </c>
      <c r="E399" s="5" t="str" cm="1">
        <f t="array" ref="E399">_xlfn.IFS(ISTEXT(citizen_services_records_log!E399),PROPER(citizen_services_records_log!E399),ISBLANK(citizen_services_records_log!E399),"None")</f>
        <v>Thabo Fourie</v>
      </c>
      <c r="F399" s="6" t="str" cm="1">
        <f t="array" ref="F399">_xlfn.IFS(ISBLANK(citizen_services_records_log!F399),"None", TYPE(citizen_services_records_log!F399)=1,citizen_services_records_log!F399,citizen_services_records_log!F399="ID NOT PROVIDED","ID not provided" )</f>
        <v>None</v>
      </c>
      <c r="G399" s="4">
        <f>IF(ISBLANK(citizen_services_records_log!G399),"None",IF(ISNUMBER(citizen_services_records_log!G399),citizen_services_records_log!G399,DATE(RIGHT(citizen_services_records_log!G399,4),MID(citizen_services_records_log!G399,4,2),LEFT(citizen_services_records_log!G399,2))))</f>
        <v>29763</v>
      </c>
      <c r="H399" s="5" t="str" cm="1">
        <f t="array" ref="H399">_xlfn.IFS(citizen_services_records_log!H399="M", "Male", citizen_services_records_log!H399 = "F", "Female", citizen_services_records_log!H399="male", "Male", citizen_services_records_log!H399="female","Female", ISBLANK(citizen_services_records_log!H399),"None", citizen_services_records_log!H399 = "Female", "Female", citizen_services_records_log!H399="Male","Male")</f>
        <v>Female</v>
      </c>
      <c r="I399" s="6" t="str">
        <f>IF(OR(ISBLANK(citizen_services_records_log!I399),UPPER(TRIM(citizen_services_records_log!I399))="N/A"),"None",_xlfn.LET(_xlpm.d,RIGHT(SUBSTITUTE(SUBSTITUTE(SUBSTITUTE(SUBSTITUTE(citizen_services_records_log!I399," ",""),"-",""),"(",""),")",""),9),"0"&amp;LEFT(_xlpm.d,2)&amp;" "&amp;MID(_xlpm.d,3,3)&amp;" "&amp;RIGHT(_xlpm.d,4)))</f>
        <v>078 198 8296</v>
      </c>
      <c r="J399" s="5" t="str" cm="1">
        <f t="array" ref="J399">_xlfn.IFS(ISTEXT(citizen_services_records_log!J399),citizen_services_records_log!J399,ISBLANK(citizen_services_records_log!J399),"None")</f>
        <v>None</v>
      </c>
      <c r="K399" s="5" t="str" cm="1">
        <f t="array" ref="K399">_xlfn.IFS(ISTEXT(citizen_services_records_log!K399),citizen_services_records_log!K399, ISBLANK(citizen_services_records_log!K399),"None")</f>
        <v>None</v>
      </c>
      <c r="L399" s="5" t="str" cm="1">
        <f t="array" ref="L399">SUBSTITUTE(PROPER(_xlfn.IFS(ISTEXT(citizen_services_records_log!L399),citizen_services_records_log!L399, ISBLANK(citizen_services_records_log!L399),"None")),"Id","ID",1)</f>
        <v>Complete</v>
      </c>
      <c r="M399" s="5" t="str" cm="1">
        <f t="array" ref="M399">IF(citizen_services_records_log!M399 = "Re-opened","Re-opened",PROPER(_xlfn.IFS(ISTEXT(citizen_services_records_log!M399),citizen_services_records_log!M399, ISBLANK(citizen_services_records_log!M399),"None")))</f>
        <v>Captured</v>
      </c>
      <c r="N399" s="5" t="str" cm="1">
        <f t="array" ref="N399">(_xlfn.IFS(ISTEXT(citizen_services_records_log!N399),citizen_services_records_log!N399,ISBLANK(citizen_services_records_log!N399),"None"))</f>
        <v>Q136</v>
      </c>
      <c r="O399" s="5" t="str" cm="1">
        <f t="array" ref="O399">_xlfn.IFS(ISTEXT(citizen_services_records_log!O399),PROPER(citizen_services_records_log!O399),ISBLANK(citizen_services_records_log!O399),"None")</f>
        <v>Zanele Mahlangu</v>
      </c>
      <c r="P399" s="4" t="str">
        <f>IF(ISBLANK(citizen_services_records_log!P399),"None",IF(ISNUMBER(citizen_services_records_log!P399),citizen_services_records_log!P399,DATE(RIGHT(citizen_services_records_log!P399,4),MID(citizen_services_records_log!P399,4,2),LEFT(citizen_services_records_log!P399,2))))</f>
        <v>None</v>
      </c>
      <c r="Q399" s="5" t="str" cm="1">
        <f t="array" ref="Q399">SUBSTITUTE(_xlfn.IFS(ISTEXT(citizen_services_records_log!Q399),PROPER(citizen_services_records_log!Q399),ISBLANK(citizen_services_records_log!Q399),"None"),"Id","ID",1)</f>
        <v>None</v>
      </c>
    </row>
    <row r="400" spans="1:17" x14ac:dyDescent="0.3">
      <c r="A400" s="5" t="str">
        <f>IF(ISBLANK(citizen_services_records_log!A400),"None",(CONCATENATE(UPPER(_xlfn.TEXTBEFORE(SUBSTITUTE(citizen_services_records_log!A400, "-", ""), {"0","1","2","3","4","5","6","7","8","9"}, 1)),"-",RIGHT(citizen_services_records_log!A400,6))))</f>
        <v>DHA-000774</v>
      </c>
      <c r="B400" s="2">
        <f>IF(ISBLANK(citizen_services_records_log!B400),"None",IF(ISNUMBER(citizen_services_records_log!B400),citizen_services_records_log!B400,DATE(RIGHT(citizen_services_records_log!B400,4),MID(citizen_services_records_log!B400,4,2),LEFT(citizen_services_records_log!B400,2))))</f>
        <v>46000</v>
      </c>
      <c r="C400" s="5" t="str">
        <f>IF(citizen_services_records_log!C400 = "SASSA Grant Status Enquiry","SASSA - Grant Status Enquiry",IF(citizen_services_records_log!C400 = "SASSA Grant Application",  "SASSA - Grant Application", IF(citizen_services_records_log!C400=0,"None", citizen_services_records_log!C400)))</f>
        <v>Home Affairs - ID Application</v>
      </c>
      <c r="D400" s="5" t="str" cm="1">
        <f t="array" ref="D400">_xlfn.IFS(ISTEXT(citizen_services_records_log!D400),PROPER(citizen_services_records_log!D400),ISBLANK(citizen_services_records_log!D400),"None")</f>
        <v>Sharpeville Clinic</v>
      </c>
      <c r="E400" s="5" t="str" cm="1">
        <f t="array" ref="E400">_xlfn.IFS(ISTEXT(citizen_services_records_log!E400),PROPER(citizen_services_records_log!E400),ISBLANK(citizen_services_records_log!E400),"None")</f>
        <v>Thabo Kruger</v>
      </c>
      <c r="F400" s="6" t="str" cm="1">
        <f t="array" ref="F400">_xlfn.IFS(ISBLANK(citizen_services_records_log!F400),"None", TYPE(citizen_services_records_log!F400)=1,citizen_services_records_log!F400,citizen_services_records_log!F400="ID NOT PROVIDED","ID not provided" )</f>
        <v>None</v>
      </c>
      <c r="G400" s="4">
        <f>IF(ISBLANK(citizen_services_records_log!G400),"None",IF(ISNUMBER(citizen_services_records_log!G400),citizen_services_records_log!G400,DATE(RIGHT(citizen_services_records_log!G400,4),MID(citizen_services_records_log!G400,4,2),LEFT(citizen_services_records_log!G400,2))))</f>
        <v>27544</v>
      </c>
      <c r="H400" s="5" t="str" cm="1">
        <f t="array" ref="H400">_xlfn.IFS(citizen_services_records_log!H400="M", "Male", citizen_services_records_log!H400 = "F", "Female", citizen_services_records_log!H400="male", "Male", citizen_services_records_log!H400="female","Female", ISBLANK(citizen_services_records_log!H400),"None", citizen_services_records_log!H400 = "Female", "Female", citizen_services_records_log!H400="Male","Male")</f>
        <v>Female</v>
      </c>
      <c r="I400" s="6" t="str">
        <f>IF(OR(ISBLANK(citizen_services_records_log!I400),UPPER(TRIM(citizen_services_records_log!I400))="N/A"),"None",_xlfn.LET(_xlpm.d,RIGHT(SUBSTITUTE(SUBSTITUTE(SUBSTITUTE(SUBSTITUTE(citizen_services_records_log!I400," ",""),"-",""),"(",""),")",""),9),"0"&amp;LEFT(_xlpm.d,2)&amp;" "&amp;MID(_xlpm.d,3,3)&amp;" "&amp;RIGHT(_xlpm.d,4)))</f>
        <v>None</v>
      </c>
      <c r="J400" s="5" t="str" cm="1">
        <f t="array" ref="J400">_xlfn.IFS(ISTEXT(citizen_services_records_log!J400),citizen_services_records_log!J400,ISBLANK(citizen_services_records_log!J400),"None")</f>
        <v>Ward 14</v>
      </c>
      <c r="K400" s="5" t="str" cm="1">
        <f t="array" ref="K400">_xlfn.IFS(ISTEXT(citizen_services_records_log!K400),citizen_services_records_log!K400, ISBLANK(citizen_services_records_log!K400),"None")</f>
        <v>None</v>
      </c>
      <c r="L400" s="5" t="str" cm="1">
        <f t="array" ref="L400">SUBSTITUTE(PROPER(_xlfn.IFS(ISTEXT(citizen_services_records_log!L400),citizen_services_records_log!L400, ISBLANK(citizen_services_records_log!L400),"None")),"Id","ID",1)</f>
        <v>Under Review</v>
      </c>
      <c r="M400" s="5" t="str" cm="1">
        <f t="array" ref="M400">IF(citizen_services_records_log!M400 = "Re-opened","Re-opened",PROPER(_xlfn.IFS(ISTEXT(citizen_services_records_log!M400),citizen_services_records_log!M400, ISBLANK(citizen_services_records_log!M400),"None")))</f>
        <v>None</v>
      </c>
      <c r="N400" s="5" t="str" cm="1">
        <f t="array" ref="N400">(_xlfn.IFS(ISTEXT(citizen_services_records_log!N400),citizen_services_records_log!N400,ISBLANK(citizen_services_records_log!N400),"None"))</f>
        <v>Q142</v>
      </c>
      <c r="O400" s="5" t="str" cm="1">
        <f t="array" ref="O400">_xlfn.IFS(ISTEXT(citizen_services_records_log!O400),PROPER(citizen_services_records_log!O400),ISBLANK(citizen_services_records_log!O400),"None")</f>
        <v>Deon Nel</v>
      </c>
      <c r="P400" s="4" t="str">
        <f>IF(ISBLANK(citizen_services_records_log!P400),"None",IF(ISNUMBER(citizen_services_records_log!P400),citizen_services_records_log!P400,DATE(RIGHT(citizen_services_records_log!P400,4),MID(citizen_services_records_log!P400,4,2),LEFT(citizen_services_records_log!P400,2))))</f>
        <v>None</v>
      </c>
      <c r="Q400" s="5" t="str" cm="1">
        <f t="array" ref="Q400">SUBSTITUTE(_xlfn.IFS(ISTEXT(citizen_services_records_log!Q400),PROPER(citizen_services_records_log!Q400),ISBLANK(citizen_services_records_log!Q400),"None"),"Id","ID",1)</f>
        <v>Grant Payment Query - Referred To Sassa Call Centre</v>
      </c>
    </row>
    <row r="401" spans="1:17" x14ac:dyDescent="0.3">
      <c r="A401" s="5" t="str">
        <f>IF(ISBLANK(citizen_services_records_log!A401),"None",(CONCATENATE(UPPER(_xlfn.TEXTBEFORE(SUBSTITUTE(citizen_services_records_log!A401, "-", ""), {"0","1","2","3","4","5","6","7","8","9"}, 1)),"-",RIGHT(citizen_services_records_log!A401,6))))</f>
        <v>SASSA-000887</v>
      </c>
      <c r="B401" s="2">
        <f>IF(ISBLANK(citizen_services_records_log!B401),"None",IF(ISNUMBER(citizen_services_records_log!B401),citizen_services_records_log!B401,DATE(RIGHT(citizen_services_records_log!B401,4),MID(citizen_services_records_log!B401,4,2),LEFT(citizen_services_records_log!B401,2))))</f>
        <v>46087</v>
      </c>
      <c r="C401" s="5" t="str">
        <f>IF(citizen_services_records_log!C401 = "SASSA Grant Status Enquiry","SASSA - Grant Status Enquiry",IF(citizen_services_records_log!C401 = "SASSA Grant Application",  "SASSA - Grant Application", IF(citizen_services_records_log!C401=0,"None", citizen_services_records_log!C401)))</f>
        <v>SASSA - Grant Application</v>
      </c>
      <c r="D401" s="5" t="str" cm="1">
        <f t="array" ref="D401">_xlfn.IFS(ISTEXT(citizen_services_records_log!D401),PROPER(citizen_services_records_log!D401),ISBLANK(citizen_services_records_log!D401),"None")</f>
        <v>Sebokeng Sassa Office</v>
      </c>
      <c r="E401" s="5" t="str" cm="1">
        <f t="array" ref="E401">_xlfn.IFS(ISTEXT(citizen_services_records_log!E401),PROPER(citizen_services_records_log!E401),ISBLANK(citizen_services_records_log!E401),"None")</f>
        <v>None</v>
      </c>
      <c r="F401" s="6" cm="1">
        <f t="array" ref="F401">_xlfn.IFS(ISBLANK(citizen_services_records_log!F401),"None", TYPE(citizen_services_records_log!F401)=1,citizen_services_records_log!F401,citizen_services_records_log!F401="ID NOT PROVIDED","ID not provided" )</f>
        <v>6510000000000</v>
      </c>
      <c r="G401" s="4">
        <f>IF(ISBLANK(citizen_services_records_log!G401),"None",IF(ISNUMBER(citizen_services_records_log!G401),citizen_services_records_log!G401,DATE(RIGHT(citizen_services_records_log!G401,4),MID(citizen_services_records_log!G401,4,2),LEFT(citizen_services_records_log!G401,2))))</f>
        <v>23981</v>
      </c>
      <c r="H401" s="5" t="str" cm="1">
        <f t="array" ref="H401">_xlfn.IFS(citizen_services_records_log!H401="M", "Male", citizen_services_records_log!H401 = "F", "Female", citizen_services_records_log!H401="male", "Male", citizen_services_records_log!H401="female","Female", ISBLANK(citizen_services_records_log!H401),"None", citizen_services_records_log!H401 = "Female", "Female", citizen_services_records_log!H401="Male","Male")</f>
        <v>None</v>
      </c>
      <c r="I401" s="6" t="str">
        <f>IF(OR(ISBLANK(citizen_services_records_log!I401),UPPER(TRIM(citizen_services_records_log!I401))="N/A"),"None",_xlfn.LET(_xlpm.d,RIGHT(SUBSTITUTE(SUBSTITUTE(SUBSTITUTE(SUBSTITUTE(citizen_services_records_log!I401," ",""),"-",""),"(",""),")",""),9),"0"&amp;LEFT(_xlpm.d,2)&amp;" "&amp;MID(_xlpm.d,3,3)&amp;" "&amp;RIGHT(_xlpm.d,4)))</f>
        <v>None</v>
      </c>
      <c r="J401" s="5" t="str" cm="1">
        <f t="array" ref="J401">_xlfn.IFS(ISTEXT(citizen_services_records_log!J401),citizen_services_records_log!J401,ISBLANK(citizen_services_records_log!J401),"None")</f>
        <v>Ward 4</v>
      </c>
      <c r="K401" s="5" t="str" cm="1">
        <f t="array" ref="K401">_xlfn.IFS(ISTEXT(citizen_services_records_log!K401),citizen_services_records_log!K401, ISBLANK(citizen_services_records_log!K401),"None")</f>
        <v>Social Relief of Distress (SRD)</v>
      </c>
      <c r="L401" s="5" t="str" cm="1">
        <f t="array" ref="L401">SUBSTITUTE(PROPER(_xlfn.IFS(ISTEXT(citizen_services_records_log!L401),citizen_services_records_log!L401, ISBLANK(citizen_services_records_log!L401),"None")),"Id","ID",1)</f>
        <v>None</v>
      </c>
      <c r="M401" s="5" t="str" cm="1">
        <f t="array" ref="M401">IF(citizen_services_records_log!M401 = "Re-opened","Re-opened",PROPER(_xlfn.IFS(ISTEXT(citizen_services_records_log!M401),citizen_services_records_log!M401, ISBLANK(citizen_services_records_log!M401),"None")))</f>
        <v>Awaiting Documents</v>
      </c>
      <c r="N401" s="5" t="str" cm="1">
        <f t="array" ref="N401">(_xlfn.IFS(ISTEXT(citizen_services_records_log!N401),citizen_services_records_log!N401,ISBLANK(citizen_services_records_log!N401),"None"))</f>
        <v>Q088</v>
      </c>
      <c r="O401" s="5" t="str" cm="1">
        <f t="array" ref="O401">_xlfn.IFS(ISTEXT(citizen_services_records_log!O401),PROPER(citizen_services_records_log!O401),ISBLANK(citizen_services_records_log!O401),"None")</f>
        <v>Lerato Sithole</v>
      </c>
      <c r="P401" s="4" t="str">
        <f>IF(ISBLANK(citizen_services_records_log!P401),"None",IF(ISNUMBER(citizen_services_records_log!P401),citizen_services_records_log!P401,DATE(RIGHT(citizen_services_records_log!P401,4),MID(citizen_services_records_log!P401,4,2),LEFT(citizen_services_records_log!P401,2))))</f>
        <v>None</v>
      </c>
      <c r="Q401" s="5" t="str" cm="1">
        <f t="array" ref="Q401">SUBSTITUTE(_xlfn.IFS(ISTEXT(citizen_services_records_log!Q401),PROPER(citizen_services_records_log!Q401),ISBLANK(citizen_services_records_log!Q401),"None"),"Id","ID",1)</f>
        <v>Elderly Applicant Assisted Due To Mobility Issues</v>
      </c>
    </row>
    <row r="402" spans="1:17" x14ac:dyDescent="0.3">
      <c r="A402" s="5" t="str">
        <f>IF(ISBLANK(citizen_services_records_log!A402),"None",(CONCATENATE(UPPER(_xlfn.TEXTBEFORE(SUBSTITUTE(citizen_services_records_log!A402, "-", ""), {"0","1","2","3","4","5","6","7","8","9"}, 1)),"-",RIGHT(citizen_services_records_log!A402,6))))</f>
        <v>SASSA-000164</v>
      </c>
      <c r="B402" s="2">
        <f>IF(ISBLANK(citizen_services_records_log!B402),"None",IF(ISNUMBER(citizen_services_records_log!B402),citizen_services_records_log!B402,DATE(RIGHT(citizen_services_records_log!B402,4),MID(citizen_services_records_log!B402,4,2),LEFT(citizen_services_records_log!B402,2))))</f>
        <v>46224</v>
      </c>
      <c r="C402" s="5" t="str">
        <f>IF(citizen_services_records_log!C402 = "SASSA Grant Status Enquiry","SASSA - Grant Status Enquiry",IF(citizen_services_records_log!C402 = "SASSA Grant Application",  "SASSA - Grant Application", IF(citizen_services_records_log!C402=0,"None", citizen_services_records_log!C402)))</f>
        <v>SASSA - Grant Application</v>
      </c>
      <c r="D402" s="5" t="str" cm="1">
        <f t="array" ref="D402">_xlfn.IFS(ISTEXT(citizen_services_records_log!D402),PROPER(citizen_services_records_log!D402),ISBLANK(citizen_services_records_log!D402),"None")</f>
        <v>Meyerton Municipal Office</v>
      </c>
      <c r="E402" s="5" t="str" cm="1">
        <f t="array" ref="E402">_xlfn.IFS(ISTEXT(citizen_services_records_log!E402),PROPER(citizen_services_records_log!E402),ISBLANK(citizen_services_records_log!E402),"None")</f>
        <v>Lindiwe Ndlovu</v>
      </c>
      <c r="F402" s="6" cm="1">
        <f t="array" ref="F402">_xlfn.IFS(ISBLANK(citizen_services_records_log!F402),"None", TYPE(citizen_services_records_log!F402)=1,citizen_services_records_log!F402,citizen_services_records_log!F402="ID NOT PROVIDED","ID not provided" )</f>
        <v>5510000000000</v>
      </c>
      <c r="G402" s="4">
        <f>IF(ISBLANK(citizen_services_records_log!G402),"None",IF(ISNUMBER(citizen_services_records_log!G402),citizen_services_records_log!G402,DATE(RIGHT(citizen_services_records_log!G402,4),MID(citizen_services_records_log!G402,4,2),LEFT(citizen_services_records_log!G402,2))))</f>
        <v>20096</v>
      </c>
      <c r="H402" s="5" t="str" cm="1">
        <f t="array" ref="H402">_xlfn.IFS(citizen_services_records_log!H402="M", "Male", citizen_services_records_log!H402 = "F", "Female", citizen_services_records_log!H402="male", "Male", citizen_services_records_log!H402="female","Female", ISBLANK(citizen_services_records_log!H402),"None", citizen_services_records_log!H402 = "Female", "Female", citizen_services_records_log!H402="Male","Male")</f>
        <v>Female</v>
      </c>
      <c r="I402" s="6" t="str">
        <f>IF(OR(ISBLANK(citizen_services_records_log!I402),UPPER(TRIM(citizen_services_records_log!I402))="N/A"),"None",_xlfn.LET(_xlpm.d,RIGHT(SUBSTITUTE(SUBSTITUTE(SUBSTITUTE(SUBSTITUTE(citizen_services_records_log!I402," ",""),"-",""),"(",""),")",""),9),"0"&amp;LEFT(_xlpm.d,2)&amp;" "&amp;MID(_xlpm.d,3,3)&amp;" "&amp;RIGHT(_xlpm.d,4)))</f>
        <v>None</v>
      </c>
      <c r="J402" s="5" t="str" cm="1">
        <f t="array" ref="J402">_xlfn.IFS(ISTEXT(citizen_services_records_log!J402),citizen_services_records_log!J402,ISBLANK(citizen_services_records_log!J402),"None")</f>
        <v>Ward 24</v>
      </c>
      <c r="K402" s="5" t="str" cm="1">
        <f t="array" ref="K402">_xlfn.IFS(ISTEXT(citizen_services_records_log!K402),citizen_services_records_log!K402, ISBLANK(citizen_services_records_log!K402),"None")</f>
        <v>SRD Grant</v>
      </c>
      <c r="L402" s="5" t="str" cm="1">
        <f t="array" ref="L402">SUBSTITUTE(PROPER(_xlfn.IFS(ISTEXT(citizen_services_records_log!L402),citizen_services_records_log!L402, ISBLANK(citizen_services_records_log!L402),"None")),"Id","ID",1)</f>
        <v>Approved</v>
      </c>
      <c r="M402" s="5" t="str" cm="1">
        <f t="array" ref="M402">IF(citizen_services_records_log!M402 = "Re-opened","Re-opened",PROPER(_xlfn.IFS(ISTEXT(citizen_services_records_log!M402),citizen_services_records_log!M402, ISBLANK(citizen_services_records_log!M402),"None")))</f>
        <v>Awaiting Documents</v>
      </c>
      <c r="N402" s="5" t="str" cm="1">
        <f t="array" ref="N402">(_xlfn.IFS(ISTEXT(citizen_services_records_log!N402),citizen_services_records_log!N402,ISBLANK(citizen_services_records_log!N402),"None"))</f>
        <v>Q017</v>
      </c>
      <c r="O402" s="5" t="str" cm="1">
        <f t="array" ref="O402">_xlfn.IFS(ISTEXT(citizen_services_records_log!O402),PROPER(citizen_services_records_log!O402),ISBLANK(citizen_services_records_log!O402),"None")</f>
        <v>Refilwe Meyer</v>
      </c>
      <c r="P402" s="4" t="str">
        <f>IF(ISBLANK(citizen_services_records_log!P402),"None",IF(ISNUMBER(citizen_services_records_log!P402),citizen_services_records_log!P402,DATE(RIGHT(citizen_services_records_log!P402,4),MID(citizen_services_records_log!P402,4,2),LEFT(citizen_services_records_log!P402,2))))</f>
        <v>None</v>
      </c>
      <c r="Q402" s="5" t="str" cm="1">
        <f t="array" ref="Q402">SUBSTITUTE(_xlfn.IFS(ISTEXT(citizen_services_records_log!Q402),PROPER(citizen_services_records_log!Q402),ISBLANK(citizen_services_records_log!Q402),"None"),"Id","ID",1)</f>
        <v>Incorrect ID Number Provided Initially, Corrected</v>
      </c>
    </row>
    <row r="403" spans="1:17" x14ac:dyDescent="0.3">
      <c r="A403" s="5" t="str">
        <f>IF(ISBLANK(citizen_services_records_log!A403),"None",(CONCATENATE(UPPER(_xlfn.TEXTBEFORE(SUBSTITUTE(citizen_services_records_log!A403, "-", ""), {"0","1","2","3","4","5","6","7","8","9"}, 1)),"-",RIGHT(citizen_services_records_log!A403,6))))</f>
        <v>SASSA-000631</v>
      </c>
      <c r="B403" s="2">
        <f>IF(ISBLANK(citizen_services_records_log!B403),"None",IF(ISNUMBER(citizen_services_records_log!B403),citizen_services_records_log!B403,DATE(RIGHT(citizen_services_records_log!B403,4),MID(citizen_services_records_log!B403,4,2),LEFT(citizen_services_records_log!B403,2))))</f>
        <v>46068</v>
      </c>
      <c r="C403" s="5" t="str">
        <f>IF(citizen_services_records_log!C403 = "SASSA Grant Status Enquiry","SASSA - Grant Status Enquiry",IF(citizen_services_records_log!C403 = "SASSA Grant Application",  "SASSA - Grant Application", IF(citizen_services_records_log!C403=0,"None", citizen_services_records_log!C403)))</f>
        <v>SASSA - Grant Application</v>
      </c>
      <c r="D403" s="5" t="str" cm="1">
        <f t="array" ref="D403">_xlfn.IFS(ISTEXT(citizen_services_records_log!D403),PROPER(citizen_services_records_log!D403),ISBLANK(citizen_services_records_log!D403),"None")</f>
        <v>Emfuleni Municipal Office</v>
      </c>
      <c r="E403" s="5" t="str" cm="1">
        <f t="array" ref="E403">_xlfn.IFS(ISTEXT(citizen_services_records_log!E403),PROPER(citizen_services_records_log!E403),ISBLANK(citizen_services_records_log!E403),"None")</f>
        <v>Zodwa Mahlangu</v>
      </c>
      <c r="F403" s="6" cm="1">
        <f t="array" ref="F403">_xlfn.IFS(ISBLANK(citizen_services_records_log!F403),"None", TYPE(citizen_services_records_log!F403)=1,citizen_services_records_log!F403,citizen_services_records_log!F403="ID NOT PROVIDED","ID not provided" )</f>
        <v>9810000000000</v>
      </c>
      <c r="G403" s="4">
        <f>IF(ISBLANK(citizen_services_records_log!G403),"None",IF(ISNUMBER(citizen_services_records_log!G403),citizen_services_records_log!G403,DATE(RIGHT(citizen_services_records_log!G403,4),MID(citizen_services_records_log!G403,4,2),LEFT(citizen_services_records_log!G403,2))))</f>
        <v>35990</v>
      </c>
      <c r="H403" s="5" t="str" cm="1">
        <f t="array" ref="H403">_xlfn.IFS(citizen_services_records_log!H403="M", "Male", citizen_services_records_log!H403 = "F", "Female", citizen_services_records_log!H403="male", "Male", citizen_services_records_log!H403="female","Female", ISBLANK(citizen_services_records_log!H403),"None", citizen_services_records_log!H403 = "Female", "Female", citizen_services_records_log!H403="Male","Male")</f>
        <v>Male</v>
      </c>
      <c r="I403" s="6" t="str">
        <f>IF(OR(ISBLANK(citizen_services_records_log!I403),UPPER(TRIM(citizen_services_records_log!I403))="N/A"),"None",_xlfn.LET(_xlpm.d,RIGHT(SUBSTITUTE(SUBSTITUTE(SUBSTITUTE(SUBSTITUTE(citizen_services_records_log!I403," ",""),"-",""),"(",""),")",""),9),"0"&amp;LEFT(_xlpm.d,2)&amp;" "&amp;MID(_xlpm.d,3,3)&amp;" "&amp;RIGHT(_xlpm.d,4)))</f>
        <v>079 300 5926</v>
      </c>
      <c r="J403" s="5" t="str" cm="1">
        <f t="array" ref="J403">_xlfn.IFS(ISTEXT(citizen_services_records_log!J403),citizen_services_records_log!J403,ISBLANK(citizen_services_records_log!J403),"None")</f>
        <v>Ward 16</v>
      </c>
      <c r="K403" s="5" t="str" cm="1">
        <f t="array" ref="K403">_xlfn.IFS(ISTEXT(citizen_services_records_log!K403),citizen_services_records_log!K403, ISBLANK(citizen_services_records_log!K403),"None")</f>
        <v>Care Dependency Grant</v>
      </c>
      <c r="L403" s="5" t="str" cm="1">
        <f t="array" ref="L403">SUBSTITUTE(PROPER(_xlfn.IFS(ISTEXT(citizen_services_records_log!L403),citizen_services_records_log!L403, ISBLANK(citizen_services_records_log!L403),"None")),"Id","ID",1)</f>
        <v>Incomplete - Missing ID Copy</v>
      </c>
      <c r="M403" s="5" t="str" cm="1">
        <f t="array" ref="M403">IF(citizen_services_records_log!M403 = "Re-opened","Re-opened",PROPER(_xlfn.IFS(ISTEXT(citizen_services_records_log!M403),citizen_services_records_log!M403, ISBLANK(citizen_services_records_log!M403),"None")))</f>
        <v>Re-opened</v>
      </c>
      <c r="N403" s="5" t="str" cm="1">
        <f t="array" ref="N403">(_xlfn.IFS(ISTEXT(citizen_services_records_log!N403),citizen_services_records_log!N403,ISBLANK(citizen_services_records_log!N403),"None"))</f>
        <v>Q027</v>
      </c>
      <c r="O403" s="5" t="str" cm="1">
        <f t="array" ref="O403">_xlfn.IFS(ISTEXT(citizen_services_records_log!O403),PROPER(citizen_services_records_log!O403),ISBLANK(citizen_services_records_log!O403),"None")</f>
        <v>Refilwe Coetzee</v>
      </c>
      <c r="P403" s="4">
        <f>IF(ISBLANK(citizen_services_records_log!P403),"None",IF(ISNUMBER(citizen_services_records_log!P403),citizen_services_records_log!P403,DATE(RIGHT(citizen_services_records_log!P403,4),MID(citizen_services_records_log!P403,4,2),LEFT(citizen_services_records_log!P403,2))))</f>
        <v>46076</v>
      </c>
      <c r="Q403" s="5" t="str" cm="1">
        <f t="array" ref="Q403">SUBSTITUTE(_xlfn.IFS(ISTEXT(citizen_services_records_log!Q403),PROPER(citizen_services_records_log!Q403),ISBLANK(citizen_services_records_log!Q403),"None"),"Id","ID",1)</f>
        <v>Applicant Did Not Bring Required Supporting Documents</v>
      </c>
    </row>
    <row r="404" spans="1:17" x14ac:dyDescent="0.3">
      <c r="A404" s="5" t="str">
        <f>IF(ISBLANK(citizen_services_records_log!A404),"None",(CONCATENATE(UPPER(_xlfn.TEXTBEFORE(SUBSTITUTE(citizen_services_records_log!A404, "-", ""), {"0","1","2","3","4","5","6","7","8","9"}, 1)),"-",RIGHT(citizen_services_records_log!A404,6))))</f>
        <v>CLN-000046</v>
      </c>
      <c r="B404" s="2">
        <f>IF(ISBLANK(citizen_services_records_log!B404),"None",IF(ISNUMBER(citizen_services_records_log!B404),citizen_services_records_log!B404,DATE(RIGHT(citizen_services_records_log!B404,4),MID(citizen_services_records_log!B404,4,2),LEFT(citizen_services_records_log!B404,2))))</f>
        <v>46199</v>
      </c>
      <c r="C404" s="5" t="str">
        <f>IF(citizen_services_records_log!C404 = "SASSA Grant Status Enquiry","SASSA - Grant Status Enquiry",IF(citizen_services_records_log!C404 = "SASSA Grant Application",  "SASSA - Grant Application", IF(citizen_services_records_log!C404=0,"None", citizen_services_records_log!C404)))</f>
        <v>Clinic - Immunisation</v>
      </c>
      <c r="D404" s="5" t="str" cm="1">
        <f t="array" ref="D404">_xlfn.IFS(ISTEXT(citizen_services_records_log!D404),PROPER(citizen_services_records_log!D404),ISBLANK(citizen_services_records_log!D404),"None")</f>
        <v>Sebokeng Sassa Office</v>
      </c>
      <c r="E404" s="5" t="str" cm="1">
        <f t="array" ref="E404">_xlfn.IFS(ISTEXT(citizen_services_records_log!E404),PROPER(citizen_services_records_log!E404),ISBLANK(citizen_services_records_log!E404),"None")</f>
        <v>Tumelo Dlamini</v>
      </c>
      <c r="F404" s="6" cm="1">
        <f t="array" ref="F404">_xlfn.IFS(ISBLANK(citizen_services_records_log!F404),"None", TYPE(citizen_services_records_log!F404)=1,citizen_services_records_log!F404,citizen_services_records_log!F404="ID NOT PROVIDED","ID not provided" )</f>
        <v>2210000000000</v>
      </c>
      <c r="G404" s="4">
        <f>IF(ISBLANK(citizen_services_records_log!G404),"None",IF(ISNUMBER(citizen_services_records_log!G404),citizen_services_records_log!G404,DATE(RIGHT(citizen_services_records_log!G404,4),MID(citizen_services_records_log!G404,4,2),LEFT(citizen_services_records_log!G404,2))))</f>
        <v>44693</v>
      </c>
      <c r="H404" s="5" t="str" cm="1">
        <f t="array" ref="H404">_xlfn.IFS(citizen_services_records_log!H404="M", "Male", citizen_services_records_log!H404 = "F", "Female", citizen_services_records_log!H404="male", "Male", citizen_services_records_log!H404="female","Female", ISBLANK(citizen_services_records_log!H404),"None", citizen_services_records_log!H404 = "Female", "Female", citizen_services_records_log!H404="Male","Male")</f>
        <v>Female</v>
      </c>
      <c r="I404" s="6" t="str">
        <f>IF(OR(ISBLANK(citizen_services_records_log!I404),UPPER(TRIM(citizen_services_records_log!I404))="N/A"),"None",_xlfn.LET(_xlpm.d,RIGHT(SUBSTITUTE(SUBSTITUTE(SUBSTITUTE(SUBSTITUTE(citizen_services_records_log!I404," ",""),"-",""),"(",""),")",""),9),"0"&amp;LEFT(_xlpm.d,2)&amp;" "&amp;MID(_xlpm.d,3,3)&amp;" "&amp;RIGHT(_xlpm.d,4)))</f>
        <v>081 890 0265</v>
      </c>
      <c r="J404" s="5" t="str" cm="1">
        <f t="array" ref="J404">_xlfn.IFS(ISTEXT(citizen_services_records_log!J404),citizen_services_records_log!J404,ISBLANK(citizen_services_records_log!J404),"None")</f>
        <v>Ward 16</v>
      </c>
      <c r="K404" s="5" t="str" cm="1">
        <f t="array" ref="K404">_xlfn.IFS(ISTEXT(citizen_services_records_log!K404),citizen_services_records_log!K404, ISBLANK(citizen_services_records_log!K404),"None")</f>
        <v>None</v>
      </c>
      <c r="L404" s="5" t="str" cm="1">
        <f t="array" ref="L404">SUBSTITUTE(PROPER(_xlfn.IFS(ISTEXT(citizen_services_records_log!L404),citizen_services_records_log!L404, ISBLANK(citizen_services_records_log!L404),"None")),"Id","ID",1)</f>
        <v>Incomplete - Missing Proof Of Residence</v>
      </c>
      <c r="M404" s="5" t="str" cm="1">
        <f t="array" ref="M404">IF(citizen_services_records_log!M404 = "Re-opened","Re-opened",PROPER(_xlfn.IFS(ISTEXT(citizen_services_records_log!M404),citizen_services_records_log!M404, ISBLANK(citizen_services_records_log!M404),"None")))</f>
        <v>Awaiting Documents</v>
      </c>
      <c r="N404" s="5" t="str" cm="1">
        <f t="array" ref="N404">(_xlfn.IFS(ISTEXT(citizen_services_records_log!N404),citizen_services_records_log!N404,ISBLANK(citizen_services_records_log!N404),"None"))</f>
        <v>Q179</v>
      </c>
      <c r="O404" s="5" t="str" cm="1">
        <f t="array" ref="O404">_xlfn.IFS(ISTEXT(citizen_services_records_log!O404),PROPER(citizen_services_records_log!O404),ISBLANK(citizen_services_records_log!O404),"None")</f>
        <v>Werner Coetzee</v>
      </c>
      <c r="P404" s="4">
        <f>IF(ISBLANK(citizen_services_records_log!P404),"None",IF(ISNUMBER(citizen_services_records_log!P404),citizen_services_records_log!P404,DATE(RIGHT(citizen_services_records_log!P404,4),MID(citizen_services_records_log!P404,4,2),LEFT(citizen_services_records_log!P404,2))))</f>
        <v>46204</v>
      </c>
      <c r="Q404" s="5" t="str" cm="1">
        <f t="array" ref="Q404">SUBSTITUTE(_xlfn.IFS(ISTEXT(citizen_services_records_log!Q404),PROPER(citizen_services_records_log!Q404),ISBLANK(citizen_services_records_log!Q404),"None"),"Id","ID",1)</f>
        <v>Applicant Referred To Social Worker</v>
      </c>
    </row>
    <row r="405" spans="1:17" x14ac:dyDescent="0.3">
      <c r="A405" s="5" t="str">
        <f>IF(ISBLANK(citizen_services_records_log!A405),"None",(CONCATENATE(UPPER(_xlfn.TEXTBEFORE(SUBSTITUTE(citizen_services_records_log!A405, "-", ""), {"0","1","2","3","4","5","6","7","8","9"}, 1)),"-",RIGHT(citizen_services_records_log!A405,6))))</f>
        <v>MUN-000602</v>
      </c>
      <c r="B405" s="2">
        <f>IF(ISBLANK(citizen_services_records_log!B405),"None",IF(ISNUMBER(citizen_services_records_log!B405),citizen_services_records_log!B405,DATE(RIGHT(citizen_services_records_log!B405,4),MID(citizen_services_records_log!B405,4,2),LEFT(citizen_services_records_log!B405,2))))</f>
        <v>46237</v>
      </c>
      <c r="C405" s="5" t="str">
        <f>IF(citizen_services_records_log!C405 = "SASSA Grant Status Enquiry","SASSA - Grant Status Enquiry",IF(citizen_services_records_log!C405 = "SASSA Grant Application",  "SASSA - Grant Application", IF(citizen_services_records_log!C405=0,"None", citizen_services_records_log!C405)))</f>
        <v>Municipal - Account Query</v>
      </c>
      <c r="D405" s="5" t="str" cm="1">
        <f t="array" ref="D405">_xlfn.IFS(ISTEXT(citizen_services_records_log!D405),PROPER(citizen_services_records_log!D405),ISBLANK(citizen_services_records_log!D405),"None")</f>
        <v>Vereeniging Home Affairs</v>
      </c>
      <c r="E405" s="5" t="str" cm="1">
        <f t="array" ref="E405">_xlfn.IFS(ISTEXT(citizen_services_records_log!E405),PROPER(citizen_services_records_log!E405),ISBLANK(citizen_services_records_log!E405),"None")</f>
        <v>Elizabeth Khumalo</v>
      </c>
      <c r="F405" s="6" cm="1">
        <f t="array" ref="F405">_xlfn.IFS(ISBLANK(citizen_services_records_log!F405),"None", TYPE(citizen_services_records_log!F405)=1,citizen_services_records_log!F405,citizen_services_records_log!F405="ID NOT PROVIDED","ID not provided" )</f>
        <v>211000000000</v>
      </c>
      <c r="G405" s="4">
        <f>IF(ISBLANK(citizen_services_records_log!G405),"None",IF(ISNUMBER(citizen_services_records_log!G405),citizen_services_records_log!G405,DATE(RIGHT(citizen_services_records_log!G405,4),MID(citizen_services_records_log!G405,4,2),LEFT(citizen_services_records_log!G405,2))))</f>
        <v>37581</v>
      </c>
      <c r="H405" s="5" t="str" cm="1">
        <f t="array" ref="H405">_xlfn.IFS(citizen_services_records_log!H405="M", "Male", citizen_services_records_log!H405 = "F", "Female", citizen_services_records_log!H405="male", "Male", citizen_services_records_log!H405="female","Female", ISBLANK(citizen_services_records_log!H405),"None", citizen_services_records_log!H405 = "Female", "Female", citizen_services_records_log!H405="Male","Male")</f>
        <v>Female</v>
      </c>
      <c r="I405" s="6" t="str">
        <f>IF(OR(ISBLANK(citizen_services_records_log!I405),UPPER(TRIM(citizen_services_records_log!I405))="N/A"),"None",_xlfn.LET(_xlpm.d,RIGHT(SUBSTITUTE(SUBSTITUTE(SUBSTITUTE(SUBSTITUTE(citizen_services_records_log!I405," ",""),"-",""),"(",""),")",""),9),"0"&amp;LEFT(_xlpm.d,2)&amp;" "&amp;MID(_xlpm.d,3,3)&amp;" "&amp;RIGHT(_xlpm.d,4)))</f>
        <v>064 546 9820</v>
      </c>
      <c r="J405" s="5" t="str" cm="1">
        <f t="array" ref="J405">_xlfn.IFS(ISTEXT(citizen_services_records_log!J405),citizen_services_records_log!J405,ISBLANK(citizen_services_records_log!J405),"None")</f>
        <v>Ward 19</v>
      </c>
      <c r="K405" s="5" t="str" cm="1">
        <f t="array" ref="K405">_xlfn.IFS(ISTEXT(citizen_services_records_log!K405),citizen_services_records_log!K405, ISBLANK(citizen_services_records_log!K405),"None")</f>
        <v>None</v>
      </c>
      <c r="L405" s="5" t="str" cm="1">
        <f t="array" ref="L405">SUBSTITUTE(PROPER(_xlfn.IFS(ISTEXT(citizen_services_records_log!L405),citizen_services_records_log!L405, ISBLANK(citizen_services_records_log!L405),"None")),"Id","ID",1)</f>
        <v>Incomplete - Missing ID Copy</v>
      </c>
      <c r="M405" s="5" t="str" cm="1">
        <f t="array" ref="M405">IF(citizen_services_records_log!M405 = "Re-opened","Re-opened",PROPER(_xlfn.IFS(ISTEXT(citizen_services_records_log!M405),citizen_services_records_log!M405, ISBLANK(citizen_services_records_log!M405),"None")))</f>
        <v>None</v>
      </c>
      <c r="N405" s="5" t="str" cm="1">
        <f t="array" ref="N405">(_xlfn.IFS(ISTEXT(citizen_services_records_log!N405),citizen_services_records_log!N405,ISBLANK(citizen_services_records_log!N405),"None"))</f>
        <v>Q191</v>
      </c>
      <c r="O405" s="5" t="str" cm="1">
        <f t="array" ref="O405">_xlfn.IFS(ISTEXT(citizen_services_records_log!O405),PROPER(citizen_services_records_log!O405),ISBLANK(citizen_services_records_log!O405),"None")</f>
        <v>Werner Mahlangu</v>
      </c>
      <c r="P405" s="4">
        <f>IF(ISBLANK(citizen_services_records_log!P405),"None",IF(ISNUMBER(citizen_services_records_log!P405),citizen_services_records_log!P405,DATE(RIGHT(citizen_services_records_log!P405,4),MID(citizen_services_records_log!P405,4,2),LEFT(citizen_services_records_log!P405,2))))</f>
        <v>46251</v>
      </c>
      <c r="Q405" s="5" t="str" cm="1">
        <f t="array" ref="Q405">SUBSTITUTE(_xlfn.IFS(ISTEXT(citizen_services_records_log!Q405),PROPER(citizen_services_records_log!Q405),ISBLANK(citizen_services_records_log!Q405),"None"),"Id","ID",1)</f>
        <v>Home Affairs System Down For Maintenance During Visit</v>
      </c>
    </row>
    <row r="406" spans="1:17" x14ac:dyDescent="0.3">
      <c r="A406" s="5" t="str">
        <f>IF(ISBLANK(citizen_services_records_log!A406),"None",(CONCATENATE(UPPER(_xlfn.TEXTBEFORE(SUBSTITUTE(citizen_services_records_log!A406, "-", ""), {"0","1","2","3","4","5","6","7","8","9"}, 1)),"-",RIGHT(citizen_services_records_log!A406,6))))</f>
        <v>DHA-000407</v>
      </c>
      <c r="B406" s="2">
        <f>IF(ISBLANK(citizen_services_records_log!B406),"None",IF(ISNUMBER(citizen_services_records_log!B406),citizen_services_records_log!B406,DATE(RIGHT(citizen_services_records_log!B406,4),MID(citizen_services_records_log!B406,4,2),LEFT(citizen_services_records_log!B406,2))))</f>
        <v>46025</v>
      </c>
      <c r="C406" s="5" t="str">
        <f>IF(citizen_services_records_log!C406 = "SASSA Grant Status Enquiry","SASSA - Grant Status Enquiry",IF(citizen_services_records_log!C406 = "SASSA Grant Application",  "SASSA - Grant Application", IF(citizen_services_records_log!C406=0,"None", citizen_services_records_log!C406)))</f>
        <v>Home Affairs - Death Certificate</v>
      </c>
      <c r="D406" s="5" t="str" cm="1">
        <f t="array" ref="D406">_xlfn.IFS(ISTEXT(citizen_services_records_log!D406),PROPER(citizen_services_records_log!D406),ISBLANK(citizen_services_records_log!D406),"None")</f>
        <v>Vereeniging Home Affairs</v>
      </c>
      <c r="E406" s="5" t="str" cm="1">
        <f t="array" ref="E406">_xlfn.IFS(ISTEXT(citizen_services_records_log!E406),PROPER(citizen_services_records_log!E406),ISBLANK(citizen_services_records_log!E406),"None")</f>
        <v>Willem Dlamini</v>
      </c>
      <c r="F406" s="6" cm="1">
        <f t="array" ref="F406">_xlfn.IFS(ISBLANK(citizen_services_records_log!F406),"None", TYPE(citizen_services_records_log!F406)=1,citizen_services_records_log!F406,citizen_services_records_log!F406="ID NOT PROVIDED","ID not provided" )</f>
        <v>7310000000000</v>
      </c>
      <c r="G406" s="4">
        <f>IF(ISBLANK(citizen_services_records_log!G406),"None",IF(ISNUMBER(citizen_services_records_log!G406),citizen_services_records_log!G406,DATE(RIGHT(citizen_services_records_log!G406,4),MID(citizen_services_records_log!G406,4,2),LEFT(citizen_services_records_log!G406,2))))</f>
        <v>27014</v>
      </c>
      <c r="H406" s="5" t="str" cm="1">
        <f t="array" ref="H406">_xlfn.IFS(citizen_services_records_log!H406="M", "Male", citizen_services_records_log!H406 = "F", "Female", citizen_services_records_log!H406="male", "Male", citizen_services_records_log!H406="female","Female", ISBLANK(citizen_services_records_log!H406),"None", citizen_services_records_log!H406 = "Female", "Female", citizen_services_records_log!H406="Male","Male")</f>
        <v>None</v>
      </c>
      <c r="I406" s="6" t="str">
        <f>IF(OR(ISBLANK(citizen_services_records_log!I406),UPPER(TRIM(citizen_services_records_log!I406))="N/A"),"None",_xlfn.LET(_xlpm.d,RIGHT(SUBSTITUTE(SUBSTITUTE(SUBSTITUTE(SUBSTITUTE(citizen_services_records_log!I406," ",""),"-",""),"(",""),")",""),9),"0"&amp;LEFT(_xlpm.d,2)&amp;" "&amp;MID(_xlpm.d,3,3)&amp;" "&amp;RIGHT(_xlpm.d,4)))</f>
        <v>066 478 9353</v>
      </c>
      <c r="J406" s="5" t="str" cm="1">
        <f t="array" ref="J406">_xlfn.IFS(ISTEXT(citizen_services_records_log!J406),citizen_services_records_log!J406,ISBLANK(citizen_services_records_log!J406),"None")</f>
        <v>Ward 7</v>
      </c>
      <c r="K406" s="5" t="str" cm="1">
        <f t="array" ref="K406">_xlfn.IFS(ISTEXT(citizen_services_records_log!K406),citizen_services_records_log!K406, ISBLANK(citizen_services_records_log!K406),"None")</f>
        <v>None</v>
      </c>
      <c r="L406" s="5" t="str" cm="1">
        <f t="array" ref="L406">SUBSTITUTE(PROPER(_xlfn.IFS(ISTEXT(citizen_services_records_log!L406),citizen_services_records_log!L406, ISBLANK(citizen_services_records_log!L406),"None")),"Id","ID",1)</f>
        <v>Awaiting Home Affairs Confirmation</v>
      </c>
      <c r="M406" s="5" t="str" cm="1">
        <f t="array" ref="M406">IF(citizen_services_records_log!M406 = "Re-opened","Re-opened",PROPER(_xlfn.IFS(ISTEXT(citizen_services_records_log!M406),citizen_services_records_log!M406, ISBLANK(citizen_services_records_log!M406),"None")))</f>
        <v>None</v>
      </c>
      <c r="N406" s="5" t="str" cm="1">
        <f t="array" ref="N406">(_xlfn.IFS(ISTEXT(citizen_services_records_log!N406),citizen_services_records_log!N406,ISBLANK(citizen_services_records_log!N406),"None"))</f>
        <v>None</v>
      </c>
      <c r="O406" s="5" t="str" cm="1">
        <f t="array" ref="O406">_xlfn.IFS(ISTEXT(citizen_services_records_log!O406),PROPER(citizen_services_records_log!O406),ISBLANK(citizen_services_records_log!O406),"None")</f>
        <v>Palesa Swart</v>
      </c>
      <c r="P406" s="4">
        <f>IF(ISBLANK(citizen_services_records_log!P406),"None",IF(ISNUMBER(citizen_services_records_log!P406),citizen_services_records_log!P406,DATE(RIGHT(citizen_services_records_log!P406,4),MID(citizen_services_records_log!P406,4,2),LEFT(citizen_services_records_log!P406,2))))</f>
        <v>46038</v>
      </c>
      <c r="Q406" s="5" t="str" cm="1">
        <f t="array" ref="Q406">SUBSTITUTE(_xlfn.IFS(ISTEXT(citizen_services_records_log!Q406),PROPER(citizen_services_records_log!Q406),ISBLANK(citizen_services_records_log!Q406),"None"),"Id","ID",1)</f>
        <v>System Offline - Captured Manually, Will Upload Later</v>
      </c>
    </row>
    <row r="407" spans="1:17" x14ac:dyDescent="0.3">
      <c r="A407" s="5" t="str">
        <f>IF(ISBLANK(citizen_services_records_log!A407),"None",(CONCATENATE(UPPER(_xlfn.TEXTBEFORE(SUBSTITUTE(citizen_services_records_log!A407, "-", ""), {"0","1","2","3","4","5","6","7","8","9"}, 1)),"-",RIGHT(citizen_services_records_log!A407,6))))</f>
        <v>MUN-000121</v>
      </c>
      <c r="B407" s="2">
        <f>IF(ISBLANK(citizen_services_records_log!B407),"None",IF(ISNUMBER(citizen_services_records_log!B407),citizen_services_records_log!B407,DATE(RIGHT(citizen_services_records_log!B407,4),MID(citizen_services_records_log!B407,4,2),LEFT(citizen_services_records_log!B407,2))))</f>
        <v>46212</v>
      </c>
      <c r="C407" s="5" t="str">
        <f>IF(citizen_services_records_log!C407 = "SASSA Grant Status Enquiry","SASSA - Grant Status Enquiry",IF(citizen_services_records_log!C407 = "SASSA Grant Application",  "SASSA - Grant Application", IF(citizen_services_records_log!C407=0,"None", citizen_services_records_log!C407)))</f>
        <v>Municipal - Account Query</v>
      </c>
      <c r="D407" s="5" t="str" cm="1">
        <f t="array" ref="D407">_xlfn.IFS(ISTEXT(citizen_services_records_log!D407),PROPER(citizen_services_records_log!D407),ISBLANK(citizen_services_records_log!D407),"None")</f>
        <v>Sebokeng Sassa Office</v>
      </c>
      <c r="E407" s="5" t="str" cm="1">
        <f t="array" ref="E407">_xlfn.IFS(ISTEXT(citizen_services_records_log!E407),PROPER(citizen_services_records_log!E407),ISBLANK(citizen_services_records_log!E407),"None")</f>
        <v>Bongani Sithole</v>
      </c>
      <c r="F407" s="6" cm="1">
        <f t="array" ref="F407">_xlfn.IFS(ISBLANK(citizen_services_records_log!F407),"None", TYPE(citizen_services_records_log!F407)=1,citizen_services_records_log!F407,citizen_services_records_log!F407="ID NOT PROVIDED","ID not provided" )</f>
        <v>5010000000000</v>
      </c>
      <c r="G407" s="4">
        <f>IF(ISBLANK(citizen_services_records_log!G407),"None",IF(ISNUMBER(citizen_services_records_log!G407),citizen_services_records_log!G407,DATE(RIGHT(citizen_services_records_log!G407,4),MID(citizen_services_records_log!G407,4,2),LEFT(citizen_services_records_log!G407,2))))</f>
        <v>18474</v>
      </c>
      <c r="H407" s="5" t="str" cm="1">
        <f t="array" ref="H407">_xlfn.IFS(citizen_services_records_log!H407="M", "Male", citizen_services_records_log!H407 = "F", "Female", citizen_services_records_log!H407="male", "Male", citizen_services_records_log!H407="female","Female", ISBLANK(citizen_services_records_log!H407),"None", citizen_services_records_log!H407 = "Female", "Female", citizen_services_records_log!H407="Male","Male")</f>
        <v>Female</v>
      </c>
      <c r="I407" s="6" t="str">
        <f>IF(OR(ISBLANK(citizen_services_records_log!I407),UPPER(TRIM(citizen_services_records_log!I407))="N/A"),"None",_xlfn.LET(_xlpm.d,RIGHT(SUBSTITUTE(SUBSTITUTE(SUBSTITUTE(SUBSTITUTE(citizen_services_records_log!I407," ",""),"-",""),"(",""),")",""),9),"0"&amp;LEFT(_xlpm.d,2)&amp;" "&amp;MID(_xlpm.d,3,3)&amp;" "&amp;RIGHT(_xlpm.d,4)))</f>
        <v>060 369 2967</v>
      </c>
      <c r="J407" s="5" t="str" cm="1">
        <f t="array" ref="J407">_xlfn.IFS(ISTEXT(citizen_services_records_log!J407),citizen_services_records_log!J407,ISBLANK(citizen_services_records_log!J407),"None")</f>
        <v>Ward 6</v>
      </c>
      <c r="K407" s="5" t="str" cm="1">
        <f t="array" ref="K407">_xlfn.IFS(ISTEXT(citizen_services_records_log!K407),citizen_services_records_log!K407, ISBLANK(citizen_services_records_log!K407),"None")</f>
        <v>None</v>
      </c>
      <c r="L407" s="5" t="str" cm="1">
        <f t="array" ref="L407">SUBSTITUTE(PROPER(_xlfn.IFS(ISTEXT(citizen_services_records_log!L407),citizen_services_records_log!L407, ISBLANK(citizen_services_records_log!L407),"None")),"Id","ID",1)</f>
        <v>Awaiting Home Affairs Confirmation</v>
      </c>
      <c r="M407" s="5" t="str" cm="1">
        <f t="array" ref="M407">IF(citizen_services_records_log!M407 = "Re-opened","Re-opened",PROPER(_xlfn.IFS(ISTEXT(citizen_services_records_log!M407),citizen_services_records_log!M407, ISBLANK(citizen_services_records_log!M407),"None")))</f>
        <v>Closed</v>
      </c>
      <c r="N407" s="5" t="str" cm="1">
        <f t="array" ref="N407">(_xlfn.IFS(ISTEXT(citizen_services_records_log!N407),citizen_services_records_log!N407,ISBLANK(citizen_services_records_log!N407),"None"))</f>
        <v>Q265</v>
      </c>
      <c r="O407" s="5" t="str" cm="1">
        <f t="array" ref="O407">_xlfn.IFS(ISTEXT(citizen_services_records_log!O407),PROPER(citizen_services_records_log!O407),ISBLANK(citizen_services_records_log!O407),"None")</f>
        <v>Andries Sithole</v>
      </c>
      <c r="P407" s="4">
        <f>IF(ISBLANK(citizen_services_records_log!P407),"None",IF(ISNUMBER(citizen_services_records_log!P407),citizen_services_records_log!P407,DATE(RIGHT(citizen_services_records_log!P407,4),MID(citizen_services_records_log!P407,4,2),LEFT(citizen_services_records_log!P407,2))))</f>
        <v>46233</v>
      </c>
      <c r="Q407" s="5" t="str" cm="1">
        <f t="array" ref="Q407">SUBSTITUTE(_xlfn.IFS(ISTEXT(citizen_services_records_log!Q407),PROPER(citizen_services_records_log!Q407),ISBLANK(citizen_services_records_log!Q407),"None"),"Id","ID",1)</f>
        <v>System Offline - Captured Manually, Will Upload Later</v>
      </c>
    </row>
    <row r="408" spans="1:17" x14ac:dyDescent="0.3">
      <c r="A408" s="5" t="str">
        <f>IF(ISBLANK(citizen_services_records_log!A408),"None",(CONCATENATE(UPPER(_xlfn.TEXTBEFORE(SUBSTITUTE(citizen_services_records_log!A408, "-", ""), {"0","1","2","3","4","5","6","7","8","9"}, 1)),"-",RIGHT(citizen_services_records_log!A408,6))))</f>
        <v>DHA-000579</v>
      </c>
      <c r="B408" s="2">
        <f>IF(ISBLANK(citizen_services_records_log!B408),"None",IF(ISNUMBER(citizen_services_records_log!B408),citizen_services_records_log!B408,DATE(RIGHT(citizen_services_records_log!B408,4),MID(citizen_services_records_log!B408,4,2),LEFT(citizen_services_records_log!B408,2))))</f>
        <v>46102</v>
      </c>
      <c r="C408" s="5" t="str">
        <f>IF(citizen_services_records_log!C408 = "SASSA Grant Status Enquiry","SASSA - Grant Status Enquiry",IF(citizen_services_records_log!C408 = "SASSA Grant Application",  "SASSA - Grant Application", IF(citizen_services_records_log!C408=0,"None", citizen_services_records_log!C408)))</f>
        <v>Home Affairs - Birth Certificate</v>
      </c>
      <c r="D408" s="5" t="str" cm="1">
        <f t="array" ref="D408">_xlfn.IFS(ISTEXT(citizen_services_records_log!D408),PROPER(citizen_services_records_log!D408),ISBLANK(citizen_services_records_log!D408),"None")</f>
        <v>Emfuleni Municipal Office</v>
      </c>
      <c r="E408" s="5" t="str" cm="1">
        <f t="array" ref="E408">_xlfn.IFS(ISTEXT(citizen_services_records_log!E408),PROPER(citizen_services_records_log!E408),ISBLANK(citizen_services_records_log!E408),"None")</f>
        <v>Zodwa Steyn</v>
      </c>
      <c r="F408" s="6" cm="1">
        <f t="array" ref="F408">_xlfn.IFS(ISBLANK(citizen_services_records_log!F408),"None", TYPE(citizen_services_records_log!F408)=1,citizen_services_records_log!F408,citizen_services_records_log!F408="ID NOT PROVIDED","ID not provided" )</f>
        <v>9309607089</v>
      </c>
      <c r="G408" s="4">
        <f>IF(ISBLANK(citizen_services_records_log!G408),"None",IF(ISNUMBER(citizen_services_records_log!G408),citizen_services_records_log!G408,DATE(RIGHT(citizen_services_records_log!G408,4),MID(citizen_services_records_log!G408,4,2),LEFT(citizen_services_records_log!G408,2))))</f>
        <v>36799</v>
      </c>
      <c r="H408" s="5" t="str" cm="1">
        <f t="array" ref="H408">_xlfn.IFS(citizen_services_records_log!H408="M", "Male", citizen_services_records_log!H408 = "F", "Female", citizen_services_records_log!H408="male", "Male", citizen_services_records_log!H408="female","Female", ISBLANK(citizen_services_records_log!H408),"None", citizen_services_records_log!H408 = "Female", "Female", citizen_services_records_log!H408="Male","Male")</f>
        <v>Male</v>
      </c>
      <c r="I408" s="6" t="str">
        <f>IF(OR(ISBLANK(citizen_services_records_log!I408),UPPER(TRIM(citizen_services_records_log!I408))="N/A"),"None",_xlfn.LET(_xlpm.d,RIGHT(SUBSTITUTE(SUBSTITUTE(SUBSTITUTE(SUBSTITUTE(citizen_services_records_log!I408," ",""),"-",""),"(",""),")",""),9),"0"&amp;LEFT(_xlpm.d,2)&amp;" "&amp;MID(_xlpm.d,3,3)&amp;" "&amp;RIGHT(_xlpm.d,4)))</f>
        <v>None</v>
      </c>
      <c r="J408" s="5" t="str" cm="1">
        <f t="array" ref="J408">_xlfn.IFS(ISTEXT(citizen_services_records_log!J408),citizen_services_records_log!J408,ISBLANK(citizen_services_records_log!J408),"None")</f>
        <v>Ward 12</v>
      </c>
      <c r="K408" s="5" t="str" cm="1">
        <f t="array" ref="K408">_xlfn.IFS(ISTEXT(citizen_services_records_log!K408),citizen_services_records_log!K408, ISBLANK(citizen_services_records_log!K408),"None")</f>
        <v>Disability Grant</v>
      </c>
      <c r="L408" s="5" t="str" cm="1">
        <f t="array" ref="L408">SUBSTITUTE(PROPER(_xlfn.IFS(ISTEXT(citizen_services_records_log!L408),citizen_services_records_log!L408, ISBLANK(citizen_services_records_log!L408),"None")),"Id","ID",1)</f>
        <v>Complete</v>
      </c>
      <c r="M408" s="5" t="str" cm="1">
        <f t="array" ref="M408">IF(citizen_services_records_log!M408 = "Re-opened","Re-opened",PROPER(_xlfn.IFS(ISTEXT(citizen_services_records_log!M408),citizen_services_records_log!M408, ISBLANK(citizen_services_records_log!M408),"None")))</f>
        <v>Escalated</v>
      </c>
      <c r="N408" s="5" t="str" cm="1">
        <f t="array" ref="N408">(_xlfn.IFS(ISTEXT(citizen_services_records_log!N408),citizen_services_records_log!N408,ISBLANK(citizen_services_records_log!N408),"None"))</f>
        <v>Q233</v>
      </c>
      <c r="O408" s="5" t="str" cm="1">
        <f t="array" ref="O408">_xlfn.IFS(ISTEXT(citizen_services_records_log!O408),PROPER(citizen_services_records_log!O408),ISBLANK(citizen_services_records_log!O408),"None")</f>
        <v>Zanele Nel</v>
      </c>
      <c r="P408" s="4" t="str">
        <f>IF(ISBLANK(citizen_services_records_log!P408),"None",IF(ISNUMBER(citizen_services_records_log!P408),citizen_services_records_log!P408,DATE(RIGHT(citizen_services_records_log!P408,4),MID(citizen_services_records_log!P408,4,2),LEFT(citizen_services_records_log!P408,2))))</f>
        <v>None</v>
      </c>
      <c r="Q408" s="5" t="str" cm="1">
        <f t="array" ref="Q408">SUBSTITUTE(_xlfn.IFS(ISTEXT(citizen_services_records_log!Q408),PROPER(citizen_services_records_log!Q408),ISBLANK(citizen_services_records_log!Q408),"None"),"Id","ID",1)</f>
        <v>Applicant Referred To Social Worker</v>
      </c>
    </row>
    <row r="409" spans="1:17" x14ac:dyDescent="0.3">
      <c r="A409" s="5" t="str">
        <f>IF(ISBLANK(citizen_services_records_log!A409),"None",(CONCATENATE(UPPER(_xlfn.TEXTBEFORE(SUBSTITUTE(citizen_services_records_log!A409, "-", ""), {"0","1","2","3","4","5","6","7","8","9"}, 1)),"-",RIGHT(citizen_services_records_log!A409,6))))</f>
        <v>SASSA-000090</v>
      </c>
      <c r="B409" s="2">
        <f>IF(ISBLANK(citizen_services_records_log!B409),"None",IF(ISNUMBER(citizen_services_records_log!B409),citizen_services_records_log!B409,DATE(RIGHT(citizen_services_records_log!B409,4),MID(citizen_services_records_log!B409,4,2),LEFT(citizen_services_records_log!B409,2))))</f>
        <v>46161</v>
      </c>
      <c r="C409" s="5" t="str">
        <f>IF(citizen_services_records_log!C409 = "SASSA Grant Status Enquiry","SASSA - Grant Status Enquiry",IF(citizen_services_records_log!C409 = "SASSA Grant Application",  "SASSA - Grant Application", IF(citizen_services_records_log!C409=0,"None", citizen_services_records_log!C409)))</f>
        <v>SASSA - Grant Application</v>
      </c>
      <c r="D409" s="5" t="str" cm="1">
        <f t="array" ref="D409">_xlfn.IFS(ISTEXT(citizen_services_records_log!D409),PROPER(citizen_services_records_log!D409),ISBLANK(citizen_services_records_log!D409),"None")</f>
        <v>Evaton Sassa Office</v>
      </c>
      <c r="E409" s="5" t="str" cm="1">
        <f t="array" ref="E409">_xlfn.IFS(ISTEXT(citizen_services_records_log!E409),PROPER(citizen_services_records_log!E409),ISBLANK(citizen_services_records_log!E409),"None")</f>
        <v>Grace Botha</v>
      </c>
      <c r="F409" s="6" cm="1">
        <f t="array" ref="F409">_xlfn.IFS(ISBLANK(citizen_services_records_log!F409),"None", TYPE(citizen_services_records_log!F409)=1,citizen_services_records_log!F409,citizen_services_records_log!F409="ID NOT PROVIDED","ID not provided" )</f>
        <v>4110000000000</v>
      </c>
      <c r="G409" s="4">
        <f>IF(ISBLANK(citizen_services_records_log!G409),"None",IF(ISNUMBER(citizen_services_records_log!G409),citizen_services_records_log!G409,DATE(RIGHT(citizen_services_records_log!G409,4),MID(citizen_services_records_log!G409,4,2),LEFT(citizen_services_records_log!G409,2))))</f>
        <v>15301</v>
      </c>
      <c r="H409" s="5" t="str" cm="1">
        <f t="array" ref="H409">_xlfn.IFS(citizen_services_records_log!H409="M", "Male", citizen_services_records_log!H409 = "F", "Female", citizen_services_records_log!H409="male", "Male", citizen_services_records_log!H409="female","Female", ISBLANK(citizen_services_records_log!H409),"None", citizen_services_records_log!H409 = "Female", "Female", citizen_services_records_log!H409="Male","Male")</f>
        <v>Female</v>
      </c>
      <c r="I409" s="6" t="str">
        <f>IF(OR(ISBLANK(citizen_services_records_log!I409),UPPER(TRIM(citizen_services_records_log!I409))="N/A"),"None",_xlfn.LET(_xlpm.d,RIGHT(SUBSTITUTE(SUBSTITUTE(SUBSTITUTE(SUBSTITUTE(citizen_services_records_log!I409," ",""),"-",""),"(",""),")",""),9),"0"&amp;LEFT(_xlpm.d,2)&amp;" "&amp;MID(_xlpm.d,3,3)&amp;" "&amp;RIGHT(_xlpm.d,4)))</f>
        <v>None</v>
      </c>
      <c r="J409" s="5" t="str" cm="1">
        <f t="array" ref="J409">_xlfn.IFS(ISTEXT(citizen_services_records_log!J409),citizen_services_records_log!J409,ISBLANK(citizen_services_records_log!J409),"None")</f>
        <v>Ward 5</v>
      </c>
      <c r="K409" s="5" t="str" cm="1">
        <f t="array" ref="K409">_xlfn.IFS(ISTEXT(citizen_services_records_log!K409),citizen_services_records_log!K409, ISBLANK(citizen_services_records_log!K409),"None")</f>
        <v>Older Persons Grant</v>
      </c>
      <c r="L409" s="5" t="str" cm="1">
        <f t="array" ref="L409">SUBSTITUTE(PROPER(_xlfn.IFS(ISTEXT(citizen_services_records_log!L409),citizen_services_records_log!L409, ISBLANK(citizen_services_records_log!L409),"None")),"Id","ID",1)</f>
        <v>Pending Verification</v>
      </c>
      <c r="M409" s="5" t="str" cm="1">
        <f t="array" ref="M409">IF(citizen_services_records_log!M409 = "Re-opened","Re-opened",PROPER(_xlfn.IFS(ISTEXT(citizen_services_records_log!M409),citizen_services_records_log!M409, ISBLANK(citizen_services_records_log!M409),"None")))</f>
        <v>Captured</v>
      </c>
      <c r="N409" s="5" t="str" cm="1">
        <f t="array" ref="N409">(_xlfn.IFS(ISTEXT(citizen_services_records_log!N409),citizen_services_records_log!N409,ISBLANK(citizen_services_records_log!N409),"None"))</f>
        <v>None</v>
      </c>
      <c r="O409" s="5" t="str" cm="1">
        <f t="array" ref="O409">_xlfn.IFS(ISTEXT(citizen_services_records_log!O409),PROPER(citizen_services_records_log!O409),ISBLANK(citizen_services_records_log!O409),"None")</f>
        <v>Palesa Meyer</v>
      </c>
      <c r="P409" s="4">
        <f>IF(ISBLANK(citizen_services_records_log!P409),"None",IF(ISNUMBER(citizen_services_records_log!P409),citizen_services_records_log!P409,DATE(RIGHT(citizen_services_records_log!P409,4),MID(citizen_services_records_log!P409,4,2),LEFT(citizen_services_records_log!P409,2))))</f>
        <v>46087</v>
      </c>
      <c r="Q409" s="5" t="str" cm="1">
        <f t="array" ref="Q409">SUBSTITUTE(_xlfn.IFS(ISTEXT(citizen_services_records_log!Q409),PROPER(citizen_services_records_log!Q409),ISBLANK(citizen_services_records_log!Q409),"None"),"Id","ID",1)</f>
        <v>Home Affairs System Down For Maintenance During Visit</v>
      </c>
    </row>
    <row r="410" spans="1:17" x14ac:dyDescent="0.3">
      <c r="A410" s="5" t="str">
        <f>IF(ISBLANK(citizen_services_records_log!A410),"None",(CONCATENATE(UPPER(_xlfn.TEXTBEFORE(SUBSTITUTE(citizen_services_records_log!A410, "-", ""), {"0","1","2","3","4","5","6","7","8","9"}, 1)),"-",RIGHT(citizen_services_records_log!A410,6))))</f>
        <v>CLN-000718</v>
      </c>
      <c r="B410" s="2">
        <f>IF(ISBLANK(citizen_services_records_log!B410),"None",IF(ISNUMBER(citizen_services_records_log!B410),citizen_services_records_log!B410,DATE(RIGHT(citizen_services_records_log!B410,4),MID(citizen_services_records_log!B410,4,2),LEFT(citizen_services_records_log!B410,2))))</f>
        <v>46134</v>
      </c>
      <c r="C410" s="5" t="str">
        <f>IF(citizen_services_records_log!C410 = "SASSA Grant Status Enquiry","SASSA - Grant Status Enquiry",IF(citizen_services_records_log!C410 = "SASSA Grant Application",  "SASSA - Grant Application", IF(citizen_services_records_log!C410=0,"None", citizen_services_records_log!C410)))</f>
        <v>Clinic - Chronic Medication Collection</v>
      </c>
      <c r="D410" s="5" t="str" cm="1">
        <f t="array" ref="D410">_xlfn.IFS(ISTEXT(citizen_services_records_log!D410),PROPER(citizen_services_records_log!D410),ISBLANK(citizen_services_records_log!D410),"None")</f>
        <v>Vereeniging Home Affairs</v>
      </c>
      <c r="E410" s="5" t="str" cm="1">
        <f t="array" ref="E410">_xlfn.IFS(ISTEXT(citizen_services_records_log!E410),PROPER(citizen_services_records_log!E410),ISBLANK(citizen_services_records_log!E410),"None")</f>
        <v>Refilwe Van Der Merwe</v>
      </c>
      <c r="F410" s="6" t="str" cm="1">
        <f t="array" ref="F410">_xlfn.IFS(ISBLANK(citizen_services_records_log!F410),"None", TYPE(citizen_services_records_log!F410)=1,citizen_services_records_log!F410,citizen_services_records_log!F410="ID NOT PROVIDED","ID not provided" )</f>
        <v>None</v>
      </c>
      <c r="G410" s="4" t="str">
        <f>IF(ISBLANK(citizen_services_records_log!G410),"None",IF(ISNUMBER(citizen_services_records_log!G410),citizen_services_records_log!G410,DATE(RIGHT(citizen_services_records_log!G410,4),MID(citizen_services_records_log!G410,4,2),LEFT(citizen_services_records_log!G410,2))))</f>
        <v>None</v>
      </c>
      <c r="H410" s="5" t="str" cm="1">
        <f t="array" ref="H410">_xlfn.IFS(citizen_services_records_log!H410="M", "Male", citizen_services_records_log!H410 = "F", "Female", citizen_services_records_log!H410="male", "Male", citizen_services_records_log!H410="female","Female", ISBLANK(citizen_services_records_log!H410),"None", citizen_services_records_log!H410 = "Female", "Female", citizen_services_records_log!H410="Male","Male")</f>
        <v>Female</v>
      </c>
      <c r="I410" s="6" t="str">
        <f>IF(OR(ISBLANK(citizen_services_records_log!I410),UPPER(TRIM(citizen_services_records_log!I410))="N/A"),"None",_xlfn.LET(_xlpm.d,RIGHT(SUBSTITUTE(SUBSTITUTE(SUBSTITUTE(SUBSTITUTE(citizen_services_records_log!I410," ",""),"-",""),"(",""),")",""),9),"0"&amp;LEFT(_xlpm.d,2)&amp;" "&amp;MID(_xlpm.d,3,3)&amp;" "&amp;RIGHT(_xlpm.d,4)))</f>
        <v>067 532 8762</v>
      </c>
      <c r="J410" s="5" t="str" cm="1">
        <f t="array" ref="J410">_xlfn.IFS(ISTEXT(citizen_services_records_log!J410),citizen_services_records_log!J410,ISBLANK(citizen_services_records_log!J410),"None")</f>
        <v>Ward 5</v>
      </c>
      <c r="K410" s="5" t="str" cm="1">
        <f t="array" ref="K410">_xlfn.IFS(ISTEXT(citizen_services_records_log!K410),citizen_services_records_log!K410, ISBLANK(citizen_services_records_log!K410),"None")</f>
        <v>None</v>
      </c>
      <c r="L410" s="5" t="str" cm="1">
        <f t="array" ref="L410">SUBSTITUTE(PROPER(_xlfn.IFS(ISTEXT(citizen_services_records_log!L410),citizen_services_records_log!L410, ISBLANK(citizen_services_records_log!L410),"None")),"Id","ID",1)</f>
        <v>Incomplete - Missing Proof Of Residence</v>
      </c>
      <c r="M410" s="5" t="str" cm="1">
        <f t="array" ref="M410">IF(citizen_services_records_log!M410 = "Re-opened","Re-opened",PROPER(_xlfn.IFS(ISTEXT(citizen_services_records_log!M410),citizen_services_records_log!M410, ISBLANK(citizen_services_records_log!M410),"None")))</f>
        <v>Re-opened</v>
      </c>
      <c r="N410" s="5" t="str" cm="1">
        <f t="array" ref="N410">(_xlfn.IFS(ISTEXT(citizen_services_records_log!N410),citizen_services_records_log!N410,ISBLANK(citizen_services_records_log!N410),"None"))</f>
        <v>Q235</v>
      </c>
      <c r="O410" s="5" t="str" cm="1">
        <f t="array" ref="O410">_xlfn.IFS(ISTEXT(citizen_services_records_log!O410),PROPER(citizen_services_records_log!O410),ISBLANK(citizen_services_records_log!O410),"None")</f>
        <v>Refilwe Swart</v>
      </c>
      <c r="P410" s="4" t="str">
        <f>IF(ISBLANK(citizen_services_records_log!P410),"None",IF(ISNUMBER(citizen_services_records_log!P410),citizen_services_records_log!P410,DATE(RIGHT(citizen_services_records_log!P410,4),MID(citizen_services_records_log!P410,4,2),LEFT(citizen_services_records_log!P410,2))))</f>
        <v>None</v>
      </c>
      <c r="Q410" s="5" t="str" cm="1">
        <f t="array" ref="Q410">SUBSTITUTE(_xlfn.IFS(ISTEXT(citizen_services_records_log!Q410),PROPER(citizen_services_records_log!Q410),ISBLANK(citizen_services_records_log!Q410),"None"),"Id","ID",1)</f>
        <v>Elderly Applicant Assisted Due To Mobility Issues</v>
      </c>
    </row>
    <row r="411" spans="1:17" x14ac:dyDescent="0.3">
      <c r="A411" s="5" t="str">
        <f>IF(ISBLANK(citizen_services_records_log!A411),"None",(CONCATENATE(UPPER(_xlfn.TEXTBEFORE(SUBSTITUTE(citizen_services_records_log!A411, "-", ""), {"0","1","2","3","4","5","6","7","8","9"}, 1)),"-",RIGHT(citizen_services_records_log!A411,6))))</f>
        <v>DHA-000650</v>
      </c>
      <c r="B411" s="2">
        <f>IF(ISBLANK(citizen_services_records_log!B411),"None",IF(ISNUMBER(citizen_services_records_log!B411),citizen_services_records_log!B411,DATE(RIGHT(citizen_services_records_log!B411,4),MID(citizen_services_records_log!B411,4,2),LEFT(citizen_services_records_log!B411,2))))</f>
        <v>45789</v>
      </c>
      <c r="C411" s="5" t="str">
        <f>IF(citizen_services_records_log!C411 = "SASSA Grant Status Enquiry","SASSA - Grant Status Enquiry",IF(citizen_services_records_log!C411 = "SASSA Grant Application",  "SASSA - Grant Application", IF(citizen_services_records_log!C411=0,"None", citizen_services_records_log!C411)))</f>
        <v>Home Affairs - ID Application</v>
      </c>
      <c r="D411" s="5" t="str" cm="1">
        <f t="array" ref="D411">_xlfn.IFS(ISTEXT(citizen_services_records_log!D411),PROPER(citizen_services_records_log!D411),ISBLANK(citizen_services_records_log!D411),"None")</f>
        <v>Sebokeng Sassa Office</v>
      </c>
      <c r="E411" s="5" t="str" cm="1">
        <f t="array" ref="E411">_xlfn.IFS(ISTEXT(citizen_services_records_log!E411),PROPER(citizen_services_records_log!E411),ISBLANK(citizen_services_records_log!E411),"None")</f>
        <v>Pieter Pretorius</v>
      </c>
      <c r="F411" s="6" cm="1">
        <f t="array" ref="F411">_xlfn.IFS(ISBLANK(citizen_services_records_log!F411),"None", TYPE(citizen_services_records_log!F411)=1,citizen_services_records_log!F411,citizen_services_records_log!F411="ID NOT PROVIDED","ID not provided" )</f>
        <v>5110000000000</v>
      </c>
      <c r="G411" s="4">
        <f>IF(ISBLANK(citizen_services_records_log!G411),"None",IF(ISNUMBER(citizen_services_records_log!G411),citizen_services_records_log!G411,DATE(RIGHT(citizen_services_records_log!G411,4),MID(citizen_services_records_log!G411,4,2),LEFT(citizen_services_records_log!G411,2))))</f>
        <v>18984</v>
      </c>
      <c r="H411" s="5" t="str" cm="1">
        <f t="array" ref="H411">_xlfn.IFS(citizen_services_records_log!H411="M", "Male", citizen_services_records_log!H411 = "F", "Female", citizen_services_records_log!H411="male", "Male", citizen_services_records_log!H411="female","Female", ISBLANK(citizen_services_records_log!H411),"None", citizen_services_records_log!H411 = "Female", "Female", citizen_services_records_log!H411="Male","Male")</f>
        <v>Male</v>
      </c>
      <c r="I411" s="6" t="str">
        <f>IF(OR(ISBLANK(citizen_services_records_log!I411),UPPER(TRIM(citizen_services_records_log!I411))="N/A"),"None",_xlfn.LET(_xlpm.d,RIGHT(SUBSTITUTE(SUBSTITUTE(SUBSTITUTE(SUBSTITUTE(citizen_services_records_log!I411," ",""),"-",""),"(",""),")",""),9),"0"&amp;LEFT(_xlpm.d,2)&amp;" "&amp;MID(_xlpm.d,3,3)&amp;" "&amp;RIGHT(_xlpm.d,4)))</f>
        <v>065 957 6216</v>
      </c>
      <c r="J411" s="5" t="str" cm="1">
        <f t="array" ref="J411">_xlfn.IFS(ISTEXT(citizen_services_records_log!J411),citizen_services_records_log!J411,ISBLANK(citizen_services_records_log!J411),"None")</f>
        <v>Ward 6</v>
      </c>
      <c r="K411" s="5" t="str" cm="1">
        <f t="array" ref="K411">_xlfn.IFS(ISTEXT(citizen_services_records_log!K411),citizen_services_records_log!K411, ISBLANK(citizen_services_records_log!K411),"None")</f>
        <v>Disability Grant</v>
      </c>
      <c r="L411" s="5" t="str" cm="1">
        <f t="array" ref="L411">SUBSTITUTE(PROPER(_xlfn.IFS(ISTEXT(citizen_services_records_log!L411),citizen_services_records_log!L411, ISBLANK(citizen_services_records_log!L411),"None")),"Id","ID",1)</f>
        <v>Rejected</v>
      </c>
      <c r="M411" s="5" t="str" cm="1">
        <f t="array" ref="M411">IF(citizen_services_records_log!M411 = "Re-opened","Re-opened",PROPER(_xlfn.IFS(ISTEXT(citizen_services_records_log!M411),citizen_services_records_log!M411, ISBLANK(citizen_services_records_log!M411),"None")))</f>
        <v>None</v>
      </c>
      <c r="N411" s="5" t="str" cm="1">
        <f t="array" ref="N411">(_xlfn.IFS(ISTEXT(citizen_services_records_log!N411),citizen_services_records_log!N411,ISBLANK(citizen_services_records_log!N411),"None"))</f>
        <v>Q234</v>
      </c>
      <c r="O411" s="5" t="str" cm="1">
        <f t="array" ref="O411">_xlfn.IFS(ISTEXT(citizen_services_records_log!O411),PROPER(citizen_services_records_log!O411),ISBLANK(citizen_services_records_log!O411),"None")</f>
        <v>Zanele Meyer</v>
      </c>
      <c r="P411" s="4" t="str">
        <f>IF(ISBLANK(citizen_services_records_log!P411),"None",IF(ISNUMBER(citizen_services_records_log!P411),citizen_services_records_log!P411,DATE(RIGHT(citizen_services_records_log!P411,4),MID(citizen_services_records_log!P411,4,2),LEFT(citizen_services_records_log!P411,2))))</f>
        <v>None</v>
      </c>
      <c r="Q411" s="5" t="str" cm="1">
        <f t="array" ref="Q411">SUBSTITUTE(_xlfn.IFS(ISTEXT(citizen_services_records_log!Q411),PROPER(citizen_services_records_log!Q411),ISBLANK(citizen_services_records_log!Q411),"None"),"Id","ID",1)</f>
        <v>Follow-Up Call Required To Confirm Banking Details</v>
      </c>
    </row>
    <row r="412" spans="1:17" x14ac:dyDescent="0.3">
      <c r="A412" s="5" t="str">
        <f>IF(ISBLANK(citizen_services_records_log!A412),"None",(CONCATENATE(UPPER(_xlfn.TEXTBEFORE(SUBSTITUTE(citizen_services_records_log!A412, "-", ""), {"0","1","2","3","4","5","6","7","8","9"}, 1)),"-",RIGHT(citizen_services_records_log!A412,6))))</f>
        <v>SASSA-000108</v>
      </c>
      <c r="B412" s="2">
        <f>IF(ISBLANK(citizen_services_records_log!B412),"None",IF(ISNUMBER(citizen_services_records_log!B412),citizen_services_records_log!B412,DATE(RIGHT(citizen_services_records_log!B412,4),MID(citizen_services_records_log!B412,4,2),LEFT(citizen_services_records_log!B412,2))))</f>
        <v>46042</v>
      </c>
      <c r="C412" s="5" t="str">
        <f>IF(citizen_services_records_log!C412 = "SASSA Grant Status Enquiry","SASSA - Grant Status Enquiry",IF(citizen_services_records_log!C412 = "SASSA Grant Application",  "SASSA - Grant Application", IF(citizen_services_records_log!C412=0,"None", citizen_services_records_log!C412)))</f>
        <v>SASSA - Grant Application</v>
      </c>
      <c r="D412" s="5" t="str" cm="1">
        <f t="array" ref="D412">_xlfn.IFS(ISTEXT(citizen_services_records_log!D412),PROPER(citizen_services_records_log!D412),ISBLANK(citizen_services_records_log!D412),"None")</f>
        <v>Emfuleni Municipal Office</v>
      </c>
      <c r="E412" s="5" t="str" cm="1">
        <f t="array" ref="E412">_xlfn.IFS(ISTEXT(citizen_services_records_log!E412),PROPER(citizen_services_records_log!E412),ISBLANK(citizen_services_records_log!E412),"None")</f>
        <v>Elizabeth Mahlangu</v>
      </c>
      <c r="F412" s="6" cm="1">
        <f t="array" ref="F412">_xlfn.IFS(ISBLANK(citizen_services_records_log!F412),"None", TYPE(citizen_services_records_log!F412)=1,citizen_services_records_log!F412,citizen_services_records_log!F412="ID NOT PROVIDED","ID not provided" )</f>
        <v>8400000000000</v>
      </c>
      <c r="G412" s="4">
        <f>IF(ISBLANK(citizen_services_records_log!G412),"None",IF(ISNUMBER(citizen_services_records_log!G412),citizen_services_records_log!G412,DATE(RIGHT(citizen_services_records_log!G412,4),MID(citizen_services_records_log!G412,4,2),LEFT(citizen_services_records_log!G412,2))))</f>
        <v>30725</v>
      </c>
      <c r="H412" s="5" t="str" cm="1">
        <f t="array" ref="H412">_xlfn.IFS(citizen_services_records_log!H412="M", "Male", citizen_services_records_log!H412 = "F", "Female", citizen_services_records_log!H412="male", "Male", citizen_services_records_log!H412="female","Female", ISBLANK(citizen_services_records_log!H412),"None", citizen_services_records_log!H412 = "Female", "Female", citizen_services_records_log!H412="Male","Male")</f>
        <v>None</v>
      </c>
      <c r="I412" s="6" t="str">
        <f>IF(OR(ISBLANK(citizen_services_records_log!I412),UPPER(TRIM(citizen_services_records_log!I412))="N/A"),"None",_xlfn.LET(_xlpm.d,RIGHT(SUBSTITUTE(SUBSTITUTE(SUBSTITUTE(SUBSTITUTE(citizen_services_records_log!I412," ",""),"-",""),"(",""),")",""),9),"0"&amp;LEFT(_xlpm.d,2)&amp;" "&amp;MID(_xlpm.d,3,3)&amp;" "&amp;RIGHT(_xlpm.d,4)))</f>
        <v>060 569 4626</v>
      </c>
      <c r="J412" s="5" t="str" cm="1">
        <f t="array" ref="J412">_xlfn.IFS(ISTEXT(citizen_services_records_log!J412),citizen_services_records_log!J412,ISBLANK(citizen_services_records_log!J412),"None")</f>
        <v>Ward 15</v>
      </c>
      <c r="K412" s="5" t="str" cm="1">
        <f t="array" ref="K412">_xlfn.IFS(ISTEXT(citizen_services_records_log!K412),citizen_services_records_log!K412, ISBLANK(citizen_services_records_log!K412),"None")</f>
        <v>Older Person's Grant</v>
      </c>
      <c r="L412" s="5" t="str" cm="1">
        <f t="array" ref="L412">SUBSTITUTE(PROPER(_xlfn.IFS(ISTEXT(citizen_services_records_log!L412),citizen_services_records_log!L412, ISBLANK(citizen_services_records_log!L412),"None")),"Id","ID",1)</f>
        <v>Approved</v>
      </c>
      <c r="M412" s="5" t="str" cm="1">
        <f t="array" ref="M412">IF(citizen_services_records_log!M412 = "Re-opened","Re-opened",PROPER(_xlfn.IFS(ISTEXT(citizen_services_records_log!M412),citizen_services_records_log!M412, ISBLANK(citizen_services_records_log!M412),"None")))</f>
        <v>Re-opened</v>
      </c>
      <c r="N412" s="5" t="str" cm="1">
        <f t="array" ref="N412">(_xlfn.IFS(ISTEXT(citizen_services_records_log!N412),citizen_services_records_log!N412,ISBLANK(citizen_services_records_log!N412),"None"))</f>
        <v>Q156</v>
      </c>
      <c r="O412" s="5" t="str" cm="1">
        <f t="array" ref="O412">_xlfn.IFS(ISTEXT(citizen_services_records_log!O412),PROPER(citizen_services_records_log!O412),ISBLANK(citizen_services_records_log!O412),"None")</f>
        <v>Deon Coetzee</v>
      </c>
      <c r="P412" s="4" t="str">
        <f>IF(ISBLANK(citizen_services_records_log!P412),"None",IF(ISNUMBER(citizen_services_records_log!P412),citizen_services_records_log!P412,DATE(RIGHT(citizen_services_records_log!P412,4),MID(citizen_services_records_log!P412,4,2),LEFT(citizen_services_records_log!P412,2))))</f>
        <v>None</v>
      </c>
      <c r="Q412" s="5" t="str" cm="1">
        <f t="array" ref="Q412">SUBSTITUTE(_xlfn.IFS(ISTEXT(citizen_services_records_log!Q412),PROPER(citizen_services_records_log!Q412),ISBLANK(citizen_services_records_log!Q412),"None"),"Id","ID",1)</f>
        <v>Record Incomplete - Contact Number Illegible On Form</v>
      </c>
    </row>
    <row r="413" spans="1:17" x14ac:dyDescent="0.3">
      <c r="A413" s="5" t="str">
        <f>IF(ISBLANK(citizen_services_records_log!A413),"None",(CONCATENATE(UPPER(_xlfn.TEXTBEFORE(SUBSTITUTE(citizen_services_records_log!A413, "-", ""), {"0","1","2","3","4","5","6","7","8","9"}, 1)),"-",RIGHT(citizen_services_records_log!A413,6))))</f>
        <v>CLN-000157</v>
      </c>
      <c r="B413" s="2">
        <f>IF(ISBLANK(citizen_services_records_log!B413),"None",IF(ISNUMBER(citizen_services_records_log!B413),citizen_services_records_log!B413,DATE(RIGHT(citizen_services_records_log!B413,4),MID(citizen_services_records_log!B413,4,2),LEFT(citizen_services_records_log!B413,2))))</f>
        <v>46147</v>
      </c>
      <c r="C413" s="5" t="str">
        <f>IF(citizen_services_records_log!C413 = "SASSA Grant Status Enquiry","SASSA - Grant Status Enquiry",IF(citizen_services_records_log!C413 = "SASSA Grant Application",  "SASSA - Grant Application", IF(citizen_services_records_log!C413=0,"None", citizen_services_records_log!C413)))</f>
        <v>Clinic - Immunisation</v>
      </c>
      <c r="D413" s="5" t="str" cm="1">
        <f t="array" ref="D413">_xlfn.IFS(ISTEXT(citizen_services_records_log!D413),PROPER(citizen_services_records_log!D413),ISBLANK(citizen_services_records_log!D413),"None")</f>
        <v>Meyerton Municipal Office</v>
      </c>
      <c r="E413" s="5" t="str" cm="1">
        <f t="array" ref="E413">_xlfn.IFS(ISTEXT(citizen_services_records_log!E413),PROPER(citizen_services_records_log!E413),ISBLANK(citizen_services_records_log!E413),"None")</f>
        <v>Kagiso Fourie</v>
      </c>
      <c r="F413" s="6" cm="1">
        <f t="array" ref="F413">_xlfn.IFS(ISBLANK(citizen_services_records_log!F413),"None", TYPE(citizen_services_records_log!F413)=1,citizen_services_records_log!F413,citizen_services_records_log!F413="ID NOT PROVIDED","ID not provided" )</f>
        <v>2510000000000</v>
      </c>
      <c r="G413" s="4">
        <f>IF(ISBLANK(citizen_services_records_log!G413),"None",IF(ISNUMBER(citizen_services_records_log!G413),citizen_services_records_log!G413,DATE(RIGHT(citizen_services_records_log!G413,4),MID(citizen_services_records_log!G413,4,2),LEFT(citizen_services_records_log!G413,2))))</f>
        <v>45809</v>
      </c>
      <c r="H413" s="5" t="str" cm="1">
        <f t="array" ref="H413">_xlfn.IFS(citizen_services_records_log!H413="M", "Male", citizen_services_records_log!H413 = "F", "Female", citizen_services_records_log!H413="male", "Male", citizen_services_records_log!H413="female","Female", ISBLANK(citizen_services_records_log!H413),"None", citizen_services_records_log!H413 = "Female", "Female", citizen_services_records_log!H413="Male","Male")</f>
        <v>Male</v>
      </c>
      <c r="I413" s="6" t="str">
        <f>IF(OR(ISBLANK(citizen_services_records_log!I413),UPPER(TRIM(citizen_services_records_log!I413))="N/A"),"None",_xlfn.LET(_xlpm.d,RIGHT(SUBSTITUTE(SUBSTITUTE(SUBSTITUTE(SUBSTITUTE(citizen_services_records_log!I413," ",""),"-",""),"(",""),")",""),9),"0"&amp;LEFT(_xlpm.d,2)&amp;" "&amp;MID(_xlpm.d,3,3)&amp;" "&amp;RIGHT(_xlpm.d,4)))</f>
        <v>None</v>
      </c>
      <c r="J413" s="5" t="str" cm="1">
        <f t="array" ref="J413">_xlfn.IFS(ISTEXT(citizen_services_records_log!J413),citizen_services_records_log!J413,ISBLANK(citizen_services_records_log!J413),"None")</f>
        <v>Ward 6</v>
      </c>
      <c r="K413" s="5" t="str" cm="1">
        <f t="array" ref="K413">_xlfn.IFS(ISTEXT(citizen_services_records_log!K413),citizen_services_records_log!K413, ISBLANK(citizen_services_records_log!K413),"None")</f>
        <v>None</v>
      </c>
      <c r="L413" s="5" t="str" cm="1">
        <f t="array" ref="L413">SUBSTITUTE(PROPER(_xlfn.IFS(ISTEXT(citizen_services_records_log!L413),citizen_services_records_log!L413, ISBLANK(citizen_services_records_log!L413),"None")),"Id","ID",1)</f>
        <v>Pending Verification</v>
      </c>
      <c r="M413" s="5" t="str" cm="1">
        <f t="array" ref="M413">IF(citizen_services_records_log!M413 = "Re-opened","Re-opened",PROPER(_xlfn.IFS(ISTEXT(citizen_services_records_log!M413),citizen_services_records_log!M413, ISBLANK(citizen_services_records_log!M413),"None")))</f>
        <v>Captured</v>
      </c>
      <c r="N413" s="5" t="str" cm="1">
        <f t="array" ref="N413">(_xlfn.IFS(ISTEXT(citizen_services_records_log!N413),citizen_services_records_log!N413,ISBLANK(citizen_services_records_log!N413),"None"))</f>
        <v>Q173</v>
      </c>
      <c r="O413" s="5" t="str" cm="1">
        <f t="array" ref="O413">_xlfn.IFS(ISTEXT(citizen_services_records_log!O413),PROPER(citizen_services_records_log!O413),ISBLANK(citizen_services_records_log!O413),"None")</f>
        <v>Marius Swart</v>
      </c>
      <c r="P413" s="4">
        <f>IF(ISBLANK(citizen_services_records_log!P413),"None",IF(ISNUMBER(citizen_services_records_log!P413),citizen_services_records_log!P413,DATE(RIGHT(citizen_services_records_log!P413,4),MID(citizen_services_records_log!P413,4,2),LEFT(citizen_services_records_log!P413,2))))</f>
        <v>46167</v>
      </c>
      <c r="Q413" s="5" t="str" cm="1">
        <f t="array" ref="Q413">SUBSTITUTE(_xlfn.IFS(ISTEXT(citizen_services_records_log!Q413),PROPER(citizen_services_records_log!Q413),ISBLANK(citizen_services_records_log!Q413),"None"),"Id","ID",1)</f>
        <v>System Offline - Captured Manually, Will Upload Later</v>
      </c>
    </row>
    <row r="414" spans="1:17" x14ac:dyDescent="0.3">
      <c r="A414" s="5" t="str">
        <f>IF(ISBLANK(citizen_services_records_log!A414),"None",(CONCATENATE(UPPER(_xlfn.TEXTBEFORE(SUBSTITUTE(citizen_services_records_log!A414, "-", ""), {"0","1","2","3","4","5","6","7","8","9"}, 1)),"-",RIGHT(citizen_services_records_log!A414,6))))</f>
        <v>SASSA-000807</v>
      </c>
      <c r="B414" s="2">
        <f>IF(ISBLANK(citizen_services_records_log!B414),"None",IF(ISNUMBER(citizen_services_records_log!B414),citizen_services_records_log!B414,DATE(RIGHT(citizen_services_records_log!B414,4),MID(citizen_services_records_log!B414,4,2),LEFT(citizen_services_records_log!B414,2))))</f>
        <v>46146</v>
      </c>
      <c r="C414" s="5" t="str">
        <f>IF(citizen_services_records_log!C414 = "SASSA Grant Status Enquiry","SASSA - Grant Status Enquiry",IF(citizen_services_records_log!C414 = "SASSA Grant Application",  "SASSA - Grant Application", IF(citizen_services_records_log!C414=0,"None", citizen_services_records_log!C414)))</f>
        <v>SASSA - Grant Status Enquiry</v>
      </c>
      <c r="D414" s="5" t="str" cm="1">
        <f t="array" ref="D414">_xlfn.IFS(ISTEXT(citizen_services_records_log!D414),PROPER(citizen_services_records_log!D414),ISBLANK(citizen_services_records_log!D414),"None")</f>
        <v>Vanderbijlpark Home Affairs</v>
      </c>
      <c r="E414" s="5" t="str" cm="1">
        <f t="array" ref="E414">_xlfn.IFS(ISTEXT(citizen_services_records_log!E414),PROPER(citizen_services_records_log!E414),ISBLANK(citizen_services_records_log!E414),"None")</f>
        <v>Nomvula Pretorius</v>
      </c>
      <c r="F414" s="6" cm="1">
        <f t="array" ref="F414">_xlfn.IFS(ISBLANK(citizen_services_records_log!F414),"None", TYPE(citizen_services_records_log!F414)=1,citizen_services_records_log!F414,citizen_services_records_log!F414="ID NOT PROVIDED","ID not provided" )</f>
        <v>1400000000000</v>
      </c>
      <c r="G414" s="4">
        <f>IF(ISBLANK(citizen_services_records_log!G414),"None",IF(ISNUMBER(citizen_services_records_log!G414),citizen_services_records_log!G414,DATE(RIGHT(citizen_services_records_log!G414,4),MID(citizen_services_records_log!G414,4,2),LEFT(citizen_services_records_log!G414,2))))</f>
        <v>41671</v>
      </c>
      <c r="H414" s="5" t="str" cm="1">
        <f t="array" ref="H414">_xlfn.IFS(citizen_services_records_log!H414="M", "Male", citizen_services_records_log!H414 = "F", "Female", citizen_services_records_log!H414="male", "Male", citizen_services_records_log!H414="female","Female", ISBLANK(citizen_services_records_log!H414),"None", citizen_services_records_log!H414 = "Female", "Female", citizen_services_records_log!H414="Male","Male")</f>
        <v>None</v>
      </c>
      <c r="I414" s="6" t="str">
        <f>IF(OR(ISBLANK(citizen_services_records_log!I414),UPPER(TRIM(citizen_services_records_log!I414))="N/A"),"None",_xlfn.LET(_xlpm.d,RIGHT(SUBSTITUTE(SUBSTITUTE(SUBSTITUTE(SUBSTITUTE(citizen_services_records_log!I414," ",""),"-",""),"(",""),")",""),9),"0"&amp;LEFT(_xlpm.d,2)&amp;" "&amp;MID(_xlpm.d,3,3)&amp;" "&amp;RIGHT(_xlpm.d,4)))</f>
        <v>075 216 0629</v>
      </c>
      <c r="J414" s="5" t="str" cm="1">
        <f t="array" ref="J414">_xlfn.IFS(ISTEXT(citizen_services_records_log!J414),citizen_services_records_log!J414,ISBLANK(citizen_services_records_log!J414),"None")</f>
        <v>None</v>
      </c>
      <c r="K414" s="5" t="str" cm="1">
        <f t="array" ref="K414">_xlfn.IFS(ISTEXT(citizen_services_records_log!K414),citizen_services_records_log!K414, ISBLANK(citizen_services_records_log!K414),"None")</f>
        <v>None</v>
      </c>
      <c r="L414" s="5" t="str" cm="1">
        <f t="array" ref="L414">SUBSTITUTE(PROPER(_xlfn.IFS(ISTEXT(citizen_services_records_log!L414),citizen_services_records_log!L414, ISBLANK(citizen_services_records_log!L414),"None")),"Id","ID",1)</f>
        <v>Incomplete - Missing Proof Of Residence</v>
      </c>
      <c r="M414" s="5" t="str" cm="1">
        <f t="array" ref="M414">IF(citizen_services_records_log!M414 = "Re-opened","Re-opened",PROPER(_xlfn.IFS(ISTEXT(citizen_services_records_log!M414),citizen_services_records_log!M414, ISBLANK(citizen_services_records_log!M414),"None")))</f>
        <v>None</v>
      </c>
      <c r="N414" s="5" t="str" cm="1">
        <f t="array" ref="N414">(_xlfn.IFS(ISTEXT(citizen_services_records_log!N414),citizen_services_records_log!N414,ISBLANK(citizen_services_records_log!N414),"None"))</f>
        <v>Q143</v>
      </c>
      <c r="O414" s="5" t="str" cm="1">
        <f t="array" ref="O414">_xlfn.IFS(ISTEXT(citizen_services_records_log!O414),PROPER(citizen_services_records_log!O414),ISBLANK(citizen_services_records_log!O414),"None")</f>
        <v>Palesa Khumalo</v>
      </c>
      <c r="P414" s="4">
        <f>IF(ISBLANK(citizen_services_records_log!P414),"None",IF(ISNUMBER(citizen_services_records_log!P414),citizen_services_records_log!P414,DATE(RIGHT(citizen_services_records_log!P414,4),MID(citizen_services_records_log!P414,4,2),LEFT(citizen_services_records_log!P414,2))))</f>
        <v>46126</v>
      </c>
      <c r="Q414" s="5" t="str" cm="1">
        <f t="array" ref="Q414">SUBSTITUTE(_xlfn.IFS(ISTEXT(citizen_services_records_log!Q414),PROPER(citizen_services_records_log!Q414),ISBLANK(citizen_services_records_log!Q414),"None"),"Id","ID",1)</f>
        <v>System Offline - Captured Manually, Will Upload Later</v>
      </c>
    </row>
    <row r="415" spans="1:17" x14ac:dyDescent="0.3">
      <c r="A415" s="5" t="str">
        <f>IF(ISBLANK(citizen_services_records_log!A415),"None",(CONCATENATE(UPPER(_xlfn.TEXTBEFORE(SUBSTITUTE(citizen_services_records_log!A415, "-", ""), {"0","1","2","3","4","5","6","7","8","9"}, 1)),"-",RIGHT(citizen_services_records_log!A415,6))))</f>
        <v>SASSA-000481</v>
      </c>
      <c r="B415" s="2">
        <f>IF(ISBLANK(citizen_services_records_log!B415),"None",IF(ISNUMBER(citizen_services_records_log!B415),citizen_services_records_log!B415,DATE(RIGHT(citizen_services_records_log!B415,4),MID(citizen_services_records_log!B415,4,2),LEFT(citizen_services_records_log!B415,2))))</f>
        <v>46216</v>
      </c>
      <c r="C415" s="5" t="str">
        <f>IF(citizen_services_records_log!C415 = "SASSA Grant Status Enquiry","SASSA - Grant Status Enquiry",IF(citizen_services_records_log!C415 = "SASSA Grant Application",  "SASSA - Grant Application", IF(citizen_services_records_log!C415=0,"None", citizen_services_records_log!C415)))</f>
        <v>SASSA - Grant Application</v>
      </c>
      <c r="D415" s="5" t="str" cm="1">
        <f t="array" ref="D415">_xlfn.IFS(ISTEXT(citizen_services_records_log!D415),PROPER(citizen_services_records_log!D415),ISBLANK(citizen_services_records_log!D415),"None")</f>
        <v>Vereeniging Home Affairs</v>
      </c>
      <c r="E415" s="5" t="str" cm="1">
        <f t="array" ref="E415">_xlfn.IFS(ISTEXT(citizen_services_records_log!E415),PROPER(citizen_services_records_log!E415),ISBLANK(citizen_services_records_log!E415),"None")</f>
        <v>Zodwa Ndlovu</v>
      </c>
      <c r="F415" s="6" cm="1">
        <f t="array" ref="F415">_xlfn.IFS(ISBLANK(citizen_services_records_log!F415),"None", TYPE(citizen_services_records_log!F415)=1,citizen_services_records_log!F415,citizen_services_records_log!F415="ID NOT PROVIDED","ID not provided" )</f>
        <v>2400000000000</v>
      </c>
      <c r="G415" s="4">
        <f>IF(ISBLANK(citizen_services_records_log!G415),"None",IF(ISNUMBER(citizen_services_records_log!G415),citizen_services_records_log!G415,DATE(RIGHT(citizen_services_records_log!G415,4),MID(citizen_services_records_log!G415,4,2),LEFT(citizen_services_records_log!G415,2))))</f>
        <v>45507</v>
      </c>
      <c r="H415" s="5" t="str" cm="1">
        <f t="array" ref="H415">_xlfn.IFS(citizen_services_records_log!H415="M", "Male", citizen_services_records_log!H415 = "F", "Female", citizen_services_records_log!H415="male", "Male", citizen_services_records_log!H415="female","Female", ISBLANK(citizen_services_records_log!H415),"None", citizen_services_records_log!H415 = "Female", "Female", citizen_services_records_log!H415="Male","Male")</f>
        <v>Male</v>
      </c>
      <c r="I415" s="6" t="str">
        <f>IF(OR(ISBLANK(citizen_services_records_log!I415),UPPER(TRIM(citizen_services_records_log!I415))="N/A"),"None",_xlfn.LET(_xlpm.d,RIGHT(SUBSTITUTE(SUBSTITUTE(SUBSTITUTE(SUBSTITUTE(citizen_services_records_log!I415," ",""),"-",""),"(",""),")",""),9),"0"&amp;LEFT(_xlpm.d,2)&amp;" "&amp;MID(_xlpm.d,3,3)&amp;" "&amp;RIGHT(_xlpm.d,4)))</f>
        <v>065 127 6942</v>
      </c>
      <c r="J415" s="5" t="str" cm="1">
        <f t="array" ref="J415">_xlfn.IFS(ISTEXT(citizen_services_records_log!J415),citizen_services_records_log!J415,ISBLANK(citizen_services_records_log!J415),"None")</f>
        <v>Ward 8</v>
      </c>
      <c r="K415" s="5" t="str" cm="1">
        <f t="array" ref="K415">_xlfn.IFS(ISTEXT(citizen_services_records_log!K415),citizen_services_records_log!K415, ISBLANK(citizen_services_records_log!K415),"None")</f>
        <v>None</v>
      </c>
      <c r="L415" s="5" t="str" cm="1">
        <f t="array" ref="L415">SUBSTITUTE(PROPER(_xlfn.IFS(ISTEXT(citizen_services_records_log!L415),citizen_services_records_log!L415, ISBLANK(citizen_services_records_log!L415),"None")),"Id","ID",1)</f>
        <v>Under Review</v>
      </c>
      <c r="M415" s="5" t="str" cm="1">
        <f t="array" ref="M415">IF(citizen_services_records_log!M415 = "Re-opened","Re-opened",PROPER(_xlfn.IFS(ISTEXT(citizen_services_records_log!M415),citizen_services_records_log!M415, ISBLANK(citizen_services_records_log!M415),"None")))</f>
        <v>Captured</v>
      </c>
      <c r="N415" s="5" t="str" cm="1">
        <f t="array" ref="N415">(_xlfn.IFS(ISTEXT(citizen_services_records_log!N415),citizen_services_records_log!N415,ISBLANK(citizen_services_records_log!N415),"None"))</f>
        <v>Q270</v>
      </c>
      <c r="O415" s="5" t="str" cm="1">
        <f t="array" ref="O415">_xlfn.IFS(ISTEXT(citizen_services_records_log!O415),PROPER(citizen_services_records_log!O415),ISBLANK(citizen_services_records_log!O415),"None")</f>
        <v>Palesa Meyer</v>
      </c>
      <c r="P415" s="4" t="str">
        <f>IF(ISBLANK(citizen_services_records_log!P415),"None",IF(ISNUMBER(citizen_services_records_log!P415),citizen_services_records_log!P415,DATE(RIGHT(citizen_services_records_log!P415,4),MID(citizen_services_records_log!P415,4,2),LEFT(citizen_services_records_log!P415,2))))</f>
        <v>None</v>
      </c>
      <c r="Q415" s="5" t="str" cm="1">
        <f t="array" ref="Q415">SUBSTITUTE(_xlfn.IFS(ISTEXT(citizen_services_records_log!Q415),PROPER(citizen_services_records_log!Q415),ISBLANK(citizen_services_records_log!Q415),"None"),"Id","ID",1)</f>
        <v>Home Affairs System Down For Maintenance During Visit</v>
      </c>
    </row>
    <row r="416" spans="1:17" x14ac:dyDescent="0.3">
      <c r="A416" s="5" t="str">
        <f>IF(ISBLANK(citizen_services_records_log!A416),"None",(CONCATENATE(UPPER(_xlfn.TEXTBEFORE(SUBSTITUTE(citizen_services_records_log!A416, "-", ""), {"0","1","2","3","4","5","6","7","8","9"}, 1)),"-",RIGHT(citizen_services_records_log!A416,6))))</f>
        <v>DHA-000267</v>
      </c>
      <c r="B416" s="2">
        <f>IF(ISBLANK(citizen_services_records_log!B416),"None",IF(ISNUMBER(citizen_services_records_log!B416),citizen_services_records_log!B416,DATE(RIGHT(citizen_services_records_log!B416,4),MID(citizen_services_records_log!B416,4,2),LEFT(citizen_services_records_log!B416,2))))</f>
        <v>46196</v>
      </c>
      <c r="C416" s="5" t="str">
        <f>IF(citizen_services_records_log!C416 = "SASSA Grant Status Enquiry","SASSA - Grant Status Enquiry",IF(citizen_services_records_log!C416 = "SASSA Grant Application",  "SASSA - Grant Application", IF(citizen_services_records_log!C416=0,"None", citizen_services_records_log!C416)))</f>
        <v>Home Affairs - Death Certificate</v>
      </c>
      <c r="D416" s="5" t="str" cm="1">
        <f t="array" ref="D416">_xlfn.IFS(ISTEXT(citizen_services_records_log!D416),PROPER(citizen_services_records_log!D416),ISBLANK(citizen_services_records_log!D416),"None")</f>
        <v>Sasolburg Home Affairs</v>
      </c>
      <c r="E416" s="5" t="str" cm="1">
        <f t="array" ref="E416">_xlfn.IFS(ISTEXT(citizen_services_records_log!E416),PROPER(citizen_services_records_log!E416),ISBLANK(citizen_services_records_log!E416),"None")</f>
        <v>Tumelo Radebe</v>
      </c>
      <c r="F416" s="6" t="str" cm="1">
        <f t="array" ref="F416">_xlfn.IFS(ISBLANK(citizen_services_records_log!F416),"None", TYPE(citizen_services_records_log!F416)=1,citizen_services_records_log!F416,citizen_services_records_log!F416="ID NOT PROVIDED","ID not provided" )</f>
        <v>None</v>
      </c>
      <c r="G416" s="4">
        <f>IF(ISBLANK(citizen_services_records_log!G416),"None",IF(ISNUMBER(citizen_services_records_log!G416),citizen_services_records_log!G416,DATE(RIGHT(citizen_services_records_log!G416,4),MID(citizen_services_records_log!G416,4,2),LEFT(citizen_services_records_log!G416,2))))</f>
        <v>20676</v>
      </c>
      <c r="H416" s="5" t="str" cm="1">
        <f t="array" ref="H416">_xlfn.IFS(citizen_services_records_log!H416="M", "Male", citizen_services_records_log!H416 = "F", "Female", citizen_services_records_log!H416="male", "Male", citizen_services_records_log!H416="female","Female", ISBLANK(citizen_services_records_log!H416),"None", citizen_services_records_log!H416 = "Female", "Female", citizen_services_records_log!H416="Male","Male")</f>
        <v>Male</v>
      </c>
      <c r="I416" s="6" t="str">
        <f>IF(OR(ISBLANK(citizen_services_records_log!I416),UPPER(TRIM(citizen_services_records_log!I416))="N/A"),"None",_xlfn.LET(_xlpm.d,RIGHT(SUBSTITUTE(SUBSTITUTE(SUBSTITUTE(SUBSTITUTE(citizen_services_records_log!I416," ",""),"-",""),"(",""),")",""),9),"0"&amp;LEFT(_xlpm.d,2)&amp;" "&amp;MID(_xlpm.d,3,3)&amp;" "&amp;RIGHT(_xlpm.d,4)))</f>
        <v>None</v>
      </c>
      <c r="J416" s="5" t="str" cm="1">
        <f t="array" ref="J416">_xlfn.IFS(ISTEXT(citizen_services_records_log!J416),citizen_services_records_log!J416,ISBLANK(citizen_services_records_log!J416),"None")</f>
        <v>Ward 3</v>
      </c>
      <c r="K416" s="5" t="str" cm="1">
        <f t="array" ref="K416">_xlfn.IFS(ISTEXT(citizen_services_records_log!K416),citizen_services_records_log!K416, ISBLANK(citizen_services_records_log!K416),"None")</f>
        <v>None</v>
      </c>
      <c r="L416" s="5" t="str" cm="1">
        <f t="array" ref="L416">SUBSTITUTE(PROPER(_xlfn.IFS(ISTEXT(citizen_services_records_log!L416),citizen_services_records_log!L416, ISBLANK(citizen_services_records_log!L416),"None")),"Id","ID",1)</f>
        <v>Incomplete - Missing Proof Of Residence</v>
      </c>
      <c r="M416" s="5" t="str" cm="1">
        <f t="array" ref="M416">IF(citizen_services_records_log!M416 = "Re-opened","Re-opened",PROPER(_xlfn.IFS(ISTEXT(citizen_services_records_log!M416),citizen_services_records_log!M416, ISBLANK(citizen_services_records_log!M416),"None")))</f>
        <v>Escalated</v>
      </c>
      <c r="N416" s="5" t="str" cm="1">
        <f t="array" ref="N416">(_xlfn.IFS(ISTEXT(citizen_services_records_log!N416),citizen_services_records_log!N416,ISBLANK(citizen_services_records_log!N416),"None"))</f>
        <v>Q224</v>
      </c>
      <c r="O416" s="5" t="str" cm="1">
        <f t="array" ref="O416">_xlfn.IFS(ISTEXT(citizen_services_records_log!O416),PROPER(citizen_services_records_log!O416),ISBLANK(citizen_services_records_log!O416),"None")</f>
        <v>Deon Sithole</v>
      </c>
      <c r="P416" s="4" t="str">
        <f>IF(ISBLANK(citizen_services_records_log!P416),"None",IF(ISNUMBER(citizen_services_records_log!P416),citizen_services_records_log!P416,DATE(RIGHT(citizen_services_records_log!P416,4),MID(citizen_services_records_log!P416,4,2),LEFT(citizen_services_records_log!P416,2))))</f>
        <v>None</v>
      </c>
      <c r="Q416" s="5" t="str" cm="1">
        <f t="array" ref="Q416">SUBSTITUTE(_xlfn.IFS(ISTEXT(citizen_services_records_log!Q416),PROPER(citizen_services_records_log!Q416),ISBLANK(citizen_services_records_log!Q416),"None"),"Id","ID",1)</f>
        <v>Interpreter Required - Assisted In Sesotho</v>
      </c>
    </row>
    <row r="417" spans="1:17" x14ac:dyDescent="0.3">
      <c r="A417" s="5" t="str">
        <f>IF(ISBLANK(citizen_services_records_log!A417),"None",(CONCATENATE(UPPER(_xlfn.TEXTBEFORE(SUBSTITUTE(citizen_services_records_log!A417, "-", ""), {"0","1","2","3","4","5","6","7","8","9"}, 1)),"-",RIGHT(citizen_services_records_log!A417,6))))</f>
        <v>CLN-000831</v>
      </c>
      <c r="B417" s="2">
        <f>IF(ISBLANK(citizen_services_records_log!B417),"None",IF(ISNUMBER(citizen_services_records_log!B417),citizen_services_records_log!B417,DATE(RIGHT(citizen_services_records_log!B417,4),MID(citizen_services_records_log!B417,4,2),LEFT(citizen_services_records_log!B417,2))))</f>
        <v>46066</v>
      </c>
      <c r="C417" s="5" t="str">
        <f>IF(citizen_services_records_log!C417 = "SASSA Grant Status Enquiry","SASSA - Grant Status Enquiry",IF(citizen_services_records_log!C417 = "SASSA Grant Application",  "SASSA - Grant Application", IF(citizen_services_records_log!C417=0,"None", citizen_services_records_log!C417)))</f>
        <v>Clinic - Chronic Medication Collection</v>
      </c>
      <c r="D417" s="5" t="str" cm="1">
        <f t="array" ref="D417">_xlfn.IFS(ISTEXT(citizen_services_records_log!D417),PROPER(citizen_services_records_log!D417),ISBLANK(citizen_services_records_log!D417),"None")</f>
        <v>Sebokeng Sassa Office</v>
      </c>
      <c r="E417" s="5" t="str" cm="1">
        <f t="array" ref="E417">_xlfn.IFS(ISTEXT(citizen_services_records_log!E417),PROPER(citizen_services_records_log!E417),ISBLANK(citizen_services_records_log!E417),"None")</f>
        <v>Pieter Nkosi</v>
      </c>
      <c r="F417" s="6" cm="1">
        <f t="array" ref="F417">_xlfn.IFS(ISBLANK(citizen_services_records_log!F417),"None", TYPE(citizen_services_records_log!F417)=1,citizen_services_records_log!F417,citizen_services_records_log!F417="ID NOT PROVIDED","ID not provided" )</f>
        <v>611000000000</v>
      </c>
      <c r="G417" s="4">
        <f>IF(ISBLANK(citizen_services_records_log!G417),"None",IF(ISNUMBER(citizen_services_records_log!G417),citizen_services_records_log!G417,DATE(RIGHT(citizen_services_records_log!G417,4),MID(citizen_services_records_log!G417,4,2),LEFT(citizen_services_records_log!G417,2))))</f>
        <v>38879</v>
      </c>
      <c r="H417" s="5" t="str" cm="1">
        <f t="array" ref="H417">_xlfn.IFS(citizen_services_records_log!H417="M", "Male", citizen_services_records_log!H417 = "F", "Female", citizen_services_records_log!H417="male", "Male", citizen_services_records_log!H417="female","Female", ISBLANK(citizen_services_records_log!H417),"None", citizen_services_records_log!H417 = "Female", "Female", citizen_services_records_log!H417="Male","Male")</f>
        <v>Male</v>
      </c>
      <c r="I417" s="6" t="str">
        <f>IF(OR(ISBLANK(citizen_services_records_log!I417),UPPER(TRIM(citizen_services_records_log!I417))="N/A"),"None",_xlfn.LET(_xlpm.d,RIGHT(SUBSTITUTE(SUBSTITUTE(SUBSTITUTE(SUBSTITUTE(citizen_services_records_log!I417," ",""),"-",""),"(",""),")",""),9),"0"&amp;LEFT(_xlpm.d,2)&amp;" "&amp;MID(_xlpm.d,3,3)&amp;" "&amp;RIGHT(_xlpm.d,4)))</f>
        <v>084 412 5026</v>
      </c>
      <c r="J417" s="5" t="str" cm="1">
        <f t="array" ref="J417">_xlfn.IFS(ISTEXT(citizen_services_records_log!J417),citizen_services_records_log!J417,ISBLANK(citizen_services_records_log!J417),"None")</f>
        <v>Ward 1</v>
      </c>
      <c r="K417" s="5" t="str" cm="1">
        <f t="array" ref="K417">_xlfn.IFS(ISTEXT(citizen_services_records_log!K417),citizen_services_records_log!K417, ISBLANK(citizen_services_records_log!K417),"None")</f>
        <v>None</v>
      </c>
      <c r="L417" s="5" t="str" cm="1">
        <f t="array" ref="L417">SUBSTITUTE(PROPER(_xlfn.IFS(ISTEXT(citizen_services_records_log!L417),citizen_services_records_log!L417, ISBLANK(citizen_services_records_log!L417),"None")),"Id","ID",1)</f>
        <v>Complete</v>
      </c>
      <c r="M417" s="5" t="str" cm="1">
        <f t="array" ref="M417">IF(citizen_services_records_log!M417 = "Re-opened","Re-opened",PROPER(_xlfn.IFS(ISTEXT(citizen_services_records_log!M417),citizen_services_records_log!M417, ISBLANK(citizen_services_records_log!M417),"None")))</f>
        <v>Escalated</v>
      </c>
      <c r="N417" s="5" t="str" cm="1">
        <f t="array" ref="N417">(_xlfn.IFS(ISTEXT(citizen_services_records_log!N417),citizen_services_records_log!N417,ISBLANK(citizen_services_records_log!N417),"None"))</f>
        <v>Q029</v>
      </c>
      <c r="O417" s="5" t="str" cm="1">
        <f t="array" ref="O417">_xlfn.IFS(ISTEXT(citizen_services_records_log!O417),PROPER(citizen_services_records_log!O417),ISBLANK(citizen_services_records_log!O417),"None")</f>
        <v>None</v>
      </c>
      <c r="P417" s="4" t="str">
        <f>IF(ISBLANK(citizen_services_records_log!P417),"None",IF(ISNUMBER(citizen_services_records_log!P417),citizen_services_records_log!P417,DATE(RIGHT(citizen_services_records_log!P417,4),MID(citizen_services_records_log!P417,4,2),LEFT(citizen_services_records_log!P417,2))))</f>
        <v>None</v>
      </c>
      <c r="Q417" s="5" t="str" cm="1">
        <f t="array" ref="Q417">SUBSTITUTE(_xlfn.IFS(ISTEXT(citizen_services_records_log!Q417),PROPER(citizen_services_records_log!Q417),ISBLANK(citizen_services_records_log!Q417),"None"),"Id","ID",1)</f>
        <v>Interpreter Required - Assisted In Sesotho</v>
      </c>
    </row>
    <row r="418" spans="1:17" x14ac:dyDescent="0.3">
      <c r="A418" s="5" t="str">
        <f>IF(ISBLANK(citizen_services_records_log!A418),"None",(CONCATENATE(UPPER(_xlfn.TEXTBEFORE(SUBSTITUTE(citizen_services_records_log!A418, "-", ""), {"0","1","2","3","4","5","6","7","8","9"}, 1)),"-",RIGHT(citizen_services_records_log!A418,6))))</f>
        <v>MUN-000763</v>
      </c>
      <c r="B418" s="2">
        <f>IF(ISBLANK(citizen_services_records_log!B418),"None",IF(ISNUMBER(citizen_services_records_log!B418),citizen_services_records_log!B418,DATE(RIGHT(citizen_services_records_log!B418,4),MID(citizen_services_records_log!B418,4,2),LEFT(citizen_services_records_log!B418,2))))</f>
        <v>46281</v>
      </c>
      <c r="C418" s="5" t="str">
        <f>IF(citizen_services_records_log!C418 = "SASSA Grant Status Enquiry","SASSA - Grant Status Enquiry",IF(citizen_services_records_log!C418 = "SASSA Grant Application",  "SASSA - Grant Application", IF(citizen_services_records_log!C418=0,"None", citizen_services_records_log!C418)))</f>
        <v>Municipal - Account Query</v>
      </c>
      <c r="D418" s="5" t="str" cm="1">
        <f t="array" ref="D418">_xlfn.IFS(ISTEXT(citizen_services_records_log!D418),PROPER(citizen_services_records_log!D418),ISBLANK(citizen_services_records_log!D418),"None")</f>
        <v>Emfuleni Municipal Office</v>
      </c>
      <c r="E418" s="5" t="str" cm="1">
        <f t="array" ref="E418">_xlfn.IFS(ISTEXT(citizen_services_records_log!E418),PROPER(citizen_services_records_log!E418),ISBLANK(citizen_services_records_log!E418),"None")</f>
        <v>Nomvula Mokoena</v>
      </c>
      <c r="F418" s="6" cm="1">
        <f t="array" ref="F418">_xlfn.IFS(ISBLANK(citizen_services_records_log!F418),"None", TYPE(citizen_services_records_log!F418)=1,citizen_services_records_log!F418,citizen_services_records_log!F418="ID NOT PROVIDED","ID not provided" )</f>
        <v>7010000000000</v>
      </c>
      <c r="G418" s="4">
        <f>IF(ISBLANK(citizen_services_records_log!G418),"None",IF(ISNUMBER(citizen_services_records_log!G418),citizen_services_records_log!G418,DATE(RIGHT(citizen_services_records_log!G418,4),MID(citizen_services_records_log!G418,4,2),LEFT(citizen_services_records_log!G418,2))))</f>
        <v>25932</v>
      </c>
      <c r="H418" s="5" t="str" cm="1">
        <f t="array" ref="H418">_xlfn.IFS(citizen_services_records_log!H418="M", "Male", citizen_services_records_log!H418 = "F", "Female", citizen_services_records_log!H418="male", "Male", citizen_services_records_log!H418="female","Female", ISBLANK(citizen_services_records_log!H418),"None", citizen_services_records_log!H418 = "Female", "Female", citizen_services_records_log!H418="Male","Male")</f>
        <v>Male</v>
      </c>
      <c r="I418" s="6" t="str">
        <f>IF(OR(ISBLANK(citizen_services_records_log!I418),UPPER(TRIM(citizen_services_records_log!I418))="N/A"),"None",_xlfn.LET(_xlpm.d,RIGHT(SUBSTITUTE(SUBSTITUTE(SUBSTITUTE(SUBSTITUTE(citizen_services_records_log!I418," ",""),"-",""),"(",""),")",""),9),"0"&amp;LEFT(_xlpm.d,2)&amp;" "&amp;MID(_xlpm.d,3,3)&amp;" "&amp;RIGHT(_xlpm.d,4)))</f>
        <v>None</v>
      </c>
      <c r="J418" s="5" t="str" cm="1">
        <f t="array" ref="J418">_xlfn.IFS(ISTEXT(citizen_services_records_log!J418),citizen_services_records_log!J418,ISBLANK(citizen_services_records_log!J418),"None")</f>
        <v>Ward 10</v>
      </c>
      <c r="K418" s="5" t="str" cm="1">
        <f t="array" ref="K418">_xlfn.IFS(ISTEXT(citizen_services_records_log!K418),citizen_services_records_log!K418, ISBLANK(citizen_services_records_log!K418),"None")</f>
        <v>None</v>
      </c>
      <c r="L418" s="5" t="str" cm="1">
        <f t="array" ref="L418">SUBSTITUTE(PROPER(_xlfn.IFS(ISTEXT(citizen_services_records_log!L418),citizen_services_records_log!L418, ISBLANK(citizen_services_records_log!L418),"None")),"Id","ID",1)</f>
        <v>Rejected</v>
      </c>
      <c r="M418" s="5" t="str" cm="1">
        <f t="array" ref="M418">IF(citizen_services_records_log!M418 = "Re-opened","Re-opened",PROPER(_xlfn.IFS(ISTEXT(citizen_services_records_log!M418),citizen_services_records_log!M418, ISBLANK(citizen_services_records_log!M418),"None")))</f>
        <v>Resolved</v>
      </c>
      <c r="N418" s="5" t="str" cm="1">
        <f t="array" ref="N418">(_xlfn.IFS(ISTEXT(citizen_services_records_log!N418),citizen_services_records_log!N418,ISBLANK(citizen_services_records_log!N418),"None"))</f>
        <v>Q070</v>
      </c>
      <c r="O418" s="5" t="str" cm="1">
        <f t="array" ref="O418">_xlfn.IFS(ISTEXT(citizen_services_records_log!O418),PROPER(citizen_services_records_log!O418),ISBLANK(citizen_services_records_log!O418),"None")</f>
        <v>Werner Radebe</v>
      </c>
      <c r="P418" s="4" t="str">
        <f>IF(ISBLANK(citizen_services_records_log!P418),"None",IF(ISNUMBER(citizen_services_records_log!P418),citizen_services_records_log!P418,DATE(RIGHT(citizen_services_records_log!P418,4),MID(citizen_services_records_log!P418,4,2),LEFT(citizen_services_records_log!P418,2))))</f>
        <v>None</v>
      </c>
      <c r="Q418" s="5" t="str" cm="1">
        <f t="array" ref="Q418">SUBSTITUTE(_xlfn.IFS(ISTEXT(citizen_services_records_log!Q418),PROPER(citizen_services_records_log!Q418),ISBLANK(citizen_services_records_log!Q418),"None"),"Id","ID",1)</f>
        <v>Interpreter Required - Assisted In Sesotho</v>
      </c>
    </row>
    <row r="419" spans="1:17" x14ac:dyDescent="0.3">
      <c r="A419" s="5" t="str">
        <f>IF(ISBLANK(citizen_services_records_log!A419),"None",(CONCATENATE(UPPER(_xlfn.TEXTBEFORE(SUBSTITUTE(citizen_services_records_log!A419, "-", ""), {"0","1","2","3","4","5","6","7","8","9"}, 1)),"-",RIGHT(citizen_services_records_log!A419,6))))</f>
        <v>SASSA-000653</v>
      </c>
      <c r="B419" s="2">
        <f>IF(ISBLANK(citizen_services_records_log!B419),"None",IF(ISNUMBER(citizen_services_records_log!B419),citizen_services_records_log!B419,DATE(RIGHT(citizen_services_records_log!B419,4),MID(citizen_services_records_log!B419,4,2),LEFT(citizen_services_records_log!B419,2))))</f>
        <v>46180</v>
      </c>
      <c r="C419" s="5" t="str">
        <f>IF(citizen_services_records_log!C419 = "SASSA Grant Status Enquiry","SASSA - Grant Status Enquiry",IF(citizen_services_records_log!C419 = "SASSA Grant Application",  "SASSA - Grant Application", IF(citizen_services_records_log!C419=0,"None", citizen_services_records_log!C419)))</f>
        <v>SASSA - Grant Status Enquiry</v>
      </c>
      <c r="D419" s="5" t="str" cm="1">
        <f t="array" ref="D419">_xlfn.IFS(ISTEXT(citizen_services_records_log!D419),PROPER(citizen_services_records_log!D419),ISBLANK(citizen_services_records_log!D419),"None")</f>
        <v>Emfuleni Municipal Office</v>
      </c>
      <c r="E419" s="5" t="str" cm="1">
        <f t="array" ref="E419">_xlfn.IFS(ISTEXT(citizen_services_records_log!E419),PROPER(citizen_services_records_log!E419),ISBLANK(citizen_services_records_log!E419),"None")</f>
        <v>Marie Botha</v>
      </c>
      <c r="F419" s="6" cm="1">
        <f t="array" ref="F419">_xlfn.IFS(ISBLANK(citizen_services_records_log!F419),"None", TYPE(citizen_services_records_log!F419)=1,citizen_services_records_log!F419,citizen_services_records_log!F419="ID NOT PROVIDED","ID not provided" )</f>
        <v>8510000000000</v>
      </c>
      <c r="G419" s="4">
        <f>IF(ISBLANK(citizen_services_records_log!G419),"None",IF(ISNUMBER(citizen_services_records_log!G419),citizen_services_records_log!G419,DATE(RIGHT(citizen_services_records_log!G419,4),MID(citizen_services_records_log!G419,4,2),LEFT(citizen_services_records_log!G419,2))))</f>
        <v>31086</v>
      </c>
      <c r="H419" s="5" t="str" cm="1">
        <f t="array" ref="H419">_xlfn.IFS(citizen_services_records_log!H419="M", "Male", citizen_services_records_log!H419 = "F", "Female", citizen_services_records_log!H419="male", "Male", citizen_services_records_log!H419="female","Female", ISBLANK(citizen_services_records_log!H419),"None", citizen_services_records_log!H419 = "Female", "Female", citizen_services_records_log!H419="Male","Male")</f>
        <v>Female</v>
      </c>
      <c r="I419" s="6" t="str">
        <f>IF(OR(ISBLANK(citizen_services_records_log!I419),UPPER(TRIM(citizen_services_records_log!I419))="N/A"),"None",_xlfn.LET(_xlpm.d,RIGHT(SUBSTITUTE(SUBSTITUTE(SUBSTITUTE(SUBSTITUTE(citizen_services_records_log!I419," ",""),"-",""),"(",""),")",""),9),"0"&amp;LEFT(_xlpm.d,2)&amp;" "&amp;MID(_xlpm.d,3,3)&amp;" "&amp;RIGHT(_xlpm.d,4)))</f>
        <v>070 541 6778</v>
      </c>
      <c r="J419" s="5" t="str" cm="1">
        <f t="array" ref="J419">_xlfn.IFS(ISTEXT(citizen_services_records_log!J419),citizen_services_records_log!J419,ISBLANK(citizen_services_records_log!J419),"None")</f>
        <v>Ward 8</v>
      </c>
      <c r="K419" s="5" t="str" cm="1">
        <f t="array" ref="K419">_xlfn.IFS(ISTEXT(citizen_services_records_log!K419),citizen_services_records_log!K419, ISBLANK(citizen_services_records_log!K419),"None")</f>
        <v>Care Dependency Grant</v>
      </c>
      <c r="L419" s="5" t="str" cm="1">
        <f t="array" ref="L419">SUBSTITUTE(PROPER(_xlfn.IFS(ISTEXT(citizen_services_records_log!L419),citizen_services_records_log!L419, ISBLANK(citizen_services_records_log!L419),"None")),"Id","ID",1)</f>
        <v>Awaiting Home Affairs Confirmation</v>
      </c>
      <c r="M419" s="5" t="str" cm="1">
        <f t="array" ref="M419">IF(citizen_services_records_log!M419 = "Re-opened","Re-opened",PROPER(_xlfn.IFS(ISTEXT(citizen_services_records_log!M419),citizen_services_records_log!M419, ISBLANK(citizen_services_records_log!M419),"None")))</f>
        <v>Resolved</v>
      </c>
      <c r="N419" s="5" t="str" cm="1">
        <f t="array" ref="N419">(_xlfn.IFS(ISTEXT(citizen_services_records_log!N419),citizen_services_records_log!N419,ISBLANK(citizen_services_records_log!N419),"None"))</f>
        <v>Q156</v>
      </c>
      <c r="O419" s="5" t="str" cm="1">
        <f t="array" ref="O419">_xlfn.IFS(ISTEXT(citizen_services_records_log!O419),PROPER(citizen_services_records_log!O419),ISBLANK(citizen_services_records_log!O419),"None")</f>
        <v>Werner Swart</v>
      </c>
      <c r="P419" s="4">
        <f>IF(ISBLANK(citizen_services_records_log!P419),"None",IF(ISNUMBER(citizen_services_records_log!P419),citizen_services_records_log!P419,DATE(RIGHT(citizen_services_records_log!P419,4),MID(citizen_services_records_log!P419,4,2),LEFT(citizen_services_records_log!P419,2))))</f>
        <v>46190</v>
      </c>
      <c r="Q419" s="5" t="str" cm="1">
        <f t="array" ref="Q419">SUBSTITUTE(_xlfn.IFS(ISTEXT(citizen_services_records_log!Q419),PROPER(citizen_services_records_log!Q419),ISBLANK(citizen_services_records_log!Q419),"None"),"Id","ID",1)</f>
        <v>Applicant Is A Minor, Guardian Present And Documented</v>
      </c>
    </row>
    <row r="420" spans="1:17" x14ac:dyDescent="0.3">
      <c r="A420" s="5" t="str">
        <f>IF(ISBLANK(citizen_services_records_log!A420),"None",(CONCATENATE(UPPER(_xlfn.TEXTBEFORE(SUBSTITUTE(citizen_services_records_log!A420, "-", ""), {"0","1","2","3","4","5","6","7","8","9"}, 1)),"-",RIGHT(citizen_services_records_log!A420,6))))</f>
        <v>DHA-000250</v>
      </c>
      <c r="B420" s="2" t="str">
        <f>IF(ISBLANK(citizen_services_records_log!B420),"None",IF(ISNUMBER(citizen_services_records_log!B420),citizen_services_records_log!B420,DATE(RIGHT(citizen_services_records_log!B420,4),MID(citizen_services_records_log!B420,4,2),LEFT(citizen_services_records_log!B420,2))))</f>
        <v>None</v>
      </c>
      <c r="C420" s="5" t="str">
        <f>IF(citizen_services_records_log!C420 = "SASSA Grant Status Enquiry","SASSA - Grant Status Enquiry",IF(citizen_services_records_log!C420 = "SASSA Grant Application",  "SASSA - Grant Application", IF(citizen_services_records_log!C420=0,"None", citizen_services_records_log!C420)))</f>
        <v>Home Affairs - Passport Application</v>
      </c>
      <c r="D420" s="5" t="str" cm="1">
        <f t="array" ref="D420">_xlfn.IFS(ISTEXT(citizen_services_records_log!D420),PROPER(citizen_services_records_log!D420),ISBLANK(citizen_services_records_log!D420),"None")</f>
        <v>Meyerton Municipal Office</v>
      </c>
      <c r="E420" s="5" t="str" cm="1">
        <f t="array" ref="E420">_xlfn.IFS(ISTEXT(citizen_services_records_log!E420),PROPER(citizen_services_records_log!E420),ISBLANK(citizen_services_records_log!E420),"None")</f>
        <v>Willem Sithole</v>
      </c>
      <c r="F420" s="6" cm="1">
        <f t="array" ref="F420">_xlfn.IFS(ISBLANK(citizen_services_records_log!F420),"None", TYPE(citizen_services_records_log!F420)=1,citizen_services_records_log!F420,citizen_services_records_log!F420="ID NOT PROVIDED","ID not provided" )</f>
        <v>7400000000000</v>
      </c>
      <c r="G420" s="4">
        <f>IF(ISBLANK(citizen_services_records_log!G420),"None",IF(ISNUMBER(citizen_services_records_log!G420),citizen_services_records_log!G420,DATE(RIGHT(citizen_services_records_log!G420,4),MID(citizen_services_records_log!G420,4,2),LEFT(citizen_services_records_log!G420,2))))</f>
        <v>27122</v>
      </c>
      <c r="H420" s="5" t="str" cm="1">
        <f t="array" ref="H420">_xlfn.IFS(citizen_services_records_log!H420="M", "Male", citizen_services_records_log!H420 = "F", "Female", citizen_services_records_log!H420="male", "Male", citizen_services_records_log!H420="female","Female", ISBLANK(citizen_services_records_log!H420),"None", citizen_services_records_log!H420 = "Female", "Female", citizen_services_records_log!H420="Male","Male")</f>
        <v>Male</v>
      </c>
      <c r="I420" s="6" t="str">
        <f>IF(OR(ISBLANK(citizen_services_records_log!I420),UPPER(TRIM(citizen_services_records_log!I420))="N/A"),"None",_xlfn.LET(_xlpm.d,RIGHT(SUBSTITUTE(SUBSTITUTE(SUBSTITUTE(SUBSTITUTE(citizen_services_records_log!I420," ",""),"-",""),"(",""),")",""),9),"0"&amp;LEFT(_xlpm.d,2)&amp;" "&amp;MID(_xlpm.d,3,3)&amp;" "&amp;RIGHT(_xlpm.d,4)))</f>
        <v>None</v>
      </c>
      <c r="J420" s="5" t="str" cm="1">
        <f t="array" ref="J420">_xlfn.IFS(ISTEXT(citizen_services_records_log!J420),citizen_services_records_log!J420,ISBLANK(citizen_services_records_log!J420),"None")</f>
        <v>Ward 13</v>
      </c>
      <c r="K420" s="5" t="str" cm="1">
        <f t="array" ref="K420">_xlfn.IFS(ISTEXT(citizen_services_records_log!K420),citizen_services_records_log!K420, ISBLANK(citizen_services_records_log!K420),"None")</f>
        <v>None</v>
      </c>
      <c r="L420" s="5" t="str" cm="1">
        <f t="array" ref="L420">SUBSTITUTE(PROPER(_xlfn.IFS(ISTEXT(citizen_services_records_log!L420),citizen_services_records_log!L420, ISBLANK(citizen_services_records_log!L420),"None")),"Id","ID",1)</f>
        <v>Under Review</v>
      </c>
      <c r="M420" s="5" t="str" cm="1">
        <f t="array" ref="M420">IF(citizen_services_records_log!M420 = "Re-opened","Re-opened",PROPER(_xlfn.IFS(ISTEXT(citizen_services_records_log!M420),citizen_services_records_log!M420, ISBLANK(citizen_services_records_log!M420),"None")))</f>
        <v>Captured</v>
      </c>
      <c r="N420" s="5" t="str" cm="1">
        <f t="array" ref="N420">(_xlfn.IFS(ISTEXT(citizen_services_records_log!N420),citizen_services_records_log!N420,ISBLANK(citizen_services_records_log!N420),"None"))</f>
        <v>Q092</v>
      </c>
      <c r="O420" s="5" t="str" cm="1">
        <f t="array" ref="O420">_xlfn.IFS(ISTEXT(citizen_services_records_log!O420),PROPER(citizen_services_records_log!O420),ISBLANK(citizen_services_records_log!O420),"None")</f>
        <v>Deon Radebe</v>
      </c>
      <c r="P420" s="4" t="str">
        <f>IF(ISBLANK(citizen_services_records_log!P420),"None",IF(ISNUMBER(citizen_services_records_log!P420),citizen_services_records_log!P420,DATE(RIGHT(citizen_services_records_log!P420,4),MID(citizen_services_records_log!P420,4,2),LEFT(citizen_services_records_log!P420,2))))</f>
        <v>None</v>
      </c>
      <c r="Q420" s="5" t="str" cm="1">
        <f t="array" ref="Q420">SUBSTITUTE(_xlfn.IFS(ISTEXT(citizen_services_records_log!Q420),PROPER(citizen_services_records_log!Q420),ISBLANK(citizen_services_records_log!Q420),"None"),"Id","ID",1)</f>
        <v>Applicant Is A Minor, Guardian Present And Documented</v>
      </c>
    </row>
    <row r="421" spans="1:17" x14ac:dyDescent="0.3">
      <c r="A421" s="5" t="str">
        <f>IF(ISBLANK(citizen_services_records_log!A421),"None",(CONCATENATE(UPPER(_xlfn.TEXTBEFORE(SUBSTITUTE(citizen_services_records_log!A421, "-", ""), {"0","1","2","3","4","5","6","7","8","9"}, 1)),"-",RIGHT(citizen_services_records_log!A421,6))))</f>
        <v>MUN-000115</v>
      </c>
      <c r="B421" s="2">
        <f>IF(ISBLANK(citizen_services_records_log!B421),"None",IF(ISNUMBER(citizen_services_records_log!B421),citizen_services_records_log!B421,DATE(RIGHT(citizen_services_records_log!B421,4),MID(citizen_services_records_log!B421,4,2),LEFT(citizen_services_records_log!B421,2))))</f>
        <v>46037</v>
      </c>
      <c r="C421" s="5" t="str">
        <f>IF(citizen_services_records_log!C421 = "SASSA Grant Status Enquiry","SASSA - Grant Status Enquiry",IF(citizen_services_records_log!C421 = "SASSA Grant Application",  "SASSA - Grant Application", IF(citizen_services_records_log!C421=0,"None", citizen_services_records_log!C421)))</f>
        <v>Municipal - Service Request</v>
      </c>
      <c r="D421" s="5" t="str" cm="1">
        <f t="array" ref="D421">_xlfn.IFS(ISTEXT(citizen_services_records_log!D421),PROPER(citizen_services_records_log!D421),ISBLANK(citizen_services_records_log!D421),"None")</f>
        <v>Emfuleni Municipal Office</v>
      </c>
      <c r="E421" s="5" t="str" cm="1">
        <f t="array" ref="E421">_xlfn.IFS(ISTEXT(citizen_services_records_log!E421),PROPER(citizen_services_records_log!E421),ISBLANK(citizen_services_records_log!E421),"None")</f>
        <v>Refilwe Sithole</v>
      </c>
      <c r="F421" s="6" cm="1">
        <f t="array" ref="F421">_xlfn.IFS(ISBLANK(citizen_services_records_log!F421),"None", TYPE(citizen_services_records_log!F421)=1,citizen_services_records_log!F421,citizen_services_records_log!F421="ID NOT PROVIDED","ID not provided" )</f>
        <v>7810000000000</v>
      </c>
      <c r="G421" s="4">
        <f>IF(ISBLANK(citizen_services_records_log!G421),"None",IF(ISNUMBER(citizen_services_records_log!G421),citizen_services_records_log!G421,DATE(RIGHT(citizen_services_records_log!G421,4),MID(citizen_services_records_log!G421,4,2),LEFT(citizen_services_records_log!G421,2))))</f>
        <v>28723</v>
      </c>
      <c r="H421" s="5" t="str" cm="1">
        <f t="array" ref="H421">_xlfn.IFS(citizen_services_records_log!H421="M", "Male", citizen_services_records_log!H421 = "F", "Female", citizen_services_records_log!H421="male", "Male", citizen_services_records_log!H421="female","Female", ISBLANK(citizen_services_records_log!H421),"None", citizen_services_records_log!H421 = "Female", "Female", citizen_services_records_log!H421="Male","Male")</f>
        <v>Female</v>
      </c>
      <c r="I421" s="6" t="str">
        <f>IF(OR(ISBLANK(citizen_services_records_log!I421),UPPER(TRIM(citizen_services_records_log!I421))="N/A"),"None",_xlfn.LET(_xlpm.d,RIGHT(SUBSTITUTE(SUBSTITUTE(SUBSTITUTE(SUBSTITUTE(citizen_services_records_log!I421," ",""),"-",""),"(",""),")",""),9),"0"&amp;LEFT(_xlpm.d,2)&amp;" "&amp;MID(_xlpm.d,3,3)&amp;" "&amp;RIGHT(_xlpm.d,4)))</f>
        <v>068 684 6332</v>
      </c>
      <c r="J421" s="5" t="str" cm="1">
        <f t="array" ref="J421">_xlfn.IFS(ISTEXT(citizen_services_records_log!J421),citizen_services_records_log!J421,ISBLANK(citizen_services_records_log!J421),"None")</f>
        <v>Ward 10</v>
      </c>
      <c r="K421" s="5" t="str" cm="1">
        <f t="array" ref="K421">_xlfn.IFS(ISTEXT(citizen_services_records_log!K421),citizen_services_records_log!K421, ISBLANK(citizen_services_records_log!K421),"None")</f>
        <v>None</v>
      </c>
      <c r="L421" s="5" t="str" cm="1">
        <f t="array" ref="L421">SUBSTITUTE(PROPER(_xlfn.IFS(ISTEXT(citizen_services_records_log!L421),citizen_services_records_log!L421, ISBLANK(citizen_services_records_log!L421),"None")),"Id","ID",1)</f>
        <v>None</v>
      </c>
      <c r="M421" s="5" t="str" cm="1">
        <f t="array" ref="M421">IF(citizen_services_records_log!M421 = "Re-opened","Re-opened",PROPER(_xlfn.IFS(ISTEXT(citizen_services_records_log!M421),citizen_services_records_log!M421, ISBLANK(citizen_services_records_log!M421),"None")))</f>
        <v>None</v>
      </c>
      <c r="N421" s="5" t="str" cm="1">
        <f t="array" ref="N421">(_xlfn.IFS(ISTEXT(citizen_services_records_log!N421),citizen_services_records_log!N421,ISBLANK(citizen_services_records_log!N421),"None"))</f>
        <v>Q296</v>
      </c>
      <c r="O421" s="5" t="str" cm="1">
        <f t="array" ref="O421">_xlfn.IFS(ISTEXT(citizen_services_records_log!O421),PROPER(citizen_services_records_log!O421),ISBLANK(citizen_services_records_log!O421),"None")</f>
        <v>None</v>
      </c>
      <c r="P421" s="4" t="str">
        <f>IF(ISBLANK(citizen_services_records_log!P421),"None",IF(ISNUMBER(citizen_services_records_log!P421),citizen_services_records_log!P421,DATE(RIGHT(citizen_services_records_log!P421,4),MID(citizen_services_records_log!P421,4,2),LEFT(citizen_services_records_log!P421,2))))</f>
        <v>None</v>
      </c>
      <c r="Q421" s="5" t="str" cm="1">
        <f t="array" ref="Q421">SUBSTITUTE(_xlfn.IFS(ISTEXT(citizen_services_records_log!Q421),PROPER(citizen_services_records_log!Q421),ISBLANK(citizen_services_records_log!Q421),"None"),"Id","ID",1)</f>
        <v>Elderly Applicant Assisted Due To Mobility Issues</v>
      </c>
    </row>
    <row r="422" spans="1:17" x14ac:dyDescent="0.3">
      <c r="A422" s="5" t="str">
        <f>IF(ISBLANK(citizen_services_records_log!A422),"None",(CONCATENATE(UPPER(_xlfn.TEXTBEFORE(SUBSTITUTE(citizen_services_records_log!A422, "-", ""), {"0","1","2","3","4","5","6","7","8","9"}, 1)),"-",RIGHT(citizen_services_records_log!A422,6))))</f>
        <v>SASSA-000943</v>
      </c>
      <c r="B422" s="2">
        <f>IF(ISBLANK(citizen_services_records_log!B422),"None",IF(ISNUMBER(citizen_services_records_log!B422),citizen_services_records_log!B422,DATE(RIGHT(citizen_services_records_log!B422,4),MID(citizen_services_records_log!B422,4,2),LEFT(citizen_services_records_log!B422,2))))</f>
        <v>46266</v>
      </c>
      <c r="C422" s="5" t="str">
        <f>IF(citizen_services_records_log!C422 = "SASSA Grant Status Enquiry","SASSA - Grant Status Enquiry",IF(citizen_services_records_log!C422 = "SASSA Grant Application",  "SASSA - Grant Application", IF(citizen_services_records_log!C422=0,"None", citizen_services_records_log!C422)))</f>
        <v>SASSA - Grant Application</v>
      </c>
      <c r="D422" s="5" t="str" cm="1">
        <f t="array" ref="D422">_xlfn.IFS(ISTEXT(citizen_services_records_log!D422),PROPER(citizen_services_records_log!D422),ISBLANK(citizen_services_records_log!D422),"None")</f>
        <v>Emfuleni Municipal Office</v>
      </c>
      <c r="E422" s="5" t="str" cm="1">
        <f t="array" ref="E422">_xlfn.IFS(ISTEXT(citizen_services_records_log!E422),PROPER(citizen_services_records_log!E422),ISBLANK(citizen_services_records_log!E422),"None")</f>
        <v>Tumelo Van Der Merwe</v>
      </c>
      <c r="F422" s="6" cm="1">
        <f t="array" ref="F422">_xlfn.IFS(ISBLANK(citizen_services_records_log!F422),"None", TYPE(citizen_services_records_log!F422)=1,citizen_services_records_log!F422,citizen_services_records_log!F422="ID NOT PROVIDED","ID not provided" )</f>
        <v>5300000000000</v>
      </c>
      <c r="G422" s="4">
        <f>IF(ISBLANK(citizen_services_records_log!G422),"None",IF(ISNUMBER(citizen_services_records_log!G422),citizen_services_records_log!G422,DATE(RIGHT(citizen_services_records_log!G422,4),MID(citizen_services_records_log!G422,4,2),LEFT(citizen_services_records_log!G422,2))))</f>
        <v>19382</v>
      </c>
      <c r="H422" s="5" t="str" cm="1">
        <f t="array" ref="H422">_xlfn.IFS(citizen_services_records_log!H422="M", "Male", citizen_services_records_log!H422 = "F", "Female", citizen_services_records_log!H422="male", "Male", citizen_services_records_log!H422="female","Female", ISBLANK(citizen_services_records_log!H422),"None", citizen_services_records_log!H422 = "Female", "Female", citizen_services_records_log!H422="Male","Male")</f>
        <v>Female</v>
      </c>
      <c r="I422" s="6" t="str">
        <f>IF(OR(ISBLANK(citizen_services_records_log!I422),UPPER(TRIM(citizen_services_records_log!I422))="N/A"),"None",_xlfn.LET(_xlpm.d,RIGHT(SUBSTITUTE(SUBSTITUTE(SUBSTITUTE(SUBSTITUTE(citizen_services_records_log!I422," ",""),"-",""),"(",""),")",""),9),"0"&amp;LEFT(_xlpm.d,2)&amp;" "&amp;MID(_xlpm.d,3,3)&amp;" "&amp;RIGHT(_xlpm.d,4)))</f>
        <v>068 656 7556</v>
      </c>
      <c r="J422" s="5" t="str" cm="1">
        <f t="array" ref="J422">_xlfn.IFS(ISTEXT(citizen_services_records_log!J422),citizen_services_records_log!J422,ISBLANK(citizen_services_records_log!J422),"None")</f>
        <v>Ward 2</v>
      </c>
      <c r="K422" s="5" t="str" cm="1">
        <f t="array" ref="K422">_xlfn.IFS(ISTEXT(citizen_services_records_log!K422),citizen_services_records_log!K422, ISBLANK(citizen_services_records_log!K422),"None")</f>
        <v>Care Dependency Grant</v>
      </c>
      <c r="L422" s="5" t="str" cm="1">
        <f t="array" ref="L422">SUBSTITUTE(PROPER(_xlfn.IFS(ISTEXT(citizen_services_records_log!L422),citizen_services_records_log!L422, ISBLANK(citizen_services_records_log!L422),"None")),"Id","ID",1)</f>
        <v>Under Review</v>
      </c>
      <c r="M422" s="5" t="str" cm="1">
        <f t="array" ref="M422">IF(citizen_services_records_log!M422 = "Re-opened","Re-opened",PROPER(_xlfn.IFS(ISTEXT(citizen_services_records_log!M422),citizen_services_records_log!M422, ISBLANK(citizen_services_records_log!M422),"None")))</f>
        <v>Captured</v>
      </c>
      <c r="N422" s="5" t="str" cm="1">
        <f t="array" ref="N422">(_xlfn.IFS(ISTEXT(citizen_services_records_log!N422),citizen_services_records_log!N422,ISBLANK(citizen_services_records_log!N422),"None"))</f>
        <v>Q265</v>
      </c>
      <c r="O422" s="5" t="str" cm="1">
        <f t="array" ref="O422">_xlfn.IFS(ISTEXT(citizen_services_records_log!O422),PROPER(citizen_services_records_log!O422),ISBLANK(citizen_services_records_log!O422),"None")</f>
        <v>None</v>
      </c>
      <c r="P422" s="4" t="str">
        <f>IF(ISBLANK(citizen_services_records_log!P422),"None",IF(ISNUMBER(citizen_services_records_log!P422),citizen_services_records_log!P422,DATE(RIGHT(citizen_services_records_log!P422,4),MID(citizen_services_records_log!P422,4,2),LEFT(citizen_services_records_log!P422,2))))</f>
        <v>None</v>
      </c>
      <c r="Q422" s="5" t="str" cm="1">
        <f t="array" ref="Q422">SUBSTITUTE(_xlfn.IFS(ISTEXT(citizen_services_records_log!Q422),PROPER(citizen_services_records_log!Q422),ISBLANK(citizen_services_records_log!Q422),"None"),"Id","ID",1)</f>
        <v>Elderly Applicant Assisted Due To Mobility Issues</v>
      </c>
    </row>
    <row r="423" spans="1:17" x14ac:dyDescent="0.3">
      <c r="A423" s="5" t="str">
        <f>IF(ISBLANK(citizen_services_records_log!A423),"None",(CONCATENATE(UPPER(_xlfn.TEXTBEFORE(SUBSTITUTE(citizen_services_records_log!A423, "-", ""), {"0","1","2","3","4","5","6","7","8","9"}, 1)),"-",RIGHT(citizen_services_records_log!A423,6))))</f>
        <v>DHA-000421</v>
      </c>
      <c r="B423" s="2">
        <f>IF(ISBLANK(citizen_services_records_log!B423),"None",IF(ISNUMBER(citizen_services_records_log!B423),citizen_services_records_log!B423,DATE(RIGHT(citizen_services_records_log!B423,4),MID(citizen_services_records_log!B423,4,2),LEFT(citizen_services_records_log!B423,2))))</f>
        <v>46177</v>
      </c>
      <c r="C423" s="5" t="str">
        <f>IF(citizen_services_records_log!C423 = "SASSA Grant Status Enquiry","SASSA - Grant Status Enquiry",IF(citizen_services_records_log!C423 = "SASSA Grant Application",  "SASSA - Grant Application", IF(citizen_services_records_log!C423=0,"None", citizen_services_records_log!C423)))</f>
        <v>Home Affairs - ID Application</v>
      </c>
      <c r="D423" s="5" t="str" cm="1">
        <f t="array" ref="D423">_xlfn.IFS(ISTEXT(citizen_services_records_log!D423),PROPER(citizen_services_records_log!D423),ISBLANK(citizen_services_records_log!D423),"None")</f>
        <v>Emfuleni Municipal Office</v>
      </c>
      <c r="E423" s="5" t="str" cm="1">
        <f t="array" ref="E423">_xlfn.IFS(ISTEXT(citizen_services_records_log!E423),PROPER(citizen_services_records_log!E423),ISBLANK(citizen_services_records_log!E423),"None")</f>
        <v>Nokuthula Nkosi</v>
      </c>
      <c r="F423" s="6" cm="1">
        <f t="array" ref="F423">_xlfn.IFS(ISBLANK(citizen_services_records_log!F423),"None", TYPE(citizen_services_records_log!F423)=1,citizen_services_records_log!F423,citizen_services_records_log!F423="ID NOT PROVIDED","ID not provided" )</f>
        <v>6200000000000</v>
      </c>
      <c r="G423" s="4">
        <f>IF(ISBLANK(citizen_services_records_log!G423),"None",IF(ISNUMBER(citizen_services_records_log!G423),citizen_services_records_log!G423,DATE(RIGHT(citizen_services_records_log!G423,4),MID(citizen_services_records_log!G423,4,2),LEFT(citizen_services_records_log!G423,2))))</f>
        <v>22653</v>
      </c>
      <c r="H423" s="5" t="str" cm="1">
        <f t="array" ref="H423">_xlfn.IFS(citizen_services_records_log!H423="M", "Male", citizen_services_records_log!H423 = "F", "Female", citizen_services_records_log!H423="male", "Male", citizen_services_records_log!H423="female","Female", ISBLANK(citizen_services_records_log!H423),"None", citizen_services_records_log!H423 = "Female", "Female", citizen_services_records_log!H423="Male","Male")</f>
        <v>Male</v>
      </c>
      <c r="I423" s="6" t="str">
        <f>IF(OR(ISBLANK(citizen_services_records_log!I423),UPPER(TRIM(citizen_services_records_log!I423))="N/A"),"None",_xlfn.LET(_xlpm.d,RIGHT(SUBSTITUTE(SUBSTITUTE(SUBSTITUTE(SUBSTITUTE(citizen_services_records_log!I423," ",""),"-",""),"(",""),")",""),9),"0"&amp;LEFT(_xlpm.d,2)&amp;" "&amp;MID(_xlpm.d,3,3)&amp;" "&amp;RIGHT(_xlpm.d,4)))</f>
        <v>None</v>
      </c>
      <c r="J423" s="5" t="str" cm="1">
        <f t="array" ref="J423">_xlfn.IFS(ISTEXT(citizen_services_records_log!J423),citizen_services_records_log!J423,ISBLANK(citizen_services_records_log!J423),"None")</f>
        <v>Ward 22</v>
      </c>
      <c r="K423" s="5" t="str" cm="1">
        <f t="array" ref="K423">_xlfn.IFS(ISTEXT(citizen_services_records_log!K423),citizen_services_records_log!K423, ISBLANK(citizen_services_records_log!K423),"None")</f>
        <v>Foster Child Grant</v>
      </c>
      <c r="L423" s="5" t="str" cm="1">
        <f t="array" ref="L423">SUBSTITUTE(PROPER(_xlfn.IFS(ISTEXT(citizen_services_records_log!L423),citizen_services_records_log!L423, ISBLANK(citizen_services_records_log!L423),"None")),"Id","ID",1)</f>
        <v>Pending Verification</v>
      </c>
      <c r="M423" s="5" t="str" cm="1">
        <f t="array" ref="M423">IF(citizen_services_records_log!M423 = "Re-opened","Re-opened",PROPER(_xlfn.IFS(ISTEXT(citizen_services_records_log!M423),citizen_services_records_log!M423, ISBLANK(citizen_services_records_log!M423),"None")))</f>
        <v>None</v>
      </c>
      <c r="N423" s="5" t="str" cm="1">
        <f t="array" ref="N423">(_xlfn.IFS(ISTEXT(citizen_services_records_log!N423),citizen_services_records_log!N423,ISBLANK(citizen_services_records_log!N423),"None"))</f>
        <v>Q209</v>
      </c>
      <c r="O423" s="5" t="str" cm="1">
        <f t="array" ref="O423">_xlfn.IFS(ISTEXT(citizen_services_records_log!O423),PROPER(citizen_services_records_log!O423),ISBLANK(citizen_services_records_log!O423),"None")</f>
        <v>Chris Swart</v>
      </c>
      <c r="P423" s="4">
        <f>IF(ISBLANK(citizen_services_records_log!P423),"None",IF(ISNUMBER(citizen_services_records_log!P423),citizen_services_records_log!P423,DATE(RIGHT(citizen_services_records_log!P423,4),MID(citizen_services_records_log!P423,4,2),LEFT(citizen_services_records_log!P423,2))))</f>
        <v>46133</v>
      </c>
      <c r="Q423" s="5" t="str" cm="1">
        <f t="array" ref="Q423">SUBSTITUTE(_xlfn.IFS(ISTEXT(citizen_services_records_log!Q423),PROPER(citizen_services_records_log!Q423),ISBLANK(citizen_services_records_log!Q423),"None"),"Id","ID",1)</f>
        <v>Follow-Up Call Required To Confirm Banking Details</v>
      </c>
    </row>
    <row r="424" spans="1:17" x14ac:dyDescent="0.3">
      <c r="A424" s="5" t="str">
        <f>IF(ISBLANK(citizen_services_records_log!A424),"None",(CONCATENATE(UPPER(_xlfn.TEXTBEFORE(SUBSTITUTE(citizen_services_records_log!A424, "-", ""), {"0","1","2","3","4","5","6","7","8","9"}, 1)),"-",RIGHT(citizen_services_records_log!A424,6))))</f>
        <v>MUN-000591</v>
      </c>
      <c r="B424" s="2">
        <f>IF(ISBLANK(citizen_services_records_log!B424),"None",IF(ISNUMBER(citizen_services_records_log!B424),citizen_services_records_log!B424,DATE(RIGHT(citizen_services_records_log!B424,4),MID(citizen_services_records_log!B424,4,2),LEFT(citizen_services_records_log!B424,2))))</f>
        <v>46264</v>
      </c>
      <c r="C424" s="5" t="str">
        <f>IF(citizen_services_records_log!C424 = "SASSA Grant Status Enquiry","SASSA - Grant Status Enquiry",IF(citizen_services_records_log!C424 = "SASSA Grant Application",  "SASSA - Grant Application", IF(citizen_services_records_log!C424=0,"None", citizen_services_records_log!C424)))</f>
        <v>Municipal - Service Request</v>
      </c>
      <c r="D424" s="5" t="str" cm="1">
        <f t="array" ref="D424">_xlfn.IFS(ISTEXT(citizen_services_records_log!D424),PROPER(citizen_services_records_log!D424),ISBLANK(citizen_services_records_log!D424),"None")</f>
        <v>Sasolburg Home Affairs</v>
      </c>
      <c r="E424" s="5" t="str" cm="1">
        <f t="array" ref="E424">_xlfn.IFS(ISTEXT(citizen_services_records_log!E424),PROPER(citizen_services_records_log!E424),ISBLANK(citizen_services_records_log!E424),"None")</f>
        <v>Sipho Sithole</v>
      </c>
      <c r="F424" s="6" cm="1">
        <f t="array" ref="F424">_xlfn.IFS(ISBLANK(citizen_services_records_log!F424),"None", TYPE(citizen_services_records_log!F424)=1,citizen_services_records_log!F424,citizen_services_records_log!F424="ID NOT PROVIDED","ID not provided" )</f>
        <v>9900000000000</v>
      </c>
      <c r="G424" s="4">
        <f>IF(ISBLANK(citizen_services_records_log!G424),"None",IF(ISNUMBER(citizen_services_records_log!G424),citizen_services_records_log!G424,DATE(RIGHT(citizen_services_records_log!G424,4),MID(citizen_services_records_log!G424,4,2),LEFT(citizen_services_records_log!G424,2))))</f>
        <v>36496</v>
      </c>
      <c r="H424" s="5" t="str" cm="1">
        <f t="array" ref="H424">_xlfn.IFS(citizen_services_records_log!H424="M", "Male", citizen_services_records_log!H424 = "F", "Female", citizen_services_records_log!H424="male", "Male", citizen_services_records_log!H424="female","Female", ISBLANK(citizen_services_records_log!H424),"None", citizen_services_records_log!H424 = "Female", "Female", citizen_services_records_log!H424="Male","Male")</f>
        <v>Female</v>
      </c>
      <c r="I424" s="6" t="str">
        <f>IF(OR(ISBLANK(citizen_services_records_log!I424),UPPER(TRIM(citizen_services_records_log!I424))="N/A"),"None",_xlfn.LET(_xlpm.d,RIGHT(SUBSTITUTE(SUBSTITUTE(SUBSTITUTE(SUBSTITUTE(citizen_services_records_log!I424," ",""),"-",""),"(",""),")",""),9),"0"&amp;LEFT(_xlpm.d,2)&amp;" "&amp;MID(_xlpm.d,3,3)&amp;" "&amp;RIGHT(_xlpm.d,4)))</f>
        <v>078 386 3321</v>
      </c>
      <c r="J424" s="5" t="str" cm="1">
        <f t="array" ref="J424">_xlfn.IFS(ISTEXT(citizen_services_records_log!J424),citizen_services_records_log!J424,ISBLANK(citizen_services_records_log!J424),"None")</f>
        <v>Ward 12</v>
      </c>
      <c r="K424" s="5" t="str" cm="1">
        <f t="array" ref="K424">_xlfn.IFS(ISTEXT(citizen_services_records_log!K424),citizen_services_records_log!K424, ISBLANK(citizen_services_records_log!K424),"None")</f>
        <v>None</v>
      </c>
      <c r="L424" s="5" t="str" cm="1">
        <f t="array" ref="L424">SUBSTITUTE(PROPER(_xlfn.IFS(ISTEXT(citizen_services_records_log!L424),citizen_services_records_log!L424, ISBLANK(citizen_services_records_log!L424),"None")),"Id","ID",1)</f>
        <v>Pending Verification</v>
      </c>
      <c r="M424" s="5" t="str" cm="1">
        <f t="array" ref="M424">IF(citizen_services_records_log!M424 = "Re-opened","Re-opened",PROPER(_xlfn.IFS(ISTEXT(citizen_services_records_log!M424),citizen_services_records_log!M424, ISBLANK(citizen_services_records_log!M424),"None")))</f>
        <v>Awaiting Documents</v>
      </c>
      <c r="N424" s="5" t="str" cm="1">
        <f t="array" ref="N424">(_xlfn.IFS(ISTEXT(citizen_services_records_log!N424),citizen_services_records_log!N424,ISBLANK(citizen_services_records_log!N424),"None"))</f>
        <v>Q123</v>
      </c>
      <c r="O424" s="5" t="str" cm="1">
        <f t="array" ref="O424">_xlfn.IFS(ISTEXT(citizen_services_records_log!O424),PROPER(citizen_services_records_log!O424),ISBLANK(citizen_services_records_log!O424),"None")</f>
        <v>Lerato Khumalo</v>
      </c>
      <c r="P424" s="4">
        <f>IF(ISBLANK(citizen_services_records_log!P424),"None",IF(ISNUMBER(citizen_services_records_log!P424),citizen_services_records_log!P424,DATE(RIGHT(citizen_services_records_log!P424,4),MID(citizen_services_records_log!P424,4,2),LEFT(citizen_services_records_log!P424,2))))</f>
        <v>46288</v>
      </c>
      <c r="Q424" s="5" t="str" cm="1">
        <f t="array" ref="Q424">SUBSTITUTE(_xlfn.IFS(ISTEXT(citizen_services_records_log!Q424),PROPER(citizen_services_records_log!Q424),ISBLANK(citizen_services_records_log!Q424),"None"),"Id","ID",1)</f>
        <v>Applicant Referred To Social Worker</v>
      </c>
    </row>
    <row r="425" spans="1:17" x14ac:dyDescent="0.3">
      <c r="A425" s="5" t="str">
        <f>IF(ISBLANK(citizen_services_records_log!A425),"None",(CONCATENATE(UPPER(_xlfn.TEXTBEFORE(SUBSTITUTE(citizen_services_records_log!A425, "-", ""), {"0","1","2","3","4","5","6","7","8","9"}, 1)),"-",RIGHT(citizen_services_records_log!A425,6))))</f>
        <v>CLN-000297</v>
      </c>
      <c r="B425" s="2">
        <f>IF(ISBLANK(citizen_services_records_log!B425),"None",IF(ISNUMBER(citizen_services_records_log!B425),citizen_services_records_log!B425,DATE(RIGHT(citizen_services_records_log!B425,4),MID(citizen_services_records_log!B425,4,2),LEFT(citizen_services_records_log!B425,2))))</f>
        <v>46022</v>
      </c>
      <c r="C425" s="5" t="str">
        <f>IF(citizen_services_records_log!C425 = "SASSA Grant Status Enquiry","SASSA - Grant Status Enquiry",IF(citizen_services_records_log!C425 = "SASSA Grant Application",  "SASSA - Grant Application", IF(citizen_services_records_log!C425=0,"None", citizen_services_records_log!C425)))</f>
        <v>Clinic - Immunisation</v>
      </c>
      <c r="D425" s="5" t="str" cm="1">
        <f t="array" ref="D425">_xlfn.IFS(ISTEXT(citizen_services_records_log!D425),PROPER(citizen_services_records_log!D425),ISBLANK(citizen_services_records_log!D425),"None")</f>
        <v>Sasolburg Home Affairs</v>
      </c>
      <c r="E425" s="5" t="str" cm="1">
        <f t="array" ref="E425">_xlfn.IFS(ISTEXT(citizen_services_records_log!E425),PROPER(citizen_services_records_log!E425),ISBLANK(citizen_services_records_log!E425),"None")</f>
        <v>None</v>
      </c>
      <c r="F425" s="6" t="str" cm="1">
        <f t="array" ref="F425">_xlfn.IFS(ISBLANK(citizen_services_records_log!F425),"None", TYPE(citizen_services_records_log!F425)=1,citizen_services_records_log!F425,citizen_services_records_log!F425="ID NOT PROVIDED","ID not provided" )</f>
        <v>None</v>
      </c>
      <c r="G425" s="4">
        <f>IF(ISBLANK(citizen_services_records_log!G425),"None",IF(ISNUMBER(citizen_services_records_log!G425),citizen_services_records_log!G425,DATE(RIGHT(citizen_services_records_log!G425,4),MID(citizen_services_records_log!G425,4,2),LEFT(citizen_services_records_log!G425,2))))</f>
        <v>46335</v>
      </c>
      <c r="H425" s="5" t="str" cm="1">
        <f t="array" ref="H425">_xlfn.IFS(citizen_services_records_log!H425="M", "Male", citizen_services_records_log!H425 = "F", "Female", citizen_services_records_log!H425="male", "Male", citizen_services_records_log!H425="female","Female", ISBLANK(citizen_services_records_log!H425),"None", citizen_services_records_log!H425 = "Female", "Female", citizen_services_records_log!H425="Male","Male")</f>
        <v>Male</v>
      </c>
      <c r="I425" s="6" t="str">
        <f>IF(OR(ISBLANK(citizen_services_records_log!I425),UPPER(TRIM(citizen_services_records_log!I425))="N/A"),"None",_xlfn.LET(_xlpm.d,RIGHT(SUBSTITUTE(SUBSTITUTE(SUBSTITUTE(SUBSTITUTE(citizen_services_records_log!I425," ",""),"-",""),"(",""),")",""),9),"0"&amp;LEFT(_xlpm.d,2)&amp;" "&amp;MID(_xlpm.d,3,3)&amp;" "&amp;RIGHT(_xlpm.d,4)))</f>
        <v>079 756 0796</v>
      </c>
      <c r="J425" s="5" t="str" cm="1">
        <f t="array" ref="J425">_xlfn.IFS(ISTEXT(citizen_services_records_log!J425),citizen_services_records_log!J425,ISBLANK(citizen_services_records_log!J425),"None")</f>
        <v>Ward 5</v>
      </c>
      <c r="K425" s="5" t="str" cm="1">
        <f t="array" ref="K425">_xlfn.IFS(ISTEXT(citizen_services_records_log!K425),citizen_services_records_log!K425, ISBLANK(citizen_services_records_log!K425),"None")</f>
        <v>None</v>
      </c>
      <c r="L425" s="5" t="str" cm="1">
        <f t="array" ref="L425">SUBSTITUTE(PROPER(_xlfn.IFS(ISTEXT(citizen_services_records_log!L425),citizen_services_records_log!L425, ISBLANK(citizen_services_records_log!L425),"None")),"Id","ID",1)</f>
        <v>Under Review</v>
      </c>
      <c r="M425" s="5" t="str" cm="1">
        <f t="array" ref="M425">IF(citizen_services_records_log!M425 = "Re-opened","Re-opened",PROPER(_xlfn.IFS(ISTEXT(citizen_services_records_log!M425),citizen_services_records_log!M425, ISBLANK(citizen_services_records_log!M425),"None")))</f>
        <v>Captured</v>
      </c>
      <c r="N425" s="5" t="str" cm="1">
        <f t="array" ref="N425">(_xlfn.IFS(ISTEXT(citizen_services_records_log!N425),citizen_services_records_log!N425,ISBLANK(citizen_services_records_log!N425),"None"))</f>
        <v>Q051</v>
      </c>
      <c r="O425" s="5" t="str" cm="1">
        <f t="array" ref="O425">_xlfn.IFS(ISTEXT(citizen_services_records_log!O425),PROPER(citizen_services_records_log!O425),ISBLANK(citizen_services_records_log!O425),"None")</f>
        <v>Busisiwe Sithole</v>
      </c>
      <c r="P425" s="4" t="str">
        <f>IF(ISBLANK(citizen_services_records_log!P425),"None",IF(ISNUMBER(citizen_services_records_log!P425),citizen_services_records_log!P425,DATE(RIGHT(citizen_services_records_log!P425,4),MID(citizen_services_records_log!P425,4,2),LEFT(citizen_services_records_log!P425,2))))</f>
        <v>None</v>
      </c>
      <c r="Q425" s="5" t="str" cm="1">
        <f t="array" ref="Q425">SUBSTITUTE(_xlfn.IFS(ISTEXT(citizen_services_records_log!Q425),PROPER(citizen_services_records_log!Q425),ISBLANK(citizen_services_records_log!Q425),"None"),"Id","ID",1)</f>
        <v>Home Affairs System Down For Maintenance During Visit</v>
      </c>
    </row>
    <row r="426" spans="1:17" x14ac:dyDescent="0.3">
      <c r="A426" s="5" t="str">
        <f>IF(ISBLANK(citizen_services_records_log!A426),"None",(CONCATENATE(UPPER(_xlfn.TEXTBEFORE(SUBSTITUTE(citizen_services_records_log!A426, "-", ""), {"0","1","2","3","4","5","6","7","8","9"}, 1)),"-",RIGHT(citizen_services_records_log!A426,6))))</f>
        <v>CLN-000141</v>
      </c>
      <c r="B426" s="2">
        <f>IF(ISBLANK(citizen_services_records_log!B426),"None",IF(ISNUMBER(citizen_services_records_log!B426),citizen_services_records_log!B426,DATE(RIGHT(citizen_services_records_log!B426,4),MID(citizen_services_records_log!B426,4,2),LEFT(citizen_services_records_log!B426,2))))</f>
        <v>46028</v>
      </c>
      <c r="C426" s="5" t="str">
        <f>IF(citizen_services_records_log!C426 = "SASSA Grant Status Enquiry","SASSA - Grant Status Enquiry",IF(citizen_services_records_log!C426 = "SASSA Grant Application",  "SASSA - Grant Application", IF(citizen_services_records_log!C426=0,"None", citizen_services_records_log!C426)))</f>
        <v>Clinic - General Consultation</v>
      </c>
      <c r="D426" s="5" t="str" cm="1">
        <f t="array" ref="D426">_xlfn.IFS(ISTEXT(citizen_services_records_log!D426),PROPER(citizen_services_records_log!D426),ISBLANK(citizen_services_records_log!D426),"None")</f>
        <v>Vereeniging Home Affairs</v>
      </c>
      <c r="E426" s="5" t="str" cm="1">
        <f t="array" ref="E426">_xlfn.IFS(ISTEXT(citizen_services_records_log!E426),PROPER(citizen_services_records_log!E426),ISBLANK(citizen_services_records_log!E426),"None")</f>
        <v>None</v>
      </c>
      <c r="F426" s="6" cm="1">
        <f t="array" ref="F426">_xlfn.IFS(ISBLANK(citizen_services_records_log!F426),"None", TYPE(citizen_services_records_log!F426)=1,citizen_services_records_log!F426,citizen_services_records_log!F426="ID NOT PROVIDED","ID not provided" )</f>
        <v>4700000000000</v>
      </c>
      <c r="G426" s="4">
        <f>IF(ISBLANK(citizen_services_records_log!G426),"None",IF(ISNUMBER(citizen_services_records_log!G426),citizen_services_records_log!G426,DATE(RIGHT(citizen_services_records_log!G426,4),MID(citizen_services_records_log!G426,4,2),LEFT(citizen_services_records_log!G426,2))))</f>
        <v>17240</v>
      </c>
      <c r="H426" s="5" t="str" cm="1">
        <f t="array" ref="H426">_xlfn.IFS(citizen_services_records_log!H426="M", "Male", citizen_services_records_log!H426 = "F", "Female", citizen_services_records_log!H426="male", "Male", citizen_services_records_log!H426="female","Female", ISBLANK(citizen_services_records_log!H426),"None", citizen_services_records_log!H426 = "Female", "Female", citizen_services_records_log!H426="Male","Male")</f>
        <v>Male</v>
      </c>
      <c r="I426" s="6" t="str">
        <f>IF(OR(ISBLANK(citizen_services_records_log!I426),UPPER(TRIM(citizen_services_records_log!I426))="N/A"),"None",_xlfn.LET(_xlpm.d,RIGHT(SUBSTITUTE(SUBSTITUTE(SUBSTITUTE(SUBSTITUTE(citizen_services_records_log!I426," ",""),"-",""),"(",""),")",""),9),"0"&amp;LEFT(_xlpm.d,2)&amp;" "&amp;MID(_xlpm.d,3,3)&amp;" "&amp;RIGHT(_xlpm.d,4)))</f>
        <v>074 542 3685</v>
      </c>
      <c r="J426" s="5" t="str" cm="1">
        <f t="array" ref="J426">_xlfn.IFS(ISTEXT(citizen_services_records_log!J426),citizen_services_records_log!J426,ISBLANK(citizen_services_records_log!J426),"None")</f>
        <v>Ward 17</v>
      </c>
      <c r="K426" s="5" t="str" cm="1">
        <f t="array" ref="K426">_xlfn.IFS(ISTEXT(citizen_services_records_log!K426),citizen_services_records_log!K426, ISBLANK(citizen_services_records_log!K426),"None")</f>
        <v>None</v>
      </c>
      <c r="L426" s="5" t="str" cm="1">
        <f t="array" ref="L426">SUBSTITUTE(PROPER(_xlfn.IFS(ISTEXT(citizen_services_records_log!L426),citizen_services_records_log!L426, ISBLANK(citizen_services_records_log!L426),"None")),"Id","ID",1)</f>
        <v>Pending Verification</v>
      </c>
      <c r="M426" s="5" t="str" cm="1">
        <f t="array" ref="M426">IF(citizen_services_records_log!M426 = "Re-opened","Re-opened",PROPER(_xlfn.IFS(ISTEXT(citizen_services_records_log!M426),citizen_services_records_log!M426, ISBLANK(citizen_services_records_log!M426),"None")))</f>
        <v>Captured</v>
      </c>
      <c r="N426" s="5" t="str" cm="1">
        <f t="array" ref="N426">(_xlfn.IFS(ISTEXT(citizen_services_records_log!N426),citizen_services_records_log!N426,ISBLANK(citizen_services_records_log!N426),"None"))</f>
        <v>Q227</v>
      </c>
      <c r="O426" s="5" t="str" cm="1">
        <f t="array" ref="O426">_xlfn.IFS(ISTEXT(citizen_services_records_log!O426),PROPER(citizen_services_records_log!O426),ISBLANK(citizen_services_records_log!O426),"None")</f>
        <v>Refilwe Sithole</v>
      </c>
      <c r="P426" s="4">
        <f>IF(ISBLANK(citizen_services_records_log!P426),"None",IF(ISNUMBER(citizen_services_records_log!P426),citizen_services_records_log!P426,DATE(RIGHT(citizen_services_records_log!P426,4),MID(citizen_services_records_log!P426,4,2),LEFT(citizen_services_records_log!P426,2))))</f>
        <v>46053</v>
      </c>
      <c r="Q426" s="5" t="str" cm="1">
        <f t="array" ref="Q426">SUBSTITUTE(_xlfn.IFS(ISTEXT(citizen_services_records_log!Q426),PROPER(citizen_services_records_log!Q426),ISBLANK(citizen_services_records_log!Q426),"None"),"Id","ID",1)</f>
        <v>Grant Payment Query - Referred To Sassa Call Centre</v>
      </c>
    </row>
    <row r="427" spans="1:17" x14ac:dyDescent="0.3">
      <c r="A427" s="5" t="str">
        <f>IF(ISBLANK(citizen_services_records_log!A427),"None",(CONCATENATE(UPPER(_xlfn.TEXTBEFORE(SUBSTITUTE(citizen_services_records_log!A427, "-", ""), {"0","1","2","3","4","5","6","7","8","9"}, 1)),"-",RIGHT(citizen_services_records_log!A427,6))))</f>
        <v>SASSA-000437</v>
      </c>
      <c r="B427" s="2">
        <f>IF(ISBLANK(citizen_services_records_log!B427),"None",IF(ISNUMBER(citizen_services_records_log!B427),citizen_services_records_log!B427,DATE(RIGHT(citizen_services_records_log!B427,4),MID(citizen_services_records_log!B427,4,2),LEFT(citizen_services_records_log!B427,2))))</f>
        <v>46082</v>
      </c>
      <c r="C427" s="5" t="str">
        <f>IF(citizen_services_records_log!C427 = "SASSA Grant Status Enquiry","SASSA - Grant Status Enquiry",IF(citizen_services_records_log!C427 = "SASSA Grant Application",  "SASSA - Grant Application", IF(citizen_services_records_log!C427=0,"None", citizen_services_records_log!C427)))</f>
        <v>SASSA - Grant Status Enquiry</v>
      </c>
      <c r="D427" s="5" t="str" cm="1">
        <f t="array" ref="D427">_xlfn.IFS(ISTEXT(citizen_services_records_log!D427),PROPER(citizen_services_records_log!D427),ISBLANK(citizen_services_records_log!D427),"None")</f>
        <v>Sasolburg Home Affairs</v>
      </c>
      <c r="E427" s="5" t="str" cm="1">
        <f t="array" ref="E427">_xlfn.IFS(ISTEXT(citizen_services_records_log!E427),PROPER(citizen_services_records_log!E427),ISBLANK(citizen_services_records_log!E427),"None")</f>
        <v>Nomvula Botha</v>
      </c>
      <c r="F427" s="6" cm="1">
        <f t="array" ref="F427">_xlfn.IFS(ISBLANK(citizen_services_records_log!F427),"None", TYPE(citizen_services_records_log!F427)=1,citizen_services_records_log!F427,citizen_services_records_log!F427="ID NOT PROVIDED","ID not provided" )</f>
        <v>602000000000</v>
      </c>
      <c r="G427" s="4">
        <f>IF(ISBLANK(citizen_services_records_log!G427),"None",IF(ISNUMBER(citizen_services_records_log!G427),citizen_services_records_log!G427,DATE(RIGHT(citizen_services_records_log!G427,4),MID(citizen_services_records_log!G427,4,2),LEFT(citizen_services_records_log!G427,2))))</f>
        <v>38776</v>
      </c>
      <c r="H427" s="5" t="str" cm="1">
        <f t="array" ref="H427">_xlfn.IFS(citizen_services_records_log!H427="M", "Male", citizen_services_records_log!H427 = "F", "Female", citizen_services_records_log!H427="male", "Male", citizen_services_records_log!H427="female","Female", ISBLANK(citizen_services_records_log!H427),"None", citizen_services_records_log!H427 = "Female", "Female", citizen_services_records_log!H427="Male","Male")</f>
        <v>Female</v>
      </c>
      <c r="I427" s="6" t="str">
        <f>IF(OR(ISBLANK(citizen_services_records_log!I427),UPPER(TRIM(citizen_services_records_log!I427))="N/A"),"None",_xlfn.LET(_xlpm.d,RIGHT(SUBSTITUTE(SUBSTITUTE(SUBSTITUTE(SUBSTITUTE(citizen_services_records_log!I427," ",""),"-",""),"(",""),")",""),9),"0"&amp;LEFT(_xlpm.d,2)&amp;" "&amp;MID(_xlpm.d,3,3)&amp;" "&amp;RIGHT(_xlpm.d,4)))</f>
        <v>None</v>
      </c>
      <c r="J427" s="5" t="str" cm="1">
        <f t="array" ref="J427">_xlfn.IFS(ISTEXT(citizen_services_records_log!J427),citizen_services_records_log!J427,ISBLANK(citizen_services_records_log!J427),"None")</f>
        <v>Ward 3</v>
      </c>
      <c r="K427" s="5" t="str" cm="1">
        <f t="array" ref="K427">_xlfn.IFS(ISTEXT(citizen_services_records_log!K427),citizen_services_records_log!K427, ISBLANK(citizen_services_records_log!K427),"None")</f>
        <v>Child Support Grant</v>
      </c>
      <c r="L427" s="5" t="str" cm="1">
        <f t="array" ref="L427">SUBSTITUTE(PROPER(_xlfn.IFS(ISTEXT(citizen_services_records_log!L427),citizen_services_records_log!L427, ISBLANK(citizen_services_records_log!L427),"None")),"Id","ID",1)</f>
        <v>Under Review</v>
      </c>
      <c r="M427" s="5" t="str" cm="1">
        <f t="array" ref="M427">IF(citizen_services_records_log!M427 = "Re-opened","Re-opened",PROPER(_xlfn.IFS(ISTEXT(citizen_services_records_log!M427),citizen_services_records_log!M427, ISBLANK(citizen_services_records_log!M427),"None")))</f>
        <v>Re-opened</v>
      </c>
      <c r="N427" s="5" t="str" cm="1">
        <f t="array" ref="N427">(_xlfn.IFS(ISTEXT(citizen_services_records_log!N427),citizen_services_records_log!N427,ISBLANK(citizen_services_records_log!N427),"None"))</f>
        <v>Q265</v>
      </c>
      <c r="O427" s="5" t="str" cm="1">
        <f t="array" ref="O427">_xlfn.IFS(ISTEXT(citizen_services_records_log!O427),PROPER(citizen_services_records_log!O427),ISBLANK(citizen_services_records_log!O427),"None")</f>
        <v>None</v>
      </c>
      <c r="P427" s="4" t="str">
        <f>IF(ISBLANK(citizen_services_records_log!P427),"None",IF(ISNUMBER(citizen_services_records_log!P427),citizen_services_records_log!P427,DATE(RIGHT(citizen_services_records_log!P427,4),MID(citizen_services_records_log!P427,4,2),LEFT(citizen_services_records_log!P427,2))))</f>
        <v>None</v>
      </c>
      <c r="Q427" s="5" t="str" cm="1">
        <f t="array" ref="Q427">SUBSTITUTE(_xlfn.IFS(ISTEXT(citizen_services_records_log!Q427),PROPER(citizen_services_records_log!Q427),ISBLANK(citizen_services_records_log!Q427),"None"),"Id","ID",1)</f>
        <v>Client To Return With Proof Of Residence</v>
      </c>
    </row>
    <row r="428" spans="1:17" x14ac:dyDescent="0.3">
      <c r="A428" s="5" t="str">
        <f>IF(ISBLANK(citizen_services_records_log!A428),"None",(CONCATENATE(UPPER(_xlfn.TEXTBEFORE(SUBSTITUTE(citizen_services_records_log!A428, "-", ""), {"0","1","2","3","4","5","6","7","8","9"}, 1)),"-",RIGHT(citizen_services_records_log!A428,6))))</f>
        <v>DHA-000816</v>
      </c>
      <c r="B428" s="2">
        <f>IF(ISBLANK(citizen_services_records_log!B428),"None",IF(ISNUMBER(citizen_services_records_log!B428),citizen_services_records_log!B428,DATE(RIGHT(citizen_services_records_log!B428,4),MID(citizen_services_records_log!B428,4,2),LEFT(citizen_services_records_log!B428,2))))</f>
        <v>46151</v>
      </c>
      <c r="C428" s="5" t="str">
        <f>IF(citizen_services_records_log!C428 = "SASSA Grant Status Enquiry","SASSA - Grant Status Enquiry",IF(citizen_services_records_log!C428 = "SASSA Grant Application",  "SASSA - Grant Application", IF(citizen_services_records_log!C428=0,"None", citizen_services_records_log!C428)))</f>
        <v>Home Affairs - ID Application</v>
      </c>
      <c r="D428" s="5" t="str" cm="1">
        <f t="array" ref="D428">_xlfn.IFS(ISTEXT(citizen_services_records_log!D428),PROPER(citizen_services_records_log!D428),ISBLANK(citizen_services_records_log!D428),"None")</f>
        <v>Sasolburg Home Affairs</v>
      </c>
      <c r="E428" s="5" t="str" cm="1">
        <f t="array" ref="E428">_xlfn.IFS(ISTEXT(citizen_services_records_log!E428),PROPER(citizen_services_records_log!E428),ISBLANK(citizen_services_records_log!E428),"None")</f>
        <v>Sipho Khumalo</v>
      </c>
      <c r="F428" s="6" cm="1">
        <f t="array" ref="F428">_xlfn.IFS(ISBLANK(citizen_services_records_log!F428),"None", TYPE(citizen_services_records_log!F428)=1,citizen_services_records_log!F428,citizen_services_records_log!F428="ID NOT PROVIDED","ID not provided" )</f>
        <v>9100000000000</v>
      </c>
      <c r="G428" s="4">
        <f>IF(ISBLANK(citizen_services_records_log!G428),"None",IF(ISNUMBER(citizen_services_records_log!G428),citizen_services_records_log!G428,DATE(RIGHT(citizen_services_records_log!G428,4),MID(citizen_services_records_log!G428,4,2),LEFT(citizen_services_records_log!G428,2))))</f>
        <v>33268</v>
      </c>
      <c r="H428" s="5" t="str" cm="1">
        <f t="array" ref="H428">_xlfn.IFS(citizen_services_records_log!H428="M", "Male", citizen_services_records_log!H428 = "F", "Female", citizen_services_records_log!H428="male", "Male", citizen_services_records_log!H428="female","Female", ISBLANK(citizen_services_records_log!H428),"None", citizen_services_records_log!H428 = "Female", "Female", citizen_services_records_log!H428="Male","Male")</f>
        <v>Female</v>
      </c>
      <c r="I428" s="6" t="str">
        <f>IF(OR(ISBLANK(citizen_services_records_log!I428),UPPER(TRIM(citizen_services_records_log!I428))="N/A"),"None",_xlfn.LET(_xlpm.d,RIGHT(SUBSTITUTE(SUBSTITUTE(SUBSTITUTE(SUBSTITUTE(citizen_services_records_log!I428," ",""),"-",""),"(",""),")",""),9),"0"&amp;LEFT(_xlpm.d,2)&amp;" "&amp;MID(_xlpm.d,3,3)&amp;" "&amp;RIGHT(_xlpm.d,4)))</f>
        <v>083 225 2842</v>
      </c>
      <c r="J428" s="5" t="str" cm="1">
        <f t="array" ref="J428">_xlfn.IFS(ISTEXT(citizen_services_records_log!J428),citizen_services_records_log!J428,ISBLANK(citizen_services_records_log!J428),"None")</f>
        <v>Ward 14</v>
      </c>
      <c r="K428" s="5" t="str" cm="1">
        <f t="array" ref="K428">_xlfn.IFS(ISTEXT(citizen_services_records_log!K428),citizen_services_records_log!K428, ISBLANK(citizen_services_records_log!K428),"None")</f>
        <v>None</v>
      </c>
      <c r="L428" s="5" t="str" cm="1">
        <f t="array" ref="L428">SUBSTITUTE(PROPER(_xlfn.IFS(ISTEXT(citizen_services_records_log!L428),citizen_services_records_log!L428, ISBLANK(citizen_services_records_log!L428),"None")),"Id","ID",1)</f>
        <v>Complete</v>
      </c>
      <c r="M428" s="5" t="str" cm="1">
        <f t="array" ref="M428">IF(citizen_services_records_log!M428 = "Re-opened","Re-opened",PROPER(_xlfn.IFS(ISTEXT(citizen_services_records_log!M428),citizen_services_records_log!M428, ISBLANK(citizen_services_records_log!M428),"None")))</f>
        <v>Captured</v>
      </c>
      <c r="N428" s="5" t="str" cm="1">
        <f t="array" ref="N428">(_xlfn.IFS(ISTEXT(citizen_services_records_log!N428),citizen_services_records_log!N428,ISBLANK(citizen_services_records_log!N428),"None"))</f>
        <v>Q281</v>
      </c>
      <c r="O428" s="5" t="str" cm="1">
        <f t="array" ref="O428">_xlfn.IFS(ISTEXT(citizen_services_records_log!O428),PROPER(citizen_services_records_log!O428),ISBLANK(citizen_services_records_log!O428),"None")</f>
        <v>Marius Nel</v>
      </c>
      <c r="P428" s="4" t="str">
        <f>IF(ISBLANK(citizen_services_records_log!P428),"None",IF(ISNUMBER(citizen_services_records_log!P428),citizen_services_records_log!P428,DATE(RIGHT(citizen_services_records_log!P428,4),MID(citizen_services_records_log!P428,4,2),LEFT(citizen_services_records_log!P428,2))))</f>
        <v>None</v>
      </c>
      <c r="Q428" s="5" t="str" cm="1">
        <f t="array" ref="Q428">SUBSTITUTE(_xlfn.IFS(ISTEXT(citizen_services_records_log!Q428),PROPER(citizen_services_records_log!Q428),ISBLANK(citizen_services_records_log!Q428),"None"),"Id","ID",1)</f>
        <v>Biometric Capture Failed, Rescheduled</v>
      </c>
    </row>
    <row r="429" spans="1:17" x14ac:dyDescent="0.3">
      <c r="A429" s="5" t="str">
        <f>IF(ISBLANK(citizen_services_records_log!A429),"None",(CONCATENATE(UPPER(_xlfn.TEXTBEFORE(SUBSTITUTE(citizen_services_records_log!A429, "-", ""), {"0","1","2","3","4","5","6","7","8","9"}, 1)),"-",RIGHT(citizen_services_records_log!A429,6))))</f>
        <v>MUN-000719</v>
      </c>
      <c r="B429" s="2">
        <f>IF(ISBLANK(citizen_services_records_log!B429),"None",IF(ISNUMBER(citizen_services_records_log!B429),citizen_services_records_log!B429,DATE(RIGHT(citizen_services_records_log!B429,4),MID(citizen_services_records_log!B429,4,2),LEFT(citizen_services_records_log!B429,2))))</f>
        <v>46250</v>
      </c>
      <c r="C429" s="5" t="str">
        <f>IF(citizen_services_records_log!C429 = "SASSA Grant Status Enquiry","SASSA - Grant Status Enquiry",IF(citizen_services_records_log!C429 = "SASSA Grant Application",  "SASSA - Grant Application", IF(citizen_services_records_log!C429=0,"None", citizen_services_records_log!C429)))</f>
        <v>Municipal - Service Request</v>
      </c>
      <c r="D429" s="5" t="str" cm="1">
        <f t="array" ref="D429">_xlfn.IFS(ISTEXT(citizen_services_records_log!D429),PROPER(citizen_services_records_log!D429),ISBLANK(citizen_services_records_log!D429),"None")</f>
        <v>Vanderbijlpark Home Affairs</v>
      </c>
      <c r="E429" s="5" t="str" cm="1">
        <f t="array" ref="E429">_xlfn.IFS(ISTEXT(citizen_services_records_log!E429),PROPER(citizen_services_records_log!E429),ISBLANK(citizen_services_records_log!E429),"None")</f>
        <v>None</v>
      </c>
      <c r="F429" s="6" cm="1">
        <f t="array" ref="F429">_xlfn.IFS(ISBLANK(citizen_services_records_log!F429),"None", TYPE(citizen_services_records_log!F429)=1,citizen_services_records_log!F429,citizen_services_records_log!F429="ID NOT PROVIDED","ID not provided" )</f>
        <v>7410000000000</v>
      </c>
      <c r="G429" s="4">
        <f>IF(ISBLANK(citizen_services_records_log!G429),"None",IF(ISNUMBER(citizen_services_records_log!G429),citizen_services_records_log!G429,DATE(RIGHT(citizen_services_records_log!G429,4),MID(citizen_services_records_log!G429,4,2),LEFT(citizen_services_records_log!G429,2))))</f>
        <v>27387</v>
      </c>
      <c r="H429" s="5" t="str" cm="1">
        <f t="array" ref="H429">_xlfn.IFS(citizen_services_records_log!H429="M", "Male", citizen_services_records_log!H429 = "F", "Female", citizen_services_records_log!H429="male", "Male", citizen_services_records_log!H429="female","Female", ISBLANK(citizen_services_records_log!H429),"None", citizen_services_records_log!H429 = "Female", "Female", citizen_services_records_log!H429="Male","Male")</f>
        <v>Female</v>
      </c>
      <c r="I429" s="6" t="str">
        <f>IF(OR(ISBLANK(citizen_services_records_log!I429),UPPER(TRIM(citizen_services_records_log!I429))="N/A"),"None",_xlfn.LET(_xlpm.d,RIGHT(SUBSTITUTE(SUBSTITUTE(SUBSTITUTE(SUBSTITUTE(citizen_services_records_log!I429," ",""),"-",""),"(",""),")",""),9),"0"&amp;LEFT(_xlpm.d,2)&amp;" "&amp;MID(_xlpm.d,3,3)&amp;" "&amp;RIGHT(_xlpm.d,4)))</f>
        <v>083 862 8762</v>
      </c>
      <c r="J429" s="5" t="str" cm="1">
        <f t="array" ref="J429">_xlfn.IFS(ISTEXT(citizen_services_records_log!J429),citizen_services_records_log!J429,ISBLANK(citizen_services_records_log!J429),"None")</f>
        <v>Ward 17</v>
      </c>
      <c r="K429" s="5" t="str" cm="1">
        <f t="array" ref="K429">_xlfn.IFS(ISTEXT(citizen_services_records_log!K429),citizen_services_records_log!K429, ISBLANK(citizen_services_records_log!K429),"None")</f>
        <v>None</v>
      </c>
      <c r="L429" s="5" t="str" cm="1">
        <f t="array" ref="L429">SUBSTITUTE(PROPER(_xlfn.IFS(ISTEXT(citizen_services_records_log!L429),citizen_services_records_log!L429, ISBLANK(citizen_services_records_log!L429),"None")),"Id","ID",1)</f>
        <v>Incomplete - Missing Proof Of Residence</v>
      </c>
      <c r="M429" s="5" t="str" cm="1">
        <f t="array" ref="M429">IF(citizen_services_records_log!M429 = "Re-opened","Re-opened",PROPER(_xlfn.IFS(ISTEXT(citizen_services_records_log!M429),citizen_services_records_log!M429, ISBLANK(citizen_services_records_log!M429),"None")))</f>
        <v>None</v>
      </c>
      <c r="N429" s="5" t="str" cm="1">
        <f t="array" ref="N429">(_xlfn.IFS(ISTEXT(citizen_services_records_log!N429),citizen_services_records_log!N429,ISBLANK(citizen_services_records_log!N429),"None"))</f>
        <v>Q149</v>
      </c>
      <c r="O429" s="5" t="str" cm="1">
        <f t="array" ref="O429">_xlfn.IFS(ISTEXT(citizen_services_records_log!O429),PROPER(citizen_services_records_log!O429),ISBLANK(citizen_services_records_log!O429),"None")</f>
        <v>Andries Swart</v>
      </c>
      <c r="P429" s="4">
        <f>IF(ISBLANK(citizen_services_records_log!P429),"None",IF(ISNUMBER(citizen_services_records_log!P429),citizen_services_records_log!P429,DATE(RIGHT(citizen_services_records_log!P429,4),MID(citizen_services_records_log!P429,4,2),LEFT(citizen_services_records_log!P429,2))))</f>
        <v>46262</v>
      </c>
      <c r="Q429" s="5" t="str" cm="1">
        <f t="array" ref="Q429">SUBSTITUTE(_xlfn.IFS(ISTEXT(citizen_services_records_log!Q429),PROPER(citizen_services_records_log!Q429),ISBLANK(citizen_services_records_log!Q429),"None"),"Id","ID",1)</f>
        <v>Follow-Up Call Required To Confirm Banking Details</v>
      </c>
    </row>
    <row r="430" spans="1:17" x14ac:dyDescent="0.3">
      <c r="A430" s="5" t="str">
        <f>IF(ISBLANK(citizen_services_records_log!A430),"None",(CONCATENATE(UPPER(_xlfn.TEXTBEFORE(SUBSTITUTE(citizen_services_records_log!A430, "-", ""), {"0","1","2","3","4","5","6","7","8","9"}, 1)),"-",RIGHT(citizen_services_records_log!A430,6))))</f>
        <v>CLN-000400</v>
      </c>
      <c r="B430" s="2">
        <f>IF(ISBLANK(citizen_services_records_log!B430),"None",IF(ISNUMBER(citizen_services_records_log!B430),citizen_services_records_log!B430,DATE(RIGHT(citizen_services_records_log!B430,4),MID(citizen_services_records_log!B430,4,2),LEFT(citizen_services_records_log!B430,2))))</f>
        <v>46263</v>
      </c>
      <c r="C430" s="5" t="str">
        <f>IF(citizen_services_records_log!C430 = "SASSA Grant Status Enquiry","SASSA - Grant Status Enquiry",IF(citizen_services_records_log!C430 = "SASSA Grant Application",  "SASSA - Grant Application", IF(citizen_services_records_log!C430=0,"None", citizen_services_records_log!C430)))</f>
        <v>Clinic - General Consultation</v>
      </c>
      <c r="D430" s="5" t="str" cm="1">
        <f t="array" ref="D430">_xlfn.IFS(ISTEXT(citizen_services_records_log!D430),PROPER(citizen_services_records_log!D430),ISBLANK(citizen_services_records_log!D430),"None")</f>
        <v>Emfuleni Municipal Office</v>
      </c>
      <c r="E430" s="5" t="str" cm="1">
        <f t="array" ref="E430">_xlfn.IFS(ISTEXT(citizen_services_records_log!E430),PROPER(citizen_services_records_log!E430),ISBLANK(citizen_services_records_log!E430),"None")</f>
        <v>Bongani Nkosi</v>
      </c>
      <c r="F430" s="6" cm="1">
        <f t="array" ref="F430">_xlfn.IFS(ISBLANK(citizen_services_records_log!F430),"None", TYPE(citizen_services_records_log!F430)=1,citizen_services_records_log!F430,citizen_services_records_log!F430="ID NOT PROVIDED","ID not provided" )</f>
        <v>7100000000000</v>
      </c>
      <c r="G430" s="4">
        <f>IF(ISBLANK(citizen_services_records_log!G430),"None",IF(ISNUMBER(citizen_services_records_log!G430),citizen_services_records_log!G430,DATE(RIGHT(citizen_services_records_log!G430,4),MID(citizen_services_records_log!G430,4,2),LEFT(citizen_services_records_log!G430,2))))</f>
        <v>25962</v>
      </c>
      <c r="H430" s="5" t="str" cm="1">
        <f t="array" ref="H430">_xlfn.IFS(citizen_services_records_log!H430="M", "Male", citizen_services_records_log!H430 = "F", "Female", citizen_services_records_log!H430="male", "Male", citizen_services_records_log!H430="female","Female", ISBLANK(citizen_services_records_log!H430),"None", citizen_services_records_log!H430 = "Female", "Female", citizen_services_records_log!H430="Male","Male")</f>
        <v>Male</v>
      </c>
      <c r="I430" s="6" t="str">
        <f>IF(OR(ISBLANK(citizen_services_records_log!I430),UPPER(TRIM(citizen_services_records_log!I430))="N/A"),"None",_xlfn.LET(_xlpm.d,RIGHT(SUBSTITUTE(SUBSTITUTE(SUBSTITUTE(SUBSTITUTE(citizen_services_records_log!I430," ",""),"-",""),"(",""),")",""),9),"0"&amp;LEFT(_xlpm.d,2)&amp;" "&amp;MID(_xlpm.d,3,3)&amp;" "&amp;RIGHT(_xlpm.d,4)))</f>
        <v>None</v>
      </c>
      <c r="J430" s="5" t="str" cm="1">
        <f t="array" ref="J430">_xlfn.IFS(ISTEXT(citizen_services_records_log!J430),citizen_services_records_log!J430,ISBLANK(citizen_services_records_log!J430),"None")</f>
        <v>Ward 19</v>
      </c>
      <c r="K430" s="5" t="str" cm="1">
        <f t="array" ref="K430">_xlfn.IFS(ISTEXT(citizen_services_records_log!K430),citizen_services_records_log!K430, ISBLANK(citizen_services_records_log!K430),"None")</f>
        <v>None</v>
      </c>
      <c r="L430" s="5" t="str" cm="1">
        <f t="array" ref="L430">SUBSTITUTE(PROPER(_xlfn.IFS(ISTEXT(citizen_services_records_log!L430),citizen_services_records_log!L430, ISBLANK(citizen_services_records_log!L430),"None")),"Id","ID",1)</f>
        <v>Complete</v>
      </c>
      <c r="M430" s="5" t="str" cm="1">
        <f t="array" ref="M430">IF(citizen_services_records_log!M430 = "Re-opened","Re-opened",PROPER(_xlfn.IFS(ISTEXT(citizen_services_records_log!M430),citizen_services_records_log!M430, ISBLANK(citizen_services_records_log!M430),"None")))</f>
        <v>None</v>
      </c>
      <c r="N430" s="5" t="str" cm="1">
        <f t="array" ref="N430">(_xlfn.IFS(ISTEXT(citizen_services_records_log!N430),citizen_services_records_log!N430,ISBLANK(citizen_services_records_log!N430),"None"))</f>
        <v>Q145</v>
      </c>
      <c r="O430" s="5" t="str" cm="1">
        <f t="array" ref="O430">_xlfn.IFS(ISTEXT(citizen_services_records_log!O430),PROPER(citizen_services_records_log!O430),ISBLANK(citizen_services_records_log!O430),"None")</f>
        <v>Werner Sithole</v>
      </c>
      <c r="P430" s="4" t="str">
        <f>IF(ISBLANK(citizen_services_records_log!P430),"None",IF(ISNUMBER(citizen_services_records_log!P430),citizen_services_records_log!P430,DATE(RIGHT(citizen_services_records_log!P430,4),MID(citizen_services_records_log!P430,4,2),LEFT(citizen_services_records_log!P430,2))))</f>
        <v>None</v>
      </c>
      <c r="Q430" s="5" t="str" cm="1">
        <f t="array" ref="Q430">SUBSTITUTE(_xlfn.IFS(ISTEXT(citizen_services_records_log!Q430),PROPER(citizen_services_records_log!Q430),ISBLANK(citizen_services_records_log!Q430),"None"),"Id","ID",1)</f>
        <v>Follow-Up Call Required To Confirm Banking Details</v>
      </c>
    </row>
    <row r="431" spans="1:17" x14ac:dyDescent="0.3">
      <c r="A431" s="5" t="str">
        <f>IF(ISBLANK(citizen_services_records_log!A431),"None",(CONCATENATE(UPPER(_xlfn.TEXTBEFORE(SUBSTITUTE(citizen_services_records_log!A431, "-", ""), {"0","1","2","3","4","5","6","7","8","9"}, 1)),"-",RIGHT(citizen_services_records_log!A431,6))))</f>
        <v>SASSA-000942</v>
      </c>
      <c r="B431" s="2">
        <f>IF(ISBLANK(citizen_services_records_log!B431),"None",IF(ISNUMBER(citizen_services_records_log!B431),citizen_services_records_log!B431,DATE(RIGHT(citizen_services_records_log!B431,4),MID(citizen_services_records_log!B431,4,2),LEFT(citizen_services_records_log!B431,2))))</f>
        <v>46300</v>
      </c>
      <c r="C431" s="5" t="str">
        <f>IF(citizen_services_records_log!C431 = "SASSA Grant Status Enquiry","SASSA - Grant Status Enquiry",IF(citizen_services_records_log!C431 = "SASSA Grant Application",  "SASSA - Grant Application", IF(citizen_services_records_log!C431=0,"None", citizen_services_records_log!C431)))</f>
        <v>SASSA - Grant Application</v>
      </c>
      <c r="D431" s="5" t="str" cm="1">
        <f t="array" ref="D431">_xlfn.IFS(ISTEXT(citizen_services_records_log!D431),PROPER(citizen_services_records_log!D431),ISBLANK(citizen_services_records_log!D431),"None")</f>
        <v>Vanderbijlpark Home Affairs</v>
      </c>
      <c r="E431" s="5" t="str" cm="1">
        <f t="array" ref="E431">_xlfn.IFS(ISTEXT(citizen_services_records_log!E431),PROPER(citizen_services_records_log!E431),ISBLANK(citizen_services_records_log!E431),"None")</f>
        <v>Willem Pretorius</v>
      </c>
      <c r="F431" s="6" cm="1">
        <f t="array" ref="F431">_xlfn.IFS(ISBLANK(citizen_services_records_log!F431),"None", TYPE(citizen_services_records_log!F431)=1,citizen_services_records_log!F431,citizen_services_records_log!F431="ID NOT PROVIDED","ID not provided" )</f>
        <v>704000000000</v>
      </c>
      <c r="G431" s="4">
        <f>IF(ISBLANK(citizen_services_records_log!G431),"None",IF(ISNUMBER(citizen_services_records_log!G431),citizen_services_records_log!G431,DATE(RIGHT(citizen_services_records_log!G431,4),MID(citizen_services_records_log!G431,4,2),LEFT(citizen_services_records_log!G431,2))))</f>
        <v>39201</v>
      </c>
      <c r="H431" s="5" t="str" cm="1">
        <f t="array" ref="H431">_xlfn.IFS(citizen_services_records_log!H431="M", "Male", citizen_services_records_log!H431 = "F", "Female", citizen_services_records_log!H431="male", "Male", citizen_services_records_log!H431="female","Female", ISBLANK(citizen_services_records_log!H431),"None", citizen_services_records_log!H431 = "Female", "Female", citizen_services_records_log!H431="Male","Male")</f>
        <v>Male</v>
      </c>
      <c r="I431" s="6" t="str">
        <f>IF(OR(ISBLANK(citizen_services_records_log!I431),UPPER(TRIM(citizen_services_records_log!I431))="N/A"),"None",_xlfn.LET(_xlpm.d,RIGHT(SUBSTITUTE(SUBSTITUTE(SUBSTITUTE(SUBSTITUTE(citizen_services_records_log!I431," ",""),"-",""),"(",""),")",""),9),"0"&amp;LEFT(_xlpm.d,2)&amp;" "&amp;MID(_xlpm.d,3,3)&amp;" "&amp;RIGHT(_xlpm.d,4)))</f>
        <v>077 637 7418</v>
      </c>
      <c r="J431" s="5" t="str" cm="1">
        <f t="array" ref="J431">_xlfn.IFS(ISTEXT(citizen_services_records_log!J431),citizen_services_records_log!J431,ISBLANK(citizen_services_records_log!J431),"None")</f>
        <v>Ward 19</v>
      </c>
      <c r="K431" s="5" t="str" cm="1">
        <f t="array" ref="K431">_xlfn.IFS(ISTEXT(citizen_services_records_log!K431),citizen_services_records_log!K431, ISBLANK(citizen_services_records_log!K431),"None")</f>
        <v>Older Persons Grant</v>
      </c>
      <c r="L431" s="5" t="str" cm="1">
        <f t="array" ref="L431">SUBSTITUTE(PROPER(_xlfn.IFS(ISTEXT(citizen_services_records_log!L431),citizen_services_records_log!L431, ISBLANK(citizen_services_records_log!L431),"None")),"Id","ID",1)</f>
        <v>Pending Verification</v>
      </c>
      <c r="M431" s="5" t="str" cm="1">
        <f t="array" ref="M431">IF(citizen_services_records_log!M431 = "Re-opened","Re-opened",PROPER(_xlfn.IFS(ISTEXT(citizen_services_records_log!M431),citizen_services_records_log!M431, ISBLANK(citizen_services_records_log!M431),"None")))</f>
        <v>Pending</v>
      </c>
      <c r="N431" s="5" t="str" cm="1">
        <f t="array" ref="N431">(_xlfn.IFS(ISTEXT(citizen_services_records_log!N431),citizen_services_records_log!N431,ISBLANK(citizen_services_records_log!N431),"None"))</f>
        <v>Q006</v>
      </c>
      <c r="O431" s="5" t="str" cm="1">
        <f t="array" ref="O431">_xlfn.IFS(ISTEXT(citizen_services_records_log!O431),PROPER(citizen_services_records_log!O431),ISBLANK(citizen_services_records_log!O431),"None")</f>
        <v>Marius Nel</v>
      </c>
      <c r="P431" s="4">
        <f>IF(ISBLANK(citizen_services_records_log!P431),"None",IF(ISNUMBER(citizen_services_records_log!P431),citizen_services_records_log!P431,DATE(RIGHT(citizen_services_records_log!P431,4),MID(citizen_services_records_log!P431,4,2),LEFT(citizen_services_records_log!P431,2))))</f>
        <v>46171</v>
      </c>
      <c r="Q431" s="5" t="str" cm="1">
        <f t="array" ref="Q431">SUBSTITUTE(_xlfn.IFS(ISTEXT(citizen_services_records_log!Q431),PROPER(citizen_services_records_log!Q431),ISBLANK(citizen_services_records_log!Q431),"None"),"Id","ID",1)</f>
        <v>Duplicate Application Found On System - Flagged</v>
      </c>
    </row>
    <row r="432" spans="1:17" x14ac:dyDescent="0.3">
      <c r="A432" s="5" t="str">
        <f>IF(ISBLANK(citizen_services_records_log!A432),"None",(CONCATENATE(UPPER(_xlfn.TEXTBEFORE(SUBSTITUTE(citizen_services_records_log!A432, "-", ""), {"0","1","2","3","4","5","6","7","8","9"}, 1)),"-",RIGHT(citizen_services_records_log!A432,6))))</f>
        <v>DHA-000566</v>
      </c>
      <c r="B432" s="2">
        <f>IF(ISBLANK(citizen_services_records_log!B432),"None",IF(ISNUMBER(citizen_services_records_log!B432),citizen_services_records_log!B432,DATE(RIGHT(citizen_services_records_log!B432,4),MID(citizen_services_records_log!B432,4,2),LEFT(citizen_services_records_log!B432,2))))</f>
        <v>46243</v>
      </c>
      <c r="C432" s="5" t="str">
        <f>IF(citizen_services_records_log!C432 = "SASSA Grant Status Enquiry","SASSA - Grant Status Enquiry",IF(citizen_services_records_log!C432 = "SASSA Grant Application",  "SASSA - Grant Application", IF(citizen_services_records_log!C432=0,"None", citizen_services_records_log!C432)))</f>
        <v>Home Affairs - Death Certificate</v>
      </c>
      <c r="D432" s="5" t="str" cm="1">
        <f t="array" ref="D432">_xlfn.IFS(ISTEXT(citizen_services_records_log!D432),PROPER(citizen_services_records_log!D432),ISBLANK(citizen_services_records_log!D432),"None")</f>
        <v>Vereeniging Home Affairs</v>
      </c>
      <c r="E432" s="5" t="str" cm="1">
        <f t="array" ref="E432">_xlfn.IFS(ISTEXT(citizen_services_records_log!E432),PROPER(citizen_services_records_log!E432),ISBLANK(citizen_services_records_log!E432),"None")</f>
        <v>Bongani Khumalo</v>
      </c>
      <c r="F432" s="6" t="str" cm="1">
        <f t="array" ref="F432">_xlfn.IFS(ISBLANK(citizen_services_records_log!F432),"None", TYPE(citizen_services_records_log!F432)=1,citizen_services_records_log!F432,citizen_services_records_log!F432="ID NOT PROVIDED","ID not provided" )</f>
        <v>ID not provided</v>
      </c>
      <c r="G432" s="4">
        <f>IF(ISBLANK(citizen_services_records_log!G432),"None",IF(ISNUMBER(citizen_services_records_log!G432),citizen_services_records_log!G432,DATE(RIGHT(citizen_services_records_log!G432,4),MID(citizen_services_records_log!G432,4,2),LEFT(citizen_services_records_log!G432,2))))</f>
        <v>22338</v>
      </c>
      <c r="H432" s="5" t="str" cm="1">
        <f t="array" ref="H432">_xlfn.IFS(citizen_services_records_log!H432="M", "Male", citizen_services_records_log!H432 = "F", "Female", citizen_services_records_log!H432="male", "Male", citizen_services_records_log!H432="female","Female", ISBLANK(citizen_services_records_log!H432),"None", citizen_services_records_log!H432 = "Female", "Female", citizen_services_records_log!H432="Male","Male")</f>
        <v>Male</v>
      </c>
      <c r="I432" s="6" t="str">
        <f>IF(OR(ISBLANK(citizen_services_records_log!I432),UPPER(TRIM(citizen_services_records_log!I432))="N/A"),"None",_xlfn.LET(_xlpm.d,RIGHT(SUBSTITUTE(SUBSTITUTE(SUBSTITUTE(SUBSTITUTE(citizen_services_records_log!I432," ",""),"-",""),"(",""),")",""),9),"0"&amp;LEFT(_xlpm.d,2)&amp;" "&amp;MID(_xlpm.d,3,3)&amp;" "&amp;RIGHT(_xlpm.d,4)))</f>
        <v>066 110 5113</v>
      </c>
      <c r="J432" s="5" t="str" cm="1">
        <f t="array" ref="J432">_xlfn.IFS(ISTEXT(citizen_services_records_log!J432),citizen_services_records_log!J432,ISBLANK(citizen_services_records_log!J432),"None")</f>
        <v>Ward 2</v>
      </c>
      <c r="K432" s="5" t="str" cm="1">
        <f t="array" ref="K432">_xlfn.IFS(ISTEXT(citizen_services_records_log!K432),citizen_services_records_log!K432, ISBLANK(citizen_services_records_log!K432),"None")</f>
        <v>None</v>
      </c>
      <c r="L432" s="5" t="str" cm="1">
        <f t="array" ref="L432">SUBSTITUTE(PROPER(_xlfn.IFS(ISTEXT(citizen_services_records_log!L432),citizen_services_records_log!L432, ISBLANK(citizen_services_records_log!L432),"None")),"Id","ID",1)</f>
        <v>Incomplete - Missing Proof Of Residence</v>
      </c>
      <c r="M432" s="5" t="str" cm="1">
        <f t="array" ref="M432">IF(citizen_services_records_log!M432 = "Re-opened","Re-opened",PROPER(_xlfn.IFS(ISTEXT(citizen_services_records_log!M432),citizen_services_records_log!M432, ISBLANK(citizen_services_records_log!M432),"None")))</f>
        <v>Closed</v>
      </c>
      <c r="N432" s="5" t="str" cm="1">
        <f t="array" ref="N432">(_xlfn.IFS(ISTEXT(citizen_services_records_log!N432),citizen_services_records_log!N432,ISBLANK(citizen_services_records_log!N432),"None"))</f>
        <v>Q071</v>
      </c>
      <c r="O432" s="5" t="str" cm="1">
        <f t="array" ref="O432">_xlfn.IFS(ISTEXT(citizen_services_records_log!O432),PROPER(citizen_services_records_log!O432),ISBLANK(citizen_services_records_log!O432),"None")</f>
        <v>Chris Coetzee</v>
      </c>
      <c r="P432" s="4">
        <f>IF(ISBLANK(citizen_services_records_log!P432),"None",IF(ISNUMBER(citizen_services_records_log!P432),citizen_services_records_log!P432,DATE(RIGHT(citizen_services_records_log!P432,4),MID(citizen_services_records_log!P432,4,2),LEFT(citizen_services_records_log!P432,2))))</f>
        <v>46300</v>
      </c>
      <c r="Q432" s="5" t="str" cm="1">
        <f t="array" ref="Q432">SUBSTITUTE(_xlfn.IFS(ISTEXT(citizen_services_records_log!Q432),PROPER(citizen_services_records_log!Q432),ISBLANK(citizen_services_records_log!Q432),"None"),"Id","ID",1)</f>
        <v>None</v>
      </c>
    </row>
    <row r="433" spans="1:17" x14ac:dyDescent="0.3">
      <c r="A433" s="5" t="str">
        <f>IF(ISBLANK(citizen_services_records_log!A433),"None",(CONCATENATE(UPPER(_xlfn.TEXTBEFORE(SUBSTITUTE(citizen_services_records_log!A433, "-", ""), {"0","1","2","3","4","5","6","7","8","9"}, 1)),"-",RIGHT(citizen_services_records_log!A433,6))))</f>
        <v>MUN-000572</v>
      </c>
      <c r="B433" s="2">
        <f>IF(ISBLANK(citizen_services_records_log!B433),"None",IF(ISNUMBER(citizen_services_records_log!B433),citizen_services_records_log!B433,DATE(RIGHT(citizen_services_records_log!B433,4),MID(citizen_services_records_log!B433,4,2),LEFT(citizen_services_records_log!B433,2))))</f>
        <v>46190</v>
      </c>
      <c r="C433" s="5" t="str">
        <f>IF(citizen_services_records_log!C433 = "SASSA Grant Status Enquiry","SASSA - Grant Status Enquiry",IF(citizen_services_records_log!C433 = "SASSA Grant Application",  "SASSA - Grant Application", IF(citizen_services_records_log!C433=0,"None", citizen_services_records_log!C433)))</f>
        <v>Municipal - Service Request</v>
      </c>
      <c r="D433" s="5" t="str" cm="1">
        <f t="array" ref="D433">_xlfn.IFS(ISTEXT(citizen_services_records_log!D433),PROPER(citizen_services_records_log!D433),ISBLANK(citizen_services_records_log!D433),"None")</f>
        <v>Emfuleni Municipal Office</v>
      </c>
      <c r="E433" s="5" t="str" cm="1">
        <f t="array" ref="E433">_xlfn.IFS(ISTEXT(citizen_services_records_log!E433),PROPER(citizen_services_records_log!E433),ISBLANK(citizen_services_records_log!E433),"None")</f>
        <v>Marie Kruger</v>
      </c>
      <c r="F433" s="6" cm="1">
        <f t="array" ref="F433">_xlfn.IFS(ISBLANK(citizen_services_records_log!F433),"None", TYPE(citizen_services_records_log!F433)=1,citizen_services_records_log!F433,citizen_services_records_log!F433="ID NOT PROVIDED","ID not provided" )</f>
        <v>7010000000000</v>
      </c>
      <c r="G433" s="4">
        <f>IF(ISBLANK(citizen_services_records_log!G433),"None",IF(ISNUMBER(citizen_services_records_log!G433),citizen_services_records_log!G433,DATE(RIGHT(citizen_services_records_log!G433,4),MID(citizen_services_records_log!G433,4,2),LEFT(citizen_services_records_log!G433,2))))</f>
        <v>25704</v>
      </c>
      <c r="H433" s="5" t="str" cm="1">
        <f t="array" ref="H433">_xlfn.IFS(citizen_services_records_log!H433="M", "Male", citizen_services_records_log!H433 = "F", "Female", citizen_services_records_log!H433="male", "Male", citizen_services_records_log!H433="female","Female", ISBLANK(citizen_services_records_log!H433),"None", citizen_services_records_log!H433 = "Female", "Female", citizen_services_records_log!H433="Male","Male")</f>
        <v>Male</v>
      </c>
      <c r="I433" s="6" t="str">
        <f>IF(OR(ISBLANK(citizen_services_records_log!I433),UPPER(TRIM(citizen_services_records_log!I433))="N/A"),"None",_xlfn.LET(_xlpm.d,RIGHT(SUBSTITUTE(SUBSTITUTE(SUBSTITUTE(SUBSTITUTE(citizen_services_records_log!I433," ",""),"-",""),"(",""),")",""),9),"0"&amp;LEFT(_xlpm.d,2)&amp;" "&amp;MID(_xlpm.d,3,3)&amp;" "&amp;RIGHT(_xlpm.d,4)))</f>
        <v>083 883 1631</v>
      </c>
      <c r="J433" s="5" t="str" cm="1">
        <f t="array" ref="J433">_xlfn.IFS(ISTEXT(citizen_services_records_log!J433),citizen_services_records_log!J433,ISBLANK(citizen_services_records_log!J433),"None")</f>
        <v>Ward 16</v>
      </c>
      <c r="K433" s="5" t="str" cm="1">
        <f t="array" ref="K433">_xlfn.IFS(ISTEXT(citizen_services_records_log!K433),citizen_services_records_log!K433, ISBLANK(citizen_services_records_log!K433),"None")</f>
        <v>None</v>
      </c>
      <c r="L433" s="5" t="str" cm="1">
        <f t="array" ref="L433">SUBSTITUTE(PROPER(_xlfn.IFS(ISTEXT(citizen_services_records_log!L433),citizen_services_records_log!L433, ISBLANK(citizen_services_records_log!L433),"None")),"Id","ID",1)</f>
        <v>Complete</v>
      </c>
      <c r="M433" s="5" t="str" cm="1">
        <f t="array" ref="M433">IF(citizen_services_records_log!M433 = "Re-opened","Re-opened",PROPER(_xlfn.IFS(ISTEXT(citizen_services_records_log!M433),citizen_services_records_log!M433, ISBLANK(citizen_services_records_log!M433),"None")))</f>
        <v>Re-opened</v>
      </c>
      <c r="N433" s="5" t="str" cm="1">
        <f t="array" ref="N433">(_xlfn.IFS(ISTEXT(citizen_services_records_log!N433),citizen_services_records_log!N433,ISBLANK(citizen_services_records_log!N433),"None"))</f>
        <v>Q278</v>
      </c>
      <c r="O433" s="5" t="str" cm="1">
        <f t="array" ref="O433">_xlfn.IFS(ISTEXT(citizen_services_records_log!O433),PROPER(citizen_services_records_log!O433),ISBLANK(citizen_services_records_log!O433),"None")</f>
        <v>Andries Nel</v>
      </c>
      <c r="P433" s="4" t="str">
        <f>IF(ISBLANK(citizen_services_records_log!P433),"None",IF(ISNUMBER(citizen_services_records_log!P433),citizen_services_records_log!P433,DATE(RIGHT(citizen_services_records_log!P433,4),MID(citizen_services_records_log!P433,4,2),LEFT(citizen_services_records_log!P433,2))))</f>
        <v>None</v>
      </c>
      <c r="Q433" s="5" t="str" cm="1">
        <f t="array" ref="Q433">SUBSTITUTE(_xlfn.IFS(ISTEXT(citizen_services_records_log!Q433),PROPER(citizen_services_records_log!Q433),ISBLANK(citizen_services_records_log!Q433),"None"),"Id","ID",1)</f>
        <v>Biometric Capture Failed, Rescheduled</v>
      </c>
    </row>
    <row r="434" spans="1:17" x14ac:dyDescent="0.3">
      <c r="A434" s="5" t="str">
        <f>IF(ISBLANK(citizen_services_records_log!A434),"None",(CONCATENATE(UPPER(_xlfn.TEXTBEFORE(SUBSTITUTE(citizen_services_records_log!A434, "-", ""), {"0","1","2","3","4","5","6","7","8","9"}, 1)),"-",RIGHT(citizen_services_records_log!A434,6))))</f>
        <v>DHA-000480</v>
      </c>
      <c r="B434" s="2">
        <f>IF(ISBLANK(citizen_services_records_log!B434),"None",IF(ISNUMBER(citizen_services_records_log!B434),citizen_services_records_log!B434,DATE(RIGHT(citizen_services_records_log!B434,4),MID(citizen_services_records_log!B434,4,2),LEFT(citizen_services_records_log!B434,2))))</f>
        <v>45994</v>
      </c>
      <c r="C434" s="5" t="str">
        <f>IF(citizen_services_records_log!C434 = "SASSA Grant Status Enquiry","SASSA - Grant Status Enquiry",IF(citizen_services_records_log!C434 = "SASSA Grant Application",  "SASSA - Grant Application", IF(citizen_services_records_log!C434=0,"None", citizen_services_records_log!C434)))</f>
        <v>Home Affairs - Birth Certificate</v>
      </c>
      <c r="D434" s="5" t="str" cm="1">
        <f t="array" ref="D434">_xlfn.IFS(ISTEXT(citizen_services_records_log!D434),PROPER(citizen_services_records_log!D434),ISBLANK(citizen_services_records_log!D434),"None")</f>
        <v>Evaton Sassa Office</v>
      </c>
      <c r="E434" s="5" t="str" cm="1">
        <f t="array" ref="E434">_xlfn.IFS(ISTEXT(citizen_services_records_log!E434),PROPER(citizen_services_records_log!E434),ISBLANK(citizen_services_records_log!E434),"None")</f>
        <v>Mandla Khumalo</v>
      </c>
      <c r="F434" s="6" cm="1">
        <f t="array" ref="F434">_xlfn.IFS(ISBLANK(citizen_services_records_log!F434),"None", TYPE(citizen_services_records_log!F434)=1,citizen_services_records_log!F434,citizen_services_records_log!F434="ID NOT PROVIDED","ID not provided" )</f>
        <v>712000000000</v>
      </c>
      <c r="G434" s="4">
        <f>IF(ISBLANK(citizen_services_records_log!G434),"None",IF(ISNUMBER(citizen_services_records_log!G434),citizen_services_records_log!G434,DATE(RIGHT(citizen_services_records_log!G434,4),MID(citizen_services_records_log!G434,4,2),LEFT(citizen_services_records_log!G434,2))))</f>
        <v>39439</v>
      </c>
      <c r="H434" s="5" t="str" cm="1">
        <f t="array" ref="H434">_xlfn.IFS(citizen_services_records_log!H434="M", "Male", citizen_services_records_log!H434 = "F", "Female", citizen_services_records_log!H434="male", "Male", citizen_services_records_log!H434="female","Female", ISBLANK(citizen_services_records_log!H434),"None", citizen_services_records_log!H434 = "Female", "Female", citizen_services_records_log!H434="Male","Male")</f>
        <v>Male</v>
      </c>
      <c r="I434" s="6" t="str">
        <f>IF(OR(ISBLANK(citizen_services_records_log!I434),UPPER(TRIM(citizen_services_records_log!I434))="N/A"),"None",_xlfn.LET(_xlpm.d,RIGHT(SUBSTITUTE(SUBSTITUTE(SUBSTITUTE(SUBSTITUTE(citizen_services_records_log!I434," ",""),"-",""),"(",""),")",""),9),"0"&amp;LEFT(_xlpm.d,2)&amp;" "&amp;MID(_xlpm.d,3,3)&amp;" "&amp;RIGHT(_xlpm.d,4)))</f>
        <v>074 460 1125</v>
      </c>
      <c r="J434" s="5" t="str" cm="1">
        <f t="array" ref="J434">_xlfn.IFS(ISTEXT(citizen_services_records_log!J434),citizen_services_records_log!J434,ISBLANK(citizen_services_records_log!J434),"None")</f>
        <v>Ward 19</v>
      </c>
      <c r="K434" s="5" t="str" cm="1">
        <f t="array" ref="K434">_xlfn.IFS(ISTEXT(citizen_services_records_log!K434),citizen_services_records_log!K434, ISBLANK(citizen_services_records_log!K434),"None")</f>
        <v>None</v>
      </c>
      <c r="L434" s="5" t="str" cm="1">
        <f t="array" ref="L434">SUBSTITUTE(PROPER(_xlfn.IFS(ISTEXT(citizen_services_records_log!L434),citizen_services_records_log!L434, ISBLANK(citizen_services_records_log!L434),"None")),"Id","ID",1)</f>
        <v>Awaiting Home Affairs Confirmation</v>
      </c>
      <c r="M434" s="5" t="str" cm="1">
        <f t="array" ref="M434">IF(citizen_services_records_log!M434 = "Re-opened","Re-opened",PROPER(_xlfn.IFS(ISTEXT(citizen_services_records_log!M434),citizen_services_records_log!M434, ISBLANK(citizen_services_records_log!M434),"None")))</f>
        <v>Resolved</v>
      </c>
      <c r="N434" s="5" t="str" cm="1">
        <f t="array" ref="N434">(_xlfn.IFS(ISTEXT(citizen_services_records_log!N434),citizen_services_records_log!N434,ISBLANK(citizen_services_records_log!N434),"None"))</f>
        <v>Q275</v>
      </c>
      <c r="O434" s="5" t="str" cm="1">
        <f t="array" ref="O434">_xlfn.IFS(ISTEXT(citizen_services_records_log!O434),PROPER(citizen_services_records_log!O434),ISBLANK(citizen_services_records_log!O434),"None")</f>
        <v>Zanele Meyer</v>
      </c>
      <c r="P434" s="4">
        <f>IF(ISBLANK(citizen_services_records_log!P434),"None",IF(ISNUMBER(citizen_services_records_log!P434),citizen_services_records_log!P434,DATE(RIGHT(citizen_services_records_log!P434,4),MID(citizen_services_records_log!P434,4,2),LEFT(citizen_services_records_log!P434,2))))</f>
        <v>46023</v>
      </c>
      <c r="Q434" s="5" t="str" cm="1">
        <f t="array" ref="Q434">SUBSTITUTE(_xlfn.IFS(ISTEXT(citizen_services_records_log!Q434),PROPER(citizen_services_records_log!Q434),ISBLANK(citizen_services_records_log!Q434),"None"),"Id","ID",1)</f>
        <v>Interpreter Required - Assisted In Sesotho</v>
      </c>
    </row>
    <row r="435" spans="1:17" x14ac:dyDescent="0.3">
      <c r="A435" s="5" t="str">
        <f>IF(ISBLANK(citizen_services_records_log!A435),"None",(CONCATENATE(UPPER(_xlfn.TEXTBEFORE(SUBSTITUTE(citizen_services_records_log!A435, "-", ""), {"0","1","2","3","4","5","6","7","8","9"}, 1)),"-",RIGHT(citizen_services_records_log!A435,6))))</f>
        <v>DHA-000874</v>
      </c>
      <c r="B435" s="2">
        <f>IF(ISBLANK(citizen_services_records_log!B435),"None",IF(ISNUMBER(citizen_services_records_log!B435),citizen_services_records_log!B435,DATE(RIGHT(citizen_services_records_log!B435,4),MID(citizen_services_records_log!B435,4,2),LEFT(citizen_services_records_log!B435,2))))</f>
        <v>46224</v>
      </c>
      <c r="C435" s="5" t="str">
        <f>IF(citizen_services_records_log!C435 = "SASSA Grant Status Enquiry","SASSA - Grant Status Enquiry",IF(citizen_services_records_log!C435 = "SASSA Grant Application",  "SASSA - Grant Application", IF(citizen_services_records_log!C435=0,"None", citizen_services_records_log!C435)))</f>
        <v>Home Affairs - Passport Application</v>
      </c>
      <c r="D435" s="5" t="str" cm="1">
        <f t="array" ref="D435">_xlfn.IFS(ISTEXT(citizen_services_records_log!D435),PROPER(citizen_services_records_log!D435),ISBLANK(citizen_services_records_log!D435),"None")</f>
        <v>Sharpeville Clinic</v>
      </c>
      <c r="E435" s="5" t="str" cm="1">
        <f t="array" ref="E435">_xlfn.IFS(ISTEXT(citizen_services_records_log!E435),PROPER(citizen_services_records_log!E435),ISBLANK(citizen_services_records_log!E435),"None")</f>
        <v>None</v>
      </c>
      <c r="F435" s="6" cm="1">
        <f t="array" ref="F435">_xlfn.IFS(ISBLANK(citizen_services_records_log!F435),"None", TYPE(citizen_services_records_log!F435)=1,citizen_services_records_log!F435,citizen_services_records_log!F435="ID NOT PROVIDED","ID not provided" )</f>
        <v>610000000000</v>
      </c>
      <c r="G435" s="4">
        <f>IF(ISBLANK(citizen_services_records_log!G435),"None",IF(ISNUMBER(citizen_services_records_log!G435),citizen_services_records_log!G435,DATE(RIGHT(citizen_services_records_log!G435,4),MID(citizen_services_records_log!G435,4,2),LEFT(citizen_services_records_log!G435,2))))</f>
        <v>39000</v>
      </c>
      <c r="H435" s="5" t="str" cm="1">
        <f t="array" ref="H435">_xlfn.IFS(citizen_services_records_log!H435="M", "Male", citizen_services_records_log!H435 = "F", "Female", citizen_services_records_log!H435="male", "Male", citizen_services_records_log!H435="female","Female", ISBLANK(citizen_services_records_log!H435),"None", citizen_services_records_log!H435 = "Female", "Female", citizen_services_records_log!H435="Male","Male")</f>
        <v>None</v>
      </c>
      <c r="I435" s="6" t="str">
        <f>IF(OR(ISBLANK(citizen_services_records_log!I435),UPPER(TRIM(citizen_services_records_log!I435))="N/A"),"None",_xlfn.LET(_xlpm.d,RIGHT(SUBSTITUTE(SUBSTITUTE(SUBSTITUTE(SUBSTITUTE(citizen_services_records_log!I435," ",""),"-",""),"(",""),")",""),9),"0"&amp;LEFT(_xlpm.d,2)&amp;" "&amp;MID(_xlpm.d,3,3)&amp;" "&amp;RIGHT(_xlpm.d,4)))</f>
        <v>061 818 0844</v>
      </c>
      <c r="J435" s="5" t="str" cm="1">
        <f t="array" ref="J435">_xlfn.IFS(ISTEXT(citizen_services_records_log!J435),citizen_services_records_log!J435,ISBLANK(citizen_services_records_log!J435),"None")</f>
        <v>Ward 11</v>
      </c>
      <c r="K435" s="5" t="str" cm="1">
        <f t="array" ref="K435">_xlfn.IFS(ISTEXT(citizen_services_records_log!K435),citizen_services_records_log!K435, ISBLANK(citizen_services_records_log!K435),"None")</f>
        <v>None</v>
      </c>
      <c r="L435" s="5" t="str" cm="1">
        <f t="array" ref="L435">SUBSTITUTE(PROPER(_xlfn.IFS(ISTEXT(citizen_services_records_log!L435),citizen_services_records_log!L435, ISBLANK(citizen_services_records_log!L435),"None")),"Id","ID",1)</f>
        <v>Incomplete - Missing ID Copy</v>
      </c>
      <c r="M435" s="5" t="str" cm="1">
        <f t="array" ref="M435">IF(citizen_services_records_log!M435 = "Re-opened","Re-opened",PROPER(_xlfn.IFS(ISTEXT(citizen_services_records_log!M435),citizen_services_records_log!M435, ISBLANK(citizen_services_records_log!M435),"None")))</f>
        <v>Pending</v>
      </c>
      <c r="N435" s="5" t="str" cm="1">
        <f t="array" ref="N435">(_xlfn.IFS(ISTEXT(citizen_services_records_log!N435),citizen_services_records_log!N435,ISBLANK(citizen_services_records_log!N435),"None"))</f>
        <v>Q222</v>
      </c>
      <c r="O435" s="5" t="str" cm="1">
        <f t="array" ref="O435">_xlfn.IFS(ISTEXT(citizen_services_records_log!O435),PROPER(citizen_services_records_log!O435),ISBLANK(citizen_services_records_log!O435),"None")</f>
        <v>Andries Radebe</v>
      </c>
      <c r="P435" s="4">
        <f>IF(ISBLANK(citizen_services_records_log!P435),"None",IF(ISNUMBER(citizen_services_records_log!P435),citizen_services_records_log!P435,DATE(RIGHT(citizen_services_records_log!P435,4),MID(citizen_services_records_log!P435,4,2),LEFT(citizen_services_records_log!P435,2))))</f>
        <v>46249</v>
      </c>
      <c r="Q435" s="5" t="str" cm="1">
        <f t="array" ref="Q435">SUBSTITUTE(_xlfn.IFS(ISTEXT(citizen_services_records_log!Q435),PROPER(citizen_services_records_log!Q435),ISBLANK(citizen_services_records_log!Q435),"None"),"Id","ID",1)</f>
        <v>Biometric Capture Failed, Rescheduled</v>
      </c>
    </row>
    <row r="436" spans="1:17" x14ac:dyDescent="0.3">
      <c r="A436" s="5" t="str">
        <f>IF(ISBLANK(citizen_services_records_log!A436),"None",(CONCATENATE(UPPER(_xlfn.TEXTBEFORE(SUBSTITUTE(citizen_services_records_log!A436, "-", ""), {"0","1","2","3","4","5","6","7","8","9"}, 1)),"-",RIGHT(citizen_services_records_log!A436,6))))</f>
        <v>MUN-000151</v>
      </c>
      <c r="B436" s="2">
        <f>IF(ISBLANK(citizen_services_records_log!B436),"None",IF(ISNUMBER(citizen_services_records_log!B436),citizen_services_records_log!B436,DATE(RIGHT(citizen_services_records_log!B436,4),MID(citizen_services_records_log!B436,4,2),LEFT(citizen_services_records_log!B436,2))))</f>
        <v>45942</v>
      </c>
      <c r="C436" s="5" t="str">
        <f>IF(citizen_services_records_log!C436 = "SASSA Grant Status Enquiry","SASSA - Grant Status Enquiry",IF(citizen_services_records_log!C436 = "SASSA Grant Application",  "SASSA - Grant Application", IF(citizen_services_records_log!C436=0,"None", citizen_services_records_log!C436)))</f>
        <v>Municipal - Account Query</v>
      </c>
      <c r="D436" s="5" t="str" cm="1">
        <f t="array" ref="D436">_xlfn.IFS(ISTEXT(citizen_services_records_log!D436),PROPER(citizen_services_records_log!D436),ISBLANK(citizen_services_records_log!D436),"None")</f>
        <v>Evaton Sassa Office</v>
      </c>
      <c r="E436" s="5" t="str" cm="1">
        <f t="array" ref="E436">_xlfn.IFS(ISTEXT(citizen_services_records_log!E436),PROPER(citizen_services_records_log!E436),ISBLANK(citizen_services_records_log!E436),"None")</f>
        <v>Refilwe Botha</v>
      </c>
      <c r="F436" s="6" cm="1">
        <f t="array" ref="F436">_xlfn.IFS(ISBLANK(citizen_services_records_log!F436),"None", TYPE(citizen_services_records_log!F436)=1,citizen_services_records_log!F436,citizen_services_records_log!F436="ID NOT PROVIDED","ID not provided" )</f>
        <v>4610000000000</v>
      </c>
      <c r="G436" s="4">
        <f>IF(ISBLANK(citizen_services_records_log!G436),"None",IF(ISNUMBER(citizen_services_records_log!G436),citizen_services_records_log!G436,DATE(RIGHT(citizen_services_records_log!G436,4),MID(citizen_services_records_log!G436,4,2),LEFT(citizen_services_records_log!G436,2))))</f>
        <v>16998</v>
      </c>
      <c r="H436" s="5" t="str" cm="1">
        <f t="array" ref="H436">_xlfn.IFS(citizen_services_records_log!H436="M", "Male", citizen_services_records_log!H436 = "F", "Female", citizen_services_records_log!H436="male", "Male", citizen_services_records_log!H436="female","Female", ISBLANK(citizen_services_records_log!H436),"None", citizen_services_records_log!H436 = "Female", "Female", citizen_services_records_log!H436="Male","Male")</f>
        <v>Male</v>
      </c>
      <c r="I436" s="6" t="str">
        <f>IF(OR(ISBLANK(citizen_services_records_log!I436),UPPER(TRIM(citizen_services_records_log!I436))="N/A"),"None",_xlfn.LET(_xlpm.d,RIGHT(SUBSTITUTE(SUBSTITUTE(SUBSTITUTE(SUBSTITUTE(citizen_services_records_log!I436," ",""),"-",""),"(",""),")",""),9),"0"&amp;LEFT(_xlpm.d,2)&amp;" "&amp;MID(_xlpm.d,3,3)&amp;" "&amp;RIGHT(_xlpm.d,4)))</f>
        <v>078 922 5029</v>
      </c>
      <c r="J436" s="5" t="str" cm="1">
        <f t="array" ref="J436">_xlfn.IFS(ISTEXT(citizen_services_records_log!J436),citizen_services_records_log!J436,ISBLANK(citizen_services_records_log!J436),"None")</f>
        <v>Ward 7</v>
      </c>
      <c r="K436" s="5" t="str" cm="1">
        <f t="array" ref="K436">_xlfn.IFS(ISTEXT(citizen_services_records_log!K436),citizen_services_records_log!K436, ISBLANK(citizen_services_records_log!K436),"None")</f>
        <v>None</v>
      </c>
      <c r="L436" s="5" t="str" cm="1">
        <f t="array" ref="L436">SUBSTITUTE(PROPER(_xlfn.IFS(ISTEXT(citizen_services_records_log!L436),citizen_services_records_log!L436, ISBLANK(citizen_services_records_log!L436),"None")),"Id","ID",1)</f>
        <v>Incomplete - Missing Proof Of Residence</v>
      </c>
      <c r="M436" s="5" t="str" cm="1">
        <f t="array" ref="M436">IF(citizen_services_records_log!M436 = "Re-opened","Re-opened",PROPER(_xlfn.IFS(ISTEXT(citizen_services_records_log!M436),citizen_services_records_log!M436, ISBLANK(citizen_services_records_log!M436),"None")))</f>
        <v>Captured</v>
      </c>
      <c r="N436" s="5" t="str" cm="1">
        <f t="array" ref="N436">(_xlfn.IFS(ISTEXT(citizen_services_records_log!N436),citizen_services_records_log!N436,ISBLANK(citizen_services_records_log!N436),"None"))</f>
        <v>Q119</v>
      </c>
      <c r="O436" s="5" t="str" cm="1">
        <f t="array" ref="O436">_xlfn.IFS(ISTEXT(citizen_services_records_log!O436),PROPER(citizen_services_records_log!O436),ISBLANK(citizen_services_records_log!O436),"None")</f>
        <v>Palesa Mahlangu</v>
      </c>
      <c r="P436" s="4">
        <f>IF(ISBLANK(citizen_services_records_log!P436),"None",IF(ISNUMBER(citizen_services_records_log!P436),citizen_services_records_log!P436,DATE(RIGHT(citizen_services_records_log!P436,4),MID(citizen_services_records_log!P436,4,2),LEFT(citizen_services_records_log!P436,2))))</f>
        <v>46019</v>
      </c>
      <c r="Q436" s="5" t="str" cm="1">
        <f t="array" ref="Q436">SUBSTITUTE(_xlfn.IFS(ISTEXT(citizen_services_records_log!Q436),PROPER(citizen_services_records_log!Q436),ISBLANK(citizen_services_records_log!Q436),"None"),"Id","ID",1)</f>
        <v>Interpreter Required - Assisted In Sesotho</v>
      </c>
    </row>
    <row r="437" spans="1:17" x14ac:dyDescent="0.3">
      <c r="A437" s="5" t="str">
        <f>IF(ISBLANK(citizen_services_records_log!A437),"None",(CONCATENATE(UPPER(_xlfn.TEXTBEFORE(SUBSTITUTE(citizen_services_records_log!A437, "-", ""), {"0","1","2","3","4","5","6","7","8","9"}, 1)),"-",RIGHT(citizen_services_records_log!A437,6))))</f>
        <v>DHA-000587</v>
      </c>
      <c r="B437" s="2">
        <f>IF(ISBLANK(citizen_services_records_log!B437),"None",IF(ISNUMBER(citizen_services_records_log!B437),citizen_services_records_log!B437,DATE(RIGHT(citizen_services_records_log!B437,4),MID(citizen_services_records_log!B437,4,2),LEFT(citizen_services_records_log!B437,2))))</f>
        <v>46106</v>
      </c>
      <c r="C437" s="5" t="str">
        <f>IF(citizen_services_records_log!C437 = "SASSA Grant Status Enquiry","SASSA - Grant Status Enquiry",IF(citizen_services_records_log!C437 = "SASSA Grant Application",  "SASSA - Grant Application", IF(citizen_services_records_log!C437=0,"None", citizen_services_records_log!C437)))</f>
        <v>Home Affairs - ID Application</v>
      </c>
      <c r="D437" s="5" t="str" cm="1">
        <f t="array" ref="D437">_xlfn.IFS(ISTEXT(citizen_services_records_log!D437),PROPER(citizen_services_records_log!D437),ISBLANK(citizen_services_records_log!D437),"None")</f>
        <v>Evaton Sassa Office</v>
      </c>
      <c r="E437" s="5" t="str" cm="1">
        <f t="array" ref="E437">_xlfn.IFS(ISTEXT(citizen_services_records_log!E437),PROPER(citizen_services_records_log!E437),ISBLANK(citizen_services_records_log!E437),"None")</f>
        <v>None</v>
      </c>
      <c r="F437" s="6" cm="1">
        <f t="array" ref="F437">_xlfn.IFS(ISBLANK(citizen_services_records_log!F437),"None", TYPE(citizen_services_records_log!F437)=1,citizen_services_records_log!F437,citizen_services_records_log!F437="ID NOT PROVIDED","ID not provided" )</f>
        <v>5700000000000</v>
      </c>
      <c r="G437" s="4">
        <f>IF(ISBLANK(citizen_services_records_log!G437),"None",IF(ISNUMBER(citizen_services_records_log!G437),citizen_services_records_log!G437,DATE(RIGHT(citizen_services_records_log!G437,4),MID(citizen_services_records_log!G437,4,2),LEFT(citizen_services_records_log!G437,2))))</f>
        <v>20877</v>
      </c>
      <c r="H437" s="5" t="str" cm="1">
        <f t="array" ref="H437">_xlfn.IFS(citizen_services_records_log!H437="M", "Male", citizen_services_records_log!H437 = "F", "Female", citizen_services_records_log!H437="male", "Male", citizen_services_records_log!H437="female","Female", ISBLANK(citizen_services_records_log!H437),"None", citizen_services_records_log!H437 = "Female", "Female", citizen_services_records_log!H437="Male","Male")</f>
        <v>None</v>
      </c>
      <c r="I437" s="6" t="str">
        <f>IF(OR(ISBLANK(citizen_services_records_log!I437),UPPER(TRIM(citizen_services_records_log!I437))="N/A"),"None",_xlfn.LET(_xlpm.d,RIGHT(SUBSTITUTE(SUBSTITUTE(SUBSTITUTE(SUBSTITUTE(citizen_services_records_log!I437," ",""),"-",""),"(",""),")",""),9),"0"&amp;LEFT(_xlpm.d,2)&amp;" "&amp;MID(_xlpm.d,3,3)&amp;" "&amp;RIGHT(_xlpm.d,4)))</f>
        <v>082 229 6049</v>
      </c>
      <c r="J437" s="5" t="str" cm="1">
        <f t="array" ref="J437">_xlfn.IFS(ISTEXT(citizen_services_records_log!J437),citizen_services_records_log!J437,ISBLANK(citizen_services_records_log!J437),"None")</f>
        <v>Ward 8</v>
      </c>
      <c r="K437" s="5" t="str" cm="1">
        <f t="array" ref="K437">_xlfn.IFS(ISTEXT(citizen_services_records_log!K437),citizen_services_records_log!K437, ISBLANK(citizen_services_records_log!K437),"None")</f>
        <v>None</v>
      </c>
      <c r="L437" s="5" t="str" cm="1">
        <f t="array" ref="L437">SUBSTITUTE(PROPER(_xlfn.IFS(ISTEXT(citizen_services_records_log!L437),citizen_services_records_log!L437, ISBLANK(citizen_services_records_log!L437),"None")),"Id","ID",1)</f>
        <v>Rejected</v>
      </c>
      <c r="M437" s="5" t="str" cm="1">
        <f t="array" ref="M437">IF(citizen_services_records_log!M437 = "Re-opened","Re-opened",PROPER(_xlfn.IFS(ISTEXT(citizen_services_records_log!M437),citizen_services_records_log!M437, ISBLANK(citizen_services_records_log!M437),"None")))</f>
        <v>Re-opened</v>
      </c>
      <c r="N437" s="5" t="str" cm="1">
        <f t="array" ref="N437">(_xlfn.IFS(ISTEXT(citizen_services_records_log!N437),citizen_services_records_log!N437,ISBLANK(citizen_services_records_log!N437),"None"))</f>
        <v>None</v>
      </c>
      <c r="O437" s="5" t="str" cm="1">
        <f t="array" ref="O437">_xlfn.IFS(ISTEXT(citizen_services_records_log!O437),PROPER(citizen_services_records_log!O437),ISBLANK(citizen_services_records_log!O437),"None")</f>
        <v>None</v>
      </c>
      <c r="P437" s="4" t="str">
        <f>IF(ISBLANK(citizen_services_records_log!P437),"None",IF(ISNUMBER(citizen_services_records_log!P437),citizen_services_records_log!P437,DATE(RIGHT(citizen_services_records_log!P437,4),MID(citizen_services_records_log!P437,4,2),LEFT(citizen_services_records_log!P437,2))))</f>
        <v>None</v>
      </c>
      <c r="Q437" s="5" t="str" cm="1">
        <f t="array" ref="Q437">SUBSTITUTE(_xlfn.IFS(ISTEXT(citizen_services_records_log!Q437),PROPER(citizen_services_records_log!Q437),ISBLANK(citizen_services_records_log!Q437),"None"),"Id","ID",1)</f>
        <v>None</v>
      </c>
    </row>
    <row r="438" spans="1:17" x14ac:dyDescent="0.3">
      <c r="A438" s="5" t="str">
        <f>IF(ISBLANK(citizen_services_records_log!A438),"None",(CONCATENATE(UPPER(_xlfn.TEXTBEFORE(SUBSTITUTE(citizen_services_records_log!A438, "-", ""), {"0","1","2","3","4","5","6","7","8","9"}, 1)),"-",RIGHT(citizen_services_records_log!A438,6))))</f>
        <v>SASSA-000756</v>
      </c>
      <c r="B438" s="2">
        <f>IF(ISBLANK(citizen_services_records_log!B438),"None",IF(ISNUMBER(citizen_services_records_log!B438),citizen_services_records_log!B438,DATE(RIGHT(citizen_services_records_log!B438,4),MID(citizen_services_records_log!B438,4,2),LEFT(citizen_services_records_log!B438,2))))</f>
        <v>46039</v>
      </c>
      <c r="C438" s="5" t="str">
        <f>IF(citizen_services_records_log!C438 = "SASSA Grant Status Enquiry","SASSA - Grant Status Enquiry",IF(citizen_services_records_log!C438 = "SASSA Grant Application",  "SASSA - Grant Application", IF(citizen_services_records_log!C438=0,"None", citizen_services_records_log!C438)))</f>
        <v>SASSA - Grant Status Enquiry</v>
      </c>
      <c r="D438" s="5" t="str" cm="1">
        <f t="array" ref="D438">_xlfn.IFS(ISTEXT(citizen_services_records_log!D438),PROPER(citizen_services_records_log!D438),ISBLANK(citizen_services_records_log!D438),"None")</f>
        <v>Vereeniging Home Affairs</v>
      </c>
      <c r="E438" s="5" t="str" cm="1">
        <f t="array" ref="E438">_xlfn.IFS(ISTEXT(citizen_services_records_log!E438),PROPER(citizen_services_records_log!E438),ISBLANK(citizen_services_records_log!E438),"None")</f>
        <v>Nomvula Nkosi</v>
      </c>
      <c r="F438" s="6" cm="1">
        <f t="array" ref="F438">_xlfn.IFS(ISBLANK(citizen_services_records_log!F438),"None", TYPE(citizen_services_records_log!F438)=1,citizen_services_records_log!F438,citizen_services_records_log!F438="ID NOT PROVIDED","ID not provided" )</f>
        <v>8110000000000</v>
      </c>
      <c r="G438" s="4">
        <f>IF(ISBLANK(citizen_services_records_log!G438),"None",IF(ISNUMBER(citizen_services_records_log!G438),citizen_services_records_log!G438,DATE(RIGHT(citizen_services_records_log!G438,4),MID(citizen_services_records_log!G438,4,2),LEFT(citizen_services_records_log!G438,2))))</f>
        <v>29908</v>
      </c>
      <c r="H438" s="5" t="str" cm="1">
        <f t="array" ref="H438">_xlfn.IFS(citizen_services_records_log!H438="M", "Male", citizen_services_records_log!H438 = "F", "Female", citizen_services_records_log!H438="male", "Male", citizen_services_records_log!H438="female","Female", ISBLANK(citizen_services_records_log!H438),"None", citizen_services_records_log!H438 = "Female", "Female", citizen_services_records_log!H438="Male","Male")</f>
        <v>Male</v>
      </c>
      <c r="I438" s="6" t="str">
        <f>IF(OR(ISBLANK(citizen_services_records_log!I438),UPPER(TRIM(citizen_services_records_log!I438))="N/A"),"None",_xlfn.LET(_xlpm.d,RIGHT(SUBSTITUTE(SUBSTITUTE(SUBSTITUTE(SUBSTITUTE(citizen_services_records_log!I438," ",""),"-",""),"(",""),")",""),9),"0"&amp;LEFT(_xlpm.d,2)&amp;" "&amp;MID(_xlpm.d,3,3)&amp;" "&amp;RIGHT(_xlpm.d,4)))</f>
        <v>062 312 1468</v>
      </c>
      <c r="J438" s="5" t="str" cm="1">
        <f t="array" ref="J438">_xlfn.IFS(ISTEXT(citizen_services_records_log!J438),citizen_services_records_log!J438,ISBLANK(citizen_services_records_log!J438),"None")</f>
        <v>Ward 9</v>
      </c>
      <c r="K438" s="5" t="str" cm="1">
        <f t="array" ref="K438">_xlfn.IFS(ISTEXT(citizen_services_records_log!K438),citizen_services_records_log!K438, ISBLANK(citizen_services_records_log!K438),"None")</f>
        <v>Disability Grant</v>
      </c>
      <c r="L438" s="5" t="str" cm="1">
        <f t="array" ref="L438">SUBSTITUTE(PROPER(_xlfn.IFS(ISTEXT(citizen_services_records_log!L438),citizen_services_records_log!L438, ISBLANK(citizen_services_records_log!L438),"None")),"Id","ID",1)</f>
        <v>Approved</v>
      </c>
      <c r="M438" s="5" t="str" cm="1">
        <f t="array" ref="M438">IF(citizen_services_records_log!M438 = "Re-opened","Re-opened",PROPER(_xlfn.IFS(ISTEXT(citizen_services_records_log!M438),citizen_services_records_log!M438, ISBLANK(citizen_services_records_log!M438),"None")))</f>
        <v>Resolved</v>
      </c>
      <c r="N438" s="5" t="str" cm="1">
        <f t="array" ref="N438">(_xlfn.IFS(ISTEXT(citizen_services_records_log!N438),citizen_services_records_log!N438,ISBLANK(citizen_services_records_log!N438),"None"))</f>
        <v>Q018</v>
      </c>
      <c r="O438" s="5" t="str" cm="1">
        <f t="array" ref="O438">_xlfn.IFS(ISTEXT(citizen_services_records_log!O438),PROPER(citizen_services_records_log!O438),ISBLANK(citizen_services_records_log!O438),"None")</f>
        <v>Zanele Radebe</v>
      </c>
      <c r="P438" s="4" t="str">
        <f>IF(ISBLANK(citizen_services_records_log!P438),"None",IF(ISNUMBER(citizen_services_records_log!P438),citizen_services_records_log!P438,DATE(RIGHT(citizen_services_records_log!P438,4),MID(citizen_services_records_log!P438,4,2),LEFT(citizen_services_records_log!P438,2))))</f>
        <v>None</v>
      </c>
      <c r="Q438" s="5" t="str" cm="1">
        <f t="array" ref="Q438">SUBSTITUTE(_xlfn.IFS(ISTEXT(citizen_services_records_log!Q438),PROPER(citizen_services_records_log!Q438),ISBLANK(citizen_services_records_log!Q438),"None"),"Id","ID",1)</f>
        <v>Applicant Referred To Social Worker</v>
      </c>
    </row>
    <row r="439" spans="1:17" x14ac:dyDescent="0.3">
      <c r="A439" s="5" t="str">
        <f>IF(ISBLANK(citizen_services_records_log!A439),"None",(CONCATENATE(UPPER(_xlfn.TEXTBEFORE(SUBSTITUTE(citizen_services_records_log!A439, "-", ""), {"0","1","2","3","4","5","6","7","8","9"}, 1)),"-",RIGHT(citizen_services_records_log!A439,6))))</f>
        <v>DHA-000100</v>
      </c>
      <c r="B439" s="2">
        <f>IF(ISBLANK(citizen_services_records_log!B439),"None",IF(ISNUMBER(citizen_services_records_log!B439),citizen_services_records_log!B439,DATE(RIGHT(citizen_services_records_log!B439,4),MID(citizen_services_records_log!B439,4,2),LEFT(citizen_services_records_log!B439,2))))</f>
        <v>46100</v>
      </c>
      <c r="C439" s="5" t="str">
        <f>IF(citizen_services_records_log!C439 = "SASSA Grant Status Enquiry","SASSA - Grant Status Enquiry",IF(citizen_services_records_log!C439 = "SASSA Grant Application",  "SASSA - Grant Application", IF(citizen_services_records_log!C439=0,"None", citizen_services_records_log!C439)))</f>
        <v>Home Affairs - Death Certificate</v>
      </c>
      <c r="D439" s="5" t="str" cm="1">
        <f t="array" ref="D439">_xlfn.IFS(ISTEXT(citizen_services_records_log!D439),PROPER(citizen_services_records_log!D439),ISBLANK(citizen_services_records_log!D439),"None")</f>
        <v>Meyerton Municipal Office</v>
      </c>
      <c r="E439" s="5" t="str" cm="1">
        <f t="array" ref="E439">_xlfn.IFS(ISTEXT(citizen_services_records_log!E439),PROPER(citizen_services_records_log!E439),ISBLANK(citizen_services_records_log!E439),"None")</f>
        <v>Dorah Molefe</v>
      </c>
      <c r="F439" s="6" cm="1">
        <f t="array" ref="F439">_xlfn.IFS(ISBLANK(citizen_services_records_log!F439),"None", TYPE(citizen_services_records_log!F439)=1,citizen_services_records_log!F439,citizen_services_records_log!F439="ID NOT PROVIDED","ID not provided" )</f>
        <v>6910000000000</v>
      </c>
      <c r="G439" s="4">
        <f>IF(ISBLANK(citizen_services_records_log!G439),"None",IF(ISNUMBER(citizen_services_records_log!G439),citizen_services_records_log!G439,DATE(RIGHT(citizen_services_records_log!G439,4),MID(citizen_services_records_log!G439,4,2),LEFT(citizen_services_records_log!G439,2))))</f>
        <v>25513</v>
      </c>
      <c r="H439" s="5" t="str" cm="1">
        <f t="array" ref="H439">_xlfn.IFS(citizen_services_records_log!H439="M", "Male", citizen_services_records_log!H439 = "F", "Female", citizen_services_records_log!H439="male", "Male", citizen_services_records_log!H439="female","Female", ISBLANK(citizen_services_records_log!H439),"None", citizen_services_records_log!H439 = "Female", "Female", citizen_services_records_log!H439="Male","Male")</f>
        <v>Male</v>
      </c>
      <c r="I439" s="6" t="str">
        <f>IF(OR(ISBLANK(citizen_services_records_log!I439),UPPER(TRIM(citizen_services_records_log!I439))="N/A"),"None",_xlfn.LET(_xlpm.d,RIGHT(SUBSTITUTE(SUBSTITUTE(SUBSTITUTE(SUBSTITUTE(citizen_services_records_log!I439," ",""),"-",""),"(",""),")",""),9),"0"&amp;LEFT(_xlpm.d,2)&amp;" "&amp;MID(_xlpm.d,3,3)&amp;" "&amp;RIGHT(_xlpm.d,4)))</f>
        <v>076 236 7880</v>
      </c>
      <c r="J439" s="5" t="str" cm="1">
        <f t="array" ref="J439">_xlfn.IFS(ISTEXT(citizen_services_records_log!J439),citizen_services_records_log!J439,ISBLANK(citizen_services_records_log!J439),"None")</f>
        <v>Ward 7</v>
      </c>
      <c r="K439" s="5" t="str" cm="1">
        <f t="array" ref="K439">_xlfn.IFS(ISTEXT(citizen_services_records_log!K439),citizen_services_records_log!K439, ISBLANK(citizen_services_records_log!K439),"None")</f>
        <v>None</v>
      </c>
      <c r="L439" s="5" t="str" cm="1">
        <f t="array" ref="L439">SUBSTITUTE(PROPER(_xlfn.IFS(ISTEXT(citizen_services_records_log!L439),citizen_services_records_log!L439, ISBLANK(citizen_services_records_log!L439),"None")),"Id","ID",1)</f>
        <v>Rejected</v>
      </c>
      <c r="M439" s="5" t="str" cm="1">
        <f t="array" ref="M439">IF(citizen_services_records_log!M439 = "Re-opened","Re-opened",PROPER(_xlfn.IFS(ISTEXT(citizen_services_records_log!M439),citizen_services_records_log!M439, ISBLANK(citizen_services_records_log!M439),"None")))</f>
        <v>Captured</v>
      </c>
      <c r="N439" s="5" t="str" cm="1">
        <f t="array" ref="N439">(_xlfn.IFS(ISTEXT(citizen_services_records_log!N439),citizen_services_records_log!N439,ISBLANK(citizen_services_records_log!N439),"None"))</f>
        <v>Q290</v>
      </c>
      <c r="O439" s="5" t="str" cm="1">
        <f t="array" ref="O439">_xlfn.IFS(ISTEXT(citizen_services_records_log!O439),PROPER(citizen_services_records_log!O439),ISBLANK(citizen_services_records_log!O439),"None")</f>
        <v>Werner Meyer</v>
      </c>
      <c r="P439" s="4" t="str">
        <f>IF(ISBLANK(citizen_services_records_log!P439),"None",IF(ISNUMBER(citizen_services_records_log!P439),citizen_services_records_log!P439,DATE(RIGHT(citizen_services_records_log!P439,4),MID(citizen_services_records_log!P439,4,2),LEFT(citizen_services_records_log!P439,2))))</f>
        <v>None</v>
      </c>
      <c r="Q439" s="5" t="str" cm="1">
        <f t="array" ref="Q439">SUBSTITUTE(_xlfn.IFS(ISTEXT(citizen_services_records_log!Q439),PROPER(citizen_services_records_log!Q439),ISBLANK(citizen_services_records_log!Q439),"None"),"Id","ID",1)</f>
        <v>Applicant Is A Minor, Guardian Present And Documented</v>
      </c>
    </row>
    <row r="440" spans="1:17" x14ac:dyDescent="0.3">
      <c r="A440" s="5" t="str">
        <f>IF(ISBLANK(citizen_services_records_log!A440),"None",(CONCATENATE(UPPER(_xlfn.TEXTBEFORE(SUBSTITUTE(citizen_services_records_log!A440, "-", ""), {"0","1","2","3","4","5","6","7","8","9"}, 1)),"-",RIGHT(citizen_services_records_log!A440,6))))</f>
        <v>DHA-000875</v>
      </c>
      <c r="B440" s="2">
        <f>IF(ISBLANK(citizen_services_records_log!B440),"None",IF(ISNUMBER(citizen_services_records_log!B440),citizen_services_records_log!B440,DATE(RIGHT(citizen_services_records_log!B440,4),MID(citizen_services_records_log!B440,4,2),LEFT(citizen_services_records_log!B440,2))))</f>
        <v>46114</v>
      </c>
      <c r="C440" s="5" t="str">
        <f>IF(citizen_services_records_log!C440 = "SASSA Grant Status Enquiry","SASSA - Grant Status Enquiry",IF(citizen_services_records_log!C440 = "SASSA Grant Application",  "SASSA - Grant Application", IF(citizen_services_records_log!C440=0,"None", citizen_services_records_log!C440)))</f>
        <v>Home Affairs - ID Application</v>
      </c>
      <c r="D440" s="5" t="str" cm="1">
        <f t="array" ref="D440">_xlfn.IFS(ISTEXT(citizen_services_records_log!D440),PROPER(citizen_services_records_log!D440),ISBLANK(citizen_services_records_log!D440),"None")</f>
        <v>Meyerton Municipal Office</v>
      </c>
      <c r="E440" s="5" t="str" cm="1">
        <f t="array" ref="E440">_xlfn.IFS(ISTEXT(citizen_services_records_log!E440),PROPER(citizen_services_records_log!E440),ISBLANK(citizen_services_records_log!E440),"None")</f>
        <v>Willem Kruger</v>
      </c>
      <c r="F440" s="6" t="str" cm="1">
        <f t="array" ref="F440">_xlfn.IFS(ISBLANK(citizen_services_records_log!F440),"None", TYPE(citizen_services_records_log!F440)=1,citizen_services_records_log!F440,citizen_services_records_log!F440="ID NOT PROVIDED","ID not provided" )</f>
        <v>None</v>
      </c>
      <c r="G440" s="4" t="str">
        <f>IF(ISBLANK(citizen_services_records_log!G440),"None",IF(ISNUMBER(citizen_services_records_log!G440),citizen_services_records_log!G440,DATE(RIGHT(citizen_services_records_log!G440,4),MID(citizen_services_records_log!G440,4,2),LEFT(citizen_services_records_log!G440,2))))</f>
        <v>None</v>
      </c>
      <c r="H440" s="5" t="str" cm="1">
        <f t="array" ref="H440">_xlfn.IFS(citizen_services_records_log!H440="M", "Male", citizen_services_records_log!H440 = "F", "Female", citizen_services_records_log!H440="male", "Male", citizen_services_records_log!H440="female","Female", ISBLANK(citizen_services_records_log!H440),"None", citizen_services_records_log!H440 = "Female", "Female", citizen_services_records_log!H440="Male","Male")</f>
        <v>None</v>
      </c>
      <c r="I440" s="6" t="str">
        <f>IF(OR(ISBLANK(citizen_services_records_log!I440),UPPER(TRIM(citizen_services_records_log!I440))="N/A"),"None",_xlfn.LET(_xlpm.d,RIGHT(SUBSTITUTE(SUBSTITUTE(SUBSTITUTE(SUBSTITUTE(citizen_services_records_log!I440," ",""),"-",""),"(",""),")",""),9),"0"&amp;LEFT(_xlpm.d,2)&amp;" "&amp;MID(_xlpm.d,3,3)&amp;" "&amp;RIGHT(_xlpm.d,4)))</f>
        <v>065 541 1694</v>
      </c>
      <c r="J440" s="5" t="str" cm="1">
        <f t="array" ref="J440">_xlfn.IFS(ISTEXT(citizen_services_records_log!J440),citizen_services_records_log!J440,ISBLANK(citizen_services_records_log!J440),"None")</f>
        <v>Ward 16</v>
      </c>
      <c r="K440" s="5" t="str" cm="1">
        <f t="array" ref="K440">_xlfn.IFS(ISTEXT(citizen_services_records_log!K440),citizen_services_records_log!K440, ISBLANK(citizen_services_records_log!K440),"None")</f>
        <v>None</v>
      </c>
      <c r="L440" s="5" t="str" cm="1">
        <f t="array" ref="L440">SUBSTITUTE(PROPER(_xlfn.IFS(ISTEXT(citizen_services_records_log!L440),citizen_services_records_log!L440, ISBLANK(citizen_services_records_log!L440),"None")),"Id","ID",1)</f>
        <v>Pending Verification</v>
      </c>
      <c r="M440" s="5" t="str" cm="1">
        <f t="array" ref="M440">IF(citizen_services_records_log!M440 = "Re-opened","Re-opened",PROPER(_xlfn.IFS(ISTEXT(citizen_services_records_log!M440),citizen_services_records_log!M440, ISBLANK(citizen_services_records_log!M440),"None")))</f>
        <v>Captured</v>
      </c>
      <c r="N440" s="5" t="str" cm="1">
        <f t="array" ref="N440">(_xlfn.IFS(ISTEXT(citizen_services_records_log!N440),citizen_services_records_log!N440,ISBLANK(citizen_services_records_log!N440),"None"))</f>
        <v>Q080</v>
      </c>
      <c r="O440" s="5" t="str" cm="1">
        <f t="array" ref="O440">_xlfn.IFS(ISTEXT(citizen_services_records_log!O440),PROPER(citizen_services_records_log!O440),ISBLANK(citizen_services_records_log!O440),"None")</f>
        <v>Refilwe Sithole</v>
      </c>
      <c r="P440" s="4">
        <f>IF(ISBLANK(citizen_services_records_log!P440),"None",IF(ISNUMBER(citizen_services_records_log!P440),citizen_services_records_log!P440,DATE(RIGHT(citizen_services_records_log!P440,4),MID(citizen_services_records_log!P440,4,2),LEFT(citizen_services_records_log!P440,2))))</f>
        <v>46134</v>
      </c>
      <c r="Q440" s="5" t="str" cm="1">
        <f t="array" ref="Q440">SUBSTITUTE(_xlfn.IFS(ISTEXT(citizen_services_records_log!Q440),PROPER(citizen_services_records_log!Q440),ISBLANK(citizen_services_records_log!Q440),"None"),"Id","ID",1)</f>
        <v>System Offline - Captured Manually, Will Upload Later</v>
      </c>
    </row>
    <row r="441" spans="1:17" x14ac:dyDescent="0.3">
      <c r="A441" s="5" t="str">
        <f>IF(ISBLANK(citizen_services_records_log!A441),"None",(CONCATENATE(UPPER(_xlfn.TEXTBEFORE(SUBSTITUTE(citizen_services_records_log!A441, "-", ""), {"0","1","2","3","4","5","6","7","8","9"}, 1)),"-",RIGHT(citizen_services_records_log!A441,6))))</f>
        <v>DHA-000303</v>
      </c>
      <c r="B441" s="2">
        <f>IF(ISBLANK(citizen_services_records_log!B441),"None",IF(ISNUMBER(citizen_services_records_log!B441),citizen_services_records_log!B441,DATE(RIGHT(citizen_services_records_log!B441,4),MID(citizen_services_records_log!B441,4,2),LEFT(citizen_services_records_log!B441,2))))</f>
        <v>46051</v>
      </c>
      <c r="C441" s="5" t="str">
        <f>IF(citizen_services_records_log!C441 = "SASSA Grant Status Enquiry","SASSA - Grant Status Enquiry",IF(citizen_services_records_log!C441 = "SASSA Grant Application",  "SASSA - Grant Application", IF(citizen_services_records_log!C441=0,"None", citizen_services_records_log!C441)))</f>
        <v>Home Affairs - Birth Certificate</v>
      </c>
      <c r="D441" s="5" t="str" cm="1">
        <f t="array" ref="D441">_xlfn.IFS(ISTEXT(citizen_services_records_log!D441),PROPER(citizen_services_records_log!D441),ISBLANK(citizen_services_records_log!D441),"None")</f>
        <v>Evaton Sassa Office</v>
      </c>
      <c r="E441" s="5" t="str" cm="1">
        <f t="array" ref="E441">_xlfn.IFS(ISTEXT(citizen_services_records_log!E441),PROPER(citizen_services_records_log!E441),ISBLANK(citizen_services_records_log!E441),"None")</f>
        <v>Dorah Mokoena</v>
      </c>
      <c r="F441" s="6" cm="1">
        <f t="array" ref="F441">_xlfn.IFS(ISBLANK(citizen_services_records_log!F441),"None", TYPE(citizen_services_records_log!F441)=1,citizen_services_records_log!F441,citizen_services_records_log!F441="ID NOT PROVIDED","ID not provided" )</f>
        <v>5600000000000</v>
      </c>
      <c r="G441" s="4">
        <f>IF(ISBLANK(citizen_services_records_log!G441),"None",IF(ISNUMBER(citizen_services_records_log!G441),citizen_services_records_log!G441,DATE(RIGHT(citizen_services_records_log!G441,4),MID(citizen_services_records_log!G441,4,2),LEFT(citizen_services_records_log!G441,2))))</f>
        <v>20491</v>
      </c>
      <c r="H441" s="5" t="str" cm="1">
        <f t="array" ref="H441">_xlfn.IFS(citizen_services_records_log!H441="M", "Male", citizen_services_records_log!H441 = "F", "Female", citizen_services_records_log!H441="male", "Male", citizen_services_records_log!H441="female","Female", ISBLANK(citizen_services_records_log!H441),"None", citizen_services_records_log!H441 = "Female", "Female", citizen_services_records_log!H441="Male","Male")</f>
        <v>Female</v>
      </c>
      <c r="I441" s="6" t="str">
        <f>IF(OR(ISBLANK(citizen_services_records_log!I441),UPPER(TRIM(citizen_services_records_log!I441))="N/A"),"None",_xlfn.LET(_xlpm.d,RIGHT(SUBSTITUTE(SUBSTITUTE(SUBSTITUTE(SUBSTITUTE(citizen_services_records_log!I441," ",""),"-",""),"(",""),")",""),9),"0"&amp;LEFT(_xlpm.d,2)&amp;" "&amp;MID(_xlpm.d,3,3)&amp;" "&amp;RIGHT(_xlpm.d,4)))</f>
        <v>None</v>
      </c>
      <c r="J441" s="5" t="str" cm="1">
        <f t="array" ref="J441">_xlfn.IFS(ISTEXT(citizen_services_records_log!J441),citizen_services_records_log!J441,ISBLANK(citizen_services_records_log!J441),"None")</f>
        <v>Ward 3</v>
      </c>
      <c r="K441" s="5" t="str" cm="1">
        <f t="array" ref="K441">_xlfn.IFS(ISTEXT(citizen_services_records_log!K441),citizen_services_records_log!K441, ISBLANK(citizen_services_records_log!K441),"None")</f>
        <v>None</v>
      </c>
      <c r="L441" s="5" t="str" cm="1">
        <f t="array" ref="L441">SUBSTITUTE(PROPER(_xlfn.IFS(ISTEXT(citizen_services_records_log!L441),citizen_services_records_log!L441, ISBLANK(citizen_services_records_log!L441),"None")),"Id","ID",1)</f>
        <v>Complete</v>
      </c>
      <c r="M441" s="5" t="str" cm="1">
        <f t="array" ref="M441">IF(citizen_services_records_log!M441 = "Re-opened","Re-opened",PROPER(_xlfn.IFS(ISTEXT(citizen_services_records_log!M441),citizen_services_records_log!M441, ISBLANK(citizen_services_records_log!M441),"None")))</f>
        <v>Captured</v>
      </c>
      <c r="N441" s="5" t="str" cm="1">
        <f t="array" ref="N441">(_xlfn.IFS(ISTEXT(citizen_services_records_log!N441),citizen_services_records_log!N441,ISBLANK(citizen_services_records_log!N441),"None"))</f>
        <v>Q229</v>
      </c>
      <c r="O441" s="5" t="str" cm="1">
        <f t="array" ref="O441">_xlfn.IFS(ISTEXT(citizen_services_records_log!O441),PROPER(citizen_services_records_log!O441),ISBLANK(citizen_services_records_log!O441),"None")</f>
        <v>Busisiwe Khumalo</v>
      </c>
      <c r="P441" s="4" t="str">
        <f>IF(ISBLANK(citizen_services_records_log!P441),"None",IF(ISNUMBER(citizen_services_records_log!P441),citizen_services_records_log!P441,DATE(RIGHT(citizen_services_records_log!P441,4),MID(citizen_services_records_log!P441,4,2),LEFT(citizen_services_records_log!P441,2))))</f>
        <v>None</v>
      </c>
      <c r="Q441" s="5" t="str" cm="1">
        <f t="array" ref="Q441">SUBSTITUTE(_xlfn.IFS(ISTEXT(citizen_services_records_log!Q441),PROPER(citizen_services_records_log!Q441),ISBLANK(citizen_services_records_log!Q441),"None"),"Id","ID",1)</f>
        <v>None</v>
      </c>
    </row>
    <row r="442" spans="1:17" x14ac:dyDescent="0.3">
      <c r="A442" s="5" t="str">
        <f>IF(ISBLANK(citizen_services_records_log!A442),"None",(CONCATENATE(UPPER(_xlfn.TEXTBEFORE(SUBSTITUTE(citizen_services_records_log!A442, "-", ""), {"0","1","2","3","4","5","6","7","8","9"}, 1)),"-",RIGHT(citizen_services_records_log!A442,6))))</f>
        <v>DHA-000684</v>
      </c>
      <c r="B442" s="2">
        <f>IF(ISBLANK(citizen_services_records_log!B442),"None",IF(ISNUMBER(citizen_services_records_log!B442),citizen_services_records_log!B442,DATE(RIGHT(citizen_services_records_log!B442,4),MID(citizen_services_records_log!B442,4,2),LEFT(citizen_services_records_log!B442,2))))</f>
        <v>46161</v>
      </c>
      <c r="C442" s="5" t="str">
        <f>IF(citizen_services_records_log!C442 = "SASSA Grant Status Enquiry","SASSA - Grant Status Enquiry",IF(citizen_services_records_log!C442 = "SASSA Grant Application",  "SASSA - Grant Application", IF(citizen_services_records_log!C442=0,"None", citizen_services_records_log!C442)))</f>
        <v>Home Affairs - ID Application</v>
      </c>
      <c r="D442" s="5" t="str" cm="1">
        <f t="array" ref="D442">_xlfn.IFS(ISTEXT(citizen_services_records_log!D442),PROPER(citizen_services_records_log!D442),ISBLANK(citizen_services_records_log!D442),"None")</f>
        <v>Meyerton Municipal Office</v>
      </c>
      <c r="E442" s="5" t="str" cm="1">
        <f t="array" ref="E442">_xlfn.IFS(ISTEXT(citizen_services_records_log!E442),PROPER(citizen_services_records_log!E442),ISBLANK(citizen_services_records_log!E442),"None")</f>
        <v>Willem Nkosi</v>
      </c>
      <c r="F442" s="6" cm="1">
        <f t="array" ref="F442">_xlfn.IFS(ISBLANK(citizen_services_records_log!F442),"None", TYPE(citizen_services_records_log!F442)=1,citizen_services_records_log!F442,citizen_services_records_log!F442="ID NOT PROVIDED","ID not provided" )</f>
        <v>5500000000000</v>
      </c>
      <c r="G442" s="4">
        <f>IF(ISBLANK(citizen_services_records_log!G442),"None",IF(ISNUMBER(citizen_services_records_log!G442),citizen_services_records_log!G442,DATE(RIGHT(citizen_services_records_log!G442,4),MID(citizen_services_records_log!G442,4,2),LEFT(citizen_services_records_log!G442,2))))</f>
        <v>20176</v>
      </c>
      <c r="H442" s="5" t="str" cm="1">
        <f t="array" ref="H442">_xlfn.IFS(citizen_services_records_log!H442="M", "Male", citizen_services_records_log!H442 = "F", "Female", citizen_services_records_log!H442="male", "Male", citizen_services_records_log!H442="female","Female", ISBLANK(citizen_services_records_log!H442),"None", citizen_services_records_log!H442 = "Female", "Female", citizen_services_records_log!H442="Male","Male")</f>
        <v>Male</v>
      </c>
      <c r="I442" s="6" t="str">
        <f>IF(OR(ISBLANK(citizen_services_records_log!I442),UPPER(TRIM(citizen_services_records_log!I442))="N/A"),"None",_xlfn.LET(_xlpm.d,RIGHT(SUBSTITUTE(SUBSTITUTE(SUBSTITUTE(SUBSTITUTE(citizen_services_records_log!I442," ",""),"-",""),"(",""),")",""),9),"0"&amp;LEFT(_xlpm.d,2)&amp;" "&amp;MID(_xlpm.d,3,3)&amp;" "&amp;RIGHT(_xlpm.d,4)))</f>
        <v>None</v>
      </c>
      <c r="J442" s="5" t="str" cm="1">
        <f t="array" ref="J442">_xlfn.IFS(ISTEXT(citizen_services_records_log!J442),citizen_services_records_log!J442,ISBLANK(citizen_services_records_log!J442),"None")</f>
        <v>Ward 21</v>
      </c>
      <c r="K442" s="5" t="str" cm="1">
        <f t="array" ref="K442">_xlfn.IFS(ISTEXT(citizen_services_records_log!K442),citizen_services_records_log!K442, ISBLANK(citizen_services_records_log!K442),"None")</f>
        <v>None</v>
      </c>
      <c r="L442" s="5" t="str" cm="1">
        <f t="array" ref="L442">SUBSTITUTE(PROPER(_xlfn.IFS(ISTEXT(citizen_services_records_log!L442),citizen_services_records_log!L442, ISBLANK(citizen_services_records_log!L442),"None")),"Id","ID",1)</f>
        <v>None</v>
      </c>
      <c r="M442" s="5" t="str" cm="1">
        <f t="array" ref="M442">IF(citizen_services_records_log!M442 = "Re-opened","Re-opened",PROPER(_xlfn.IFS(ISTEXT(citizen_services_records_log!M442),citizen_services_records_log!M442, ISBLANK(citizen_services_records_log!M442),"None")))</f>
        <v>Re-opened</v>
      </c>
      <c r="N442" s="5" t="str" cm="1">
        <f t="array" ref="N442">(_xlfn.IFS(ISTEXT(citizen_services_records_log!N442),citizen_services_records_log!N442,ISBLANK(citizen_services_records_log!N442),"None"))</f>
        <v>Q279</v>
      </c>
      <c r="O442" s="5" t="str" cm="1">
        <f t="array" ref="O442">_xlfn.IFS(ISTEXT(citizen_services_records_log!O442),PROPER(citizen_services_records_log!O442),ISBLANK(citizen_services_records_log!O442),"None")</f>
        <v>Zanele Khumalo</v>
      </c>
      <c r="P442" s="4" t="str">
        <f>IF(ISBLANK(citizen_services_records_log!P442),"None",IF(ISNUMBER(citizen_services_records_log!P442),citizen_services_records_log!P442,DATE(RIGHT(citizen_services_records_log!P442,4),MID(citizen_services_records_log!P442,4,2),LEFT(citizen_services_records_log!P442,2))))</f>
        <v>None</v>
      </c>
      <c r="Q442" s="5" t="str" cm="1">
        <f t="array" ref="Q442">SUBSTITUTE(_xlfn.IFS(ISTEXT(citizen_services_records_log!Q442),PROPER(citizen_services_records_log!Q442),ISBLANK(citizen_services_records_log!Q442),"None"),"Id","ID",1)</f>
        <v>Applicant Did Not Bring Required Supporting Documents</v>
      </c>
    </row>
    <row r="443" spans="1:17" x14ac:dyDescent="0.3">
      <c r="A443" s="5" t="str">
        <f>IF(ISBLANK(citizen_services_records_log!A443),"None",(CONCATENATE(UPPER(_xlfn.TEXTBEFORE(SUBSTITUTE(citizen_services_records_log!A443, "-", ""), {"0","1","2","3","4","5","6","7","8","9"}, 1)),"-",RIGHT(citizen_services_records_log!A443,6))))</f>
        <v>MUN-000320</v>
      </c>
      <c r="B443" s="2">
        <f>IF(ISBLANK(citizen_services_records_log!B443),"None",IF(ISNUMBER(citizen_services_records_log!B443),citizen_services_records_log!B443,DATE(RIGHT(citizen_services_records_log!B443,4),MID(citizen_services_records_log!B443,4,2),LEFT(citizen_services_records_log!B443,2))))</f>
        <v>46207</v>
      </c>
      <c r="C443" s="5" t="str">
        <f>IF(citizen_services_records_log!C443 = "SASSA Grant Status Enquiry","SASSA - Grant Status Enquiry",IF(citizen_services_records_log!C443 = "SASSA Grant Application",  "SASSA - Grant Application", IF(citizen_services_records_log!C443=0,"None", citizen_services_records_log!C443)))</f>
        <v>Municipal - Account Query</v>
      </c>
      <c r="D443" s="5" t="str" cm="1">
        <f t="array" ref="D443">_xlfn.IFS(ISTEXT(citizen_services_records_log!D443),PROPER(citizen_services_records_log!D443),ISBLANK(citizen_services_records_log!D443),"None")</f>
        <v>Emfuleni Municipal Office</v>
      </c>
      <c r="E443" s="5" t="str" cm="1">
        <f t="array" ref="E443">_xlfn.IFS(ISTEXT(citizen_services_records_log!E443),PROPER(citizen_services_records_log!E443),ISBLANK(citizen_services_records_log!E443),"None")</f>
        <v>Refilwe Nkosi</v>
      </c>
      <c r="F443" s="6" cm="1">
        <f t="array" ref="F443">_xlfn.IFS(ISBLANK(citizen_services_records_log!F443),"None", TYPE(citizen_services_records_log!F443)=1,citizen_services_records_log!F443,citizen_services_records_log!F443="ID NOT PROVIDED","ID not provided" )</f>
        <v>8910000000000</v>
      </c>
      <c r="G443" s="4">
        <f>IF(ISBLANK(citizen_services_records_log!G443),"None",IF(ISNUMBER(citizen_services_records_log!G443),citizen_services_records_log!G443,DATE(RIGHT(citizen_services_records_log!G443,4),MID(citizen_services_records_log!G443,4,2),LEFT(citizen_services_records_log!G443,2))))</f>
        <v>32861</v>
      </c>
      <c r="H443" s="5" t="str" cm="1">
        <f t="array" ref="H443">_xlfn.IFS(citizen_services_records_log!H443="M", "Male", citizen_services_records_log!H443 = "F", "Female", citizen_services_records_log!H443="male", "Male", citizen_services_records_log!H443="female","Female", ISBLANK(citizen_services_records_log!H443),"None", citizen_services_records_log!H443 = "Female", "Female", citizen_services_records_log!H443="Male","Male")</f>
        <v>Female</v>
      </c>
      <c r="I443" s="6" t="str">
        <f>IF(OR(ISBLANK(citizen_services_records_log!I443),UPPER(TRIM(citizen_services_records_log!I443))="N/A"),"None",_xlfn.LET(_xlpm.d,RIGHT(SUBSTITUTE(SUBSTITUTE(SUBSTITUTE(SUBSTITUTE(citizen_services_records_log!I443," ",""),"-",""),"(",""),")",""),9),"0"&amp;LEFT(_xlpm.d,2)&amp;" "&amp;MID(_xlpm.d,3,3)&amp;" "&amp;RIGHT(_xlpm.d,4)))</f>
        <v>078 133 4826</v>
      </c>
      <c r="J443" s="5" t="str" cm="1">
        <f t="array" ref="J443">_xlfn.IFS(ISTEXT(citizen_services_records_log!J443),citizen_services_records_log!J443,ISBLANK(citizen_services_records_log!J443),"None")</f>
        <v>Ward 21</v>
      </c>
      <c r="K443" s="5" t="str" cm="1">
        <f t="array" ref="K443">_xlfn.IFS(ISTEXT(citizen_services_records_log!K443),citizen_services_records_log!K443, ISBLANK(citizen_services_records_log!K443),"None")</f>
        <v>None</v>
      </c>
      <c r="L443" s="5" t="str" cm="1">
        <f t="array" ref="L443">SUBSTITUTE(PROPER(_xlfn.IFS(ISTEXT(citizen_services_records_log!L443),citizen_services_records_log!L443, ISBLANK(citizen_services_records_log!L443),"None")),"Id","ID",1)</f>
        <v>Pending Verification</v>
      </c>
      <c r="M443" s="5" t="str" cm="1">
        <f t="array" ref="M443">IF(citizen_services_records_log!M443 = "Re-opened","Re-opened",PROPER(_xlfn.IFS(ISTEXT(citizen_services_records_log!M443),citizen_services_records_log!M443, ISBLANK(citizen_services_records_log!M443),"None")))</f>
        <v>Pending</v>
      </c>
      <c r="N443" s="5" t="str" cm="1">
        <f t="array" ref="N443">(_xlfn.IFS(ISTEXT(citizen_services_records_log!N443),citizen_services_records_log!N443,ISBLANK(citizen_services_records_log!N443),"None"))</f>
        <v>Q273</v>
      </c>
      <c r="O443" s="5" t="str" cm="1">
        <f t="array" ref="O443">_xlfn.IFS(ISTEXT(citizen_services_records_log!O443),PROPER(citizen_services_records_log!O443),ISBLANK(citizen_services_records_log!O443),"None")</f>
        <v>Busisiwe Sithole</v>
      </c>
      <c r="P443" s="4">
        <f>IF(ISBLANK(citizen_services_records_log!P443),"None",IF(ISNUMBER(citizen_services_records_log!P443),citizen_services_records_log!P443,DATE(RIGHT(citizen_services_records_log!P443,4),MID(citizen_services_records_log!P443,4,2),LEFT(citizen_services_records_log!P443,2))))</f>
        <v>46027</v>
      </c>
      <c r="Q443" s="5" t="str" cm="1">
        <f t="array" ref="Q443">SUBSTITUTE(_xlfn.IFS(ISTEXT(citizen_services_records_log!Q443),PROPER(citizen_services_records_log!Q443),ISBLANK(citizen_services_records_log!Q443),"None"),"Id","ID",1)</f>
        <v>Urgent Case - Fast-Tracked Per Supervisor Approval</v>
      </c>
    </row>
    <row r="444" spans="1:17" x14ac:dyDescent="0.3">
      <c r="A444" s="5" t="str">
        <f>IF(ISBLANK(citizen_services_records_log!A444),"None",(CONCATENATE(UPPER(_xlfn.TEXTBEFORE(SUBSTITUTE(citizen_services_records_log!A444, "-", ""), {"0","1","2","3","4","5","6","7","8","9"}, 1)),"-",RIGHT(citizen_services_records_log!A444,6))))</f>
        <v>MUN-000782</v>
      </c>
      <c r="B444" s="2">
        <f>IF(ISBLANK(citizen_services_records_log!B444),"None",IF(ISNUMBER(citizen_services_records_log!B444),citizen_services_records_log!B444,DATE(RIGHT(citizen_services_records_log!B444,4),MID(citizen_services_records_log!B444,4,2),LEFT(citizen_services_records_log!B444,2))))</f>
        <v>46025</v>
      </c>
      <c r="C444" s="5" t="str">
        <f>IF(citizen_services_records_log!C444 = "SASSA Grant Status Enquiry","SASSA - Grant Status Enquiry",IF(citizen_services_records_log!C444 = "SASSA Grant Application",  "SASSA - Grant Application", IF(citizen_services_records_log!C444=0,"None", citizen_services_records_log!C444)))</f>
        <v>Municipal - Service Request</v>
      </c>
      <c r="D444" s="5" t="str" cm="1">
        <f t="array" ref="D444">_xlfn.IFS(ISTEXT(citizen_services_records_log!D444),PROPER(citizen_services_records_log!D444),ISBLANK(citizen_services_records_log!D444),"None")</f>
        <v>Evaton Sassa Office</v>
      </c>
      <c r="E444" s="5" t="str" cm="1">
        <f t="array" ref="E444">_xlfn.IFS(ISTEXT(citizen_services_records_log!E444),PROPER(citizen_services_records_log!E444),ISBLANK(citizen_services_records_log!E444),"None")</f>
        <v>Lindiwe Fourie</v>
      </c>
      <c r="F444" s="6" t="str" cm="1">
        <f t="array" ref="F444">_xlfn.IFS(ISBLANK(citizen_services_records_log!F444),"None", TYPE(citizen_services_records_log!F444)=1,citizen_services_records_log!F444,citizen_services_records_log!F444="ID NOT PROVIDED","ID not provided" )</f>
        <v>None</v>
      </c>
      <c r="G444" s="4">
        <f>IF(ISBLANK(citizen_services_records_log!G444),"None",IF(ISNUMBER(citizen_services_records_log!G444),citizen_services_records_log!G444,DATE(RIGHT(citizen_services_records_log!G444,4),MID(citizen_services_records_log!G444,4,2),LEFT(citizen_services_records_log!G444,2))))</f>
        <v>31328</v>
      </c>
      <c r="H444" s="5" t="str" cm="1">
        <f t="array" ref="H444">_xlfn.IFS(citizen_services_records_log!H444="M", "Male", citizen_services_records_log!H444 = "F", "Female", citizen_services_records_log!H444="male", "Male", citizen_services_records_log!H444="female","Female", ISBLANK(citizen_services_records_log!H444),"None", citizen_services_records_log!H444 = "Female", "Female", citizen_services_records_log!H444="Male","Male")</f>
        <v>Female</v>
      </c>
      <c r="I444" s="6" t="str">
        <f>IF(OR(ISBLANK(citizen_services_records_log!I444),UPPER(TRIM(citizen_services_records_log!I444))="N/A"),"None",_xlfn.LET(_xlpm.d,RIGHT(SUBSTITUTE(SUBSTITUTE(SUBSTITUTE(SUBSTITUTE(citizen_services_records_log!I444," ",""),"-",""),"(",""),")",""),9),"0"&amp;LEFT(_xlpm.d,2)&amp;" "&amp;MID(_xlpm.d,3,3)&amp;" "&amp;RIGHT(_xlpm.d,4)))</f>
        <v>068 183 5295</v>
      </c>
      <c r="J444" s="5" t="str" cm="1">
        <f t="array" ref="J444">_xlfn.IFS(ISTEXT(citizen_services_records_log!J444),citizen_services_records_log!J444,ISBLANK(citizen_services_records_log!J444),"None")</f>
        <v>Ward 22</v>
      </c>
      <c r="K444" s="5" t="str" cm="1">
        <f t="array" ref="K444">_xlfn.IFS(ISTEXT(citizen_services_records_log!K444),citizen_services_records_log!K444, ISBLANK(citizen_services_records_log!K444),"None")</f>
        <v>None</v>
      </c>
      <c r="L444" s="5" t="str" cm="1">
        <f t="array" ref="L444">SUBSTITUTE(PROPER(_xlfn.IFS(ISTEXT(citizen_services_records_log!L444),citizen_services_records_log!L444, ISBLANK(citizen_services_records_log!L444),"None")),"Id","ID",1)</f>
        <v>Rejected</v>
      </c>
      <c r="M444" s="5" t="str" cm="1">
        <f t="array" ref="M444">IF(citizen_services_records_log!M444 = "Re-opened","Re-opened",PROPER(_xlfn.IFS(ISTEXT(citizen_services_records_log!M444),citizen_services_records_log!M444, ISBLANK(citizen_services_records_log!M444),"None")))</f>
        <v>Re-opened</v>
      </c>
      <c r="N444" s="5" t="str" cm="1">
        <f t="array" ref="N444">(_xlfn.IFS(ISTEXT(citizen_services_records_log!N444),citizen_services_records_log!N444,ISBLANK(citizen_services_records_log!N444),"None"))</f>
        <v>Q220</v>
      </c>
      <c r="O444" s="5" t="str" cm="1">
        <f t="array" ref="O444">_xlfn.IFS(ISTEXT(citizen_services_records_log!O444),PROPER(citizen_services_records_log!O444),ISBLANK(citizen_services_records_log!O444),"None")</f>
        <v>Werner Mahlangu</v>
      </c>
      <c r="P444" s="4" t="str">
        <f>IF(ISBLANK(citizen_services_records_log!P444),"None",IF(ISNUMBER(citizen_services_records_log!P444),citizen_services_records_log!P444,DATE(RIGHT(citizen_services_records_log!P444,4),MID(citizen_services_records_log!P444,4,2),LEFT(citizen_services_records_log!P444,2))))</f>
        <v>None</v>
      </c>
      <c r="Q444" s="5" t="str" cm="1">
        <f t="array" ref="Q444">SUBSTITUTE(_xlfn.IFS(ISTEXT(citizen_services_records_log!Q444),PROPER(citizen_services_records_log!Q444),ISBLANK(citizen_services_records_log!Q444),"None"),"Id","ID",1)</f>
        <v>Applicant Is A Minor, Guardian Present And Documented</v>
      </c>
    </row>
    <row r="445" spans="1:17" x14ac:dyDescent="0.3">
      <c r="A445" s="5" t="str">
        <f>IF(ISBLANK(citizen_services_records_log!A445),"None",(CONCATENATE(UPPER(_xlfn.TEXTBEFORE(SUBSTITUTE(citizen_services_records_log!A445, "-", ""), {"0","1","2","3","4","5","6","7","8","9"}, 1)),"-",RIGHT(citizen_services_records_log!A445,6))))</f>
        <v>CLN-000125</v>
      </c>
      <c r="B445" s="2">
        <f>IF(ISBLANK(citizen_services_records_log!B445),"None",IF(ISNUMBER(citizen_services_records_log!B445),citizen_services_records_log!B445,DATE(RIGHT(citizen_services_records_log!B445,4),MID(citizen_services_records_log!B445,4,2),LEFT(citizen_services_records_log!B445,2))))</f>
        <v>46064</v>
      </c>
      <c r="C445" s="5" t="str">
        <f>IF(citizen_services_records_log!C445 = "SASSA Grant Status Enquiry","SASSA - Grant Status Enquiry",IF(citizen_services_records_log!C445 = "SASSA Grant Application",  "SASSA - Grant Application", IF(citizen_services_records_log!C445=0,"None", citizen_services_records_log!C445)))</f>
        <v>Clinic - Chronic Medication Collection</v>
      </c>
      <c r="D445" s="5" t="str" cm="1">
        <f t="array" ref="D445">_xlfn.IFS(ISTEXT(citizen_services_records_log!D445),PROPER(citizen_services_records_log!D445),ISBLANK(citizen_services_records_log!D445),"None")</f>
        <v>Sharpeville Clinic</v>
      </c>
      <c r="E445" s="5" t="str" cm="1">
        <f t="array" ref="E445">_xlfn.IFS(ISTEXT(citizen_services_records_log!E445),PROPER(citizen_services_records_log!E445),ISBLANK(citizen_services_records_log!E445),"None")</f>
        <v>Thabo Botha</v>
      </c>
      <c r="F445" s="6" cm="1">
        <f t="array" ref="F445">_xlfn.IFS(ISBLANK(citizen_services_records_log!F445),"None", TYPE(citizen_services_records_log!F445)=1,citizen_services_records_log!F445,citizen_services_records_log!F445="ID NOT PROVIDED","ID not provided" )</f>
        <v>205000000000</v>
      </c>
      <c r="G445" s="4">
        <f>IF(ISBLANK(citizen_services_records_log!G445),"None",IF(ISNUMBER(citizen_services_records_log!G445),citizen_services_records_log!G445,DATE(RIGHT(citizen_services_records_log!G445,4),MID(citizen_services_records_log!G445,4,2),LEFT(citizen_services_records_log!G445,2))))</f>
        <v>37473</v>
      </c>
      <c r="H445" s="5" t="str" cm="1">
        <f t="array" ref="H445">_xlfn.IFS(citizen_services_records_log!H445="M", "Male", citizen_services_records_log!H445 = "F", "Female", citizen_services_records_log!H445="male", "Male", citizen_services_records_log!H445="female","Female", ISBLANK(citizen_services_records_log!H445),"None", citizen_services_records_log!H445 = "Female", "Female", citizen_services_records_log!H445="Male","Male")</f>
        <v>Female</v>
      </c>
      <c r="I445" s="6" t="str">
        <f>IF(OR(ISBLANK(citizen_services_records_log!I445),UPPER(TRIM(citizen_services_records_log!I445))="N/A"),"None",_xlfn.LET(_xlpm.d,RIGHT(SUBSTITUTE(SUBSTITUTE(SUBSTITUTE(SUBSTITUTE(citizen_services_records_log!I445," ",""),"-",""),"(",""),")",""),9),"0"&amp;LEFT(_xlpm.d,2)&amp;" "&amp;MID(_xlpm.d,3,3)&amp;" "&amp;RIGHT(_xlpm.d,4)))</f>
        <v>081 458 5450</v>
      </c>
      <c r="J445" s="5" t="str" cm="1">
        <f t="array" ref="J445">_xlfn.IFS(ISTEXT(citizen_services_records_log!J445),citizen_services_records_log!J445,ISBLANK(citizen_services_records_log!J445),"None")</f>
        <v>None</v>
      </c>
      <c r="K445" s="5" t="str" cm="1">
        <f t="array" ref="K445">_xlfn.IFS(ISTEXT(citizen_services_records_log!K445),citizen_services_records_log!K445, ISBLANK(citizen_services_records_log!K445),"None")</f>
        <v>None</v>
      </c>
      <c r="L445" s="5" t="str" cm="1">
        <f t="array" ref="L445">SUBSTITUTE(PROPER(_xlfn.IFS(ISTEXT(citizen_services_records_log!L445),citizen_services_records_log!L445, ISBLANK(citizen_services_records_log!L445),"None")),"Id","ID",1)</f>
        <v>Awaiting Home Affairs Confirmation</v>
      </c>
      <c r="M445" s="5" t="str" cm="1">
        <f t="array" ref="M445">IF(citizen_services_records_log!M445 = "Re-opened","Re-opened",PROPER(_xlfn.IFS(ISTEXT(citizen_services_records_log!M445),citizen_services_records_log!M445, ISBLANK(citizen_services_records_log!M445),"None")))</f>
        <v>Resolved</v>
      </c>
      <c r="N445" s="5" t="str" cm="1">
        <f t="array" ref="N445">(_xlfn.IFS(ISTEXT(citizen_services_records_log!N445),citizen_services_records_log!N445,ISBLANK(citizen_services_records_log!N445),"None"))</f>
        <v>Q171</v>
      </c>
      <c r="O445" s="5" t="str" cm="1">
        <f t="array" ref="O445">_xlfn.IFS(ISTEXT(citizen_services_records_log!O445),PROPER(citizen_services_records_log!O445),ISBLANK(citizen_services_records_log!O445),"None")</f>
        <v>Zanele Khumalo</v>
      </c>
      <c r="P445" s="4">
        <f>IF(ISBLANK(citizen_services_records_log!P445),"None",IF(ISNUMBER(citizen_services_records_log!P445),citizen_services_records_log!P445,DATE(RIGHT(citizen_services_records_log!P445,4),MID(citizen_services_records_log!P445,4,2),LEFT(citizen_services_records_log!P445,2))))</f>
        <v>46079</v>
      </c>
      <c r="Q445" s="5" t="str" cm="1">
        <f t="array" ref="Q445">SUBSTITUTE(_xlfn.IFS(ISTEXT(citizen_services_records_log!Q445),PROPER(citizen_services_records_log!Q445),ISBLANK(citizen_services_records_log!Q445),"None"),"Id","ID",1)</f>
        <v>None</v>
      </c>
    </row>
    <row r="446" spans="1:17" x14ac:dyDescent="0.3">
      <c r="A446" s="5" t="str">
        <f>IF(ISBLANK(citizen_services_records_log!A446),"None",(CONCATENATE(UPPER(_xlfn.TEXTBEFORE(SUBSTITUTE(citizen_services_records_log!A446, "-", ""), {"0","1","2","3","4","5","6","7","8","9"}, 1)),"-",RIGHT(citizen_services_records_log!A446,6))))</f>
        <v>MUN-000564</v>
      </c>
      <c r="B446" s="2">
        <f>IF(ISBLANK(citizen_services_records_log!B446),"None",IF(ISNUMBER(citizen_services_records_log!B446),citizen_services_records_log!B446,DATE(RIGHT(citizen_services_records_log!B446,4),MID(citizen_services_records_log!B446,4,2),LEFT(citizen_services_records_log!B446,2))))</f>
        <v>46128</v>
      </c>
      <c r="C446" s="5" t="str">
        <f>IF(citizen_services_records_log!C446 = "SASSA Grant Status Enquiry","SASSA - Grant Status Enquiry",IF(citizen_services_records_log!C446 = "SASSA Grant Application",  "SASSA - Grant Application", IF(citizen_services_records_log!C446=0,"None", citizen_services_records_log!C446)))</f>
        <v>Municipal - Service Request</v>
      </c>
      <c r="D446" s="5" t="str" cm="1">
        <f t="array" ref="D446">_xlfn.IFS(ISTEXT(citizen_services_records_log!D446),PROPER(citizen_services_records_log!D446),ISBLANK(citizen_services_records_log!D446),"None")</f>
        <v>Sasolburg Home Affairs</v>
      </c>
      <c r="E446" s="5" t="str" cm="1">
        <f t="array" ref="E446">_xlfn.IFS(ISTEXT(citizen_services_records_log!E446),PROPER(citizen_services_records_log!E446),ISBLANK(citizen_services_records_log!E446),"None")</f>
        <v>Zodwa Mokoena</v>
      </c>
      <c r="F446" s="6" cm="1">
        <f t="array" ref="F446">_xlfn.IFS(ISBLANK(citizen_services_records_log!F446),"None", TYPE(citizen_services_records_log!F446)=1,citizen_services_records_log!F446,citizen_services_records_log!F446="ID NOT PROVIDED","ID not provided" )</f>
        <v>5010000000000</v>
      </c>
      <c r="G446" s="4">
        <f>IF(ISBLANK(citizen_services_records_log!G446),"None",IF(ISNUMBER(citizen_services_records_log!G446),citizen_services_records_log!G446,DATE(RIGHT(citizen_services_records_log!G446,4),MID(citizen_services_records_log!G446,4,2),LEFT(citizen_services_records_log!G446,2))))</f>
        <v>18594</v>
      </c>
      <c r="H446" s="5" t="str" cm="1">
        <f t="array" ref="H446">_xlfn.IFS(citizen_services_records_log!H446="M", "Male", citizen_services_records_log!H446 = "F", "Female", citizen_services_records_log!H446="male", "Male", citizen_services_records_log!H446="female","Female", ISBLANK(citizen_services_records_log!H446),"None", citizen_services_records_log!H446 = "Female", "Female", citizen_services_records_log!H446="Male","Male")</f>
        <v>Female</v>
      </c>
      <c r="I446" s="6" t="str">
        <f>IF(OR(ISBLANK(citizen_services_records_log!I446),UPPER(TRIM(citizen_services_records_log!I446))="N/A"),"None",_xlfn.LET(_xlpm.d,RIGHT(SUBSTITUTE(SUBSTITUTE(SUBSTITUTE(SUBSTITUTE(citizen_services_records_log!I446," ",""),"-",""),"(",""),")",""),9),"0"&amp;LEFT(_xlpm.d,2)&amp;" "&amp;MID(_xlpm.d,3,3)&amp;" "&amp;RIGHT(_xlpm.d,4)))</f>
        <v>None</v>
      </c>
      <c r="J446" s="5" t="str" cm="1">
        <f t="array" ref="J446">_xlfn.IFS(ISTEXT(citizen_services_records_log!J446),citizen_services_records_log!J446,ISBLANK(citizen_services_records_log!J446),"None")</f>
        <v>Ward 4</v>
      </c>
      <c r="K446" s="5" t="str" cm="1">
        <f t="array" ref="K446">_xlfn.IFS(ISTEXT(citizen_services_records_log!K446),citizen_services_records_log!K446, ISBLANK(citizen_services_records_log!K446),"None")</f>
        <v>None</v>
      </c>
      <c r="L446" s="5" t="str" cm="1">
        <f t="array" ref="L446">SUBSTITUTE(PROPER(_xlfn.IFS(ISTEXT(citizen_services_records_log!L446),citizen_services_records_log!L446, ISBLANK(citizen_services_records_log!L446),"None")),"Id","ID",1)</f>
        <v>Awaiting Home Affairs Confirmation</v>
      </c>
      <c r="M446" s="5" t="str" cm="1">
        <f t="array" ref="M446">IF(citizen_services_records_log!M446 = "Re-opened","Re-opened",PROPER(_xlfn.IFS(ISTEXT(citizen_services_records_log!M446),citizen_services_records_log!M446, ISBLANK(citizen_services_records_log!M446),"None")))</f>
        <v>Captured</v>
      </c>
      <c r="N446" s="5" t="str" cm="1">
        <f t="array" ref="N446">(_xlfn.IFS(ISTEXT(citizen_services_records_log!N446),citizen_services_records_log!N446,ISBLANK(citizen_services_records_log!N446),"None"))</f>
        <v>Q260</v>
      </c>
      <c r="O446" s="5" t="str" cm="1">
        <f t="array" ref="O446">_xlfn.IFS(ISTEXT(citizen_services_records_log!O446),PROPER(citizen_services_records_log!O446),ISBLANK(citizen_services_records_log!O446),"None")</f>
        <v>Deon Sithole</v>
      </c>
      <c r="P446" s="4">
        <f>IF(ISBLANK(citizen_services_records_log!P446),"None",IF(ISNUMBER(citizen_services_records_log!P446),citizen_services_records_log!P446,DATE(RIGHT(citizen_services_records_log!P446,4),MID(citizen_services_records_log!P446,4,2),LEFT(citizen_services_records_log!P446,2))))</f>
        <v>46141</v>
      </c>
      <c r="Q446" s="5" t="str" cm="1">
        <f t="array" ref="Q446">SUBSTITUTE(_xlfn.IFS(ISTEXT(citizen_services_records_log!Q446),PROPER(citizen_services_records_log!Q446),ISBLANK(citizen_services_records_log!Q446),"None"),"Id","ID",1)</f>
        <v>None</v>
      </c>
    </row>
    <row r="447" spans="1:17" x14ac:dyDescent="0.3">
      <c r="A447" s="5" t="str">
        <f>IF(ISBLANK(citizen_services_records_log!A447),"None",(CONCATENATE(UPPER(_xlfn.TEXTBEFORE(SUBSTITUTE(citizen_services_records_log!A447, "-", ""), {"0","1","2","3","4","5","6","7","8","9"}, 1)),"-",RIGHT(citizen_services_records_log!A447,6))))</f>
        <v>SASSA-000693</v>
      </c>
      <c r="B447" s="2">
        <f>IF(ISBLANK(citizen_services_records_log!B447),"None",IF(ISNUMBER(citizen_services_records_log!B447),citizen_services_records_log!B447,DATE(RIGHT(citizen_services_records_log!B447,4),MID(citizen_services_records_log!B447,4,2),LEFT(citizen_services_records_log!B447,2))))</f>
        <v>46277</v>
      </c>
      <c r="C447" s="5" t="str">
        <f>IF(citizen_services_records_log!C447 = "SASSA Grant Status Enquiry","SASSA - Grant Status Enquiry",IF(citizen_services_records_log!C447 = "SASSA Grant Application",  "SASSA - Grant Application", IF(citizen_services_records_log!C447=0,"None", citizen_services_records_log!C447)))</f>
        <v>SASSA - Grant Application</v>
      </c>
      <c r="D447" s="5" t="str" cm="1">
        <f t="array" ref="D447">_xlfn.IFS(ISTEXT(citizen_services_records_log!D447),PROPER(citizen_services_records_log!D447),ISBLANK(citizen_services_records_log!D447),"None")</f>
        <v>Vereeniging Home Affairs</v>
      </c>
      <c r="E447" s="5" t="str" cm="1">
        <f t="array" ref="E447">_xlfn.IFS(ISTEXT(citizen_services_records_log!E447),PROPER(citizen_services_records_log!E447),ISBLANK(citizen_services_records_log!E447),"None")</f>
        <v>Marie Khumalo</v>
      </c>
      <c r="F447" s="6" cm="1">
        <f t="array" ref="F447">_xlfn.IFS(ISBLANK(citizen_services_records_log!F447),"None", TYPE(citizen_services_records_log!F447)=1,citizen_services_records_log!F447,citizen_services_records_log!F447="ID NOT PROVIDED","ID not provided" )</f>
        <v>4510000000000</v>
      </c>
      <c r="G447" s="4">
        <f>IF(ISBLANK(citizen_services_records_log!G447),"None",IF(ISNUMBER(citizen_services_records_log!G447),citizen_services_records_log!G447,DATE(RIGHT(citizen_services_records_log!G447,4),MID(citizen_services_records_log!G447,4,2),LEFT(citizen_services_records_log!G447,2))))</f>
        <v>16599</v>
      </c>
      <c r="H447" s="5" t="str" cm="1">
        <f t="array" ref="H447">_xlfn.IFS(citizen_services_records_log!H447="M", "Male", citizen_services_records_log!H447 = "F", "Female", citizen_services_records_log!H447="male", "Male", citizen_services_records_log!H447="female","Female", ISBLANK(citizen_services_records_log!H447),"None", citizen_services_records_log!H447 = "Female", "Female", citizen_services_records_log!H447="Male","Male")</f>
        <v>None</v>
      </c>
      <c r="I447" s="6" t="str">
        <f>IF(OR(ISBLANK(citizen_services_records_log!I447),UPPER(TRIM(citizen_services_records_log!I447))="N/A"),"None",_xlfn.LET(_xlpm.d,RIGHT(SUBSTITUTE(SUBSTITUTE(SUBSTITUTE(SUBSTITUTE(citizen_services_records_log!I447," ",""),"-",""),"(",""),")",""),9),"0"&amp;LEFT(_xlpm.d,2)&amp;" "&amp;MID(_xlpm.d,3,3)&amp;" "&amp;RIGHT(_xlpm.d,4)))</f>
        <v>062 623 8780</v>
      </c>
      <c r="J447" s="5" t="str" cm="1">
        <f t="array" ref="J447">_xlfn.IFS(ISTEXT(citizen_services_records_log!J447),citizen_services_records_log!J447,ISBLANK(citizen_services_records_log!J447),"None")</f>
        <v>Ward 1</v>
      </c>
      <c r="K447" s="5" t="str" cm="1">
        <f t="array" ref="K447">_xlfn.IFS(ISTEXT(citizen_services_records_log!K447),citizen_services_records_log!K447, ISBLANK(citizen_services_records_log!K447),"None")</f>
        <v>Care Dependency Grant</v>
      </c>
      <c r="L447" s="5" t="str" cm="1">
        <f t="array" ref="L447">SUBSTITUTE(PROPER(_xlfn.IFS(ISTEXT(citizen_services_records_log!L447),citizen_services_records_log!L447, ISBLANK(citizen_services_records_log!L447),"None")),"Id","ID",1)</f>
        <v>Awaiting Home Affairs Confirmation</v>
      </c>
      <c r="M447" s="5" t="str" cm="1">
        <f t="array" ref="M447">IF(citizen_services_records_log!M447 = "Re-opened","Re-opened",PROPER(_xlfn.IFS(ISTEXT(citizen_services_records_log!M447),citizen_services_records_log!M447, ISBLANK(citizen_services_records_log!M447),"None")))</f>
        <v>Captured</v>
      </c>
      <c r="N447" s="5" t="str" cm="1">
        <f t="array" ref="N447">(_xlfn.IFS(ISTEXT(citizen_services_records_log!N447),citizen_services_records_log!N447,ISBLANK(citizen_services_records_log!N447),"None"))</f>
        <v>None</v>
      </c>
      <c r="O447" s="5" t="str" cm="1">
        <f t="array" ref="O447">_xlfn.IFS(ISTEXT(citizen_services_records_log!O447),PROPER(citizen_services_records_log!O447),ISBLANK(citizen_services_records_log!O447),"None")</f>
        <v>Werner Radebe</v>
      </c>
      <c r="P447" s="4">
        <f>IF(ISBLANK(citizen_services_records_log!P447),"None",IF(ISNUMBER(citizen_services_records_log!P447),citizen_services_records_log!P447,DATE(RIGHT(citizen_services_records_log!P447,4),MID(citizen_services_records_log!P447,4,2),LEFT(citizen_services_records_log!P447,2))))</f>
        <v>46336</v>
      </c>
      <c r="Q447" s="5" t="str" cm="1">
        <f t="array" ref="Q447">SUBSTITUTE(_xlfn.IFS(ISTEXT(citizen_services_records_log!Q447),PROPER(citizen_services_records_log!Q447),ISBLANK(citizen_services_records_log!Q447),"None"),"Id","ID",1)</f>
        <v>Applicant Referred To Social Worker</v>
      </c>
    </row>
    <row r="448" spans="1:17" x14ac:dyDescent="0.3">
      <c r="A448" s="5" t="str">
        <f>IF(ISBLANK(citizen_services_records_log!A448),"None",(CONCATENATE(UPPER(_xlfn.TEXTBEFORE(SUBSTITUTE(citizen_services_records_log!A448, "-", ""), {"0","1","2","3","4","5","6","7","8","9"}, 1)),"-",RIGHT(citizen_services_records_log!A448,6))))</f>
        <v>CLN-000349</v>
      </c>
      <c r="B448" s="2">
        <f>IF(ISBLANK(citizen_services_records_log!B448),"None",IF(ISNUMBER(citizen_services_records_log!B448),citizen_services_records_log!B448,DATE(RIGHT(citizen_services_records_log!B448,4),MID(citizen_services_records_log!B448,4,2),LEFT(citizen_services_records_log!B448,2))))</f>
        <v>46274</v>
      </c>
      <c r="C448" s="5" t="str">
        <f>IF(citizen_services_records_log!C448 = "SASSA Grant Status Enquiry","SASSA - Grant Status Enquiry",IF(citizen_services_records_log!C448 = "SASSA Grant Application",  "SASSA - Grant Application", IF(citizen_services_records_log!C448=0,"None", citizen_services_records_log!C448)))</f>
        <v>Clinic - General Consultation</v>
      </c>
      <c r="D448" s="5" t="str" cm="1">
        <f t="array" ref="D448">_xlfn.IFS(ISTEXT(citizen_services_records_log!D448),PROPER(citizen_services_records_log!D448),ISBLANK(citizen_services_records_log!D448),"None")</f>
        <v>Emfuleni Municipal Office</v>
      </c>
      <c r="E448" s="5" t="str" cm="1">
        <f t="array" ref="E448">_xlfn.IFS(ISTEXT(citizen_services_records_log!E448),PROPER(citizen_services_records_log!E448),ISBLANK(citizen_services_records_log!E448),"None")</f>
        <v>Elizabeth Botha</v>
      </c>
      <c r="F448" s="6" cm="1">
        <f t="array" ref="F448">_xlfn.IFS(ISBLANK(citizen_services_records_log!F448),"None", TYPE(citizen_services_records_log!F448)=1,citizen_services_records_log!F448,citizen_services_records_log!F448="ID NOT PROVIDED","ID not provided" )</f>
        <v>5610000000000</v>
      </c>
      <c r="G448" s="4" t="str">
        <f>IF(ISBLANK(citizen_services_records_log!G448),"None",IF(ISNUMBER(citizen_services_records_log!G448),citizen_services_records_log!G448,DATE(RIGHT(citizen_services_records_log!G448,4),MID(citizen_services_records_log!G448,4,2),LEFT(citizen_services_records_log!G448,2))))</f>
        <v>None</v>
      </c>
      <c r="H448" s="5" t="str" cm="1">
        <f t="array" ref="H448">_xlfn.IFS(citizen_services_records_log!H448="M", "Male", citizen_services_records_log!H448 = "F", "Female", citizen_services_records_log!H448="male", "Male", citizen_services_records_log!H448="female","Female", ISBLANK(citizen_services_records_log!H448),"None", citizen_services_records_log!H448 = "Female", "Female", citizen_services_records_log!H448="Male","Male")</f>
        <v>Female</v>
      </c>
      <c r="I448" s="6" t="str">
        <f>IF(OR(ISBLANK(citizen_services_records_log!I448),UPPER(TRIM(citizen_services_records_log!I448))="N/A"),"None",_xlfn.LET(_xlpm.d,RIGHT(SUBSTITUTE(SUBSTITUTE(SUBSTITUTE(SUBSTITUTE(citizen_services_records_log!I448," ",""),"-",""),"(",""),")",""),9),"0"&amp;LEFT(_xlpm.d,2)&amp;" "&amp;MID(_xlpm.d,3,3)&amp;" "&amp;RIGHT(_xlpm.d,4)))</f>
        <v>068 869 5864</v>
      </c>
      <c r="J448" s="5" t="str" cm="1">
        <f t="array" ref="J448">_xlfn.IFS(ISTEXT(citizen_services_records_log!J448),citizen_services_records_log!J448,ISBLANK(citizen_services_records_log!J448),"None")</f>
        <v>Ward 15</v>
      </c>
      <c r="K448" s="5" t="str" cm="1">
        <f t="array" ref="K448">_xlfn.IFS(ISTEXT(citizen_services_records_log!K448),citizen_services_records_log!K448, ISBLANK(citizen_services_records_log!K448),"None")</f>
        <v>None</v>
      </c>
      <c r="L448" s="5" t="str" cm="1">
        <f t="array" ref="L448">SUBSTITUTE(PROPER(_xlfn.IFS(ISTEXT(citizen_services_records_log!L448),citizen_services_records_log!L448, ISBLANK(citizen_services_records_log!L448),"None")),"Id","ID",1)</f>
        <v>Complete</v>
      </c>
      <c r="M448" s="5" t="str" cm="1">
        <f t="array" ref="M448">IF(citizen_services_records_log!M448 = "Re-opened","Re-opened",PROPER(_xlfn.IFS(ISTEXT(citizen_services_records_log!M448),citizen_services_records_log!M448, ISBLANK(citizen_services_records_log!M448),"None")))</f>
        <v>Pending</v>
      </c>
      <c r="N448" s="5" t="str" cm="1">
        <f t="array" ref="N448">(_xlfn.IFS(ISTEXT(citizen_services_records_log!N448),citizen_services_records_log!N448,ISBLANK(citizen_services_records_log!N448),"None"))</f>
        <v>Q159</v>
      </c>
      <c r="O448" s="5" t="str" cm="1">
        <f t="array" ref="O448">_xlfn.IFS(ISTEXT(citizen_services_records_log!O448),PROPER(citizen_services_records_log!O448),ISBLANK(citizen_services_records_log!O448),"None")</f>
        <v>Refilwe Nel</v>
      </c>
      <c r="P448" s="4" t="str">
        <f>IF(ISBLANK(citizen_services_records_log!P448),"None",IF(ISNUMBER(citizen_services_records_log!P448),citizen_services_records_log!P448,DATE(RIGHT(citizen_services_records_log!P448,4),MID(citizen_services_records_log!P448,4,2),LEFT(citizen_services_records_log!P448,2))))</f>
        <v>None</v>
      </c>
      <c r="Q448" s="5" t="str" cm="1">
        <f t="array" ref="Q448">SUBSTITUTE(_xlfn.IFS(ISTEXT(citizen_services_records_log!Q448),PROPER(citizen_services_records_log!Q448),ISBLANK(citizen_services_records_log!Q448),"None"),"Id","ID",1)</f>
        <v>Urgent Case - Fast-Tracked Per Supervisor Approval</v>
      </c>
    </row>
    <row r="449" spans="1:17" x14ac:dyDescent="0.3">
      <c r="A449" s="5" t="str">
        <f>IF(ISBLANK(citizen_services_records_log!A449),"None",(CONCATENATE(UPPER(_xlfn.TEXTBEFORE(SUBSTITUTE(citizen_services_records_log!A449, "-", ""), {"0","1","2","3","4","5","6","7","8","9"}, 1)),"-",RIGHT(citizen_services_records_log!A449,6))))</f>
        <v>DHA-000369</v>
      </c>
      <c r="B449" s="2">
        <f>IF(ISBLANK(citizen_services_records_log!B449),"None",IF(ISNUMBER(citizen_services_records_log!B449),citizen_services_records_log!B449,DATE(RIGHT(citizen_services_records_log!B449,4),MID(citizen_services_records_log!B449,4,2),LEFT(citizen_services_records_log!B449,2))))</f>
        <v>46017</v>
      </c>
      <c r="C449" s="5" t="str">
        <f>IF(citizen_services_records_log!C449 = "SASSA Grant Status Enquiry","SASSA - Grant Status Enquiry",IF(citizen_services_records_log!C449 = "SASSA Grant Application",  "SASSA - Grant Application", IF(citizen_services_records_log!C449=0,"None", citizen_services_records_log!C449)))</f>
        <v>Home Affairs - Death Certificate</v>
      </c>
      <c r="D449" s="5" t="str" cm="1">
        <f t="array" ref="D449">_xlfn.IFS(ISTEXT(citizen_services_records_log!D449),PROPER(citizen_services_records_log!D449),ISBLANK(citizen_services_records_log!D449),"None")</f>
        <v>Evaton Sassa Office</v>
      </c>
      <c r="E449" s="5" t="str" cm="1">
        <f t="array" ref="E449">_xlfn.IFS(ISTEXT(citizen_services_records_log!E449),PROPER(citizen_services_records_log!E449),ISBLANK(citizen_services_records_log!E449),"None")</f>
        <v>Bongani Molefe</v>
      </c>
      <c r="F449" s="6" cm="1">
        <f t="array" ref="F449">_xlfn.IFS(ISBLANK(citizen_services_records_log!F449),"None", TYPE(citizen_services_records_log!F449)=1,citizen_services_records_log!F449,citizen_services_records_log!F449="ID NOT PROVIDED","ID not provided" )</f>
        <v>5200000000000</v>
      </c>
      <c r="G449" s="4">
        <f>IF(ISBLANK(citizen_services_records_log!G449),"None",IF(ISNUMBER(citizen_services_records_log!G449),citizen_services_records_log!G449,DATE(RIGHT(citizen_services_records_log!G449,4),MID(citizen_services_records_log!G449,4,2),LEFT(citizen_services_records_log!G449,2))))</f>
        <v>19077</v>
      </c>
      <c r="H449" s="5" t="str" cm="1">
        <f t="array" ref="H449">_xlfn.IFS(citizen_services_records_log!H449="M", "Male", citizen_services_records_log!H449 = "F", "Female", citizen_services_records_log!H449="male", "Male", citizen_services_records_log!H449="female","Female", ISBLANK(citizen_services_records_log!H449),"None", citizen_services_records_log!H449 = "Female", "Female", citizen_services_records_log!H449="Male","Male")</f>
        <v>Male</v>
      </c>
      <c r="I449" s="6" t="str">
        <f>IF(OR(ISBLANK(citizen_services_records_log!I449),UPPER(TRIM(citizen_services_records_log!I449))="N/A"),"None",_xlfn.LET(_xlpm.d,RIGHT(SUBSTITUTE(SUBSTITUTE(SUBSTITUTE(SUBSTITUTE(citizen_services_records_log!I449," ",""),"-",""),"(",""),")",""),9),"0"&amp;LEFT(_xlpm.d,2)&amp;" "&amp;MID(_xlpm.d,3,3)&amp;" "&amp;RIGHT(_xlpm.d,4)))</f>
        <v>071 502 7108</v>
      </c>
      <c r="J449" s="5" t="str" cm="1">
        <f t="array" ref="J449">_xlfn.IFS(ISTEXT(citizen_services_records_log!J449),citizen_services_records_log!J449,ISBLANK(citizen_services_records_log!J449),"None")</f>
        <v>Ward 20</v>
      </c>
      <c r="K449" s="5" t="str" cm="1">
        <f t="array" ref="K449">_xlfn.IFS(ISTEXT(citizen_services_records_log!K449),citizen_services_records_log!K449, ISBLANK(citizen_services_records_log!K449),"None")</f>
        <v>None</v>
      </c>
      <c r="L449" s="5" t="str" cm="1">
        <f t="array" ref="L449">SUBSTITUTE(PROPER(_xlfn.IFS(ISTEXT(citizen_services_records_log!L449),citizen_services_records_log!L449, ISBLANK(citizen_services_records_log!L449),"None")),"Id","ID",1)</f>
        <v>Pending Verification</v>
      </c>
      <c r="M449" s="5" t="str" cm="1">
        <f t="array" ref="M449">IF(citizen_services_records_log!M449 = "Re-opened","Re-opened",PROPER(_xlfn.IFS(ISTEXT(citizen_services_records_log!M449),citizen_services_records_log!M449, ISBLANK(citizen_services_records_log!M449),"None")))</f>
        <v>Pending</v>
      </c>
      <c r="N449" s="5" t="str" cm="1">
        <f t="array" ref="N449">(_xlfn.IFS(ISTEXT(citizen_services_records_log!N449),citizen_services_records_log!N449,ISBLANK(citizen_services_records_log!N449),"None"))</f>
        <v>Q028</v>
      </c>
      <c r="O449" s="5" t="str" cm="1">
        <f t="array" ref="O449">_xlfn.IFS(ISTEXT(citizen_services_records_log!O449),PROPER(citizen_services_records_log!O449),ISBLANK(citizen_services_records_log!O449),"None")</f>
        <v>Deon Mahlangu</v>
      </c>
      <c r="P449" s="4">
        <f>IF(ISBLANK(citizen_services_records_log!P449),"None",IF(ISNUMBER(citizen_services_records_log!P449),citizen_services_records_log!P449,DATE(RIGHT(citizen_services_records_log!P449,4),MID(citizen_services_records_log!P449,4,2),LEFT(citizen_services_records_log!P449,2))))</f>
        <v>46174</v>
      </c>
      <c r="Q449" s="5" t="str" cm="1">
        <f t="array" ref="Q449">SUBSTITUTE(_xlfn.IFS(ISTEXT(citizen_services_records_log!Q449),PROPER(citizen_services_records_log!Q449),ISBLANK(citizen_services_records_log!Q449),"None"),"Id","ID",1)</f>
        <v>Grant Payment Query - Referred To Sassa Call Centre</v>
      </c>
    </row>
    <row r="450" spans="1:17" x14ac:dyDescent="0.3">
      <c r="A450" s="5" t="str">
        <f>IF(ISBLANK(citizen_services_records_log!A450),"None",(CONCATENATE(UPPER(_xlfn.TEXTBEFORE(SUBSTITUTE(citizen_services_records_log!A450, "-", ""), {"0","1","2","3","4","5","6","7","8","9"}, 1)),"-",RIGHT(citizen_services_records_log!A450,6))))</f>
        <v>SASSA-000142</v>
      </c>
      <c r="B450" s="2">
        <f>IF(ISBLANK(citizen_services_records_log!B450),"None",IF(ISNUMBER(citizen_services_records_log!B450),citizen_services_records_log!B450,DATE(RIGHT(citizen_services_records_log!B450,4),MID(citizen_services_records_log!B450,4,2),LEFT(citizen_services_records_log!B450,2))))</f>
        <v>46224</v>
      </c>
      <c r="C450" s="5" t="str">
        <f>IF(citizen_services_records_log!C450 = "SASSA Grant Status Enquiry","SASSA - Grant Status Enquiry",IF(citizen_services_records_log!C450 = "SASSA Grant Application",  "SASSA - Grant Application", IF(citizen_services_records_log!C450=0,"None", citizen_services_records_log!C450)))</f>
        <v>SASSA - Grant Application</v>
      </c>
      <c r="D450" s="5" t="str" cm="1">
        <f t="array" ref="D450">_xlfn.IFS(ISTEXT(citizen_services_records_log!D450),PROPER(citizen_services_records_log!D450),ISBLANK(citizen_services_records_log!D450),"None")</f>
        <v>Vanderbijlpark Home Affairs</v>
      </c>
      <c r="E450" s="5" t="str" cm="1">
        <f t="array" ref="E450">_xlfn.IFS(ISTEXT(citizen_services_records_log!E450),PROPER(citizen_services_records_log!E450),ISBLANK(citizen_services_records_log!E450),"None")</f>
        <v>Zodwa Mokoena</v>
      </c>
      <c r="F450" s="6" cm="1">
        <f t="array" ref="F450">_xlfn.IFS(ISBLANK(citizen_services_records_log!F450),"None", TYPE(citizen_services_records_log!F450)=1,citizen_services_records_log!F450,citizen_services_records_log!F450="ID NOT PROVIDED","ID not provided" )</f>
        <v>6600000000000</v>
      </c>
      <c r="G450" s="4">
        <f>IF(ISBLANK(citizen_services_records_log!G450),"None",IF(ISNUMBER(citizen_services_records_log!G450),citizen_services_records_log!G450,DATE(RIGHT(citizen_services_records_log!G450,4),MID(citizen_services_records_log!G450,4,2),LEFT(citizen_services_records_log!G450,2))))</f>
        <v>24202</v>
      </c>
      <c r="H450" s="5" t="str" cm="1">
        <f t="array" ref="H450">_xlfn.IFS(citizen_services_records_log!H450="M", "Male", citizen_services_records_log!H450 = "F", "Female", citizen_services_records_log!H450="male", "Male", citizen_services_records_log!H450="female","Female", ISBLANK(citizen_services_records_log!H450),"None", citizen_services_records_log!H450 = "Female", "Female", citizen_services_records_log!H450="Male","Male")</f>
        <v>Female</v>
      </c>
      <c r="I450" s="6" t="str">
        <f>IF(OR(ISBLANK(citizen_services_records_log!I450),UPPER(TRIM(citizen_services_records_log!I450))="N/A"),"None",_xlfn.LET(_xlpm.d,RIGHT(SUBSTITUTE(SUBSTITUTE(SUBSTITUTE(SUBSTITUTE(citizen_services_records_log!I450," ",""),"-",""),"(",""),")",""),9),"0"&amp;LEFT(_xlpm.d,2)&amp;" "&amp;MID(_xlpm.d,3,3)&amp;" "&amp;RIGHT(_xlpm.d,4)))</f>
        <v>061 352 6403</v>
      </c>
      <c r="J450" s="5" t="str" cm="1">
        <f t="array" ref="J450">_xlfn.IFS(ISTEXT(citizen_services_records_log!J450),citizen_services_records_log!J450,ISBLANK(citizen_services_records_log!J450),"None")</f>
        <v>Ward 23</v>
      </c>
      <c r="K450" s="5" t="str" cm="1">
        <f t="array" ref="K450">_xlfn.IFS(ISTEXT(citizen_services_records_log!K450),citizen_services_records_log!K450, ISBLANK(citizen_services_records_log!K450),"None")</f>
        <v>SRD Grant</v>
      </c>
      <c r="L450" s="5" t="str" cm="1">
        <f t="array" ref="L450">SUBSTITUTE(PROPER(_xlfn.IFS(ISTEXT(citizen_services_records_log!L450),citizen_services_records_log!L450, ISBLANK(citizen_services_records_log!L450),"None")),"Id","ID",1)</f>
        <v>Under Review</v>
      </c>
      <c r="M450" s="5" t="str" cm="1">
        <f t="array" ref="M450">IF(citizen_services_records_log!M450 = "Re-opened","Re-opened",PROPER(_xlfn.IFS(ISTEXT(citizen_services_records_log!M450),citizen_services_records_log!M450, ISBLANK(citizen_services_records_log!M450),"None")))</f>
        <v>Closed</v>
      </c>
      <c r="N450" s="5" t="str" cm="1">
        <f t="array" ref="N450">(_xlfn.IFS(ISTEXT(citizen_services_records_log!N450),citizen_services_records_log!N450,ISBLANK(citizen_services_records_log!N450),"None"))</f>
        <v>None</v>
      </c>
      <c r="O450" s="5" t="str" cm="1">
        <f t="array" ref="O450">_xlfn.IFS(ISTEXT(citizen_services_records_log!O450),PROPER(citizen_services_records_log!O450),ISBLANK(citizen_services_records_log!O450),"None")</f>
        <v>Zanele Mahlangu</v>
      </c>
      <c r="P450" s="4" t="str">
        <f>IF(ISBLANK(citizen_services_records_log!P450),"None",IF(ISNUMBER(citizen_services_records_log!P450),citizen_services_records_log!P450,DATE(RIGHT(citizen_services_records_log!P450,4),MID(citizen_services_records_log!P450,4,2),LEFT(citizen_services_records_log!P450,2))))</f>
        <v>None</v>
      </c>
      <c r="Q450" s="5" t="str" cm="1">
        <f t="array" ref="Q450">SUBSTITUTE(_xlfn.IFS(ISTEXT(citizen_services_records_log!Q450),PROPER(citizen_services_records_log!Q450),ISBLANK(citizen_services_records_log!Q450),"None"),"Id","ID",1)</f>
        <v>Client To Return With Proof Of Residence</v>
      </c>
    </row>
    <row r="451" spans="1:17" x14ac:dyDescent="0.3">
      <c r="A451" s="5" t="str">
        <f>IF(ISBLANK(citizen_services_records_log!A451),"None",(CONCATENATE(UPPER(_xlfn.TEXTBEFORE(SUBSTITUTE(citizen_services_records_log!A451, "-", ""), {"0","1","2","3","4","5","6","7","8","9"}, 1)),"-",RIGHT(citizen_services_records_log!A451,6))))</f>
        <v>SASSA-000611</v>
      </c>
      <c r="B451" s="2">
        <f>IF(ISBLANK(citizen_services_records_log!B451),"None",IF(ISNUMBER(citizen_services_records_log!B451),citizen_services_records_log!B451,DATE(RIGHT(citizen_services_records_log!B451,4),MID(citizen_services_records_log!B451,4,2),LEFT(citizen_services_records_log!B451,2))))</f>
        <v>46079</v>
      </c>
      <c r="C451" s="5" t="str">
        <f>IF(citizen_services_records_log!C451 = "SASSA Grant Status Enquiry","SASSA - Grant Status Enquiry",IF(citizen_services_records_log!C451 = "SASSA Grant Application",  "SASSA - Grant Application", IF(citizen_services_records_log!C451=0,"None", citizen_services_records_log!C451)))</f>
        <v>SASSA - Grant Status Enquiry</v>
      </c>
      <c r="D451" s="5" t="str" cm="1">
        <f t="array" ref="D451">_xlfn.IFS(ISTEXT(citizen_services_records_log!D451),PROPER(citizen_services_records_log!D451),ISBLANK(citizen_services_records_log!D451),"None")</f>
        <v>Vanderbijlpark Home Affairs</v>
      </c>
      <c r="E451" s="5" t="str" cm="1">
        <f t="array" ref="E451">_xlfn.IFS(ISTEXT(citizen_services_records_log!E451),PROPER(citizen_services_records_log!E451),ISBLANK(citizen_services_records_log!E451),"None")</f>
        <v>Nokuthula Mokoena</v>
      </c>
      <c r="F451" s="6" cm="1">
        <f t="array" ref="F451">_xlfn.IFS(ISBLANK(citizen_services_records_log!F451),"None", TYPE(citizen_services_records_log!F451)=1,citizen_services_records_log!F451,citizen_services_records_log!F451="ID NOT PROVIDED","ID not provided" )</f>
        <v>8610000000000</v>
      </c>
      <c r="G451" s="4">
        <f>IF(ISBLANK(citizen_services_records_log!G451),"None",IF(ISNUMBER(citizen_services_records_log!G451),citizen_services_records_log!G451,DATE(RIGHT(citizen_services_records_log!G451,4),MID(citizen_services_records_log!G451,4,2),LEFT(citizen_services_records_log!G451,2))))</f>
        <v>31577</v>
      </c>
      <c r="H451" s="5" t="str" cm="1">
        <f t="array" ref="H451">_xlfn.IFS(citizen_services_records_log!H451="M", "Male", citizen_services_records_log!H451 = "F", "Female", citizen_services_records_log!H451="male", "Male", citizen_services_records_log!H451="female","Female", ISBLANK(citizen_services_records_log!H451),"None", citizen_services_records_log!H451 = "Female", "Female", citizen_services_records_log!H451="Male","Male")</f>
        <v>Male</v>
      </c>
      <c r="I451" s="6" t="str">
        <f>IF(OR(ISBLANK(citizen_services_records_log!I451),UPPER(TRIM(citizen_services_records_log!I451))="N/A"),"None",_xlfn.LET(_xlpm.d,RIGHT(SUBSTITUTE(SUBSTITUTE(SUBSTITUTE(SUBSTITUTE(citizen_services_records_log!I451," ",""),"-",""),"(",""),")",""),9),"0"&amp;LEFT(_xlpm.d,2)&amp;" "&amp;MID(_xlpm.d,3,3)&amp;" "&amp;RIGHT(_xlpm.d,4)))</f>
        <v>063 786 2000</v>
      </c>
      <c r="J451" s="5" t="str" cm="1">
        <f t="array" ref="J451">_xlfn.IFS(ISTEXT(citizen_services_records_log!J451),citizen_services_records_log!J451,ISBLANK(citizen_services_records_log!J451),"None")</f>
        <v>Ward 1</v>
      </c>
      <c r="K451" s="5" t="str" cm="1">
        <f t="array" ref="K451">_xlfn.IFS(ISTEXT(citizen_services_records_log!K451),citizen_services_records_log!K451, ISBLANK(citizen_services_records_log!K451),"None")</f>
        <v>Older Persons Grant</v>
      </c>
      <c r="L451" s="5" t="str" cm="1">
        <f t="array" ref="L451">SUBSTITUTE(PROPER(_xlfn.IFS(ISTEXT(citizen_services_records_log!L451),citizen_services_records_log!L451, ISBLANK(citizen_services_records_log!L451),"None")),"Id","ID",1)</f>
        <v>Approved</v>
      </c>
      <c r="M451" s="5" t="str" cm="1">
        <f t="array" ref="M451">IF(citizen_services_records_log!M451 = "Re-opened","Re-opened",PROPER(_xlfn.IFS(ISTEXT(citizen_services_records_log!M451),citizen_services_records_log!M451, ISBLANK(citizen_services_records_log!M451),"None")))</f>
        <v>None</v>
      </c>
      <c r="N451" s="5" t="str" cm="1">
        <f t="array" ref="N451">(_xlfn.IFS(ISTEXT(citizen_services_records_log!N451),citizen_services_records_log!N451,ISBLANK(citizen_services_records_log!N451),"None"))</f>
        <v>Q117</v>
      </c>
      <c r="O451" s="5" t="str" cm="1">
        <f t="array" ref="O451">_xlfn.IFS(ISTEXT(citizen_services_records_log!O451),PROPER(citizen_services_records_log!O451),ISBLANK(citizen_services_records_log!O451),"None")</f>
        <v>Chris Nel</v>
      </c>
      <c r="P451" s="4" t="str">
        <f>IF(ISBLANK(citizen_services_records_log!P451),"None",IF(ISNUMBER(citizen_services_records_log!P451),citizen_services_records_log!P451,DATE(RIGHT(citizen_services_records_log!P451,4),MID(citizen_services_records_log!P451,4,2),LEFT(citizen_services_records_log!P451,2))))</f>
        <v>None</v>
      </c>
      <c r="Q451" s="5" t="str" cm="1">
        <f t="array" ref="Q451">SUBSTITUTE(_xlfn.IFS(ISTEXT(citizen_services_records_log!Q451),PROPER(citizen_services_records_log!Q451),ISBLANK(citizen_services_records_log!Q451),"None"),"Id","ID",1)</f>
        <v>Home Affairs System Down For Maintenance During Visit</v>
      </c>
    </row>
    <row r="452" spans="1:17" x14ac:dyDescent="0.3">
      <c r="A452" s="5" t="str">
        <f>IF(ISBLANK(citizen_services_records_log!A452),"None",(CONCATENATE(UPPER(_xlfn.TEXTBEFORE(SUBSTITUTE(citizen_services_records_log!A452, "-", ""), {"0","1","2","3","4","5","6","7","8","9"}, 1)),"-",RIGHT(citizen_services_records_log!A452,6))))</f>
        <v>DHA-000630</v>
      </c>
      <c r="B452" s="2">
        <f>IF(ISBLANK(citizen_services_records_log!B452),"None",IF(ISNUMBER(citizen_services_records_log!B452),citizen_services_records_log!B452,DATE(RIGHT(citizen_services_records_log!B452,4),MID(citizen_services_records_log!B452,4,2),LEFT(citizen_services_records_log!B452,2))))</f>
        <v>46018</v>
      </c>
      <c r="C452" s="5" t="str">
        <f>IF(citizen_services_records_log!C452 = "SASSA Grant Status Enquiry","SASSA - Grant Status Enquiry",IF(citizen_services_records_log!C452 = "SASSA Grant Application",  "SASSA - Grant Application", IF(citizen_services_records_log!C452=0,"None", citizen_services_records_log!C452)))</f>
        <v>Home Affairs - ID Application</v>
      </c>
      <c r="D452" s="5" t="str" cm="1">
        <f t="array" ref="D452">_xlfn.IFS(ISTEXT(citizen_services_records_log!D452),PROPER(citizen_services_records_log!D452),ISBLANK(citizen_services_records_log!D452),"None")</f>
        <v>Sharpeville Clinic</v>
      </c>
      <c r="E452" s="5" t="str" cm="1">
        <f t="array" ref="E452">_xlfn.IFS(ISTEXT(citizen_services_records_log!E452),PROPER(citizen_services_records_log!E452),ISBLANK(citizen_services_records_log!E452),"None")</f>
        <v>Grace Mokgadi</v>
      </c>
      <c r="F452" s="6" cm="1">
        <f t="array" ref="F452">_xlfn.IFS(ISBLANK(citizen_services_records_log!F452),"None", TYPE(citizen_services_records_log!F452)=1,citizen_services_records_log!F452,citizen_services_records_log!F452="ID NOT PROVIDED","ID not provided" )</f>
        <v>6010000000000</v>
      </c>
      <c r="G452" s="4">
        <f>IF(ISBLANK(citizen_services_records_log!G452),"None",IF(ISNUMBER(citizen_services_records_log!G452),citizen_services_records_log!G452,DATE(RIGHT(citizen_services_records_log!G452,4),MID(citizen_services_records_log!G452,4,2),LEFT(citizen_services_records_log!G452,2))))</f>
        <v>22230</v>
      </c>
      <c r="H452" s="5" t="str" cm="1">
        <f t="array" ref="H452">_xlfn.IFS(citizen_services_records_log!H452="M", "Male", citizen_services_records_log!H452 = "F", "Female", citizen_services_records_log!H452="male", "Male", citizen_services_records_log!H452="female","Female", ISBLANK(citizen_services_records_log!H452),"None", citizen_services_records_log!H452 = "Female", "Female", citizen_services_records_log!H452="Male","Male")</f>
        <v>Male</v>
      </c>
      <c r="I452" s="6" t="str">
        <f>IF(OR(ISBLANK(citizen_services_records_log!I452),UPPER(TRIM(citizen_services_records_log!I452))="N/A"),"None",_xlfn.LET(_xlpm.d,RIGHT(SUBSTITUTE(SUBSTITUTE(SUBSTITUTE(SUBSTITUTE(citizen_services_records_log!I452," ",""),"-",""),"(",""),")",""),9),"0"&amp;LEFT(_xlpm.d,2)&amp;" "&amp;MID(_xlpm.d,3,3)&amp;" "&amp;RIGHT(_xlpm.d,4)))</f>
        <v>069 162 8392</v>
      </c>
      <c r="J452" s="5" t="str" cm="1">
        <f t="array" ref="J452">_xlfn.IFS(ISTEXT(citizen_services_records_log!J452),citizen_services_records_log!J452,ISBLANK(citizen_services_records_log!J452),"None")</f>
        <v>Ward 20</v>
      </c>
      <c r="K452" s="5" t="str" cm="1">
        <f t="array" ref="K452">_xlfn.IFS(ISTEXT(citizen_services_records_log!K452),citizen_services_records_log!K452, ISBLANK(citizen_services_records_log!K452),"None")</f>
        <v>None</v>
      </c>
      <c r="L452" s="5" t="str" cm="1">
        <f t="array" ref="L452">SUBSTITUTE(PROPER(_xlfn.IFS(ISTEXT(citizen_services_records_log!L452),citizen_services_records_log!L452, ISBLANK(citizen_services_records_log!L452),"None")),"Id","ID",1)</f>
        <v>None</v>
      </c>
      <c r="M452" s="5" t="str" cm="1">
        <f t="array" ref="M452">IF(citizen_services_records_log!M452 = "Re-opened","Re-opened",PROPER(_xlfn.IFS(ISTEXT(citizen_services_records_log!M452),citizen_services_records_log!M452, ISBLANK(citizen_services_records_log!M452),"None")))</f>
        <v>Re-opened</v>
      </c>
      <c r="N452" s="5" t="str" cm="1">
        <f t="array" ref="N452">(_xlfn.IFS(ISTEXT(citizen_services_records_log!N452),citizen_services_records_log!N452,ISBLANK(citizen_services_records_log!N452),"None"))</f>
        <v>Q228</v>
      </c>
      <c r="O452" s="5" t="str" cm="1">
        <f t="array" ref="O452">_xlfn.IFS(ISTEXT(citizen_services_records_log!O452),PROPER(citizen_services_records_log!O452),ISBLANK(citizen_services_records_log!O452),"None")</f>
        <v>Busisiwe Sithole</v>
      </c>
      <c r="P452" s="4" t="str">
        <f>IF(ISBLANK(citizen_services_records_log!P452),"None",IF(ISNUMBER(citizen_services_records_log!P452),citizen_services_records_log!P452,DATE(RIGHT(citizen_services_records_log!P452,4),MID(citizen_services_records_log!P452,4,2),LEFT(citizen_services_records_log!P452,2))))</f>
        <v>None</v>
      </c>
      <c r="Q452" s="5" t="str" cm="1">
        <f t="array" ref="Q452">SUBSTITUTE(_xlfn.IFS(ISTEXT(citizen_services_records_log!Q452),PROPER(citizen_services_records_log!Q452),ISBLANK(citizen_services_records_log!Q452),"None"),"Id","ID",1)</f>
        <v>Biometric Capture Failed, Rescheduled</v>
      </c>
    </row>
    <row r="453" spans="1:17" x14ac:dyDescent="0.3">
      <c r="A453" s="5" t="str">
        <f>IF(ISBLANK(citizen_services_records_log!A453),"None",(CONCATENATE(UPPER(_xlfn.TEXTBEFORE(SUBSTITUTE(citizen_services_records_log!A453, "-", ""), {"0","1","2","3","4","5","6","7","8","9"}, 1)),"-",RIGHT(citizen_services_records_log!A453,6))))</f>
        <v>MUN-000022</v>
      </c>
      <c r="B453" s="2">
        <f>IF(ISBLANK(citizen_services_records_log!B453),"None",IF(ISNUMBER(citizen_services_records_log!B453),citizen_services_records_log!B453,DATE(RIGHT(citizen_services_records_log!B453,4),MID(citizen_services_records_log!B453,4,2),LEFT(citizen_services_records_log!B453,2))))</f>
        <v>46113</v>
      </c>
      <c r="C453" s="5" t="str">
        <f>IF(citizen_services_records_log!C453 = "SASSA Grant Status Enquiry","SASSA - Grant Status Enquiry",IF(citizen_services_records_log!C453 = "SASSA Grant Application",  "SASSA - Grant Application", IF(citizen_services_records_log!C453=0,"None", citizen_services_records_log!C453)))</f>
        <v>Municipal - Account Query</v>
      </c>
      <c r="D453" s="5" t="str" cm="1">
        <f t="array" ref="D453">_xlfn.IFS(ISTEXT(citizen_services_records_log!D453),PROPER(citizen_services_records_log!D453),ISBLANK(citizen_services_records_log!D453),"None")</f>
        <v>Vereeniging Home Affairs</v>
      </c>
      <c r="E453" s="5" t="str" cm="1">
        <f t="array" ref="E453">_xlfn.IFS(ISTEXT(citizen_services_records_log!E453),PROPER(citizen_services_records_log!E453),ISBLANK(citizen_services_records_log!E453),"None")</f>
        <v>Mandla Fourie</v>
      </c>
      <c r="F453" s="6" cm="1">
        <f t="array" ref="F453">_xlfn.IFS(ISBLANK(citizen_services_records_log!F453),"None", TYPE(citizen_services_records_log!F453)=1,citizen_services_records_log!F453,citizen_services_records_log!F453="ID NOT PROVIDED","ID not provided" )</f>
        <v>808000000000</v>
      </c>
      <c r="G453" s="4">
        <f>IF(ISBLANK(citizen_services_records_log!G453),"None",IF(ISNUMBER(citizen_services_records_log!G453),citizen_services_records_log!G453,DATE(RIGHT(citizen_services_records_log!G453,4),MID(citizen_services_records_log!G453,4,2),LEFT(citizen_services_records_log!G453,2))))</f>
        <v>39699</v>
      </c>
      <c r="H453" s="5" t="str" cm="1">
        <f t="array" ref="H453">_xlfn.IFS(citizen_services_records_log!H453="M", "Male", citizen_services_records_log!H453 = "F", "Female", citizen_services_records_log!H453="male", "Male", citizen_services_records_log!H453="female","Female", ISBLANK(citizen_services_records_log!H453),"None", citizen_services_records_log!H453 = "Female", "Female", citizen_services_records_log!H453="Male","Male")</f>
        <v>Female</v>
      </c>
      <c r="I453" s="6" t="str">
        <f>IF(OR(ISBLANK(citizen_services_records_log!I453),UPPER(TRIM(citizen_services_records_log!I453))="N/A"),"None",_xlfn.LET(_xlpm.d,RIGHT(SUBSTITUTE(SUBSTITUTE(SUBSTITUTE(SUBSTITUTE(citizen_services_records_log!I453," ",""),"-",""),"(",""),")",""),9),"0"&amp;LEFT(_xlpm.d,2)&amp;" "&amp;MID(_xlpm.d,3,3)&amp;" "&amp;RIGHT(_xlpm.d,4)))</f>
        <v>068 678 7602</v>
      </c>
      <c r="J453" s="5" t="str" cm="1">
        <f t="array" ref="J453">_xlfn.IFS(ISTEXT(citizen_services_records_log!J453),citizen_services_records_log!J453,ISBLANK(citizen_services_records_log!J453),"None")</f>
        <v>Ward 2</v>
      </c>
      <c r="K453" s="5" t="str" cm="1">
        <f t="array" ref="K453">_xlfn.IFS(ISTEXT(citizen_services_records_log!K453),citizen_services_records_log!K453, ISBLANK(citizen_services_records_log!K453),"None")</f>
        <v>None</v>
      </c>
      <c r="L453" s="5" t="str" cm="1">
        <f t="array" ref="L453">SUBSTITUTE(PROPER(_xlfn.IFS(ISTEXT(citizen_services_records_log!L453),citizen_services_records_log!L453, ISBLANK(citizen_services_records_log!L453),"None")),"Id","ID",1)</f>
        <v>Complete</v>
      </c>
      <c r="M453" s="5" t="str" cm="1">
        <f t="array" ref="M453">IF(citizen_services_records_log!M453 = "Re-opened","Re-opened",PROPER(_xlfn.IFS(ISTEXT(citizen_services_records_log!M453),citizen_services_records_log!M453, ISBLANK(citizen_services_records_log!M453),"None")))</f>
        <v>Resolved</v>
      </c>
      <c r="N453" s="5" t="str" cm="1">
        <f t="array" ref="N453">(_xlfn.IFS(ISTEXT(citizen_services_records_log!N453),citizen_services_records_log!N453,ISBLANK(citizen_services_records_log!N453),"None"))</f>
        <v>Q212</v>
      </c>
      <c r="O453" s="5" t="str" cm="1">
        <f t="array" ref="O453">_xlfn.IFS(ISTEXT(citizen_services_records_log!O453),PROPER(citizen_services_records_log!O453),ISBLANK(citizen_services_records_log!O453),"None")</f>
        <v>Zanele Coetzee</v>
      </c>
      <c r="P453" s="4" t="str">
        <f>IF(ISBLANK(citizen_services_records_log!P453),"None",IF(ISNUMBER(citizen_services_records_log!P453),citizen_services_records_log!P453,DATE(RIGHT(citizen_services_records_log!P453,4),MID(citizen_services_records_log!P453,4,2),LEFT(citizen_services_records_log!P453,2))))</f>
        <v>None</v>
      </c>
      <c r="Q453" s="5" t="str" cm="1">
        <f t="array" ref="Q453">SUBSTITUTE(_xlfn.IFS(ISTEXT(citizen_services_records_log!Q453),PROPER(citizen_services_records_log!Q453),ISBLANK(citizen_services_records_log!Q453),"None"),"Id","ID",1)</f>
        <v>Client To Return With Proof Of Residence</v>
      </c>
    </row>
    <row r="454" spans="1:17" x14ac:dyDescent="0.3">
      <c r="A454" s="5" t="str">
        <f>IF(ISBLANK(citizen_services_records_log!A454),"None",(CONCATENATE(UPPER(_xlfn.TEXTBEFORE(SUBSTITUTE(citizen_services_records_log!A454, "-", ""), {"0","1","2","3","4","5","6","7","8","9"}, 1)),"-",RIGHT(citizen_services_records_log!A454,6))))</f>
        <v>MUN-000563</v>
      </c>
      <c r="B454" s="2">
        <f>IF(ISBLANK(citizen_services_records_log!B454),"None",IF(ISNUMBER(citizen_services_records_log!B454),citizen_services_records_log!B454,DATE(RIGHT(citizen_services_records_log!B454,4),MID(citizen_services_records_log!B454,4,2),LEFT(citizen_services_records_log!B454,2))))</f>
        <v>45983</v>
      </c>
      <c r="C454" s="5" t="str">
        <f>IF(citizen_services_records_log!C454 = "SASSA Grant Status Enquiry","SASSA - Grant Status Enquiry",IF(citizen_services_records_log!C454 = "SASSA Grant Application",  "SASSA - Grant Application", IF(citizen_services_records_log!C454=0,"None", citizen_services_records_log!C454)))</f>
        <v>Municipal - Account Query</v>
      </c>
      <c r="D454" s="5" t="str" cm="1">
        <f t="array" ref="D454">_xlfn.IFS(ISTEXT(citizen_services_records_log!D454),PROPER(citizen_services_records_log!D454),ISBLANK(citizen_services_records_log!D454),"None")</f>
        <v>Boipatong Clinic</v>
      </c>
      <c r="E454" s="5" t="str" cm="1">
        <f t="array" ref="E454">_xlfn.IFS(ISTEXT(citizen_services_records_log!E454),PROPER(citizen_services_records_log!E454),ISBLANK(citizen_services_records_log!E454),"None")</f>
        <v>Mandla Nkosi</v>
      </c>
      <c r="F454" s="6" cm="1">
        <f t="array" ref="F454">_xlfn.IFS(ISBLANK(citizen_services_records_log!F454),"None", TYPE(citizen_services_records_log!F454)=1,citizen_services_records_log!F454,citizen_services_records_log!F454="ID NOT PROVIDED","ID not provided" )</f>
        <v>6910000000000</v>
      </c>
      <c r="G454" s="4">
        <f>IF(ISBLANK(citizen_services_records_log!G454),"None",IF(ISNUMBER(citizen_services_records_log!G454),citizen_services_records_log!G454,DATE(RIGHT(citizen_services_records_log!G454,4),MID(citizen_services_records_log!G454,4,2),LEFT(citizen_services_records_log!G454,2))))</f>
        <v>25393</v>
      </c>
      <c r="H454" s="5" t="str" cm="1">
        <f t="array" ref="H454">_xlfn.IFS(citizen_services_records_log!H454="M", "Male", citizen_services_records_log!H454 = "F", "Female", citizen_services_records_log!H454="male", "Male", citizen_services_records_log!H454="female","Female", ISBLANK(citizen_services_records_log!H454),"None", citizen_services_records_log!H454 = "Female", "Female", citizen_services_records_log!H454="Male","Male")</f>
        <v>Female</v>
      </c>
      <c r="I454" s="6" t="str">
        <f>IF(OR(ISBLANK(citizen_services_records_log!I454),UPPER(TRIM(citizen_services_records_log!I454))="N/A"),"None",_xlfn.LET(_xlpm.d,RIGHT(SUBSTITUTE(SUBSTITUTE(SUBSTITUTE(SUBSTITUTE(citizen_services_records_log!I454," ",""),"-",""),"(",""),")",""),9),"0"&amp;LEFT(_xlpm.d,2)&amp;" "&amp;MID(_xlpm.d,3,3)&amp;" "&amp;RIGHT(_xlpm.d,4)))</f>
        <v>None</v>
      </c>
      <c r="J454" s="5" t="str" cm="1">
        <f t="array" ref="J454">_xlfn.IFS(ISTEXT(citizen_services_records_log!J454),citizen_services_records_log!J454,ISBLANK(citizen_services_records_log!J454),"None")</f>
        <v>Ward 23</v>
      </c>
      <c r="K454" s="5" t="str" cm="1">
        <f t="array" ref="K454">_xlfn.IFS(ISTEXT(citizen_services_records_log!K454),citizen_services_records_log!K454, ISBLANK(citizen_services_records_log!K454),"None")</f>
        <v>None</v>
      </c>
      <c r="L454" s="5" t="str" cm="1">
        <f t="array" ref="L454">SUBSTITUTE(PROPER(_xlfn.IFS(ISTEXT(citizen_services_records_log!L454),citizen_services_records_log!L454, ISBLANK(citizen_services_records_log!L454),"None")),"Id","ID",1)</f>
        <v>None</v>
      </c>
      <c r="M454" s="5" t="str" cm="1">
        <f t="array" ref="M454">IF(citizen_services_records_log!M454 = "Re-opened","Re-opened",PROPER(_xlfn.IFS(ISTEXT(citizen_services_records_log!M454),citizen_services_records_log!M454, ISBLANK(citizen_services_records_log!M454),"None")))</f>
        <v>Closed</v>
      </c>
      <c r="N454" s="5" t="str" cm="1">
        <f t="array" ref="N454">(_xlfn.IFS(ISTEXT(citizen_services_records_log!N454),citizen_services_records_log!N454,ISBLANK(citizen_services_records_log!N454),"None"))</f>
        <v>Q071</v>
      </c>
      <c r="O454" s="5" t="str" cm="1">
        <f t="array" ref="O454">_xlfn.IFS(ISTEXT(citizen_services_records_log!O454),PROPER(citizen_services_records_log!O454),ISBLANK(citizen_services_records_log!O454),"None")</f>
        <v>Deon Mahlangu</v>
      </c>
      <c r="P454" s="4" t="str">
        <f>IF(ISBLANK(citizen_services_records_log!P454),"None",IF(ISNUMBER(citizen_services_records_log!P454),citizen_services_records_log!P454,DATE(RIGHT(citizen_services_records_log!P454,4),MID(citizen_services_records_log!P454,4,2),LEFT(citizen_services_records_log!P454,2))))</f>
        <v>None</v>
      </c>
      <c r="Q454" s="5" t="str" cm="1">
        <f t="array" ref="Q454">SUBSTITUTE(_xlfn.IFS(ISTEXT(citizen_services_records_log!Q454),PROPER(citizen_services_records_log!Q454),ISBLANK(citizen_services_records_log!Q454),"None"),"Id","ID",1)</f>
        <v>Applicant Is A Minor, Guardian Present And Documented</v>
      </c>
    </row>
    <row r="455" spans="1:17" x14ac:dyDescent="0.3">
      <c r="A455" s="5" t="str">
        <f>IF(ISBLANK(citizen_services_records_log!A455),"None",(CONCATENATE(UPPER(_xlfn.TEXTBEFORE(SUBSTITUTE(citizen_services_records_log!A455, "-", ""), {"0","1","2","3","4","5","6","7","8","9"}, 1)),"-",RIGHT(citizen_services_records_log!A455,6))))</f>
        <v>MUN-000947</v>
      </c>
      <c r="B455" s="2">
        <f>IF(ISBLANK(citizen_services_records_log!B455),"None",IF(ISNUMBER(citizen_services_records_log!B455),citizen_services_records_log!B455,DATE(RIGHT(citizen_services_records_log!B455,4),MID(citizen_services_records_log!B455,4,2),LEFT(citizen_services_records_log!B455,2))))</f>
        <v>46171</v>
      </c>
      <c r="C455" s="5" t="str">
        <f>IF(citizen_services_records_log!C455 = "SASSA Grant Status Enquiry","SASSA - Grant Status Enquiry",IF(citizen_services_records_log!C455 = "SASSA Grant Application",  "SASSA - Grant Application", IF(citizen_services_records_log!C455=0,"None", citizen_services_records_log!C455)))</f>
        <v>Municipal - Service Request</v>
      </c>
      <c r="D455" s="5" t="str" cm="1">
        <f t="array" ref="D455">_xlfn.IFS(ISTEXT(citizen_services_records_log!D455),PROPER(citizen_services_records_log!D455),ISBLANK(citizen_services_records_log!D455),"None")</f>
        <v>Vanderbijlpark Home Affairs</v>
      </c>
      <c r="E455" s="5" t="str" cm="1">
        <f t="array" ref="E455">_xlfn.IFS(ISTEXT(citizen_services_records_log!E455),PROPER(citizen_services_records_log!E455),ISBLANK(citizen_services_records_log!E455),"None")</f>
        <v>Zodwa Mokoena</v>
      </c>
      <c r="F455" s="6" cm="1">
        <f t="array" ref="F455">_xlfn.IFS(ISBLANK(citizen_services_records_log!F455),"None", TYPE(citizen_services_records_log!F455)=1,citizen_services_records_log!F455,citizen_services_records_log!F455="ID NOT PROVIDED","ID not provided" )</f>
        <v>7610000000000</v>
      </c>
      <c r="G455" s="4">
        <f>IF(ISBLANK(citizen_services_records_log!G455),"None",IF(ISNUMBER(citizen_services_records_log!G455),citizen_services_records_log!G455,DATE(RIGHT(citizen_services_records_log!G455,4),MID(citizen_services_records_log!G455,4,2),LEFT(citizen_services_records_log!G455,2))))</f>
        <v>27828</v>
      </c>
      <c r="H455" s="5" t="str" cm="1">
        <f t="array" ref="H455">_xlfn.IFS(citizen_services_records_log!H455="M", "Male", citizen_services_records_log!H455 = "F", "Female", citizen_services_records_log!H455="male", "Male", citizen_services_records_log!H455="female","Female", ISBLANK(citizen_services_records_log!H455),"None", citizen_services_records_log!H455 = "Female", "Female", citizen_services_records_log!H455="Male","Male")</f>
        <v>Female</v>
      </c>
      <c r="I455" s="6" t="str">
        <f>IF(OR(ISBLANK(citizen_services_records_log!I455),UPPER(TRIM(citizen_services_records_log!I455))="N/A"),"None",_xlfn.LET(_xlpm.d,RIGHT(SUBSTITUTE(SUBSTITUTE(SUBSTITUTE(SUBSTITUTE(citizen_services_records_log!I455," ",""),"-",""),"(",""),")",""),9),"0"&amp;LEFT(_xlpm.d,2)&amp;" "&amp;MID(_xlpm.d,3,3)&amp;" "&amp;RIGHT(_xlpm.d,4)))</f>
        <v>073 241 1734</v>
      </c>
      <c r="J455" s="5" t="str" cm="1">
        <f t="array" ref="J455">_xlfn.IFS(ISTEXT(citizen_services_records_log!J455),citizen_services_records_log!J455,ISBLANK(citizen_services_records_log!J455),"None")</f>
        <v>Ward 20</v>
      </c>
      <c r="K455" s="5" t="str" cm="1">
        <f t="array" ref="K455">_xlfn.IFS(ISTEXT(citizen_services_records_log!K455),citizen_services_records_log!K455, ISBLANK(citizen_services_records_log!K455),"None")</f>
        <v>None</v>
      </c>
      <c r="L455" s="5" t="str" cm="1">
        <f t="array" ref="L455">SUBSTITUTE(PROPER(_xlfn.IFS(ISTEXT(citizen_services_records_log!L455),citizen_services_records_log!L455, ISBLANK(citizen_services_records_log!L455),"None")),"Id","ID",1)</f>
        <v>Awaiting Home Affairs Confirmation</v>
      </c>
      <c r="M455" s="5" t="str" cm="1">
        <f t="array" ref="M455">IF(citizen_services_records_log!M455 = "Re-opened","Re-opened",PROPER(_xlfn.IFS(ISTEXT(citizen_services_records_log!M455),citizen_services_records_log!M455, ISBLANK(citizen_services_records_log!M455),"None")))</f>
        <v>Awaiting Documents</v>
      </c>
      <c r="N455" s="5" t="str" cm="1">
        <f t="array" ref="N455">(_xlfn.IFS(ISTEXT(citizen_services_records_log!N455),citizen_services_records_log!N455,ISBLANK(citizen_services_records_log!N455),"None"))</f>
        <v>Q248</v>
      </c>
      <c r="O455" s="5" t="str" cm="1">
        <f t="array" ref="O455">_xlfn.IFS(ISTEXT(citizen_services_records_log!O455),PROPER(citizen_services_records_log!O455),ISBLANK(citizen_services_records_log!O455),"None")</f>
        <v>Refilwe Swart</v>
      </c>
      <c r="P455" s="4" t="str">
        <f>IF(ISBLANK(citizen_services_records_log!P455),"None",IF(ISNUMBER(citizen_services_records_log!P455),citizen_services_records_log!P455,DATE(RIGHT(citizen_services_records_log!P455,4),MID(citizen_services_records_log!P455,4,2),LEFT(citizen_services_records_log!P455,2))))</f>
        <v>None</v>
      </c>
      <c r="Q455" s="5" t="str" cm="1">
        <f t="array" ref="Q455">SUBSTITUTE(_xlfn.IFS(ISTEXT(citizen_services_records_log!Q455),PROPER(citizen_services_records_log!Q455),ISBLANK(citizen_services_records_log!Q455),"None"),"Id","ID",1)</f>
        <v>Client To Return With Proof Of Residence</v>
      </c>
    </row>
    <row r="456" spans="1:17" x14ac:dyDescent="0.3">
      <c r="A456" s="5" t="str">
        <f>IF(ISBLANK(citizen_services_records_log!A456),"None",(CONCATENATE(UPPER(_xlfn.TEXTBEFORE(SUBSTITUTE(citizen_services_records_log!A456, "-", ""), {"0","1","2","3","4","5","6","7","8","9"}, 1)),"-",RIGHT(citizen_services_records_log!A456,6))))</f>
        <v>MUN-000918</v>
      </c>
      <c r="B456" s="2">
        <f>IF(ISBLANK(citizen_services_records_log!B456),"None",IF(ISNUMBER(citizen_services_records_log!B456),citizen_services_records_log!B456,DATE(RIGHT(citizen_services_records_log!B456,4),MID(citizen_services_records_log!B456,4,2),LEFT(citizen_services_records_log!B456,2))))</f>
        <v>46134</v>
      </c>
      <c r="C456" s="5" t="str">
        <f>IF(citizen_services_records_log!C456 = "SASSA Grant Status Enquiry","SASSA - Grant Status Enquiry",IF(citizen_services_records_log!C456 = "SASSA Grant Application",  "SASSA - Grant Application", IF(citizen_services_records_log!C456=0,"None", citizen_services_records_log!C456)))</f>
        <v>Municipal - Account Query</v>
      </c>
      <c r="D456" s="5" t="str" cm="1">
        <f t="array" ref="D456">_xlfn.IFS(ISTEXT(citizen_services_records_log!D456),PROPER(citizen_services_records_log!D456),ISBLANK(citizen_services_records_log!D456),"None")</f>
        <v>Vanderbijlpark Home Affairs</v>
      </c>
      <c r="E456" s="5" t="str" cm="1">
        <f t="array" ref="E456">_xlfn.IFS(ISTEXT(citizen_services_records_log!E456),PROPER(citizen_services_records_log!E456),ISBLANK(citizen_services_records_log!E456),"None")</f>
        <v>Mandla Sithole</v>
      </c>
      <c r="F456" s="6" cm="1">
        <f t="array" ref="F456">_xlfn.IFS(ISBLANK(citizen_services_records_log!F456),"None", TYPE(citizen_services_records_log!F456)=1,citizen_services_records_log!F456,citizen_services_records_log!F456="ID NOT PROVIDED","ID not provided" )</f>
        <v>8400000000000</v>
      </c>
      <c r="G456" s="4">
        <f>IF(ISBLANK(citizen_services_records_log!G456),"None",IF(ISNUMBER(citizen_services_records_log!G456),citizen_services_records_log!G456,DATE(RIGHT(citizen_services_records_log!G456,4),MID(citizen_services_records_log!G456,4,2),LEFT(citizen_services_records_log!G456,2))))</f>
        <v>30766</v>
      </c>
      <c r="H456" s="5" t="str" cm="1">
        <f t="array" ref="H456">_xlfn.IFS(citizen_services_records_log!H456="M", "Male", citizen_services_records_log!H456 = "F", "Female", citizen_services_records_log!H456="male", "Male", citizen_services_records_log!H456="female","Female", ISBLANK(citizen_services_records_log!H456),"None", citizen_services_records_log!H456 = "Female", "Female", citizen_services_records_log!H456="Male","Male")</f>
        <v>Male</v>
      </c>
      <c r="I456" s="6" t="str">
        <f>IF(OR(ISBLANK(citizen_services_records_log!I456),UPPER(TRIM(citizen_services_records_log!I456))="N/A"),"None",_xlfn.LET(_xlpm.d,RIGHT(SUBSTITUTE(SUBSTITUTE(SUBSTITUTE(SUBSTITUTE(citizen_services_records_log!I456," ",""),"-",""),"(",""),")",""),9),"0"&amp;LEFT(_xlpm.d,2)&amp;" "&amp;MID(_xlpm.d,3,3)&amp;" "&amp;RIGHT(_xlpm.d,4)))</f>
        <v>None</v>
      </c>
      <c r="J456" s="5" t="str" cm="1">
        <f t="array" ref="J456">_xlfn.IFS(ISTEXT(citizen_services_records_log!J456),citizen_services_records_log!J456,ISBLANK(citizen_services_records_log!J456),"None")</f>
        <v>Ward 6</v>
      </c>
      <c r="K456" s="5" t="str" cm="1">
        <f t="array" ref="K456">_xlfn.IFS(ISTEXT(citizen_services_records_log!K456),citizen_services_records_log!K456, ISBLANK(citizen_services_records_log!K456),"None")</f>
        <v>None</v>
      </c>
      <c r="L456" s="5" t="str" cm="1">
        <f t="array" ref="L456">SUBSTITUTE(PROPER(_xlfn.IFS(ISTEXT(citizen_services_records_log!L456),citizen_services_records_log!L456, ISBLANK(citizen_services_records_log!L456),"None")),"Id","ID",1)</f>
        <v>Approved</v>
      </c>
      <c r="M456" s="5" t="str" cm="1">
        <f t="array" ref="M456">IF(citizen_services_records_log!M456 = "Re-opened","Re-opened",PROPER(_xlfn.IFS(ISTEXT(citizen_services_records_log!M456),citizen_services_records_log!M456, ISBLANK(citizen_services_records_log!M456),"None")))</f>
        <v>None</v>
      </c>
      <c r="N456" s="5" t="str" cm="1">
        <f t="array" ref="N456">(_xlfn.IFS(ISTEXT(citizen_services_records_log!N456),citizen_services_records_log!N456,ISBLANK(citizen_services_records_log!N456),"None"))</f>
        <v>Q120</v>
      </c>
      <c r="O456" s="5" t="str" cm="1">
        <f t="array" ref="O456">_xlfn.IFS(ISTEXT(citizen_services_records_log!O456),PROPER(citizen_services_records_log!O456),ISBLANK(citizen_services_records_log!O456),"None")</f>
        <v>Palesa Swart</v>
      </c>
      <c r="P456" s="4" t="str">
        <f>IF(ISBLANK(citizen_services_records_log!P456),"None",IF(ISNUMBER(citizen_services_records_log!P456),citizen_services_records_log!P456,DATE(RIGHT(citizen_services_records_log!P456,4),MID(citizen_services_records_log!P456,4,2),LEFT(citizen_services_records_log!P456,2))))</f>
        <v>None</v>
      </c>
      <c r="Q456" s="5" t="str" cm="1">
        <f t="array" ref="Q456">SUBSTITUTE(_xlfn.IFS(ISTEXT(citizen_services_records_log!Q456),PROPER(citizen_services_records_log!Q456),ISBLANK(citizen_services_records_log!Q456),"None"),"Id","ID",1)</f>
        <v>Follow-Up Call Required To Confirm Banking Details</v>
      </c>
    </row>
    <row r="457" spans="1:17" x14ac:dyDescent="0.3">
      <c r="A457" s="5" t="str">
        <f>IF(ISBLANK(citizen_services_records_log!A457),"None",(CONCATENATE(UPPER(_xlfn.TEXTBEFORE(SUBSTITUTE(citizen_services_records_log!A457, "-", ""), {"0","1","2","3","4","5","6","7","8","9"}, 1)),"-",RIGHT(citizen_services_records_log!A457,6))))</f>
        <v>DHA-000050</v>
      </c>
      <c r="B457" s="2">
        <f>IF(ISBLANK(citizen_services_records_log!B457),"None",IF(ISNUMBER(citizen_services_records_log!B457),citizen_services_records_log!B457,DATE(RIGHT(citizen_services_records_log!B457,4),MID(citizen_services_records_log!B457,4,2),LEFT(citizen_services_records_log!B457,2))))</f>
        <v>46030</v>
      </c>
      <c r="C457" s="5" t="str">
        <f>IF(citizen_services_records_log!C457 = "SASSA Grant Status Enquiry","SASSA - Grant Status Enquiry",IF(citizen_services_records_log!C457 = "SASSA Grant Application",  "SASSA - Grant Application", IF(citizen_services_records_log!C457=0,"None", citizen_services_records_log!C457)))</f>
        <v>Home Affairs - ID Application</v>
      </c>
      <c r="D457" s="5" t="str" cm="1">
        <f t="array" ref="D457">_xlfn.IFS(ISTEXT(citizen_services_records_log!D457),PROPER(citizen_services_records_log!D457),ISBLANK(citizen_services_records_log!D457),"None")</f>
        <v>Meyerton Municipal Office</v>
      </c>
      <c r="E457" s="5" t="str" cm="1">
        <f t="array" ref="E457">_xlfn.IFS(ISTEXT(citizen_services_records_log!E457),PROPER(citizen_services_records_log!E457),ISBLANK(citizen_services_records_log!E457),"None")</f>
        <v>Zodwa Radebe</v>
      </c>
      <c r="F457" s="6" cm="1">
        <f t="array" ref="F457">_xlfn.IFS(ISBLANK(citizen_services_records_log!F457),"None", TYPE(citizen_services_records_log!F457)=1,citizen_services_records_log!F457,citizen_services_records_log!F457="ID NOT PROVIDED","ID not provided" )</f>
        <v>5710000000000</v>
      </c>
      <c r="G457" s="4">
        <f>IF(ISBLANK(citizen_services_records_log!G457),"None",IF(ISNUMBER(citizen_services_records_log!G457),citizen_services_records_log!G457,DATE(RIGHT(citizen_services_records_log!G457,4),MID(citizen_services_records_log!G457,4,2),LEFT(citizen_services_records_log!G457,2))))</f>
        <v>21106</v>
      </c>
      <c r="H457" s="5" t="str" cm="1">
        <f t="array" ref="H457">_xlfn.IFS(citizen_services_records_log!H457="M", "Male", citizen_services_records_log!H457 = "F", "Female", citizen_services_records_log!H457="male", "Male", citizen_services_records_log!H457="female","Female", ISBLANK(citizen_services_records_log!H457),"None", citizen_services_records_log!H457 = "Female", "Female", citizen_services_records_log!H457="Male","Male")</f>
        <v>Female</v>
      </c>
      <c r="I457" s="6" t="str">
        <f>IF(OR(ISBLANK(citizen_services_records_log!I457),UPPER(TRIM(citizen_services_records_log!I457))="N/A"),"None",_xlfn.LET(_xlpm.d,RIGHT(SUBSTITUTE(SUBSTITUTE(SUBSTITUTE(SUBSTITUTE(citizen_services_records_log!I457," ",""),"-",""),"(",""),")",""),9),"0"&amp;LEFT(_xlpm.d,2)&amp;" "&amp;MID(_xlpm.d,3,3)&amp;" "&amp;RIGHT(_xlpm.d,4)))</f>
        <v>084 553 2778</v>
      </c>
      <c r="J457" s="5" t="str" cm="1">
        <f t="array" ref="J457">_xlfn.IFS(ISTEXT(citizen_services_records_log!J457),citizen_services_records_log!J457,ISBLANK(citizen_services_records_log!J457),"None")</f>
        <v>Ward 12</v>
      </c>
      <c r="K457" s="5" t="str" cm="1">
        <f t="array" ref="K457">_xlfn.IFS(ISTEXT(citizen_services_records_log!K457),citizen_services_records_log!K457, ISBLANK(citizen_services_records_log!K457),"None")</f>
        <v>Older Persons Grant</v>
      </c>
      <c r="L457" s="5" t="str" cm="1">
        <f t="array" ref="L457">SUBSTITUTE(PROPER(_xlfn.IFS(ISTEXT(citizen_services_records_log!L457),citizen_services_records_log!L457, ISBLANK(citizen_services_records_log!L457),"None")),"Id","ID",1)</f>
        <v>Complete</v>
      </c>
      <c r="M457" s="5" t="str" cm="1">
        <f t="array" ref="M457">IF(citizen_services_records_log!M457 = "Re-opened","Re-opened",PROPER(_xlfn.IFS(ISTEXT(citizen_services_records_log!M457),citizen_services_records_log!M457, ISBLANK(citizen_services_records_log!M457),"None")))</f>
        <v>Captured</v>
      </c>
      <c r="N457" s="5" t="str" cm="1">
        <f t="array" ref="N457">(_xlfn.IFS(ISTEXT(citizen_services_records_log!N457),citizen_services_records_log!N457,ISBLANK(citizen_services_records_log!N457),"None"))</f>
        <v>Q147</v>
      </c>
      <c r="O457" s="5" t="str" cm="1">
        <f t="array" ref="O457">_xlfn.IFS(ISTEXT(citizen_services_records_log!O457),PROPER(citizen_services_records_log!O457),ISBLANK(citizen_services_records_log!O457),"None")</f>
        <v>Marius Mahlangu</v>
      </c>
      <c r="P457" s="4" t="str">
        <f>IF(ISBLANK(citizen_services_records_log!P457),"None",IF(ISNUMBER(citizen_services_records_log!P457),citizen_services_records_log!P457,DATE(RIGHT(citizen_services_records_log!P457,4),MID(citizen_services_records_log!P457,4,2),LEFT(citizen_services_records_log!P457,2))))</f>
        <v>None</v>
      </c>
      <c r="Q457" s="5" t="str" cm="1">
        <f t="array" ref="Q457">SUBSTITUTE(_xlfn.IFS(ISTEXT(citizen_services_records_log!Q457),PROPER(citizen_services_records_log!Q457),ISBLANK(citizen_services_records_log!Q457),"None"),"Id","ID",1)</f>
        <v>System Offline - Captured Manually, Will Upload Later</v>
      </c>
    </row>
    <row r="458" spans="1:17" x14ac:dyDescent="0.3">
      <c r="A458" s="5" t="str">
        <f>IF(ISBLANK(citizen_services_records_log!A458),"None",(CONCATENATE(UPPER(_xlfn.TEXTBEFORE(SUBSTITUTE(citizen_services_records_log!A458, "-", ""), {"0","1","2","3","4","5","6","7","8","9"}, 1)),"-",RIGHT(citizen_services_records_log!A458,6))))</f>
        <v>DHA-000605</v>
      </c>
      <c r="B458" s="2">
        <f>IF(ISBLANK(citizen_services_records_log!B458),"None",IF(ISNUMBER(citizen_services_records_log!B458),citizen_services_records_log!B458,DATE(RIGHT(citizen_services_records_log!B458,4),MID(citizen_services_records_log!B458,4,2),LEFT(citizen_services_records_log!B458,2))))</f>
        <v>46190</v>
      </c>
      <c r="C458" s="5" t="str">
        <f>IF(citizen_services_records_log!C458 = "SASSA Grant Status Enquiry","SASSA - Grant Status Enquiry",IF(citizen_services_records_log!C458 = "SASSA Grant Application",  "SASSA - Grant Application", IF(citizen_services_records_log!C458=0,"None", citizen_services_records_log!C458)))</f>
        <v>Home Affairs - Birth Certificate</v>
      </c>
      <c r="D458" s="5" t="str" cm="1">
        <f t="array" ref="D458">_xlfn.IFS(ISTEXT(citizen_services_records_log!D458),PROPER(citizen_services_records_log!D458),ISBLANK(citizen_services_records_log!D458),"None")</f>
        <v>Vereeniging Home Affairs</v>
      </c>
      <c r="E458" s="5" t="str" cm="1">
        <f t="array" ref="E458">_xlfn.IFS(ISTEXT(citizen_services_records_log!E458),PROPER(citizen_services_records_log!E458),ISBLANK(citizen_services_records_log!E458),"None")</f>
        <v>Zodwa Ndlovu</v>
      </c>
      <c r="F458" s="6" cm="1">
        <f t="array" ref="F458">_xlfn.IFS(ISBLANK(citizen_services_records_log!F458),"None", TYPE(citizen_services_records_log!F458)=1,citizen_services_records_log!F458,citizen_services_records_log!F458="ID NOT PROVIDED","ID not provided" )</f>
        <v>8100000000000</v>
      </c>
      <c r="G458" s="4">
        <f>IF(ISBLANK(citizen_services_records_log!G458),"None",IF(ISNUMBER(citizen_services_records_log!G458),citizen_services_records_log!G458,DATE(RIGHT(citizen_services_records_log!G458,4),MID(citizen_services_records_log!G458,4,2),LEFT(citizen_services_records_log!G458,2))))</f>
        <v>29701</v>
      </c>
      <c r="H458" s="5" t="str" cm="1">
        <f t="array" ref="H458">_xlfn.IFS(citizen_services_records_log!H458="M", "Male", citizen_services_records_log!H458 = "F", "Female", citizen_services_records_log!H458="male", "Male", citizen_services_records_log!H458="female","Female", ISBLANK(citizen_services_records_log!H458),"None", citizen_services_records_log!H458 = "Female", "Female", citizen_services_records_log!H458="Male","Male")</f>
        <v>Male</v>
      </c>
      <c r="I458" s="6" t="str">
        <f>IF(OR(ISBLANK(citizen_services_records_log!I458),UPPER(TRIM(citizen_services_records_log!I458))="N/A"),"None",_xlfn.LET(_xlpm.d,RIGHT(SUBSTITUTE(SUBSTITUTE(SUBSTITUTE(SUBSTITUTE(citizen_services_records_log!I458," ",""),"-",""),"(",""),")",""),9),"0"&amp;LEFT(_xlpm.d,2)&amp;" "&amp;MID(_xlpm.d,3,3)&amp;" "&amp;RIGHT(_xlpm.d,4)))</f>
        <v>061 192 6792</v>
      </c>
      <c r="J458" s="5" t="str" cm="1">
        <f t="array" ref="J458">_xlfn.IFS(ISTEXT(citizen_services_records_log!J458),citizen_services_records_log!J458,ISBLANK(citizen_services_records_log!J458),"None")</f>
        <v>Ward 3 (Informal Settlement)</v>
      </c>
      <c r="K458" s="5" t="str" cm="1">
        <f t="array" ref="K458">_xlfn.IFS(ISTEXT(citizen_services_records_log!K458),citizen_services_records_log!K458, ISBLANK(citizen_services_records_log!K458),"None")</f>
        <v>None</v>
      </c>
      <c r="L458" s="5" t="str" cm="1">
        <f t="array" ref="L458">SUBSTITUTE(PROPER(_xlfn.IFS(ISTEXT(citizen_services_records_log!L458),citizen_services_records_log!L458, ISBLANK(citizen_services_records_log!L458),"None")),"Id","ID",1)</f>
        <v>Awaiting Home Affairs Confirmation</v>
      </c>
      <c r="M458" s="5" t="str" cm="1">
        <f t="array" ref="M458">IF(citizen_services_records_log!M458 = "Re-opened","Re-opened",PROPER(_xlfn.IFS(ISTEXT(citizen_services_records_log!M458),citizen_services_records_log!M458, ISBLANK(citizen_services_records_log!M458),"None")))</f>
        <v>Captured</v>
      </c>
      <c r="N458" s="5" t="str" cm="1">
        <f t="array" ref="N458">(_xlfn.IFS(ISTEXT(citizen_services_records_log!N458),citizen_services_records_log!N458,ISBLANK(citizen_services_records_log!N458),"None"))</f>
        <v>Q239</v>
      </c>
      <c r="O458" s="5" t="str" cm="1">
        <f t="array" ref="O458">_xlfn.IFS(ISTEXT(citizen_services_records_log!O458),PROPER(citizen_services_records_log!O458),ISBLANK(citizen_services_records_log!O458),"None")</f>
        <v>Palesa Sithole</v>
      </c>
      <c r="P458" s="4">
        <f>IF(ISBLANK(citizen_services_records_log!P458),"None",IF(ISNUMBER(citizen_services_records_log!P458),citizen_services_records_log!P458,DATE(RIGHT(citizen_services_records_log!P458,4),MID(citizen_services_records_log!P458,4,2),LEFT(citizen_services_records_log!P458,2))))</f>
        <v>46220</v>
      </c>
      <c r="Q458" s="5" t="str" cm="1">
        <f t="array" ref="Q458">SUBSTITUTE(_xlfn.IFS(ISTEXT(citizen_services_records_log!Q458),PROPER(citizen_services_records_log!Q458),ISBLANK(citizen_services_records_log!Q458),"None"),"Id","ID",1)</f>
        <v>System Offline - Captured Manually, Will Upload Later</v>
      </c>
    </row>
    <row r="459" spans="1:17" x14ac:dyDescent="0.3">
      <c r="A459" s="5" t="str">
        <f>IF(ISBLANK(citizen_services_records_log!A459),"None",(CONCATENATE(UPPER(_xlfn.TEXTBEFORE(SUBSTITUTE(citizen_services_records_log!A459, "-", ""), {"0","1","2","3","4","5","6","7","8","9"}, 1)),"-",RIGHT(citizen_services_records_log!A459,6))))</f>
        <v>MUN-000805</v>
      </c>
      <c r="B459" s="2">
        <f>IF(ISBLANK(citizen_services_records_log!B459),"None",IF(ISNUMBER(citizen_services_records_log!B459),citizen_services_records_log!B459,DATE(RIGHT(citizen_services_records_log!B459,4),MID(citizen_services_records_log!B459,4,2),LEFT(citizen_services_records_log!B459,2))))</f>
        <v>46036</v>
      </c>
      <c r="C459" s="5" t="str">
        <f>IF(citizen_services_records_log!C459 = "SASSA Grant Status Enquiry","SASSA - Grant Status Enquiry",IF(citizen_services_records_log!C459 = "SASSA Grant Application",  "SASSA - Grant Application", IF(citizen_services_records_log!C459=0,"None", citizen_services_records_log!C459)))</f>
        <v>Municipal - Account Query</v>
      </c>
      <c r="D459" s="5" t="str" cm="1">
        <f t="array" ref="D459">_xlfn.IFS(ISTEXT(citizen_services_records_log!D459),PROPER(citizen_services_records_log!D459),ISBLANK(citizen_services_records_log!D459),"None")</f>
        <v>Meyerton Municipal Office</v>
      </c>
      <c r="E459" s="5" t="str" cm="1">
        <f t="array" ref="E459">_xlfn.IFS(ISTEXT(citizen_services_records_log!E459),PROPER(citizen_services_records_log!E459),ISBLANK(citizen_services_records_log!E459),"None")</f>
        <v>Dorah Khumalo</v>
      </c>
      <c r="F459" s="6" cm="1">
        <f t="array" ref="F459">_xlfn.IFS(ISBLANK(citizen_services_records_log!F459),"None", TYPE(citizen_services_records_log!F459)=1,citizen_services_records_log!F459,citizen_services_records_log!F459="ID NOT PROVIDED","ID not provided" )</f>
        <v>102000000000</v>
      </c>
      <c r="G459" s="4">
        <f>IF(ISBLANK(citizen_services_records_log!G459),"None",IF(ISNUMBER(citizen_services_records_log!G459),citizen_services_records_log!G459,DATE(RIGHT(citizen_services_records_log!G459,4),MID(citizen_services_records_log!G459,4,2),LEFT(citizen_services_records_log!G459,2))))</f>
        <v>37105</v>
      </c>
      <c r="H459" s="5" t="str" cm="1">
        <f t="array" ref="H459">_xlfn.IFS(citizen_services_records_log!H459="M", "Male", citizen_services_records_log!H459 = "F", "Female", citizen_services_records_log!H459="male", "Male", citizen_services_records_log!H459="female","Female", ISBLANK(citizen_services_records_log!H459),"None", citizen_services_records_log!H459 = "Female", "Female", citizen_services_records_log!H459="Male","Male")</f>
        <v>None</v>
      </c>
      <c r="I459" s="6" t="str">
        <f>IF(OR(ISBLANK(citizen_services_records_log!I459),UPPER(TRIM(citizen_services_records_log!I459))="N/A"),"None",_xlfn.LET(_xlpm.d,RIGHT(SUBSTITUTE(SUBSTITUTE(SUBSTITUTE(SUBSTITUTE(citizen_services_records_log!I459," ",""),"-",""),"(",""),")",""),9),"0"&amp;LEFT(_xlpm.d,2)&amp;" "&amp;MID(_xlpm.d,3,3)&amp;" "&amp;RIGHT(_xlpm.d,4)))</f>
        <v>066 667 5470</v>
      </c>
      <c r="J459" s="5" t="str" cm="1">
        <f t="array" ref="J459">_xlfn.IFS(ISTEXT(citizen_services_records_log!J459),citizen_services_records_log!J459,ISBLANK(citizen_services_records_log!J459),"None")</f>
        <v>Ward 23</v>
      </c>
      <c r="K459" s="5" t="str" cm="1">
        <f t="array" ref="K459">_xlfn.IFS(ISTEXT(citizen_services_records_log!K459),citizen_services_records_log!K459, ISBLANK(citizen_services_records_log!K459),"None")</f>
        <v>None</v>
      </c>
      <c r="L459" s="5" t="str" cm="1">
        <f t="array" ref="L459">SUBSTITUTE(PROPER(_xlfn.IFS(ISTEXT(citizen_services_records_log!L459),citizen_services_records_log!L459, ISBLANK(citizen_services_records_log!L459),"None")),"Id","ID",1)</f>
        <v>Incomplete - Missing Proof Of Residence</v>
      </c>
      <c r="M459" s="5" t="str" cm="1">
        <f t="array" ref="M459">IF(citizen_services_records_log!M459 = "Re-opened","Re-opened",PROPER(_xlfn.IFS(ISTEXT(citizen_services_records_log!M459),citizen_services_records_log!M459, ISBLANK(citizen_services_records_log!M459),"None")))</f>
        <v>Resolved</v>
      </c>
      <c r="N459" s="5" t="str" cm="1">
        <f t="array" ref="N459">(_xlfn.IFS(ISTEXT(citizen_services_records_log!N459),citizen_services_records_log!N459,ISBLANK(citizen_services_records_log!N459),"None"))</f>
        <v>None</v>
      </c>
      <c r="O459" s="5" t="str" cm="1">
        <f t="array" ref="O459">_xlfn.IFS(ISTEXT(citizen_services_records_log!O459),PROPER(citizen_services_records_log!O459),ISBLANK(citizen_services_records_log!O459),"None")</f>
        <v>Zanele Nel</v>
      </c>
      <c r="P459" s="4">
        <f>IF(ISBLANK(citizen_services_records_log!P459),"None",IF(ISNUMBER(citizen_services_records_log!P459),citizen_services_records_log!P459,DATE(RIGHT(citizen_services_records_log!P459,4),MID(citizen_services_records_log!P459,4,2),LEFT(citizen_services_records_log!P459,2))))</f>
        <v>46058</v>
      </c>
      <c r="Q459" s="5" t="str" cm="1">
        <f t="array" ref="Q459">SUBSTITUTE(_xlfn.IFS(ISTEXT(citizen_services_records_log!Q459),PROPER(citizen_services_records_log!Q459),ISBLANK(citizen_services_records_log!Q459),"None"),"Id","ID",1)</f>
        <v>None</v>
      </c>
    </row>
    <row r="460" spans="1:17" x14ac:dyDescent="0.3">
      <c r="A460" s="5" t="str">
        <f>IF(ISBLANK(citizen_services_records_log!A460),"None",(CONCATENATE(UPPER(_xlfn.TEXTBEFORE(SUBSTITUTE(citizen_services_records_log!A460, "-", ""), {"0","1","2","3","4","5","6","7","8","9"}, 1)),"-",RIGHT(citizen_services_records_log!A460,6))))</f>
        <v>CLN-000576</v>
      </c>
      <c r="B460" s="2">
        <f>IF(ISBLANK(citizen_services_records_log!B460),"None",IF(ISNUMBER(citizen_services_records_log!B460),citizen_services_records_log!B460,DATE(RIGHT(citizen_services_records_log!B460,4),MID(citizen_services_records_log!B460,4,2),LEFT(citizen_services_records_log!B460,2))))</f>
        <v>46090</v>
      </c>
      <c r="C460" s="5" t="str">
        <f>IF(citizen_services_records_log!C460 = "SASSA Grant Status Enquiry","SASSA - Grant Status Enquiry",IF(citizen_services_records_log!C460 = "SASSA Grant Application",  "SASSA - Grant Application", IF(citizen_services_records_log!C460=0,"None", citizen_services_records_log!C460)))</f>
        <v>Clinic - Chronic Medication Collection</v>
      </c>
      <c r="D460" s="5" t="str" cm="1">
        <f t="array" ref="D460">_xlfn.IFS(ISTEXT(citizen_services_records_log!D460),PROPER(citizen_services_records_log!D460),ISBLANK(citizen_services_records_log!D460),"None")</f>
        <v>Vanderbijlpark Home Affairs</v>
      </c>
      <c r="E460" s="5" t="str" cm="1">
        <f t="array" ref="E460">_xlfn.IFS(ISTEXT(citizen_services_records_log!E460),PROPER(citizen_services_records_log!E460),ISBLANK(citizen_services_records_log!E460),"None")</f>
        <v>Lindiwe Botha</v>
      </c>
      <c r="F460" s="6" cm="1">
        <f t="array" ref="F460">_xlfn.IFS(ISBLANK(citizen_services_records_log!F460),"None", TYPE(citizen_services_records_log!F460)=1,citizen_services_records_log!F460,citizen_services_records_log!F460="ID NOT PROVIDED","ID not provided" )</f>
        <v>7010000000000</v>
      </c>
      <c r="G460" s="4">
        <f>IF(ISBLANK(citizen_services_records_log!G460),"None",IF(ISNUMBER(citizen_services_records_log!G460),citizen_services_records_log!G460,DATE(RIGHT(citizen_services_records_log!G460,4),MID(citizen_services_records_log!G460,4,2),LEFT(citizen_services_records_log!G460,2))))</f>
        <v>25922</v>
      </c>
      <c r="H460" s="5" t="str" cm="1">
        <f t="array" ref="H460">_xlfn.IFS(citizen_services_records_log!H460="M", "Male", citizen_services_records_log!H460 = "F", "Female", citizen_services_records_log!H460="male", "Male", citizen_services_records_log!H460="female","Female", ISBLANK(citizen_services_records_log!H460),"None", citizen_services_records_log!H460 = "Female", "Female", citizen_services_records_log!H460="Male","Male")</f>
        <v>Male</v>
      </c>
      <c r="I460" s="6" t="str">
        <f>IF(OR(ISBLANK(citizen_services_records_log!I460),UPPER(TRIM(citizen_services_records_log!I460))="N/A"),"None",_xlfn.LET(_xlpm.d,RIGHT(SUBSTITUTE(SUBSTITUTE(SUBSTITUTE(SUBSTITUTE(citizen_services_records_log!I460," ",""),"-",""),"(",""),")",""),9),"0"&amp;LEFT(_xlpm.d,2)&amp;" "&amp;MID(_xlpm.d,3,3)&amp;" "&amp;RIGHT(_xlpm.d,4)))</f>
        <v>None</v>
      </c>
      <c r="J460" s="5" t="str" cm="1">
        <f t="array" ref="J460">_xlfn.IFS(ISTEXT(citizen_services_records_log!J460),citizen_services_records_log!J460,ISBLANK(citizen_services_records_log!J460),"None")</f>
        <v>Ward 8</v>
      </c>
      <c r="K460" s="5" t="str" cm="1">
        <f t="array" ref="K460">_xlfn.IFS(ISTEXT(citizen_services_records_log!K460),citizen_services_records_log!K460, ISBLANK(citizen_services_records_log!K460),"None")</f>
        <v>None</v>
      </c>
      <c r="L460" s="5" t="str" cm="1">
        <f t="array" ref="L460">SUBSTITUTE(PROPER(_xlfn.IFS(ISTEXT(citizen_services_records_log!L460),citizen_services_records_log!L460, ISBLANK(citizen_services_records_log!L460),"None")),"Id","ID",1)</f>
        <v>Incomplete - Missing ID Copy</v>
      </c>
      <c r="M460" s="5" t="str" cm="1">
        <f t="array" ref="M460">IF(citizen_services_records_log!M460 = "Re-opened","Re-opened",PROPER(_xlfn.IFS(ISTEXT(citizen_services_records_log!M460),citizen_services_records_log!M460, ISBLANK(citizen_services_records_log!M460),"None")))</f>
        <v>None</v>
      </c>
      <c r="N460" s="5" t="str" cm="1">
        <f t="array" ref="N460">(_xlfn.IFS(ISTEXT(citizen_services_records_log!N460),citizen_services_records_log!N460,ISBLANK(citizen_services_records_log!N460),"None"))</f>
        <v>Q170</v>
      </c>
      <c r="O460" s="5" t="str" cm="1">
        <f t="array" ref="O460">_xlfn.IFS(ISTEXT(citizen_services_records_log!O460),PROPER(citizen_services_records_log!O460),ISBLANK(citizen_services_records_log!O460),"None")</f>
        <v>Lerato Swart</v>
      </c>
      <c r="P460" s="4">
        <f>IF(ISBLANK(citizen_services_records_log!P460),"None",IF(ISNUMBER(citizen_services_records_log!P460),citizen_services_records_log!P460,DATE(RIGHT(citizen_services_records_log!P460,4),MID(citizen_services_records_log!P460,4,2),LEFT(citizen_services_records_log!P460,2))))</f>
        <v>46104</v>
      </c>
      <c r="Q460" s="5" t="str" cm="1">
        <f t="array" ref="Q460">SUBSTITUTE(_xlfn.IFS(ISTEXT(citizen_services_records_log!Q460),PROPER(citizen_services_records_log!Q460),ISBLANK(citizen_services_records_log!Q460),"None"),"Id","ID",1)</f>
        <v>Client To Return With Proof Of Residence</v>
      </c>
    </row>
    <row r="461" spans="1:17" x14ac:dyDescent="0.3">
      <c r="A461" s="5" t="str">
        <f>IF(ISBLANK(citizen_services_records_log!A461),"None",(CONCATENATE(UPPER(_xlfn.TEXTBEFORE(SUBSTITUTE(citizen_services_records_log!A461, "-", ""), {"0","1","2","3","4","5","6","7","8","9"}, 1)),"-",RIGHT(citizen_services_records_log!A461,6))))</f>
        <v>SASSA-000738</v>
      </c>
      <c r="B461" s="2">
        <f>IF(ISBLANK(citizen_services_records_log!B461),"None",IF(ISNUMBER(citizen_services_records_log!B461),citizen_services_records_log!B461,DATE(RIGHT(citizen_services_records_log!B461,4),MID(citizen_services_records_log!B461,4,2),LEFT(citizen_services_records_log!B461,2))))</f>
        <v>46206</v>
      </c>
      <c r="C461" s="5" t="str">
        <f>IF(citizen_services_records_log!C461 = "SASSA Grant Status Enquiry","SASSA - Grant Status Enquiry",IF(citizen_services_records_log!C461 = "SASSA Grant Application",  "SASSA - Grant Application", IF(citizen_services_records_log!C461=0,"None", citizen_services_records_log!C461)))</f>
        <v>SASSA - Grant Status Enquiry</v>
      </c>
      <c r="D461" s="5" t="str" cm="1">
        <f t="array" ref="D461">_xlfn.IFS(ISTEXT(citizen_services_records_log!D461),PROPER(citizen_services_records_log!D461),ISBLANK(citizen_services_records_log!D461),"None")</f>
        <v>Sharpeville Clinic</v>
      </c>
      <c r="E461" s="5" t="str" cm="1">
        <f t="array" ref="E461">_xlfn.IFS(ISTEXT(citizen_services_records_log!E461),PROPER(citizen_services_records_log!E461),ISBLANK(citizen_services_records_log!E461),"None")</f>
        <v>Mandla Kruger</v>
      </c>
      <c r="F461" s="6" cm="1">
        <f t="array" ref="F461">_xlfn.IFS(ISBLANK(citizen_services_records_log!F461),"None", TYPE(citizen_services_records_log!F461)=1,citizen_services_records_log!F461,citizen_services_records_log!F461="ID NOT PROVIDED","ID not provided" )</f>
        <v>7900000000000</v>
      </c>
      <c r="G461" s="4">
        <f>IF(ISBLANK(citizen_services_records_log!G461),"None",IF(ISNUMBER(citizen_services_records_log!G461),citizen_services_records_log!G461,DATE(RIGHT(citizen_services_records_log!G461,4),MID(citizen_services_records_log!G461,4,2),LEFT(citizen_services_records_log!G461,2))))</f>
        <v>28971</v>
      </c>
      <c r="H461" s="5" t="str" cm="1">
        <f t="array" ref="H461">_xlfn.IFS(citizen_services_records_log!H461="M", "Male", citizen_services_records_log!H461 = "F", "Female", citizen_services_records_log!H461="male", "Male", citizen_services_records_log!H461="female","Female", ISBLANK(citizen_services_records_log!H461),"None", citizen_services_records_log!H461 = "Female", "Female", citizen_services_records_log!H461="Male","Male")</f>
        <v>Male</v>
      </c>
      <c r="I461" s="6" t="str">
        <f>IF(OR(ISBLANK(citizen_services_records_log!I461),UPPER(TRIM(citizen_services_records_log!I461))="N/A"),"None",_xlfn.LET(_xlpm.d,RIGHT(SUBSTITUTE(SUBSTITUTE(SUBSTITUTE(SUBSTITUTE(citizen_services_records_log!I461," ",""),"-",""),"(",""),")",""),9),"0"&amp;LEFT(_xlpm.d,2)&amp;" "&amp;MID(_xlpm.d,3,3)&amp;" "&amp;RIGHT(_xlpm.d,4)))</f>
        <v>069 635 3401</v>
      </c>
      <c r="J461" s="5" t="str" cm="1">
        <f t="array" ref="J461">_xlfn.IFS(ISTEXT(citizen_services_records_log!J461),citizen_services_records_log!J461,ISBLANK(citizen_services_records_log!J461),"None")</f>
        <v>Ward 5</v>
      </c>
      <c r="K461" s="5" t="str" cm="1">
        <f t="array" ref="K461">_xlfn.IFS(ISTEXT(citizen_services_records_log!K461),citizen_services_records_log!K461, ISBLANK(citizen_services_records_log!K461),"None")</f>
        <v>Disability Grant</v>
      </c>
      <c r="L461" s="5" t="str" cm="1">
        <f t="array" ref="L461">SUBSTITUTE(PROPER(_xlfn.IFS(ISTEXT(citizen_services_records_log!L461),citizen_services_records_log!L461, ISBLANK(citizen_services_records_log!L461),"None")),"Id","ID",1)</f>
        <v>Complete</v>
      </c>
      <c r="M461" s="5" t="str" cm="1">
        <f t="array" ref="M461">IF(citizen_services_records_log!M461 = "Re-opened","Re-opened",PROPER(_xlfn.IFS(ISTEXT(citizen_services_records_log!M461),citizen_services_records_log!M461, ISBLANK(citizen_services_records_log!M461),"None")))</f>
        <v>Escalated</v>
      </c>
      <c r="N461" s="5" t="str" cm="1">
        <f t="array" ref="N461">(_xlfn.IFS(ISTEXT(citizen_services_records_log!N461),citizen_services_records_log!N461,ISBLANK(citizen_services_records_log!N461),"None"))</f>
        <v>Q228</v>
      </c>
      <c r="O461" s="5" t="str" cm="1">
        <f t="array" ref="O461">_xlfn.IFS(ISTEXT(citizen_services_records_log!O461),PROPER(citizen_services_records_log!O461),ISBLANK(citizen_services_records_log!O461),"None")</f>
        <v>Werner Radebe</v>
      </c>
      <c r="P461" s="4" t="str">
        <f>IF(ISBLANK(citizen_services_records_log!P461),"None",IF(ISNUMBER(citizen_services_records_log!P461),citizen_services_records_log!P461,DATE(RIGHT(citizen_services_records_log!P461,4),MID(citizen_services_records_log!P461,4,2),LEFT(citizen_services_records_log!P461,2))))</f>
        <v>None</v>
      </c>
      <c r="Q461" s="5" t="str" cm="1">
        <f t="array" ref="Q461">SUBSTITUTE(_xlfn.IFS(ISTEXT(citizen_services_records_log!Q461),PROPER(citizen_services_records_log!Q461),ISBLANK(citizen_services_records_log!Q461),"None"),"Id","ID",1)</f>
        <v>Interpreter Required - Assisted In Sesotho</v>
      </c>
    </row>
    <row r="462" spans="1:17" x14ac:dyDescent="0.3">
      <c r="A462" s="5" t="str">
        <f>IF(ISBLANK(citizen_services_records_log!A462),"None",(CONCATENATE(UPPER(_xlfn.TEXTBEFORE(SUBSTITUTE(citizen_services_records_log!A462, "-", ""), {"0","1","2","3","4","5","6","7","8","9"}, 1)),"-",RIGHT(citizen_services_records_log!A462,6))))</f>
        <v>DHA-000051</v>
      </c>
      <c r="B462" s="2">
        <f>IF(ISBLANK(citizen_services_records_log!B462),"None",IF(ISNUMBER(citizen_services_records_log!B462),citizen_services_records_log!B462,DATE(RIGHT(citizen_services_records_log!B462,4),MID(citizen_services_records_log!B462,4,2),LEFT(citizen_services_records_log!B462,2))))</f>
        <v>46118</v>
      </c>
      <c r="C462" s="5" t="str">
        <f>IF(citizen_services_records_log!C462 = "SASSA Grant Status Enquiry","SASSA - Grant Status Enquiry",IF(citizen_services_records_log!C462 = "SASSA Grant Application",  "SASSA - Grant Application", IF(citizen_services_records_log!C462=0,"None", citizen_services_records_log!C462)))</f>
        <v>Home Affairs - ID Application</v>
      </c>
      <c r="D462" s="5" t="str" cm="1">
        <f t="array" ref="D462">_xlfn.IFS(ISTEXT(citizen_services_records_log!D462),PROPER(citizen_services_records_log!D462),ISBLANK(citizen_services_records_log!D462),"None")</f>
        <v>Evaton Sassa Office</v>
      </c>
      <c r="E462" s="5" t="str" cm="1">
        <f t="array" ref="E462">_xlfn.IFS(ISTEXT(citizen_services_records_log!E462),PROPER(citizen_services_records_log!E462),ISBLANK(citizen_services_records_log!E462),"None")</f>
        <v>Nomvula Dlamini</v>
      </c>
      <c r="F462" s="6" t="str" cm="1">
        <f t="array" ref="F462">_xlfn.IFS(ISBLANK(citizen_services_records_log!F462),"None", TYPE(citizen_services_records_log!F462)=1,citizen_services_records_log!F462,citizen_services_records_log!F462="ID NOT PROVIDED","ID not provided" )</f>
        <v>None</v>
      </c>
      <c r="G462" s="4">
        <f>IF(ISBLANK(citizen_services_records_log!G462),"None",IF(ISNUMBER(citizen_services_records_log!G462),citizen_services_records_log!G462,DATE(RIGHT(citizen_services_records_log!G462,4),MID(citizen_services_records_log!G462,4,2),LEFT(citizen_services_records_log!G462,2))))</f>
        <v>30914</v>
      </c>
      <c r="H462" s="5" t="str" cm="1">
        <f t="array" ref="H462">_xlfn.IFS(citizen_services_records_log!H462="M", "Male", citizen_services_records_log!H462 = "F", "Female", citizen_services_records_log!H462="male", "Male", citizen_services_records_log!H462="female","Female", ISBLANK(citizen_services_records_log!H462),"None", citizen_services_records_log!H462 = "Female", "Female", citizen_services_records_log!H462="Male","Male")</f>
        <v>Female</v>
      </c>
      <c r="I462" s="6" t="str">
        <f>IF(OR(ISBLANK(citizen_services_records_log!I462),UPPER(TRIM(citizen_services_records_log!I462))="N/A"),"None",_xlfn.LET(_xlpm.d,RIGHT(SUBSTITUTE(SUBSTITUTE(SUBSTITUTE(SUBSTITUTE(citizen_services_records_log!I462," ",""),"-",""),"(",""),")",""),9),"0"&amp;LEFT(_xlpm.d,2)&amp;" "&amp;MID(_xlpm.d,3,3)&amp;" "&amp;RIGHT(_xlpm.d,4)))</f>
        <v>063 499 4242</v>
      </c>
      <c r="J462" s="5" t="str" cm="1">
        <f t="array" ref="J462">_xlfn.IFS(ISTEXT(citizen_services_records_log!J462),citizen_services_records_log!J462,ISBLANK(citizen_services_records_log!J462),"None")</f>
        <v>Ward 19</v>
      </c>
      <c r="K462" s="5" t="str" cm="1">
        <f t="array" ref="K462">_xlfn.IFS(ISTEXT(citizen_services_records_log!K462),citizen_services_records_log!K462, ISBLANK(citizen_services_records_log!K462),"None")</f>
        <v>None</v>
      </c>
      <c r="L462" s="5" t="str" cm="1">
        <f t="array" ref="L462">SUBSTITUTE(PROPER(_xlfn.IFS(ISTEXT(citizen_services_records_log!L462),citizen_services_records_log!L462, ISBLANK(citizen_services_records_log!L462),"None")),"Id","ID",1)</f>
        <v>Approved</v>
      </c>
      <c r="M462" s="5" t="str" cm="1">
        <f t="array" ref="M462">IF(citizen_services_records_log!M462 = "Re-opened","Re-opened",PROPER(_xlfn.IFS(ISTEXT(citizen_services_records_log!M462),citizen_services_records_log!M462, ISBLANK(citizen_services_records_log!M462),"None")))</f>
        <v>Escalated</v>
      </c>
      <c r="N462" s="5" t="str" cm="1">
        <f t="array" ref="N462">(_xlfn.IFS(ISTEXT(citizen_services_records_log!N462),citizen_services_records_log!N462,ISBLANK(citizen_services_records_log!N462),"None"))</f>
        <v>Q014</v>
      </c>
      <c r="O462" s="5" t="str" cm="1">
        <f t="array" ref="O462">_xlfn.IFS(ISTEXT(citizen_services_records_log!O462),PROPER(citizen_services_records_log!O462),ISBLANK(citizen_services_records_log!O462),"None")</f>
        <v>Andries Mahlangu</v>
      </c>
      <c r="P462" s="4" t="str">
        <f>IF(ISBLANK(citizen_services_records_log!P462),"None",IF(ISNUMBER(citizen_services_records_log!P462),citizen_services_records_log!P462,DATE(RIGHT(citizen_services_records_log!P462,4),MID(citizen_services_records_log!P462,4,2),LEFT(citizen_services_records_log!P462,2))))</f>
        <v>None</v>
      </c>
      <c r="Q462" s="5" t="str" cm="1">
        <f t="array" ref="Q462">SUBSTITUTE(_xlfn.IFS(ISTEXT(citizen_services_records_log!Q462),PROPER(citizen_services_records_log!Q462),ISBLANK(citizen_services_records_log!Q462),"None"),"Id","ID",1)</f>
        <v>Interpreter Required - Assisted In Sesotho</v>
      </c>
    </row>
    <row r="463" spans="1:17" x14ac:dyDescent="0.3">
      <c r="A463" s="5" t="str">
        <f>IF(ISBLANK(citizen_services_records_log!A463),"None",(CONCATENATE(UPPER(_xlfn.TEXTBEFORE(SUBSTITUTE(citizen_services_records_log!A463, "-", ""), {"0","1","2","3","4","5","6","7","8","9"}, 1)),"-",RIGHT(citizen_services_records_log!A463,6))))</f>
        <v>MUN-000324</v>
      </c>
      <c r="B463" s="2">
        <f>IF(ISBLANK(citizen_services_records_log!B463),"None",IF(ISNUMBER(citizen_services_records_log!B463),citizen_services_records_log!B463,DATE(RIGHT(citizen_services_records_log!B463,4),MID(citizen_services_records_log!B463,4,2),LEFT(citizen_services_records_log!B463,2))))</f>
        <v>46054</v>
      </c>
      <c r="C463" s="5" t="str">
        <f>IF(citizen_services_records_log!C463 = "SASSA Grant Status Enquiry","SASSA - Grant Status Enquiry",IF(citizen_services_records_log!C463 = "SASSA Grant Application",  "SASSA - Grant Application", IF(citizen_services_records_log!C463=0,"None", citizen_services_records_log!C463)))</f>
        <v>Municipal - Account Query</v>
      </c>
      <c r="D463" s="5" t="str" cm="1">
        <f t="array" ref="D463">_xlfn.IFS(ISTEXT(citizen_services_records_log!D463),PROPER(citizen_services_records_log!D463),ISBLANK(citizen_services_records_log!D463),"None")</f>
        <v>Meyerton Municipal Office</v>
      </c>
      <c r="E463" s="5" t="str" cm="1">
        <f t="array" ref="E463">_xlfn.IFS(ISTEXT(citizen_services_records_log!E463),PROPER(citizen_services_records_log!E463),ISBLANK(citizen_services_records_log!E463),"None")</f>
        <v>Bongani Khumalo</v>
      </c>
      <c r="F463" s="6" cm="1">
        <f t="array" ref="F463">_xlfn.IFS(ISBLANK(citizen_services_records_log!F463),"None", TYPE(citizen_services_records_log!F463)=1,citizen_services_records_log!F463,citizen_services_records_log!F463="ID NOT PROVIDED","ID not provided" )</f>
        <v>9910000000000</v>
      </c>
      <c r="G463" s="4">
        <f>IF(ISBLANK(citizen_services_records_log!G463),"None",IF(ISNUMBER(citizen_services_records_log!G463),citizen_services_records_log!G463,DATE(RIGHT(citizen_services_records_log!G463,4),MID(citizen_services_records_log!G463,4,2),LEFT(citizen_services_records_log!G463,2))))</f>
        <v>36448</v>
      </c>
      <c r="H463" s="5" t="str" cm="1">
        <f t="array" ref="H463">_xlfn.IFS(citizen_services_records_log!H463="M", "Male", citizen_services_records_log!H463 = "F", "Female", citizen_services_records_log!H463="male", "Male", citizen_services_records_log!H463="female","Female", ISBLANK(citizen_services_records_log!H463),"None", citizen_services_records_log!H463 = "Female", "Female", citizen_services_records_log!H463="Male","Male")</f>
        <v>Female</v>
      </c>
      <c r="I463" s="6" t="str">
        <f>IF(OR(ISBLANK(citizen_services_records_log!I463),UPPER(TRIM(citizen_services_records_log!I463))="N/A"),"None",_xlfn.LET(_xlpm.d,RIGHT(SUBSTITUTE(SUBSTITUTE(SUBSTITUTE(SUBSTITUTE(citizen_services_records_log!I463," ",""),"-",""),"(",""),")",""),9),"0"&amp;LEFT(_xlpm.d,2)&amp;" "&amp;MID(_xlpm.d,3,3)&amp;" "&amp;RIGHT(_xlpm.d,4)))</f>
        <v>083 782 7841</v>
      </c>
      <c r="J463" s="5" t="str" cm="1">
        <f t="array" ref="J463">_xlfn.IFS(ISTEXT(citizen_services_records_log!J463),citizen_services_records_log!J463,ISBLANK(citizen_services_records_log!J463),"None")</f>
        <v>Ward 4</v>
      </c>
      <c r="K463" s="5" t="str" cm="1">
        <f t="array" ref="K463">_xlfn.IFS(ISTEXT(citizen_services_records_log!K463),citizen_services_records_log!K463, ISBLANK(citizen_services_records_log!K463),"None")</f>
        <v>None</v>
      </c>
      <c r="L463" s="5" t="str" cm="1">
        <f t="array" ref="L463">SUBSTITUTE(PROPER(_xlfn.IFS(ISTEXT(citizen_services_records_log!L463),citizen_services_records_log!L463, ISBLANK(citizen_services_records_log!L463),"None")),"Id","ID",1)</f>
        <v>Awaiting Home Affairs Confirmation</v>
      </c>
      <c r="M463" s="5" t="str" cm="1">
        <f t="array" ref="M463">IF(citizen_services_records_log!M463 = "Re-opened","Re-opened",PROPER(_xlfn.IFS(ISTEXT(citizen_services_records_log!M463),citizen_services_records_log!M463, ISBLANK(citizen_services_records_log!M463),"None")))</f>
        <v>Re-opened</v>
      </c>
      <c r="N463" s="5" t="str" cm="1">
        <f t="array" ref="N463">(_xlfn.IFS(ISTEXT(citizen_services_records_log!N463),citizen_services_records_log!N463,ISBLANK(citizen_services_records_log!N463),"None"))</f>
        <v>Q218</v>
      </c>
      <c r="O463" s="5" t="str" cm="1">
        <f t="array" ref="O463">_xlfn.IFS(ISTEXT(citizen_services_records_log!O463),PROPER(citizen_services_records_log!O463),ISBLANK(citizen_services_records_log!O463),"None")</f>
        <v>Chris Swart</v>
      </c>
      <c r="P463" s="4">
        <f>IF(ISBLANK(citizen_services_records_log!P463),"None",IF(ISNUMBER(citizen_services_records_log!P463),citizen_services_records_log!P463,DATE(RIGHT(citizen_services_records_log!P463,4),MID(citizen_services_records_log!P463,4,2),LEFT(citizen_services_records_log!P463,2))))</f>
        <v>46052</v>
      </c>
      <c r="Q463" s="5" t="str" cm="1">
        <f t="array" ref="Q463">SUBSTITUTE(_xlfn.IFS(ISTEXT(citizen_services_records_log!Q463),PROPER(citizen_services_records_log!Q463),ISBLANK(citizen_services_records_log!Q463),"None"),"Id","ID",1)</f>
        <v>None</v>
      </c>
    </row>
    <row r="464" spans="1:17" x14ac:dyDescent="0.3">
      <c r="A464" s="5" t="str">
        <f>IF(ISBLANK(citizen_services_records_log!A464),"None",(CONCATENATE(UPPER(_xlfn.TEXTBEFORE(SUBSTITUTE(citizen_services_records_log!A464, "-", ""), {"0","1","2","3","4","5","6","7","8","9"}, 1)),"-",RIGHT(citizen_services_records_log!A464,6))))</f>
        <v>SASSA-000592</v>
      </c>
      <c r="B464" s="2">
        <f>IF(ISBLANK(citizen_services_records_log!B464),"None",IF(ISNUMBER(citizen_services_records_log!B464),citizen_services_records_log!B464,DATE(RIGHT(citizen_services_records_log!B464,4),MID(citizen_services_records_log!B464,4,2),LEFT(citizen_services_records_log!B464,2))))</f>
        <v>46049</v>
      </c>
      <c r="C464" s="5" t="str">
        <f>IF(citizen_services_records_log!C464 = "SASSA Grant Status Enquiry","SASSA - Grant Status Enquiry",IF(citizen_services_records_log!C464 = "SASSA Grant Application",  "SASSA - Grant Application", IF(citizen_services_records_log!C464=0,"None", citizen_services_records_log!C464)))</f>
        <v>SASSA - Grant Application</v>
      </c>
      <c r="D464" s="5" t="str" cm="1">
        <f t="array" ref="D464">_xlfn.IFS(ISTEXT(citizen_services_records_log!D464),PROPER(citizen_services_records_log!D464),ISBLANK(citizen_services_records_log!D464),"None")</f>
        <v>Emfuleni Municipal Office</v>
      </c>
      <c r="E464" s="5" t="str" cm="1">
        <f t="array" ref="E464">_xlfn.IFS(ISTEXT(citizen_services_records_log!E464),PROPER(citizen_services_records_log!E464),ISBLANK(citizen_services_records_log!E464),"None")</f>
        <v>Tumelo Dlamini</v>
      </c>
      <c r="F464" s="6" t="str" cm="1">
        <f t="array" ref="F464">_xlfn.IFS(ISBLANK(citizen_services_records_log!F464),"None", TYPE(citizen_services_records_log!F464)=1,citizen_services_records_log!F464,citizen_services_records_log!F464="ID NOT PROVIDED","ID not provided" )</f>
        <v>ID not provided</v>
      </c>
      <c r="G464" s="4">
        <f>IF(ISBLANK(citizen_services_records_log!G464),"None",IF(ISNUMBER(citizen_services_records_log!G464),citizen_services_records_log!G464,DATE(RIGHT(citizen_services_records_log!G464,4),MID(citizen_services_records_log!G464,4,2),LEFT(citizen_services_records_log!G464,2))))</f>
        <v>19798</v>
      </c>
      <c r="H464" s="5" t="str" cm="1">
        <f t="array" ref="H464">_xlfn.IFS(citizen_services_records_log!H464="M", "Male", citizen_services_records_log!H464 = "F", "Female", citizen_services_records_log!H464="male", "Male", citizen_services_records_log!H464="female","Female", ISBLANK(citizen_services_records_log!H464),"None", citizen_services_records_log!H464 = "Female", "Female", citizen_services_records_log!H464="Male","Male")</f>
        <v>Female</v>
      </c>
      <c r="I464" s="6" t="str">
        <f>IF(OR(ISBLANK(citizen_services_records_log!I464),UPPER(TRIM(citizen_services_records_log!I464))="N/A"),"None",_xlfn.LET(_xlpm.d,RIGHT(SUBSTITUTE(SUBSTITUTE(SUBSTITUTE(SUBSTITUTE(citizen_services_records_log!I464," ",""),"-",""),"(",""),")",""),9),"0"&amp;LEFT(_xlpm.d,2)&amp;" "&amp;MID(_xlpm.d,3,3)&amp;" "&amp;RIGHT(_xlpm.d,4)))</f>
        <v>082 254 9186</v>
      </c>
      <c r="J464" s="5" t="str" cm="1">
        <f t="array" ref="J464">_xlfn.IFS(ISTEXT(citizen_services_records_log!J464),citizen_services_records_log!J464,ISBLANK(citizen_services_records_log!J464),"None")</f>
        <v>Ward 16</v>
      </c>
      <c r="K464" s="5" t="str" cm="1">
        <f t="array" ref="K464">_xlfn.IFS(ISTEXT(citizen_services_records_log!K464),citizen_services_records_log!K464, ISBLANK(citizen_services_records_log!K464),"None")</f>
        <v>Child Support Grant</v>
      </c>
      <c r="L464" s="5" t="str" cm="1">
        <f t="array" ref="L464">SUBSTITUTE(PROPER(_xlfn.IFS(ISTEXT(citizen_services_records_log!L464),citizen_services_records_log!L464, ISBLANK(citizen_services_records_log!L464),"None")),"Id","ID",1)</f>
        <v>Awaiting Home Affairs Confirmation</v>
      </c>
      <c r="M464" s="5" t="str" cm="1">
        <f t="array" ref="M464">IF(citizen_services_records_log!M464 = "Re-opened","Re-opened",PROPER(_xlfn.IFS(ISTEXT(citizen_services_records_log!M464),citizen_services_records_log!M464, ISBLANK(citizen_services_records_log!M464),"None")))</f>
        <v>Resolved</v>
      </c>
      <c r="N464" s="5" t="str" cm="1">
        <f t="array" ref="N464">(_xlfn.IFS(ISTEXT(citizen_services_records_log!N464),citizen_services_records_log!N464,ISBLANK(citizen_services_records_log!N464),"None"))</f>
        <v>Q109</v>
      </c>
      <c r="O464" s="5" t="str" cm="1">
        <f t="array" ref="O464">_xlfn.IFS(ISTEXT(citizen_services_records_log!O464),PROPER(citizen_services_records_log!O464),ISBLANK(citizen_services_records_log!O464),"None")</f>
        <v>Marius Sithole</v>
      </c>
      <c r="P464" s="4">
        <f>IF(ISBLANK(citizen_services_records_log!P464),"None",IF(ISNUMBER(citizen_services_records_log!P464),citizen_services_records_log!P464,DATE(RIGHT(citizen_services_records_log!P464,4),MID(citizen_services_records_log!P464,4,2),LEFT(citizen_services_records_log!P464,2))))</f>
        <v>46114</v>
      </c>
      <c r="Q464" s="5" t="str" cm="1">
        <f t="array" ref="Q464">SUBSTITUTE(_xlfn.IFS(ISTEXT(citizen_services_records_log!Q464),PROPER(citizen_services_records_log!Q464),ISBLANK(citizen_services_records_log!Q464),"None"),"Id","ID",1)</f>
        <v>Elderly Applicant Assisted Due To Mobility Issues</v>
      </c>
    </row>
    <row r="465" spans="1:17" x14ac:dyDescent="0.3">
      <c r="A465" s="5" t="str">
        <f>IF(ISBLANK(citizen_services_records_log!A465),"None",(CONCATENATE(UPPER(_xlfn.TEXTBEFORE(SUBSTITUTE(citizen_services_records_log!A465, "-", ""), {"0","1","2","3","4","5","6","7","8","9"}, 1)),"-",RIGHT(citizen_services_records_log!A465,6))))</f>
        <v>DHA-000327</v>
      </c>
      <c r="B465" s="2">
        <f>IF(ISBLANK(citizen_services_records_log!B465),"None",IF(ISNUMBER(citizen_services_records_log!B465),citizen_services_records_log!B465,DATE(RIGHT(citizen_services_records_log!B465,4),MID(citizen_services_records_log!B465,4,2),LEFT(citizen_services_records_log!B465,2))))</f>
        <v>46196</v>
      </c>
      <c r="C465" s="5" t="str">
        <f>IF(citizen_services_records_log!C465 = "SASSA Grant Status Enquiry","SASSA - Grant Status Enquiry",IF(citizen_services_records_log!C465 = "SASSA Grant Application",  "SASSA - Grant Application", IF(citizen_services_records_log!C465=0,"None", citizen_services_records_log!C465)))</f>
        <v>Home Affairs - ID Application</v>
      </c>
      <c r="D465" s="5" t="str" cm="1">
        <f t="array" ref="D465">_xlfn.IFS(ISTEXT(citizen_services_records_log!D465),PROPER(citizen_services_records_log!D465),ISBLANK(citizen_services_records_log!D465),"None")</f>
        <v>Sebokeng Sassa Office</v>
      </c>
      <c r="E465" s="5" t="str" cm="1">
        <f t="array" ref="E465">_xlfn.IFS(ISTEXT(citizen_services_records_log!E465),PROPER(citizen_services_records_log!E465),ISBLANK(citizen_services_records_log!E465),"None")</f>
        <v>Tumelo Mokgadi</v>
      </c>
      <c r="F465" s="6" cm="1">
        <f t="array" ref="F465">_xlfn.IFS(ISBLANK(citizen_services_records_log!F465),"None", TYPE(citizen_services_records_log!F465)=1,citizen_services_records_log!F465,citizen_services_records_log!F465="ID NOT PROVIDED","ID not provided" )</f>
        <v>6710000000000</v>
      </c>
      <c r="G465" s="4">
        <f>IF(ISBLANK(citizen_services_records_log!G465),"None",IF(ISNUMBER(citizen_services_records_log!G465),citizen_services_records_log!G465,DATE(RIGHT(citizen_services_records_log!G465,4),MID(citizen_services_records_log!G465,4,2),LEFT(citizen_services_records_log!G465,2))))</f>
        <v>24709</v>
      </c>
      <c r="H465" s="5" t="str" cm="1">
        <f t="array" ref="H465">_xlfn.IFS(citizen_services_records_log!H465="M", "Male", citizen_services_records_log!H465 = "F", "Female", citizen_services_records_log!H465="male", "Male", citizen_services_records_log!H465="female","Female", ISBLANK(citizen_services_records_log!H465),"None", citizen_services_records_log!H465 = "Female", "Female", citizen_services_records_log!H465="Male","Male")</f>
        <v>Female</v>
      </c>
      <c r="I465" s="6" t="str">
        <f>IF(OR(ISBLANK(citizen_services_records_log!I465),UPPER(TRIM(citizen_services_records_log!I465))="N/A"),"None",_xlfn.LET(_xlpm.d,RIGHT(SUBSTITUTE(SUBSTITUTE(SUBSTITUTE(SUBSTITUTE(citizen_services_records_log!I465," ",""),"-",""),"(",""),")",""),9),"0"&amp;LEFT(_xlpm.d,2)&amp;" "&amp;MID(_xlpm.d,3,3)&amp;" "&amp;RIGHT(_xlpm.d,4)))</f>
        <v>074 612 0268</v>
      </c>
      <c r="J465" s="5" t="str" cm="1">
        <f t="array" ref="J465">_xlfn.IFS(ISTEXT(citizen_services_records_log!J465),citizen_services_records_log!J465,ISBLANK(citizen_services_records_log!J465),"None")</f>
        <v>Ward 12</v>
      </c>
      <c r="K465" s="5" t="str" cm="1">
        <f t="array" ref="K465">_xlfn.IFS(ISTEXT(citizen_services_records_log!K465),citizen_services_records_log!K465, ISBLANK(citizen_services_records_log!K465),"None")</f>
        <v>None</v>
      </c>
      <c r="L465" s="5" t="str" cm="1">
        <f t="array" ref="L465">SUBSTITUTE(PROPER(_xlfn.IFS(ISTEXT(citizen_services_records_log!L465),citizen_services_records_log!L465, ISBLANK(citizen_services_records_log!L465),"None")),"Id","ID",1)</f>
        <v>Complete</v>
      </c>
      <c r="M465" s="5" t="str" cm="1">
        <f t="array" ref="M465">IF(citizen_services_records_log!M465 = "Re-opened","Re-opened",PROPER(_xlfn.IFS(ISTEXT(citizen_services_records_log!M465),citizen_services_records_log!M465, ISBLANK(citizen_services_records_log!M465),"None")))</f>
        <v>Escalated</v>
      </c>
      <c r="N465" s="5" t="str" cm="1">
        <f t="array" ref="N465">(_xlfn.IFS(ISTEXT(citizen_services_records_log!N465),citizen_services_records_log!N465,ISBLANK(citizen_services_records_log!N465),"None"))</f>
        <v>Q088</v>
      </c>
      <c r="O465" s="5" t="str" cm="1">
        <f t="array" ref="O465">_xlfn.IFS(ISTEXT(citizen_services_records_log!O465),PROPER(citizen_services_records_log!O465),ISBLANK(citizen_services_records_log!O465),"None")</f>
        <v>Chris Swart</v>
      </c>
      <c r="P465" s="4" t="str">
        <f>IF(ISBLANK(citizen_services_records_log!P465),"None",IF(ISNUMBER(citizen_services_records_log!P465),citizen_services_records_log!P465,DATE(RIGHT(citizen_services_records_log!P465,4),MID(citizen_services_records_log!P465,4,2),LEFT(citizen_services_records_log!P465,2))))</f>
        <v>None</v>
      </c>
      <c r="Q465" s="5" t="str" cm="1">
        <f t="array" ref="Q465">SUBSTITUTE(_xlfn.IFS(ISTEXT(citizen_services_records_log!Q465),PROPER(citizen_services_records_log!Q465),ISBLANK(citizen_services_records_log!Q465),"None"),"Id","ID",1)</f>
        <v>Applicant Did Not Bring Required Supporting Documents</v>
      </c>
    </row>
    <row r="466" spans="1:17" x14ac:dyDescent="0.3">
      <c r="A466" s="5" t="str">
        <f>IF(ISBLANK(citizen_services_records_log!A466),"None",(CONCATENATE(UPPER(_xlfn.TEXTBEFORE(SUBSTITUTE(citizen_services_records_log!A466, "-", ""), {"0","1","2","3","4","5","6","7","8","9"}, 1)),"-",RIGHT(citizen_services_records_log!A466,6))))</f>
        <v>SASSA-000514</v>
      </c>
      <c r="B466" s="2">
        <f>IF(ISBLANK(citizen_services_records_log!B466),"None",IF(ISNUMBER(citizen_services_records_log!B466),citizen_services_records_log!B466,DATE(RIGHT(citizen_services_records_log!B466,4),MID(citizen_services_records_log!B466,4,2),LEFT(citizen_services_records_log!B466,2))))</f>
        <v>46071</v>
      </c>
      <c r="C466" s="5" t="str">
        <f>IF(citizen_services_records_log!C466 = "SASSA Grant Status Enquiry","SASSA - Grant Status Enquiry",IF(citizen_services_records_log!C466 = "SASSA Grant Application",  "SASSA - Grant Application", IF(citizen_services_records_log!C466=0,"None", citizen_services_records_log!C466)))</f>
        <v>SASSA - Grant Status Enquiry</v>
      </c>
      <c r="D466" s="5" t="str" cm="1">
        <f t="array" ref="D466">_xlfn.IFS(ISTEXT(citizen_services_records_log!D466),PROPER(citizen_services_records_log!D466),ISBLANK(citizen_services_records_log!D466),"None")</f>
        <v>Vereeniging Home Affairs</v>
      </c>
      <c r="E466" s="5" t="str" cm="1">
        <f t="array" ref="E466">_xlfn.IFS(ISTEXT(citizen_services_records_log!E466),PROPER(citizen_services_records_log!E466),ISBLANK(citizen_services_records_log!E466),"None")</f>
        <v>Thabo Molefe</v>
      </c>
      <c r="F466" s="6" cm="1">
        <f t="array" ref="F466">_xlfn.IFS(ISBLANK(citizen_services_records_log!F466),"None", TYPE(citizen_services_records_log!F466)=1,citizen_services_records_log!F466,citizen_services_records_log!F466="ID NOT PROVIDED","ID not provided" )</f>
        <v>2262369084</v>
      </c>
      <c r="G466" s="4">
        <f>IF(ISBLANK(citizen_services_records_log!G466),"None",IF(ISNUMBER(citizen_services_records_log!G466),citizen_services_records_log!G466,DATE(RIGHT(citizen_services_records_log!G466,4),MID(citizen_services_records_log!G466,4,2),LEFT(citizen_services_records_log!G466,2))))</f>
        <v>36582</v>
      </c>
      <c r="H466" s="5" t="str" cm="1">
        <f t="array" ref="H466">_xlfn.IFS(citizen_services_records_log!H466="M", "Male", citizen_services_records_log!H466 = "F", "Female", citizen_services_records_log!H466="male", "Male", citizen_services_records_log!H466="female","Female", ISBLANK(citizen_services_records_log!H466),"None", citizen_services_records_log!H466 = "Female", "Female", citizen_services_records_log!H466="Male","Male")</f>
        <v>Female</v>
      </c>
      <c r="I466" s="6" t="str">
        <f>IF(OR(ISBLANK(citizen_services_records_log!I466),UPPER(TRIM(citizen_services_records_log!I466))="N/A"),"None",_xlfn.LET(_xlpm.d,RIGHT(SUBSTITUTE(SUBSTITUTE(SUBSTITUTE(SUBSTITUTE(citizen_services_records_log!I466," ",""),"-",""),"(",""),")",""),9),"0"&amp;LEFT(_xlpm.d,2)&amp;" "&amp;MID(_xlpm.d,3,3)&amp;" "&amp;RIGHT(_xlpm.d,4)))</f>
        <v>072 765 0580</v>
      </c>
      <c r="J466" s="5" t="str" cm="1">
        <f t="array" ref="J466">_xlfn.IFS(ISTEXT(citizen_services_records_log!J466),citizen_services_records_log!J466,ISBLANK(citizen_services_records_log!J466),"None")</f>
        <v>Ward 18</v>
      </c>
      <c r="K466" s="5" t="str" cm="1">
        <f t="array" ref="K466">_xlfn.IFS(ISTEXT(citizen_services_records_log!K466),citizen_services_records_log!K466, ISBLANK(citizen_services_records_log!K466),"None")</f>
        <v>Child Support Grant</v>
      </c>
      <c r="L466" s="5" t="str" cm="1">
        <f t="array" ref="L466">SUBSTITUTE(PROPER(_xlfn.IFS(ISTEXT(citizen_services_records_log!L466),citizen_services_records_log!L466, ISBLANK(citizen_services_records_log!L466),"None")),"Id","ID",1)</f>
        <v>Rejected</v>
      </c>
      <c r="M466" s="5" t="str" cm="1">
        <f t="array" ref="M466">IF(citizen_services_records_log!M466 = "Re-opened","Re-opened",PROPER(_xlfn.IFS(ISTEXT(citizen_services_records_log!M466),citizen_services_records_log!M466, ISBLANK(citizen_services_records_log!M466),"None")))</f>
        <v>None</v>
      </c>
      <c r="N466" s="5" t="str" cm="1">
        <f t="array" ref="N466">(_xlfn.IFS(ISTEXT(citizen_services_records_log!N466),citizen_services_records_log!N466,ISBLANK(citizen_services_records_log!N466),"None"))</f>
        <v>Q035</v>
      </c>
      <c r="O466" s="5" t="str" cm="1">
        <f t="array" ref="O466">_xlfn.IFS(ISTEXT(citizen_services_records_log!O466),PROPER(citizen_services_records_log!O466),ISBLANK(citizen_services_records_log!O466),"None")</f>
        <v>Refilwe Sithole</v>
      </c>
      <c r="P466" s="4" t="str">
        <f>IF(ISBLANK(citizen_services_records_log!P466),"None",IF(ISNUMBER(citizen_services_records_log!P466),citizen_services_records_log!P466,DATE(RIGHT(citizen_services_records_log!P466,4),MID(citizen_services_records_log!P466,4,2),LEFT(citizen_services_records_log!P466,2))))</f>
        <v>None</v>
      </c>
      <c r="Q466" s="5" t="str" cm="1">
        <f t="array" ref="Q466">SUBSTITUTE(_xlfn.IFS(ISTEXT(citizen_services_records_log!Q466),PROPER(citizen_services_records_log!Q466),ISBLANK(citizen_services_records_log!Q466),"None"),"Id","ID",1)</f>
        <v>Elderly Applicant Assisted Due To Mobility Issues</v>
      </c>
    </row>
    <row r="467" spans="1:17" x14ac:dyDescent="0.3">
      <c r="A467" s="5" t="str">
        <f>IF(ISBLANK(citizen_services_records_log!A467),"None",(CONCATENATE(UPPER(_xlfn.TEXTBEFORE(SUBSTITUTE(citizen_services_records_log!A467, "-", ""), {"0","1","2","3","4","5","6","7","8","9"}, 1)),"-",RIGHT(citizen_services_records_log!A467,6))))</f>
        <v>SASSA-001032</v>
      </c>
      <c r="B467" s="2">
        <f>IF(ISBLANK(citizen_services_records_log!B467),"None",IF(ISNUMBER(citizen_services_records_log!B467),citizen_services_records_log!B467,DATE(RIGHT(citizen_services_records_log!B467,4),MID(citizen_services_records_log!B467,4,2),LEFT(citizen_services_records_log!B467,2))))</f>
        <v>46047</v>
      </c>
      <c r="C467" s="5" t="str">
        <f>IF(citizen_services_records_log!C467 = "SASSA Grant Status Enquiry","SASSA - Grant Status Enquiry",IF(citizen_services_records_log!C467 = "SASSA Grant Application",  "SASSA - Grant Application", IF(citizen_services_records_log!C467=0,"None", citizen_services_records_log!C467)))</f>
        <v>SASSA - Grant Application</v>
      </c>
      <c r="D467" s="5" t="str" cm="1">
        <f t="array" ref="D467">_xlfn.IFS(ISTEXT(citizen_services_records_log!D467),PROPER(citizen_services_records_log!D467),ISBLANK(citizen_services_records_log!D467),"None")</f>
        <v>Sebokeng Sassa Office</v>
      </c>
      <c r="E467" s="5" t="str" cm="1">
        <f t="array" ref="E467">_xlfn.IFS(ISTEXT(citizen_services_records_log!E467),PROPER(citizen_services_records_log!E467),ISBLANK(citizen_services_records_log!E467),"None")</f>
        <v>Bongani Molefe</v>
      </c>
      <c r="F467" s="6" t="str" cm="1">
        <f t="array" ref="F467">_xlfn.IFS(ISBLANK(citizen_services_records_log!F467),"None", TYPE(citizen_services_records_log!F467)=1,citizen_services_records_log!F467,citizen_services_records_log!F467="ID NOT PROVIDED","ID not provided" )</f>
        <v>None</v>
      </c>
      <c r="G467" s="4">
        <f>IF(ISBLANK(citizen_services_records_log!G467),"None",IF(ISNUMBER(citizen_services_records_log!G467),citizen_services_records_log!G467,DATE(RIGHT(citizen_services_records_log!G467,4),MID(citizen_services_records_log!G467,4,2),LEFT(citizen_services_records_log!G467,2))))</f>
        <v>16088</v>
      </c>
      <c r="H467" s="5" t="str" cm="1">
        <f t="array" ref="H467">_xlfn.IFS(citizen_services_records_log!H467="M", "Male", citizen_services_records_log!H467 = "F", "Female", citizen_services_records_log!H467="male", "Male", citizen_services_records_log!H467="female","Female", ISBLANK(citizen_services_records_log!H467),"None", citizen_services_records_log!H467 = "Female", "Female", citizen_services_records_log!H467="Male","Male")</f>
        <v>Female</v>
      </c>
      <c r="I467" s="6" t="str">
        <f>IF(OR(ISBLANK(citizen_services_records_log!I467),UPPER(TRIM(citizen_services_records_log!I467))="N/A"),"None",_xlfn.LET(_xlpm.d,RIGHT(SUBSTITUTE(SUBSTITUTE(SUBSTITUTE(SUBSTITUTE(citizen_services_records_log!I467," ",""),"-",""),"(",""),")",""),9),"0"&amp;LEFT(_xlpm.d,2)&amp;" "&amp;MID(_xlpm.d,3,3)&amp;" "&amp;RIGHT(_xlpm.d,4)))</f>
        <v>067 879 6984</v>
      </c>
      <c r="J467" s="5" t="str" cm="1">
        <f t="array" ref="J467">_xlfn.IFS(ISTEXT(citizen_services_records_log!J467),citizen_services_records_log!J467,ISBLANK(citizen_services_records_log!J467),"None")</f>
        <v>Ward 17</v>
      </c>
      <c r="K467" s="5" t="str" cm="1">
        <f t="array" ref="K467">_xlfn.IFS(ISTEXT(citizen_services_records_log!K467),citizen_services_records_log!K467, ISBLANK(citizen_services_records_log!K467),"None")</f>
        <v>Older Person's Grant</v>
      </c>
      <c r="L467" s="5" t="str" cm="1">
        <f t="array" ref="L467">SUBSTITUTE(PROPER(_xlfn.IFS(ISTEXT(citizen_services_records_log!L467),citizen_services_records_log!L467, ISBLANK(citizen_services_records_log!L467),"None")),"Id","ID",1)</f>
        <v>Incomplete - Missing Proof Of Residence</v>
      </c>
      <c r="M467" s="5" t="str" cm="1">
        <f t="array" ref="M467">IF(citizen_services_records_log!M467 = "Re-opened","Re-opened",PROPER(_xlfn.IFS(ISTEXT(citizen_services_records_log!M467),citizen_services_records_log!M467, ISBLANK(citizen_services_records_log!M467),"None")))</f>
        <v>Captured</v>
      </c>
      <c r="N467" s="5" t="str" cm="1">
        <f t="array" ref="N467">(_xlfn.IFS(ISTEXT(citizen_services_records_log!N467),citizen_services_records_log!N467,ISBLANK(citizen_services_records_log!N467),"None"))</f>
        <v>Q046</v>
      </c>
      <c r="O467" s="5" t="str" cm="1">
        <f t="array" ref="O467">_xlfn.IFS(ISTEXT(citizen_services_records_log!O467),PROPER(citizen_services_records_log!O467),ISBLANK(citizen_services_records_log!O467),"None")</f>
        <v>Palesa Khumalo</v>
      </c>
      <c r="P467" s="4">
        <f>IF(ISBLANK(citizen_services_records_log!P467),"None",IF(ISNUMBER(citizen_services_records_log!P467),citizen_services_records_log!P467,DATE(RIGHT(citizen_services_records_log!P467,4),MID(citizen_services_records_log!P467,4,2),LEFT(citizen_services_records_log!P467,2))))</f>
        <v>46065</v>
      </c>
      <c r="Q467" s="5" t="str" cm="1">
        <f t="array" ref="Q467">SUBSTITUTE(_xlfn.IFS(ISTEXT(citizen_services_records_log!Q467),PROPER(citizen_services_records_log!Q467),ISBLANK(citizen_services_records_log!Q467),"None"),"Id","ID",1)</f>
        <v>Record Incomplete - Contact Number Illegible On Form</v>
      </c>
    </row>
    <row r="468" spans="1:17" x14ac:dyDescent="0.3">
      <c r="A468" s="5" t="str">
        <f>IF(ISBLANK(citizen_services_records_log!A468),"None",(CONCATENATE(UPPER(_xlfn.TEXTBEFORE(SUBSTITUTE(citizen_services_records_log!A468, "-", ""), {"0","1","2","3","4","5","6","7","8","9"}, 1)),"-",RIGHT(citizen_services_records_log!A468,6))))</f>
        <v>SASSA-000655</v>
      </c>
      <c r="B468" s="2">
        <f>IF(ISBLANK(citizen_services_records_log!B468),"None",IF(ISNUMBER(citizen_services_records_log!B468),citizen_services_records_log!B468,DATE(RIGHT(citizen_services_records_log!B468,4),MID(citizen_services_records_log!B468,4,2),LEFT(citizen_services_records_log!B468,2))))</f>
        <v>46069</v>
      </c>
      <c r="C468" s="5" t="str">
        <f>IF(citizen_services_records_log!C468 = "SASSA Grant Status Enquiry","SASSA - Grant Status Enquiry",IF(citizen_services_records_log!C468 = "SASSA Grant Application",  "SASSA - Grant Application", IF(citizen_services_records_log!C468=0,"None", citizen_services_records_log!C468)))</f>
        <v>SASSA - Grant Status Enquiry</v>
      </c>
      <c r="D468" s="5" t="str" cm="1">
        <f t="array" ref="D468">_xlfn.IFS(ISTEXT(citizen_services_records_log!D468),PROPER(citizen_services_records_log!D468),ISBLANK(citizen_services_records_log!D468),"None")</f>
        <v>Boipatong Clinic</v>
      </c>
      <c r="E468" s="5" t="str" cm="1">
        <f t="array" ref="E468">_xlfn.IFS(ISTEXT(citizen_services_records_log!E468),PROPER(citizen_services_records_log!E468),ISBLANK(citizen_services_records_log!E468),"None")</f>
        <v>Mandla Ndlovu</v>
      </c>
      <c r="F468" s="6" cm="1">
        <f t="array" ref="F468">_xlfn.IFS(ISBLANK(citizen_services_records_log!F468),"None", TYPE(citizen_services_records_log!F468)=1,citizen_services_records_log!F468,citizen_services_records_log!F468="ID NOT PROVIDED","ID not provided" )</f>
        <v>5010000000000</v>
      </c>
      <c r="G468" s="4" t="str">
        <f>IF(ISBLANK(citizen_services_records_log!G468),"None",IF(ISNUMBER(citizen_services_records_log!G468),citizen_services_records_log!G468,DATE(RIGHT(citizen_services_records_log!G468,4),MID(citizen_services_records_log!G468,4,2),LEFT(citizen_services_records_log!G468,2))))</f>
        <v>None</v>
      </c>
      <c r="H468" s="5" t="str" cm="1">
        <f t="array" ref="H468">_xlfn.IFS(citizen_services_records_log!H468="M", "Male", citizen_services_records_log!H468 = "F", "Female", citizen_services_records_log!H468="male", "Male", citizen_services_records_log!H468="female","Female", ISBLANK(citizen_services_records_log!H468),"None", citizen_services_records_log!H468 = "Female", "Female", citizen_services_records_log!H468="Male","Male")</f>
        <v>Female</v>
      </c>
      <c r="I468" s="6" t="str">
        <f>IF(OR(ISBLANK(citizen_services_records_log!I468),UPPER(TRIM(citizen_services_records_log!I468))="N/A"),"None",_xlfn.LET(_xlpm.d,RIGHT(SUBSTITUTE(SUBSTITUTE(SUBSTITUTE(SUBSTITUTE(citizen_services_records_log!I468," ",""),"-",""),"(",""),")",""),9),"0"&amp;LEFT(_xlpm.d,2)&amp;" "&amp;MID(_xlpm.d,3,3)&amp;" "&amp;RIGHT(_xlpm.d,4)))</f>
        <v>060 218 8321</v>
      </c>
      <c r="J468" s="5" t="str" cm="1">
        <f t="array" ref="J468">_xlfn.IFS(ISTEXT(citizen_services_records_log!J468),citizen_services_records_log!J468,ISBLANK(citizen_services_records_log!J468),"None")</f>
        <v>Ward 10</v>
      </c>
      <c r="K468" s="5" t="str" cm="1">
        <f t="array" ref="K468">_xlfn.IFS(ISTEXT(citizen_services_records_log!K468),citizen_services_records_log!K468, ISBLANK(citizen_services_records_log!K468),"None")</f>
        <v>Care Dependency Grant</v>
      </c>
      <c r="L468" s="5" t="str" cm="1">
        <f t="array" ref="L468">SUBSTITUTE(PROPER(_xlfn.IFS(ISTEXT(citizen_services_records_log!L468),citizen_services_records_log!L468, ISBLANK(citizen_services_records_log!L468),"None")),"Id","ID",1)</f>
        <v>Awaiting Home Affairs Confirmation</v>
      </c>
      <c r="M468" s="5" t="str" cm="1">
        <f t="array" ref="M468">IF(citizen_services_records_log!M468 = "Re-opened","Re-opened",PROPER(_xlfn.IFS(ISTEXT(citizen_services_records_log!M468),citizen_services_records_log!M468, ISBLANK(citizen_services_records_log!M468),"None")))</f>
        <v>Re-opened</v>
      </c>
      <c r="N468" s="5" t="str" cm="1">
        <f t="array" ref="N468">(_xlfn.IFS(ISTEXT(citizen_services_records_log!N468),citizen_services_records_log!N468,ISBLANK(citizen_services_records_log!N468),"None"))</f>
        <v>None</v>
      </c>
      <c r="O468" s="5" t="str" cm="1">
        <f t="array" ref="O468">_xlfn.IFS(ISTEXT(citizen_services_records_log!O468),PROPER(citizen_services_records_log!O468),ISBLANK(citizen_services_records_log!O468),"None")</f>
        <v>Busisiwe Nel</v>
      </c>
      <c r="P468" s="4">
        <f>IF(ISBLANK(citizen_services_records_log!P468),"None",IF(ISNUMBER(citizen_services_records_log!P468),citizen_services_records_log!P468,DATE(RIGHT(citizen_services_records_log!P468,4),MID(citizen_services_records_log!P468,4,2),LEFT(citizen_services_records_log!P468,2))))</f>
        <v>46081</v>
      </c>
      <c r="Q468" s="5" t="str" cm="1">
        <f t="array" ref="Q468">SUBSTITUTE(_xlfn.IFS(ISTEXT(citizen_services_records_log!Q468),PROPER(citizen_services_records_log!Q468),ISBLANK(citizen_services_records_log!Q468),"None"),"Id","ID",1)</f>
        <v>Interpreter Required - Assisted In Sesotho</v>
      </c>
    </row>
    <row r="469" spans="1:17" x14ac:dyDescent="0.3">
      <c r="A469" s="5" t="str">
        <f>IF(ISBLANK(citizen_services_records_log!A469),"None",(CONCATENATE(UPPER(_xlfn.TEXTBEFORE(SUBSTITUTE(citizen_services_records_log!A469, "-", ""), {"0","1","2","3","4","5","6","7","8","9"}, 1)),"-",RIGHT(citizen_services_records_log!A469,6))))</f>
        <v>SASSA-000884</v>
      </c>
      <c r="B469" s="2">
        <f>IF(ISBLANK(citizen_services_records_log!B469),"None",IF(ISNUMBER(citizen_services_records_log!B469),citizen_services_records_log!B469,DATE(RIGHT(citizen_services_records_log!B469,4),MID(citizen_services_records_log!B469,4,2),LEFT(citizen_services_records_log!B469,2))))</f>
        <v>46273</v>
      </c>
      <c r="C469" s="5" t="str">
        <f>IF(citizen_services_records_log!C469 = "SASSA Grant Status Enquiry","SASSA - Grant Status Enquiry",IF(citizen_services_records_log!C469 = "SASSA Grant Application",  "SASSA - Grant Application", IF(citizen_services_records_log!C469=0,"None", citizen_services_records_log!C469)))</f>
        <v>SASSA - Grant Application</v>
      </c>
      <c r="D469" s="5" t="str" cm="1">
        <f t="array" ref="D469">_xlfn.IFS(ISTEXT(citizen_services_records_log!D469),PROPER(citizen_services_records_log!D469),ISBLANK(citizen_services_records_log!D469),"None")</f>
        <v>Emfuleni Municipal Office</v>
      </c>
      <c r="E469" s="5" t="str" cm="1">
        <f t="array" ref="E469">_xlfn.IFS(ISTEXT(citizen_services_records_log!E469),PROPER(citizen_services_records_log!E469),ISBLANK(citizen_services_records_log!E469),"None")</f>
        <v>Willem Mokgadi</v>
      </c>
      <c r="F469" s="6" cm="1">
        <f t="array" ref="F469">_xlfn.IFS(ISBLANK(citizen_services_records_log!F469),"None", TYPE(citizen_services_records_log!F469)=1,citizen_services_records_log!F469,citizen_services_records_log!F469="ID NOT PROVIDED","ID not provided" )</f>
        <v>2400000000000</v>
      </c>
      <c r="G469" s="4">
        <f>IF(ISBLANK(citizen_services_records_log!G469),"None",IF(ISNUMBER(citizen_services_records_log!G469),citizen_services_records_log!G469,DATE(RIGHT(citizen_services_records_log!G469,4),MID(citizen_services_records_log!G469,4,2),LEFT(citizen_services_records_log!G469,2))))</f>
        <v>45342</v>
      </c>
      <c r="H469" s="5" t="str" cm="1">
        <f t="array" ref="H469">_xlfn.IFS(citizen_services_records_log!H469="M", "Male", citizen_services_records_log!H469 = "F", "Female", citizen_services_records_log!H469="male", "Male", citizen_services_records_log!H469="female","Female", ISBLANK(citizen_services_records_log!H469),"None", citizen_services_records_log!H469 = "Female", "Female", citizen_services_records_log!H469="Male","Male")</f>
        <v>Female</v>
      </c>
      <c r="I469" s="6" t="str">
        <f>IF(OR(ISBLANK(citizen_services_records_log!I469),UPPER(TRIM(citizen_services_records_log!I469))="N/A"),"None",_xlfn.LET(_xlpm.d,RIGHT(SUBSTITUTE(SUBSTITUTE(SUBSTITUTE(SUBSTITUTE(citizen_services_records_log!I469," ",""),"-",""),"(",""),")",""),9),"0"&amp;LEFT(_xlpm.d,2)&amp;" "&amp;MID(_xlpm.d,3,3)&amp;" "&amp;RIGHT(_xlpm.d,4)))</f>
        <v>069 487 7932</v>
      </c>
      <c r="J469" s="5" t="str" cm="1">
        <f t="array" ref="J469">_xlfn.IFS(ISTEXT(citizen_services_records_log!J469),citizen_services_records_log!J469,ISBLANK(citizen_services_records_log!J469),"None")</f>
        <v>Ward 12</v>
      </c>
      <c r="K469" s="5" t="str" cm="1">
        <f t="array" ref="K469">_xlfn.IFS(ISTEXT(citizen_services_records_log!K469),citizen_services_records_log!K469, ISBLANK(citizen_services_records_log!K469),"None")</f>
        <v>Care Dependency Grant</v>
      </c>
      <c r="L469" s="5" t="str" cm="1">
        <f t="array" ref="L469">SUBSTITUTE(PROPER(_xlfn.IFS(ISTEXT(citizen_services_records_log!L469),citizen_services_records_log!L469, ISBLANK(citizen_services_records_log!L469),"None")),"Id","ID",1)</f>
        <v>Rejected</v>
      </c>
      <c r="M469" s="5" t="str" cm="1">
        <f t="array" ref="M469">IF(citizen_services_records_log!M469 = "Re-opened","Re-opened",PROPER(_xlfn.IFS(ISTEXT(citizen_services_records_log!M469),citizen_services_records_log!M469, ISBLANK(citizen_services_records_log!M469),"None")))</f>
        <v>Captured</v>
      </c>
      <c r="N469" s="5" t="str" cm="1">
        <f t="array" ref="N469">(_xlfn.IFS(ISTEXT(citizen_services_records_log!N469),citizen_services_records_log!N469,ISBLANK(citizen_services_records_log!N469),"None"))</f>
        <v>Q196</v>
      </c>
      <c r="O469" s="5" t="str" cm="1">
        <f t="array" ref="O469">_xlfn.IFS(ISTEXT(citizen_services_records_log!O469),PROPER(citizen_services_records_log!O469),ISBLANK(citizen_services_records_log!O469),"None")</f>
        <v>Deon Swart</v>
      </c>
      <c r="P469" s="4" t="str">
        <f>IF(ISBLANK(citizen_services_records_log!P469),"None",IF(ISNUMBER(citizen_services_records_log!P469),citizen_services_records_log!P469,DATE(RIGHT(citizen_services_records_log!P469,4),MID(citizen_services_records_log!P469,4,2),LEFT(citizen_services_records_log!P469,2))))</f>
        <v>None</v>
      </c>
      <c r="Q469" s="5" t="str" cm="1">
        <f t="array" ref="Q469">SUBSTITUTE(_xlfn.IFS(ISTEXT(citizen_services_records_log!Q469),PROPER(citizen_services_records_log!Q469),ISBLANK(citizen_services_records_log!Q469),"None"),"Id","ID",1)</f>
        <v>Interpreter Required - Assisted In Sesotho</v>
      </c>
    </row>
    <row r="470" spans="1:17" x14ac:dyDescent="0.3">
      <c r="A470" s="5" t="str">
        <f>IF(ISBLANK(citizen_services_records_log!A470),"None",(CONCATENATE(UPPER(_xlfn.TEXTBEFORE(SUBSTITUTE(citizen_services_records_log!A470, "-", ""), {"0","1","2","3","4","5","6","7","8","9"}, 1)),"-",RIGHT(citizen_services_records_log!A470,6))))</f>
        <v>MUN-000534</v>
      </c>
      <c r="B470" s="2">
        <f>IF(ISBLANK(citizen_services_records_log!B470),"None",IF(ISNUMBER(citizen_services_records_log!B470),citizen_services_records_log!B470,DATE(RIGHT(citizen_services_records_log!B470,4),MID(citizen_services_records_log!B470,4,2),LEFT(citizen_services_records_log!B470,2))))</f>
        <v>45997</v>
      </c>
      <c r="C470" s="5" t="str">
        <f>IF(citizen_services_records_log!C470 = "SASSA Grant Status Enquiry","SASSA - Grant Status Enquiry",IF(citizen_services_records_log!C470 = "SASSA Grant Application",  "SASSA - Grant Application", IF(citizen_services_records_log!C470=0,"None", citizen_services_records_log!C470)))</f>
        <v>Municipal - Service Request</v>
      </c>
      <c r="D470" s="5" t="str" cm="1">
        <f t="array" ref="D470">_xlfn.IFS(ISTEXT(citizen_services_records_log!D470),PROPER(citizen_services_records_log!D470),ISBLANK(citizen_services_records_log!D470),"None")</f>
        <v>Vanderbijlpark Home Affairs</v>
      </c>
      <c r="E470" s="5" t="str" cm="1">
        <f t="array" ref="E470">_xlfn.IFS(ISTEXT(citizen_services_records_log!E470),PROPER(citizen_services_records_log!E470),ISBLANK(citizen_services_records_log!E470),"None")</f>
        <v>Johannes Pretorius</v>
      </c>
      <c r="F470" s="6" cm="1">
        <f t="array" ref="F470">_xlfn.IFS(ISBLANK(citizen_services_records_log!F470),"None", TYPE(citizen_services_records_log!F470)=1,citizen_services_records_log!F470,citizen_services_records_log!F470="ID NOT PROVIDED","ID not provided" )</f>
        <v>6810000000000</v>
      </c>
      <c r="G470" s="4">
        <f>IF(ISBLANK(citizen_services_records_log!G470),"None",IF(ISNUMBER(citizen_services_records_log!G470),citizen_services_records_log!G470,DATE(RIGHT(citizen_services_records_log!G470,4),MID(citizen_services_records_log!G470,4,2),LEFT(citizen_services_records_log!G470,2))))</f>
        <v>25175</v>
      </c>
      <c r="H470" s="5" t="str" cm="1">
        <f t="array" ref="H470">_xlfn.IFS(citizen_services_records_log!H470="M", "Male", citizen_services_records_log!H470 = "F", "Female", citizen_services_records_log!H470="male", "Male", citizen_services_records_log!H470="female","Female", ISBLANK(citizen_services_records_log!H470),"None", citizen_services_records_log!H470 = "Female", "Female", citizen_services_records_log!H470="Male","Male")</f>
        <v>None</v>
      </c>
      <c r="I470" s="6" t="str">
        <f>IF(OR(ISBLANK(citizen_services_records_log!I470),UPPER(TRIM(citizen_services_records_log!I470))="N/A"),"None",_xlfn.LET(_xlpm.d,RIGHT(SUBSTITUTE(SUBSTITUTE(SUBSTITUTE(SUBSTITUTE(citizen_services_records_log!I470," ",""),"-",""),"(",""),")",""),9),"0"&amp;LEFT(_xlpm.d,2)&amp;" "&amp;MID(_xlpm.d,3,3)&amp;" "&amp;RIGHT(_xlpm.d,4)))</f>
        <v>083 506 9633</v>
      </c>
      <c r="J470" s="5" t="str" cm="1">
        <f t="array" ref="J470">_xlfn.IFS(ISTEXT(citizen_services_records_log!J470),citizen_services_records_log!J470,ISBLANK(citizen_services_records_log!J470),"None")</f>
        <v>Ward 3</v>
      </c>
      <c r="K470" s="5" t="str" cm="1">
        <f t="array" ref="K470">_xlfn.IFS(ISTEXT(citizen_services_records_log!K470),citizen_services_records_log!K470, ISBLANK(citizen_services_records_log!K470),"None")</f>
        <v>None</v>
      </c>
      <c r="L470" s="5" t="str" cm="1">
        <f t="array" ref="L470">SUBSTITUTE(PROPER(_xlfn.IFS(ISTEXT(citizen_services_records_log!L470),citizen_services_records_log!L470, ISBLANK(citizen_services_records_log!L470),"None")),"Id","ID",1)</f>
        <v>Approved</v>
      </c>
      <c r="M470" s="5" t="str" cm="1">
        <f t="array" ref="M470">IF(citizen_services_records_log!M470 = "Re-opened","Re-opened",PROPER(_xlfn.IFS(ISTEXT(citizen_services_records_log!M470),citizen_services_records_log!M470, ISBLANK(citizen_services_records_log!M470),"None")))</f>
        <v>None</v>
      </c>
      <c r="N470" s="5" t="str" cm="1">
        <f t="array" ref="N470">(_xlfn.IFS(ISTEXT(citizen_services_records_log!N470),citizen_services_records_log!N470,ISBLANK(citizen_services_records_log!N470),"None"))</f>
        <v>Q049</v>
      </c>
      <c r="O470" s="5" t="str" cm="1">
        <f t="array" ref="O470">_xlfn.IFS(ISTEXT(citizen_services_records_log!O470),PROPER(citizen_services_records_log!O470),ISBLANK(citizen_services_records_log!O470),"None")</f>
        <v>Andries Swart</v>
      </c>
      <c r="P470" s="4" t="str">
        <f>IF(ISBLANK(citizen_services_records_log!P470),"None",IF(ISNUMBER(citizen_services_records_log!P470),citizen_services_records_log!P470,DATE(RIGHT(citizen_services_records_log!P470,4),MID(citizen_services_records_log!P470,4,2),LEFT(citizen_services_records_log!P470,2))))</f>
        <v>None</v>
      </c>
      <c r="Q470" s="5" t="str" cm="1">
        <f t="array" ref="Q470">SUBSTITUTE(_xlfn.IFS(ISTEXT(citizen_services_records_log!Q470),PROPER(citizen_services_records_log!Q470),ISBLANK(citizen_services_records_log!Q470),"None"),"Id","ID",1)</f>
        <v>Follow-Up Call Required To Confirm Banking Details</v>
      </c>
    </row>
    <row r="471" spans="1:17" x14ac:dyDescent="0.3">
      <c r="A471" s="5" t="str">
        <f>IF(ISBLANK(citizen_services_records_log!A471),"None",(CONCATENATE(UPPER(_xlfn.TEXTBEFORE(SUBSTITUTE(citizen_services_records_log!A471, "-", ""), {"0","1","2","3","4","5","6","7","8","9"}, 1)),"-",RIGHT(citizen_services_records_log!A471,6))))</f>
        <v>DHA-000972</v>
      </c>
      <c r="B471" s="2">
        <f>IF(ISBLANK(citizen_services_records_log!B471),"None",IF(ISNUMBER(citizen_services_records_log!B471),citizen_services_records_log!B471,DATE(RIGHT(citizen_services_records_log!B471,4),MID(citizen_services_records_log!B471,4,2),LEFT(citizen_services_records_log!B471,2))))</f>
        <v>46104</v>
      </c>
      <c r="C471" s="5" t="str">
        <f>IF(citizen_services_records_log!C471 = "SASSA Grant Status Enquiry","SASSA - Grant Status Enquiry",IF(citizen_services_records_log!C471 = "SASSA Grant Application",  "SASSA - Grant Application", IF(citizen_services_records_log!C471=0,"None", citizen_services_records_log!C471)))</f>
        <v>Home Affairs - ID Application</v>
      </c>
      <c r="D471" s="5" t="str" cm="1">
        <f t="array" ref="D471">_xlfn.IFS(ISTEXT(citizen_services_records_log!D471),PROPER(citizen_services_records_log!D471),ISBLANK(citizen_services_records_log!D471),"None")</f>
        <v>Vanderbijlpark Home Affairs</v>
      </c>
      <c r="E471" s="5" t="str" cm="1">
        <f t="array" ref="E471">_xlfn.IFS(ISTEXT(citizen_services_records_log!E471),PROPER(citizen_services_records_log!E471),ISBLANK(citizen_services_records_log!E471),"None")</f>
        <v>Tumelo Molefe</v>
      </c>
      <c r="F471" s="6" cm="1">
        <f t="array" ref="F471">_xlfn.IFS(ISBLANK(citizen_services_records_log!F471),"None", TYPE(citizen_services_records_log!F471)=1,citizen_services_records_log!F471,citizen_services_records_log!F471="ID NOT PROVIDED","ID not provided" )</f>
        <v>6900000000000</v>
      </c>
      <c r="G471" s="4">
        <f>IF(ISBLANK(citizen_services_records_log!G471),"None",IF(ISNUMBER(citizen_services_records_log!G471),citizen_services_records_log!G471,DATE(RIGHT(citizen_services_records_log!G471,4),MID(citizen_services_records_log!G471,4,2),LEFT(citizen_services_records_log!G471,2))))</f>
        <v>25313</v>
      </c>
      <c r="H471" s="5" t="str" cm="1">
        <f t="array" ref="H471">_xlfn.IFS(citizen_services_records_log!H471="M", "Male", citizen_services_records_log!H471 = "F", "Female", citizen_services_records_log!H471="male", "Male", citizen_services_records_log!H471="female","Female", ISBLANK(citizen_services_records_log!H471),"None", citizen_services_records_log!H471 = "Female", "Female", citizen_services_records_log!H471="Male","Male")</f>
        <v>Male</v>
      </c>
      <c r="I471" s="6" t="str">
        <f>IF(OR(ISBLANK(citizen_services_records_log!I471),UPPER(TRIM(citizen_services_records_log!I471))="N/A"),"None",_xlfn.LET(_xlpm.d,RIGHT(SUBSTITUTE(SUBSTITUTE(SUBSTITUTE(SUBSTITUTE(citizen_services_records_log!I471," ",""),"-",""),"(",""),")",""),9),"0"&amp;LEFT(_xlpm.d,2)&amp;" "&amp;MID(_xlpm.d,3,3)&amp;" "&amp;RIGHT(_xlpm.d,4)))</f>
        <v>067 512 2500</v>
      </c>
      <c r="J471" s="5" t="str" cm="1">
        <f t="array" ref="J471">_xlfn.IFS(ISTEXT(citizen_services_records_log!J471),citizen_services_records_log!J471,ISBLANK(citizen_services_records_log!J471),"None")</f>
        <v>Ward 3 (Informal Settlement)</v>
      </c>
      <c r="K471" s="5" t="str" cm="1">
        <f t="array" ref="K471">_xlfn.IFS(ISTEXT(citizen_services_records_log!K471),citizen_services_records_log!K471, ISBLANK(citizen_services_records_log!K471),"None")</f>
        <v>None</v>
      </c>
      <c r="L471" s="5" t="str" cm="1">
        <f t="array" ref="L471">SUBSTITUTE(PROPER(_xlfn.IFS(ISTEXT(citizen_services_records_log!L471),citizen_services_records_log!L471, ISBLANK(citizen_services_records_log!L471),"None")),"Id","ID",1)</f>
        <v>Incomplete - Missing Proof Of Residence</v>
      </c>
      <c r="M471" s="5" t="str" cm="1">
        <f t="array" ref="M471">IF(citizen_services_records_log!M471 = "Re-opened","Re-opened",PROPER(_xlfn.IFS(ISTEXT(citizen_services_records_log!M471),citizen_services_records_log!M471, ISBLANK(citizen_services_records_log!M471),"None")))</f>
        <v>Captured</v>
      </c>
      <c r="N471" s="5" t="str" cm="1">
        <f t="array" ref="N471">(_xlfn.IFS(ISTEXT(citizen_services_records_log!N471),citizen_services_records_log!N471,ISBLANK(citizen_services_records_log!N471),"None"))</f>
        <v>Q179</v>
      </c>
      <c r="O471" s="5" t="str" cm="1">
        <f t="array" ref="O471">_xlfn.IFS(ISTEXT(citizen_services_records_log!O471),PROPER(citizen_services_records_log!O471),ISBLANK(citizen_services_records_log!O471),"None")</f>
        <v>Lerato Swart</v>
      </c>
      <c r="P471" s="4">
        <f>IF(ISBLANK(citizen_services_records_log!P471),"None",IF(ISNUMBER(citizen_services_records_log!P471),citizen_services_records_log!P471,DATE(RIGHT(citizen_services_records_log!P471,4),MID(citizen_services_records_log!P471,4,2),LEFT(citizen_services_records_log!P471,2))))</f>
        <v>46128</v>
      </c>
      <c r="Q471" s="5" t="str" cm="1">
        <f t="array" ref="Q471">SUBSTITUTE(_xlfn.IFS(ISTEXT(citizen_services_records_log!Q471),PROPER(citizen_services_records_log!Q471),ISBLANK(citizen_services_records_log!Q471),"None"),"Id","ID",1)</f>
        <v>Interpreter Required - Assisted In Sesotho</v>
      </c>
    </row>
    <row r="472" spans="1:17" x14ac:dyDescent="0.3">
      <c r="A472" s="5" t="str">
        <f>IF(ISBLANK(citizen_services_records_log!A472),"None",(CONCATENATE(UPPER(_xlfn.TEXTBEFORE(SUBSTITUTE(citizen_services_records_log!A472, "-", ""), {"0","1","2","3","4","5","6","7","8","9"}, 1)),"-",RIGHT(citizen_services_records_log!A472,6))))</f>
        <v>CLN-000027</v>
      </c>
      <c r="B472" s="2">
        <f>IF(ISBLANK(citizen_services_records_log!B472),"None",IF(ISNUMBER(citizen_services_records_log!B472),citizen_services_records_log!B472,DATE(RIGHT(citizen_services_records_log!B472,4),MID(citizen_services_records_log!B472,4,2),LEFT(citizen_services_records_log!B472,2))))</f>
        <v>46263</v>
      </c>
      <c r="C472" s="5" t="str">
        <f>IF(citizen_services_records_log!C472 = "SASSA Grant Status Enquiry","SASSA - Grant Status Enquiry",IF(citizen_services_records_log!C472 = "SASSA Grant Application",  "SASSA - Grant Application", IF(citizen_services_records_log!C472=0,"None", citizen_services_records_log!C472)))</f>
        <v>Clinic - General Consultation</v>
      </c>
      <c r="D472" s="5" t="str" cm="1">
        <f t="array" ref="D472">_xlfn.IFS(ISTEXT(citizen_services_records_log!D472),PROPER(citizen_services_records_log!D472),ISBLANK(citizen_services_records_log!D472),"None")</f>
        <v>Emfuleni Municipal Office</v>
      </c>
      <c r="E472" s="5" t="str" cm="1">
        <f t="array" ref="E472">_xlfn.IFS(ISTEXT(citizen_services_records_log!E472),PROPER(citizen_services_records_log!E472),ISBLANK(citizen_services_records_log!E472),"None")</f>
        <v>Thabo Botha</v>
      </c>
      <c r="F472" s="6" t="str" cm="1">
        <f t="array" ref="F472">_xlfn.IFS(ISBLANK(citizen_services_records_log!F472),"None", TYPE(citizen_services_records_log!F472)=1,citizen_services_records_log!F472,citizen_services_records_log!F472="ID NOT PROVIDED","ID not provided" )</f>
        <v>None</v>
      </c>
      <c r="G472" s="4">
        <f>IF(ISBLANK(citizen_services_records_log!G472),"None",IF(ISNUMBER(citizen_services_records_log!G472),citizen_services_records_log!G472,DATE(RIGHT(citizen_services_records_log!G472,4),MID(citizen_services_records_log!G472,4,2),LEFT(citizen_services_records_log!G472,2))))</f>
        <v>34293</v>
      </c>
      <c r="H472" s="5" t="str" cm="1">
        <f t="array" ref="H472">_xlfn.IFS(citizen_services_records_log!H472="M", "Male", citizen_services_records_log!H472 = "F", "Female", citizen_services_records_log!H472="male", "Male", citizen_services_records_log!H472="female","Female", ISBLANK(citizen_services_records_log!H472),"None", citizen_services_records_log!H472 = "Female", "Female", citizen_services_records_log!H472="Male","Male")</f>
        <v>None</v>
      </c>
      <c r="I472" s="6" t="str">
        <f>IF(OR(ISBLANK(citizen_services_records_log!I472),UPPER(TRIM(citizen_services_records_log!I472))="N/A"),"None",_xlfn.LET(_xlpm.d,RIGHT(SUBSTITUTE(SUBSTITUTE(SUBSTITUTE(SUBSTITUTE(citizen_services_records_log!I472," ",""),"-",""),"(",""),")",""),9),"0"&amp;LEFT(_xlpm.d,2)&amp;" "&amp;MID(_xlpm.d,3,3)&amp;" "&amp;RIGHT(_xlpm.d,4)))</f>
        <v>None</v>
      </c>
      <c r="J472" s="5" t="str" cm="1">
        <f t="array" ref="J472">_xlfn.IFS(ISTEXT(citizen_services_records_log!J472),citizen_services_records_log!J472,ISBLANK(citizen_services_records_log!J472),"None")</f>
        <v>Ward 19</v>
      </c>
      <c r="K472" s="5" t="str" cm="1">
        <f t="array" ref="K472">_xlfn.IFS(ISTEXT(citizen_services_records_log!K472),citizen_services_records_log!K472, ISBLANK(citizen_services_records_log!K472),"None")</f>
        <v>None</v>
      </c>
      <c r="L472" s="5" t="str" cm="1">
        <f t="array" ref="L472">SUBSTITUTE(PROPER(_xlfn.IFS(ISTEXT(citizen_services_records_log!L472),citizen_services_records_log!L472, ISBLANK(citizen_services_records_log!L472),"None")),"Id","ID",1)</f>
        <v>Incomplete - Missing Proof Of Residence</v>
      </c>
      <c r="M472" s="5" t="str" cm="1">
        <f t="array" ref="M472">IF(citizen_services_records_log!M472 = "Re-opened","Re-opened",PROPER(_xlfn.IFS(ISTEXT(citizen_services_records_log!M472),citizen_services_records_log!M472, ISBLANK(citizen_services_records_log!M472),"None")))</f>
        <v>Captured</v>
      </c>
      <c r="N472" s="5" t="str" cm="1">
        <f t="array" ref="N472">(_xlfn.IFS(ISTEXT(citizen_services_records_log!N472),citizen_services_records_log!N472,ISBLANK(citizen_services_records_log!N472),"None"))</f>
        <v>Q070</v>
      </c>
      <c r="O472" s="5" t="str" cm="1">
        <f t="array" ref="O472">_xlfn.IFS(ISTEXT(citizen_services_records_log!O472),PROPER(citizen_services_records_log!O472),ISBLANK(citizen_services_records_log!O472),"None")</f>
        <v>None</v>
      </c>
      <c r="P472" s="4">
        <f>IF(ISBLANK(citizen_services_records_log!P472),"None",IF(ISNUMBER(citizen_services_records_log!P472),citizen_services_records_log!P472,DATE(RIGHT(citizen_services_records_log!P472,4),MID(citizen_services_records_log!P472,4,2),LEFT(citizen_services_records_log!P472,2))))</f>
        <v>46288</v>
      </c>
      <c r="Q472" s="5" t="str" cm="1">
        <f t="array" ref="Q472">SUBSTITUTE(_xlfn.IFS(ISTEXT(citizen_services_records_log!Q472),PROPER(citizen_services_records_log!Q472),ISBLANK(citizen_services_records_log!Q472),"None"),"Id","ID",1)</f>
        <v>Interpreter Required - Assisted In Sesotho</v>
      </c>
    </row>
    <row r="473" spans="1:17" x14ac:dyDescent="0.3">
      <c r="A473" s="5" t="str">
        <f>IF(ISBLANK(citizen_services_records_log!A473),"None",(CONCATENATE(UPPER(_xlfn.TEXTBEFORE(SUBSTITUTE(citizen_services_records_log!A473, "-", ""), {"0","1","2","3","4","5","6","7","8","9"}, 1)),"-",RIGHT(citizen_services_records_log!A473,6))))</f>
        <v>SASSA-000833</v>
      </c>
      <c r="B473" s="2">
        <f>IF(ISBLANK(citizen_services_records_log!B473),"None",IF(ISNUMBER(citizen_services_records_log!B473),citizen_services_records_log!B473,DATE(RIGHT(citizen_services_records_log!B473,4),MID(citizen_services_records_log!B473,4,2),LEFT(citizen_services_records_log!B473,2))))</f>
        <v>46277</v>
      </c>
      <c r="C473" s="5" t="str">
        <f>IF(citizen_services_records_log!C473 = "SASSA Grant Status Enquiry","SASSA - Grant Status Enquiry",IF(citizen_services_records_log!C473 = "SASSA Grant Application",  "SASSA - Grant Application", IF(citizen_services_records_log!C473=0,"None", citizen_services_records_log!C473)))</f>
        <v>SASSA - Grant Status Enquiry</v>
      </c>
      <c r="D473" s="5" t="str" cm="1">
        <f t="array" ref="D473">_xlfn.IFS(ISTEXT(citizen_services_records_log!D473),PROPER(citizen_services_records_log!D473),ISBLANK(citizen_services_records_log!D473),"None")</f>
        <v>Boipatong Clinic</v>
      </c>
      <c r="E473" s="5" t="str" cm="1">
        <f t="array" ref="E473">_xlfn.IFS(ISTEXT(citizen_services_records_log!E473),PROPER(citizen_services_records_log!E473),ISBLANK(citizen_services_records_log!E473),"None")</f>
        <v>Mandla Mahlangu</v>
      </c>
      <c r="F473" s="6" cm="1">
        <f t="array" ref="F473">_xlfn.IFS(ISBLANK(citizen_services_records_log!F473),"None", TYPE(citizen_services_records_log!F473)=1,citizen_services_records_log!F473,citizen_services_records_log!F473="ID NOT PROVIDED","ID not provided" )</f>
        <v>5410000000000</v>
      </c>
      <c r="G473" s="4">
        <f>IF(ISBLANK(citizen_services_records_log!G473),"None",IF(ISNUMBER(citizen_services_records_log!G473),citizen_services_records_log!G473,DATE(RIGHT(citizen_services_records_log!G473,4),MID(citizen_services_records_log!G473,4,2),LEFT(citizen_services_records_log!G473,2))))</f>
        <v>19905</v>
      </c>
      <c r="H473" s="5" t="str" cm="1">
        <f t="array" ref="H473">_xlfn.IFS(citizen_services_records_log!H473="M", "Male", citizen_services_records_log!H473 = "F", "Female", citizen_services_records_log!H473="male", "Male", citizen_services_records_log!H473="female","Female", ISBLANK(citizen_services_records_log!H473),"None", citizen_services_records_log!H473 = "Female", "Female", citizen_services_records_log!H473="Male","Male")</f>
        <v>Male</v>
      </c>
      <c r="I473" s="6" t="str">
        <f>IF(OR(ISBLANK(citizen_services_records_log!I473),UPPER(TRIM(citizen_services_records_log!I473))="N/A"),"None",_xlfn.LET(_xlpm.d,RIGHT(SUBSTITUTE(SUBSTITUTE(SUBSTITUTE(SUBSTITUTE(citizen_services_records_log!I473," ",""),"-",""),"(",""),")",""),9),"0"&amp;LEFT(_xlpm.d,2)&amp;" "&amp;MID(_xlpm.d,3,3)&amp;" "&amp;RIGHT(_xlpm.d,4)))</f>
        <v>076 106 3266</v>
      </c>
      <c r="J473" s="5" t="str" cm="1">
        <f t="array" ref="J473">_xlfn.IFS(ISTEXT(citizen_services_records_log!J473),citizen_services_records_log!J473,ISBLANK(citizen_services_records_log!J473),"None")</f>
        <v>Ward 10</v>
      </c>
      <c r="K473" s="5" t="str" cm="1">
        <f t="array" ref="K473">_xlfn.IFS(ISTEXT(citizen_services_records_log!K473),citizen_services_records_log!K473, ISBLANK(citizen_services_records_log!K473),"None")</f>
        <v>Older Person's Grant</v>
      </c>
      <c r="L473" s="5" t="str" cm="1">
        <f t="array" ref="L473">SUBSTITUTE(PROPER(_xlfn.IFS(ISTEXT(citizen_services_records_log!L473),citizen_services_records_log!L473, ISBLANK(citizen_services_records_log!L473),"None")),"Id","ID",1)</f>
        <v>Rejected</v>
      </c>
      <c r="M473" s="5" t="str" cm="1">
        <f t="array" ref="M473">IF(citizen_services_records_log!M473 = "Re-opened","Re-opened",PROPER(_xlfn.IFS(ISTEXT(citizen_services_records_log!M473),citizen_services_records_log!M473, ISBLANK(citizen_services_records_log!M473),"None")))</f>
        <v>Closed</v>
      </c>
      <c r="N473" s="5" t="str" cm="1">
        <f t="array" ref="N473">(_xlfn.IFS(ISTEXT(citizen_services_records_log!N473),citizen_services_records_log!N473,ISBLANK(citizen_services_records_log!N473),"None"))</f>
        <v>Q008</v>
      </c>
      <c r="O473" s="5" t="str" cm="1">
        <f t="array" ref="O473">_xlfn.IFS(ISTEXT(citizen_services_records_log!O473),PROPER(citizen_services_records_log!O473),ISBLANK(citizen_services_records_log!O473),"None")</f>
        <v>Marius Radebe</v>
      </c>
      <c r="P473" s="4" t="str">
        <f>IF(ISBLANK(citizen_services_records_log!P473),"None",IF(ISNUMBER(citizen_services_records_log!P473),citizen_services_records_log!P473,DATE(RIGHT(citizen_services_records_log!P473,4),MID(citizen_services_records_log!P473,4,2),LEFT(citizen_services_records_log!P473,2))))</f>
        <v>None</v>
      </c>
      <c r="Q473" s="5" t="str" cm="1">
        <f t="array" ref="Q473">SUBSTITUTE(_xlfn.IFS(ISTEXT(citizen_services_records_log!Q473),PROPER(citizen_services_records_log!Q473),ISBLANK(citizen_services_records_log!Q473),"None"),"Id","ID",1)</f>
        <v>Client To Return With Proof Of Residence</v>
      </c>
    </row>
    <row r="474" spans="1:17" x14ac:dyDescent="0.3">
      <c r="A474" s="5" t="str">
        <f>IF(ISBLANK(citizen_services_records_log!A474),"None",(CONCATENATE(UPPER(_xlfn.TEXTBEFORE(SUBSTITUTE(citizen_services_records_log!A474, "-", ""), {"0","1","2","3","4","5","6","7","8","9"}, 1)),"-",RIGHT(citizen_services_records_log!A474,6))))</f>
        <v>DHA-000254</v>
      </c>
      <c r="B474" s="2">
        <f>IF(ISBLANK(citizen_services_records_log!B474),"None",IF(ISNUMBER(citizen_services_records_log!B474),citizen_services_records_log!B474,DATE(RIGHT(citizen_services_records_log!B474,4),MID(citizen_services_records_log!B474,4,2),LEFT(citizen_services_records_log!B474,2))))</f>
        <v>46265</v>
      </c>
      <c r="C474" s="5" t="str">
        <f>IF(citizen_services_records_log!C474 = "SASSA Grant Status Enquiry","SASSA - Grant Status Enquiry",IF(citizen_services_records_log!C474 = "SASSA Grant Application",  "SASSA - Grant Application", IF(citizen_services_records_log!C474=0,"None", citizen_services_records_log!C474)))</f>
        <v>Home Affairs - Birth Certificate</v>
      </c>
      <c r="D474" s="5" t="str" cm="1">
        <f t="array" ref="D474">_xlfn.IFS(ISTEXT(citizen_services_records_log!D474),PROPER(citizen_services_records_log!D474),ISBLANK(citizen_services_records_log!D474),"None")</f>
        <v>Sharpeville Clinic</v>
      </c>
      <c r="E474" s="5" t="str" cm="1">
        <f t="array" ref="E474">_xlfn.IFS(ISTEXT(citizen_services_records_log!E474),PROPER(citizen_services_records_log!E474),ISBLANK(citizen_services_records_log!E474),"None")</f>
        <v>Elizabeth Pretorius</v>
      </c>
      <c r="F474" s="6" cm="1">
        <f t="array" ref="F474">_xlfn.IFS(ISBLANK(citizen_services_records_log!F474),"None", TYPE(citizen_services_records_log!F474)=1,citizen_services_records_log!F474,citizen_services_records_log!F474="ID NOT PROVIDED","ID not provided" )</f>
        <v>8510000000000</v>
      </c>
      <c r="G474" s="4">
        <f>IF(ISBLANK(citizen_services_records_log!G474),"None",IF(ISNUMBER(citizen_services_records_log!G474),citizen_services_records_log!G474,DATE(RIGHT(citizen_services_records_log!G474,4),MID(citizen_services_records_log!G474,4,2),LEFT(citizen_services_records_log!G474,2))))</f>
        <v>31327</v>
      </c>
      <c r="H474" s="5" t="str" cm="1">
        <f t="array" ref="H474">_xlfn.IFS(citizen_services_records_log!H474="M", "Male", citizen_services_records_log!H474 = "F", "Female", citizen_services_records_log!H474="male", "Male", citizen_services_records_log!H474="female","Female", ISBLANK(citizen_services_records_log!H474),"None", citizen_services_records_log!H474 = "Female", "Female", citizen_services_records_log!H474="Male","Male")</f>
        <v>Female</v>
      </c>
      <c r="I474" s="6" t="str">
        <f>IF(OR(ISBLANK(citizen_services_records_log!I474),UPPER(TRIM(citizen_services_records_log!I474))="N/A"),"None",_xlfn.LET(_xlpm.d,RIGHT(SUBSTITUTE(SUBSTITUTE(SUBSTITUTE(SUBSTITUTE(citizen_services_records_log!I474," ",""),"-",""),"(",""),")",""),9),"0"&amp;LEFT(_xlpm.d,2)&amp;" "&amp;MID(_xlpm.d,3,3)&amp;" "&amp;RIGHT(_xlpm.d,4)))</f>
        <v>068 615 5390</v>
      </c>
      <c r="J474" s="5" t="str" cm="1">
        <f t="array" ref="J474">_xlfn.IFS(ISTEXT(citizen_services_records_log!J474),citizen_services_records_log!J474,ISBLANK(citizen_services_records_log!J474),"None")</f>
        <v>Ward 19</v>
      </c>
      <c r="K474" s="5" t="str" cm="1">
        <f t="array" ref="K474">_xlfn.IFS(ISTEXT(citizen_services_records_log!K474),citizen_services_records_log!K474, ISBLANK(citizen_services_records_log!K474),"None")</f>
        <v>None</v>
      </c>
      <c r="L474" s="5" t="str" cm="1">
        <f t="array" ref="L474">SUBSTITUTE(PROPER(_xlfn.IFS(ISTEXT(citizen_services_records_log!L474),citizen_services_records_log!L474, ISBLANK(citizen_services_records_log!L474),"None")),"Id","ID",1)</f>
        <v>Under Review</v>
      </c>
      <c r="M474" s="5" t="str" cm="1">
        <f t="array" ref="M474">IF(citizen_services_records_log!M474 = "Re-opened","Re-opened",PROPER(_xlfn.IFS(ISTEXT(citizen_services_records_log!M474),citizen_services_records_log!M474, ISBLANK(citizen_services_records_log!M474),"None")))</f>
        <v>Closed</v>
      </c>
      <c r="N474" s="5" t="str" cm="1">
        <f t="array" ref="N474">(_xlfn.IFS(ISTEXT(citizen_services_records_log!N474),citizen_services_records_log!N474,ISBLANK(citizen_services_records_log!N474),"None"))</f>
        <v>Q239</v>
      </c>
      <c r="O474" s="5" t="str" cm="1">
        <f t="array" ref="O474">_xlfn.IFS(ISTEXT(citizen_services_records_log!O474),PROPER(citizen_services_records_log!O474),ISBLANK(citizen_services_records_log!O474),"None")</f>
        <v>Marius Coetzee</v>
      </c>
      <c r="P474" s="4" t="str">
        <f>IF(ISBLANK(citizen_services_records_log!P474),"None",IF(ISNUMBER(citizen_services_records_log!P474),citizen_services_records_log!P474,DATE(RIGHT(citizen_services_records_log!P474,4),MID(citizen_services_records_log!P474,4,2),LEFT(citizen_services_records_log!P474,2))))</f>
        <v>None</v>
      </c>
      <c r="Q474" s="5" t="str" cm="1">
        <f t="array" ref="Q474">SUBSTITUTE(_xlfn.IFS(ISTEXT(citizen_services_records_log!Q474),PROPER(citizen_services_records_log!Q474),ISBLANK(citizen_services_records_log!Q474),"None"),"Id","ID",1)</f>
        <v>None</v>
      </c>
    </row>
    <row r="475" spans="1:17" x14ac:dyDescent="0.3">
      <c r="A475" s="5" t="str">
        <f>IF(ISBLANK(citizen_services_records_log!A475),"None",(CONCATENATE(UPPER(_xlfn.TEXTBEFORE(SUBSTITUTE(citizen_services_records_log!A475, "-", ""), {"0","1","2","3","4","5","6","7","8","9"}, 1)),"-",RIGHT(citizen_services_records_log!A475,6))))</f>
        <v>CLN-000445</v>
      </c>
      <c r="B475" s="2">
        <f>IF(ISBLANK(citizen_services_records_log!B475),"None",IF(ISNUMBER(citizen_services_records_log!B475),citizen_services_records_log!B475,DATE(RIGHT(citizen_services_records_log!B475,4),MID(citizen_services_records_log!B475,4,2),LEFT(citizen_services_records_log!B475,2))))</f>
        <v>46080</v>
      </c>
      <c r="C475" s="5" t="str">
        <f>IF(citizen_services_records_log!C475 = "SASSA Grant Status Enquiry","SASSA - Grant Status Enquiry",IF(citizen_services_records_log!C475 = "SASSA Grant Application",  "SASSA - Grant Application", IF(citizen_services_records_log!C475=0,"None", citizen_services_records_log!C475)))</f>
        <v>Clinic - Chronic Medication Collection</v>
      </c>
      <c r="D475" s="5" t="str" cm="1">
        <f t="array" ref="D475">_xlfn.IFS(ISTEXT(citizen_services_records_log!D475),PROPER(citizen_services_records_log!D475),ISBLANK(citizen_services_records_log!D475),"None")</f>
        <v>Sharpeville Clinic</v>
      </c>
      <c r="E475" s="5" t="str" cm="1">
        <f t="array" ref="E475">_xlfn.IFS(ISTEXT(citizen_services_records_log!E475),PROPER(citizen_services_records_log!E475),ISBLANK(citizen_services_records_log!E475),"None")</f>
        <v>Marie Sithole</v>
      </c>
      <c r="F475" s="6" cm="1">
        <f t="array" ref="F475">_xlfn.IFS(ISBLANK(citizen_services_records_log!F475),"None", TYPE(citizen_services_records_log!F475)=1,citizen_services_records_log!F475,citizen_services_records_log!F475="ID NOT PROVIDED","ID not provided" )</f>
        <v>8310000000000</v>
      </c>
      <c r="G475" s="4">
        <f>IF(ISBLANK(citizen_services_records_log!G475),"None",IF(ISNUMBER(citizen_services_records_log!G475),citizen_services_records_log!G475,DATE(RIGHT(citizen_services_records_log!G475,4),MID(citizen_services_records_log!G475,4,2),LEFT(citizen_services_records_log!G475,2))))</f>
        <v>30636</v>
      </c>
      <c r="H475" s="5" t="str" cm="1">
        <f t="array" ref="H475">_xlfn.IFS(citizen_services_records_log!H475="M", "Male", citizen_services_records_log!H475 = "F", "Female", citizen_services_records_log!H475="male", "Male", citizen_services_records_log!H475="female","Female", ISBLANK(citizen_services_records_log!H475),"None", citizen_services_records_log!H475 = "Female", "Female", citizen_services_records_log!H475="Male","Male")</f>
        <v>Male</v>
      </c>
      <c r="I475" s="6" t="str">
        <f>IF(OR(ISBLANK(citizen_services_records_log!I475),UPPER(TRIM(citizen_services_records_log!I475))="N/A"),"None",_xlfn.LET(_xlpm.d,RIGHT(SUBSTITUTE(SUBSTITUTE(SUBSTITUTE(SUBSTITUTE(citizen_services_records_log!I475," ",""),"-",""),"(",""),")",""),9),"0"&amp;LEFT(_xlpm.d,2)&amp;" "&amp;MID(_xlpm.d,3,3)&amp;" "&amp;RIGHT(_xlpm.d,4)))</f>
        <v>079 693 3250</v>
      </c>
      <c r="J475" s="5" t="str" cm="1">
        <f t="array" ref="J475">_xlfn.IFS(ISTEXT(citizen_services_records_log!J475),citizen_services_records_log!J475,ISBLANK(citizen_services_records_log!J475),"None")</f>
        <v>Ward 24</v>
      </c>
      <c r="K475" s="5" t="str" cm="1">
        <f t="array" ref="K475">_xlfn.IFS(ISTEXT(citizen_services_records_log!K475),citizen_services_records_log!K475, ISBLANK(citizen_services_records_log!K475),"None")</f>
        <v>None</v>
      </c>
      <c r="L475" s="5" t="str" cm="1">
        <f t="array" ref="L475">SUBSTITUTE(PROPER(_xlfn.IFS(ISTEXT(citizen_services_records_log!L475),citizen_services_records_log!L475, ISBLANK(citizen_services_records_log!L475),"None")),"Id","ID",1)</f>
        <v>Under Review</v>
      </c>
      <c r="M475" s="5" t="str" cm="1">
        <f t="array" ref="M475">IF(citizen_services_records_log!M475 = "Re-opened","Re-opened",PROPER(_xlfn.IFS(ISTEXT(citizen_services_records_log!M475),citizen_services_records_log!M475, ISBLANK(citizen_services_records_log!M475),"None")))</f>
        <v>Captured</v>
      </c>
      <c r="N475" s="5" t="str" cm="1">
        <f t="array" ref="N475">(_xlfn.IFS(ISTEXT(citizen_services_records_log!N475),citizen_services_records_log!N475,ISBLANK(citizen_services_records_log!N475),"None"))</f>
        <v>Q106</v>
      </c>
      <c r="O475" s="5" t="str" cm="1">
        <f t="array" ref="O475">_xlfn.IFS(ISTEXT(citizen_services_records_log!O475),PROPER(citizen_services_records_log!O475),ISBLANK(citizen_services_records_log!O475),"None")</f>
        <v>Werner Nel</v>
      </c>
      <c r="P475" s="4" t="str">
        <f>IF(ISBLANK(citizen_services_records_log!P475),"None",IF(ISNUMBER(citizen_services_records_log!P475),citizen_services_records_log!P475,DATE(RIGHT(citizen_services_records_log!P475,4),MID(citizen_services_records_log!P475,4,2),LEFT(citizen_services_records_log!P475,2))))</f>
        <v>None</v>
      </c>
      <c r="Q475" s="5" t="str" cm="1">
        <f t="array" ref="Q475">SUBSTITUTE(_xlfn.IFS(ISTEXT(citizen_services_records_log!Q475),PROPER(citizen_services_records_log!Q475),ISBLANK(citizen_services_records_log!Q475),"None"),"Id","ID",1)</f>
        <v>Duplicate Application Found On System - Flagged</v>
      </c>
    </row>
    <row r="476" spans="1:17" x14ac:dyDescent="0.3">
      <c r="A476" s="5" t="str">
        <f>IF(ISBLANK(citizen_services_records_log!A476),"None",(CONCATENATE(UPPER(_xlfn.TEXTBEFORE(SUBSTITUTE(citizen_services_records_log!A476, "-", ""), {"0","1","2","3","4","5","6","7","8","9"}, 1)),"-",RIGHT(citizen_services_records_log!A476,6))))</f>
        <v>MUN-000801</v>
      </c>
      <c r="B476" s="2">
        <f>IF(ISBLANK(citizen_services_records_log!B476),"None",IF(ISNUMBER(citizen_services_records_log!B476),citizen_services_records_log!B476,DATE(RIGHT(citizen_services_records_log!B476,4),MID(citizen_services_records_log!B476,4,2),LEFT(citizen_services_records_log!B476,2))))</f>
        <v>46139</v>
      </c>
      <c r="C476" s="5" t="str">
        <f>IF(citizen_services_records_log!C476 = "SASSA Grant Status Enquiry","SASSA - Grant Status Enquiry",IF(citizen_services_records_log!C476 = "SASSA Grant Application",  "SASSA - Grant Application", IF(citizen_services_records_log!C476=0,"None", citizen_services_records_log!C476)))</f>
        <v>Municipal - Account Query</v>
      </c>
      <c r="D476" s="5" t="str" cm="1">
        <f t="array" ref="D476">_xlfn.IFS(ISTEXT(citizen_services_records_log!D476),PROPER(citizen_services_records_log!D476),ISBLANK(citizen_services_records_log!D476),"None")</f>
        <v>Sasolburg Home Affairs</v>
      </c>
      <c r="E476" s="5" t="str" cm="1">
        <f t="array" ref="E476">_xlfn.IFS(ISTEXT(citizen_services_records_log!E476),PROPER(citizen_services_records_log!E476),ISBLANK(citizen_services_records_log!E476),"None")</f>
        <v>Refilwe Dlamini</v>
      </c>
      <c r="F476" s="6" cm="1">
        <f t="array" ref="F476">_xlfn.IFS(ISBLANK(citizen_services_records_log!F476),"None", TYPE(citizen_services_records_log!F476)=1,citizen_services_records_log!F476,citizen_services_records_log!F476="ID NOT PROVIDED","ID not provided" )</f>
        <v>9810000000000</v>
      </c>
      <c r="G476" s="4">
        <f>IF(ISBLANK(citizen_services_records_log!G476),"None",IF(ISNUMBER(citizen_services_records_log!G476),citizen_services_records_log!G476,DATE(RIGHT(citizen_services_records_log!G476,4),MID(citizen_services_records_log!G476,4,2),LEFT(citizen_services_records_log!G476,2))))</f>
        <v>36157</v>
      </c>
      <c r="H476" s="5" t="str" cm="1">
        <f t="array" ref="H476">_xlfn.IFS(citizen_services_records_log!H476="M", "Male", citizen_services_records_log!H476 = "F", "Female", citizen_services_records_log!H476="male", "Male", citizen_services_records_log!H476="female","Female", ISBLANK(citizen_services_records_log!H476),"None", citizen_services_records_log!H476 = "Female", "Female", citizen_services_records_log!H476="Male","Male")</f>
        <v>Female</v>
      </c>
      <c r="I476" s="6" t="str">
        <f>IF(OR(ISBLANK(citizen_services_records_log!I476),UPPER(TRIM(citizen_services_records_log!I476))="N/A"),"None",_xlfn.LET(_xlpm.d,RIGHT(SUBSTITUTE(SUBSTITUTE(SUBSTITUTE(SUBSTITUTE(citizen_services_records_log!I476," ",""),"-",""),"(",""),")",""),9),"0"&amp;LEFT(_xlpm.d,2)&amp;" "&amp;MID(_xlpm.d,3,3)&amp;" "&amp;RIGHT(_xlpm.d,4)))</f>
        <v>None</v>
      </c>
      <c r="J476" s="5" t="str" cm="1">
        <f t="array" ref="J476">_xlfn.IFS(ISTEXT(citizen_services_records_log!J476),citizen_services_records_log!J476,ISBLANK(citizen_services_records_log!J476),"None")</f>
        <v>Ward 1</v>
      </c>
      <c r="K476" s="5" t="str" cm="1">
        <f t="array" ref="K476">_xlfn.IFS(ISTEXT(citizen_services_records_log!K476),citizen_services_records_log!K476, ISBLANK(citizen_services_records_log!K476),"None")</f>
        <v>None</v>
      </c>
      <c r="L476" s="5" t="str" cm="1">
        <f t="array" ref="L476">SUBSTITUTE(PROPER(_xlfn.IFS(ISTEXT(citizen_services_records_log!L476),citizen_services_records_log!L476, ISBLANK(citizen_services_records_log!L476),"None")),"Id","ID",1)</f>
        <v>Under Review</v>
      </c>
      <c r="M476" s="5" t="str" cm="1">
        <f t="array" ref="M476">IF(citizen_services_records_log!M476 = "Re-opened","Re-opened",PROPER(_xlfn.IFS(ISTEXT(citizen_services_records_log!M476),citizen_services_records_log!M476, ISBLANK(citizen_services_records_log!M476),"None")))</f>
        <v>Pending</v>
      </c>
      <c r="N476" s="5" t="str" cm="1">
        <f t="array" ref="N476">(_xlfn.IFS(ISTEXT(citizen_services_records_log!N476),citizen_services_records_log!N476,ISBLANK(citizen_services_records_log!N476),"None"))</f>
        <v>Q167</v>
      </c>
      <c r="O476" s="5" t="str" cm="1">
        <f t="array" ref="O476">_xlfn.IFS(ISTEXT(citizen_services_records_log!O476),PROPER(citizen_services_records_log!O476),ISBLANK(citizen_services_records_log!O476),"None")</f>
        <v>Lerato Swart</v>
      </c>
      <c r="P476" s="4" t="str">
        <f>IF(ISBLANK(citizen_services_records_log!P476),"None",IF(ISNUMBER(citizen_services_records_log!P476),citizen_services_records_log!P476,DATE(RIGHT(citizen_services_records_log!P476,4),MID(citizen_services_records_log!P476,4,2),LEFT(citizen_services_records_log!P476,2))))</f>
        <v>None</v>
      </c>
      <c r="Q476" s="5" t="str" cm="1">
        <f t="array" ref="Q476">SUBSTITUTE(_xlfn.IFS(ISTEXT(citizen_services_records_log!Q476),PROPER(citizen_services_records_log!Q476),ISBLANK(citizen_services_records_log!Q476),"None"),"Id","ID",1)</f>
        <v>Urgent Case - Fast-Tracked Per Supervisor Approval</v>
      </c>
    </row>
    <row r="477" spans="1:17" x14ac:dyDescent="0.3">
      <c r="A477" s="5" t="str">
        <f>IF(ISBLANK(citizen_services_records_log!A477),"None",(CONCATENATE(UPPER(_xlfn.TEXTBEFORE(SUBSTITUTE(citizen_services_records_log!A477, "-", ""), {"0","1","2","3","4","5","6","7","8","9"}, 1)),"-",RIGHT(citizen_services_records_log!A477,6))))</f>
        <v>SASSA-000798</v>
      </c>
      <c r="B477" s="2">
        <f>IF(ISBLANK(citizen_services_records_log!B477),"None",IF(ISNUMBER(citizen_services_records_log!B477),citizen_services_records_log!B477,DATE(RIGHT(citizen_services_records_log!B477,4),MID(citizen_services_records_log!B477,4,2),LEFT(citizen_services_records_log!B477,2))))</f>
        <v>46131</v>
      </c>
      <c r="C477" s="5" t="str">
        <f>IF(citizen_services_records_log!C477 = "SASSA Grant Status Enquiry","SASSA - Grant Status Enquiry",IF(citizen_services_records_log!C477 = "SASSA Grant Application",  "SASSA - Grant Application", IF(citizen_services_records_log!C477=0,"None", citizen_services_records_log!C477)))</f>
        <v>SASSA - Grant Status Enquiry</v>
      </c>
      <c r="D477" s="5" t="str" cm="1">
        <f t="array" ref="D477">_xlfn.IFS(ISTEXT(citizen_services_records_log!D477),PROPER(citizen_services_records_log!D477),ISBLANK(citizen_services_records_log!D477),"None")</f>
        <v>Meyerton Municipal Office</v>
      </c>
      <c r="E477" s="5" t="str" cm="1">
        <f t="array" ref="E477">_xlfn.IFS(ISTEXT(citizen_services_records_log!E477),PROPER(citizen_services_records_log!E477),ISBLANK(citizen_services_records_log!E477),"None")</f>
        <v>Sizwe Steyn</v>
      </c>
      <c r="F477" s="6" cm="1">
        <f t="array" ref="F477">_xlfn.IFS(ISBLANK(citizen_services_records_log!F477),"None", TYPE(citizen_services_records_log!F477)=1,citizen_services_records_log!F477,citizen_services_records_log!F477="ID NOT PROVIDED","ID not provided" )</f>
        <v>4400000000000</v>
      </c>
      <c r="G477" s="4">
        <f>IF(ISBLANK(citizen_services_records_log!G477),"None",IF(ISNUMBER(citizen_services_records_log!G477),citizen_services_records_log!G477,DATE(RIGHT(citizen_services_records_log!G477,4),MID(citizen_services_records_log!G477,4,2),LEFT(citizen_services_records_log!G477,2))))</f>
        <v>16122</v>
      </c>
      <c r="H477" s="5" t="str" cm="1">
        <f t="array" ref="H477">_xlfn.IFS(citizen_services_records_log!H477="M", "Male", citizen_services_records_log!H477 = "F", "Female", citizen_services_records_log!H477="male", "Male", citizen_services_records_log!H477="female","Female", ISBLANK(citizen_services_records_log!H477),"None", citizen_services_records_log!H477 = "Female", "Female", citizen_services_records_log!H477="Male","Male")</f>
        <v>None</v>
      </c>
      <c r="I477" s="6" t="str">
        <f>IF(OR(ISBLANK(citizen_services_records_log!I477),UPPER(TRIM(citizen_services_records_log!I477))="N/A"),"None",_xlfn.LET(_xlpm.d,RIGHT(SUBSTITUTE(SUBSTITUTE(SUBSTITUTE(SUBSTITUTE(citizen_services_records_log!I477," ",""),"-",""),"(",""),")",""),9),"0"&amp;LEFT(_xlpm.d,2)&amp;" "&amp;MID(_xlpm.d,3,3)&amp;" "&amp;RIGHT(_xlpm.d,4)))</f>
        <v>072 221 8745</v>
      </c>
      <c r="J477" s="5" t="str" cm="1">
        <f t="array" ref="J477">_xlfn.IFS(ISTEXT(citizen_services_records_log!J477),citizen_services_records_log!J477,ISBLANK(citizen_services_records_log!J477),"None")</f>
        <v>Ward 3 (Informal Settlement)</v>
      </c>
      <c r="K477" s="5" t="str" cm="1">
        <f t="array" ref="K477">_xlfn.IFS(ISTEXT(citizen_services_records_log!K477),citizen_services_records_log!K477, ISBLANK(citizen_services_records_log!K477),"None")</f>
        <v>Child Support Grant</v>
      </c>
      <c r="L477" s="5" t="str" cm="1">
        <f t="array" ref="L477">SUBSTITUTE(PROPER(_xlfn.IFS(ISTEXT(citizen_services_records_log!L477),citizen_services_records_log!L477, ISBLANK(citizen_services_records_log!L477),"None")),"Id","ID",1)</f>
        <v>Incomplete - Missing Proof Of Residence</v>
      </c>
      <c r="M477" s="5" t="str" cm="1">
        <f t="array" ref="M477">IF(citizen_services_records_log!M477 = "Re-opened","Re-opened",PROPER(_xlfn.IFS(ISTEXT(citizen_services_records_log!M477),citizen_services_records_log!M477, ISBLANK(citizen_services_records_log!M477),"None")))</f>
        <v>Re-opened</v>
      </c>
      <c r="N477" s="5" t="str" cm="1">
        <f t="array" ref="N477">(_xlfn.IFS(ISTEXT(citizen_services_records_log!N477),citizen_services_records_log!N477,ISBLANK(citizen_services_records_log!N477),"None"))</f>
        <v>Q138</v>
      </c>
      <c r="O477" s="5" t="str" cm="1">
        <f t="array" ref="O477">_xlfn.IFS(ISTEXT(citizen_services_records_log!O477),PROPER(citizen_services_records_log!O477),ISBLANK(citizen_services_records_log!O477),"None")</f>
        <v>Refilwe Swart</v>
      </c>
      <c r="P477" s="4">
        <f>IF(ISBLANK(citizen_services_records_log!P477),"None",IF(ISNUMBER(citizen_services_records_log!P477),citizen_services_records_log!P477,DATE(RIGHT(citizen_services_records_log!P477,4),MID(citizen_services_records_log!P477,4,2),LEFT(citizen_services_records_log!P477,2))))</f>
        <v>46143</v>
      </c>
      <c r="Q477" s="5" t="str" cm="1">
        <f t="array" ref="Q477">SUBSTITUTE(_xlfn.IFS(ISTEXT(citizen_services_records_log!Q477),PROPER(citizen_services_records_log!Q477),ISBLANK(citizen_services_records_log!Q477),"None"),"Id","ID",1)</f>
        <v>Urgent Case - Fast-Tracked Per Supervisor Approval</v>
      </c>
    </row>
    <row r="478" spans="1:17" x14ac:dyDescent="0.3">
      <c r="A478" s="5" t="str">
        <f>IF(ISBLANK(citizen_services_records_log!A478),"None",(CONCATENATE(UPPER(_xlfn.TEXTBEFORE(SUBSTITUTE(citizen_services_records_log!A478, "-", ""), {"0","1","2","3","4","5","6","7","8","9"}, 1)),"-",RIGHT(citizen_services_records_log!A478,6))))</f>
        <v>MUN-000915</v>
      </c>
      <c r="B478" s="2">
        <f>IF(ISBLANK(citizen_services_records_log!B478),"None",IF(ISNUMBER(citizen_services_records_log!B478),citizen_services_records_log!B478,DATE(RIGHT(citizen_services_records_log!B478,4),MID(citizen_services_records_log!B478,4,2),LEFT(citizen_services_records_log!B478,2))))</f>
        <v>46079</v>
      </c>
      <c r="C478" s="5" t="str">
        <f>IF(citizen_services_records_log!C478 = "SASSA Grant Status Enquiry","SASSA - Grant Status Enquiry",IF(citizen_services_records_log!C478 = "SASSA Grant Application",  "SASSA - Grant Application", IF(citizen_services_records_log!C478=0,"None", citizen_services_records_log!C478)))</f>
        <v>Municipal - Service Request</v>
      </c>
      <c r="D478" s="5" t="str" cm="1">
        <f t="array" ref="D478">_xlfn.IFS(ISTEXT(citizen_services_records_log!D478),PROPER(citizen_services_records_log!D478),ISBLANK(citizen_services_records_log!D478),"None")</f>
        <v>Vanderbijlpark Home Affairs</v>
      </c>
      <c r="E478" s="5" t="str" cm="1">
        <f t="array" ref="E478">_xlfn.IFS(ISTEXT(citizen_services_records_log!E478),PROPER(citizen_services_records_log!E478),ISBLANK(citizen_services_records_log!E478),"None")</f>
        <v>Nokuthula Botha</v>
      </c>
      <c r="F478" s="6" cm="1">
        <f t="array" ref="F478">_xlfn.IFS(ISBLANK(citizen_services_records_log!F478),"None", TYPE(citizen_services_records_log!F478)=1,citizen_services_records_log!F478,citizen_services_records_log!F478="ID NOT PROVIDED","ID not provided" )</f>
        <v>12199528186</v>
      </c>
      <c r="G478" s="4" t="str">
        <f>IF(ISBLANK(citizen_services_records_log!G478),"None",IF(ISNUMBER(citizen_services_records_log!G478),citizen_services_records_log!G478,DATE(RIGHT(citizen_services_records_log!G478,4),MID(citizen_services_records_log!G478,4,2),LEFT(citizen_services_records_log!G478,2))))</f>
        <v>None</v>
      </c>
      <c r="H478" s="5" t="str" cm="1">
        <f t="array" ref="H478">_xlfn.IFS(citizen_services_records_log!H478="M", "Male", citizen_services_records_log!H478 = "F", "Female", citizen_services_records_log!H478="male", "Male", citizen_services_records_log!H478="female","Female", ISBLANK(citizen_services_records_log!H478),"None", citizen_services_records_log!H478 = "Female", "Female", citizen_services_records_log!H478="Male","Male")</f>
        <v>Male</v>
      </c>
      <c r="I478" s="6" t="str">
        <f>IF(OR(ISBLANK(citizen_services_records_log!I478),UPPER(TRIM(citizen_services_records_log!I478))="N/A"),"None",_xlfn.LET(_xlpm.d,RIGHT(SUBSTITUTE(SUBSTITUTE(SUBSTITUTE(SUBSTITUTE(citizen_services_records_log!I478," ",""),"-",""),"(",""),")",""),9),"0"&amp;LEFT(_xlpm.d,2)&amp;" "&amp;MID(_xlpm.d,3,3)&amp;" "&amp;RIGHT(_xlpm.d,4)))</f>
        <v>None</v>
      </c>
      <c r="J478" s="5" t="str" cm="1">
        <f t="array" ref="J478">_xlfn.IFS(ISTEXT(citizen_services_records_log!J478),citizen_services_records_log!J478,ISBLANK(citizen_services_records_log!J478),"None")</f>
        <v>Ward 11</v>
      </c>
      <c r="K478" s="5" t="str" cm="1">
        <f t="array" ref="K478">_xlfn.IFS(ISTEXT(citizen_services_records_log!K478),citizen_services_records_log!K478, ISBLANK(citizen_services_records_log!K478),"None")</f>
        <v>None</v>
      </c>
      <c r="L478" s="5" t="str" cm="1">
        <f t="array" ref="L478">SUBSTITUTE(PROPER(_xlfn.IFS(ISTEXT(citizen_services_records_log!L478),citizen_services_records_log!L478, ISBLANK(citizen_services_records_log!L478),"None")),"Id","ID",1)</f>
        <v>Approved</v>
      </c>
      <c r="M478" s="5" t="str" cm="1">
        <f t="array" ref="M478">IF(citizen_services_records_log!M478 = "Re-opened","Re-opened",PROPER(_xlfn.IFS(ISTEXT(citizen_services_records_log!M478),citizen_services_records_log!M478, ISBLANK(citizen_services_records_log!M478),"None")))</f>
        <v>None</v>
      </c>
      <c r="N478" s="5" t="str" cm="1">
        <f t="array" ref="N478">(_xlfn.IFS(ISTEXT(citizen_services_records_log!N478),citizen_services_records_log!N478,ISBLANK(citizen_services_records_log!N478),"None"))</f>
        <v>Q062</v>
      </c>
      <c r="O478" s="5" t="str" cm="1">
        <f t="array" ref="O478">_xlfn.IFS(ISTEXT(citizen_services_records_log!O478),PROPER(citizen_services_records_log!O478),ISBLANK(citizen_services_records_log!O478),"None")</f>
        <v>Busisiwe Khumalo</v>
      </c>
      <c r="P478" s="4" t="str">
        <f>IF(ISBLANK(citizen_services_records_log!P478),"None",IF(ISNUMBER(citizen_services_records_log!P478),citizen_services_records_log!P478,DATE(RIGHT(citizen_services_records_log!P478,4),MID(citizen_services_records_log!P478,4,2),LEFT(citizen_services_records_log!P478,2))))</f>
        <v>None</v>
      </c>
      <c r="Q478" s="5" t="str" cm="1">
        <f t="array" ref="Q478">SUBSTITUTE(_xlfn.IFS(ISTEXT(citizen_services_records_log!Q478),PROPER(citizen_services_records_log!Q478),ISBLANK(citizen_services_records_log!Q478),"None"),"Id","ID",1)</f>
        <v>Record Incomplete - Contact Number Illegible On Form</v>
      </c>
    </row>
    <row r="479" spans="1:17" x14ac:dyDescent="0.3">
      <c r="A479" s="5" t="str">
        <f>IF(ISBLANK(citizen_services_records_log!A479),"None",(CONCATENATE(UPPER(_xlfn.TEXTBEFORE(SUBSTITUTE(citizen_services_records_log!A479, "-", ""), {"0","1","2","3","4","5","6","7","8","9"}, 1)),"-",RIGHT(citizen_services_records_log!A479,6))))</f>
        <v>CLN-000565</v>
      </c>
      <c r="B479" s="2">
        <f>IF(ISBLANK(citizen_services_records_log!B479),"None",IF(ISNUMBER(citizen_services_records_log!B479),citizen_services_records_log!B479,DATE(RIGHT(citizen_services_records_log!B479,4),MID(citizen_services_records_log!B479,4,2),LEFT(citizen_services_records_log!B479,2))))</f>
        <v>46131</v>
      </c>
      <c r="C479" s="5" t="str">
        <f>IF(citizen_services_records_log!C479 = "SASSA Grant Status Enquiry","SASSA - Grant Status Enquiry",IF(citizen_services_records_log!C479 = "SASSA Grant Application",  "SASSA - Grant Application", IF(citizen_services_records_log!C479=0,"None", citizen_services_records_log!C479)))</f>
        <v>Clinic - General Consultation</v>
      </c>
      <c r="D479" s="5" t="str" cm="1">
        <f t="array" ref="D479">_xlfn.IFS(ISTEXT(citizen_services_records_log!D479),PROPER(citizen_services_records_log!D479),ISBLANK(citizen_services_records_log!D479),"None")</f>
        <v>Emfuleni Municipal Office</v>
      </c>
      <c r="E479" s="5" t="str" cm="1">
        <f t="array" ref="E479">_xlfn.IFS(ISTEXT(citizen_services_records_log!E479),PROPER(citizen_services_records_log!E479),ISBLANK(citizen_services_records_log!E479),"None")</f>
        <v>Tumelo Sithole</v>
      </c>
      <c r="F479" s="6" cm="1">
        <f t="array" ref="F479">_xlfn.IFS(ISBLANK(citizen_services_records_log!F479),"None", TYPE(citizen_services_records_log!F479)=1,citizen_services_records_log!F479,citizen_services_records_log!F479="ID NOT PROVIDED","ID not provided" )</f>
        <v>7210000000000</v>
      </c>
      <c r="G479" s="4">
        <f>IF(ISBLANK(citizen_services_records_log!G479),"None",IF(ISNUMBER(citizen_services_records_log!G479),citizen_services_records_log!G479,DATE(RIGHT(citizen_services_records_log!G479,4),MID(citizen_services_records_log!G479,4,2),LEFT(citizen_services_records_log!G479,2))))</f>
        <v>26470</v>
      </c>
      <c r="H479" s="5" t="str" cm="1">
        <f t="array" ref="H479">_xlfn.IFS(citizen_services_records_log!H479="M", "Male", citizen_services_records_log!H479 = "F", "Female", citizen_services_records_log!H479="male", "Male", citizen_services_records_log!H479="female","Female", ISBLANK(citizen_services_records_log!H479),"None", citizen_services_records_log!H479 = "Female", "Female", citizen_services_records_log!H479="Male","Male")</f>
        <v>None</v>
      </c>
      <c r="I479" s="6" t="str">
        <f>IF(OR(ISBLANK(citizen_services_records_log!I479),UPPER(TRIM(citizen_services_records_log!I479))="N/A"),"None",_xlfn.LET(_xlpm.d,RIGHT(SUBSTITUTE(SUBSTITUTE(SUBSTITUTE(SUBSTITUTE(citizen_services_records_log!I479," ",""),"-",""),"(",""),")",""),9),"0"&amp;LEFT(_xlpm.d,2)&amp;" "&amp;MID(_xlpm.d,3,3)&amp;" "&amp;RIGHT(_xlpm.d,4)))</f>
        <v>None</v>
      </c>
      <c r="J479" s="5" t="str" cm="1">
        <f t="array" ref="J479">_xlfn.IFS(ISTEXT(citizen_services_records_log!J479),citizen_services_records_log!J479,ISBLANK(citizen_services_records_log!J479),"None")</f>
        <v>Ward 3 (Informal Settlement)</v>
      </c>
      <c r="K479" s="5" t="str" cm="1">
        <f t="array" ref="K479">_xlfn.IFS(ISTEXT(citizen_services_records_log!K479),citizen_services_records_log!K479, ISBLANK(citizen_services_records_log!K479),"None")</f>
        <v>None</v>
      </c>
      <c r="L479" s="5" t="str" cm="1">
        <f t="array" ref="L479">SUBSTITUTE(PROPER(_xlfn.IFS(ISTEXT(citizen_services_records_log!L479),citizen_services_records_log!L479, ISBLANK(citizen_services_records_log!L479),"None")),"Id","ID",1)</f>
        <v>Complete</v>
      </c>
      <c r="M479" s="5" t="str" cm="1">
        <f t="array" ref="M479">IF(citizen_services_records_log!M479 = "Re-opened","Re-opened",PROPER(_xlfn.IFS(ISTEXT(citizen_services_records_log!M479),citizen_services_records_log!M479, ISBLANK(citizen_services_records_log!M479),"None")))</f>
        <v>Resolved</v>
      </c>
      <c r="N479" s="5" t="str" cm="1">
        <f t="array" ref="N479">(_xlfn.IFS(ISTEXT(citizen_services_records_log!N479),citizen_services_records_log!N479,ISBLANK(citizen_services_records_log!N479),"None"))</f>
        <v>Q102</v>
      </c>
      <c r="O479" s="5" t="str" cm="1">
        <f t="array" ref="O479">_xlfn.IFS(ISTEXT(citizen_services_records_log!O479),PROPER(citizen_services_records_log!O479),ISBLANK(citizen_services_records_log!O479),"None")</f>
        <v>Busisiwe Radebe</v>
      </c>
      <c r="P479" s="4" t="str">
        <f>IF(ISBLANK(citizen_services_records_log!P479),"None",IF(ISNUMBER(citizen_services_records_log!P479),citizen_services_records_log!P479,DATE(RIGHT(citizen_services_records_log!P479,4),MID(citizen_services_records_log!P479,4,2),LEFT(citizen_services_records_log!P479,2))))</f>
        <v>None</v>
      </c>
      <c r="Q479" s="5" t="str" cm="1">
        <f t="array" ref="Q479">SUBSTITUTE(_xlfn.IFS(ISTEXT(citizen_services_records_log!Q479),PROPER(citizen_services_records_log!Q479),ISBLANK(citizen_services_records_log!Q479),"None"),"Id","ID",1)</f>
        <v>None</v>
      </c>
    </row>
    <row r="480" spans="1:17" x14ac:dyDescent="0.3">
      <c r="A480" s="5" t="str">
        <f>IF(ISBLANK(citizen_services_records_log!A480),"None",(CONCATENATE(UPPER(_xlfn.TEXTBEFORE(SUBSTITUTE(citizen_services_records_log!A480, "-", ""), {"0","1","2","3","4","5","6","7","8","9"}, 1)),"-",RIGHT(citizen_services_records_log!A480,6))))</f>
        <v>DHA-000386</v>
      </c>
      <c r="B480" s="2">
        <f>IF(ISBLANK(citizen_services_records_log!B480),"None",IF(ISNUMBER(citizen_services_records_log!B480),citizen_services_records_log!B480,DATE(RIGHT(citizen_services_records_log!B480,4),MID(citizen_services_records_log!B480,4,2),LEFT(citizen_services_records_log!B480,2))))</f>
        <v>46047</v>
      </c>
      <c r="C480" s="5" t="str">
        <f>IF(citizen_services_records_log!C480 = "SASSA Grant Status Enquiry","SASSA - Grant Status Enquiry",IF(citizen_services_records_log!C480 = "SASSA Grant Application",  "SASSA - Grant Application", IF(citizen_services_records_log!C480=0,"None", citizen_services_records_log!C480)))</f>
        <v>Home Affairs - ID Application</v>
      </c>
      <c r="D480" s="5" t="str" cm="1">
        <f t="array" ref="D480">_xlfn.IFS(ISTEXT(citizen_services_records_log!D480),PROPER(citizen_services_records_log!D480),ISBLANK(citizen_services_records_log!D480),"None")</f>
        <v>Vanderbijlpark Home Affairs</v>
      </c>
      <c r="E480" s="5" t="str" cm="1">
        <f t="array" ref="E480">_xlfn.IFS(ISTEXT(citizen_services_records_log!E480),PROPER(citizen_services_records_log!E480),ISBLANK(citizen_services_records_log!E480),"None")</f>
        <v>Refilwe Fourie</v>
      </c>
      <c r="F480" s="6" cm="1">
        <f t="array" ref="F480">_xlfn.IFS(ISBLANK(citizen_services_records_log!F480),"None", TYPE(citizen_services_records_log!F480)=1,citizen_services_records_log!F480,citizen_services_records_log!F480="ID NOT PROVIDED","ID not provided" )</f>
        <v>8210000000000</v>
      </c>
      <c r="G480" s="4">
        <f>IF(ISBLANK(citizen_services_records_log!G480),"None",IF(ISNUMBER(citizen_services_records_log!G480),citizen_services_records_log!G480,DATE(RIGHT(citizen_services_records_log!G480,4),MID(citizen_services_records_log!G480,4,2),LEFT(citizen_services_records_log!G480,2))))</f>
        <v>30208</v>
      </c>
      <c r="H480" s="5" t="str" cm="1">
        <f t="array" ref="H480">_xlfn.IFS(citizen_services_records_log!H480="M", "Male", citizen_services_records_log!H480 = "F", "Female", citizen_services_records_log!H480="male", "Male", citizen_services_records_log!H480="female","Female", ISBLANK(citizen_services_records_log!H480),"None", citizen_services_records_log!H480 = "Female", "Female", citizen_services_records_log!H480="Male","Male")</f>
        <v>Female</v>
      </c>
      <c r="I480" s="6" t="str">
        <f>IF(OR(ISBLANK(citizen_services_records_log!I480),UPPER(TRIM(citizen_services_records_log!I480))="N/A"),"None",_xlfn.LET(_xlpm.d,RIGHT(SUBSTITUTE(SUBSTITUTE(SUBSTITUTE(SUBSTITUTE(citizen_services_records_log!I480," ",""),"-",""),"(",""),")",""),9),"0"&amp;LEFT(_xlpm.d,2)&amp;" "&amp;MID(_xlpm.d,3,3)&amp;" "&amp;RIGHT(_xlpm.d,4)))</f>
        <v>078 389 1451</v>
      </c>
      <c r="J480" s="5" t="str" cm="1">
        <f t="array" ref="J480">_xlfn.IFS(ISTEXT(citizen_services_records_log!J480),citizen_services_records_log!J480,ISBLANK(citizen_services_records_log!J480),"None")</f>
        <v>Ward 12</v>
      </c>
      <c r="K480" s="5" t="str" cm="1">
        <f t="array" ref="K480">_xlfn.IFS(ISTEXT(citizen_services_records_log!K480),citizen_services_records_log!K480, ISBLANK(citizen_services_records_log!K480),"None")</f>
        <v>SRD Grant</v>
      </c>
      <c r="L480" s="5" t="str" cm="1">
        <f t="array" ref="L480">SUBSTITUTE(PROPER(_xlfn.IFS(ISTEXT(citizen_services_records_log!L480),citizen_services_records_log!L480, ISBLANK(citizen_services_records_log!L480),"None")),"Id","ID",1)</f>
        <v>None</v>
      </c>
      <c r="M480" s="5" t="str" cm="1">
        <f t="array" ref="M480">IF(citizen_services_records_log!M480 = "Re-opened","Re-opened",PROPER(_xlfn.IFS(ISTEXT(citizen_services_records_log!M480),citizen_services_records_log!M480, ISBLANK(citizen_services_records_log!M480),"None")))</f>
        <v>Captured</v>
      </c>
      <c r="N480" s="5" t="str" cm="1">
        <f t="array" ref="N480">(_xlfn.IFS(ISTEXT(citizen_services_records_log!N480),citizen_services_records_log!N480,ISBLANK(citizen_services_records_log!N480),"None"))</f>
        <v>Q066</v>
      </c>
      <c r="O480" s="5" t="str" cm="1">
        <f t="array" ref="O480">_xlfn.IFS(ISTEXT(citizen_services_records_log!O480),PROPER(citizen_services_records_log!O480),ISBLANK(citizen_services_records_log!O480),"None")</f>
        <v>Palesa Nel</v>
      </c>
      <c r="P480" s="4" t="str">
        <f>IF(ISBLANK(citizen_services_records_log!P480),"None",IF(ISNUMBER(citizen_services_records_log!P480),citizen_services_records_log!P480,DATE(RIGHT(citizen_services_records_log!P480,4),MID(citizen_services_records_log!P480,4,2),LEFT(citizen_services_records_log!P480,2))))</f>
        <v>None</v>
      </c>
      <c r="Q480" s="5" t="str" cm="1">
        <f t="array" ref="Q480">SUBSTITUTE(_xlfn.IFS(ISTEXT(citizen_services_records_log!Q480),PROPER(citizen_services_records_log!Q480),ISBLANK(citizen_services_records_log!Q480),"None"),"Id","ID",1)</f>
        <v>Grant Payment Query - Referred To Sassa Call Centre</v>
      </c>
    </row>
    <row r="481" spans="1:17" x14ac:dyDescent="0.3">
      <c r="A481" s="5" t="str">
        <f>IF(ISBLANK(citizen_services_records_log!A481),"None",(CONCATENATE(UPPER(_xlfn.TEXTBEFORE(SUBSTITUTE(citizen_services_records_log!A481, "-", ""), {"0","1","2","3","4","5","6","7","8","9"}, 1)),"-",RIGHT(citizen_services_records_log!A481,6))))</f>
        <v>CLN-000674</v>
      </c>
      <c r="B481" s="2">
        <f>IF(ISBLANK(citizen_services_records_log!B481),"None",IF(ISNUMBER(citizen_services_records_log!B481),citizen_services_records_log!B481,DATE(RIGHT(citizen_services_records_log!B481,4),MID(citizen_services_records_log!B481,4,2),LEFT(citizen_services_records_log!B481,2))))</f>
        <v>46052</v>
      </c>
      <c r="C481" s="5" t="str">
        <f>IF(citizen_services_records_log!C481 = "SASSA Grant Status Enquiry","SASSA - Grant Status Enquiry",IF(citizen_services_records_log!C481 = "SASSA Grant Application",  "SASSA - Grant Application", IF(citizen_services_records_log!C481=0,"None", citizen_services_records_log!C481)))</f>
        <v>Clinic - General Consultation</v>
      </c>
      <c r="D481" s="5" t="str" cm="1">
        <f t="array" ref="D481">_xlfn.IFS(ISTEXT(citizen_services_records_log!D481),PROPER(citizen_services_records_log!D481),ISBLANK(citizen_services_records_log!D481),"None")</f>
        <v>Sebokeng Sassa Office</v>
      </c>
      <c r="E481" s="5" t="str" cm="1">
        <f t="array" ref="E481">_xlfn.IFS(ISTEXT(citizen_services_records_log!E481),PROPER(citizen_services_records_log!E481),ISBLANK(citizen_services_records_log!E481),"None")</f>
        <v>Mandla Mahlangu</v>
      </c>
      <c r="F481" s="6" t="str" cm="1">
        <f t="array" ref="F481">_xlfn.IFS(ISBLANK(citizen_services_records_log!F481),"None", TYPE(citizen_services_records_log!F481)=1,citizen_services_records_log!F481,citizen_services_records_log!F481="ID NOT PROVIDED","ID not provided" )</f>
        <v>None</v>
      </c>
      <c r="G481" s="4">
        <f>IF(ISBLANK(citizen_services_records_log!G481),"None",IF(ISNUMBER(citizen_services_records_log!G481),citizen_services_records_log!G481,DATE(RIGHT(citizen_services_records_log!G481,4),MID(citizen_services_records_log!G481,4,2),LEFT(citizen_services_records_log!G481,2))))</f>
        <v>29370</v>
      </c>
      <c r="H481" s="5" t="str" cm="1">
        <f t="array" ref="H481">_xlfn.IFS(citizen_services_records_log!H481="M", "Male", citizen_services_records_log!H481 = "F", "Female", citizen_services_records_log!H481="male", "Male", citizen_services_records_log!H481="female","Female", ISBLANK(citizen_services_records_log!H481),"None", citizen_services_records_log!H481 = "Female", "Female", citizen_services_records_log!H481="Male","Male")</f>
        <v>Female</v>
      </c>
      <c r="I481" s="6" t="str">
        <f>IF(OR(ISBLANK(citizen_services_records_log!I481),UPPER(TRIM(citizen_services_records_log!I481))="N/A"),"None",_xlfn.LET(_xlpm.d,RIGHT(SUBSTITUTE(SUBSTITUTE(SUBSTITUTE(SUBSTITUTE(citizen_services_records_log!I481," ",""),"-",""),"(",""),")",""),9),"0"&amp;LEFT(_xlpm.d,2)&amp;" "&amp;MID(_xlpm.d,3,3)&amp;" "&amp;RIGHT(_xlpm.d,4)))</f>
        <v>None</v>
      </c>
      <c r="J481" s="5" t="str" cm="1">
        <f t="array" ref="J481">_xlfn.IFS(ISTEXT(citizen_services_records_log!J481),citizen_services_records_log!J481,ISBLANK(citizen_services_records_log!J481),"None")</f>
        <v>Ward 22</v>
      </c>
      <c r="K481" s="5" t="str" cm="1">
        <f t="array" ref="K481">_xlfn.IFS(ISTEXT(citizen_services_records_log!K481),citizen_services_records_log!K481, ISBLANK(citizen_services_records_log!K481),"None")</f>
        <v>None</v>
      </c>
      <c r="L481" s="5" t="str" cm="1">
        <f t="array" ref="L481">SUBSTITUTE(PROPER(_xlfn.IFS(ISTEXT(citizen_services_records_log!L481),citizen_services_records_log!L481, ISBLANK(citizen_services_records_log!L481),"None")),"Id","ID",1)</f>
        <v>Incomplete - Missing ID Copy</v>
      </c>
      <c r="M481" s="5" t="str" cm="1">
        <f t="array" ref="M481">IF(citizen_services_records_log!M481 = "Re-opened","Re-opened",PROPER(_xlfn.IFS(ISTEXT(citizen_services_records_log!M481),citizen_services_records_log!M481, ISBLANK(citizen_services_records_log!M481),"None")))</f>
        <v>Escalated</v>
      </c>
      <c r="N481" s="5" t="str" cm="1">
        <f t="array" ref="N481">(_xlfn.IFS(ISTEXT(citizen_services_records_log!N481),citizen_services_records_log!N481,ISBLANK(citizen_services_records_log!N481),"None"))</f>
        <v>Q025</v>
      </c>
      <c r="O481" s="5" t="str" cm="1">
        <f t="array" ref="O481">_xlfn.IFS(ISTEXT(citizen_services_records_log!O481),PROPER(citizen_services_records_log!O481),ISBLANK(citizen_services_records_log!O481),"None")</f>
        <v>Werner Khumalo</v>
      </c>
      <c r="P481" s="4">
        <f>IF(ISBLANK(citizen_services_records_log!P481),"None",IF(ISNUMBER(citizen_services_records_log!P481),citizen_services_records_log!P481,DATE(RIGHT(citizen_services_records_log!P481,4),MID(citizen_services_records_log!P481,4,2),LEFT(citizen_services_records_log!P481,2))))</f>
        <v>46077</v>
      </c>
      <c r="Q481" s="5" t="str" cm="1">
        <f t="array" ref="Q481">SUBSTITUTE(_xlfn.IFS(ISTEXT(citizen_services_records_log!Q481),PROPER(citizen_services_records_log!Q481),ISBLANK(citizen_services_records_log!Q481),"None"),"Id","ID",1)</f>
        <v>Client To Return With Proof Of Residence</v>
      </c>
    </row>
    <row r="482" spans="1:17" x14ac:dyDescent="0.3">
      <c r="A482" s="5" t="str">
        <f>IF(ISBLANK(citizen_services_records_log!A482),"None",(CONCATENATE(UPPER(_xlfn.TEXTBEFORE(SUBSTITUTE(citizen_services_records_log!A482, "-", ""), {"0","1","2","3","4","5","6","7","8","9"}, 1)),"-",RIGHT(citizen_services_records_log!A482,6))))</f>
        <v>SASSA-000522</v>
      </c>
      <c r="B482" s="2">
        <f>IF(ISBLANK(citizen_services_records_log!B482),"None",IF(ISNUMBER(citizen_services_records_log!B482),citizen_services_records_log!B482,DATE(RIGHT(citizen_services_records_log!B482,4),MID(citizen_services_records_log!B482,4,2),LEFT(citizen_services_records_log!B482,2))))</f>
        <v>46112</v>
      </c>
      <c r="C482" s="5" t="str">
        <f>IF(citizen_services_records_log!C482 = "SASSA Grant Status Enquiry","SASSA - Grant Status Enquiry",IF(citizen_services_records_log!C482 = "SASSA Grant Application",  "SASSA - Grant Application", IF(citizen_services_records_log!C482=0,"None", citizen_services_records_log!C482)))</f>
        <v>SASSA - Grant Application</v>
      </c>
      <c r="D482" s="5" t="str" cm="1">
        <f t="array" ref="D482">_xlfn.IFS(ISTEXT(citizen_services_records_log!D482),PROPER(citizen_services_records_log!D482),ISBLANK(citizen_services_records_log!D482),"None")</f>
        <v>Emfuleni Municipal Office</v>
      </c>
      <c r="E482" s="5" t="str" cm="1">
        <f t="array" ref="E482">_xlfn.IFS(ISTEXT(citizen_services_records_log!E482),PROPER(citizen_services_records_log!E482),ISBLANK(citizen_services_records_log!E482),"None")</f>
        <v>Willem Van Der Merwe</v>
      </c>
      <c r="F482" s="6" cm="1">
        <f t="array" ref="F482">_xlfn.IFS(ISBLANK(citizen_services_records_log!F482),"None", TYPE(citizen_services_records_log!F482)=1,citizen_services_records_log!F482,citizen_services_records_log!F482="ID NOT PROVIDED","ID not provided" )</f>
        <v>9910000000000</v>
      </c>
      <c r="G482" s="4" t="str">
        <f>IF(ISBLANK(citizen_services_records_log!G482),"None",IF(ISNUMBER(citizen_services_records_log!G482),citizen_services_records_log!G482,DATE(RIGHT(citizen_services_records_log!G482,4),MID(citizen_services_records_log!G482,4,2),LEFT(citizen_services_records_log!G482,2))))</f>
        <v>None</v>
      </c>
      <c r="H482" s="5" t="str" cm="1">
        <f t="array" ref="H482">_xlfn.IFS(citizen_services_records_log!H482="M", "Male", citizen_services_records_log!H482 = "F", "Female", citizen_services_records_log!H482="male", "Male", citizen_services_records_log!H482="female","Female", ISBLANK(citizen_services_records_log!H482),"None", citizen_services_records_log!H482 = "Female", "Female", citizen_services_records_log!H482="Male","Male")</f>
        <v>Female</v>
      </c>
      <c r="I482" s="6" t="str">
        <f>IF(OR(ISBLANK(citizen_services_records_log!I482),UPPER(TRIM(citizen_services_records_log!I482))="N/A"),"None",_xlfn.LET(_xlpm.d,RIGHT(SUBSTITUTE(SUBSTITUTE(SUBSTITUTE(SUBSTITUTE(citizen_services_records_log!I482," ",""),"-",""),"(",""),")",""),9),"0"&amp;LEFT(_xlpm.d,2)&amp;" "&amp;MID(_xlpm.d,3,3)&amp;" "&amp;RIGHT(_xlpm.d,4)))</f>
        <v>None</v>
      </c>
      <c r="J482" s="5" t="str" cm="1">
        <f t="array" ref="J482">_xlfn.IFS(ISTEXT(citizen_services_records_log!J482),citizen_services_records_log!J482,ISBLANK(citizen_services_records_log!J482),"None")</f>
        <v>Ward 16</v>
      </c>
      <c r="K482" s="5" t="str" cm="1">
        <f t="array" ref="K482">_xlfn.IFS(ISTEXT(citizen_services_records_log!K482),citizen_services_records_log!K482, ISBLANK(citizen_services_records_log!K482),"None")</f>
        <v>Older Person's Grant</v>
      </c>
      <c r="L482" s="5" t="str" cm="1">
        <f t="array" ref="L482">SUBSTITUTE(PROPER(_xlfn.IFS(ISTEXT(citizen_services_records_log!L482),citizen_services_records_log!L482, ISBLANK(citizen_services_records_log!L482),"None")),"Id","ID",1)</f>
        <v>Complete</v>
      </c>
      <c r="M482" s="5" t="str" cm="1">
        <f t="array" ref="M482">IF(citizen_services_records_log!M482 = "Re-opened","Re-opened",PROPER(_xlfn.IFS(ISTEXT(citizen_services_records_log!M482),citizen_services_records_log!M482, ISBLANK(citizen_services_records_log!M482),"None")))</f>
        <v>Escalated</v>
      </c>
      <c r="N482" s="5" t="str" cm="1">
        <f t="array" ref="N482">(_xlfn.IFS(ISTEXT(citizen_services_records_log!N482),citizen_services_records_log!N482,ISBLANK(citizen_services_records_log!N482),"None"))</f>
        <v>Q106</v>
      </c>
      <c r="O482" s="5" t="str" cm="1">
        <f t="array" ref="O482">_xlfn.IFS(ISTEXT(citizen_services_records_log!O482),PROPER(citizen_services_records_log!O482),ISBLANK(citizen_services_records_log!O482),"None")</f>
        <v>Palesa Swart</v>
      </c>
      <c r="P482" s="4" t="str">
        <f>IF(ISBLANK(citizen_services_records_log!P482),"None",IF(ISNUMBER(citizen_services_records_log!P482),citizen_services_records_log!P482,DATE(RIGHT(citizen_services_records_log!P482,4),MID(citizen_services_records_log!P482,4,2),LEFT(citizen_services_records_log!P482,2))))</f>
        <v>None</v>
      </c>
      <c r="Q482" s="5" t="str" cm="1">
        <f t="array" ref="Q482">SUBSTITUTE(_xlfn.IFS(ISTEXT(citizen_services_records_log!Q482),PROPER(citizen_services_records_log!Q482),ISBLANK(citizen_services_records_log!Q482),"None"),"Id","ID",1)</f>
        <v>Home Affairs System Down For Maintenance During Visit</v>
      </c>
    </row>
    <row r="483" spans="1:17" x14ac:dyDescent="0.3">
      <c r="A483" s="5" t="str">
        <f>IF(ISBLANK(citizen_services_records_log!A483),"None",(CONCATENATE(UPPER(_xlfn.TEXTBEFORE(SUBSTITUTE(citizen_services_records_log!A483, "-", ""), {"0","1","2","3","4","5","6","7","8","9"}, 1)),"-",RIGHT(citizen_services_records_log!A483,6))))</f>
        <v>CLN-000906</v>
      </c>
      <c r="B483" s="2">
        <f>IF(ISBLANK(citizen_services_records_log!B483),"None",IF(ISNUMBER(citizen_services_records_log!B483),citizen_services_records_log!B483,DATE(RIGHT(citizen_services_records_log!B483,4),MID(citizen_services_records_log!B483,4,2),LEFT(citizen_services_records_log!B483,2))))</f>
        <v>46150</v>
      </c>
      <c r="C483" s="5" t="str">
        <f>IF(citizen_services_records_log!C483 = "SASSA Grant Status Enquiry","SASSA - Grant Status Enquiry",IF(citizen_services_records_log!C483 = "SASSA Grant Application",  "SASSA - Grant Application", IF(citizen_services_records_log!C483=0,"None", citizen_services_records_log!C483)))</f>
        <v>Clinic - Immunisation</v>
      </c>
      <c r="D483" s="5" t="str" cm="1">
        <f t="array" ref="D483">_xlfn.IFS(ISTEXT(citizen_services_records_log!D483),PROPER(citizen_services_records_log!D483),ISBLANK(citizen_services_records_log!D483),"None")</f>
        <v>Emfuleni Municipal Office</v>
      </c>
      <c r="E483" s="5" t="str" cm="1">
        <f t="array" ref="E483">_xlfn.IFS(ISTEXT(citizen_services_records_log!E483),PROPER(citizen_services_records_log!E483),ISBLANK(citizen_services_records_log!E483),"None")</f>
        <v>Mandla Botha</v>
      </c>
      <c r="F483" s="6" cm="1">
        <f t="array" ref="F483">_xlfn.IFS(ISBLANK(citizen_services_records_log!F483),"None", TYPE(citizen_services_records_log!F483)=1,citizen_services_records_log!F483,citizen_services_records_log!F483="ID NOT PROVIDED","ID not provided" )</f>
        <v>2100000000000</v>
      </c>
      <c r="G483" s="4">
        <f>IF(ISBLANK(citizen_services_records_log!G483),"None",IF(ISNUMBER(citizen_services_records_log!G483),citizen_services_records_log!G483,DATE(RIGHT(citizen_services_records_log!G483,4),MID(citizen_services_records_log!G483,4,2),LEFT(citizen_services_records_log!G483,2))))</f>
        <v>44443</v>
      </c>
      <c r="H483" s="5" t="str" cm="1">
        <f t="array" ref="H483">_xlfn.IFS(citizen_services_records_log!H483="M", "Male", citizen_services_records_log!H483 = "F", "Female", citizen_services_records_log!H483="male", "Male", citizen_services_records_log!H483="female","Female", ISBLANK(citizen_services_records_log!H483),"None", citizen_services_records_log!H483 = "Female", "Female", citizen_services_records_log!H483="Male","Male")</f>
        <v>None</v>
      </c>
      <c r="I483" s="6" t="str">
        <f>IF(OR(ISBLANK(citizen_services_records_log!I483),UPPER(TRIM(citizen_services_records_log!I483))="N/A"),"None",_xlfn.LET(_xlpm.d,RIGHT(SUBSTITUTE(SUBSTITUTE(SUBSTITUTE(SUBSTITUTE(citizen_services_records_log!I483," ",""),"-",""),"(",""),")",""),9),"0"&amp;LEFT(_xlpm.d,2)&amp;" "&amp;MID(_xlpm.d,3,3)&amp;" "&amp;RIGHT(_xlpm.d,4)))</f>
        <v>067 154 3869</v>
      </c>
      <c r="J483" s="5" t="str" cm="1">
        <f t="array" ref="J483">_xlfn.IFS(ISTEXT(citizen_services_records_log!J483),citizen_services_records_log!J483,ISBLANK(citizen_services_records_log!J483),"None")</f>
        <v>Ward 19</v>
      </c>
      <c r="K483" s="5" t="str" cm="1">
        <f t="array" ref="K483">_xlfn.IFS(ISTEXT(citizen_services_records_log!K483),citizen_services_records_log!K483, ISBLANK(citizen_services_records_log!K483),"None")</f>
        <v>None</v>
      </c>
      <c r="L483" s="5" t="str" cm="1">
        <f t="array" ref="L483">SUBSTITUTE(PROPER(_xlfn.IFS(ISTEXT(citizen_services_records_log!L483),citizen_services_records_log!L483, ISBLANK(citizen_services_records_log!L483),"None")),"Id","ID",1)</f>
        <v>Approved</v>
      </c>
      <c r="M483" s="5" t="str" cm="1">
        <f t="array" ref="M483">IF(citizen_services_records_log!M483 = "Re-opened","Re-opened",PROPER(_xlfn.IFS(ISTEXT(citizen_services_records_log!M483),citizen_services_records_log!M483, ISBLANK(citizen_services_records_log!M483),"None")))</f>
        <v>Closed</v>
      </c>
      <c r="N483" s="5" t="str" cm="1">
        <f t="array" ref="N483">(_xlfn.IFS(ISTEXT(citizen_services_records_log!N483),citizen_services_records_log!N483,ISBLANK(citizen_services_records_log!N483),"None"))</f>
        <v>Q071</v>
      </c>
      <c r="O483" s="5" t="str" cm="1">
        <f t="array" ref="O483">_xlfn.IFS(ISTEXT(citizen_services_records_log!O483),PROPER(citizen_services_records_log!O483),ISBLANK(citizen_services_records_log!O483),"None")</f>
        <v>Palesa Coetzee</v>
      </c>
      <c r="P483" s="4" t="str">
        <f>IF(ISBLANK(citizen_services_records_log!P483),"None",IF(ISNUMBER(citizen_services_records_log!P483),citizen_services_records_log!P483,DATE(RIGHT(citizen_services_records_log!P483,4),MID(citizen_services_records_log!P483,4,2),LEFT(citizen_services_records_log!P483,2))))</f>
        <v>None</v>
      </c>
      <c r="Q483" s="5" t="str" cm="1">
        <f t="array" ref="Q483">SUBSTITUTE(_xlfn.IFS(ISTEXT(citizen_services_records_log!Q483),PROPER(citizen_services_records_log!Q483),ISBLANK(citizen_services_records_log!Q483),"None"),"Id","ID",1)</f>
        <v>Applicant Is A Minor, Guardian Present And Documented</v>
      </c>
    </row>
    <row r="484" spans="1:17" x14ac:dyDescent="0.3">
      <c r="A484" s="5" t="str">
        <f>IF(ISBLANK(citizen_services_records_log!A484),"None",(CONCATENATE(UPPER(_xlfn.TEXTBEFORE(SUBSTITUTE(citizen_services_records_log!A484, "-", ""), {"0","1","2","3","4","5","6","7","8","9"}, 1)),"-",RIGHT(citizen_services_records_log!A484,6))))</f>
        <v>SASSA-000683</v>
      </c>
      <c r="B484" s="2">
        <f>IF(ISBLANK(citizen_services_records_log!B484),"None",IF(ISNUMBER(citizen_services_records_log!B484),citizen_services_records_log!B484,DATE(RIGHT(citizen_services_records_log!B484,4),MID(citizen_services_records_log!B484,4,2),LEFT(citizen_services_records_log!B484,2))))</f>
        <v>46281</v>
      </c>
      <c r="C484" s="5" t="str">
        <f>IF(citizen_services_records_log!C484 = "SASSA Grant Status Enquiry","SASSA - Grant Status Enquiry",IF(citizen_services_records_log!C484 = "SASSA Grant Application",  "SASSA - Grant Application", IF(citizen_services_records_log!C484=0,"None", citizen_services_records_log!C484)))</f>
        <v>SASSA - Grant Status Enquiry</v>
      </c>
      <c r="D484" s="5" t="str" cm="1">
        <f t="array" ref="D484">_xlfn.IFS(ISTEXT(citizen_services_records_log!D484),PROPER(citizen_services_records_log!D484),ISBLANK(citizen_services_records_log!D484),"None")</f>
        <v>Emfuleni Municipal Office</v>
      </c>
      <c r="E484" s="5" t="str" cm="1">
        <f t="array" ref="E484">_xlfn.IFS(ISTEXT(citizen_services_records_log!E484),PROPER(citizen_services_records_log!E484),ISBLANK(citizen_services_records_log!E484),"None")</f>
        <v>Thabo Mokoena</v>
      </c>
      <c r="F484" s="6" cm="1">
        <f t="array" ref="F484">_xlfn.IFS(ISBLANK(citizen_services_records_log!F484),"None", TYPE(citizen_services_records_log!F484)=1,citizen_services_records_log!F484,citizen_services_records_log!F484="ID NOT PROVIDED","ID not provided" )</f>
        <v>505000000000</v>
      </c>
      <c r="G484" s="4">
        <f>IF(ISBLANK(citizen_services_records_log!G484),"None",IF(ISNUMBER(citizen_services_records_log!G484),citizen_services_records_log!G484,DATE(RIGHT(citizen_services_records_log!G484,4),MID(citizen_services_records_log!G484,4,2),LEFT(citizen_services_records_log!G484,2))))</f>
        <v>38481</v>
      </c>
      <c r="H484" s="5" t="str" cm="1">
        <f t="array" ref="H484">_xlfn.IFS(citizen_services_records_log!H484="M", "Male", citizen_services_records_log!H484 = "F", "Female", citizen_services_records_log!H484="male", "Male", citizen_services_records_log!H484="female","Female", ISBLANK(citizen_services_records_log!H484),"None", citizen_services_records_log!H484 = "Female", "Female", citizen_services_records_log!H484="Male","Male")</f>
        <v>Male</v>
      </c>
      <c r="I484" s="6" t="str">
        <f>IF(OR(ISBLANK(citizen_services_records_log!I484),UPPER(TRIM(citizen_services_records_log!I484))="N/A"),"None",_xlfn.LET(_xlpm.d,RIGHT(SUBSTITUTE(SUBSTITUTE(SUBSTITUTE(SUBSTITUTE(citizen_services_records_log!I484," ",""),"-",""),"(",""),")",""),9),"0"&amp;LEFT(_xlpm.d,2)&amp;" "&amp;MID(_xlpm.d,3,3)&amp;" "&amp;RIGHT(_xlpm.d,4)))</f>
        <v>076 964 1680</v>
      </c>
      <c r="J484" s="5" t="str" cm="1">
        <f t="array" ref="J484">_xlfn.IFS(ISTEXT(citizen_services_records_log!J484),citizen_services_records_log!J484,ISBLANK(citizen_services_records_log!J484),"None")</f>
        <v>Ward 19</v>
      </c>
      <c r="K484" s="5" t="str" cm="1">
        <f t="array" ref="K484">_xlfn.IFS(ISTEXT(citizen_services_records_log!K484),citizen_services_records_log!K484, ISBLANK(citizen_services_records_log!K484),"None")</f>
        <v>Foster Child Grant</v>
      </c>
      <c r="L484" s="5" t="str" cm="1">
        <f t="array" ref="L484">SUBSTITUTE(PROPER(_xlfn.IFS(ISTEXT(citizen_services_records_log!L484),citizen_services_records_log!L484, ISBLANK(citizen_services_records_log!L484),"None")),"Id","ID",1)</f>
        <v>Incomplete - Missing ID Copy</v>
      </c>
      <c r="M484" s="5" t="str" cm="1">
        <f t="array" ref="M484">IF(citizen_services_records_log!M484 = "Re-opened","Re-opened",PROPER(_xlfn.IFS(ISTEXT(citizen_services_records_log!M484),citizen_services_records_log!M484, ISBLANK(citizen_services_records_log!M484),"None")))</f>
        <v>Resolved</v>
      </c>
      <c r="N484" s="5" t="str" cm="1">
        <f t="array" ref="N484">(_xlfn.IFS(ISTEXT(citizen_services_records_log!N484),citizen_services_records_log!N484,ISBLANK(citizen_services_records_log!N484),"None"))</f>
        <v>Q241</v>
      </c>
      <c r="O484" s="5" t="str" cm="1">
        <f t="array" ref="O484">_xlfn.IFS(ISTEXT(citizen_services_records_log!O484),PROPER(citizen_services_records_log!O484),ISBLANK(citizen_services_records_log!O484),"None")</f>
        <v>Deon Mahlangu</v>
      </c>
      <c r="P484" s="4">
        <f>IF(ISBLANK(citizen_services_records_log!P484),"None",IF(ISNUMBER(citizen_services_records_log!P484),citizen_services_records_log!P484,DATE(RIGHT(citizen_services_records_log!P484,4),MID(citizen_services_records_log!P484,4,2),LEFT(citizen_services_records_log!P484,2))))</f>
        <v>46302</v>
      </c>
      <c r="Q484" s="5" t="str" cm="1">
        <f t="array" ref="Q484">SUBSTITUTE(_xlfn.IFS(ISTEXT(citizen_services_records_log!Q484),PROPER(citizen_services_records_log!Q484),ISBLANK(citizen_services_records_log!Q484),"None"),"Id","ID",1)</f>
        <v>Biometric Capture Failed, Rescheduled</v>
      </c>
    </row>
    <row r="485" spans="1:17" x14ac:dyDescent="0.3">
      <c r="A485" s="5" t="str">
        <f>IF(ISBLANK(citizen_services_records_log!A485),"None",(CONCATENATE(UPPER(_xlfn.TEXTBEFORE(SUBSTITUTE(citizen_services_records_log!A485, "-", ""), {"0","1","2","3","4","5","6","7","8","9"}, 1)),"-",RIGHT(citizen_services_records_log!A485,6))))</f>
        <v>DHA-000651</v>
      </c>
      <c r="B485" s="2">
        <f>IF(ISBLANK(citizen_services_records_log!B485),"None",IF(ISNUMBER(citizen_services_records_log!B485),citizen_services_records_log!B485,DATE(RIGHT(citizen_services_records_log!B485,4),MID(citizen_services_records_log!B485,4,2),LEFT(citizen_services_records_log!B485,2))))</f>
        <v>46169</v>
      </c>
      <c r="C485" s="5" t="str">
        <f>IF(citizen_services_records_log!C485 = "SASSA Grant Status Enquiry","SASSA - Grant Status Enquiry",IF(citizen_services_records_log!C485 = "SASSA Grant Application",  "SASSA - Grant Application", IF(citizen_services_records_log!C485=0,"None", citizen_services_records_log!C485)))</f>
        <v>Home Affairs - Birth Certificate</v>
      </c>
      <c r="D485" s="5" t="str" cm="1">
        <f t="array" ref="D485">_xlfn.IFS(ISTEXT(citizen_services_records_log!D485),PROPER(citizen_services_records_log!D485),ISBLANK(citizen_services_records_log!D485),"None")</f>
        <v>Sharpeville Clinic</v>
      </c>
      <c r="E485" s="5" t="str" cm="1">
        <f t="array" ref="E485">_xlfn.IFS(ISTEXT(citizen_services_records_log!E485),PROPER(citizen_services_records_log!E485),ISBLANK(citizen_services_records_log!E485),"None")</f>
        <v>Refilwe Nkosi</v>
      </c>
      <c r="F485" s="6" cm="1">
        <f t="array" ref="F485">_xlfn.IFS(ISBLANK(citizen_services_records_log!F485),"None", TYPE(citizen_services_records_log!F485)=1,citizen_services_records_log!F485,citizen_services_records_log!F485="ID NOT PROVIDED","ID not provided" )</f>
        <v>8700000000000</v>
      </c>
      <c r="G485" s="4">
        <f>IF(ISBLANK(citizen_services_records_log!G485),"None",IF(ISNUMBER(citizen_services_records_log!G485),citizen_services_records_log!G485,DATE(RIGHT(citizen_services_records_log!G485,4),MID(citizen_services_records_log!G485,4,2),LEFT(citizen_services_records_log!G485,2))))</f>
        <v>31880</v>
      </c>
      <c r="H485" s="5" t="str" cm="1">
        <f t="array" ref="H485">_xlfn.IFS(citizen_services_records_log!H485="M", "Male", citizen_services_records_log!H485 = "F", "Female", citizen_services_records_log!H485="male", "Male", citizen_services_records_log!H485="female","Female", ISBLANK(citizen_services_records_log!H485),"None", citizen_services_records_log!H485 = "Female", "Female", citizen_services_records_log!H485="Male","Male")</f>
        <v>Female</v>
      </c>
      <c r="I485" s="6" t="str">
        <f>IF(OR(ISBLANK(citizen_services_records_log!I485),UPPER(TRIM(citizen_services_records_log!I485))="N/A"),"None",_xlfn.LET(_xlpm.d,RIGHT(SUBSTITUTE(SUBSTITUTE(SUBSTITUTE(SUBSTITUTE(citizen_services_records_log!I485," ",""),"-",""),"(",""),")",""),9),"0"&amp;LEFT(_xlpm.d,2)&amp;" "&amp;MID(_xlpm.d,3,3)&amp;" "&amp;RIGHT(_xlpm.d,4)))</f>
        <v>061 805 4494</v>
      </c>
      <c r="J485" s="5" t="str" cm="1">
        <f t="array" ref="J485">_xlfn.IFS(ISTEXT(citizen_services_records_log!J485),citizen_services_records_log!J485,ISBLANK(citizen_services_records_log!J485),"None")</f>
        <v>Ward 24</v>
      </c>
      <c r="K485" s="5" t="str" cm="1">
        <f t="array" ref="K485">_xlfn.IFS(ISTEXT(citizen_services_records_log!K485),citizen_services_records_log!K485, ISBLANK(citizen_services_records_log!K485),"None")</f>
        <v>None</v>
      </c>
      <c r="L485" s="5" t="str" cm="1">
        <f t="array" ref="L485">SUBSTITUTE(PROPER(_xlfn.IFS(ISTEXT(citizen_services_records_log!L485),citizen_services_records_log!L485, ISBLANK(citizen_services_records_log!L485),"None")),"Id","ID",1)</f>
        <v>Under Review</v>
      </c>
      <c r="M485" s="5" t="str" cm="1">
        <f t="array" ref="M485">IF(citizen_services_records_log!M485 = "Re-opened","Re-opened",PROPER(_xlfn.IFS(ISTEXT(citizen_services_records_log!M485),citizen_services_records_log!M485, ISBLANK(citizen_services_records_log!M485),"None")))</f>
        <v>Re-opened</v>
      </c>
      <c r="N485" s="5" t="str" cm="1">
        <f t="array" ref="N485">(_xlfn.IFS(ISTEXT(citizen_services_records_log!N485),citizen_services_records_log!N485,ISBLANK(citizen_services_records_log!N485),"None"))</f>
        <v>Q199</v>
      </c>
      <c r="O485" s="5" t="str" cm="1">
        <f t="array" ref="O485">_xlfn.IFS(ISTEXT(citizen_services_records_log!O485),PROPER(citizen_services_records_log!O485),ISBLANK(citizen_services_records_log!O485),"None")</f>
        <v>Werner Coetzee</v>
      </c>
      <c r="P485" s="4" t="str">
        <f>IF(ISBLANK(citizen_services_records_log!P485),"None",IF(ISNUMBER(citizen_services_records_log!P485),citizen_services_records_log!P485,DATE(RIGHT(citizen_services_records_log!P485,4),MID(citizen_services_records_log!P485,4,2),LEFT(citizen_services_records_log!P485,2))))</f>
        <v>None</v>
      </c>
      <c r="Q485" s="5" t="str" cm="1">
        <f t="array" ref="Q485">SUBSTITUTE(_xlfn.IFS(ISTEXT(citizen_services_records_log!Q485),PROPER(citizen_services_records_log!Q485),ISBLANK(citizen_services_records_log!Q485),"None"),"Id","ID",1)</f>
        <v>System Offline - Captured Manually, Will Upload Later</v>
      </c>
    </row>
    <row r="486" spans="1:17" x14ac:dyDescent="0.3">
      <c r="A486" s="5" t="str">
        <f>IF(ISBLANK(citizen_services_records_log!A486),"None",(CONCATENATE(UPPER(_xlfn.TEXTBEFORE(SUBSTITUTE(citizen_services_records_log!A486, "-", ""), {"0","1","2","3","4","5","6","7","8","9"}, 1)),"-",RIGHT(citizen_services_records_log!A486,6))))</f>
        <v>SASSA-000273</v>
      </c>
      <c r="B486" s="2">
        <f>IF(ISBLANK(citizen_services_records_log!B486),"None",IF(ISNUMBER(citizen_services_records_log!B486),citizen_services_records_log!B486,DATE(RIGHT(citizen_services_records_log!B486,4),MID(citizen_services_records_log!B486,4,2),LEFT(citizen_services_records_log!B486,2))))</f>
        <v>46133</v>
      </c>
      <c r="C486" s="5" t="str">
        <f>IF(citizen_services_records_log!C486 = "SASSA Grant Status Enquiry","SASSA - Grant Status Enquiry",IF(citizen_services_records_log!C486 = "SASSA Grant Application",  "SASSA - Grant Application", IF(citizen_services_records_log!C486=0,"None", citizen_services_records_log!C486)))</f>
        <v>SASSA - Grant Status Enquiry</v>
      </c>
      <c r="D486" s="5" t="str" cm="1">
        <f t="array" ref="D486">_xlfn.IFS(ISTEXT(citizen_services_records_log!D486),PROPER(citizen_services_records_log!D486),ISBLANK(citizen_services_records_log!D486),"None")</f>
        <v>Vanderbijlpark Home Affairs</v>
      </c>
      <c r="E486" s="5" t="str" cm="1">
        <f t="array" ref="E486">_xlfn.IFS(ISTEXT(citizen_services_records_log!E486),PROPER(citizen_services_records_log!E486),ISBLANK(citizen_services_records_log!E486),"None")</f>
        <v>Dorah Mokoena</v>
      </c>
      <c r="F486" s="6" cm="1">
        <f t="array" ref="F486">_xlfn.IFS(ISBLANK(citizen_services_records_log!F486),"None", TYPE(citizen_services_records_log!F486)=1,citizen_services_records_log!F486,citizen_services_records_log!F486="ID NOT PROVIDED","ID not provided" )</f>
        <v>9910000000000</v>
      </c>
      <c r="G486" s="4">
        <f>IF(ISBLANK(citizen_services_records_log!G486),"None",IF(ISNUMBER(citizen_services_records_log!G486),citizen_services_records_log!G486,DATE(RIGHT(citizen_services_records_log!G486,4),MID(citizen_services_records_log!G486,4,2),LEFT(citizen_services_records_log!G486,2))))</f>
        <v>36501</v>
      </c>
      <c r="H486" s="5" t="str" cm="1">
        <f t="array" ref="H486">_xlfn.IFS(citizen_services_records_log!H486="M", "Male", citizen_services_records_log!H486 = "F", "Female", citizen_services_records_log!H486="male", "Male", citizen_services_records_log!H486="female","Female", ISBLANK(citizen_services_records_log!H486),"None", citizen_services_records_log!H486 = "Female", "Female", citizen_services_records_log!H486="Male","Male")</f>
        <v>Male</v>
      </c>
      <c r="I486" s="6" t="str">
        <f>IF(OR(ISBLANK(citizen_services_records_log!I486),UPPER(TRIM(citizen_services_records_log!I486))="N/A"),"None",_xlfn.LET(_xlpm.d,RIGHT(SUBSTITUTE(SUBSTITUTE(SUBSTITUTE(SUBSTITUTE(citizen_services_records_log!I486," ",""),"-",""),"(",""),")",""),9),"0"&amp;LEFT(_xlpm.d,2)&amp;" "&amp;MID(_xlpm.d,3,3)&amp;" "&amp;RIGHT(_xlpm.d,4)))</f>
        <v>084 900 1318</v>
      </c>
      <c r="J486" s="5" t="str" cm="1">
        <f t="array" ref="J486">_xlfn.IFS(ISTEXT(citizen_services_records_log!J486),citizen_services_records_log!J486,ISBLANK(citizen_services_records_log!J486),"None")</f>
        <v>None</v>
      </c>
      <c r="K486" s="5" t="str" cm="1">
        <f t="array" ref="K486">_xlfn.IFS(ISTEXT(citizen_services_records_log!K486),citizen_services_records_log!K486, ISBLANK(citizen_services_records_log!K486),"None")</f>
        <v>Foster Child Grant</v>
      </c>
      <c r="L486" s="5" t="str" cm="1">
        <f t="array" ref="L486">SUBSTITUTE(PROPER(_xlfn.IFS(ISTEXT(citizen_services_records_log!L486),citizen_services_records_log!L486, ISBLANK(citizen_services_records_log!L486),"None")),"Id","ID",1)</f>
        <v>Complete</v>
      </c>
      <c r="M486" s="5" t="str" cm="1">
        <f t="array" ref="M486">IF(citizen_services_records_log!M486 = "Re-opened","Re-opened",PROPER(_xlfn.IFS(ISTEXT(citizen_services_records_log!M486),citizen_services_records_log!M486, ISBLANK(citizen_services_records_log!M486),"None")))</f>
        <v>Resolved</v>
      </c>
      <c r="N486" s="5" t="str" cm="1">
        <f t="array" ref="N486">(_xlfn.IFS(ISTEXT(citizen_services_records_log!N486),citizen_services_records_log!N486,ISBLANK(citizen_services_records_log!N486),"None"))</f>
        <v>Q033</v>
      </c>
      <c r="O486" s="5" t="str" cm="1">
        <f t="array" ref="O486">_xlfn.IFS(ISTEXT(citizen_services_records_log!O486),PROPER(citizen_services_records_log!O486),ISBLANK(citizen_services_records_log!O486),"None")</f>
        <v>Busisiwe Sithole</v>
      </c>
      <c r="P486" s="4" t="str">
        <f>IF(ISBLANK(citizen_services_records_log!P486),"None",IF(ISNUMBER(citizen_services_records_log!P486),citizen_services_records_log!P486,DATE(RIGHT(citizen_services_records_log!P486,4),MID(citizen_services_records_log!P486,4,2),LEFT(citizen_services_records_log!P486,2))))</f>
        <v>None</v>
      </c>
      <c r="Q486" s="5" t="str" cm="1">
        <f t="array" ref="Q486">SUBSTITUTE(_xlfn.IFS(ISTEXT(citizen_services_records_log!Q486),PROPER(citizen_services_records_log!Q486),ISBLANK(citizen_services_records_log!Q486),"None"),"Id","ID",1)</f>
        <v>Duplicate Application Found On System - Flagged</v>
      </c>
    </row>
    <row r="487" spans="1:17" x14ac:dyDescent="0.3">
      <c r="A487" s="5" t="str">
        <f>IF(ISBLANK(citizen_services_records_log!A487),"None",(CONCATENATE(UPPER(_xlfn.TEXTBEFORE(SUBSTITUTE(citizen_services_records_log!A487, "-", ""), {"0","1","2","3","4","5","6","7","8","9"}, 1)),"-",RIGHT(citizen_services_records_log!A487,6))))</f>
        <v>DHA-000434</v>
      </c>
      <c r="B487" s="2">
        <f>IF(ISBLANK(citizen_services_records_log!B487),"None",IF(ISNUMBER(citizen_services_records_log!B487),citizen_services_records_log!B487,DATE(RIGHT(citizen_services_records_log!B487,4),MID(citizen_services_records_log!B487,4,2),LEFT(citizen_services_records_log!B487,2))))</f>
        <v>46157</v>
      </c>
      <c r="C487" s="5" t="str">
        <f>IF(citizen_services_records_log!C487 = "SASSA Grant Status Enquiry","SASSA - Grant Status Enquiry",IF(citizen_services_records_log!C487 = "SASSA Grant Application",  "SASSA - Grant Application", IF(citizen_services_records_log!C487=0,"None", citizen_services_records_log!C487)))</f>
        <v>Home Affairs - Passport Application</v>
      </c>
      <c r="D487" s="5" t="str" cm="1">
        <f t="array" ref="D487">_xlfn.IFS(ISTEXT(citizen_services_records_log!D487),PROPER(citizen_services_records_log!D487),ISBLANK(citizen_services_records_log!D487),"None")</f>
        <v>Boipatong Clinic</v>
      </c>
      <c r="E487" s="5" t="str" cm="1">
        <f t="array" ref="E487">_xlfn.IFS(ISTEXT(citizen_services_records_log!E487),PROPER(citizen_services_records_log!E487),ISBLANK(citizen_services_records_log!E487),"None")</f>
        <v>Lindiwe Pretorius</v>
      </c>
      <c r="F487" s="6" cm="1">
        <f t="array" ref="F487">_xlfn.IFS(ISBLANK(citizen_services_records_log!F487),"None", TYPE(citizen_services_records_log!F487)=1,citizen_services_records_log!F487,citizen_services_records_log!F487="ID NOT PROVIDED","ID not provided" )</f>
        <v>107000000000</v>
      </c>
      <c r="G487" s="4">
        <f>IF(ISBLANK(citizen_services_records_log!G487),"None",IF(ISNUMBER(citizen_services_records_log!G487),citizen_services_records_log!G487,DATE(RIGHT(citizen_services_records_log!G487,4),MID(citizen_services_records_log!G487,4,2),LEFT(citizen_services_records_log!G487,2))))</f>
        <v>37073</v>
      </c>
      <c r="H487" s="5" t="str" cm="1">
        <f t="array" ref="H487">_xlfn.IFS(citizen_services_records_log!H487="M", "Male", citizen_services_records_log!H487 = "F", "Female", citizen_services_records_log!H487="male", "Male", citizen_services_records_log!H487="female","Female", ISBLANK(citizen_services_records_log!H487),"None", citizen_services_records_log!H487 = "Female", "Female", citizen_services_records_log!H487="Male","Male")</f>
        <v>Female</v>
      </c>
      <c r="I487" s="6" t="str">
        <f>IF(OR(ISBLANK(citizen_services_records_log!I487),UPPER(TRIM(citizen_services_records_log!I487))="N/A"),"None",_xlfn.LET(_xlpm.d,RIGHT(SUBSTITUTE(SUBSTITUTE(SUBSTITUTE(SUBSTITUTE(citizen_services_records_log!I487," ",""),"-",""),"(",""),")",""),9),"0"&amp;LEFT(_xlpm.d,2)&amp;" "&amp;MID(_xlpm.d,3,3)&amp;" "&amp;RIGHT(_xlpm.d,4)))</f>
        <v>None</v>
      </c>
      <c r="J487" s="5" t="str" cm="1">
        <f t="array" ref="J487">_xlfn.IFS(ISTEXT(citizen_services_records_log!J487),citizen_services_records_log!J487,ISBLANK(citizen_services_records_log!J487),"None")</f>
        <v>Ward 13</v>
      </c>
      <c r="K487" s="5" t="str" cm="1">
        <f t="array" ref="K487">_xlfn.IFS(ISTEXT(citizen_services_records_log!K487),citizen_services_records_log!K487, ISBLANK(citizen_services_records_log!K487),"None")</f>
        <v>None</v>
      </c>
      <c r="L487" s="5" t="str" cm="1">
        <f t="array" ref="L487">SUBSTITUTE(PROPER(_xlfn.IFS(ISTEXT(citizen_services_records_log!L487),citizen_services_records_log!L487, ISBLANK(citizen_services_records_log!L487),"None")),"Id","ID",1)</f>
        <v>Incomplete - Missing ID Copy</v>
      </c>
      <c r="M487" s="5" t="str" cm="1">
        <f t="array" ref="M487">IF(citizen_services_records_log!M487 = "Re-opened","Re-opened",PROPER(_xlfn.IFS(ISTEXT(citizen_services_records_log!M487),citizen_services_records_log!M487, ISBLANK(citizen_services_records_log!M487),"None")))</f>
        <v>Resolved</v>
      </c>
      <c r="N487" s="5" t="str" cm="1">
        <f t="array" ref="N487">(_xlfn.IFS(ISTEXT(citizen_services_records_log!N487),citizen_services_records_log!N487,ISBLANK(citizen_services_records_log!N487),"None"))</f>
        <v>Q172</v>
      </c>
      <c r="O487" s="5" t="str" cm="1">
        <f t="array" ref="O487">_xlfn.IFS(ISTEXT(citizen_services_records_log!O487),PROPER(citizen_services_records_log!O487),ISBLANK(citizen_services_records_log!O487),"None")</f>
        <v>Chris Meyer</v>
      </c>
      <c r="P487" s="4" t="str">
        <f>IF(ISBLANK(citizen_services_records_log!P487),"None",IF(ISNUMBER(citizen_services_records_log!P487),citizen_services_records_log!P487,DATE(RIGHT(citizen_services_records_log!P487,4),MID(citizen_services_records_log!P487,4,2),LEFT(citizen_services_records_log!P487,2))))</f>
        <v>None</v>
      </c>
      <c r="Q487" s="5" t="str" cm="1">
        <f t="array" ref="Q487">SUBSTITUTE(_xlfn.IFS(ISTEXT(citizen_services_records_log!Q487),PROPER(citizen_services_records_log!Q487),ISBLANK(citizen_services_records_log!Q487),"None"),"Id","ID",1)</f>
        <v>None</v>
      </c>
    </row>
    <row r="488" spans="1:17" x14ac:dyDescent="0.3">
      <c r="A488" s="5" t="str">
        <f>IF(ISBLANK(citizen_services_records_log!A488),"None",(CONCATENATE(UPPER(_xlfn.TEXTBEFORE(SUBSTITUTE(citizen_services_records_log!A488, "-", ""), {"0","1","2","3","4","5","6","7","8","9"}, 1)),"-",RIGHT(citizen_services_records_log!A488,6))))</f>
        <v>MUN-000600</v>
      </c>
      <c r="B488" s="2">
        <f>IF(ISBLANK(citizen_services_records_log!B488),"None",IF(ISNUMBER(citizen_services_records_log!B488),citizen_services_records_log!B488,DATE(RIGHT(citizen_services_records_log!B488,4),MID(citizen_services_records_log!B488,4,2),LEFT(citizen_services_records_log!B488,2))))</f>
        <v>46302</v>
      </c>
      <c r="C488" s="5" t="str">
        <f>IF(citizen_services_records_log!C488 = "SASSA Grant Status Enquiry","SASSA - Grant Status Enquiry",IF(citizen_services_records_log!C488 = "SASSA Grant Application",  "SASSA - Grant Application", IF(citizen_services_records_log!C488=0,"None", citizen_services_records_log!C488)))</f>
        <v>Municipal - Service Request</v>
      </c>
      <c r="D488" s="5" t="str" cm="1">
        <f t="array" ref="D488">_xlfn.IFS(ISTEXT(citizen_services_records_log!D488),PROPER(citizen_services_records_log!D488),ISBLANK(citizen_services_records_log!D488),"None")</f>
        <v>Emfuleni Municipal Office</v>
      </c>
      <c r="E488" s="5" t="str" cm="1">
        <f t="array" ref="E488">_xlfn.IFS(ISTEXT(citizen_services_records_log!E488),PROPER(citizen_services_records_log!E488),ISBLANK(citizen_services_records_log!E488),"None")</f>
        <v>Dorah Mahlangu</v>
      </c>
      <c r="F488" s="6" cm="1">
        <f t="array" ref="F488">_xlfn.IFS(ISBLANK(citizen_services_records_log!F488),"None", TYPE(citizen_services_records_log!F488)=1,citizen_services_records_log!F488,citizen_services_records_log!F488="ID NOT PROVIDED","ID not provided" )</f>
        <v>5310000000000</v>
      </c>
      <c r="G488" s="4">
        <f>IF(ISBLANK(citizen_services_records_log!G488),"None",IF(ISNUMBER(citizen_services_records_log!G488),citizen_services_records_log!G488,DATE(RIGHT(citizen_services_records_log!G488,4),MID(citizen_services_records_log!G488,4,2),LEFT(citizen_services_records_log!G488,2))))</f>
        <v>19614</v>
      </c>
      <c r="H488" s="5" t="str" cm="1">
        <f t="array" ref="H488">_xlfn.IFS(citizen_services_records_log!H488="M", "Male", citizen_services_records_log!H488 = "F", "Female", citizen_services_records_log!H488="male", "Male", citizen_services_records_log!H488="female","Female", ISBLANK(citizen_services_records_log!H488),"None", citizen_services_records_log!H488 = "Female", "Female", citizen_services_records_log!H488="Male","Male")</f>
        <v>Female</v>
      </c>
      <c r="I488" s="6" t="str">
        <f>IF(OR(ISBLANK(citizen_services_records_log!I488),UPPER(TRIM(citizen_services_records_log!I488))="N/A"),"None",_xlfn.LET(_xlpm.d,RIGHT(SUBSTITUTE(SUBSTITUTE(SUBSTITUTE(SUBSTITUTE(citizen_services_records_log!I488," ",""),"-",""),"(",""),")",""),9),"0"&amp;LEFT(_xlpm.d,2)&amp;" "&amp;MID(_xlpm.d,3,3)&amp;" "&amp;RIGHT(_xlpm.d,4)))</f>
        <v>None</v>
      </c>
      <c r="J488" s="5" t="str" cm="1">
        <f t="array" ref="J488">_xlfn.IFS(ISTEXT(citizen_services_records_log!J488),citizen_services_records_log!J488,ISBLANK(citizen_services_records_log!J488),"None")</f>
        <v>Ward 14</v>
      </c>
      <c r="K488" s="5" t="str" cm="1">
        <f t="array" ref="K488">_xlfn.IFS(ISTEXT(citizen_services_records_log!K488),citizen_services_records_log!K488, ISBLANK(citizen_services_records_log!K488),"None")</f>
        <v>None</v>
      </c>
      <c r="L488" s="5" t="str" cm="1">
        <f t="array" ref="L488">SUBSTITUTE(PROPER(_xlfn.IFS(ISTEXT(citizen_services_records_log!L488),citizen_services_records_log!L488, ISBLANK(citizen_services_records_log!L488),"None")),"Id","ID",1)</f>
        <v>Complete</v>
      </c>
      <c r="M488" s="5" t="str" cm="1">
        <f t="array" ref="M488">IF(citizen_services_records_log!M488 = "Re-opened","Re-opened",PROPER(_xlfn.IFS(ISTEXT(citizen_services_records_log!M488),citizen_services_records_log!M488, ISBLANK(citizen_services_records_log!M488),"None")))</f>
        <v>Captured</v>
      </c>
      <c r="N488" s="5" t="str" cm="1">
        <f t="array" ref="N488">(_xlfn.IFS(ISTEXT(citizen_services_records_log!N488),citizen_services_records_log!N488,ISBLANK(citizen_services_records_log!N488),"None"))</f>
        <v>Q123</v>
      </c>
      <c r="O488" s="5" t="str" cm="1">
        <f t="array" ref="O488">_xlfn.IFS(ISTEXT(citizen_services_records_log!O488),PROPER(citizen_services_records_log!O488),ISBLANK(citizen_services_records_log!O488),"None")</f>
        <v>Zanele Sithole</v>
      </c>
      <c r="P488" s="4" t="str">
        <f>IF(ISBLANK(citizen_services_records_log!P488),"None",IF(ISNUMBER(citizen_services_records_log!P488),citizen_services_records_log!P488,DATE(RIGHT(citizen_services_records_log!P488,4),MID(citizen_services_records_log!P488,4,2),LEFT(citizen_services_records_log!P488,2))))</f>
        <v>None</v>
      </c>
      <c r="Q488" s="5" t="str" cm="1">
        <f t="array" ref="Q488">SUBSTITUTE(_xlfn.IFS(ISTEXT(citizen_services_records_log!Q488),PROPER(citizen_services_records_log!Q488),ISBLANK(citizen_services_records_log!Q488),"None"),"Id","ID",1)</f>
        <v>Client To Return With Proof Of Residence</v>
      </c>
    </row>
    <row r="489" spans="1:17" x14ac:dyDescent="0.3">
      <c r="A489" s="5" t="str">
        <f>IF(ISBLANK(citizen_services_records_log!A489),"None",(CONCATENATE(UPPER(_xlfn.TEXTBEFORE(SUBSTITUTE(citizen_services_records_log!A489, "-", ""), {"0","1","2","3","4","5","6","7","8","9"}, 1)),"-",RIGHT(citizen_services_records_log!A489,6))))</f>
        <v>DHA-000241</v>
      </c>
      <c r="B489" s="2">
        <f>IF(ISBLANK(citizen_services_records_log!B489),"None",IF(ISNUMBER(citizen_services_records_log!B489),citizen_services_records_log!B489,DATE(RIGHT(citizen_services_records_log!B489,4),MID(citizen_services_records_log!B489,4,2),LEFT(citizen_services_records_log!B489,2))))</f>
        <v>46070</v>
      </c>
      <c r="C489" s="5" t="str">
        <f>IF(citizen_services_records_log!C489 = "SASSA Grant Status Enquiry","SASSA - Grant Status Enquiry",IF(citizen_services_records_log!C489 = "SASSA Grant Application",  "SASSA - Grant Application", IF(citizen_services_records_log!C489=0,"None", citizen_services_records_log!C489)))</f>
        <v>Home Affairs - Passport Application</v>
      </c>
      <c r="D489" s="5" t="str" cm="1">
        <f t="array" ref="D489">_xlfn.IFS(ISTEXT(citizen_services_records_log!D489),PROPER(citizen_services_records_log!D489),ISBLANK(citizen_services_records_log!D489),"None")</f>
        <v>Sasolburg Home Affairs</v>
      </c>
      <c r="E489" s="5" t="str" cm="1">
        <f t="array" ref="E489">_xlfn.IFS(ISTEXT(citizen_services_records_log!E489),PROPER(citizen_services_records_log!E489),ISBLANK(citizen_services_records_log!E489),"None")</f>
        <v>Johannes Mokoena</v>
      </c>
      <c r="F489" s="6" cm="1">
        <f t="array" ref="F489">_xlfn.IFS(ISBLANK(citizen_services_records_log!F489),"None", TYPE(citizen_services_records_log!F489)=1,citizen_services_records_log!F489,citizen_services_records_log!F489="ID NOT PROVIDED","ID not provided" )</f>
        <v>508000000000</v>
      </c>
      <c r="G489" s="4" t="str">
        <f>IF(ISBLANK(citizen_services_records_log!G489),"None",IF(ISNUMBER(citizen_services_records_log!G489),citizen_services_records_log!G489,DATE(RIGHT(citizen_services_records_log!G489,4),MID(citizen_services_records_log!G489,4,2),LEFT(citizen_services_records_log!G489,2))))</f>
        <v>None</v>
      </c>
      <c r="H489" s="5" t="str" cm="1">
        <f t="array" ref="H489">_xlfn.IFS(citizen_services_records_log!H489="M", "Male", citizen_services_records_log!H489 = "F", "Female", citizen_services_records_log!H489="male", "Male", citizen_services_records_log!H489="female","Female", ISBLANK(citizen_services_records_log!H489),"None", citizen_services_records_log!H489 = "Female", "Female", citizen_services_records_log!H489="Male","Male")</f>
        <v>Male</v>
      </c>
      <c r="I489" s="6" t="str">
        <f>IF(OR(ISBLANK(citizen_services_records_log!I489),UPPER(TRIM(citizen_services_records_log!I489))="N/A"),"None",_xlfn.LET(_xlpm.d,RIGHT(SUBSTITUTE(SUBSTITUTE(SUBSTITUTE(SUBSTITUTE(citizen_services_records_log!I489," ",""),"-",""),"(",""),")",""),9),"0"&amp;LEFT(_xlpm.d,2)&amp;" "&amp;MID(_xlpm.d,3,3)&amp;" "&amp;RIGHT(_xlpm.d,4)))</f>
        <v>081 827 6792</v>
      </c>
      <c r="J489" s="5" t="str" cm="1">
        <f t="array" ref="J489">_xlfn.IFS(ISTEXT(citizen_services_records_log!J489),citizen_services_records_log!J489,ISBLANK(citizen_services_records_log!J489),"None")</f>
        <v>Ward 20</v>
      </c>
      <c r="K489" s="5" t="str" cm="1">
        <f t="array" ref="K489">_xlfn.IFS(ISTEXT(citizen_services_records_log!K489),citizen_services_records_log!K489, ISBLANK(citizen_services_records_log!K489),"None")</f>
        <v>None</v>
      </c>
      <c r="L489" s="5" t="str" cm="1">
        <f t="array" ref="L489">SUBSTITUTE(PROPER(_xlfn.IFS(ISTEXT(citizen_services_records_log!L489),citizen_services_records_log!L489, ISBLANK(citizen_services_records_log!L489),"None")),"Id","ID",1)</f>
        <v>None</v>
      </c>
      <c r="M489" s="5" t="str" cm="1">
        <f t="array" ref="M489">IF(citizen_services_records_log!M489 = "Re-opened","Re-opened",PROPER(_xlfn.IFS(ISTEXT(citizen_services_records_log!M489),citizen_services_records_log!M489, ISBLANK(citizen_services_records_log!M489),"None")))</f>
        <v>Captured</v>
      </c>
      <c r="N489" s="5" t="str" cm="1">
        <f t="array" ref="N489">(_xlfn.IFS(ISTEXT(citizen_services_records_log!N489),citizen_services_records_log!N489,ISBLANK(citizen_services_records_log!N489),"None"))</f>
        <v>Q014</v>
      </c>
      <c r="O489" s="5" t="str" cm="1">
        <f t="array" ref="O489">_xlfn.IFS(ISTEXT(citizen_services_records_log!O489),PROPER(citizen_services_records_log!O489),ISBLANK(citizen_services_records_log!O489),"None")</f>
        <v>Werner Nel</v>
      </c>
      <c r="P489" s="4" t="str">
        <f>IF(ISBLANK(citizen_services_records_log!P489),"None",IF(ISNUMBER(citizen_services_records_log!P489),citizen_services_records_log!P489,DATE(RIGHT(citizen_services_records_log!P489,4),MID(citizen_services_records_log!P489,4,2),LEFT(citizen_services_records_log!P489,2))))</f>
        <v>None</v>
      </c>
      <c r="Q489" s="5" t="str" cm="1">
        <f t="array" ref="Q489">SUBSTITUTE(_xlfn.IFS(ISTEXT(citizen_services_records_log!Q489),PROPER(citizen_services_records_log!Q489),ISBLANK(citizen_services_records_log!Q489),"None"),"Id","ID",1)</f>
        <v>Applicant Is A Minor, Guardian Present And Documented</v>
      </c>
    </row>
    <row r="490" spans="1:17" x14ac:dyDescent="0.3">
      <c r="A490" s="5" t="str">
        <f>IF(ISBLANK(citizen_services_records_log!A490),"None",(CONCATENATE(UPPER(_xlfn.TEXTBEFORE(SUBSTITUTE(citizen_services_records_log!A490, "-", ""), {"0","1","2","3","4","5","6","7","8","9"}, 1)),"-",RIGHT(citizen_services_records_log!A490,6))))</f>
        <v>MUN-000829</v>
      </c>
      <c r="B490" s="2">
        <f>IF(ISBLANK(citizen_services_records_log!B490),"None",IF(ISNUMBER(citizen_services_records_log!B490),citizen_services_records_log!B490,DATE(RIGHT(citizen_services_records_log!B490,4),MID(citizen_services_records_log!B490,4,2),LEFT(citizen_services_records_log!B490,2))))</f>
        <v>46083</v>
      </c>
      <c r="C490" s="5" t="str">
        <f>IF(citizen_services_records_log!C490 = "SASSA Grant Status Enquiry","SASSA - Grant Status Enquiry",IF(citizen_services_records_log!C490 = "SASSA Grant Application",  "SASSA - Grant Application", IF(citizen_services_records_log!C490=0,"None", citizen_services_records_log!C490)))</f>
        <v>Municipal - Account Query</v>
      </c>
      <c r="D490" s="5" t="str" cm="1">
        <f t="array" ref="D490">_xlfn.IFS(ISTEXT(citizen_services_records_log!D490),PROPER(citizen_services_records_log!D490),ISBLANK(citizen_services_records_log!D490),"None")</f>
        <v>Emfuleni Municipal Office</v>
      </c>
      <c r="E490" s="5" t="str" cm="1">
        <f t="array" ref="E490">_xlfn.IFS(ISTEXT(citizen_services_records_log!E490),PROPER(citizen_services_records_log!E490),ISBLANK(citizen_services_records_log!E490),"None")</f>
        <v>Grace Fourie</v>
      </c>
      <c r="F490" s="6" cm="1">
        <f t="array" ref="F490">_xlfn.IFS(ISBLANK(citizen_services_records_log!F490),"None", TYPE(citizen_services_records_log!F490)=1,citizen_services_records_log!F490,citizen_services_records_log!F490="ID NOT PROVIDED","ID not provided" )</f>
        <v>8800000000000</v>
      </c>
      <c r="G490" s="4">
        <f>IF(ISBLANK(citizen_services_records_log!G490),"None",IF(ISNUMBER(citizen_services_records_log!G490),citizen_services_records_log!G490,DATE(RIGHT(citizen_services_records_log!G490,4),MID(citizen_services_records_log!G490,4,2),LEFT(citizen_services_records_log!G490,2))))</f>
        <v>32174</v>
      </c>
      <c r="H490" s="5" t="str" cm="1">
        <f t="array" ref="H490">_xlfn.IFS(citizen_services_records_log!H490="M", "Male", citizen_services_records_log!H490 = "F", "Female", citizen_services_records_log!H490="male", "Male", citizen_services_records_log!H490="female","Female", ISBLANK(citizen_services_records_log!H490),"None", citizen_services_records_log!H490 = "Female", "Female", citizen_services_records_log!H490="Male","Male")</f>
        <v>Male</v>
      </c>
      <c r="I490" s="6" t="str">
        <f>IF(OR(ISBLANK(citizen_services_records_log!I490),UPPER(TRIM(citizen_services_records_log!I490))="N/A"),"None",_xlfn.LET(_xlpm.d,RIGHT(SUBSTITUTE(SUBSTITUTE(SUBSTITUTE(SUBSTITUTE(citizen_services_records_log!I490," ",""),"-",""),"(",""),")",""),9),"0"&amp;LEFT(_xlpm.d,2)&amp;" "&amp;MID(_xlpm.d,3,3)&amp;" "&amp;RIGHT(_xlpm.d,4)))</f>
        <v>081 316 7306</v>
      </c>
      <c r="J490" s="5" t="str" cm="1">
        <f t="array" ref="J490">_xlfn.IFS(ISTEXT(citizen_services_records_log!J490),citizen_services_records_log!J490,ISBLANK(citizen_services_records_log!J490),"None")</f>
        <v>Ward 17</v>
      </c>
      <c r="K490" s="5" t="str" cm="1">
        <f t="array" ref="K490">_xlfn.IFS(ISTEXT(citizen_services_records_log!K490),citizen_services_records_log!K490, ISBLANK(citizen_services_records_log!K490),"None")</f>
        <v>None</v>
      </c>
      <c r="L490" s="5" t="str" cm="1">
        <f t="array" ref="L490">SUBSTITUTE(PROPER(_xlfn.IFS(ISTEXT(citizen_services_records_log!L490),citizen_services_records_log!L490, ISBLANK(citizen_services_records_log!L490),"None")),"Id","ID",1)</f>
        <v>Complete</v>
      </c>
      <c r="M490" s="5" t="str" cm="1">
        <f t="array" ref="M490">IF(citizen_services_records_log!M490 = "Re-opened","Re-opened",PROPER(_xlfn.IFS(ISTEXT(citizen_services_records_log!M490),citizen_services_records_log!M490, ISBLANK(citizen_services_records_log!M490),"None")))</f>
        <v>Captured</v>
      </c>
      <c r="N490" s="5" t="str" cm="1">
        <f t="array" ref="N490">(_xlfn.IFS(ISTEXT(citizen_services_records_log!N490),citizen_services_records_log!N490,ISBLANK(citizen_services_records_log!N490),"None"))</f>
        <v>Q183</v>
      </c>
      <c r="O490" s="5" t="str" cm="1">
        <f t="array" ref="O490">_xlfn.IFS(ISTEXT(citizen_services_records_log!O490),PROPER(citizen_services_records_log!O490),ISBLANK(citizen_services_records_log!O490),"None")</f>
        <v>Marius Nel</v>
      </c>
      <c r="P490" s="4" t="str">
        <f>IF(ISBLANK(citizen_services_records_log!P490),"None",IF(ISNUMBER(citizen_services_records_log!P490),citizen_services_records_log!P490,DATE(RIGHT(citizen_services_records_log!P490,4),MID(citizen_services_records_log!P490,4,2),LEFT(citizen_services_records_log!P490,2))))</f>
        <v>None</v>
      </c>
      <c r="Q490" s="5" t="str" cm="1">
        <f t="array" ref="Q490">SUBSTITUTE(_xlfn.IFS(ISTEXT(citizen_services_records_log!Q490),PROPER(citizen_services_records_log!Q490),ISBLANK(citizen_services_records_log!Q490),"None"),"Id","ID",1)</f>
        <v>Duplicate Application Found On System - Flagged</v>
      </c>
    </row>
    <row r="491" spans="1:17" x14ac:dyDescent="0.3">
      <c r="A491" s="5" t="str">
        <f>IF(ISBLANK(citizen_services_records_log!A491),"None",(CONCATENATE(UPPER(_xlfn.TEXTBEFORE(SUBSTITUTE(citizen_services_records_log!A491, "-", ""), {"0","1","2","3","4","5","6","7","8","9"}, 1)),"-",RIGHT(citizen_services_records_log!A491,6))))</f>
        <v>DHA-000311</v>
      </c>
      <c r="B491" s="2" t="str">
        <f>IF(ISBLANK(citizen_services_records_log!B491),"None",IF(ISNUMBER(citizen_services_records_log!B491),citizen_services_records_log!B491,DATE(RIGHT(citizen_services_records_log!B491,4),MID(citizen_services_records_log!B491,4,2),LEFT(citizen_services_records_log!B491,2))))</f>
        <v>None</v>
      </c>
      <c r="C491" s="5" t="str">
        <f>IF(citizen_services_records_log!C491 = "SASSA Grant Status Enquiry","SASSA - Grant Status Enquiry",IF(citizen_services_records_log!C491 = "SASSA Grant Application",  "SASSA - Grant Application", IF(citizen_services_records_log!C491=0,"None", citizen_services_records_log!C491)))</f>
        <v>Home Affairs - ID Application</v>
      </c>
      <c r="D491" s="5" t="str" cm="1">
        <f t="array" ref="D491">_xlfn.IFS(ISTEXT(citizen_services_records_log!D491),PROPER(citizen_services_records_log!D491),ISBLANK(citizen_services_records_log!D491),"None")</f>
        <v>Sharpeville Clinic</v>
      </c>
      <c r="E491" s="5" t="str" cm="1">
        <f t="array" ref="E491">_xlfn.IFS(ISTEXT(citizen_services_records_log!E491),PROPER(citizen_services_records_log!E491),ISBLANK(citizen_services_records_log!E491),"None")</f>
        <v>Sizwe Sithole</v>
      </c>
      <c r="F491" s="6" cm="1">
        <f t="array" ref="F491">_xlfn.IFS(ISBLANK(citizen_services_records_log!F491),"None", TYPE(citizen_services_records_log!F491)=1,citizen_services_records_log!F491,citizen_services_records_log!F491="ID NOT PROVIDED","ID not provided" )</f>
        <v>6510000000000</v>
      </c>
      <c r="G491" s="4">
        <f>IF(ISBLANK(citizen_services_records_log!G491),"None",IF(ISNUMBER(citizen_services_records_log!G491),citizen_services_records_log!G491,DATE(RIGHT(citizen_services_records_log!G491,4),MID(citizen_services_records_log!G491,4,2),LEFT(citizen_services_records_log!G491,2))))</f>
        <v>24033</v>
      </c>
      <c r="H491" s="5" t="str" cm="1">
        <f t="array" ref="H491">_xlfn.IFS(citizen_services_records_log!H491="M", "Male", citizen_services_records_log!H491 = "F", "Female", citizen_services_records_log!H491="male", "Male", citizen_services_records_log!H491="female","Female", ISBLANK(citizen_services_records_log!H491),"None", citizen_services_records_log!H491 = "Female", "Female", citizen_services_records_log!H491="Male","Male")</f>
        <v>Male</v>
      </c>
      <c r="I491" s="6" t="str">
        <f>IF(OR(ISBLANK(citizen_services_records_log!I491),UPPER(TRIM(citizen_services_records_log!I491))="N/A"),"None",_xlfn.LET(_xlpm.d,RIGHT(SUBSTITUTE(SUBSTITUTE(SUBSTITUTE(SUBSTITUTE(citizen_services_records_log!I491," ",""),"-",""),"(",""),")",""),9),"0"&amp;LEFT(_xlpm.d,2)&amp;" "&amp;MID(_xlpm.d,3,3)&amp;" "&amp;RIGHT(_xlpm.d,4)))</f>
        <v>064 306 6196</v>
      </c>
      <c r="J491" s="5" t="str" cm="1">
        <f t="array" ref="J491">_xlfn.IFS(ISTEXT(citizen_services_records_log!J491),citizen_services_records_log!J491,ISBLANK(citizen_services_records_log!J491),"None")</f>
        <v>Ward 14</v>
      </c>
      <c r="K491" s="5" t="str" cm="1">
        <f t="array" ref="K491">_xlfn.IFS(ISTEXT(citizen_services_records_log!K491),citizen_services_records_log!K491, ISBLANK(citizen_services_records_log!K491),"None")</f>
        <v>None</v>
      </c>
      <c r="L491" s="5" t="str" cm="1">
        <f t="array" ref="L491">SUBSTITUTE(PROPER(_xlfn.IFS(ISTEXT(citizen_services_records_log!L491),citizen_services_records_log!L491, ISBLANK(citizen_services_records_log!L491),"None")),"Id","ID",1)</f>
        <v>Incomplete - Missing Proof Of Residence</v>
      </c>
      <c r="M491" s="5" t="str" cm="1">
        <f t="array" ref="M491">IF(citizen_services_records_log!M491 = "Re-opened","Re-opened",PROPER(_xlfn.IFS(ISTEXT(citizen_services_records_log!M491),citizen_services_records_log!M491, ISBLANK(citizen_services_records_log!M491),"None")))</f>
        <v>None</v>
      </c>
      <c r="N491" s="5" t="str" cm="1">
        <f t="array" ref="N491">(_xlfn.IFS(ISTEXT(citizen_services_records_log!N491),citizen_services_records_log!N491,ISBLANK(citizen_services_records_log!N491),"None"))</f>
        <v>Q146</v>
      </c>
      <c r="O491" s="5" t="str" cm="1">
        <f t="array" ref="O491">_xlfn.IFS(ISTEXT(citizen_services_records_log!O491),PROPER(citizen_services_records_log!O491),ISBLANK(citizen_services_records_log!O491),"None")</f>
        <v>Chris Swart</v>
      </c>
      <c r="P491" s="4" t="str">
        <f>IF(ISBLANK(citizen_services_records_log!P491),"None",IF(ISNUMBER(citizen_services_records_log!P491),citizen_services_records_log!P491,DATE(RIGHT(citizen_services_records_log!P491,4),MID(citizen_services_records_log!P491,4,2),LEFT(citizen_services_records_log!P491,2))))</f>
        <v>None</v>
      </c>
      <c r="Q491" s="5" t="str" cm="1">
        <f t="array" ref="Q491">SUBSTITUTE(_xlfn.IFS(ISTEXT(citizen_services_records_log!Q491),PROPER(citizen_services_records_log!Q491),ISBLANK(citizen_services_records_log!Q491),"None"),"Id","ID",1)</f>
        <v>Grant Payment Query - Referred To Sassa Call Centre</v>
      </c>
    </row>
    <row r="492" spans="1:17" x14ac:dyDescent="0.3">
      <c r="A492" s="5" t="str">
        <f>IF(ISBLANK(citizen_services_records_log!A492),"None",(CONCATENATE(UPPER(_xlfn.TEXTBEFORE(SUBSTITUTE(citizen_services_records_log!A492, "-", ""), {"0","1","2","3","4","5","6","7","8","9"}, 1)),"-",RIGHT(citizen_services_records_log!A492,6))))</f>
        <v>MUN-000473</v>
      </c>
      <c r="B492" s="2">
        <f>IF(ISBLANK(citizen_services_records_log!B492),"None",IF(ISNUMBER(citizen_services_records_log!B492),citizen_services_records_log!B492,DATE(RIGHT(citizen_services_records_log!B492,4),MID(citizen_services_records_log!B492,4,2),LEFT(citizen_services_records_log!B492,2))))</f>
        <v>46136</v>
      </c>
      <c r="C492" s="5" t="str">
        <f>IF(citizen_services_records_log!C492 = "SASSA Grant Status Enquiry","SASSA - Grant Status Enquiry",IF(citizen_services_records_log!C492 = "SASSA Grant Application",  "SASSA - Grant Application", IF(citizen_services_records_log!C492=0,"None", citizen_services_records_log!C492)))</f>
        <v>Municipal - Account Query</v>
      </c>
      <c r="D492" s="5" t="str" cm="1">
        <f t="array" ref="D492">_xlfn.IFS(ISTEXT(citizen_services_records_log!D492),PROPER(citizen_services_records_log!D492),ISBLANK(citizen_services_records_log!D492),"None")</f>
        <v>Sasolburg Home Affairs</v>
      </c>
      <c r="E492" s="5" t="str" cm="1">
        <f t="array" ref="E492">_xlfn.IFS(ISTEXT(citizen_services_records_log!E492),PROPER(citizen_services_records_log!E492),ISBLANK(citizen_services_records_log!E492),"None")</f>
        <v>Sizwe Sithole</v>
      </c>
      <c r="F492" s="6" t="str" cm="1">
        <f t="array" ref="F492">_xlfn.IFS(ISBLANK(citizen_services_records_log!F492),"None", TYPE(citizen_services_records_log!F492)=1,citizen_services_records_log!F492,citizen_services_records_log!F492="ID NOT PROVIDED","ID not provided" )</f>
        <v>None</v>
      </c>
      <c r="G492" s="4">
        <f>IF(ISBLANK(citizen_services_records_log!G492),"None",IF(ISNUMBER(citizen_services_records_log!G492),citizen_services_records_log!G492,DATE(RIGHT(citizen_services_records_log!G492,4),MID(citizen_services_records_log!G492,4,2),LEFT(citizen_services_records_log!G492,2))))</f>
        <v>34145</v>
      </c>
      <c r="H492" s="5" t="str" cm="1">
        <f t="array" ref="H492">_xlfn.IFS(citizen_services_records_log!H492="M", "Male", citizen_services_records_log!H492 = "F", "Female", citizen_services_records_log!H492="male", "Male", citizen_services_records_log!H492="female","Female", ISBLANK(citizen_services_records_log!H492),"None", citizen_services_records_log!H492 = "Female", "Female", citizen_services_records_log!H492="Male","Male")</f>
        <v>Female</v>
      </c>
      <c r="I492" s="6" t="str">
        <f>IF(OR(ISBLANK(citizen_services_records_log!I492),UPPER(TRIM(citizen_services_records_log!I492))="N/A"),"None",_xlfn.LET(_xlpm.d,RIGHT(SUBSTITUTE(SUBSTITUTE(SUBSTITUTE(SUBSTITUTE(citizen_services_records_log!I492," ",""),"-",""),"(",""),")",""),9),"0"&amp;LEFT(_xlpm.d,2)&amp;" "&amp;MID(_xlpm.d,3,3)&amp;" "&amp;RIGHT(_xlpm.d,4)))</f>
        <v>064 504 3369</v>
      </c>
      <c r="J492" s="5" t="str" cm="1">
        <f t="array" ref="J492">_xlfn.IFS(ISTEXT(citizen_services_records_log!J492),citizen_services_records_log!J492,ISBLANK(citizen_services_records_log!J492),"None")</f>
        <v>Ward 23</v>
      </c>
      <c r="K492" s="5" t="str" cm="1">
        <f t="array" ref="K492">_xlfn.IFS(ISTEXT(citizen_services_records_log!K492),citizen_services_records_log!K492, ISBLANK(citizen_services_records_log!K492),"None")</f>
        <v>None</v>
      </c>
      <c r="L492" s="5" t="str" cm="1">
        <f t="array" ref="L492">SUBSTITUTE(PROPER(_xlfn.IFS(ISTEXT(citizen_services_records_log!L492),citizen_services_records_log!L492, ISBLANK(citizen_services_records_log!L492),"None")),"Id","ID",1)</f>
        <v>Approved</v>
      </c>
      <c r="M492" s="5" t="str" cm="1">
        <f t="array" ref="M492">IF(citizen_services_records_log!M492 = "Re-opened","Re-opened",PROPER(_xlfn.IFS(ISTEXT(citizen_services_records_log!M492),citizen_services_records_log!M492, ISBLANK(citizen_services_records_log!M492),"None")))</f>
        <v>Captured</v>
      </c>
      <c r="N492" s="5" t="str" cm="1">
        <f t="array" ref="N492">(_xlfn.IFS(ISTEXT(citizen_services_records_log!N492),citizen_services_records_log!N492,ISBLANK(citizen_services_records_log!N492),"None"))</f>
        <v>Q299</v>
      </c>
      <c r="O492" s="5" t="str" cm="1">
        <f t="array" ref="O492">_xlfn.IFS(ISTEXT(citizen_services_records_log!O492),PROPER(citizen_services_records_log!O492),ISBLANK(citizen_services_records_log!O492),"None")</f>
        <v>Palesa Meyer</v>
      </c>
      <c r="P492" s="4" t="str">
        <f>IF(ISBLANK(citizen_services_records_log!P492),"None",IF(ISNUMBER(citizen_services_records_log!P492),citizen_services_records_log!P492,DATE(RIGHT(citizen_services_records_log!P492,4),MID(citizen_services_records_log!P492,4,2),LEFT(citizen_services_records_log!P492,2))))</f>
        <v>None</v>
      </c>
      <c r="Q492" s="5" t="str" cm="1">
        <f t="array" ref="Q492">SUBSTITUTE(_xlfn.IFS(ISTEXT(citizen_services_records_log!Q492),PROPER(citizen_services_records_log!Q492),ISBLANK(citizen_services_records_log!Q492),"None"),"Id","ID",1)</f>
        <v>System Offline - Captured Manually, Will Upload Later</v>
      </c>
    </row>
    <row r="493" spans="1:17" x14ac:dyDescent="0.3">
      <c r="A493" s="5" t="str">
        <f>IF(ISBLANK(citizen_services_records_log!A493),"None",(CONCATENATE(UPPER(_xlfn.TEXTBEFORE(SUBSTITUTE(citizen_services_records_log!A493, "-", ""), {"0","1","2","3","4","5","6","7","8","9"}, 1)),"-",RIGHT(citizen_services_records_log!A493,6))))</f>
        <v>DHA-000054</v>
      </c>
      <c r="B493" s="2">
        <f>IF(ISBLANK(citizen_services_records_log!B493),"None",IF(ISNUMBER(citizen_services_records_log!B493),citizen_services_records_log!B493,DATE(RIGHT(citizen_services_records_log!B493,4),MID(citizen_services_records_log!B493,4,2),LEFT(citizen_services_records_log!B493,2))))</f>
        <v>46185</v>
      </c>
      <c r="C493" s="5" t="str">
        <f>IF(citizen_services_records_log!C493 = "SASSA Grant Status Enquiry","SASSA - Grant Status Enquiry",IF(citizen_services_records_log!C493 = "SASSA Grant Application",  "SASSA - Grant Application", IF(citizen_services_records_log!C493=0,"None", citizen_services_records_log!C493)))</f>
        <v>Home Affairs - ID Application</v>
      </c>
      <c r="D493" s="5" t="str" cm="1">
        <f t="array" ref="D493">_xlfn.IFS(ISTEXT(citizen_services_records_log!D493),PROPER(citizen_services_records_log!D493),ISBLANK(citizen_services_records_log!D493),"None")</f>
        <v>Evaton Sassa Office</v>
      </c>
      <c r="E493" s="5" t="str" cm="1">
        <f t="array" ref="E493">_xlfn.IFS(ISTEXT(citizen_services_records_log!E493),PROPER(citizen_services_records_log!E493),ISBLANK(citizen_services_records_log!E493),"None")</f>
        <v>Thabo Khumalo</v>
      </c>
      <c r="F493" s="6" cm="1">
        <f t="array" ref="F493">_xlfn.IFS(ISBLANK(citizen_services_records_log!F493),"None", TYPE(citizen_services_records_log!F493)=1,citizen_services_records_log!F493,citizen_services_records_log!F493="ID NOT PROVIDED","ID not provided" )</f>
        <v>5210000000000</v>
      </c>
      <c r="G493" s="4">
        <f>IF(ISBLANK(citizen_services_records_log!G493),"None",IF(ISNUMBER(citizen_services_records_log!G493),citizen_services_records_log!G493,DATE(RIGHT(citizen_services_records_log!G493,4),MID(citizen_services_records_log!G493,4,2),LEFT(citizen_services_records_log!G493,2))))</f>
        <v>19270</v>
      </c>
      <c r="H493" s="5" t="str" cm="1">
        <f t="array" ref="H493">_xlfn.IFS(citizen_services_records_log!H493="M", "Male", citizen_services_records_log!H493 = "F", "Female", citizen_services_records_log!H493="male", "Male", citizen_services_records_log!H493="female","Female", ISBLANK(citizen_services_records_log!H493),"None", citizen_services_records_log!H493 = "Female", "Female", citizen_services_records_log!H493="Male","Male")</f>
        <v>Male</v>
      </c>
      <c r="I493" s="6" t="str">
        <f>IF(OR(ISBLANK(citizen_services_records_log!I493),UPPER(TRIM(citizen_services_records_log!I493))="N/A"),"None",_xlfn.LET(_xlpm.d,RIGHT(SUBSTITUTE(SUBSTITUTE(SUBSTITUTE(SUBSTITUTE(citizen_services_records_log!I493," ",""),"-",""),"(",""),")",""),9),"0"&amp;LEFT(_xlpm.d,2)&amp;" "&amp;MID(_xlpm.d,3,3)&amp;" "&amp;RIGHT(_xlpm.d,4)))</f>
        <v>076 359 0264</v>
      </c>
      <c r="J493" s="5" t="str" cm="1">
        <f t="array" ref="J493">_xlfn.IFS(ISTEXT(citizen_services_records_log!J493),citizen_services_records_log!J493,ISBLANK(citizen_services_records_log!J493),"None")</f>
        <v>Ward 2</v>
      </c>
      <c r="K493" s="5" t="str" cm="1">
        <f t="array" ref="K493">_xlfn.IFS(ISTEXT(citizen_services_records_log!K493),citizen_services_records_log!K493, ISBLANK(citizen_services_records_log!K493),"None")</f>
        <v>None</v>
      </c>
      <c r="L493" s="5" t="str" cm="1">
        <f t="array" ref="L493">SUBSTITUTE(PROPER(_xlfn.IFS(ISTEXT(citizen_services_records_log!L493),citizen_services_records_log!L493, ISBLANK(citizen_services_records_log!L493),"None")),"Id","ID",1)</f>
        <v>Rejected</v>
      </c>
      <c r="M493" s="5" t="str" cm="1">
        <f t="array" ref="M493">IF(citizen_services_records_log!M493 = "Re-opened","Re-opened",PROPER(_xlfn.IFS(ISTEXT(citizen_services_records_log!M493),citizen_services_records_log!M493, ISBLANK(citizen_services_records_log!M493),"None")))</f>
        <v>None</v>
      </c>
      <c r="N493" s="5" t="str" cm="1">
        <f t="array" ref="N493">(_xlfn.IFS(ISTEXT(citizen_services_records_log!N493),citizen_services_records_log!N493,ISBLANK(citizen_services_records_log!N493),"None"))</f>
        <v>Q269</v>
      </c>
      <c r="O493" s="5" t="str" cm="1">
        <f t="array" ref="O493">_xlfn.IFS(ISTEXT(citizen_services_records_log!O493),PROPER(citizen_services_records_log!O493),ISBLANK(citizen_services_records_log!O493),"None")</f>
        <v>Palesa Khumalo</v>
      </c>
      <c r="P493" s="4" t="str">
        <f>IF(ISBLANK(citizen_services_records_log!P493),"None",IF(ISNUMBER(citizen_services_records_log!P493),citizen_services_records_log!P493,DATE(RIGHT(citizen_services_records_log!P493,4),MID(citizen_services_records_log!P493,4,2),LEFT(citizen_services_records_log!P493,2))))</f>
        <v>None</v>
      </c>
      <c r="Q493" s="5" t="str" cm="1">
        <f t="array" ref="Q493">SUBSTITUTE(_xlfn.IFS(ISTEXT(citizen_services_records_log!Q493),PROPER(citizen_services_records_log!Q493),ISBLANK(citizen_services_records_log!Q493),"None"),"Id","ID",1)</f>
        <v>Incorrect ID Number Provided Initially, Corrected</v>
      </c>
    </row>
    <row r="494" spans="1:17" x14ac:dyDescent="0.3">
      <c r="A494" s="5" t="str">
        <f>IF(ISBLANK(citizen_services_records_log!A494),"None",(CONCATENATE(UPPER(_xlfn.TEXTBEFORE(SUBSTITUTE(citizen_services_records_log!A494, "-", ""), {"0","1","2","3","4","5","6","7","8","9"}, 1)),"-",RIGHT(citizen_services_records_log!A494,6))))</f>
        <v>DHA-000347</v>
      </c>
      <c r="B494" s="2">
        <f>IF(ISBLANK(citizen_services_records_log!B494),"None",IF(ISNUMBER(citizen_services_records_log!B494),citizen_services_records_log!B494,DATE(RIGHT(citizen_services_records_log!B494,4),MID(citizen_services_records_log!B494,4,2),LEFT(citizen_services_records_log!B494,2))))</f>
        <v>46112</v>
      </c>
      <c r="C494" s="5" t="str">
        <f>IF(citizen_services_records_log!C494 = "SASSA Grant Status Enquiry","SASSA - Grant Status Enquiry",IF(citizen_services_records_log!C494 = "SASSA Grant Application",  "SASSA - Grant Application", IF(citizen_services_records_log!C494=0,"None", citizen_services_records_log!C494)))</f>
        <v>Home Affairs - ID Application</v>
      </c>
      <c r="D494" s="5" t="str" cm="1">
        <f t="array" ref="D494">_xlfn.IFS(ISTEXT(citizen_services_records_log!D494),PROPER(citizen_services_records_log!D494),ISBLANK(citizen_services_records_log!D494),"None")</f>
        <v>Evaton Sassa Office</v>
      </c>
      <c r="E494" s="5" t="str" cm="1">
        <f t="array" ref="E494">_xlfn.IFS(ISTEXT(citizen_services_records_log!E494),PROPER(citizen_services_records_log!E494),ISBLANK(citizen_services_records_log!E494),"None")</f>
        <v>Sizwe Dlamini</v>
      </c>
      <c r="F494" s="6" cm="1">
        <f t="array" ref="F494">_xlfn.IFS(ISBLANK(citizen_services_records_log!F494),"None", TYPE(citizen_services_records_log!F494)=1,citizen_services_records_log!F494,citizen_services_records_log!F494="ID NOT PROVIDED","ID not provided" )</f>
        <v>8410000000000</v>
      </c>
      <c r="G494" s="4">
        <f>IF(ISBLANK(citizen_services_records_log!G494),"None",IF(ISNUMBER(citizen_services_records_log!G494),citizen_services_records_log!G494,DATE(RIGHT(citizen_services_records_log!G494,4),MID(citizen_services_records_log!G494,4,2),LEFT(citizen_services_records_log!G494,2))))</f>
        <v>30980</v>
      </c>
      <c r="H494" s="5" t="str" cm="1">
        <f t="array" ref="H494">_xlfn.IFS(citizen_services_records_log!H494="M", "Male", citizen_services_records_log!H494 = "F", "Female", citizen_services_records_log!H494="male", "Male", citizen_services_records_log!H494="female","Female", ISBLANK(citizen_services_records_log!H494),"None", citizen_services_records_log!H494 = "Female", "Female", citizen_services_records_log!H494="Male","Male")</f>
        <v>Male</v>
      </c>
      <c r="I494" s="6" t="str">
        <f>IF(OR(ISBLANK(citizen_services_records_log!I494),UPPER(TRIM(citizen_services_records_log!I494))="N/A"),"None",_xlfn.LET(_xlpm.d,RIGHT(SUBSTITUTE(SUBSTITUTE(SUBSTITUTE(SUBSTITUTE(citizen_services_records_log!I494," ",""),"-",""),"(",""),")",""),9),"0"&amp;LEFT(_xlpm.d,2)&amp;" "&amp;MID(_xlpm.d,3,3)&amp;" "&amp;RIGHT(_xlpm.d,4)))</f>
        <v>None</v>
      </c>
      <c r="J494" s="5" t="str" cm="1">
        <f t="array" ref="J494">_xlfn.IFS(ISTEXT(citizen_services_records_log!J494),citizen_services_records_log!J494,ISBLANK(citizen_services_records_log!J494),"None")</f>
        <v>Ward 10</v>
      </c>
      <c r="K494" s="5" t="str" cm="1">
        <f t="array" ref="K494">_xlfn.IFS(ISTEXT(citizen_services_records_log!K494),citizen_services_records_log!K494, ISBLANK(citizen_services_records_log!K494),"None")</f>
        <v>None</v>
      </c>
      <c r="L494" s="5" t="str" cm="1">
        <f t="array" ref="L494">SUBSTITUTE(PROPER(_xlfn.IFS(ISTEXT(citizen_services_records_log!L494),citizen_services_records_log!L494, ISBLANK(citizen_services_records_log!L494),"None")),"Id","ID",1)</f>
        <v>Rejected</v>
      </c>
      <c r="M494" s="5" t="str" cm="1">
        <f t="array" ref="M494">IF(citizen_services_records_log!M494 = "Re-opened","Re-opened",PROPER(_xlfn.IFS(ISTEXT(citizen_services_records_log!M494),citizen_services_records_log!M494, ISBLANK(citizen_services_records_log!M494),"None")))</f>
        <v>Re-opened</v>
      </c>
      <c r="N494" s="5" t="str" cm="1">
        <f t="array" ref="N494">(_xlfn.IFS(ISTEXT(citizen_services_records_log!N494),citizen_services_records_log!N494,ISBLANK(citizen_services_records_log!N494),"None"))</f>
        <v>Q240</v>
      </c>
      <c r="O494" s="5" t="str" cm="1">
        <f t="array" ref="O494">_xlfn.IFS(ISTEXT(citizen_services_records_log!O494),PROPER(citizen_services_records_log!O494),ISBLANK(citizen_services_records_log!O494),"None")</f>
        <v>Deon Mahlangu</v>
      </c>
      <c r="P494" s="4" t="str">
        <f>IF(ISBLANK(citizen_services_records_log!P494),"None",IF(ISNUMBER(citizen_services_records_log!P494),citizen_services_records_log!P494,DATE(RIGHT(citizen_services_records_log!P494,4),MID(citizen_services_records_log!P494,4,2),LEFT(citizen_services_records_log!P494,2))))</f>
        <v>None</v>
      </c>
      <c r="Q494" s="5" t="str" cm="1">
        <f t="array" ref="Q494">SUBSTITUTE(_xlfn.IFS(ISTEXT(citizen_services_records_log!Q494),PROPER(citizen_services_records_log!Q494),ISBLANK(citizen_services_records_log!Q494),"None"),"Id","ID",1)</f>
        <v>Incorrect ID Number Provided Initially, Corrected</v>
      </c>
    </row>
    <row r="495" spans="1:17" x14ac:dyDescent="0.3">
      <c r="A495" s="5" t="str">
        <f>IF(ISBLANK(citizen_services_records_log!A495),"None",(CONCATENATE(UPPER(_xlfn.TEXTBEFORE(SUBSTITUTE(citizen_services_records_log!A495, "-", ""), {"0","1","2","3","4","5","6","7","8","9"}, 1)),"-",RIGHT(citizen_services_records_log!A495,6))))</f>
        <v>DHA-000750</v>
      </c>
      <c r="B495" s="2">
        <f>IF(ISBLANK(citizen_services_records_log!B495),"None",IF(ISNUMBER(citizen_services_records_log!B495),citizen_services_records_log!B495,DATE(RIGHT(citizen_services_records_log!B495,4),MID(citizen_services_records_log!B495,4,2),LEFT(citizen_services_records_log!B495,2))))</f>
        <v>46028</v>
      </c>
      <c r="C495" s="5" t="str">
        <f>IF(citizen_services_records_log!C495 = "SASSA Grant Status Enquiry","SASSA - Grant Status Enquiry",IF(citizen_services_records_log!C495 = "SASSA Grant Application",  "SASSA - Grant Application", IF(citizen_services_records_log!C495=0,"None", citizen_services_records_log!C495)))</f>
        <v>Home Affairs - ID Application</v>
      </c>
      <c r="D495" s="5" t="str" cm="1">
        <f t="array" ref="D495">_xlfn.IFS(ISTEXT(citizen_services_records_log!D495),PROPER(citizen_services_records_log!D495),ISBLANK(citizen_services_records_log!D495),"None")</f>
        <v>Meyerton Municipal Office</v>
      </c>
      <c r="E495" s="5" t="str" cm="1">
        <f t="array" ref="E495">_xlfn.IFS(ISTEXT(citizen_services_records_log!E495),PROPER(citizen_services_records_log!E495),ISBLANK(citizen_services_records_log!E495),"None")</f>
        <v>Marie Botha</v>
      </c>
      <c r="F495" s="6" cm="1">
        <f t="array" ref="F495">_xlfn.IFS(ISBLANK(citizen_services_records_log!F495),"None", TYPE(citizen_services_records_log!F495)=1,citizen_services_records_log!F495,citizen_services_records_log!F495="ID NOT PROVIDED","ID not provided" )</f>
        <v>212000000000</v>
      </c>
      <c r="G495" s="4">
        <f>IF(ISBLANK(citizen_services_records_log!G495),"None",IF(ISNUMBER(citizen_services_records_log!G495),citizen_services_records_log!G495,DATE(RIGHT(citizen_services_records_log!G495,4),MID(citizen_services_records_log!G495,4,2),LEFT(citizen_services_records_log!G495,2))))</f>
        <v>37613</v>
      </c>
      <c r="H495" s="5" t="str" cm="1">
        <f t="array" ref="H495">_xlfn.IFS(citizen_services_records_log!H495="M", "Male", citizen_services_records_log!H495 = "F", "Female", citizen_services_records_log!H495="male", "Male", citizen_services_records_log!H495="female","Female", ISBLANK(citizen_services_records_log!H495),"None", citizen_services_records_log!H495 = "Female", "Female", citizen_services_records_log!H495="Male","Male")</f>
        <v>Male</v>
      </c>
      <c r="I495" s="6" t="str">
        <f>IF(OR(ISBLANK(citizen_services_records_log!I495),UPPER(TRIM(citizen_services_records_log!I495))="N/A"),"None",_xlfn.LET(_xlpm.d,RIGHT(SUBSTITUTE(SUBSTITUTE(SUBSTITUTE(SUBSTITUTE(citizen_services_records_log!I495," ",""),"-",""),"(",""),")",""),9),"0"&amp;LEFT(_xlpm.d,2)&amp;" "&amp;MID(_xlpm.d,3,3)&amp;" "&amp;RIGHT(_xlpm.d,4)))</f>
        <v>084 258 9061</v>
      </c>
      <c r="J495" s="5" t="str" cm="1">
        <f t="array" ref="J495">_xlfn.IFS(ISTEXT(citizen_services_records_log!J495),citizen_services_records_log!J495,ISBLANK(citizen_services_records_log!J495),"None")</f>
        <v>Ward 24</v>
      </c>
      <c r="K495" s="5" t="str" cm="1">
        <f t="array" ref="K495">_xlfn.IFS(ISTEXT(citizen_services_records_log!K495),citizen_services_records_log!K495, ISBLANK(citizen_services_records_log!K495),"None")</f>
        <v>None</v>
      </c>
      <c r="L495" s="5" t="str" cm="1">
        <f t="array" ref="L495">SUBSTITUTE(PROPER(_xlfn.IFS(ISTEXT(citizen_services_records_log!L495),citizen_services_records_log!L495, ISBLANK(citizen_services_records_log!L495),"None")),"Id","ID",1)</f>
        <v>Approved</v>
      </c>
      <c r="M495" s="5" t="str" cm="1">
        <f t="array" ref="M495">IF(citizen_services_records_log!M495 = "Re-opened","Re-opened",PROPER(_xlfn.IFS(ISTEXT(citizen_services_records_log!M495),citizen_services_records_log!M495, ISBLANK(citizen_services_records_log!M495),"None")))</f>
        <v>Awaiting Documents</v>
      </c>
      <c r="N495" s="5" t="str" cm="1">
        <f t="array" ref="N495">(_xlfn.IFS(ISTEXT(citizen_services_records_log!N495),citizen_services_records_log!N495,ISBLANK(citizen_services_records_log!N495),"None"))</f>
        <v>Q141</v>
      </c>
      <c r="O495" s="5" t="str" cm="1">
        <f t="array" ref="O495">_xlfn.IFS(ISTEXT(citizen_services_records_log!O495),PROPER(citizen_services_records_log!O495),ISBLANK(citizen_services_records_log!O495),"None")</f>
        <v>Busisiwe Khumalo</v>
      </c>
      <c r="P495" s="4" t="str">
        <f>IF(ISBLANK(citizen_services_records_log!P495),"None",IF(ISNUMBER(citizen_services_records_log!P495),citizen_services_records_log!P495,DATE(RIGHT(citizen_services_records_log!P495,4),MID(citizen_services_records_log!P495,4,2),LEFT(citizen_services_records_log!P495,2))))</f>
        <v>None</v>
      </c>
      <c r="Q495" s="5" t="str" cm="1">
        <f t="array" ref="Q495">SUBSTITUTE(_xlfn.IFS(ISTEXT(citizen_services_records_log!Q495),PROPER(citizen_services_records_log!Q495),ISBLANK(citizen_services_records_log!Q495),"None"),"Id","ID",1)</f>
        <v>Biometric Capture Failed, Rescheduled</v>
      </c>
    </row>
    <row r="496" spans="1:17" x14ac:dyDescent="0.3">
      <c r="A496" s="5" t="str">
        <f>IF(ISBLANK(citizen_services_records_log!A496),"None",(CONCATENATE(UPPER(_xlfn.TEXTBEFORE(SUBSTITUTE(citizen_services_records_log!A496, "-", ""), {"0","1","2","3","4","5","6","7","8","9"}, 1)),"-",RIGHT(citizen_services_records_log!A496,6))))</f>
        <v>CLN-000395</v>
      </c>
      <c r="B496" s="2">
        <f>IF(ISBLANK(citizen_services_records_log!B496),"None",IF(ISNUMBER(citizen_services_records_log!B496),citizen_services_records_log!B496,DATE(RIGHT(citizen_services_records_log!B496,4),MID(citizen_services_records_log!B496,4,2),LEFT(citizen_services_records_log!B496,2))))</f>
        <v>46165</v>
      </c>
      <c r="C496" s="5" t="str">
        <f>IF(citizen_services_records_log!C496 = "SASSA Grant Status Enquiry","SASSA - Grant Status Enquiry",IF(citizen_services_records_log!C496 = "SASSA Grant Application",  "SASSA - Grant Application", IF(citizen_services_records_log!C496=0,"None", citizen_services_records_log!C496)))</f>
        <v>Clinic - General Consultation</v>
      </c>
      <c r="D496" s="5" t="str" cm="1">
        <f t="array" ref="D496">_xlfn.IFS(ISTEXT(citizen_services_records_log!D496),PROPER(citizen_services_records_log!D496),ISBLANK(citizen_services_records_log!D496),"None")</f>
        <v>Emfuleni Municipal Office</v>
      </c>
      <c r="E496" s="5" t="str" cm="1">
        <f t="array" ref="E496">_xlfn.IFS(ISTEXT(citizen_services_records_log!E496),PROPER(citizen_services_records_log!E496),ISBLANK(citizen_services_records_log!E496),"None")</f>
        <v>None</v>
      </c>
      <c r="F496" s="6" cm="1">
        <f t="array" ref="F496">_xlfn.IFS(ISBLANK(citizen_services_records_log!F496),"None", TYPE(citizen_services_records_log!F496)=1,citizen_services_records_log!F496,citizen_services_records_log!F496="ID NOT PROVIDED","ID not provided" )</f>
        <v>7010000000000</v>
      </c>
      <c r="G496" s="4">
        <f>IF(ISBLANK(citizen_services_records_log!G496),"None",IF(ISNUMBER(citizen_services_records_log!G496),citizen_services_records_log!G496,DATE(RIGHT(citizen_services_records_log!G496,4),MID(citizen_services_records_log!G496,4,2),LEFT(citizen_services_records_log!G496,2))))</f>
        <v>25898</v>
      </c>
      <c r="H496" s="5" t="str" cm="1">
        <f t="array" ref="H496">_xlfn.IFS(citizen_services_records_log!H496="M", "Male", citizen_services_records_log!H496 = "F", "Female", citizen_services_records_log!H496="male", "Male", citizen_services_records_log!H496="female","Female", ISBLANK(citizen_services_records_log!H496),"None", citizen_services_records_log!H496 = "Female", "Female", citizen_services_records_log!H496="Male","Male")</f>
        <v>Male</v>
      </c>
      <c r="I496" s="6" t="str">
        <f>IF(OR(ISBLANK(citizen_services_records_log!I496),UPPER(TRIM(citizen_services_records_log!I496))="N/A"),"None",_xlfn.LET(_xlpm.d,RIGHT(SUBSTITUTE(SUBSTITUTE(SUBSTITUTE(SUBSTITUTE(citizen_services_records_log!I496," ",""),"-",""),"(",""),")",""),9),"0"&amp;LEFT(_xlpm.d,2)&amp;" "&amp;MID(_xlpm.d,3,3)&amp;" "&amp;RIGHT(_xlpm.d,4)))</f>
        <v>None</v>
      </c>
      <c r="J496" s="5" t="str" cm="1">
        <f t="array" ref="J496">_xlfn.IFS(ISTEXT(citizen_services_records_log!J496),citizen_services_records_log!J496,ISBLANK(citizen_services_records_log!J496),"None")</f>
        <v>Ward 3</v>
      </c>
      <c r="K496" s="5" t="str" cm="1">
        <f t="array" ref="K496">_xlfn.IFS(ISTEXT(citizen_services_records_log!K496),citizen_services_records_log!K496, ISBLANK(citizen_services_records_log!K496),"None")</f>
        <v>None</v>
      </c>
      <c r="L496" s="5" t="str" cm="1">
        <f t="array" ref="L496">SUBSTITUTE(PROPER(_xlfn.IFS(ISTEXT(citizen_services_records_log!L496),citizen_services_records_log!L496, ISBLANK(citizen_services_records_log!L496),"None")),"Id","ID",1)</f>
        <v>None</v>
      </c>
      <c r="M496" s="5" t="str" cm="1">
        <f t="array" ref="M496">IF(citizen_services_records_log!M496 = "Re-opened","Re-opened",PROPER(_xlfn.IFS(ISTEXT(citizen_services_records_log!M496),citizen_services_records_log!M496, ISBLANK(citizen_services_records_log!M496),"None")))</f>
        <v>Awaiting Documents</v>
      </c>
      <c r="N496" s="5" t="str" cm="1">
        <f t="array" ref="N496">(_xlfn.IFS(ISTEXT(citizen_services_records_log!N496),citizen_services_records_log!N496,ISBLANK(citizen_services_records_log!N496),"None"))</f>
        <v>Q069</v>
      </c>
      <c r="O496" s="5" t="str" cm="1">
        <f t="array" ref="O496">_xlfn.IFS(ISTEXT(citizen_services_records_log!O496),PROPER(citizen_services_records_log!O496),ISBLANK(citizen_services_records_log!O496),"None")</f>
        <v>Deon Radebe</v>
      </c>
      <c r="P496" s="4" t="str">
        <f>IF(ISBLANK(citizen_services_records_log!P496),"None",IF(ISNUMBER(citizen_services_records_log!P496),citizen_services_records_log!P496,DATE(RIGHT(citizen_services_records_log!P496,4),MID(citizen_services_records_log!P496,4,2),LEFT(citizen_services_records_log!P496,2))))</f>
        <v>None</v>
      </c>
      <c r="Q496" s="5" t="str" cm="1">
        <f t="array" ref="Q496">SUBSTITUTE(_xlfn.IFS(ISTEXT(citizen_services_records_log!Q496),PROPER(citizen_services_records_log!Q496),ISBLANK(citizen_services_records_log!Q496),"None"),"Id","ID",1)</f>
        <v>Duplicate Application Found On System - Flagged</v>
      </c>
    </row>
    <row r="497" spans="1:17" x14ac:dyDescent="0.3">
      <c r="A497" s="5" t="str">
        <f>IF(ISBLANK(citizen_services_records_log!A497),"None",(CONCATENATE(UPPER(_xlfn.TEXTBEFORE(SUBSTITUTE(citizen_services_records_log!A497, "-", ""), {"0","1","2","3","4","5","6","7","8","9"}, 1)),"-",RIGHT(citizen_services_records_log!A497,6))))</f>
        <v>DHA-000688</v>
      </c>
      <c r="B497" s="2">
        <f>IF(ISBLANK(citizen_services_records_log!B497),"None",IF(ISNUMBER(citizen_services_records_log!B497),citizen_services_records_log!B497,DATE(RIGHT(citizen_services_records_log!B497,4),MID(citizen_services_records_log!B497,4,2),LEFT(citizen_services_records_log!B497,2))))</f>
        <v>46166</v>
      </c>
      <c r="C497" s="5" t="str">
        <f>IF(citizen_services_records_log!C497 = "SASSA Grant Status Enquiry","SASSA - Grant Status Enquiry",IF(citizen_services_records_log!C497 = "SASSA Grant Application",  "SASSA - Grant Application", IF(citizen_services_records_log!C497=0,"None", citizen_services_records_log!C497)))</f>
        <v>Home Affairs - Birth Certificate</v>
      </c>
      <c r="D497" s="5" t="str" cm="1">
        <f t="array" ref="D497">_xlfn.IFS(ISTEXT(citizen_services_records_log!D497),PROPER(citizen_services_records_log!D497),ISBLANK(citizen_services_records_log!D497),"None")</f>
        <v>Sharpeville Clinic</v>
      </c>
      <c r="E497" s="5" t="str" cm="1">
        <f t="array" ref="E497">_xlfn.IFS(ISTEXT(citizen_services_records_log!E497),PROPER(citizen_services_records_log!E497),ISBLANK(citizen_services_records_log!E497),"None")</f>
        <v>Refilwe Botha</v>
      </c>
      <c r="F497" s="6" cm="1">
        <f t="array" ref="F497">_xlfn.IFS(ISBLANK(citizen_services_records_log!F497),"None", TYPE(citizen_services_records_log!F497)=1,citizen_services_records_log!F497,citizen_services_records_log!F497="ID NOT PROVIDED","ID not provided" )</f>
        <v>54081285911</v>
      </c>
      <c r="G497" s="4">
        <f>IF(ISBLANK(citizen_services_records_log!G497),"None",IF(ISNUMBER(citizen_services_records_log!G497),citizen_services_records_log!G497,DATE(RIGHT(citizen_services_records_log!G497,4),MID(citizen_services_records_log!G497,4,2),LEFT(citizen_services_records_log!G497,2))))</f>
        <v>19948</v>
      </c>
      <c r="H497" s="5" t="str" cm="1">
        <f t="array" ref="H497">_xlfn.IFS(citizen_services_records_log!H497="M", "Male", citizen_services_records_log!H497 = "F", "Female", citizen_services_records_log!H497="male", "Male", citizen_services_records_log!H497="female","Female", ISBLANK(citizen_services_records_log!H497),"None", citizen_services_records_log!H497 = "Female", "Female", citizen_services_records_log!H497="Male","Male")</f>
        <v>Male</v>
      </c>
      <c r="I497" s="6" t="str">
        <f>IF(OR(ISBLANK(citizen_services_records_log!I497),UPPER(TRIM(citizen_services_records_log!I497))="N/A"),"None",_xlfn.LET(_xlpm.d,RIGHT(SUBSTITUTE(SUBSTITUTE(SUBSTITUTE(SUBSTITUTE(citizen_services_records_log!I497," ",""),"-",""),"(",""),")",""),9),"0"&amp;LEFT(_xlpm.d,2)&amp;" "&amp;MID(_xlpm.d,3,3)&amp;" "&amp;RIGHT(_xlpm.d,4)))</f>
        <v>074 123 3342</v>
      </c>
      <c r="J497" s="5" t="str" cm="1">
        <f t="array" ref="J497">_xlfn.IFS(ISTEXT(citizen_services_records_log!J497),citizen_services_records_log!J497,ISBLANK(citizen_services_records_log!J497),"None")</f>
        <v>Ward 4</v>
      </c>
      <c r="K497" s="5" t="str" cm="1">
        <f t="array" ref="K497">_xlfn.IFS(ISTEXT(citizen_services_records_log!K497),citizen_services_records_log!K497, ISBLANK(citizen_services_records_log!K497),"None")</f>
        <v>None</v>
      </c>
      <c r="L497" s="5" t="str" cm="1">
        <f t="array" ref="L497">SUBSTITUTE(PROPER(_xlfn.IFS(ISTEXT(citizen_services_records_log!L497),citizen_services_records_log!L497, ISBLANK(citizen_services_records_log!L497),"None")),"Id","ID",1)</f>
        <v>Rejected</v>
      </c>
      <c r="M497" s="5" t="str" cm="1">
        <f t="array" ref="M497">IF(citizen_services_records_log!M497 = "Re-opened","Re-opened",PROPER(_xlfn.IFS(ISTEXT(citizen_services_records_log!M497),citizen_services_records_log!M497, ISBLANK(citizen_services_records_log!M497),"None")))</f>
        <v>Awaiting Documents</v>
      </c>
      <c r="N497" s="5" t="str" cm="1">
        <f t="array" ref="N497">(_xlfn.IFS(ISTEXT(citizen_services_records_log!N497),citizen_services_records_log!N497,ISBLANK(citizen_services_records_log!N497),"None"))</f>
        <v>Q261</v>
      </c>
      <c r="O497" s="5" t="str" cm="1">
        <f t="array" ref="O497">_xlfn.IFS(ISTEXT(citizen_services_records_log!O497),PROPER(citizen_services_records_log!O497),ISBLANK(citizen_services_records_log!O497),"None")</f>
        <v>Chris Nel</v>
      </c>
      <c r="P497" s="4" t="str">
        <f>IF(ISBLANK(citizen_services_records_log!P497),"None",IF(ISNUMBER(citizen_services_records_log!P497),citizen_services_records_log!P497,DATE(RIGHT(citizen_services_records_log!P497,4),MID(citizen_services_records_log!P497,4,2),LEFT(citizen_services_records_log!P497,2))))</f>
        <v>None</v>
      </c>
      <c r="Q497" s="5" t="str" cm="1">
        <f t="array" ref="Q497">SUBSTITUTE(_xlfn.IFS(ISTEXT(citizen_services_records_log!Q497),PROPER(citizen_services_records_log!Q497),ISBLANK(citizen_services_records_log!Q497),"None"),"Id","ID",1)</f>
        <v>Grant Payment Query - Referred To Sassa Call Centre</v>
      </c>
    </row>
    <row r="498" spans="1:17" x14ac:dyDescent="0.3">
      <c r="A498" s="5" t="str">
        <f>IF(ISBLANK(citizen_services_records_log!A498),"None",(CONCATENATE(UPPER(_xlfn.TEXTBEFORE(SUBSTITUTE(citizen_services_records_log!A498, "-", ""), {"0","1","2","3","4","5","6","7","8","9"}, 1)),"-",RIGHT(citizen_services_records_log!A498,6))))</f>
        <v>MUN-000440</v>
      </c>
      <c r="B498" s="2">
        <f>IF(ISBLANK(citizen_services_records_log!B498),"None",IF(ISNUMBER(citizen_services_records_log!B498),citizen_services_records_log!B498,DATE(RIGHT(citizen_services_records_log!B498,4),MID(citizen_services_records_log!B498,4,2),LEFT(citizen_services_records_log!B498,2))))</f>
        <v>46117</v>
      </c>
      <c r="C498" s="5" t="str">
        <f>IF(citizen_services_records_log!C498 = "SASSA Grant Status Enquiry","SASSA - Grant Status Enquiry",IF(citizen_services_records_log!C498 = "SASSA Grant Application",  "SASSA - Grant Application", IF(citizen_services_records_log!C498=0,"None", citizen_services_records_log!C498)))</f>
        <v>Municipal - Account Query</v>
      </c>
      <c r="D498" s="5" t="str" cm="1">
        <f t="array" ref="D498">_xlfn.IFS(ISTEXT(citizen_services_records_log!D498),PROPER(citizen_services_records_log!D498),ISBLANK(citizen_services_records_log!D498),"None")</f>
        <v>Vanderbijlpark Home Affairs</v>
      </c>
      <c r="E498" s="5" t="str" cm="1">
        <f t="array" ref="E498">_xlfn.IFS(ISTEXT(citizen_services_records_log!E498),PROPER(citizen_services_records_log!E498),ISBLANK(citizen_services_records_log!E498),"None")</f>
        <v>Lindiwe Radebe</v>
      </c>
      <c r="F498" s="6" cm="1">
        <f t="array" ref="F498">_xlfn.IFS(ISBLANK(citizen_services_records_log!F498),"None", TYPE(citizen_services_records_log!F498)=1,citizen_services_records_log!F498,citizen_services_records_log!F498="ID NOT PROVIDED","ID not provided" )</f>
        <v>5300000000000</v>
      </c>
      <c r="G498" s="4">
        <f>IF(ISBLANK(citizen_services_records_log!G498),"None",IF(ISNUMBER(citizen_services_records_log!G498),citizen_services_records_log!G498,DATE(RIGHT(citizen_services_records_log!G498,4),MID(citizen_services_records_log!G498,4,2),LEFT(citizen_services_records_log!G498,2))))</f>
        <v>19385</v>
      </c>
      <c r="H498" s="5" t="str" cm="1">
        <f t="array" ref="H498">_xlfn.IFS(citizen_services_records_log!H498="M", "Male", citizen_services_records_log!H498 = "F", "Female", citizen_services_records_log!H498="male", "Male", citizen_services_records_log!H498="female","Female", ISBLANK(citizen_services_records_log!H498),"None", citizen_services_records_log!H498 = "Female", "Female", citizen_services_records_log!H498="Male","Male")</f>
        <v>Female</v>
      </c>
      <c r="I498" s="6" t="str">
        <f>IF(OR(ISBLANK(citizen_services_records_log!I498),UPPER(TRIM(citizen_services_records_log!I498))="N/A"),"None",_xlfn.LET(_xlpm.d,RIGHT(SUBSTITUTE(SUBSTITUTE(SUBSTITUTE(SUBSTITUTE(citizen_services_records_log!I498," ",""),"-",""),"(",""),")",""),9),"0"&amp;LEFT(_xlpm.d,2)&amp;" "&amp;MID(_xlpm.d,3,3)&amp;" "&amp;RIGHT(_xlpm.d,4)))</f>
        <v>075 708 8894</v>
      </c>
      <c r="J498" s="5" t="str" cm="1">
        <f t="array" ref="J498">_xlfn.IFS(ISTEXT(citizen_services_records_log!J498),citizen_services_records_log!J498,ISBLANK(citizen_services_records_log!J498),"None")</f>
        <v>Ward 9</v>
      </c>
      <c r="K498" s="5" t="str" cm="1">
        <f t="array" ref="K498">_xlfn.IFS(ISTEXT(citizen_services_records_log!K498),citizen_services_records_log!K498, ISBLANK(citizen_services_records_log!K498),"None")</f>
        <v>None</v>
      </c>
      <c r="L498" s="5" t="str" cm="1">
        <f t="array" ref="L498">SUBSTITUTE(PROPER(_xlfn.IFS(ISTEXT(citizen_services_records_log!L498),citizen_services_records_log!L498, ISBLANK(citizen_services_records_log!L498),"None")),"Id","ID",1)</f>
        <v>Awaiting Home Affairs Confirmation</v>
      </c>
      <c r="M498" s="5" t="str" cm="1">
        <f t="array" ref="M498">IF(citizen_services_records_log!M498 = "Re-opened","Re-opened",PROPER(_xlfn.IFS(ISTEXT(citizen_services_records_log!M498),citizen_services_records_log!M498, ISBLANK(citizen_services_records_log!M498),"None")))</f>
        <v>None</v>
      </c>
      <c r="N498" s="5" t="str" cm="1">
        <f t="array" ref="N498">(_xlfn.IFS(ISTEXT(citizen_services_records_log!N498),citizen_services_records_log!N498,ISBLANK(citizen_services_records_log!N498),"None"))</f>
        <v>None</v>
      </c>
      <c r="O498" s="5" t="str" cm="1">
        <f t="array" ref="O498">_xlfn.IFS(ISTEXT(citizen_services_records_log!O498),PROPER(citizen_services_records_log!O498),ISBLANK(citizen_services_records_log!O498),"None")</f>
        <v>Busisiwe Radebe</v>
      </c>
      <c r="P498" s="4">
        <f>IF(ISBLANK(citizen_services_records_log!P498),"None",IF(ISNUMBER(citizen_services_records_log!P498),citizen_services_records_log!P498,DATE(RIGHT(citizen_services_records_log!P498,4),MID(citizen_services_records_log!P498,4,2),LEFT(citizen_services_records_log!P498,2))))</f>
        <v>46239</v>
      </c>
      <c r="Q498" s="5" t="str" cm="1">
        <f t="array" ref="Q498">SUBSTITUTE(_xlfn.IFS(ISTEXT(citizen_services_records_log!Q498),PROPER(citizen_services_records_log!Q498),ISBLANK(citizen_services_records_log!Q498),"None"),"Id","ID",1)</f>
        <v>Home Affairs System Down For Maintenance During Visit</v>
      </c>
    </row>
    <row r="499" spans="1:17" x14ac:dyDescent="0.3">
      <c r="A499" s="5" t="str">
        <f>IF(ISBLANK(citizen_services_records_log!A499),"None",(CONCATENATE(UPPER(_xlfn.TEXTBEFORE(SUBSTITUTE(citizen_services_records_log!A499, "-", ""), {"0","1","2","3","4","5","6","7","8","9"}, 1)),"-",RIGHT(citizen_services_records_log!A499,6))))</f>
        <v>SASSA-000516</v>
      </c>
      <c r="B499" s="2">
        <f>IF(ISBLANK(citizen_services_records_log!B499),"None",IF(ISNUMBER(citizen_services_records_log!B499),citizen_services_records_log!B499,DATE(RIGHT(citizen_services_records_log!B499,4),MID(citizen_services_records_log!B499,4,2),LEFT(citizen_services_records_log!B499,2))))</f>
        <v>45989</v>
      </c>
      <c r="C499" s="5" t="str">
        <f>IF(citizen_services_records_log!C499 = "SASSA Grant Status Enquiry","SASSA - Grant Status Enquiry",IF(citizen_services_records_log!C499 = "SASSA Grant Application",  "SASSA - Grant Application", IF(citizen_services_records_log!C499=0,"None", citizen_services_records_log!C499)))</f>
        <v>SASSA - Grant Application</v>
      </c>
      <c r="D499" s="5" t="str" cm="1">
        <f t="array" ref="D499">_xlfn.IFS(ISTEXT(citizen_services_records_log!D499),PROPER(citizen_services_records_log!D499),ISBLANK(citizen_services_records_log!D499),"None")</f>
        <v>Three Rivers Clinic</v>
      </c>
      <c r="E499" s="5" t="str" cm="1">
        <f t="array" ref="E499">_xlfn.IFS(ISTEXT(citizen_services_records_log!E499),PROPER(citizen_services_records_log!E499),ISBLANK(citizen_services_records_log!E499),"None")</f>
        <v>Grace Molefe</v>
      </c>
      <c r="F499" s="6" cm="1">
        <f t="array" ref="F499">_xlfn.IFS(ISBLANK(citizen_services_records_log!F499),"None", TYPE(citizen_services_records_log!F499)=1,citizen_services_records_log!F499,citizen_services_records_log!F499="ID NOT PROVIDED","ID not provided" )</f>
        <v>2310000000000</v>
      </c>
      <c r="G499" s="4">
        <f>IF(ISBLANK(citizen_services_records_log!G499),"None",IF(ISNUMBER(citizen_services_records_log!G499),citizen_services_records_log!G499,DATE(RIGHT(citizen_services_records_log!G499,4),MID(citizen_services_records_log!G499,4,2),LEFT(citizen_services_records_log!G499,2))))</f>
        <v>45132</v>
      </c>
      <c r="H499" s="5" t="str" cm="1">
        <f t="array" ref="H499">_xlfn.IFS(citizen_services_records_log!H499="M", "Male", citizen_services_records_log!H499 = "F", "Female", citizen_services_records_log!H499="male", "Male", citizen_services_records_log!H499="female","Female", ISBLANK(citizen_services_records_log!H499),"None", citizen_services_records_log!H499 = "Female", "Female", citizen_services_records_log!H499="Male","Male")</f>
        <v>Female</v>
      </c>
      <c r="I499" s="6" t="str">
        <f>IF(OR(ISBLANK(citizen_services_records_log!I499),UPPER(TRIM(citizen_services_records_log!I499))="N/A"),"None",_xlfn.LET(_xlpm.d,RIGHT(SUBSTITUTE(SUBSTITUTE(SUBSTITUTE(SUBSTITUTE(citizen_services_records_log!I499," ",""),"-",""),"(",""),")",""),9),"0"&amp;LEFT(_xlpm.d,2)&amp;" "&amp;MID(_xlpm.d,3,3)&amp;" "&amp;RIGHT(_xlpm.d,4)))</f>
        <v>084 693 6157</v>
      </c>
      <c r="J499" s="5" t="str" cm="1">
        <f t="array" ref="J499">_xlfn.IFS(ISTEXT(citizen_services_records_log!J499),citizen_services_records_log!J499,ISBLANK(citizen_services_records_log!J499),"None")</f>
        <v>Ward 1</v>
      </c>
      <c r="K499" s="5" t="str" cm="1">
        <f t="array" ref="K499">_xlfn.IFS(ISTEXT(citizen_services_records_log!K499),citizen_services_records_log!K499, ISBLANK(citizen_services_records_log!K499),"None")</f>
        <v>None</v>
      </c>
      <c r="L499" s="5" t="str" cm="1">
        <f t="array" ref="L499">SUBSTITUTE(PROPER(_xlfn.IFS(ISTEXT(citizen_services_records_log!L499),citizen_services_records_log!L499, ISBLANK(citizen_services_records_log!L499),"None")),"Id","ID",1)</f>
        <v>Incomplete - Missing ID Copy</v>
      </c>
      <c r="M499" s="5" t="str" cm="1">
        <f t="array" ref="M499">IF(citizen_services_records_log!M499 = "Re-opened","Re-opened",PROPER(_xlfn.IFS(ISTEXT(citizen_services_records_log!M499),citizen_services_records_log!M499, ISBLANK(citizen_services_records_log!M499),"None")))</f>
        <v>Escalated</v>
      </c>
      <c r="N499" s="5" t="str" cm="1">
        <f t="array" ref="N499">(_xlfn.IFS(ISTEXT(citizen_services_records_log!N499),citizen_services_records_log!N499,ISBLANK(citizen_services_records_log!N499),"None"))</f>
        <v>Q097</v>
      </c>
      <c r="O499" s="5" t="str" cm="1">
        <f t="array" ref="O499">_xlfn.IFS(ISTEXT(citizen_services_records_log!O499),PROPER(citizen_services_records_log!O499),ISBLANK(citizen_services_records_log!O499),"None")</f>
        <v>Refilwe Nel</v>
      </c>
      <c r="P499" s="4">
        <f>IF(ISBLANK(citizen_services_records_log!P499),"None",IF(ISNUMBER(citizen_services_records_log!P499),citizen_services_records_log!P499,DATE(RIGHT(citizen_services_records_log!P499,4),MID(citizen_services_records_log!P499,4,2),LEFT(citizen_services_records_log!P499,2))))</f>
        <v>46010</v>
      </c>
      <c r="Q499" s="5" t="str" cm="1">
        <f t="array" ref="Q499">SUBSTITUTE(_xlfn.IFS(ISTEXT(citizen_services_records_log!Q499),PROPER(citizen_services_records_log!Q499),ISBLANK(citizen_services_records_log!Q499),"None"),"Id","ID",1)</f>
        <v>System Offline - Captured Manually, Will Upload Later</v>
      </c>
    </row>
    <row r="500" spans="1:17" x14ac:dyDescent="0.3">
      <c r="A500" s="5" t="str">
        <f>IF(ISBLANK(citizen_services_records_log!A500),"None",(CONCATENATE(UPPER(_xlfn.TEXTBEFORE(SUBSTITUTE(citizen_services_records_log!A500, "-", ""), {"0","1","2","3","4","5","6","7","8","9"}, 1)),"-",RIGHT(citizen_services_records_log!A500,6))))</f>
        <v>DHA-000387</v>
      </c>
      <c r="B500" s="2">
        <f>IF(ISBLANK(citizen_services_records_log!B500),"None",IF(ISNUMBER(citizen_services_records_log!B500),citizen_services_records_log!B500,DATE(RIGHT(citizen_services_records_log!B500,4),MID(citizen_services_records_log!B500,4,2),LEFT(citizen_services_records_log!B500,2))))</f>
        <v>46044</v>
      </c>
      <c r="C500" s="5" t="str">
        <f>IF(citizen_services_records_log!C500 = "SASSA Grant Status Enquiry","SASSA - Grant Status Enquiry",IF(citizen_services_records_log!C500 = "SASSA Grant Application",  "SASSA - Grant Application", IF(citizen_services_records_log!C500=0,"None", citizen_services_records_log!C500)))</f>
        <v>Home Affairs - Death Certificate</v>
      </c>
      <c r="D500" s="5" t="str" cm="1">
        <f t="array" ref="D500">_xlfn.IFS(ISTEXT(citizen_services_records_log!D500),PROPER(citizen_services_records_log!D500),ISBLANK(citizen_services_records_log!D500),"None")</f>
        <v>Sasolburg Home Affairs</v>
      </c>
      <c r="E500" s="5" t="str" cm="1">
        <f t="array" ref="E500">_xlfn.IFS(ISTEXT(citizen_services_records_log!E500),PROPER(citizen_services_records_log!E500),ISBLANK(citizen_services_records_log!E500),"None")</f>
        <v>Marie Dlamini</v>
      </c>
      <c r="F500" s="6" cm="1">
        <f t="array" ref="F500">_xlfn.IFS(ISBLANK(citizen_services_records_log!F500),"None", TYPE(citizen_services_records_log!F500)=1,citizen_services_records_log!F500,citizen_services_records_log!F500="ID NOT PROVIDED","ID not provided" )</f>
        <v>7910000000000</v>
      </c>
      <c r="G500" s="4">
        <f>IF(ISBLANK(citizen_services_records_log!G500),"None",IF(ISNUMBER(citizen_services_records_log!G500),citizen_services_records_log!G500,DATE(RIGHT(citizen_services_records_log!G500,4),MID(citizen_services_records_log!G500,4,2),LEFT(citizen_services_records_log!G500,2))))</f>
        <v>28994</v>
      </c>
      <c r="H500" s="5" t="str" cm="1">
        <f t="array" ref="H500">_xlfn.IFS(citizen_services_records_log!H500="M", "Male", citizen_services_records_log!H500 = "F", "Female", citizen_services_records_log!H500="male", "Male", citizen_services_records_log!H500="female","Female", ISBLANK(citizen_services_records_log!H500),"None", citizen_services_records_log!H500 = "Female", "Female", citizen_services_records_log!H500="Male","Male")</f>
        <v>Female</v>
      </c>
      <c r="I500" s="6" t="str">
        <f>IF(OR(ISBLANK(citizen_services_records_log!I500),UPPER(TRIM(citizen_services_records_log!I500))="N/A"),"None",_xlfn.LET(_xlpm.d,RIGHT(SUBSTITUTE(SUBSTITUTE(SUBSTITUTE(SUBSTITUTE(citizen_services_records_log!I500," ",""),"-",""),"(",""),")",""),9),"0"&amp;LEFT(_xlpm.d,2)&amp;" "&amp;MID(_xlpm.d,3,3)&amp;" "&amp;RIGHT(_xlpm.d,4)))</f>
        <v>083 683 7266</v>
      </c>
      <c r="J500" s="5" t="str" cm="1">
        <f t="array" ref="J500">_xlfn.IFS(ISTEXT(citizen_services_records_log!J500),citizen_services_records_log!J500,ISBLANK(citizen_services_records_log!J500),"None")</f>
        <v>Ward 5</v>
      </c>
      <c r="K500" s="5" t="str" cm="1">
        <f t="array" ref="K500">_xlfn.IFS(ISTEXT(citizen_services_records_log!K500),citizen_services_records_log!K500, ISBLANK(citizen_services_records_log!K500),"None")</f>
        <v>None</v>
      </c>
      <c r="L500" s="5" t="str" cm="1">
        <f t="array" ref="L500">SUBSTITUTE(PROPER(_xlfn.IFS(ISTEXT(citizen_services_records_log!L500),citizen_services_records_log!L500, ISBLANK(citizen_services_records_log!L500),"None")),"Id","ID",1)</f>
        <v>Pending Verification</v>
      </c>
      <c r="M500" s="5" t="str" cm="1">
        <f t="array" ref="M500">IF(citizen_services_records_log!M500 = "Re-opened","Re-opened",PROPER(_xlfn.IFS(ISTEXT(citizen_services_records_log!M500),citizen_services_records_log!M500, ISBLANK(citizen_services_records_log!M500),"None")))</f>
        <v>Captured</v>
      </c>
      <c r="N500" s="5" t="str" cm="1">
        <f t="array" ref="N500">(_xlfn.IFS(ISTEXT(citizen_services_records_log!N500),citizen_services_records_log!N500,ISBLANK(citizen_services_records_log!N500),"None"))</f>
        <v>Q048</v>
      </c>
      <c r="O500" s="5" t="str" cm="1">
        <f t="array" ref="O500">_xlfn.IFS(ISTEXT(citizen_services_records_log!O500),PROPER(citizen_services_records_log!O500),ISBLANK(citizen_services_records_log!O500),"None")</f>
        <v>Werner Swart</v>
      </c>
      <c r="P500" s="4">
        <f>IF(ISBLANK(citizen_services_records_log!P500),"None",IF(ISNUMBER(citizen_services_records_log!P500),citizen_services_records_log!P500,DATE(RIGHT(citizen_services_records_log!P500,4),MID(citizen_services_records_log!P500,4,2),LEFT(citizen_services_records_log!P500,2))))</f>
        <v>46074</v>
      </c>
      <c r="Q500" s="5" t="str" cm="1">
        <f t="array" ref="Q500">SUBSTITUTE(_xlfn.IFS(ISTEXT(citizen_services_records_log!Q500),PROPER(citizen_services_records_log!Q500),ISBLANK(citizen_services_records_log!Q500),"None"),"Id","ID",1)</f>
        <v>None</v>
      </c>
    </row>
    <row r="501" spans="1:17" x14ac:dyDescent="0.3">
      <c r="A501" s="5" t="str">
        <f>IF(ISBLANK(citizen_services_records_log!A501),"None",(CONCATENATE(UPPER(_xlfn.TEXTBEFORE(SUBSTITUTE(citizen_services_records_log!A501, "-", ""), {"0","1","2","3","4","5","6","7","8","9"}, 1)),"-",RIGHT(citizen_services_records_log!A501,6))))</f>
        <v>CLN-000106</v>
      </c>
      <c r="B501" s="2">
        <f>IF(ISBLANK(citizen_services_records_log!B501),"None",IF(ISNUMBER(citizen_services_records_log!B501),citizen_services_records_log!B501,DATE(RIGHT(citizen_services_records_log!B501,4),MID(citizen_services_records_log!B501,4,2),LEFT(citizen_services_records_log!B501,2))))</f>
        <v>46087</v>
      </c>
      <c r="C501" s="5" t="str">
        <f>IF(citizen_services_records_log!C501 = "SASSA Grant Status Enquiry","SASSA - Grant Status Enquiry",IF(citizen_services_records_log!C501 = "SASSA Grant Application",  "SASSA - Grant Application", IF(citizen_services_records_log!C501=0,"None", citizen_services_records_log!C501)))</f>
        <v>Clinic - Chronic Medication Collection</v>
      </c>
      <c r="D501" s="5" t="str" cm="1">
        <f t="array" ref="D501">_xlfn.IFS(ISTEXT(citizen_services_records_log!D501),PROPER(citizen_services_records_log!D501),ISBLANK(citizen_services_records_log!D501),"None")</f>
        <v>Vanderbijlpark Home Affairs</v>
      </c>
      <c r="E501" s="5" t="str" cm="1">
        <f t="array" ref="E501">_xlfn.IFS(ISTEXT(citizen_services_records_log!E501),PROPER(citizen_services_records_log!E501),ISBLANK(citizen_services_records_log!E501),"None")</f>
        <v>Anna Radebe</v>
      </c>
      <c r="F501" s="6" cm="1">
        <f t="array" ref="F501">_xlfn.IFS(ISBLANK(citizen_services_records_log!F501),"None", TYPE(citizen_services_records_log!F501)=1,citizen_services_records_log!F501,citizen_services_records_log!F501="ID NOT PROVIDED","ID not provided" )</f>
        <v>4710000000000</v>
      </c>
      <c r="G501" s="4">
        <f>IF(ISBLANK(citizen_services_records_log!G501),"None",IF(ISNUMBER(citizen_services_records_log!G501),citizen_services_records_log!G501,DATE(RIGHT(citizen_services_records_log!G501,4),MID(citizen_services_records_log!G501,4,2),LEFT(citizen_services_records_log!G501,2))))</f>
        <v>17367</v>
      </c>
      <c r="H501" s="5" t="str" cm="1">
        <f t="array" ref="H501">_xlfn.IFS(citizen_services_records_log!H501="M", "Male", citizen_services_records_log!H501 = "F", "Female", citizen_services_records_log!H501="male", "Male", citizen_services_records_log!H501="female","Female", ISBLANK(citizen_services_records_log!H501),"None", citizen_services_records_log!H501 = "Female", "Female", citizen_services_records_log!H501="Male","Male")</f>
        <v>Male</v>
      </c>
      <c r="I501" s="6" t="str">
        <f>IF(OR(ISBLANK(citizen_services_records_log!I501),UPPER(TRIM(citizen_services_records_log!I501))="N/A"),"None",_xlfn.LET(_xlpm.d,RIGHT(SUBSTITUTE(SUBSTITUTE(SUBSTITUTE(SUBSTITUTE(citizen_services_records_log!I501," ",""),"-",""),"(",""),")",""),9),"0"&amp;LEFT(_xlpm.d,2)&amp;" "&amp;MID(_xlpm.d,3,3)&amp;" "&amp;RIGHT(_xlpm.d,4)))</f>
        <v>None</v>
      </c>
      <c r="J501" s="5" t="str" cm="1">
        <f t="array" ref="J501">_xlfn.IFS(ISTEXT(citizen_services_records_log!J501),citizen_services_records_log!J501,ISBLANK(citizen_services_records_log!J501),"None")</f>
        <v>Ward 21</v>
      </c>
      <c r="K501" s="5" t="str" cm="1">
        <f t="array" ref="K501">_xlfn.IFS(ISTEXT(citizen_services_records_log!K501),citizen_services_records_log!K501, ISBLANK(citizen_services_records_log!K501),"None")</f>
        <v>None</v>
      </c>
      <c r="L501" s="5" t="str" cm="1">
        <f t="array" ref="L501">SUBSTITUTE(PROPER(_xlfn.IFS(ISTEXT(citizen_services_records_log!L501),citizen_services_records_log!L501, ISBLANK(citizen_services_records_log!L501),"None")),"Id","ID",1)</f>
        <v>Pending Verification</v>
      </c>
      <c r="M501" s="5" t="str" cm="1">
        <f t="array" ref="M501">IF(citizen_services_records_log!M501 = "Re-opened","Re-opened",PROPER(_xlfn.IFS(ISTEXT(citizen_services_records_log!M501),citizen_services_records_log!M501, ISBLANK(citizen_services_records_log!M501),"None")))</f>
        <v>Pending</v>
      </c>
      <c r="N501" s="5" t="str" cm="1">
        <f t="array" ref="N501">(_xlfn.IFS(ISTEXT(citizen_services_records_log!N501),citizen_services_records_log!N501,ISBLANK(citizen_services_records_log!N501),"None"))</f>
        <v>Q205</v>
      </c>
      <c r="O501" s="5" t="str" cm="1">
        <f t="array" ref="O501">_xlfn.IFS(ISTEXT(citizen_services_records_log!O501),PROPER(citizen_services_records_log!O501),ISBLANK(citizen_services_records_log!O501),"None")</f>
        <v>Lerato Meyer</v>
      </c>
      <c r="P501" s="4">
        <f>IF(ISBLANK(citizen_services_records_log!P501),"None",IF(ISNUMBER(citizen_services_records_log!P501),citizen_services_records_log!P501,DATE(RIGHT(citizen_services_records_log!P501,4),MID(citizen_services_records_log!P501,4,2),LEFT(citizen_services_records_log!P501,2))))</f>
        <v>46095</v>
      </c>
      <c r="Q501" s="5" t="str" cm="1">
        <f t="array" ref="Q501">SUBSTITUTE(_xlfn.IFS(ISTEXT(citizen_services_records_log!Q501),PROPER(citizen_services_records_log!Q501),ISBLANK(citizen_services_records_log!Q501),"None"),"Id","ID",1)</f>
        <v>Applicant Is A Minor, Guardian Present And Documented</v>
      </c>
    </row>
    <row r="502" spans="1:17" x14ac:dyDescent="0.3">
      <c r="A502" s="5" t="str">
        <f>IF(ISBLANK(citizen_services_records_log!A502),"None",(CONCATENATE(UPPER(_xlfn.TEXTBEFORE(SUBSTITUTE(citizen_services_records_log!A502, "-", ""), {"0","1","2","3","4","5","6","7","8","9"}, 1)),"-",RIGHT(citizen_services_records_log!A502,6))))</f>
        <v>CLN-000286</v>
      </c>
      <c r="B502" s="2">
        <f>IF(ISBLANK(citizen_services_records_log!B502),"None",IF(ISNUMBER(citizen_services_records_log!B502),citizen_services_records_log!B502,DATE(RIGHT(citizen_services_records_log!B502,4),MID(citizen_services_records_log!B502,4,2),LEFT(citizen_services_records_log!B502,2))))</f>
        <v>46017</v>
      </c>
      <c r="C502" s="5" t="str">
        <f>IF(citizen_services_records_log!C502 = "SASSA Grant Status Enquiry","SASSA - Grant Status Enquiry",IF(citizen_services_records_log!C502 = "SASSA Grant Application",  "SASSA - Grant Application", IF(citizen_services_records_log!C502=0,"None", citizen_services_records_log!C502)))</f>
        <v>Clinic - Chronic Medication Collection</v>
      </c>
      <c r="D502" s="5" t="str" cm="1">
        <f t="array" ref="D502">_xlfn.IFS(ISTEXT(citizen_services_records_log!D502),PROPER(citizen_services_records_log!D502),ISBLANK(citizen_services_records_log!D502),"None")</f>
        <v>Vereeniging Home Affairs</v>
      </c>
      <c r="E502" s="5" t="str" cm="1">
        <f t="array" ref="E502">_xlfn.IFS(ISTEXT(citizen_services_records_log!E502),PROPER(citizen_services_records_log!E502),ISBLANK(citizen_services_records_log!E502),"None")</f>
        <v>Mandla Sithole</v>
      </c>
      <c r="F502" s="6" cm="1">
        <f t="array" ref="F502">_xlfn.IFS(ISBLANK(citizen_services_records_log!F502),"None", TYPE(citizen_services_records_log!F502)=1,citizen_services_records_log!F502,citizen_services_records_log!F502="ID NOT PROVIDED","ID not provided" )</f>
        <v>5300000000000</v>
      </c>
      <c r="G502" s="4">
        <f>IF(ISBLANK(citizen_services_records_log!G502),"None",IF(ISNUMBER(citizen_services_records_log!G502),citizen_services_records_log!G502,DATE(RIGHT(citizen_services_records_log!G502,4),MID(citizen_services_records_log!G502,4,2),LEFT(citizen_services_records_log!G502,2))))</f>
        <v>19430</v>
      </c>
      <c r="H502" s="5" t="str" cm="1">
        <f t="array" ref="H502">_xlfn.IFS(citizen_services_records_log!H502="M", "Male", citizen_services_records_log!H502 = "F", "Female", citizen_services_records_log!H502="male", "Male", citizen_services_records_log!H502="female","Female", ISBLANK(citizen_services_records_log!H502),"None", citizen_services_records_log!H502 = "Female", "Female", citizen_services_records_log!H502="Male","Male")</f>
        <v>Female</v>
      </c>
      <c r="I502" s="6" t="str">
        <f>IF(OR(ISBLANK(citizen_services_records_log!I502),UPPER(TRIM(citizen_services_records_log!I502))="N/A"),"None",_xlfn.LET(_xlpm.d,RIGHT(SUBSTITUTE(SUBSTITUTE(SUBSTITUTE(SUBSTITUTE(citizen_services_records_log!I502," ",""),"-",""),"(",""),")",""),9),"0"&amp;LEFT(_xlpm.d,2)&amp;" "&amp;MID(_xlpm.d,3,3)&amp;" "&amp;RIGHT(_xlpm.d,4)))</f>
        <v>076 342 8992</v>
      </c>
      <c r="J502" s="5" t="str" cm="1">
        <f t="array" ref="J502">_xlfn.IFS(ISTEXT(citizen_services_records_log!J502),citizen_services_records_log!J502,ISBLANK(citizen_services_records_log!J502),"None")</f>
        <v>Ward 18</v>
      </c>
      <c r="K502" s="5" t="str" cm="1">
        <f t="array" ref="K502">_xlfn.IFS(ISTEXT(citizen_services_records_log!K502),citizen_services_records_log!K502, ISBLANK(citizen_services_records_log!K502),"None")</f>
        <v>None</v>
      </c>
      <c r="L502" s="5" t="str" cm="1">
        <f t="array" ref="L502">SUBSTITUTE(PROPER(_xlfn.IFS(ISTEXT(citizen_services_records_log!L502),citizen_services_records_log!L502, ISBLANK(citizen_services_records_log!L502),"None")),"Id","ID",1)</f>
        <v>Pending Verification</v>
      </c>
      <c r="M502" s="5" t="str" cm="1">
        <f t="array" ref="M502">IF(citizen_services_records_log!M502 = "Re-opened","Re-opened",PROPER(_xlfn.IFS(ISTEXT(citizen_services_records_log!M502),citizen_services_records_log!M502, ISBLANK(citizen_services_records_log!M502),"None")))</f>
        <v>Resolved</v>
      </c>
      <c r="N502" s="5" t="str" cm="1">
        <f t="array" ref="N502">(_xlfn.IFS(ISTEXT(citizen_services_records_log!N502),citizen_services_records_log!N502,ISBLANK(citizen_services_records_log!N502),"None"))</f>
        <v>None</v>
      </c>
      <c r="O502" s="5" t="str" cm="1">
        <f t="array" ref="O502">_xlfn.IFS(ISTEXT(citizen_services_records_log!O502),PROPER(citizen_services_records_log!O502),ISBLANK(citizen_services_records_log!O502),"None")</f>
        <v>Marius Khumalo</v>
      </c>
      <c r="P502" s="4">
        <f>IF(ISBLANK(citizen_services_records_log!P502),"None",IF(ISNUMBER(citizen_services_records_log!P502),citizen_services_records_log!P502,DATE(RIGHT(citizen_services_records_log!P502,4),MID(citizen_services_records_log!P502,4,2),LEFT(citizen_services_records_log!P502,2))))</f>
        <v>46047</v>
      </c>
      <c r="Q502" s="5" t="str" cm="1">
        <f t="array" ref="Q502">SUBSTITUTE(_xlfn.IFS(ISTEXT(citizen_services_records_log!Q502),PROPER(citizen_services_records_log!Q502),ISBLANK(citizen_services_records_log!Q502),"None"),"Id","ID",1)</f>
        <v>Grant Payment Query - Referred To Sassa Call Centre</v>
      </c>
    </row>
    <row r="503" spans="1:17" x14ac:dyDescent="0.3">
      <c r="A503" s="5" t="str">
        <f>IF(ISBLANK(citizen_services_records_log!A503),"None",(CONCATENATE(UPPER(_xlfn.TEXTBEFORE(SUBSTITUTE(citizen_services_records_log!A503, "-", ""), {"0","1","2","3","4","5","6","7","8","9"}, 1)),"-",RIGHT(citizen_services_records_log!A503,6))))</f>
        <v>SASSA-000339</v>
      </c>
      <c r="B503" s="2">
        <f>IF(ISBLANK(citizen_services_records_log!B503),"None",IF(ISNUMBER(citizen_services_records_log!B503),citizen_services_records_log!B503,DATE(RIGHT(citizen_services_records_log!B503,4),MID(citizen_services_records_log!B503,4,2),LEFT(citizen_services_records_log!B503,2))))</f>
        <v>46096</v>
      </c>
      <c r="C503" s="5" t="str">
        <f>IF(citizen_services_records_log!C503 = "SASSA Grant Status Enquiry","SASSA - Grant Status Enquiry",IF(citizen_services_records_log!C503 = "SASSA Grant Application",  "SASSA - Grant Application", IF(citizen_services_records_log!C503=0,"None", citizen_services_records_log!C503)))</f>
        <v>SASSA - Grant Status Enquiry</v>
      </c>
      <c r="D503" s="5" t="str" cm="1">
        <f t="array" ref="D503">_xlfn.IFS(ISTEXT(citizen_services_records_log!D503),PROPER(citizen_services_records_log!D503),ISBLANK(citizen_services_records_log!D503),"None")</f>
        <v>Three Rivers Clinic</v>
      </c>
      <c r="E503" s="5" t="str" cm="1">
        <f t="array" ref="E503">_xlfn.IFS(ISTEXT(citizen_services_records_log!E503),PROPER(citizen_services_records_log!E503),ISBLANK(citizen_services_records_log!E503),"None")</f>
        <v>Willem Kruger</v>
      </c>
      <c r="F503" s="6" cm="1">
        <f t="array" ref="F503">_xlfn.IFS(ISBLANK(citizen_services_records_log!F503),"None", TYPE(citizen_services_records_log!F503)=1,citizen_services_records_log!F503,citizen_services_records_log!F503="ID NOT PROVIDED","ID not provided" )</f>
        <v>807000000000</v>
      </c>
      <c r="G503" s="4">
        <f>IF(ISBLANK(citizen_services_records_log!G503),"None",IF(ISNUMBER(citizen_services_records_log!G503),citizen_services_records_log!G503,DATE(RIGHT(citizen_services_records_log!G503,4),MID(citizen_services_records_log!G503,4,2),LEFT(citizen_services_records_log!G503,2))))</f>
        <v>39653</v>
      </c>
      <c r="H503" s="5" t="str" cm="1">
        <f t="array" ref="H503">_xlfn.IFS(citizen_services_records_log!H503="M", "Male", citizen_services_records_log!H503 = "F", "Female", citizen_services_records_log!H503="male", "Male", citizen_services_records_log!H503="female","Female", ISBLANK(citizen_services_records_log!H503),"None", citizen_services_records_log!H503 = "Female", "Female", citizen_services_records_log!H503="Male","Male")</f>
        <v>Male</v>
      </c>
      <c r="I503" s="6" t="str">
        <f>IF(OR(ISBLANK(citizen_services_records_log!I503),UPPER(TRIM(citizen_services_records_log!I503))="N/A"),"None",_xlfn.LET(_xlpm.d,RIGHT(SUBSTITUTE(SUBSTITUTE(SUBSTITUTE(SUBSTITUTE(citizen_services_records_log!I503," ",""),"-",""),"(",""),")",""),9),"0"&amp;LEFT(_xlpm.d,2)&amp;" "&amp;MID(_xlpm.d,3,3)&amp;" "&amp;RIGHT(_xlpm.d,4)))</f>
        <v>080 320 0486</v>
      </c>
      <c r="J503" s="5" t="str" cm="1">
        <f t="array" ref="J503">_xlfn.IFS(ISTEXT(citizen_services_records_log!J503),citizen_services_records_log!J503,ISBLANK(citizen_services_records_log!J503),"None")</f>
        <v>Ward 1</v>
      </c>
      <c r="K503" s="5" t="str" cm="1">
        <f t="array" ref="K503">_xlfn.IFS(ISTEXT(citizen_services_records_log!K503),citizen_services_records_log!K503, ISBLANK(citizen_services_records_log!K503),"None")</f>
        <v>Child Support Grant</v>
      </c>
      <c r="L503" s="5" t="str" cm="1">
        <f t="array" ref="L503">SUBSTITUTE(PROPER(_xlfn.IFS(ISTEXT(citizen_services_records_log!L503),citizen_services_records_log!L503, ISBLANK(citizen_services_records_log!L503),"None")),"Id","ID",1)</f>
        <v>Incomplete - Missing Proof Of Residence</v>
      </c>
      <c r="M503" s="5" t="str" cm="1">
        <f t="array" ref="M503">IF(citizen_services_records_log!M503 = "Re-opened","Re-opened",PROPER(_xlfn.IFS(ISTEXT(citizen_services_records_log!M503),citizen_services_records_log!M503, ISBLANK(citizen_services_records_log!M503),"None")))</f>
        <v>Pending</v>
      </c>
      <c r="N503" s="5" t="str" cm="1">
        <f t="array" ref="N503">(_xlfn.IFS(ISTEXT(citizen_services_records_log!N503),citizen_services_records_log!N503,ISBLANK(citizen_services_records_log!N503),"None"))</f>
        <v>Q036</v>
      </c>
      <c r="O503" s="5" t="str" cm="1">
        <f t="array" ref="O503">_xlfn.IFS(ISTEXT(citizen_services_records_log!O503),PROPER(citizen_services_records_log!O503),ISBLANK(citizen_services_records_log!O503),"None")</f>
        <v>Palesa Coetzee</v>
      </c>
      <c r="P503" s="4">
        <f>IF(ISBLANK(citizen_services_records_log!P503),"None",IF(ISNUMBER(citizen_services_records_log!P503),citizen_services_records_log!P503,DATE(RIGHT(citizen_services_records_log!P503,4),MID(citizen_services_records_log!P503,4,2),LEFT(citizen_services_records_log!P503,2))))</f>
        <v>46108</v>
      </c>
      <c r="Q503" s="5" t="str" cm="1">
        <f t="array" ref="Q503">SUBSTITUTE(_xlfn.IFS(ISTEXT(citizen_services_records_log!Q503),PROPER(citizen_services_records_log!Q503),ISBLANK(citizen_services_records_log!Q503),"None"),"Id","ID",1)</f>
        <v>Applicant Did Not Bring Required Supporting Documents</v>
      </c>
    </row>
    <row r="504" spans="1:17" x14ac:dyDescent="0.3">
      <c r="A504" s="5" t="str">
        <f>IF(ISBLANK(citizen_services_records_log!A504),"None",(CONCATENATE(UPPER(_xlfn.TEXTBEFORE(SUBSTITUTE(citizen_services_records_log!A504, "-", ""), {"0","1","2","3","4","5","6","7","8","9"}, 1)),"-",RIGHT(citizen_services_records_log!A504,6))))</f>
        <v>MUN-000973</v>
      </c>
      <c r="B504" s="2">
        <f>IF(ISBLANK(citizen_services_records_log!B504),"None",IF(ISNUMBER(citizen_services_records_log!B504),citizen_services_records_log!B504,DATE(RIGHT(citizen_services_records_log!B504,4),MID(citizen_services_records_log!B504,4,2),LEFT(citizen_services_records_log!B504,2))))</f>
        <v>46115</v>
      </c>
      <c r="C504" s="5" t="str">
        <f>IF(citizen_services_records_log!C504 = "SASSA Grant Status Enquiry","SASSA - Grant Status Enquiry",IF(citizen_services_records_log!C504 = "SASSA Grant Application",  "SASSA - Grant Application", IF(citizen_services_records_log!C504=0,"None", citizen_services_records_log!C504)))</f>
        <v>Municipal - Account Query</v>
      </c>
      <c r="D504" s="5" t="str" cm="1">
        <f t="array" ref="D504">_xlfn.IFS(ISTEXT(citizen_services_records_log!D504),PROPER(citizen_services_records_log!D504),ISBLANK(citizen_services_records_log!D504),"None")</f>
        <v>Sebokeng Sassa Office</v>
      </c>
      <c r="E504" s="5" t="str" cm="1">
        <f t="array" ref="E504">_xlfn.IFS(ISTEXT(citizen_services_records_log!E504),PROPER(citizen_services_records_log!E504),ISBLANK(citizen_services_records_log!E504),"None")</f>
        <v>Willem Van Der Merwe</v>
      </c>
      <c r="F504" s="6" cm="1">
        <f t="array" ref="F504">_xlfn.IFS(ISBLANK(citizen_services_records_log!F504),"None", TYPE(citizen_services_records_log!F504)=1,citizen_services_records_log!F504,citizen_services_records_log!F504="ID NOT PROVIDED","ID not provided" )</f>
        <v>7810000000000</v>
      </c>
      <c r="G504" s="4">
        <f>IF(ISBLANK(citizen_services_records_log!G504),"None",IF(ISNUMBER(citizen_services_records_log!G504),citizen_services_records_log!G504,DATE(RIGHT(citizen_services_records_log!G504,4),MID(citizen_services_records_log!G504,4,2),LEFT(citizen_services_records_log!G504,2))))</f>
        <v>28771</v>
      </c>
      <c r="H504" s="5" t="str" cm="1">
        <f t="array" ref="H504">_xlfn.IFS(citizen_services_records_log!H504="M", "Male", citizen_services_records_log!H504 = "F", "Female", citizen_services_records_log!H504="male", "Male", citizen_services_records_log!H504="female","Female", ISBLANK(citizen_services_records_log!H504),"None", citizen_services_records_log!H504 = "Female", "Female", citizen_services_records_log!H504="Male","Male")</f>
        <v>Female</v>
      </c>
      <c r="I504" s="6" t="str">
        <f>IF(OR(ISBLANK(citizen_services_records_log!I504),UPPER(TRIM(citizen_services_records_log!I504))="N/A"),"None",_xlfn.LET(_xlpm.d,RIGHT(SUBSTITUTE(SUBSTITUTE(SUBSTITUTE(SUBSTITUTE(citizen_services_records_log!I504," ",""),"-",""),"(",""),")",""),9),"0"&amp;LEFT(_xlpm.d,2)&amp;" "&amp;MID(_xlpm.d,3,3)&amp;" "&amp;RIGHT(_xlpm.d,4)))</f>
        <v>084 291 3320</v>
      </c>
      <c r="J504" s="5" t="str" cm="1">
        <f t="array" ref="J504">_xlfn.IFS(ISTEXT(citizen_services_records_log!J504),citizen_services_records_log!J504,ISBLANK(citizen_services_records_log!J504),"None")</f>
        <v>Ward 19</v>
      </c>
      <c r="K504" s="5" t="str" cm="1">
        <f t="array" ref="K504">_xlfn.IFS(ISTEXT(citizen_services_records_log!K504),citizen_services_records_log!K504, ISBLANK(citizen_services_records_log!K504),"None")</f>
        <v>None</v>
      </c>
      <c r="L504" s="5" t="str" cm="1">
        <f t="array" ref="L504">SUBSTITUTE(PROPER(_xlfn.IFS(ISTEXT(citizen_services_records_log!L504),citizen_services_records_log!L504, ISBLANK(citizen_services_records_log!L504),"None")),"Id","ID",1)</f>
        <v>Awaiting Home Affairs Confirmation</v>
      </c>
      <c r="M504" s="5" t="str" cm="1">
        <f t="array" ref="M504">IF(citizen_services_records_log!M504 = "Re-opened","Re-opened",PROPER(_xlfn.IFS(ISTEXT(citizen_services_records_log!M504),citizen_services_records_log!M504, ISBLANK(citizen_services_records_log!M504),"None")))</f>
        <v>Captured</v>
      </c>
      <c r="N504" s="5" t="str" cm="1">
        <f t="array" ref="N504">(_xlfn.IFS(ISTEXT(citizen_services_records_log!N504),citizen_services_records_log!N504,ISBLANK(citizen_services_records_log!N504),"None"))</f>
        <v>Q116</v>
      </c>
      <c r="O504" s="5" t="str" cm="1">
        <f t="array" ref="O504">_xlfn.IFS(ISTEXT(citizen_services_records_log!O504),PROPER(citizen_services_records_log!O504),ISBLANK(citizen_services_records_log!O504),"None")</f>
        <v>Busisiwe Mahlangu</v>
      </c>
      <c r="P504" s="4">
        <f>IF(ISBLANK(citizen_services_records_log!P504),"None",IF(ISNUMBER(citizen_services_records_log!P504),citizen_services_records_log!P504,DATE(RIGHT(citizen_services_records_log!P504,4),MID(citizen_services_records_log!P504,4,2),LEFT(citizen_services_records_log!P504,2))))</f>
        <v>46120</v>
      </c>
      <c r="Q504" s="5" t="str" cm="1">
        <f t="array" ref="Q504">SUBSTITUTE(_xlfn.IFS(ISTEXT(citizen_services_records_log!Q504),PROPER(citizen_services_records_log!Q504),ISBLANK(citizen_services_records_log!Q504),"None"),"Id","ID",1)</f>
        <v>System Offline - Captured Manually, Will Upload Later</v>
      </c>
    </row>
    <row r="505" spans="1:17" x14ac:dyDescent="0.3">
      <c r="A505" s="5" t="str">
        <f>IF(ISBLANK(citizen_services_records_log!A505),"None",(CONCATENATE(UPPER(_xlfn.TEXTBEFORE(SUBSTITUTE(citizen_services_records_log!A505, "-", ""), {"0","1","2","3","4","5","6","7","8","9"}, 1)),"-",RIGHT(citizen_services_records_log!A505,6))))</f>
        <v>DHA-000233</v>
      </c>
      <c r="B505" s="2">
        <f>IF(ISBLANK(citizen_services_records_log!B505),"None",IF(ISNUMBER(citizen_services_records_log!B505),citizen_services_records_log!B505,DATE(RIGHT(citizen_services_records_log!B505,4),MID(citizen_services_records_log!B505,4,2),LEFT(citizen_services_records_log!B505,2))))</f>
        <v>46187</v>
      </c>
      <c r="C505" s="5" t="str">
        <f>IF(citizen_services_records_log!C505 = "SASSA Grant Status Enquiry","SASSA - Grant Status Enquiry",IF(citizen_services_records_log!C505 = "SASSA Grant Application",  "SASSA - Grant Application", IF(citizen_services_records_log!C505=0,"None", citizen_services_records_log!C505)))</f>
        <v>Home Affairs - Birth Certificate</v>
      </c>
      <c r="D505" s="5" t="str" cm="1">
        <f t="array" ref="D505">_xlfn.IFS(ISTEXT(citizen_services_records_log!D505),PROPER(citizen_services_records_log!D505),ISBLANK(citizen_services_records_log!D505),"None")</f>
        <v>Boipatong Clinic</v>
      </c>
      <c r="E505" s="5" t="str" cm="1">
        <f t="array" ref="E505">_xlfn.IFS(ISTEXT(citizen_services_records_log!E505),PROPER(citizen_services_records_log!E505),ISBLANK(citizen_services_records_log!E505),"None")</f>
        <v>Tumelo Botha</v>
      </c>
      <c r="F505" s="6" cm="1">
        <f t="array" ref="F505">_xlfn.IFS(ISBLANK(citizen_services_records_log!F505),"None", TYPE(citizen_services_records_log!F505)=1,citizen_services_records_log!F505,citizen_services_records_log!F505="ID NOT PROVIDED","ID not provided" )</f>
        <v>5910000000000</v>
      </c>
      <c r="G505" s="4">
        <f>IF(ISBLANK(citizen_services_records_log!G505),"None",IF(ISNUMBER(citizen_services_records_log!G505),citizen_services_records_log!G505,DATE(RIGHT(citizen_services_records_log!G505,4),MID(citizen_services_records_log!G505,4,2),LEFT(citizen_services_records_log!G505,2))))</f>
        <v>21786</v>
      </c>
      <c r="H505" s="5" t="str" cm="1">
        <f t="array" ref="H505">_xlfn.IFS(citizen_services_records_log!H505="M", "Male", citizen_services_records_log!H505 = "F", "Female", citizen_services_records_log!H505="male", "Male", citizen_services_records_log!H505="female","Female", ISBLANK(citizen_services_records_log!H505),"None", citizen_services_records_log!H505 = "Female", "Female", citizen_services_records_log!H505="Male","Male")</f>
        <v>None</v>
      </c>
      <c r="I505" s="6" t="str">
        <f>IF(OR(ISBLANK(citizen_services_records_log!I505),UPPER(TRIM(citizen_services_records_log!I505))="N/A"),"None",_xlfn.LET(_xlpm.d,RIGHT(SUBSTITUTE(SUBSTITUTE(SUBSTITUTE(SUBSTITUTE(citizen_services_records_log!I505," ",""),"-",""),"(",""),")",""),9),"0"&amp;LEFT(_xlpm.d,2)&amp;" "&amp;MID(_xlpm.d,3,3)&amp;" "&amp;RIGHT(_xlpm.d,4)))</f>
        <v>075 619 1797</v>
      </c>
      <c r="J505" s="5" t="str" cm="1">
        <f t="array" ref="J505">_xlfn.IFS(ISTEXT(citizen_services_records_log!J505),citizen_services_records_log!J505,ISBLANK(citizen_services_records_log!J505),"None")</f>
        <v>Ward 2</v>
      </c>
      <c r="K505" s="5" t="str" cm="1">
        <f t="array" ref="K505">_xlfn.IFS(ISTEXT(citizen_services_records_log!K505),citizen_services_records_log!K505, ISBLANK(citizen_services_records_log!K505),"None")</f>
        <v>None</v>
      </c>
      <c r="L505" s="5" t="str" cm="1">
        <f t="array" ref="L505">SUBSTITUTE(PROPER(_xlfn.IFS(ISTEXT(citizen_services_records_log!L505),citizen_services_records_log!L505, ISBLANK(citizen_services_records_log!L505),"None")),"Id","ID",1)</f>
        <v>Approved</v>
      </c>
      <c r="M505" s="5" t="str" cm="1">
        <f t="array" ref="M505">IF(citizen_services_records_log!M505 = "Re-opened","Re-opened",PROPER(_xlfn.IFS(ISTEXT(citizen_services_records_log!M505),citizen_services_records_log!M505, ISBLANK(citizen_services_records_log!M505),"None")))</f>
        <v>Re-opened</v>
      </c>
      <c r="N505" s="5" t="str" cm="1">
        <f t="array" ref="N505">(_xlfn.IFS(ISTEXT(citizen_services_records_log!N505),citizen_services_records_log!N505,ISBLANK(citizen_services_records_log!N505),"None"))</f>
        <v>Q265</v>
      </c>
      <c r="O505" s="5" t="str" cm="1">
        <f t="array" ref="O505">_xlfn.IFS(ISTEXT(citizen_services_records_log!O505),PROPER(citizen_services_records_log!O505),ISBLANK(citizen_services_records_log!O505),"None")</f>
        <v>Deon Meyer</v>
      </c>
      <c r="P505" s="4" t="str">
        <f>IF(ISBLANK(citizen_services_records_log!P505),"None",IF(ISNUMBER(citizen_services_records_log!P505),citizen_services_records_log!P505,DATE(RIGHT(citizen_services_records_log!P505,4),MID(citizen_services_records_log!P505,4,2),LEFT(citizen_services_records_log!P505,2))))</f>
        <v>None</v>
      </c>
      <c r="Q505" s="5" t="str" cm="1">
        <f t="array" ref="Q505">SUBSTITUTE(_xlfn.IFS(ISTEXT(citizen_services_records_log!Q505),PROPER(citizen_services_records_log!Q505),ISBLANK(citizen_services_records_log!Q505),"None"),"Id","ID",1)</f>
        <v>Home Affairs System Down For Maintenance During Visit</v>
      </c>
    </row>
    <row r="506" spans="1:17" x14ac:dyDescent="0.3">
      <c r="A506" s="5" t="str">
        <f>IF(ISBLANK(citizen_services_records_log!A506),"None",(CONCATENATE(UPPER(_xlfn.TEXTBEFORE(SUBSTITUTE(citizen_services_records_log!A506, "-", ""), {"0","1","2","3","4","5","6","7","8","9"}, 1)),"-",RIGHT(citizen_services_records_log!A506,6))))</f>
        <v>MUN-000156</v>
      </c>
      <c r="B506" s="2">
        <f>IF(ISBLANK(citizen_services_records_log!B506),"None",IF(ISNUMBER(citizen_services_records_log!B506),citizen_services_records_log!B506,DATE(RIGHT(citizen_services_records_log!B506,4),MID(citizen_services_records_log!B506,4,2),LEFT(citizen_services_records_log!B506,2))))</f>
        <v>46021</v>
      </c>
      <c r="C506" s="5" t="str">
        <f>IF(citizen_services_records_log!C506 = "SASSA Grant Status Enquiry","SASSA - Grant Status Enquiry",IF(citizen_services_records_log!C506 = "SASSA Grant Application",  "SASSA - Grant Application", IF(citizen_services_records_log!C506=0,"None", citizen_services_records_log!C506)))</f>
        <v>Municipal - Service Request</v>
      </c>
      <c r="D506" s="5" t="str" cm="1">
        <f t="array" ref="D506">_xlfn.IFS(ISTEXT(citizen_services_records_log!D506),PROPER(citizen_services_records_log!D506),ISBLANK(citizen_services_records_log!D506),"None")</f>
        <v>Meyerton Municipal Office</v>
      </c>
      <c r="E506" s="5" t="str" cm="1">
        <f t="array" ref="E506">_xlfn.IFS(ISTEXT(citizen_services_records_log!E506),PROPER(citizen_services_records_log!E506),ISBLANK(citizen_services_records_log!E506),"None")</f>
        <v>Sipho Molefe</v>
      </c>
      <c r="F506" s="6" cm="1">
        <f t="array" ref="F506">_xlfn.IFS(ISBLANK(citizen_services_records_log!F506),"None", TYPE(citizen_services_records_log!F506)=1,citizen_services_records_log!F506,citizen_services_records_log!F506="ID NOT PROVIDED","ID not provided" )</f>
        <v>4810000000000</v>
      </c>
      <c r="G506" s="4">
        <f>IF(ISBLANK(citizen_services_records_log!G506),"None",IF(ISNUMBER(citizen_services_records_log!G506),citizen_services_records_log!G506,DATE(RIGHT(citizen_services_records_log!G506,4),MID(citizen_services_records_log!G506,4,2),LEFT(citizen_services_records_log!G506,2))))</f>
        <v>17628</v>
      </c>
      <c r="H506" s="5" t="str" cm="1">
        <f t="array" ref="H506">_xlfn.IFS(citizen_services_records_log!H506="M", "Male", citizen_services_records_log!H506 = "F", "Female", citizen_services_records_log!H506="male", "Male", citizen_services_records_log!H506="female","Female", ISBLANK(citizen_services_records_log!H506),"None", citizen_services_records_log!H506 = "Female", "Female", citizen_services_records_log!H506="Male","Male")</f>
        <v>Female</v>
      </c>
      <c r="I506" s="6" t="str">
        <f>IF(OR(ISBLANK(citizen_services_records_log!I506),UPPER(TRIM(citizen_services_records_log!I506))="N/A"),"None",_xlfn.LET(_xlpm.d,RIGHT(SUBSTITUTE(SUBSTITUTE(SUBSTITUTE(SUBSTITUTE(citizen_services_records_log!I506," ",""),"-",""),"(",""),")",""),9),"0"&amp;LEFT(_xlpm.d,2)&amp;" "&amp;MID(_xlpm.d,3,3)&amp;" "&amp;RIGHT(_xlpm.d,4)))</f>
        <v>068 585 8686</v>
      </c>
      <c r="J506" s="5" t="str" cm="1">
        <f t="array" ref="J506">_xlfn.IFS(ISTEXT(citizen_services_records_log!J506),citizen_services_records_log!J506,ISBLANK(citizen_services_records_log!J506),"None")</f>
        <v>None</v>
      </c>
      <c r="K506" s="5" t="str" cm="1">
        <f t="array" ref="K506">_xlfn.IFS(ISTEXT(citizen_services_records_log!K506),citizen_services_records_log!K506, ISBLANK(citizen_services_records_log!K506),"None")</f>
        <v>None</v>
      </c>
      <c r="L506" s="5" t="str" cm="1">
        <f t="array" ref="L506">SUBSTITUTE(PROPER(_xlfn.IFS(ISTEXT(citizen_services_records_log!L506),citizen_services_records_log!L506, ISBLANK(citizen_services_records_log!L506),"None")),"Id","ID",1)</f>
        <v>Awaiting Home Affairs Confirmation</v>
      </c>
      <c r="M506" s="5" t="str" cm="1">
        <f t="array" ref="M506">IF(citizen_services_records_log!M506 = "Re-opened","Re-opened",PROPER(_xlfn.IFS(ISTEXT(citizen_services_records_log!M506),citizen_services_records_log!M506, ISBLANK(citizen_services_records_log!M506),"None")))</f>
        <v>Closed</v>
      </c>
      <c r="N506" s="5" t="str" cm="1">
        <f t="array" ref="N506">(_xlfn.IFS(ISTEXT(citizen_services_records_log!N506),citizen_services_records_log!N506,ISBLANK(citizen_services_records_log!N506),"None"))</f>
        <v>None</v>
      </c>
      <c r="O506" s="5" t="str" cm="1">
        <f t="array" ref="O506">_xlfn.IFS(ISTEXT(citizen_services_records_log!O506),PROPER(citizen_services_records_log!O506),ISBLANK(citizen_services_records_log!O506),"None")</f>
        <v>Palesa Sithole</v>
      </c>
      <c r="P506" s="4">
        <f>IF(ISBLANK(citizen_services_records_log!P506),"None",IF(ISNUMBER(citizen_services_records_log!P506),citizen_services_records_log!P506,DATE(RIGHT(citizen_services_records_log!P506,4),MID(citizen_services_records_log!P506,4,2),LEFT(citizen_services_records_log!P506,2))))</f>
        <v>46082</v>
      </c>
      <c r="Q506" s="5" t="str" cm="1">
        <f t="array" ref="Q506">SUBSTITUTE(_xlfn.IFS(ISTEXT(citizen_services_records_log!Q506),PROPER(citizen_services_records_log!Q506),ISBLANK(citizen_services_records_log!Q506),"None"),"Id","ID",1)</f>
        <v>Duplicate Application Found On System - Flagged</v>
      </c>
    </row>
    <row r="507" spans="1:17" x14ac:dyDescent="0.3">
      <c r="A507" s="5" t="str">
        <f>IF(ISBLANK(citizen_services_records_log!A507),"None",(CONCATENATE(UPPER(_xlfn.TEXTBEFORE(SUBSTITUTE(citizen_services_records_log!A507, "-", ""), {"0","1","2","3","4","5","6","7","8","9"}, 1)),"-",RIGHT(citizen_services_records_log!A507,6))))</f>
        <v>SASSA-000418</v>
      </c>
      <c r="B507" s="2">
        <f>IF(ISBLANK(citizen_services_records_log!B507),"None",IF(ISNUMBER(citizen_services_records_log!B507),citizen_services_records_log!B507,DATE(RIGHT(citizen_services_records_log!B507,4),MID(citizen_services_records_log!B507,4,2),LEFT(citizen_services_records_log!B507,2))))</f>
        <v>46165</v>
      </c>
      <c r="C507" s="5" t="str">
        <f>IF(citizen_services_records_log!C507 = "SASSA Grant Status Enquiry","SASSA - Grant Status Enquiry",IF(citizen_services_records_log!C507 = "SASSA Grant Application",  "SASSA - Grant Application", IF(citizen_services_records_log!C507=0,"None", citizen_services_records_log!C507)))</f>
        <v>SASSA - Grant Application</v>
      </c>
      <c r="D507" s="5" t="str" cm="1">
        <f t="array" ref="D507">_xlfn.IFS(ISTEXT(citizen_services_records_log!D507),PROPER(citizen_services_records_log!D507),ISBLANK(citizen_services_records_log!D507),"None")</f>
        <v>Sebokeng Sassa Office</v>
      </c>
      <c r="E507" s="5" t="str" cm="1">
        <f t="array" ref="E507">_xlfn.IFS(ISTEXT(citizen_services_records_log!E507),PROPER(citizen_services_records_log!E507),ISBLANK(citizen_services_records_log!E507),"None")</f>
        <v>Dorah Pretorius</v>
      </c>
      <c r="F507" s="6" cm="1">
        <f t="array" ref="F507">_xlfn.IFS(ISBLANK(citizen_services_records_log!F507),"None", TYPE(citizen_services_records_log!F507)=1,citizen_services_records_log!F507,citizen_services_records_log!F507="ID NOT PROVIDED","ID not provided" )</f>
        <v>9910000000000</v>
      </c>
      <c r="G507" s="4">
        <f>IF(ISBLANK(citizen_services_records_log!G507),"None",IF(ISNUMBER(citizen_services_records_log!G507),citizen_services_records_log!G507,DATE(RIGHT(citizen_services_records_log!G507,4),MID(citizen_services_records_log!G507,4,2),LEFT(citizen_services_records_log!G507,2))))</f>
        <v>36198</v>
      </c>
      <c r="H507" s="5" t="str" cm="1">
        <f t="array" ref="H507">_xlfn.IFS(citizen_services_records_log!H507="M", "Male", citizen_services_records_log!H507 = "F", "Female", citizen_services_records_log!H507="male", "Male", citizen_services_records_log!H507="female","Female", ISBLANK(citizen_services_records_log!H507),"None", citizen_services_records_log!H507 = "Female", "Female", citizen_services_records_log!H507="Male","Male")</f>
        <v>Female</v>
      </c>
      <c r="I507" s="6" t="str">
        <f>IF(OR(ISBLANK(citizen_services_records_log!I507),UPPER(TRIM(citizen_services_records_log!I507))="N/A"),"None",_xlfn.LET(_xlpm.d,RIGHT(SUBSTITUTE(SUBSTITUTE(SUBSTITUTE(SUBSTITUTE(citizen_services_records_log!I507," ",""),"-",""),"(",""),")",""),9),"0"&amp;LEFT(_xlpm.d,2)&amp;" "&amp;MID(_xlpm.d,3,3)&amp;" "&amp;RIGHT(_xlpm.d,4)))</f>
        <v>062 635 7318</v>
      </c>
      <c r="J507" s="5" t="str" cm="1">
        <f t="array" ref="J507">_xlfn.IFS(ISTEXT(citizen_services_records_log!J507),citizen_services_records_log!J507,ISBLANK(citizen_services_records_log!J507),"None")</f>
        <v>Ward 11</v>
      </c>
      <c r="K507" s="5" t="str" cm="1">
        <f t="array" ref="K507">_xlfn.IFS(ISTEXT(citizen_services_records_log!K507),citizen_services_records_log!K507, ISBLANK(citizen_services_records_log!K507),"None")</f>
        <v>Social Relief of Distress (SRD)</v>
      </c>
      <c r="L507" s="5" t="str" cm="1">
        <f t="array" ref="L507">SUBSTITUTE(PROPER(_xlfn.IFS(ISTEXT(citizen_services_records_log!L507),citizen_services_records_log!L507, ISBLANK(citizen_services_records_log!L507),"None")),"Id","ID",1)</f>
        <v>Approved</v>
      </c>
      <c r="M507" s="5" t="str" cm="1">
        <f t="array" ref="M507">IF(citizen_services_records_log!M507 = "Re-opened","Re-opened",PROPER(_xlfn.IFS(ISTEXT(citizen_services_records_log!M507),citizen_services_records_log!M507, ISBLANK(citizen_services_records_log!M507),"None")))</f>
        <v>Captured</v>
      </c>
      <c r="N507" s="5" t="str" cm="1">
        <f t="array" ref="N507">(_xlfn.IFS(ISTEXT(citizen_services_records_log!N507),citizen_services_records_log!N507,ISBLANK(citizen_services_records_log!N507),"None"))</f>
        <v>Q188</v>
      </c>
      <c r="O507" s="5" t="str" cm="1">
        <f t="array" ref="O507">_xlfn.IFS(ISTEXT(citizen_services_records_log!O507),PROPER(citizen_services_records_log!O507),ISBLANK(citizen_services_records_log!O507),"None")</f>
        <v>Refilwe Swart</v>
      </c>
      <c r="P507" s="4" t="str">
        <f>IF(ISBLANK(citizen_services_records_log!P507),"None",IF(ISNUMBER(citizen_services_records_log!P507),citizen_services_records_log!P507,DATE(RIGHT(citizen_services_records_log!P507,4),MID(citizen_services_records_log!P507,4,2),LEFT(citizen_services_records_log!P507,2))))</f>
        <v>None</v>
      </c>
      <c r="Q507" s="5" t="str" cm="1">
        <f t="array" ref="Q507">SUBSTITUTE(_xlfn.IFS(ISTEXT(citizen_services_records_log!Q507),PROPER(citizen_services_records_log!Q507),ISBLANK(citizen_services_records_log!Q507),"None"),"Id","ID",1)</f>
        <v>Urgent Case - Fast-Tracked Per Supervisor Approval</v>
      </c>
    </row>
    <row r="508" spans="1:17" x14ac:dyDescent="0.3">
      <c r="A508" s="5" t="str">
        <f>IF(ISBLANK(citizen_services_records_log!A508),"None",(CONCATENATE(UPPER(_xlfn.TEXTBEFORE(SUBSTITUTE(citizen_services_records_log!A508, "-", ""), {"0","1","2","3","4","5","6","7","8","9"}, 1)),"-",RIGHT(citizen_services_records_log!A508,6))))</f>
        <v>SASSA-000279</v>
      </c>
      <c r="B508" s="2">
        <f>IF(ISBLANK(citizen_services_records_log!B508),"None",IF(ISNUMBER(citizen_services_records_log!B508),citizen_services_records_log!B508,DATE(RIGHT(citizen_services_records_log!B508,4),MID(citizen_services_records_log!B508,4,2),LEFT(citizen_services_records_log!B508,2))))</f>
        <v>46109</v>
      </c>
      <c r="C508" s="5" t="str">
        <f>IF(citizen_services_records_log!C508 = "SASSA Grant Status Enquiry","SASSA - Grant Status Enquiry",IF(citizen_services_records_log!C508 = "SASSA Grant Application",  "SASSA - Grant Application", IF(citizen_services_records_log!C508=0,"None", citizen_services_records_log!C508)))</f>
        <v>SASSA - Grant Status Enquiry</v>
      </c>
      <c r="D508" s="5" t="str" cm="1">
        <f t="array" ref="D508">_xlfn.IFS(ISTEXT(citizen_services_records_log!D508),PROPER(citizen_services_records_log!D508),ISBLANK(citizen_services_records_log!D508),"None")</f>
        <v>Sharpeville Clinic</v>
      </c>
      <c r="E508" s="5" t="str" cm="1">
        <f t="array" ref="E508">_xlfn.IFS(ISTEXT(citizen_services_records_log!E508),PROPER(citizen_services_records_log!E508),ISBLANK(citizen_services_records_log!E508),"None")</f>
        <v>Sipho Mokoena</v>
      </c>
      <c r="F508" s="6" cm="1">
        <f t="array" ref="F508">_xlfn.IFS(ISBLANK(citizen_services_records_log!F508),"None", TYPE(citizen_services_records_log!F508)=1,citizen_services_records_log!F508,citizen_services_records_log!F508="ID NOT PROVIDED","ID not provided" )</f>
        <v>7900000000000</v>
      </c>
      <c r="G508" s="4">
        <f>IF(ISBLANK(citizen_services_records_log!G508),"None",IF(ISNUMBER(citizen_services_records_log!G508),citizen_services_records_log!G508,DATE(RIGHT(citizen_services_records_log!G508,4),MID(citizen_services_records_log!G508,4,2),LEFT(citizen_services_records_log!G508,2))))</f>
        <v>28879</v>
      </c>
      <c r="H508" s="5" t="str" cm="1">
        <f t="array" ref="H508">_xlfn.IFS(citizen_services_records_log!H508="M", "Male", citizen_services_records_log!H508 = "F", "Female", citizen_services_records_log!H508="male", "Male", citizen_services_records_log!H508="female","Female", ISBLANK(citizen_services_records_log!H508),"None", citizen_services_records_log!H508 = "Female", "Female", citizen_services_records_log!H508="Male","Male")</f>
        <v>None</v>
      </c>
      <c r="I508" s="6" t="str">
        <f>IF(OR(ISBLANK(citizen_services_records_log!I508),UPPER(TRIM(citizen_services_records_log!I508))="N/A"),"None",_xlfn.LET(_xlpm.d,RIGHT(SUBSTITUTE(SUBSTITUTE(SUBSTITUTE(SUBSTITUTE(citizen_services_records_log!I508," ",""),"-",""),"(",""),")",""),9),"0"&amp;LEFT(_xlpm.d,2)&amp;" "&amp;MID(_xlpm.d,3,3)&amp;" "&amp;RIGHT(_xlpm.d,4)))</f>
        <v>068 124 5976</v>
      </c>
      <c r="J508" s="5" t="str" cm="1">
        <f t="array" ref="J508">_xlfn.IFS(ISTEXT(citizen_services_records_log!J508),citizen_services_records_log!J508,ISBLANK(citizen_services_records_log!J508),"None")</f>
        <v>Ward 1</v>
      </c>
      <c r="K508" s="5" t="str" cm="1">
        <f t="array" ref="K508">_xlfn.IFS(ISTEXT(citizen_services_records_log!K508),citizen_services_records_log!K508, ISBLANK(citizen_services_records_log!K508),"None")</f>
        <v>SRD Grant</v>
      </c>
      <c r="L508" s="5" t="str" cm="1">
        <f t="array" ref="L508">SUBSTITUTE(PROPER(_xlfn.IFS(ISTEXT(citizen_services_records_log!L508),citizen_services_records_log!L508, ISBLANK(citizen_services_records_log!L508),"None")),"Id","ID",1)</f>
        <v>Rejected</v>
      </c>
      <c r="M508" s="5" t="str" cm="1">
        <f t="array" ref="M508">IF(citizen_services_records_log!M508 = "Re-opened","Re-opened",PROPER(_xlfn.IFS(ISTEXT(citizen_services_records_log!M508),citizen_services_records_log!M508, ISBLANK(citizen_services_records_log!M508),"None")))</f>
        <v>Escalated</v>
      </c>
      <c r="N508" s="5" t="str" cm="1">
        <f t="array" ref="N508">(_xlfn.IFS(ISTEXT(citizen_services_records_log!N508),citizen_services_records_log!N508,ISBLANK(citizen_services_records_log!N508),"None"))</f>
        <v>Q058</v>
      </c>
      <c r="O508" s="5" t="str" cm="1">
        <f t="array" ref="O508">_xlfn.IFS(ISTEXT(citizen_services_records_log!O508),PROPER(citizen_services_records_log!O508),ISBLANK(citizen_services_records_log!O508),"None")</f>
        <v>Zanele Coetzee</v>
      </c>
      <c r="P508" s="4" t="str">
        <f>IF(ISBLANK(citizen_services_records_log!P508),"None",IF(ISNUMBER(citizen_services_records_log!P508),citizen_services_records_log!P508,DATE(RIGHT(citizen_services_records_log!P508,4),MID(citizen_services_records_log!P508,4,2),LEFT(citizen_services_records_log!P508,2))))</f>
        <v>None</v>
      </c>
      <c r="Q508" s="5" t="str" cm="1">
        <f t="array" ref="Q508">SUBSTITUTE(_xlfn.IFS(ISTEXT(citizen_services_records_log!Q508),PROPER(citizen_services_records_log!Q508),ISBLANK(citizen_services_records_log!Q508),"None"),"Id","ID",1)</f>
        <v>Duplicate Application Found On System - Flagged</v>
      </c>
    </row>
    <row r="509" spans="1:17" x14ac:dyDescent="0.3">
      <c r="A509" s="5" t="str">
        <f>IF(ISBLANK(citizen_services_records_log!A509),"None",(CONCATENATE(UPPER(_xlfn.TEXTBEFORE(SUBSTITUTE(citizen_services_records_log!A509, "-", ""), {"0","1","2","3","4","5","6","7","8","9"}, 1)),"-",RIGHT(citizen_services_records_log!A509,6))))</f>
        <v>MUN-000642</v>
      </c>
      <c r="B509" s="2">
        <f>IF(ISBLANK(citizen_services_records_log!B509),"None",IF(ISNUMBER(citizen_services_records_log!B509),citizen_services_records_log!B509,DATE(RIGHT(citizen_services_records_log!B509,4),MID(citizen_services_records_log!B509,4,2),LEFT(citizen_services_records_log!B509,2))))</f>
        <v>46262</v>
      </c>
      <c r="C509" s="5" t="str">
        <f>IF(citizen_services_records_log!C509 = "SASSA Grant Status Enquiry","SASSA - Grant Status Enquiry",IF(citizen_services_records_log!C509 = "SASSA Grant Application",  "SASSA - Grant Application", IF(citizen_services_records_log!C509=0,"None", citizen_services_records_log!C509)))</f>
        <v>Municipal - Account Query</v>
      </c>
      <c r="D509" s="5" t="str" cm="1">
        <f t="array" ref="D509">_xlfn.IFS(ISTEXT(citizen_services_records_log!D509),PROPER(citizen_services_records_log!D509),ISBLANK(citizen_services_records_log!D509),"None")</f>
        <v>Sharpeville Clinic</v>
      </c>
      <c r="E509" s="5" t="str" cm="1">
        <f t="array" ref="E509">_xlfn.IFS(ISTEXT(citizen_services_records_log!E509),PROPER(citizen_services_records_log!E509),ISBLANK(citizen_services_records_log!E509),"None")</f>
        <v>Willem Radebe</v>
      </c>
      <c r="F509" s="6" cm="1">
        <f t="array" ref="F509">_xlfn.IFS(ISBLANK(citizen_services_records_log!F509),"None", TYPE(citizen_services_records_log!F509)=1,citizen_services_records_log!F509,citizen_services_records_log!F509="ID NOT PROVIDED","ID not provided" )</f>
        <v>7900000000000</v>
      </c>
      <c r="G509" s="4">
        <f>IF(ISBLANK(citizen_services_records_log!G509),"None",IF(ISNUMBER(citizen_services_records_log!G509),citizen_services_records_log!G509,DATE(RIGHT(citizen_services_records_log!G509,4),MID(citizen_services_records_log!G509,4,2),LEFT(citizen_services_records_log!G509,2))))</f>
        <v>28867</v>
      </c>
      <c r="H509" s="5" t="str" cm="1">
        <f t="array" ref="H509">_xlfn.IFS(citizen_services_records_log!H509="M", "Male", citizen_services_records_log!H509 = "F", "Female", citizen_services_records_log!H509="male", "Male", citizen_services_records_log!H509="female","Female", ISBLANK(citizen_services_records_log!H509),"None", citizen_services_records_log!H509 = "Female", "Female", citizen_services_records_log!H509="Male","Male")</f>
        <v>Female</v>
      </c>
      <c r="I509" s="6" t="str">
        <f>IF(OR(ISBLANK(citizen_services_records_log!I509),UPPER(TRIM(citizen_services_records_log!I509))="N/A"),"None",_xlfn.LET(_xlpm.d,RIGHT(SUBSTITUTE(SUBSTITUTE(SUBSTITUTE(SUBSTITUTE(citizen_services_records_log!I509," ",""),"-",""),"(",""),")",""),9),"0"&amp;LEFT(_xlpm.d,2)&amp;" "&amp;MID(_xlpm.d,3,3)&amp;" "&amp;RIGHT(_xlpm.d,4)))</f>
        <v>063 720 0953</v>
      </c>
      <c r="J509" s="5" t="str" cm="1">
        <f t="array" ref="J509">_xlfn.IFS(ISTEXT(citizen_services_records_log!J509),citizen_services_records_log!J509,ISBLANK(citizen_services_records_log!J509),"None")</f>
        <v>Ward 17</v>
      </c>
      <c r="K509" s="5" t="str" cm="1">
        <f t="array" ref="K509">_xlfn.IFS(ISTEXT(citizen_services_records_log!K509),citizen_services_records_log!K509, ISBLANK(citizen_services_records_log!K509),"None")</f>
        <v>None</v>
      </c>
      <c r="L509" s="5" t="str" cm="1">
        <f t="array" ref="L509">SUBSTITUTE(PROPER(_xlfn.IFS(ISTEXT(citizen_services_records_log!L509),citizen_services_records_log!L509, ISBLANK(citizen_services_records_log!L509),"None")),"Id","ID",1)</f>
        <v>Awaiting Home Affairs Confirmation</v>
      </c>
      <c r="M509" s="5" t="str" cm="1">
        <f t="array" ref="M509">IF(citizen_services_records_log!M509 = "Re-opened","Re-opened",PROPER(_xlfn.IFS(ISTEXT(citizen_services_records_log!M509),citizen_services_records_log!M509, ISBLANK(citizen_services_records_log!M509),"None")))</f>
        <v>Captured</v>
      </c>
      <c r="N509" s="5" t="str" cm="1">
        <f t="array" ref="N509">(_xlfn.IFS(ISTEXT(citizen_services_records_log!N509),citizen_services_records_log!N509,ISBLANK(citizen_services_records_log!N509),"None"))</f>
        <v>Q155</v>
      </c>
      <c r="O509" s="5" t="str" cm="1">
        <f t="array" ref="O509">_xlfn.IFS(ISTEXT(citizen_services_records_log!O509),PROPER(citizen_services_records_log!O509),ISBLANK(citizen_services_records_log!O509),"None")</f>
        <v>None</v>
      </c>
      <c r="P509" s="4">
        <f>IF(ISBLANK(citizen_services_records_log!P509),"None",IF(ISNUMBER(citizen_services_records_log!P509),citizen_services_records_log!P509,DATE(RIGHT(citizen_services_records_log!P509,4),MID(citizen_services_records_log!P509,4,2),LEFT(citizen_services_records_log!P509,2))))</f>
        <v>46280</v>
      </c>
      <c r="Q509" s="5" t="str" cm="1">
        <f t="array" ref="Q509">SUBSTITUTE(_xlfn.IFS(ISTEXT(citizen_services_records_log!Q509),PROPER(citizen_services_records_log!Q509),ISBLANK(citizen_services_records_log!Q509),"None"),"Id","ID",1)</f>
        <v>Grant Payment Query - Referred To Sassa Call Centre</v>
      </c>
    </row>
    <row r="510" spans="1:17" x14ac:dyDescent="0.3">
      <c r="A510" s="5" t="str">
        <f>IF(ISBLANK(citizen_services_records_log!A510),"None",(CONCATENATE(UPPER(_xlfn.TEXTBEFORE(SUBSTITUTE(citizen_services_records_log!A510, "-", ""), {"0","1","2","3","4","5","6","7","8","9"}, 1)),"-",RIGHT(citizen_services_records_log!A510,6))))</f>
        <v>None</v>
      </c>
      <c r="B510" s="2" t="str">
        <f>IF(ISBLANK(citizen_services_records_log!B510),"None",IF(ISNUMBER(citizen_services_records_log!B510),citizen_services_records_log!B510,DATE(RIGHT(citizen_services_records_log!B510,4),MID(citizen_services_records_log!B510,4,2),LEFT(citizen_services_records_log!B510,2))))</f>
        <v>None</v>
      </c>
      <c r="C510" s="5" t="str">
        <f>IF(citizen_services_records_log!C510 = "SASSA Grant Status Enquiry","SASSA - Grant Status Enquiry",IF(citizen_services_records_log!C510 = "SASSA Grant Application",  "SASSA - Grant Application", IF(citizen_services_records_log!C510=0,"None", citizen_services_records_log!C510)))</f>
        <v>None</v>
      </c>
      <c r="D510" s="5" t="str" cm="1">
        <f t="array" ref="D510">_xlfn.IFS(ISTEXT(citizen_services_records_log!D510),PROPER(citizen_services_records_log!D510),ISBLANK(citizen_services_records_log!D510),"None")</f>
        <v>None</v>
      </c>
      <c r="E510" s="5" t="str" cm="1">
        <f t="array" ref="E510">_xlfn.IFS(ISTEXT(citizen_services_records_log!E510),PROPER(citizen_services_records_log!E510),ISBLANK(citizen_services_records_log!E510),"None")</f>
        <v>None</v>
      </c>
      <c r="F510" s="6" t="str" cm="1">
        <f t="array" ref="F510">_xlfn.IFS(ISBLANK(citizen_services_records_log!F510),"None", TYPE(citizen_services_records_log!F510)=1,citizen_services_records_log!F510,citizen_services_records_log!F510="ID NOT PROVIDED","ID not provided" )</f>
        <v>None</v>
      </c>
      <c r="G510" s="4" t="str">
        <f>IF(ISBLANK(citizen_services_records_log!G510),"None",IF(ISNUMBER(citizen_services_records_log!G510),citizen_services_records_log!G510,DATE(RIGHT(citizen_services_records_log!G510,4),MID(citizen_services_records_log!G510,4,2),LEFT(citizen_services_records_log!G510,2))))</f>
        <v>None</v>
      </c>
      <c r="H510" s="5" t="str" cm="1">
        <f t="array" ref="H510">_xlfn.IFS(citizen_services_records_log!H510="M", "Male", citizen_services_records_log!H510 = "F", "Female", citizen_services_records_log!H510="male", "Male", citizen_services_records_log!H510="female","Female", ISBLANK(citizen_services_records_log!H510),"None", citizen_services_records_log!H510 = "Female", "Female", citizen_services_records_log!H510="Male","Male")</f>
        <v>None</v>
      </c>
      <c r="I510" s="6" t="str">
        <f>IF(OR(ISBLANK(citizen_services_records_log!I510),UPPER(TRIM(citizen_services_records_log!I510))="N/A"),"None",_xlfn.LET(_xlpm.d,RIGHT(SUBSTITUTE(SUBSTITUTE(SUBSTITUTE(SUBSTITUTE(citizen_services_records_log!I510," ",""),"-",""),"(",""),")",""),9),"0"&amp;LEFT(_xlpm.d,2)&amp;" "&amp;MID(_xlpm.d,3,3)&amp;" "&amp;RIGHT(_xlpm.d,4)))</f>
        <v>None</v>
      </c>
      <c r="J510" s="5" t="str" cm="1">
        <f t="array" ref="J510">_xlfn.IFS(ISTEXT(citizen_services_records_log!J510),citizen_services_records_log!J510,ISBLANK(citizen_services_records_log!J510),"None")</f>
        <v>None</v>
      </c>
      <c r="K510" s="5" t="str" cm="1">
        <f t="array" ref="K510">_xlfn.IFS(ISTEXT(citizen_services_records_log!K510),citizen_services_records_log!K510, ISBLANK(citizen_services_records_log!K510),"None")</f>
        <v>None</v>
      </c>
      <c r="L510" s="5" t="str" cm="1">
        <f t="array" ref="L510">SUBSTITUTE(PROPER(_xlfn.IFS(ISTEXT(citizen_services_records_log!L510),citizen_services_records_log!L510, ISBLANK(citizen_services_records_log!L510),"None")),"Id","ID",1)</f>
        <v>None</v>
      </c>
      <c r="M510" s="5" t="str" cm="1">
        <f t="array" ref="M510">IF(citizen_services_records_log!M510 = "Re-opened","Re-opened",PROPER(_xlfn.IFS(ISTEXT(citizen_services_records_log!M510),citizen_services_records_log!M510, ISBLANK(citizen_services_records_log!M510),"None")))</f>
        <v>None</v>
      </c>
      <c r="N510" s="5" t="str" cm="1">
        <f t="array" ref="N510">(_xlfn.IFS(ISTEXT(citizen_services_records_log!N510),citizen_services_records_log!N510,ISBLANK(citizen_services_records_log!N510),"None"))</f>
        <v>None</v>
      </c>
      <c r="O510" s="5" t="str" cm="1">
        <f t="array" ref="O510">_xlfn.IFS(ISTEXT(citizen_services_records_log!O510),PROPER(citizen_services_records_log!O510),ISBLANK(citizen_services_records_log!O510),"None")</f>
        <v>None</v>
      </c>
      <c r="P510" s="4" t="str">
        <f>IF(ISBLANK(citizen_services_records_log!P510),"None",IF(ISNUMBER(citizen_services_records_log!P510),citizen_services_records_log!P510,DATE(RIGHT(citizen_services_records_log!P510,4),MID(citizen_services_records_log!P510,4,2),LEFT(citizen_services_records_log!P510,2))))</f>
        <v>None</v>
      </c>
      <c r="Q510" s="5" t="str" cm="1">
        <f t="array" ref="Q510">SUBSTITUTE(_xlfn.IFS(ISTEXT(citizen_services_records_log!Q510),PROPER(citizen_services_records_log!Q510),ISBLANK(citizen_services_records_log!Q510),"None"),"Id","ID",1)</f>
        <v>None</v>
      </c>
    </row>
    <row r="511" spans="1:17" x14ac:dyDescent="0.3">
      <c r="A511" s="5" t="str">
        <f>IF(ISBLANK(citizen_services_records_log!A511),"None",(CONCATENATE(UPPER(_xlfn.TEXTBEFORE(SUBSTITUTE(citizen_services_records_log!A511, "-", ""), {"0","1","2","3","4","5","6","7","8","9"}, 1)),"-",RIGHT(citizen_services_records_log!A511,6))))</f>
        <v>CLN-000525</v>
      </c>
      <c r="B511" s="2">
        <f>IF(ISBLANK(citizen_services_records_log!B511),"None",IF(ISNUMBER(citizen_services_records_log!B511),citizen_services_records_log!B511,DATE(RIGHT(citizen_services_records_log!B511,4),MID(citizen_services_records_log!B511,4,2),LEFT(citizen_services_records_log!B511,2))))</f>
        <v>46268</v>
      </c>
      <c r="C511" s="5" t="str">
        <f>IF(citizen_services_records_log!C511 = "SASSA Grant Status Enquiry","SASSA - Grant Status Enquiry",IF(citizen_services_records_log!C511 = "SASSA Grant Application",  "SASSA - Grant Application", IF(citizen_services_records_log!C511=0,"None", citizen_services_records_log!C511)))</f>
        <v>Clinic - Chronic Medication Collection</v>
      </c>
      <c r="D511" s="5" t="str" cm="1">
        <f t="array" ref="D511">_xlfn.IFS(ISTEXT(citizen_services_records_log!D511),PROPER(citizen_services_records_log!D511),ISBLANK(citizen_services_records_log!D511),"None")</f>
        <v>Emfuleni Municipal Office</v>
      </c>
      <c r="E511" s="5" t="str" cm="1">
        <f t="array" ref="E511">_xlfn.IFS(ISTEXT(citizen_services_records_log!E511),PROPER(citizen_services_records_log!E511),ISBLANK(citizen_services_records_log!E511),"None")</f>
        <v>Marie Radebe</v>
      </c>
      <c r="F511" s="6" cm="1">
        <f t="array" ref="F511">_xlfn.IFS(ISBLANK(citizen_services_records_log!F511),"None", TYPE(citizen_services_records_log!F511)=1,citizen_services_records_log!F511,citizen_services_records_log!F511="ID NOT PROVIDED","ID not provided" )</f>
        <v>4510000000000</v>
      </c>
      <c r="G511" s="4">
        <f>IF(ISBLANK(citizen_services_records_log!G511),"None",IF(ISNUMBER(citizen_services_records_log!G511),citizen_services_records_log!G511,DATE(RIGHT(citizen_services_records_log!G511,4),MID(citizen_services_records_log!G511,4,2),LEFT(citizen_services_records_log!G511,2))))</f>
        <v>16747</v>
      </c>
      <c r="H511" s="5" t="str" cm="1">
        <f t="array" ref="H511">_xlfn.IFS(citizen_services_records_log!H511="M", "Male", citizen_services_records_log!H511 = "F", "Female", citizen_services_records_log!H511="male", "Male", citizen_services_records_log!H511="female","Female", ISBLANK(citizen_services_records_log!H511),"None", citizen_services_records_log!H511 = "Female", "Female", citizen_services_records_log!H511="Male","Male")</f>
        <v>Male</v>
      </c>
      <c r="I511" s="6" t="str">
        <f>IF(OR(ISBLANK(citizen_services_records_log!I511),UPPER(TRIM(citizen_services_records_log!I511))="N/A"),"None",_xlfn.LET(_xlpm.d,RIGHT(SUBSTITUTE(SUBSTITUTE(SUBSTITUTE(SUBSTITUTE(citizen_services_records_log!I511," ",""),"-",""),"(",""),")",""),9),"0"&amp;LEFT(_xlpm.d,2)&amp;" "&amp;MID(_xlpm.d,3,3)&amp;" "&amp;RIGHT(_xlpm.d,4)))</f>
        <v>072 410 9650</v>
      </c>
      <c r="J511" s="5" t="str" cm="1">
        <f t="array" ref="J511">_xlfn.IFS(ISTEXT(citizen_services_records_log!J511),citizen_services_records_log!J511,ISBLANK(citizen_services_records_log!J511),"None")</f>
        <v>Ward 13</v>
      </c>
      <c r="K511" s="5" t="str" cm="1">
        <f t="array" ref="K511">_xlfn.IFS(ISTEXT(citizen_services_records_log!K511),citizen_services_records_log!K511, ISBLANK(citizen_services_records_log!K511),"None")</f>
        <v>None</v>
      </c>
      <c r="L511" s="5" t="str" cm="1">
        <f t="array" ref="L511">SUBSTITUTE(PROPER(_xlfn.IFS(ISTEXT(citizen_services_records_log!L511),citizen_services_records_log!L511, ISBLANK(citizen_services_records_log!L511),"None")),"Id","ID",1)</f>
        <v>Awaiting Home Affairs Confirmation</v>
      </c>
      <c r="M511" s="5" t="str" cm="1">
        <f t="array" ref="M511">IF(citizen_services_records_log!M511 = "Re-opened","Re-opened",PROPER(_xlfn.IFS(ISTEXT(citizen_services_records_log!M511),citizen_services_records_log!M511, ISBLANK(citizen_services_records_log!M511),"None")))</f>
        <v>Closed</v>
      </c>
      <c r="N511" s="5" t="str" cm="1">
        <f t="array" ref="N511">(_xlfn.IFS(ISTEXT(citizen_services_records_log!N511),citizen_services_records_log!N511,ISBLANK(citizen_services_records_log!N511),"None"))</f>
        <v>Q072</v>
      </c>
      <c r="O511" s="5" t="str" cm="1">
        <f t="array" ref="O511">_xlfn.IFS(ISTEXT(citizen_services_records_log!O511),PROPER(citizen_services_records_log!O511),ISBLANK(citizen_services_records_log!O511),"None")</f>
        <v>Palesa Nel</v>
      </c>
      <c r="P511" s="4">
        <f>IF(ISBLANK(citizen_services_records_log!P511),"None",IF(ISNUMBER(citizen_services_records_log!P511),citizen_services_records_log!P511,DATE(RIGHT(citizen_services_records_log!P511,4),MID(citizen_services_records_log!P511,4,2),LEFT(citizen_services_records_log!P511,2))))</f>
        <v>46110</v>
      </c>
      <c r="Q511" s="5" t="str" cm="1">
        <f t="array" ref="Q511">SUBSTITUTE(_xlfn.IFS(ISTEXT(citizen_services_records_log!Q511),PROPER(citizen_services_records_log!Q511),ISBLANK(citizen_services_records_log!Q511),"None"),"Id","ID",1)</f>
        <v>None</v>
      </c>
    </row>
    <row r="512" spans="1:17" x14ac:dyDescent="0.3">
      <c r="A512" s="5" t="str">
        <f>IF(ISBLANK(citizen_services_records_log!A512),"None",(CONCATENATE(UPPER(_xlfn.TEXTBEFORE(SUBSTITUTE(citizen_services_records_log!A512, "-", ""), {"0","1","2","3","4","5","6","7","8","9"}, 1)),"-",RIGHT(citizen_services_records_log!A512,6))))</f>
        <v>CLN-000731</v>
      </c>
      <c r="B512" s="2">
        <f>IF(ISBLANK(citizen_services_records_log!B512),"None",IF(ISNUMBER(citizen_services_records_log!B512),citizen_services_records_log!B512,DATE(RIGHT(citizen_services_records_log!B512,4),MID(citizen_services_records_log!B512,4,2),LEFT(citizen_services_records_log!B512,2))))</f>
        <v>46173</v>
      </c>
      <c r="C512" s="5" t="str">
        <f>IF(citizen_services_records_log!C512 = "SASSA Grant Status Enquiry","SASSA - Grant Status Enquiry",IF(citizen_services_records_log!C512 = "SASSA Grant Application",  "SASSA - Grant Application", IF(citizen_services_records_log!C512=0,"None", citizen_services_records_log!C512)))</f>
        <v>Clinic - General Consultation</v>
      </c>
      <c r="D512" s="5" t="str" cm="1">
        <f t="array" ref="D512">_xlfn.IFS(ISTEXT(citizen_services_records_log!D512),PROPER(citizen_services_records_log!D512),ISBLANK(citizen_services_records_log!D512),"None")</f>
        <v>Sebokeng Sassa Office</v>
      </c>
      <c r="E512" s="5" t="str" cm="1">
        <f t="array" ref="E512">_xlfn.IFS(ISTEXT(citizen_services_records_log!E512),PROPER(citizen_services_records_log!E512),ISBLANK(citizen_services_records_log!E512),"None")</f>
        <v>Tumelo Mahlangu</v>
      </c>
      <c r="F512" s="6" cm="1">
        <f t="array" ref="F512">_xlfn.IFS(ISBLANK(citizen_services_records_log!F512),"None", TYPE(citizen_services_records_log!F512)=1,citizen_services_records_log!F512,citizen_services_records_log!F512="ID NOT PROVIDED","ID not provided" )</f>
        <v>605000000000</v>
      </c>
      <c r="G512" s="4">
        <f>IF(ISBLANK(citizen_services_records_log!G512),"None",IF(ISNUMBER(citizen_services_records_log!G512),citizen_services_records_log!G512,DATE(RIGHT(citizen_services_records_log!G512,4),MID(citizen_services_records_log!G512,4,2),LEFT(citizen_services_records_log!G512,2))))</f>
        <v>38845</v>
      </c>
      <c r="H512" s="5" t="str" cm="1">
        <f t="array" ref="H512">_xlfn.IFS(citizen_services_records_log!H512="M", "Male", citizen_services_records_log!H512 = "F", "Female", citizen_services_records_log!H512="male", "Male", citizen_services_records_log!H512="female","Female", ISBLANK(citizen_services_records_log!H512),"None", citizen_services_records_log!H512 = "Female", "Female", citizen_services_records_log!H512="Male","Male")</f>
        <v>Male</v>
      </c>
      <c r="I512" s="6" t="str">
        <f>IF(OR(ISBLANK(citizen_services_records_log!I512),UPPER(TRIM(citizen_services_records_log!I512))="N/A"),"None",_xlfn.LET(_xlpm.d,RIGHT(SUBSTITUTE(SUBSTITUTE(SUBSTITUTE(SUBSTITUTE(citizen_services_records_log!I512," ",""),"-",""),"(",""),")",""),9),"0"&amp;LEFT(_xlpm.d,2)&amp;" "&amp;MID(_xlpm.d,3,3)&amp;" "&amp;RIGHT(_xlpm.d,4)))</f>
        <v>064 643 0867</v>
      </c>
      <c r="J512" s="5" t="str" cm="1">
        <f t="array" ref="J512">_xlfn.IFS(ISTEXT(citizen_services_records_log!J512),citizen_services_records_log!J512,ISBLANK(citizen_services_records_log!J512),"None")</f>
        <v>Ward 18</v>
      </c>
      <c r="K512" s="5" t="str" cm="1">
        <f t="array" ref="K512">_xlfn.IFS(ISTEXT(citizen_services_records_log!K512),citizen_services_records_log!K512, ISBLANK(citizen_services_records_log!K512),"None")</f>
        <v>None</v>
      </c>
      <c r="L512" s="5" t="str" cm="1">
        <f t="array" ref="L512">SUBSTITUTE(PROPER(_xlfn.IFS(ISTEXT(citizen_services_records_log!L512),citizen_services_records_log!L512, ISBLANK(citizen_services_records_log!L512),"None")),"Id","ID",1)</f>
        <v>None</v>
      </c>
      <c r="M512" s="5" t="str" cm="1">
        <f t="array" ref="M512">IF(citizen_services_records_log!M512 = "Re-opened","Re-opened",PROPER(_xlfn.IFS(ISTEXT(citizen_services_records_log!M512),citizen_services_records_log!M512, ISBLANK(citizen_services_records_log!M512),"None")))</f>
        <v>Captured</v>
      </c>
      <c r="N512" s="5" t="str" cm="1">
        <f t="array" ref="N512">(_xlfn.IFS(ISTEXT(citizen_services_records_log!N512),citizen_services_records_log!N512,ISBLANK(citizen_services_records_log!N512),"None"))</f>
        <v>Q292</v>
      </c>
      <c r="O512" s="5" t="str" cm="1">
        <f t="array" ref="O512">_xlfn.IFS(ISTEXT(citizen_services_records_log!O512),PROPER(citizen_services_records_log!O512),ISBLANK(citizen_services_records_log!O512),"None")</f>
        <v>Palesa Meyer</v>
      </c>
      <c r="P512" s="4" t="str">
        <f>IF(ISBLANK(citizen_services_records_log!P512),"None",IF(ISNUMBER(citizen_services_records_log!P512),citizen_services_records_log!P512,DATE(RIGHT(citizen_services_records_log!P512,4),MID(citizen_services_records_log!P512,4,2),LEFT(citizen_services_records_log!P512,2))))</f>
        <v>None</v>
      </c>
      <c r="Q512" s="5" t="str" cm="1">
        <f t="array" ref="Q512">SUBSTITUTE(_xlfn.IFS(ISTEXT(citizen_services_records_log!Q512),PROPER(citizen_services_records_log!Q512),ISBLANK(citizen_services_records_log!Q512),"None"),"Id","ID",1)</f>
        <v>Incorrect ID Number Provided Initially, Corrected</v>
      </c>
    </row>
    <row r="513" spans="1:17" x14ac:dyDescent="0.3">
      <c r="A513" s="5" t="str">
        <f>IF(ISBLANK(citizen_services_records_log!A513),"None",(CONCATENATE(UPPER(_xlfn.TEXTBEFORE(SUBSTITUTE(citizen_services_records_log!A513, "-", ""), {"0","1","2","3","4","5","6","7","8","9"}, 1)),"-",RIGHT(citizen_services_records_log!A513,6))))</f>
        <v>SASSA-000515</v>
      </c>
      <c r="B513" s="2">
        <f>IF(ISBLANK(citizen_services_records_log!B513),"None",IF(ISNUMBER(citizen_services_records_log!B513),citizen_services_records_log!B513,DATE(RIGHT(citizen_services_records_log!B513,4),MID(citizen_services_records_log!B513,4,2),LEFT(citizen_services_records_log!B513,2))))</f>
        <v>46102</v>
      </c>
      <c r="C513" s="5" t="str">
        <f>IF(citizen_services_records_log!C513 = "SASSA Grant Status Enquiry","SASSA - Grant Status Enquiry",IF(citizen_services_records_log!C513 = "SASSA Grant Application",  "SASSA - Grant Application", IF(citizen_services_records_log!C513=0,"None", citizen_services_records_log!C513)))</f>
        <v>SASSA - Grant Application</v>
      </c>
      <c r="D513" s="5" t="str" cm="1">
        <f t="array" ref="D513">_xlfn.IFS(ISTEXT(citizen_services_records_log!D513),PROPER(citizen_services_records_log!D513),ISBLANK(citizen_services_records_log!D513),"None")</f>
        <v>Boipatong Clinic</v>
      </c>
      <c r="E513" s="5" t="str" cm="1">
        <f t="array" ref="E513">_xlfn.IFS(ISTEXT(citizen_services_records_log!E513),PROPER(citizen_services_records_log!E513),ISBLANK(citizen_services_records_log!E513),"None")</f>
        <v>Sipho Nkosi</v>
      </c>
      <c r="F513" s="6" cm="1">
        <f t="array" ref="F513">_xlfn.IFS(ISBLANK(citizen_services_records_log!F513),"None", TYPE(citizen_services_records_log!F513)=1,citizen_services_records_log!F513,citizen_services_records_log!F513="ID NOT PROVIDED","ID not provided" )</f>
        <v>4810000000000</v>
      </c>
      <c r="G513" s="4">
        <f>IF(ISBLANK(citizen_services_records_log!G513),"None",IF(ISNUMBER(citizen_services_records_log!G513),citizen_services_records_log!G513,DATE(RIGHT(citizen_services_records_log!G513,4),MID(citizen_services_records_log!G513,4,2),LEFT(citizen_services_records_log!G513,2))))</f>
        <v>17784</v>
      </c>
      <c r="H513" s="5" t="str" cm="1">
        <f t="array" ref="H513">_xlfn.IFS(citizen_services_records_log!H513="M", "Male", citizen_services_records_log!H513 = "F", "Female", citizen_services_records_log!H513="male", "Male", citizen_services_records_log!H513="female","Female", ISBLANK(citizen_services_records_log!H513),"None", citizen_services_records_log!H513 = "Female", "Female", citizen_services_records_log!H513="Male","Male")</f>
        <v>None</v>
      </c>
      <c r="I513" s="6" t="str">
        <f>IF(OR(ISBLANK(citizen_services_records_log!I513),UPPER(TRIM(citizen_services_records_log!I513))="N/A"),"None",_xlfn.LET(_xlpm.d,RIGHT(SUBSTITUTE(SUBSTITUTE(SUBSTITUTE(SUBSTITUTE(citizen_services_records_log!I513," ",""),"-",""),"(",""),")",""),9),"0"&amp;LEFT(_xlpm.d,2)&amp;" "&amp;MID(_xlpm.d,3,3)&amp;" "&amp;RIGHT(_xlpm.d,4)))</f>
        <v>None</v>
      </c>
      <c r="J513" s="5" t="str" cm="1">
        <f t="array" ref="J513">_xlfn.IFS(ISTEXT(citizen_services_records_log!J513),citizen_services_records_log!J513,ISBLANK(citizen_services_records_log!J513),"None")</f>
        <v>Ward 9</v>
      </c>
      <c r="K513" s="5" t="str" cm="1">
        <f t="array" ref="K513">_xlfn.IFS(ISTEXT(citizen_services_records_log!K513),citizen_services_records_log!K513, ISBLANK(citizen_services_records_log!K513),"None")</f>
        <v>None</v>
      </c>
      <c r="L513" s="5" t="str" cm="1">
        <f t="array" ref="L513">SUBSTITUTE(PROPER(_xlfn.IFS(ISTEXT(citizen_services_records_log!L513),citizen_services_records_log!L513, ISBLANK(citizen_services_records_log!L513),"None")),"Id","ID",1)</f>
        <v>Incomplete - Missing ID Copy</v>
      </c>
      <c r="M513" s="5" t="str" cm="1">
        <f t="array" ref="M513">IF(citizen_services_records_log!M513 = "Re-opened","Re-opened",PROPER(_xlfn.IFS(ISTEXT(citizen_services_records_log!M513),citizen_services_records_log!M513, ISBLANK(citizen_services_records_log!M513),"None")))</f>
        <v>Captured</v>
      </c>
      <c r="N513" s="5" t="str" cm="1">
        <f t="array" ref="N513">(_xlfn.IFS(ISTEXT(citizen_services_records_log!N513),citizen_services_records_log!N513,ISBLANK(citizen_services_records_log!N513),"None"))</f>
        <v>Q051</v>
      </c>
      <c r="O513" s="5" t="str" cm="1">
        <f t="array" ref="O513">_xlfn.IFS(ISTEXT(citizen_services_records_log!O513),PROPER(citizen_services_records_log!O513),ISBLANK(citizen_services_records_log!O513),"None")</f>
        <v>Chris Swart</v>
      </c>
      <c r="P513" s="4">
        <f>IF(ISBLANK(citizen_services_records_log!P513),"None",IF(ISNUMBER(citizen_services_records_log!P513),citizen_services_records_log!P513,DATE(RIGHT(citizen_services_records_log!P513,4),MID(citizen_services_records_log!P513,4,2),LEFT(citizen_services_records_log!P513,2))))</f>
        <v>46105</v>
      </c>
      <c r="Q513" s="5" t="str" cm="1">
        <f t="array" ref="Q513">SUBSTITUTE(_xlfn.IFS(ISTEXT(citizen_services_records_log!Q513),PROPER(citizen_services_records_log!Q513),ISBLANK(citizen_services_records_log!Q513),"None"),"Id","ID",1)</f>
        <v>Record Incomplete - Contact Number Illegible On Form</v>
      </c>
    </row>
    <row r="514" spans="1:17" x14ac:dyDescent="0.3">
      <c r="A514" s="5" t="str">
        <f>IF(ISBLANK(citizen_services_records_log!A514),"None",(CONCATENATE(UPPER(_xlfn.TEXTBEFORE(SUBSTITUTE(citizen_services_records_log!A514, "-", ""), {"0","1","2","3","4","5","6","7","8","9"}, 1)),"-",RIGHT(citizen_services_records_log!A514,6))))</f>
        <v>DHA-000952</v>
      </c>
      <c r="B514" s="2">
        <f>IF(ISBLANK(citizen_services_records_log!B514),"None",IF(ISNUMBER(citizen_services_records_log!B514),citizen_services_records_log!B514,DATE(RIGHT(citizen_services_records_log!B514,4),MID(citizen_services_records_log!B514,4,2),LEFT(citizen_services_records_log!B514,2))))</f>
        <v>46118</v>
      </c>
      <c r="C514" s="5" t="str">
        <f>IF(citizen_services_records_log!C514 = "SASSA Grant Status Enquiry","SASSA - Grant Status Enquiry",IF(citizen_services_records_log!C514 = "SASSA Grant Application",  "SASSA - Grant Application", IF(citizen_services_records_log!C514=0,"None", citizen_services_records_log!C514)))</f>
        <v>Home Affairs - Birth Certificate</v>
      </c>
      <c r="D514" s="5" t="str" cm="1">
        <f t="array" ref="D514">_xlfn.IFS(ISTEXT(citizen_services_records_log!D514),PROPER(citizen_services_records_log!D514),ISBLANK(citizen_services_records_log!D514),"None")</f>
        <v>Vereeniging Home Affairs</v>
      </c>
      <c r="E514" s="5" t="str" cm="1">
        <f t="array" ref="E514">_xlfn.IFS(ISTEXT(citizen_services_records_log!E514),PROPER(citizen_services_records_log!E514),ISBLANK(citizen_services_records_log!E514),"None")</f>
        <v>Marie Khumalo</v>
      </c>
      <c r="F514" s="6" cm="1">
        <f t="array" ref="F514">_xlfn.IFS(ISBLANK(citizen_services_records_log!F514),"None", TYPE(citizen_services_records_log!F514)=1,citizen_services_records_log!F514,citizen_services_records_log!F514="ID NOT PROVIDED","ID not provided" )</f>
        <v>9900000000000</v>
      </c>
      <c r="G514" s="4">
        <f>IF(ISBLANK(citizen_services_records_log!G514),"None",IF(ISNUMBER(citizen_services_records_log!G514),citizen_services_records_log!G514,DATE(RIGHT(citizen_services_records_log!G514,4),MID(citizen_services_records_log!G514,4,2),LEFT(citizen_services_records_log!G514,2))))</f>
        <v>36277</v>
      </c>
      <c r="H514" s="5" t="str" cm="1">
        <f t="array" ref="H514">_xlfn.IFS(citizen_services_records_log!H514="M", "Male", citizen_services_records_log!H514 = "F", "Female", citizen_services_records_log!H514="male", "Male", citizen_services_records_log!H514="female","Female", ISBLANK(citizen_services_records_log!H514),"None", citizen_services_records_log!H514 = "Female", "Female", citizen_services_records_log!H514="Male","Male")</f>
        <v>Male</v>
      </c>
      <c r="I514" s="6" t="str">
        <f>IF(OR(ISBLANK(citizen_services_records_log!I514),UPPER(TRIM(citizen_services_records_log!I514))="N/A"),"None",_xlfn.LET(_xlpm.d,RIGHT(SUBSTITUTE(SUBSTITUTE(SUBSTITUTE(SUBSTITUTE(citizen_services_records_log!I514," ",""),"-",""),"(",""),")",""),9),"0"&amp;LEFT(_xlpm.d,2)&amp;" "&amp;MID(_xlpm.d,3,3)&amp;" "&amp;RIGHT(_xlpm.d,4)))</f>
        <v>084 780 8518</v>
      </c>
      <c r="J514" s="5" t="str" cm="1">
        <f t="array" ref="J514">_xlfn.IFS(ISTEXT(citizen_services_records_log!J514),citizen_services_records_log!J514,ISBLANK(citizen_services_records_log!J514),"None")</f>
        <v>Ward 11</v>
      </c>
      <c r="K514" s="5" t="str" cm="1">
        <f t="array" ref="K514">_xlfn.IFS(ISTEXT(citizen_services_records_log!K514),citizen_services_records_log!K514, ISBLANK(citizen_services_records_log!K514),"None")</f>
        <v>None</v>
      </c>
      <c r="L514" s="5" t="str" cm="1">
        <f t="array" ref="L514">SUBSTITUTE(PROPER(_xlfn.IFS(ISTEXT(citizen_services_records_log!L514),citizen_services_records_log!L514, ISBLANK(citizen_services_records_log!L514),"None")),"Id","ID",1)</f>
        <v>Complete</v>
      </c>
      <c r="M514" s="5" t="str" cm="1">
        <f t="array" ref="M514">IF(citizen_services_records_log!M514 = "Re-opened","Re-opened",PROPER(_xlfn.IFS(ISTEXT(citizen_services_records_log!M514),citizen_services_records_log!M514, ISBLANK(citizen_services_records_log!M514),"None")))</f>
        <v>Captured</v>
      </c>
      <c r="N514" s="5" t="str" cm="1">
        <f t="array" ref="N514">(_xlfn.IFS(ISTEXT(citizen_services_records_log!N514),citizen_services_records_log!N514,ISBLANK(citizen_services_records_log!N514),"None"))</f>
        <v>Q052</v>
      </c>
      <c r="O514" s="5" t="str" cm="1">
        <f t="array" ref="O514">_xlfn.IFS(ISTEXT(citizen_services_records_log!O514),PROPER(citizen_services_records_log!O514),ISBLANK(citizen_services_records_log!O514),"None")</f>
        <v>Marius Meyer</v>
      </c>
      <c r="P514" s="4" t="str">
        <f>IF(ISBLANK(citizen_services_records_log!P514),"None",IF(ISNUMBER(citizen_services_records_log!P514),citizen_services_records_log!P514,DATE(RIGHT(citizen_services_records_log!P514,4),MID(citizen_services_records_log!P514,4,2),LEFT(citizen_services_records_log!P514,2))))</f>
        <v>None</v>
      </c>
      <c r="Q514" s="5" t="str" cm="1">
        <f t="array" ref="Q514">SUBSTITUTE(_xlfn.IFS(ISTEXT(citizen_services_records_log!Q514),PROPER(citizen_services_records_log!Q514),ISBLANK(citizen_services_records_log!Q514),"None"),"Id","ID",1)</f>
        <v>Incorrect ID Number Provided Initially, Corrected</v>
      </c>
    </row>
    <row r="515" spans="1:17" x14ac:dyDescent="0.3">
      <c r="A515" s="5" t="str">
        <f>IF(ISBLANK(citizen_services_records_log!A515),"None",(CONCATENATE(UPPER(_xlfn.TEXTBEFORE(SUBSTITUTE(citizen_services_records_log!A515, "-", ""), {"0","1","2","3","4","5","6","7","8","9"}, 1)),"-",RIGHT(citizen_services_records_log!A515,6))))</f>
        <v>DHA-000307</v>
      </c>
      <c r="B515" s="2">
        <f>IF(ISBLANK(citizen_services_records_log!B515),"None",IF(ISNUMBER(citizen_services_records_log!B515),citizen_services_records_log!B515,DATE(RIGHT(citizen_services_records_log!B515,4),MID(citizen_services_records_log!B515,4,2),LEFT(citizen_services_records_log!B515,2))))</f>
        <v>46210</v>
      </c>
      <c r="C515" s="5" t="str">
        <f>IF(citizen_services_records_log!C515 = "SASSA Grant Status Enquiry","SASSA - Grant Status Enquiry",IF(citizen_services_records_log!C515 = "SASSA Grant Application",  "SASSA - Grant Application", IF(citizen_services_records_log!C515=0,"None", citizen_services_records_log!C515)))</f>
        <v>Home Affairs - ID Application</v>
      </c>
      <c r="D515" s="5" t="str" cm="1">
        <f t="array" ref="D515">_xlfn.IFS(ISTEXT(citizen_services_records_log!D515),PROPER(citizen_services_records_log!D515),ISBLANK(citizen_services_records_log!D515),"None")</f>
        <v>Vanderbijlpark Home Affairs</v>
      </c>
      <c r="E515" s="5" t="str" cm="1">
        <f t="array" ref="E515">_xlfn.IFS(ISTEXT(citizen_services_records_log!E515),PROPER(citizen_services_records_log!E515),ISBLANK(citizen_services_records_log!E515),"None")</f>
        <v>Kagiso Khumalo</v>
      </c>
      <c r="F515" s="6" cm="1">
        <f t="array" ref="F515">_xlfn.IFS(ISBLANK(citizen_services_records_log!F515),"None", TYPE(citizen_services_records_log!F515)=1,citizen_services_records_log!F515,citizen_services_records_log!F515="ID NOT PROVIDED","ID not provided" )</f>
        <v>9610000000000</v>
      </c>
      <c r="G515" s="4">
        <f>IF(ISBLANK(citizen_services_records_log!G515),"None",IF(ISNUMBER(citizen_services_records_log!G515),citizen_services_records_log!G515,DATE(RIGHT(citizen_services_records_log!G515,4),MID(citizen_services_records_log!G515,4,2),LEFT(citizen_services_records_log!G515,2))))</f>
        <v>35272</v>
      </c>
      <c r="H515" s="5" t="str" cm="1">
        <f t="array" ref="H515">_xlfn.IFS(citizen_services_records_log!H515="M", "Male", citizen_services_records_log!H515 = "F", "Female", citizen_services_records_log!H515="male", "Male", citizen_services_records_log!H515="female","Female", ISBLANK(citizen_services_records_log!H515),"None", citizen_services_records_log!H515 = "Female", "Female", citizen_services_records_log!H515="Male","Male")</f>
        <v>Male</v>
      </c>
      <c r="I515" s="6" t="str">
        <f>IF(OR(ISBLANK(citizen_services_records_log!I515),UPPER(TRIM(citizen_services_records_log!I515))="N/A"),"None",_xlfn.LET(_xlpm.d,RIGHT(SUBSTITUTE(SUBSTITUTE(SUBSTITUTE(SUBSTITUTE(citizen_services_records_log!I515," ",""),"-",""),"(",""),")",""),9),"0"&amp;LEFT(_xlpm.d,2)&amp;" "&amp;MID(_xlpm.d,3,3)&amp;" "&amp;RIGHT(_xlpm.d,4)))</f>
        <v>071 377 6170</v>
      </c>
      <c r="J515" s="5" t="str" cm="1">
        <f t="array" ref="J515">_xlfn.IFS(ISTEXT(citizen_services_records_log!J515),citizen_services_records_log!J515,ISBLANK(citizen_services_records_log!J515),"None")</f>
        <v>Ward 10</v>
      </c>
      <c r="K515" s="5" t="str" cm="1">
        <f t="array" ref="K515">_xlfn.IFS(ISTEXT(citizen_services_records_log!K515),citizen_services_records_log!K515, ISBLANK(citizen_services_records_log!K515),"None")</f>
        <v>None</v>
      </c>
      <c r="L515" s="5" t="str" cm="1">
        <f t="array" ref="L515">SUBSTITUTE(PROPER(_xlfn.IFS(ISTEXT(citizen_services_records_log!L515),citizen_services_records_log!L515, ISBLANK(citizen_services_records_log!L515),"None")),"Id","ID",1)</f>
        <v>Incomplete - Missing ID Copy</v>
      </c>
      <c r="M515" s="5" t="str" cm="1">
        <f t="array" ref="M515">IF(citizen_services_records_log!M515 = "Re-opened","Re-opened",PROPER(_xlfn.IFS(ISTEXT(citizen_services_records_log!M515),citizen_services_records_log!M515, ISBLANK(citizen_services_records_log!M515),"None")))</f>
        <v>Captured</v>
      </c>
      <c r="N515" s="5" t="str" cm="1">
        <f t="array" ref="N515">(_xlfn.IFS(ISTEXT(citizen_services_records_log!N515),citizen_services_records_log!N515,ISBLANK(citizen_services_records_log!N515),"None"))</f>
        <v>Q170</v>
      </c>
      <c r="O515" s="5" t="str" cm="1">
        <f t="array" ref="O515">_xlfn.IFS(ISTEXT(citizen_services_records_log!O515),PROPER(citizen_services_records_log!O515),ISBLANK(citizen_services_records_log!O515),"None")</f>
        <v>Andries Sithole</v>
      </c>
      <c r="P515" s="4">
        <f>IF(ISBLANK(citizen_services_records_log!P515),"None",IF(ISNUMBER(citizen_services_records_log!P515),citizen_services_records_log!P515,DATE(RIGHT(citizen_services_records_log!P515,4),MID(citizen_services_records_log!P515,4,2),LEFT(citizen_services_records_log!P515,2))))</f>
        <v>46240</v>
      </c>
      <c r="Q515" s="5" t="str" cm="1">
        <f t="array" ref="Q515">SUBSTITUTE(_xlfn.IFS(ISTEXT(citizen_services_records_log!Q515),PROPER(citizen_services_records_log!Q515),ISBLANK(citizen_services_records_log!Q515),"None"),"Id","ID",1)</f>
        <v>Client To Return With Proof Of Residence</v>
      </c>
    </row>
    <row r="516" spans="1:17" x14ac:dyDescent="0.3">
      <c r="A516" s="5" t="str">
        <f>IF(ISBLANK(citizen_services_records_log!A516),"None",(CONCATENATE(UPPER(_xlfn.TEXTBEFORE(SUBSTITUTE(citizen_services_records_log!A516, "-", ""), {"0","1","2","3","4","5","6","7","8","9"}, 1)),"-",RIGHT(citizen_services_records_log!A516,6))))</f>
        <v>SASSA-000274</v>
      </c>
      <c r="B516" s="2">
        <f>IF(ISBLANK(citizen_services_records_log!B516),"None",IF(ISNUMBER(citizen_services_records_log!B516),citizen_services_records_log!B516,DATE(RIGHT(citizen_services_records_log!B516,4),MID(citizen_services_records_log!B516,4,2),LEFT(citizen_services_records_log!B516,2))))</f>
        <v>46222</v>
      </c>
      <c r="C516" s="5" t="str">
        <f>IF(citizen_services_records_log!C516 = "SASSA Grant Status Enquiry","SASSA - Grant Status Enquiry",IF(citizen_services_records_log!C516 = "SASSA Grant Application",  "SASSA - Grant Application", IF(citizen_services_records_log!C516=0,"None", citizen_services_records_log!C516)))</f>
        <v>SASSA - Grant Application</v>
      </c>
      <c r="D516" s="5" t="str" cm="1">
        <f t="array" ref="D516">_xlfn.IFS(ISTEXT(citizen_services_records_log!D516),PROPER(citizen_services_records_log!D516),ISBLANK(citizen_services_records_log!D516),"None")</f>
        <v>Vereeniging Home Affairs</v>
      </c>
      <c r="E516" s="5" t="str" cm="1">
        <f t="array" ref="E516">_xlfn.IFS(ISTEXT(citizen_services_records_log!E516),PROPER(citizen_services_records_log!E516),ISBLANK(citizen_services_records_log!E516),"None")</f>
        <v>Sizwe Van Der Merwe</v>
      </c>
      <c r="F516" s="6" cm="1">
        <f t="array" ref="F516">_xlfn.IFS(ISBLANK(citizen_services_records_log!F516),"None", TYPE(citizen_services_records_log!F516)=1,citizen_services_records_log!F516,citizen_services_records_log!F516="ID NOT PROVIDED","ID not provided" )</f>
        <v>1600000000000</v>
      </c>
      <c r="G516" s="4">
        <f>IF(ISBLANK(citizen_services_records_log!G516),"None",IF(ISNUMBER(citizen_services_records_log!G516),citizen_services_records_log!G516,DATE(RIGHT(citizen_services_records_log!G516,4),MID(citizen_services_records_log!G516,4,2),LEFT(citizen_services_records_log!G516,2))))</f>
        <v>42398</v>
      </c>
      <c r="H516" s="5" t="str" cm="1">
        <f t="array" ref="H516">_xlfn.IFS(citizen_services_records_log!H516="M", "Male", citizen_services_records_log!H516 = "F", "Female", citizen_services_records_log!H516="male", "Male", citizen_services_records_log!H516="female","Female", ISBLANK(citizen_services_records_log!H516),"None", citizen_services_records_log!H516 = "Female", "Female", citizen_services_records_log!H516="Male","Male")</f>
        <v>Female</v>
      </c>
      <c r="I516" s="6" t="str">
        <f>IF(OR(ISBLANK(citizen_services_records_log!I516),UPPER(TRIM(citizen_services_records_log!I516))="N/A"),"None",_xlfn.LET(_xlpm.d,RIGHT(SUBSTITUTE(SUBSTITUTE(SUBSTITUTE(SUBSTITUTE(citizen_services_records_log!I516," ",""),"-",""),"(",""),")",""),9),"0"&amp;LEFT(_xlpm.d,2)&amp;" "&amp;MID(_xlpm.d,3,3)&amp;" "&amp;RIGHT(_xlpm.d,4)))</f>
        <v>061 355 1804</v>
      </c>
      <c r="J516" s="5" t="str" cm="1">
        <f t="array" ref="J516">_xlfn.IFS(ISTEXT(citizen_services_records_log!J516),citizen_services_records_log!J516,ISBLANK(citizen_services_records_log!J516),"None")</f>
        <v>Ward 14</v>
      </c>
      <c r="K516" s="5" t="str" cm="1">
        <f t="array" ref="K516">_xlfn.IFS(ISTEXT(citizen_services_records_log!K516),citizen_services_records_log!K516, ISBLANK(citizen_services_records_log!K516),"None")</f>
        <v>None</v>
      </c>
      <c r="L516" s="5" t="str" cm="1">
        <f t="array" ref="L516">SUBSTITUTE(PROPER(_xlfn.IFS(ISTEXT(citizen_services_records_log!L516),citizen_services_records_log!L516, ISBLANK(citizen_services_records_log!L516),"None")),"Id","ID",1)</f>
        <v>Complete</v>
      </c>
      <c r="M516" s="5" t="str" cm="1">
        <f t="array" ref="M516">IF(citizen_services_records_log!M516 = "Re-opened","Re-opened",PROPER(_xlfn.IFS(ISTEXT(citizen_services_records_log!M516),citizen_services_records_log!M516, ISBLANK(citizen_services_records_log!M516),"None")))</f>
        <v>Pending</v>
      </c>
      <c r="N516" s="5" t="str" cm="1">
        <f t="array" ref="N516">(_xlfn.IFS(ISTEXT(citizen_services_records_log!N516),citizen_services_records_log!N516,ISBLANK(citizen_services_records_log!N516),"None"))</f>
        <v>Q021</v>
      </c>
      <c r="O516" s="5" t="str" cm="1">
        <f t="array" ref="O516">_xlfn.IFS(ISTEXT(citizen_services_records_log!O516),PROPER(citizen_services_records_log!O516),ISBLANK(citizen_services_records_log!O516),"None")</f>
        <v>Zanele Swart</v>
      </c>
      <c r="P516" s="4" t="str">
        <f>IF(ISBLANK(citizen_services_records_log!P516),"None",IF(ISNUMBER(citizen_services_records_log!P516),citizen_services_records_log!P516,DATE(RIGHT(citizen_services_records_log!P516,4),MID(citizen_services_records_log!P516,4,2),LEFT(citizen_services_records_log!P516,2))))</f>
        <v>None</v>
      </c>
      <c r="Q516" s="5" t="str" cm="1">
        <f t="array" ref="Q516">SUBSTITUTE(_xlfn.IFS(ISTEXT(citizen_services_records_log!Q516),PROPER(citizen_services_records_log!Q516),ISBLANK(citizen_services_records_log!Q516),"None"),"Id","ID",1)</f>
        <v>Follow-Up Call Required To Confirm Banking Details</v>
      </c>
    </row>
    <row r="517" spans="1:17" x14ac:dyDescent="0.3">
      <c r="A517" s="5" t="str">
        <f>IF(ISBLANK(citizen_services_records_log!A517),"None",(CONCATENATE(UPPER(_xlfn.TEXTBEFORE(SUBSTITUTE(citizen_services_records_log!A517, "-", ""), {"0","1","2","3","4","5","6","7","8","9"}, 1)),"-",RIGHT(citizen_services_records_log!A517,6))))</f>
        <v>MUN-000063</v>
      </c>
      <c r="B517" s="2">
        <f>IF(ISBLANK(citizen_services_records_log!B517),"None",IF(ISNUMBER(citizen_services_records_log!B517),citizen_services_records_log!B517,DATE(RIGHT(citizen_services_records_log!B517,4),MID(citizen_services_records_log!B517,4,2),LEFT(citizen_services_records_log!B517,2))))</f>
        <v>46148</v>
      </c>
      <c r="C517" s="5" t="str">
        <f>IF(citizen_services_records_log!C517 = "SASSA Grant Status Enquiry","SASSA - Grant Status Enquiry",IF(citizen_services_records_log!C517 = "SASSA Grant Application",  "SASSA - Grant Application", IF(citizen_services_records_log!C517=0,"None", citizen_services_records_log!C517)))</f>
        <v>Municipal - Service Request</v>
      </c>
      <c r="D517" s="5" t="str" cm="1">
        <f t="array" ref="D517">_xlfn.IFS(ISTEXT(citizen_services_records_log!D517),PROPER(citizen_services_records_log!D517),ISBLANK(citizen_services_records_log!D517),"None")</f>
        <v>Sasolburg Home Affairs</v>
      </c>
      <c r="E517" s="5" t="str" cm="1">
        <f t="array" ref="E517">_xlfn.IFS(ISTEXT(citizen_services_records_log!E517),PROPER(citizen_services_records_log!E517),ISBLANK(citizen_services_records_log!E517),"None")</f>
        <v>Refilwe Steyn</v>
      </c>
      <c r="F517" s="6" cm="1">
        <f t="array" ref="F517">_xlfn.IFS(ISBLANK(citizen_services_records_log!F517),"None", TYPE(citizen_services_records_log!F517)=1,citizen_services_records_log!F517,citizen_services_records_log!F517="ID NOT PROVIDED","ID not provided" )</f>
        <v>411000000000</v>
      </c>
      <c r="G517" s="4" t="str">
        <f>IF(ISBLANK(citizen_services_records_log!G517),"None",IF(ISNUMBER(citizen_services_records_log!G517),citizen_services_records_log!G517,DATE(RIGHT(citizen_services_records_log!G517,4),MID(citizen_services_records_log!G517,4,2),LEFT(citizen_services_records_log!G517,2))))</f>
        <v>None</v>
      </c>
      <c r="H517" s="5" t="str" cm="1">
        <f t="array" ref="H517">_xlfn.IFS(citizen_services_records_log!H517="M", "Male", citizen_services_records_log!H517 = "F", "Female", citizen_services_records_log!H517="male", "Male", citizen_services_records_log!H517="female","Female", ISBLANK(citizen_services_records_log!H517),"None", citizen_services_records_log!H517 = "Female", "Female", citizen_services_records_log!H517="Male","Male")</f>
        <v>Female</v>
      </c>
      <c r="I517" s="6" t="str">
        <f>IF(OR(ISBLANK(citizen_services_records_log!I517),UPPER(TRIM(citizen_services_records_log!I517))="N/A"),"None",_xlfn.LET(_xlpm.d,RIGHT(SUBSTITUTE(SUBSTITUTE(SUBSTITUTE(SUBSTITUTE(citizen_services_records_log!I517," ",""),"-",""),"(",""),")",""),9),"0"&amp;LEFT(_xlpm.d,2)&amp;" "&amp;MID(_xlpm.d,3,3)&amp;" "&amp;RIGHT(_xlpm.d,4)))</f>
        <v>081 218 5335</v>
      </c>
      <c r="J517" s="5" t="str" cm="1">
        <f t="array" ref="J517">_xlfn.IFS(ISTEXT(citizen_services_records_log!J517),citizen_services_records_log!J517,ISBLANK(citizen_services_records_log!J517),"None")</f>
        <v>Ward 4</v>
      </c>
      <c r="K517" s="5" t="str" cm="1">
        <f t="array" ref="K517">_xlfn.IFS(ISTEXT(citizen_services_records_log!K517),citizen_services_records_log!K517, ISBLANK(citizen_services_records_log!K517),"None")</f>
        <v>None</v>
      </c>
      <c r="L517" s="5" t="str" cm="1">
        <f t="array" ref="L517">SUBSTITUTE(PROPER(_xlfn.IFS(ISTEXT(citizen_services_records_log!L517),citizen_services_records_log!L517, ISBLANK(citizen_services_records_log!L517),"None")),"Id","ID",1)</f>
        <v>Awaiting Home Affairs Confirmation</v>
      </c>
      <c r="M517" s="5" t="str" cm="1">
        <f t="array" ref="M517">IF(citizen_services_records_log!M517 = "Re-opened","Re-opened",PROPER(_xlfn.IFS(ISTEXT(citizen_services_records_log!M517),citizen_services_records_log!M517, ISBLANK(citizen_services_records_log!M517),"None")))</f>
        <v>None</v>
      </c>
      <c r="N517" s="5" t="str" cm="1">
        <f t="array" ref="N517">(_xlfn.IFS(ISTEXT(citizen_services_records_log!N517),citizen_services_records_log!N517,ISBLANK(citizen_services_records_log!N517),"None"))</f>
        <v>Q052</v>
      </c>
      <c r="O517" s="5" t="str" cm="1">
        <f t="array" ref="O517">_xlfn.IFS(ISTEXT(citizen_services_records_log!O517),PROPER(citizen_services_records_log!O517),ISBLANK(citizen_services_records_log!O517),"None")</f>
        <v>Chris Coetzee</v>
      </c>
      <c r="P517" s="4">
        <f>IF(ISBLANK(citizen_services_records_log!P517),"None",IF(ISNUMBER(citizen_services_records_log!P517),citizen_services_records_log!P517,DATE(RIGHT(citizen_services_records_log!P517,4),MID(citizen_services_records_log!P517,4,2),LEFT(citizen_services_records_log!P517,2))))</f>
        <v>46169</v>
      </c>
      <c r="Q517" s="5" t="str" cm="1">
        <f t="array" ref="Q517">SUBSTITUTE(_xlfn.IFS(ISTEXT(citizen_services_records_log!Q517),PROPER(citizen_services_records_log!Q517),ISBLANK(citizen_services_records_log!Q517),"None"),"Id","ID",1)</f>
        <v>Follow-Up Call Required To Confirm Banking Details</v>
      </c>
    </row>
    <row r="518" spans="1:17" x14ac:dyDescent="0.3">
      <c r="A518" s="5" t="str">
        <f>IF(ISBLANK(citizen_services_records_log!A518),"None",(CONCATENATE(UPPER(_xlfn.TEXTBEFORE(SUBSTITUTE(citizen_services_records_log!A518, "-", ""), {"0","1","2","3","4","5","6","7","8","9"}, 1)),"-",RIGHT(citizen_services_records_log!A518,6))))</f>
        <v>CLN-000970</v>
      </c>
      <c r="B518" s="2">
        <f>IF(ISBLANK(citizen_services_records_log!B518),"None",IF(ISNUMBER(citizen_services_records_log!B518),citizen_services_records_log!B518,DATE(RIGHT(citizen_services_records_log!B518,4),MID(citizen_services_records_log!B518,4,2),LEFT(citizen_services_records_log!B518,2))))</f>
        <v>46279</v>
      </c>
      <c r="C518" s="5" t="str">
        <f>IF(citizen_services_records_log!C518 = "SASSA Grant Status Enquiry","SASSA - Grant Status Enquiry",IF(citizen_services_records_log!C518 = "SASSA Grant Application",  "SASSA - Grant Application", IF(citizen_services_records_log!C518=0,"None", citizen_services_records_log!C518)))</f>
        <v>Clinic - Chronic Medication Collection</v>
      </c>
      <c r="D518" s="5" t="str" cm="1">
        <f t="array" ref="D518">_xlfn.IFS(ISTEXT(citizen_services_records_log!D518),PROPER(citizen_services_records_log!D518),ISBLANK(citizen_services_records_log!D518),"None")</f>
        <v>Vanderbijlpark Home Affairs</v>
      </c>
      <c r="E518" s="5" t="str" cm="1">
        <f t="array" ref="E518">_xlfn.IFS(ISTEXT(citizen_services_records_log!E518),PROPER(citizen_services_records_log!E518),ISBLANK(citizen_services_records_log!E518),"None")</f>
        <v>Thabo Mokoena</v>
      </c>
      <c r="F518" s="6" t="str" cm="1">
        <f t="array" ref="F518">_xlfn.IFS(ISBLANK(citizen_services_records_log!F518),"None", TYPE(citizen_services_records_log!F518)=1,citizen_services_records_log!F518,citizen_services_records_log!F518="ID NOT PROVIDED","ID not provided" )</f>
        <v>None</v>
      </c>
      <c r="G518" s="4">
        <f>IF(ISBLANK(citizen_services_records_log!G518),"None",IF(ISNUMBER(citizen_services_records_log!G518),citizen_services_records_log!G518,DATE(RIGHT(citizen_services_records_log!G518,4),MID(citizen_services_records_log!G518,4,2),LEFT(citizen_services_records_log!G518,2))))</f>
        <v>39044</v>
      </c>
      <c r="H518" s="5" t="str" cm="1">
        <f t="array" ref="H518">_xlfn.IFS(citizen_services_records_log!H518="M", "Male", citizen_services_records_log!H518 = "F", "Female", citizen_services_records_log!H518="male", "Male", citizen_services_records_log!H518="female","Female", ISBLANK(citizen_services_records_log!H518),"None", citizen_services_records_log!H518 = "Female", "Female", citizen_services_records_log!H518="Male","Male")</f>
        <v>Female</v>
      </c>
      <c r="I518" s="6" t="str">
        <f>IF(OR(ISBLANK(citizen_services_records_log!I518),UPPER(TRIM(citizen_services_records_log!I518))="N/A"),"None",_xlfn.LET(_xlpm.d,RIGHT(SUBSTITUTE(SUBSTITUTE(SUBSTITUTE(SUBSTITUTE(citizen_services_records_log!I518," ",""),"-",""),"(",""),")",""),9),"0"&amp;LEFT(_xlpm.d,2)&amp;" "&amp;MID(_xlpm.d,3,3)&amp;" "&amp;RIGHT(_xlpm.d,4)))</f>
        <v>061 686 8451</v>
      </c>
      <c r="J518" s="5" t="str" cm="1">
        <f t="array" ref="J518">_xlfn.IFS(ISTEXT(citizen_services_records_log!J518),citizen_services_records_log!J518,ISBLANK(citizen_services_records_log!J518),"None")</f>
        <v>Ward 11</v>
      </c>
      <c r="K518" s="5" t="str" cm="1">
        <f t="array" ref="K518">_xlfn.IFS(ISTEXT(citizen_services_records_log!K518),citizen_services_records_log!K518, ISBLANK(citizen_services_records_log!K518),"None")</f>
        <v>None</v>
      </c>
      <c r="L518" s="5" t="str" cm="1">
        <f t="array" ref="L518">SUBSTITUTE(PROPER(_xlfn.IFS(ISTEXT(citizen_services_records_log!L518),citizen_services_records_log!L518, ISBLANK(citizen_services_records_log!L518),"None")),"Id","ID",1)</f>
        <v>Complete</v>
      </c>
      <c r="M518" s="5" t="str" cm="1">
        <f t="array" ref="M518">IF(citizen_services_records_log!M518 = "Re-opened","Re-opened",PROPER(_xlfn.IFS(ISTEXT(citizen_services_records_log!M518),citizen_services_records_log!M518, ISBLANK(citizen_services_records_log!M518),"None")))</f>
        <v>Closed</v>
      </c>
      <c r="N518" s="5" t="str" cm="1">
        <f t="array" ref="N518">(_xlfn.IFS(ISTEXT(citizen_services_records_log!N518),citizen_services_records_log!N518,ISBLANK(citizen_services_records_log!N518),"None"))</f>
        <v>Q215</v>
      </c>
      <c r="O518" s="5" t="str" cm="1">
        <f t="array" ref="O518">_xlfn.IFS(ISTEXT(citizen_services_records_log!O518),PROPER(citizen_services_records_log!O518),ISBLANK(citizen_services_records_log!O518),"None")</f>
        <v>Andries Nel</v>
      </c>
      <c r="P518" s="4" t="str">
        <f>IF(ISBLANK(citizen_services_records_log!P518),"None",IF(ISNUMBER(citizen_services_records_log!P518),citizen_services_records_log!P518,DATE(RIGHT(citizen_services_records_log!P518,4),MID(citizen_services_records_log!P518,4,2),LEFT(citizen_services_records_log!P518,2))))</f>
        <v>None</v>
      </c>
      <c r="Q518" s="5" t="str" cm="1">
        <f t="array" ref="Q518">SUBSTITUTE(_xlfn.IFS(ISTEXT(citizen_services_records_log!Q518),PROPER(citizen_services_records_log!Q518),ISBLANK(citizen_services_records_log!Q518),"None"),"Id","ID",1)</f>
        <v>Elderly Applicant Assisted Due To Mobility Issues</v>
      </c>
    </row>
    <row r="519" spans="1:17" x14ac:dyDescent="0.3">
      <c r="A519" s="5" t="str">
        <f>IF(ISBLANK(citizen_services_records_log!A519),"None",(CONCATENATE(UPPER(_xlfn.TEXTBEFORE(SUBSTITUTE(citizen_services_records_log!A519, "-", ""), {"0","1","2","3","4","5","6","7","8","9"}, 1)),"-",RIGHT(citizen_services_records_log!A519,6))))</f>
        <v>DHA-000503</v>
      </c>
      <c r="B519" s="2">
        <f>IF(ISBLANK(citizen_services_records_log!B519),"None",IF(ISNUMBER(citizen_services_records_log!B519),citizen_services_records_log!B519,DATE(RIGHT(citizen_services_records_log!B519,4),MID(citizen_services_records_log!B519,4,2),LEFT(citizen_services_records_log!B519,2))))</f>
        <v>46030</v>
      </c>
      <c r="C519" s="5" t="str">
        <f>IF(citizen_services_records_log!C519 = "SASSA Grant Status Enquiry","SASSA - Grant Status Enquiry",IF(citizen_services_records_log!C519 = "SASSA Grant Application",  "SASSA - Grant Application", IF(citizen_services_records_log!C519=0,"None", citizen_services_records_log!C519)))</f>
        <v>Home Affairs - Passport Application</v>
      </c>
      <c r="D519" s="5" t="str" cm="1">
        <f t="array" ref="D519">_xlfn.IFS(ISTEXT(citizen_services_records_log!D519),PROPER(citizen_services_records_log!D519),ISBLANK(citizen_services_records_log!D519),"None")</f>
        <v>Sebokeng Sassa Office</v>
      </c>
      <c r="E519" s="5" t="str" cm="1">
        <f t="array" ref="E519">_xlfn.IFS(ISTEXT(citizen_services_records_log!E519),PROPER(citizen_services_records_log!E519),ISBLANK(citizen_services_records_log!E519),"None")</f>
        <v>Bongani Kruger</v>
      </c>
      <c r="F519" s="6" cm="1">
        <f t="array" ref="F519">_xlfn.IFS(ISBLANK(citizen_services_records_log!F519),"None", TYPE(citizen_services_records_log!F519)=1,citizen_services_records_log!F519,citizen_services_records_log!F519="ID NOT PROVIDED","ID not provided" )</f>
        <v>611000000000</v>
      </c>
      <c r="G519" s="4">
        <f>IF(ISBLANK(citizen_services_records_log!G519),"None",IF(ISNUMBER(citizen_services_records_log!G519),citizen_services_records_log!G519,DATE(RIGHT(citizen_services_records_log!G519,4),MID(citizen_services_records_log!G519,4,2),LEFT(citizen_services_records_log!G519,2))))</f>
        <v>39042</v>
      </c>
      <c r="H519" s="5" t="str" cm="1">
        <f t="array" ref="H519">_xlfn.IFS(citizen_services_records_log!H519="M", "Male", citizen_services_records_log!H519 = "F", "Female", citizen_services_records_log!H519="male", "Male", citizen_services_records_log!H519="female","Female", ISBLANK(citizen_services_records_log!H519),"None", citizen_services_records_log!H519 = "Female", "Female", citizen_services_records_log!H519="Male","Male")</f>
        <v>Male</v>
      </c>
      <c r="I519" s="6" t="str">
        <f>IF(OR(ISBLANK(citizen_services_records_log!I519),UPPER(TRIM(citizen_services_records_log!I519))="N/A"),"None",_xlfn.LET(_xlpm.d,RIGHT(SUBSTITUTE(SUBSTITUTE(SUBSTITUTE(SUBSTITUTE(citizen_services_records_log!I519," ",""),"-",""),"(",""),")",""),9),"0"&amp;LEFT(_xlpm.d,2)&amp;" "&amp;MID(_xlpm.d,3,3)&amp;" "&amp;RIGHT(_xlpm.d,4)))</f>
        <v>080 846 1472</v>
      </c>
      <c r="J519" s="5" t="str" cm="1">
        <f t="array" ref="J519">_xlfn.IFS(ISTEXT(citizen_services_records_log!J519),citizen_services_records_log!J519,ISBLANK(citizen_services_records_log!J519),"None")</f>
        <v>Ward 1</v>
      </c>
      <c r="K519" s="5" t="str" cm="1">
        <f t="array" ref="K519">_xlfn.IFS(ISTEXT(citizen_services_records_log!K519),citizen_services_records_log!K519, ISBLANK(citizen_services_records_log!K519),"None")</f>
        <v>None</v>
      </c>
      <c r="L519" s="5" t="str" cm="1">
        <f t="array" ref="L519">SUBSTITUTE(PROPER(_xlfn.IFS(ISTEXT(citizen_services_records_log!L519),citizen_services_records_log!L519, ISBLANK(citizen_services_records_log!L519),"None")),"Id","ID",1)</f>
        <v>Complete</v>
      </c>
      <c r="M519" s="5" t="str" cm="1">
        <f t="array" ref="M519">IF(citizen_services_records_log!M519 = "Re-opened","Re-opened",PROPER(_xlfn.IFS(ISTEXT(citizen_services_records_log!M519),citizen_services_records_log!M519, ISBLANK(citizen_services_records_log!M519),"None")))</f>
        <v>Captured</v>
      </c>
      <c r="N519" s="5" t="str" cm="1">
        <f t="array" ref="N519">(_xlfn.IFS(ISTEXT(citizen_services_records_log!N519),citizen_services_records_log!N519,ISBLANK(citizen_services_records_log!N519),"None"))</f>
        <v>Q186</v>
      </c>
      <c r="O519" s="5" t="str" cm="1">
        <f t="array" ref="O519">_xlfn.IFS(ISTEXT(citizen_services_records_log!O519),PROPER(citizen_services_records_log!O519),ISBLANK(citizen_services_records_log!O519),"None")</f>
        <v>Busisiwe Khumalo</v>
      </c>
      <c r="P519" s="4" t="str">
        <f>IF(ISBLANK(citizen_services_records_log!P519),"None",IF(ISNUMBER(citizen_services_records_log!P519),citizen_services_records_log!P519,DATE(RIGHT(citizen_services_records_log!P519,4),MID(citizen_services_records_log!P519,4,2),LEFT(citizen_services_records_log!P519,2))))</f>
        <v>None</v>
      </c>
      <c r="Q519" s="5" t="str" cm="1">
        <f t="array" ref="Q519">SUBSTITUTE(_xlfn.IFS(ISTEXT(citizen_services_records_log!Q519),PROPER(citizen_services_records_log!Q519),ISBLANK(citizen_services_records_log!Q519),"None"),"Id","ID",1)</f>
        <v>Applicant Did Not Bring Required Supporting Documents</v>
      </c>
    </row>
    <row r="520" spans="1:17" x14ac:dyDescent="0.3">
      <c r="A520" s="5" t="str">
        <f>IF(ISBLANK(citizen_services_records_log!A520),"None",(CONCATENATE(UPPER(_xlfn.TEXTBEFORE(SUBSTITUTE(citizen_services_records_log!A520, "-", ""), {"0","1","2","3","4","5","6","7","8","9"}, 1)),"-",RIGHT(citizen_services_records_log!A520,6))))</f>
        <v>MUN-000924</v>
      </c>
      <c r="B520" s="2">
        <f>IF(ISBLANK(citizen_services_records_log!B520),"None",IF(ISNUMBER(citizen_services_records_log!B520),citizen_services_records_log!B520,DATE(RIGHT(citizen_services_records_log!B520,4),MID(citizen_services_records_log!B520,4,2),LEFT(citizen_services_records_log!B520,2))))</f>
        <v>46118</v>
      </c>
      <c r="C520" s="5" t="str">
        <f>IF(citizen_services_records_log!C520 = "SASSA Grant Status Enquiry","SASSA - Grant Status Enquiry",IF(citizen_services_records_log!C520 = "SASSA Grant Application",  "SASSA - Grant Application", IF(citizen_services_records_log!C520=0,"None", citizen_services_records_log!C520)))</f>
        <v>Municipal - Service Request</v>
      </c>
      <c r="D520" s="5" t="str" cm="1">
        <f t="array" ref="D520">_xlfn.IFS(ISTEXT(citizen_services_records_log!D520),PROPER(citizen_services_records_log!D520),ISBLANK(citizen_services_records_log!D520),"None")</f>
        <v>Evaton Sassa Office</v>
      </c>
      <c r="E520" s="5" t="str" cm="1">
        <f t="array" ref="E520">_xlfn.IFS(ISTEXT(citizen_services_records_log!E520),PROPER(citizen_services_records_log!E520),ISBLANK(citizen_services_records_log!E520),"None")</f>
        <v>None</v>
      </c>
      <c r="F520" s="6" cm="1">
        <f t="array" ref="F520">_xlfn.IFS(ISBLANK(citizen_services_records_log!F520),"None", TYPE(citizen_services_records_log!F520)=1,citizen_services_records_log!F520,citizen_services_records_log!F520="ID NOT PROVIDED","ID not provided" )</f>
        <v>7800000000000</v>
      </c>
      <c r="G520" s="4">
        <f>IF(ISBLANK(citizen_services_records_log!G520),"None",IF(ISNUMBER(citizen_services_records_log!G520),citizen_services_records_log!G520,DATE(RIGHT(citizen_services_records_log!G520,4),MID(citizen_services_records_log!G520,4,2),LEFT(citizen_services_records_log!G520,2))))</f>
        <v>28504</v>
      </c>
      <c r="H520" s="5" t="str" cm="1">
        <f t="array" ref="H520">_xlfn.IFS(citizen_services_records_log!H520="M", "Male", citizen_services_records_log!H520 = "F", "Female", citizen_services_records_log!H520="male", "Male", citizen_services_records_log!H520="female","Female", ISBLANK(citizen_services_records_log!H520),"None", citizen_services_records_log!H520 = "Female", "Female", citizen_services_records_log!H520="Male","Male")</f>
        <v>Female</v>
      </c>
      <c r="I520" s="6" t="str">
        <f>IF(OR(ISBLANK(citizen_services_records_log!I520),UPPER(TRIM(citizen_services_records_log!I520))="N/A"),"None",_xlfn.LET(_xlpm.d,RIGHT(SUBSTITUTE(SUBSTITUTE(SUBSTITUTE(SUBSTITUTE(citizen_services_records_log!I520," ",""),"-",""),"(",""),")",""),9),"0"&amp;LEFT(_xlpm.d,2)&amp;" "&amp;MID(_xlpm.d,3,3)&amp;" "&amp;RIGHT(_xlpm.d,4)))</f>
        <v>081 144 3845</v>
      </c>
      <c r="J520" s="5" t="str" cm="1">
        <f t="array" ref="J520">_xlfn.IFS(ISTEXT(citizen_services_records_log!J520),citizen_services_records_log!J520,ISBLANK(citizen_services_records_log!J520),"None")</f>
        <v>Ward 7</v>
      </c>
      <c r="K520" s="5" t="str" cm="1">
        <f t="array" ref="K520">_xlfn.IFS(ISTEXT(citizen_services_records_log!K520),citizen_services_records_log!K520, ISBLANK(citizen_services_records_log!K520),"None")</f>
        <v>None</v>
      </c>
      <c r="L520" s="5" t="str" cm="1">
        <f t="array" ref="L520">SUBSTITUTE(PROPER(_xlfn.IFS(ISTEXT(citizen_services_records_log!L520),citizen_services_records_log!L520, ISBLANK(citizen_services_records_log!L520),"None")),"Id","ID",1)</f>
        <v>Incomplete - Missing Proof Of Residence</v>
      </c>
      <c r="M520" s="5" t="str" cm="1">
        <f t="array" ref="M520">IF(citizen_services_records_log!M520 = "Re-opened","Re-opened",PROPER(_xlfn.IFS(ISTEXT(citizen_services_records_log!M520),citizen_services_records_log!M520, ISBLANK(citizen_services_records_log!M520),"None")))</f>
        <v>Captured</v>
      </c>
      <c r="N520" s="5" t="str" cm="1">
        <f t="array" ref="N520">(_xlfn.IFS(ISTEXT(citizen_services_records_log!N520),citizen_services_records_log!N520,ISBLANK(citizen_services_records_log!N520),"None"))</f>
        <v>Q168</v>
      </c>
      <c r="O520" s="5" t="str" cm="1">
        <f t="array" ref="O520">_xlfn.IFS(ISTEXT(citizen_services_records_log!O520),PROPER(citizen_services_records_log!O520),ISBLANK(citizen_services_records_log!O520),"None")</f>
        <v>Deon Radebe</v>
      </c>
      <c r="P520" s="4">
        <f>IF(ISBLANK(citizen_services_records_log!P520),"None",IF(ISNUMBER(citizen_services_records_log!P520),citizen_services_records_log!P520,DATE(RIGHT(citizen_services_records_log!P520,4),MID(citizen_services_records_log!P520,4,2),LEFT(citizen_services_records_log!P520,2))))</f>
        <v>46147</v>
      </c>
      <c r="Q520" s="5" t="str" cm="1">
        <f t="array" ref="Q520">SUBSTITUTE(_xlfn.IFS(ISTEXT(citizen_services_records_log!Q520),PROPER(citizen_services_records_log!Q520),ISBLANK(citizen_services_records_log!Q520),"None"),"Id","ID",1)</f>
        <v>Applicant Is A Minor, Guardian Present And Documented</v>
      </c>
    </row>
    <row r="521" spans="1:17" x14ac:dyDescent="0.3">
      <c r="A521" s="5" t="str">
        <f>IF(ISBLANK(citizen_services_records_log!A521),"None",(CONCATENATE(UPPER(_xlfn.TEXTBEFORE(SUBSTITUTE(citizen_services_records_log!A521, "-", ""), {"0","1","2","3","4","5","6","7","8","9"}, 1)),"-",RIGHT(citizen_services_records_log!A521,6))))</f>
        <v>DHA-000482</v>
      </c>
      <c r="B521" s="2">
        <f>IF(ISBLANK(citizen_services_records_log!B521),"None",IF(ISNUMBER(citizen_services_records_log!B521),citizen_services_records_log!B521,DATE(RIGHT(citizen_services_records_log!B521,4),MID(citizen_services_records_log!B521,4,2),LEFT(citizen_services_records_log!B521,2))))</f>
        <v>46257</v>
      </c>
      <c r="C521" s="5" t="str">
        <f>IF(citizen_services_records_log!C521 = "SASSA Grant Status Enquiry","SASSA - Grant Status Enquiry",IF(citizen_services_records_log!C521 = "SASSA Grant Application",  "SASSA - Grant Application", IF(citizen_services_records_log!C521=0,"None", citizen_services_records_log!C521)))</f>
        <v>Home Affairs - Birth Certificate</v>
      </c>
      <c r="D521" s="5" t="str" cm="1">
        <f t="array" ref="D521">_xlfn.IFS(ISTEXT(citizen_services_records_log!D521),PROPER(citizen_services_records_log!D521),ISBLANK(citizen_services_records_log!D521),"None")</f>
        <v>Vereeniging Home Affairs</v>
      </c>
      <c r="E521" s="5" t="str" cm="1">
        <f t="array" ref="E521">_xlfn.IFS(ISTEXT(citizen_services_records_log!E521),PROPER(citizen_services_records_log!E521),ISBLANK(citizen_services_records_log!E521),"None")</f>
        <v>Lindiwe Radebe</v>
      </c>
      <c r="F521" s="6" cm="1">
        <f t="array" ref="F521">_xlfn.IFS(ISBLANK(citizen_services_records_log!F521),"None", TYPE(citizen_services_records_log!F521)=1,citizen_services_records_log!F521,citizen_services_records_log!F521="ID NOT PROVIDED","ID not provided" )</f>
        <v>6000000000000</v>
      </c>
      <c r="G521" s="4">
        <f>IF(ISBLANK(citizen_services_records_log!G521),"None",IF(ISNUMBER(citizen_services_records_log!G521),citizen_services_records_log!G521,DATE(RIGHT(citizen_services_records_log!G521,4),MID(citizen_services_records_log!G521,4,2),LEFT(citizen_services_records_log!G521,2))))</f>
        <v>21946</v>
      </c>
      <c r="H521" s="5" t="str" cm="1">
        <f t="array" ref="H521">_xlfn.IFS(citizen_services_records_log!H521="M", "Male", citizen_services_records_log!H521 = "F", "Female", citizen_services_records_log!H521="male", "Male", citizen_services_records_log!H521="female","Female", ISBLANK(citizen_services_records_log!H521),"None", citizen_services_records_log!H521 = "Female", "Female", citizen_services_records_log!H521="Male","Male")</f>
        <v>None</v>
      </c>
      <c r="I521" s="6" t="str">
        <f>IF(OR(ISBLANK(citizen_services_records_log!I521),UPPER(TRIM(citizen_services_records_log!I521))="N/A"),"None",_xlfn.LET(_xlpm.d,RIGHT(SUBSTITUTE(SUBSTITUTE(SUBSTITUTE(SUBSTITUTE(citizen_services_records_log!I521," ",""),"-",""),"(",""),")",""),9),"0"&amp;LEFT(_xlpm.d,2)&amp;" "&amp;MID(_xlpm.d,3,3)&amp;" "&amp;RIGHT(_xlpm.d,4)))</f>
        <v>077 129 2767</v>
      </c>
      <c r="J521" s="5" t="str" cm="1">
        <f t="array" ref="J521">_xlfn.IFS(ISTEXT(citizen_services_records_log!J521),citizen_services_records_log!J521,ISBLANK(citizen_services_records_log!J521),"None")</f>
        <v>Ward 22</v>
      </c>
      <c r="K521" s="5" t="str" cm="1">
        <f t="array" ref="K521">_xlfn.IFS(ISTEXT(citizen_services_records_log!K521),citizen_services_records_log!K521, ISBLANK(citizen_services_records_log!K521),"None")</f>
        <v>None</v>
      </c>
      <c r="L521" s="5" t="str" cm="1">
        <f t="array" ref="L521">SUBSTITUTE(PROPER(_xlfn.IFS(ISTEXT(citizen_services_records_log!L521),citizen_services_records_log!L521, ISBLANK(citizen_services_records_log!L521),"None")),"Id","ID",1)</f>
        <v>Incomplete - Missing Proof Of Residence</v>
      </c>
      <c r="M521" s="5" t="str" cm="1">
        <f t="array" ref="M521">IF(citizen_services_records_log!M521 = "Re-opened","Re-opened",PROPER(_xlfn.IFS(ISTEXT(citizen_services_records_log!M521),citizen_services_records_log!M521, ISBLANK(citizen_services_records_log!M521),"None")))</f>
        <v>None</v>
      </c>
      <c r="N521" s="5" t="str" cm="1">
        <f t="array" ref="N521">(_xlfn.IFS(ISTEXT(citizen_services_records_log!N521),citizen_services_records_log!N521,ISBLANK(citizen_services_records_log!N521),"None"))</f>
        <v>Q174</v>
      </c>
      <c r="O521" s="5" t="str" cm="1">
        <f t="array" ref="O521">_xlfn.IFS(ISTEXT(citizen_services_records_log!O521),PROPER(citizen_services_records_log!O521),ISBLANK(citizen_services_records_log!O521),"None")</f>
        <v>Palesa Mahlangu</v>
      </c>
      <c r="P521" s="4" t="str">
        <f>IF(ISBLANK(citizen_services_records_log!P521),"None",IF(ISNUMBER(citizen_services_records_log!P521),citizen_services_records_log!P521,DATE(RIGHT(citizen_services_records_log!P521,4),MID(citizen_services_records_log!P521,4,2),LEFT(citizen_services_records_log!P521,2))))</f>
        <v>None</v>
      </c>
      <c r="Q521" s="5" t="str" cm="1">
        <f t="array" ref="Q521">SUBSTITUTE(_xlfn.IFS(ISTEXT(citizen_services_records_log!Q521),PROPER(citizen_services_records_log!Q521),ISBLANK(citizen_services_records_log!Q521),"None"),"Id","ID",1)</f>
        <v>Home Affairs System Down For Maintenance During Visit</v>
      </c>
    </row>
    <row r="522" spans="1:17" x14ac:dyDescent="0.3">
      <c r="A522" s="5" t="str">
        <f>IF(ISBLANK(citizen_services_records_log!A522),"None",(CONCATENATE(UPPER(_xlfn.TEXTBEFORE(SUBSTITUTE(citizen_services_records_log!A522, "-", ""), {"0","1","2","3","4","5","6","7","8","9"}, 1)),"-",RIGHT(citizen_services_records_log!A522,6))))</f>
        <v>SASSA-000814</v>
      </c>
      <c r="B522" s="2">
        <f>IF(ISBLANK(citizen_services_records_log!B522),"None",IF(ISNUMBER(citizen_services_records_log!B522),citizen_services_records_log!B522,DATE(RIGHT(citizen_services_records_log!B522,4),MID(citizen_services_records_log!B522,4,2),LEFT(citizen_services_records_log!B522,2))))</f>
        <v>46035</v>
      </c>
      <c r="C522" s="5" t="str">
        <f>IF(citizen_services_records_log!C522 = "SASSA Grant Status Enquiry","SASSA - Grant Status Enquiry",IF(citizen_services_records_log!C522 = "SASSA Grant Application",  "SASSA - Grant Application", IF(citizen_services_records_log!C522=0,"None", citizen_services_records_log!C522)))</f>
        <v>SASSA - Grant Status Enquiry</v>
      </c>
      <c r="D522" s="5" t="str" cm="1">
        <f t="array" ref="D522">_xlfn.IFS(ISTEXT(citizen_services_records_log!D522),PROPER(citizen_services_records_log!D522),ISBLANK(citizen_services_records_log!D522),"None")</f>
        <v>Vanderbijlpark Home Affairs</v>
      </c>
      <c r="E522" s="5" t="str" cm="1">
        <f t="array" ref="E522">_xlfn.IFS(ISTEXT(citizen_services_records_log!E522),PROPER(citizen_services_records_log!E522),ISBLANK(citizen_services_records_log!E522),"None")</f>
        <v>Sizwe Kruger</v>
      </c>
      <c r="F522" s="6" cm="1">
        <f t="array" ref="F522">_xlfn.IFS(ISBLANK(citizen_services_records_log!F522),"None", TYPE(citizen_services_records_log!F522)=1,citizen_services_records_log!F522,citizen_services_records_log!F522="ID NOT PROVIDED","ID not provided" )</f>
        <v>4610000000000</v>
      </c>
      <c r="G522" s="4">
        <f>IF(ISBLANK(citizen_services_records_log!G522),"None",IF(ISNUMBER(citizen_services_records_log!G522),citizen_services_records_log!G522,DATE(RIGHT(citizen_services_records_log!G522,4),MID(citizen_services_records_log!G522,4,2),LEFT(citizen_services_records_log!G522,2))))</f>
        <v>17098</v>
      </c>
      <c r="H522" s="5" t="str" cm="1">
        <f t="array" ref="H522">_xlfn.IFS(citizen_services_records_log!H522="M", "Male", citizen_services_records_log!H522 = "F", "Female", citizen_services_records_log!H522="male", "Male", citizen_services_records_log!H522="female","Female", ISBLANK(citizen_services_records_log!H522),"None", citizen_services_records_log!H522 = "Female", "Female", citizen_services_records_log!H522="Male","Male")</f>
        <v>Male</v>
      </c>
      <c r="I522" s="6" t="str">
        <f>IF(OR(ISBLANK(citizen_services_records_log!I522),UPPER(TRIM(citizen_services_records_log!I522))="N/A"),"None",_xlfn.LET(_xlpm.d,RIGHT(SUBSTITUTE(SUBSTITUTE(SUBSTITUTE(SUBSTITUTE(citizen_services_records_log!I522," ",""),"-",""),"(",""),")",""),9),"0"&amp;LEFT(_xlpm.d,2)&amp;" "&amp;MID(_xlpm.d,3,3)&amp;" "&amp;RIGHT(_xlpm.d,4)))</f>
        <v>064 292 9844</v>
      </c>
      <c r="J522" s="5" t="str" cm="1">
        <f t="array" ref="J522">_xlfn.IFS(ISTEXT(citizen_services_records_log!J522),citizen_services_records_log!J522,ISBLANK(citizen_services_records_log!J522),"None")</f>
        <v>Ward 17</v>
      </c>
      <c r="K522" s="5" t="str" cm="1">
        <f t="array" ref="K522">_xlfn.IFS(ISTEXT(citizen_services_records_log!K522),citizen_services_records_log!K522, ISBLANK(citizen_services_records_log!K522),"None")</f>
        <v>Foster Child Grant</v>
      </c>
      <c r="L522" s="5" t="str" cm="1">
        <f t="array" ref="L522">SUBSTITUTE(PROPER(_xlfn.IFS(ISTEXT(citizen_services_records_log!L522),citizen_services_records_log!L522, ISBLANK(citizen_services_records_log!L522),"None")),"Id","ID",1)</f>
        <v>Complete</v>
      </c>
      <c r="M522" s="5" t="str" cm="1">
        <f t="array" ref="M522">IF(citizen_services_records_log!M522 = "Re-opened","Re-opened",PROPER(_xlfn.IFS(ISTEXT(citizen_services_records_log!M522),citizen_services_records_log!M522, ISBLANK(citizen_services_records_log!M522),"None")))</f>
        <v>Pending</v>
      </c>
      <c r="N522" s="5" t="str" cm="1">
        <f t="array" ref="N522">(_xlfn.IFS(ISTEXT(citizen_services_records_log!N522),citizen_services_records_log!N522,ISBLANK(citizen_services_records_log!N522),"None"))</f>
        <v>Q124</v>
      </c>
      <c r="O522" s="5" t="str" cm="1">
        <f t="array" ref="O522">_xlfn.IFS(ISTEXT(citizen_services_records_log!O522),PROPER(citizen_services_records_log!O522),ISBLANK(citizen_services_records_log!O522),"None")</f>
        <v>Lerato Coetzee</v>
      </c>
      <c r="P522" s="4" t="str">
        <f>IF(ISBLANK(citizen_services_records_log!P522),"None",IF(ISNUMBER(citizen_services_records_log!P522),citizen_services_records_log!P522,DATE(RIGHT(citizen_services_records_log!P522,4),MID(citizen_services_records_log!P522,4,2),LEFT(citizen_services_records_log!P522,2))))</f>
        <v>None</v>
      </c>
      <c r="Q522" s="5" t="str" cm="1">
        <f t="array" ref="Q522">SUBSTITUTE(_xlfn.IFS(ISTEXT(citizen_services_records_log!Q522),PROPER(citizen_services_records_log!Q522),ISBLANK(citizen_services_records_log!Q522),"None"),"Id","ID",1)</f>
        <v>Interpreter Required - Assisted In Sesotho</v>
      </c>
    </row>
    <row r="523" spans="1:17" x14ac:dyDescent="0.3">
      <c r="A523" s="5" t="str">
        <f>IF(ISBLANK(citizen_services_records_log!A523),"None",(CONCATENATE(UPPER(_xlfn.TEXTBEFORE(SUBSTITUTE(citizen_services_records_log!A523, "-", ""), {"0","1","2","3","4","5","6","7","8","9"}, 1)),"-",RIGHT(citizen_services_records_log!A523,6))))</f>
        <v>DHA-000112</v>
      </c>
      <c r="B523" s="2">
        <f>IF(ISBLANK(citizen_services_records_log!B523),"None",IF(ISNUMBER(citizen_services_records_log!B523),citizen_services_records_log!B523,DATE(RIGHT(citizen_services_records_log!B523,4),MID(citizen_services_records_log!B523,4,2),LEFT(citizen_services_records_log!B523,2))))</f>
        <v>46087</v>
      </c>
      <c r="C523" s="5" t="str">
        <f>IF(citizen_services_records_log!C523 = "SASSA Grant Status Enquiry","SASSA - Grant Status Enquiry",IF(citizen_services_records_log!C523 = "SASSA Grant Application",  "SASSA - Grant Application", IF(citizen_services_records_log!C523=0,"None", citizen_services_records_log!C523)))</f>
        <v>Home Affairs - ID Application</v>
      </c>
      <c r="D523" s="5" t="str" cm="1">
        <f t="array" ref="D523">_xlfn.IFS(ISTEXT(citizen_services_records_log!D523),PROPER(citizen_services_records_log!D523),ISBLANK(citizen_services_records_log!D523),"None")</f>
        <v>Sasolburg Home Affairs</v>
      </c>
      <c r="E523" s="5" t="str" cm="1">
        <f t="array" ref="E523">_xlfn.IFS(ISTEXT(citizen_services_records_log!E523),PROPER(citizen_services_records_log!E523),ISBLANK(citizen_services_records_log!E523),"None")</f>
        <v>Zodwa Sithole</v>
      </c>
      <c r="F523" s="6" t="str" cm="1">
        <f t="array" ref="F523">_xlfn.IFS(ISBLANK(citizen_services_records_log!F523),"None", TYPE(citizen_services_records_log!F523)=1,citizen_services_records_log!F523,citizen_services_records_log!F523="ID NOT PROVIDED","ID not provided" )</f>
        <v>None</v>
      </c>
      <c r="G523" s="4">
        <f>IF(ISBLANK(citizen_services_records_log!G523),"None",IF(ISNUMBER(citizen_services_records_log!G523),citizen_services_records_log!G523,DATE(RIGHT(citizen_services_records_log!G523,4),MID(citizen_services_records_log!G523,4,2),LEFT(citizen_services_records_log!G523,2))))</f>
        <v>33414</v>
      </c>
      <c r="H523" s="5" t="str" cm="1">
        <f t="array" ref="H523">_xlfn.IFS(citizen_services_records_log!H523="M", "Male", citizen_services_records_log!H523 = "F", "Female", citizen_services_records_log!H523="male", "Male", citizen_services_records_log!H523="female","Female", ISBLANK(citizen_services_records_log!H523),"None", citizen_services_records_log!H523 = "Female", "Female", citizen_services_records_log!H523="Male","Male")</f>
        <v>Female</v>
      </c>
      <c r="I523" s="6" t="str">
        <f>IF(OR(ISBLANK(citizen_services_records_log!I523),UPPER(TRIM(citizen_services_records_log!I523))="N/A"),"None",_xlfn.LET(_xlpm.d,RIGHT(SUBSTITUTE(SUBSTITUTE(SUBSTITUTE(SUBSTITUTE(citizen_services_records_log!I523," ",""),"-",""),"(",""),")",""),9),"0"&amp;LEFT(_xlpm.d,2)&amp;" "&amp;MID(_xlpm.d,3,3)&amp;" "&amp;RIGHT(_xlpm.d,4)))</f>
        <v>066 438 9071</v>
      </c>
      <c r="J523" s="5" t="str" cm="1">
        <f t="array" ref="J523">_xlfn.IFS(ISTEXT(citizen_services_records_log!J523),citizen_services_records_log!J523,ISBLANK(citizen_services_records_log!J523),"None")</f>
        <v>Ward 14</v>
      </c>
      <c r="K523" s="5" t="str" cm="1">
        <f t="array" ref="K523">_xlfn.IFS(ISTEXT(citizen_services_records_log!K523),citizen_services_records_log!K523, ISBLANK(citizen_services_records_log!K523),"None")</f>
        <v>None</v>
      </c>
      <c r="L523" s="5" t="str" cm="1">
        <f t="array" ref="L523">SUBSTITUTE(PROPER(_xlfn.IFS(ISTEXT(citizen_services_records_log!L523),citizen_services_records_log!L523, ISBLANK(citizen_services_records_log!L523),"None")),"Id","ID",1)</f>
        <v>Complete</v>
      </c>
      <c r="M523" s="5" t="str" cm="1">
        <f t="array" ref="M523">IF(citizen_services_records_log!M523 = "Re-opened","Re-opened",PROPER(_xlfn.IFS(ISTEXT(citizen_services_records_log!M523),citizen_services_records_log!M523, ISBLANK(citizen_services_records_log!M523),"None")))</f>
        <v>Awaiting Documents</v>
      </c>
      <c r="N523" s="5" t="str" cm="1">
        <f t="array" ref="N523">(_xlfn.IFS(ISTEXT(citizen_services_records_log!N523),citizen_services_records_log!N523,ISBLANK(citizen_services_records_log!N523),"None"))</f>
        <v>Q230</v>
      </c>
      <c r="O523" s="5" t="str" cm="1">
        <f t="array" ref="O523">_xlfn.IFS(ISTEXT(citizen_services_records_log!O523),PROPER(citizen_services_records_log!O523),ISBLANK(citizen_services_records_log!O523),"None")</f>
        <v>Chris Swart</v>
      </c>
      <c r="P523" s="4" t="str">
        <f>IF(ISBLANK(citizen_services_records_log!P523),"None",IF(ISNUMBER(citizen_services_records_log!P523),citizen_services_records_log!P523,DATE(RIGHT(citizen_services_records_log!P523,4),MID(citizen_services_records_log!P523,4,2),LEFT(citizen_services_records_log!P523,2))))</f>
        <v>None</v>
      </c>
      <c r="Q523" s="5" t="str" cm="1">
        <f t="array" ref="Q523">SUBSTITUTE(_xlfn.IFS(ISTEXT(citizen_services_records_log!Q523),PROPER(citizen_services_records_log!Q523),ISBLANK(citizen_services_records_log!Q523),"None"),"Id","ID",1)</f>
        <v>Applicant Is A Minor, Guardian Present And Documented</v>
      </c>
    </row>
    <row r="524" spans="1:17" x14ac:dyDescent="0.3">
      <c r="A524" s="5" t="str">
        <f>IF(ISBLANK(citizen_services_records_log!A524),"None",(CONCATENATE(UPPER(_xlfn.TEXTBEFORE(SUBSTITUTE(citizen_services_records_log!A524, "-", ""), {"0","1","2","3","4","5","6","7","8","9"}, 1)),"-",RIGHT(citizen_services_records_log!A524,6))))</f>
        <v>DHA-000776</v>
      </c>
      <c r="B524" s="2">
        <f>IF(ISBLANK(citizen_services_records_log!B524),"None",IF(ISNUMBER(citizen_services_records_log!B524),citizen_services_records_log!B524,DATE(RIGHT(citizen_services_records_log!B524,4),MID(citizen_services_records_log!B524,4,2),LEFT(citizen_services_records_log!B524,2))))</f>
        <v>46007</v>
      </c>
      <c r="C524" s="5" t="str">
        <f>IF(citizen_services_records_log!C524 = "SASSA Grant Status Enquiry","SASSA - Grant Status Enquiry",IF(citizen_services_records_log!C524 = "SASSA Grant Application",  "SASSA - Grant Application", IF(citizen_services_records_log!C524=0,"None", citizen_services_records_log!C524)))</f>
        <v>Home Affairs - Death Certificate</v>
      </c>
      <c r="D524" s="5" t="str" cm="1">
        <f t="array" ref="D524">_xlfn.IFS(ISTEXT(citizen_services_records_log!D524),PROPER(citizen_services_records_log!D524),ISBLANK(citizen_services_records_log!D524),"None")</f>
        <v>Vereeniging Home Affairs</v>
      </c>
      <c r="E524" s="5" t="str" cm="1">
        <f t="array" ref="E524">_xlfn.IFS(ISTEXT(citizen_services_records_log!E524),PROPER(citizen_services_records_log!E524),ISBLANK(citizen_services_records_log!E524),"None")</f>
        <v>Refilwe Molefe</v>
      </c>
      <c r="F524" s="6" cm="1">
        <f t="array" ref="F524">_xlfn.IFS(ISBLANK(citizen_services_records_log!F524),"None", TYPE(citizen_services_records_log!F524)=1,citizen_services_records_log!F524,citizen_services_records_log!F524="ID NOT PROVIDED","ID not provided" )</f>
        <v>5110000000000</v>
      </c>
      <c r="G524" s="4">
        <f>IF(ISBLANK(citizen_services_records_log!G524),"None",IF(ISNUMBER(citizen_services_records_log!G524),citizen_services_records_log!G524,DATE(RIGHT(citizen_services_records_log!G524,4),MID(citizen_services_records_log!G524,4,2),LEFT(citizen_services_records_log!G524,2))))</f>
        <v>18863</v>
      </c>
      <c r="H524" s="5" t="str" cm="1">
        <f t="array" ref="H524">_xlfn.IFS(citizen_services_records_log!H524="M", "Male", citizen_services_records_log!H524 = "F", "Female", citizen_services_records_log!H524="male", "Male", citizen_services_records_log!H524="female","Female", ISBLANK(citizen_services_records_log!H524),"None", citizen_services_records_log!H524 = "Female", "Female", citizen_services_records_log!H524="Male","Male")</f>
        <v>Male</v>
      </c>
      <c r="I524" s="6" t="str">
        <f>IF(OR(ISBLANK(citizen_services_records_log!I524),UPPER(TRIM(citizen_services_records_log!I524))="N/A"),"None",_xlfn.LET(_xlpm.d,RIGHT(SUBSTITUTE(SUBSTITUTE(SUBSTITUTE(SUBSTITUTE(citizen_services_records_log!I524," ",""),"-",""),"(",""),")",""),9),"0"&amp;LEFT(_xlpm.d,2)&amp;" "&amp;MID(_xlpm.d,3,3)&amp;" "&amp;RIGHT(_xlpm.d,4)))</f>
        <v>083 889 6679</v>
      </c>
      <c r="J524" s="5" t="str" cm="1">
        <f t="array" ref="J524">_xlfn.IFS(ISTEXT(citizen_services_records_log!J524),citizen_services_records_log!J524,ISBLANK(citizen_services_records_log!J524),"None")</f>
        <v>Ward 10</v>
      </c>
      <c r="K524" s="5" t="str" cm="1">
        <f t="array" ref="K524">_xlfn.IFS(ISTEXT(citizen_services_records_log!K524),citizen_services_records_log!K524, ISBLANK(citizen_services_records_log!K524),"None")</f>
        <v>None</v>
      </c>
      <c r="L524" s="5" t="str" cm="1">
        <f t="array" ref="L524">SUBSTITUTE(PROPER(_xlfn.IFS(ISTEXT(citizen_services_records_log!L524),citizen_services_records_log!L524, ISBLANK(citizen_services_records_log!L524),"None")),"Id","ID",1)</f>
        <v>Incomplete - Missing ID Copy</v>
      </c>
      <c r="M524" s="5" t="str" cm="1">
        <f t="array" ref="M524">IF(citizen_services_records_log!M524 = "Re-opened","Re-opened",PROPER(_xlfn.IFS(ISTEXT(citizen_services_records_log!M524),citizen_services_records_log!M524, ISBLANK(citizen_services_records_log!M524),"None")))</f>
        <v>Escalated</v>
      </c>
      <c r="N524" s="5" t="str" cm="1">
        <f t="array" ref="N524">(_xlfn.IFS(ISTEXT(citizen_services_records_log!N524),citizen_services_records_log!N524,ISBLANK(citizen_services_records_log!N524),"None"))</f>
        <v>Q263</v>
      </c>
      <c r="O524" s="5" t="str" cm="1">
        <f t="array" ref="O524">_xlfn.IFS(ISTEXT(citizen_services_records_log!O524),PROPER(citizen_services_records_log!O524),ISBLANK(citizen_services_records_log!O524),"None")</f>
        <v>Busisiwe Mahlangu</v>
      </c>
      <c r="P524" s="4" t="str">
        <f>IF(ISBLANK(citizen_services_records_log!P524),"None",IF(ISNUMBER(citizen_services_records_log!P524),citizen_services_records_log!P524,DATE(RIGHT(citizen_services_records_log!P524,4),MID(citizen_services_records_log!P524,4,2),LEFT(citizen_services_records_log!P524,2))))</f>
        <v>None</v>
      </c>
      <c r="Q524" s="5" t="str" cm="1">
        <f t="array" ref="Q524">SUBSTITUTE(_xlfn.IFS(ISTEXT(citizen_services_records_log!Q524),PROPER(citizen_services_records_log!Q524),ISBLANK(citizen_services_records_log!Q524),"None"),"Id","ID",1)</f>
        <v>Applicant Is A Minor, Guardian Present And Documented</v>
      </c>
    </row>
    <row r="525" spans="1:17" x14ac:dyDescent="0.3">
      <c r="A525" s="5" t="str">
        <f>IF(ISBLANK(citizen_services_records_log!A525),"None",(CONCATENATE(UPPER(_xlfn.TEXTBEFORE(SUBSTITUTE(citizen_services_records_log!A525, "-", ""), {"0","1","2","3","4","5","6","7","8","9"}, 1)),"-",RIGHT(citizen_services_records_log!A525,6))))</f>
        <v>SASSA-000732</v>
      </c>
      <c r="B525" s="2">
        <f>IF(ISBLANK(citizen_services_records_log!B525),"None",IF(ISNUMBER(citizen_services_records_log!B525),citizen_services_records_log!B525,DATE(RIGHT(citizen_services_records_log!B525,4),MID(citizen_services_records_log!B525,4,2),LEFT(citizen_services_records_log!B525,2))))</f>
        <v>46230</v>
      </c>
      <c r="C525" s="5" t="str">
        <f>IF(citizen_services_records_log!C525 = "SASSA Grant Status Enquiry","SASSA - Grant Status Enquiry",IF(citizen_services_records_log!C525 = "SASSA Grant Application",  "SASSA - Grant Application", IF(citizen_services_records_log!C525=0,"None", citizen_services_records_log!C525)))</f>
        <v>SASSA - Grant Application</v>
      </c>
      <c r="D525" s="5" t="str" cm="1">
        <f t="array" ref="D525">_xlfn.IFS(ISTEXT(citizen_services_records_log!D525),PROPER(citizen_services_records_log!D525),ISBLANK(citizen_services_records_log!D525),"None")</f>
        <v>Meyerton Municipal Office</v>
      </c>
      <c r="E525" s="5" t="str" cm="1">
        <f t="array" ref="E525">_xlfn.IFS(ISTEXT(citizen_services_records_log!E525),PROPER(citizen_services_records_log!E525),ISBLANK(citizen_services_records_log!E525),"None")</f>
        <v>Refilwe Kruger</v>
      </c>
      <c r="F525" s="6" cm="1">
        <f t="array" ref="F525">_xlfn.IFS(ISBLANK(citizen_services_records_log!F525),"None", TYPE(citizen_services_records_log!F525)=1,citizen_services_records_log!F525,citizen_services_records_log!F525="ID NOT PROVIDED","ID not provided" )</f>
        <v>8810000000000</v>
      </c>
      <c r="G525" s="4">
        <f>IF(ISBLANK(citizen_services_records_log!G525),"None",IF(ISNUMBER(citizen_services_records_log!G525),citizen_services_records_log!G525,DATE(RIGHT(citizen_services_records_log!G525,4),MID(citizen_services_records_log!G525,4,2),LEFT(citizen_services_records_log!G525,2))))</f>
        <v>32480</v>
      </c>
      <c r="H525" s="5" t="str" cm="1">
        <f t="array" ref="H525">_xlfn.IFS(citizen_services_records_log!H525="M", "Male", citizen_services_records_log!H525 = "F", "Female", citizen_services_records_log!H525="male", "Male", citizen_services_records_log!H525="female","Female", ISBLANK(citizen_services_records_log!H525),"None", citizen_services_records_log!H525 = "Female", "Female", citizen_services_records_log!H525="Male","Male")</f>
        <v>Female</v>
      </c>
      <c r="I525" s="6" t="str">
        <f>IF(OR(ISBLANK(citizen_services_records_log!I525),UPPER(TRIM(citizen_services_records_log!I525))="N/A"),"None",_xlfn.LET(_xlpm.d,RIGHT(SUBSTITUTE(SUBSTITUTE(SUBSTITUTE(SUBSTITUTE(citizen_services_records_log!I525," ",""),"-",""),"(",""),")",""),9),"0"&amp;LEFT(_xlpm.d,2)&amp;" "&amp;MID(_xlpm.d,3,3)&amp;" "&amp;RIGHT(_xlpm.d,4)))</f>
        <v>078 498 9256</v>
      </c>
      <c r="J525" s="5" t="str" cm="1">
        <f t="array" ref="J525">_xlfn.IFS(ISTEXT(citizen_services_records_log!J525),citizen_services_records_log!J525,ISBLANK(citizen_services_records_log!J525),"None")</f>
        <v>Ward 17</v>
      </c>
      <c r="K525" s="5" t="str" cm="1">
        <f t="array" ref="K525">_xlfn.IFS(ISTEXT(citizen_services_records_log!K525),citizen_services_records_log!K525, ISBLANK(citizen_services_records_log!K525),"None")</f>
        <v>Care Dependency Grant</v>
      </c>
      <c r="L525" s="5" t="str" cm="1">
        <f t="array" ref="L525">SUBSTITUTE(PROPER(_xlfn.IFS(ISTEXT(citizen_services_records_log!L525),citizen_services_records_log!L525, ISBLANK(citizen_services_records_log!L525),"None")),"Id","ID",1)</f>
        <v>Complete</v>
      </c>
      <c r="M525" s="5" t="str" cm="1">
        <f t="array" ref="M525">IF(citizen_services_records_log!M525 = "Re-opened","Re-opened",PROPER(_xlfn.IFS(ISTEXT(citizen_services_records_log!M525),citizen_services_records_log!M525, ISBLANK(citizen_services_records_log!M525),"None")))</f>
        <v>None</v>
      </c>
      <c r="N525" s="5" t="str" cm="1">
        <f t="array" ref="N525">(_xlfn.IFS(ISTEXT(citizen_services_records_log!N525),citizen_services_records_log!N525,ISBLANK(citizen_services_records_log!N525),"None"))</f>
        <v>Q060</v>
      </c>
      <c r="O525" s="5" t="str" cm="1">
        <f t="array" ref="O525">_xlfn.IFS(ISTEXT(citizen_services_records_log!O525),PROPER(citizen_services_records_log!O525),ISBLANK(citizen_services_records_log!O525),"None")</f>
        <v>Andries Meyer</v>
      </c>
      <c r="P525" s="4" t="str">
        <f>IF(ISBLANK(citizen_services_records_log!P525),"None",IF(ISNUMBER(citizen_services_records_log!P525),citizen_services_records_log!P525,DATE(RIGHT(citizen_services_records_log!P525,4),MID(citizen_services_records_log!P525,4,2),LEFT(citizen_services_records_log!P525,2))))</f>
        <v>None</v>
      </c>
      <c r="Q525" s="5" t="str" cm="1">
        <f t="array" ref="Q525">SUBSTITUTE(_xlfn.IFS(ISTEXT(citizen_services_records_log!Q525),PROPER(citizen_services_records_log!Q525),ISBLANK(citizen_services_records_log!Q525),"None"),"Id","ID",1)</f>
        <v>System Offline - Captured Manually, Will Upload Later</v>
      </c>
    </row>
    <row r="526" spans="1:17" x14ac:dyDescent="0.3">
      <c r="A526" s="5" t="str">
        <f>IF(ISBLANK(citizen_services_records_log!A526),"None",(CONCATENATE(UPPER(_xlfn.TEXTBEFORE(SUBSTITUTE(citizen_services_records_log!A526, "-", ""), {"0","1","2","3","4","5","6","7","8","9"}, 1)),"-",RIGHT(citizen_services_records_log!A526,6))))</f>
        <v>MUN-001018</v>
      </c>
      <c r="B526" s="2">
        <f>IF(ISBLANK(citizen_services_records_log!B526),"None",IF(ISNUMBER(citizen_services_records_log!B526),citizen_services_records_log!B526,DATE(RIGHT(citizen_services_records_log!B526,4),MID(citizen_services_records_log!B526,4,2),LEFT(citizen_services_records_log!B526,2))))</f>
        <v>46120</v>
      </c>
      <c r="C526" s="5" t="str">
        <f>IF(citizen_services_records_log!C526 = "SASSA Grant Status Enquiry","SASSA - Grant Status Enquiry",IF(citizen_services_records_log!C526 = "SASSA Grant Application",  "SASSA - Grant Application", IF(citizen_services_records_log!C526=0,"None", citizen_services_records_log!C526)))</f>
        <v>Municipal - Service Request</v>
      </c>
      <c r="D526" s="5" t="str" cm="1">
        <f t="array" ref="D526">_xlfn.IFS(ISTEXT(citizen_services_records_log!D526),PROPER(citizen_services_records_log!D526),ISBLANK(citizen_services_records_log!D526),"None")</f>
        <v>Sasolburg Home Affairs</v>
      </c>
      <c r="E526" s="5" t="str" cm="1">
        <f t="array" ref="E526">_xlfn.IFS(ISTEXT(citizen_services_records_log!E526),PROPER(citizen_services_records_log!E526),ISBLANK(citizen_services_records_log!E526),"None")</f>
        <v>Sipho Fourie</v>
      </c>
      <c r="F526" s="6" cm="1">
        <f t="array" ref="F526">_xlfn.IFS(ISBLANK(citizen_services_records_log!F526),"None", TYPE(citizen_services_records_log!F526)=1,citizen_services_records_log!F526,citizen_services_records_log!F526="ID NOT PROVIDED","ID not provided" )</f>
        <v>6910000000000</v>
      </c>
      <c r="G526" s="4">
        <f>IF(ISBLANK(citizen_services_records_log!G526),"None",IF(ISNUMBER(citizen_services_records_log!G526),citizen_services_records_log!G526,DATE(RIGHT(citizen_services_records_log!G526,4),MID(citizen_services_records_log!G526,4,2),LEFT(citizen_services_records_log!G526,2))))</f>
        <v>25340</v>
      </c>
      <c r="H526" s="5" t="str" cm="1">
        <f t="array" ref="H526">_xlfn.IFS(citizen_services_records_log!H526="M", "Male", citizen_services_records_log!H526 = "F", "Female", citizen_services_records_log!H526="male", "Male", citizen_services_records_log!H526="female","Female", ISBLANK(citizen_services_records_log!H526),"None", citizen_services_records_log!H526 = "Female", "Female", citizen_services_records_log!H526="Male","Male")</f>
        <v>Male</v>
      </c>
      <c r="I526" s="6" t="str">
        <f>IF(OR(ISBLANK(citizen_services_records_log!I526),UPPER(TRIM(citizen_services_records_log!I526))="N/A"),"None",_xlfn.LET(_xlpm.d,RIGHT(SUBSTITUTE(SUBSTITUTE(SUBSTITUTE(SUBSTITUTE(citizen_services_records_log!I526," ",""),"-",""),"(",""),")",""),9),"0"&amp;LEFT(_xlpm.d,2)&amp;" "&amp;MID(_xlpm.d,3,3)&amp;" "&amp;RIGHT(_xlpm.d,4)))</f>
        <v>084 524 5890</v>
      </c>
      <c r="J526" s="5" t="str" cm="1">
        <f t="array" ref="J526">_xlfn.IFS(ISTEXT(citizen_services_records_log!J526),citizen_services_records_log!J526,ISBLANK(citizen_services_records_log!J526),"None")</f>
        <v>Ward 12</v>
      </c>
      <c r="K526" s="5" t="str" cm="1">
        <f t="array" ref="K526">_xlfn.IFS(ISTEXT(citizen_services_records_log!K526),citizen_services_records_log!K526, ISBLANK(citizen_services_records_log!K526),"None")</f>
        <v>None</v>
      </c>
      <c r="L526" s="5" t="str" cm="1">
        <f t="array" ref="L526">SUBSTITUTE(PROPER(_xlfn.IFS(ISTEXT(citizen_services_records_log!L526),citizen_services_records_log!L526, ISBLANK(citizen_services_records_log!L526),"None")),"Id","ID",1)</f>
        <v>Complete</v>
      </c>
      <c r="M526" s="5" t="str" cm="1">
        <f t="array" ref="M526">IF(citizen_services_records_log!M526 = "Re-opened","Re-opened",PROPER(_xlfn.IFS(ISTEXT(citizen_services_records_log!M526),citizen_services_records_log!M526, ISBLANK(citizen_services_records_log!M526),"None")))</f>
        <v>Re-opened</v>
      </c>
      <c r="N526" s="5" t="str" cm="1">
        <f t="array" ref="N526">(_xlfn.IFS(ISTEXT(citizen_services_records_log!N526),citizen_services_records_log!N526,ISBLANK(citizen_services_records_log!N526),"None"))</f>
        <v>Q174</v>
      </c>
      <c r="O526" s="5" t="str" cm="1">
        <f t="array" ref="O526">_xlfn.IFS(ISTEXT(citizen_services_records_log!O526),PROPER(citizen_services_records_log!O526),ISBLANK(citizen_services_records_log!O526),"None")</f>
        <v>Busisiwe Sithole</v>
      </c>
      <c r="P526" s="4" t="str">
        <f>IF(ISBLANK(citizen_services_records_log!P526),"None",IF(ISNUMBER(citizen_services_records_log!P526),citizen_services_records_log!P526,DATE(RIGHT(citizen_services_records_log!P526,4),MID(citizen_services_records_log!P526,4,2),LEFT(citizen_services_records_log!P526,2))))</f>
        <v>None</v>
      </c>
      <c r="Q526" s="5" t="str" cm="1">
        <f t="array" ref="Q526">SUBSTITUTE(_xlfn.IFS(ISTEXT(citizen_services_records_log!Q526),PROPER(citizen_services_records_log!Q526),ISBLANK(citizen_services_records_log!Q526),"None"),"Id","ID",1)</f>
        <v>System Offline - Captured Manually, Will Upload Later</v>
      </c>
    </row>
    <row r="527" spans="1:17" x14ac:dyDescent="0.3">
      <c r="A527" s="5" t="str">
        <f>IF(ISBLANK(citizen_services_records_log!A527),"None",(CONCATENATE(UPPER(_xlfn.TEXTBEFORE(SUBSTITUTE(citizen_services_records_log!A527, "-", ""), {"0","1","2","3","4","5","6","7","8","9"}, 1)),"-",RIGHT(citizen_services_records_log!A527,6))))</f>
        <v>MUN-000455</v>
      </c>
      <c r="B527" s="2">
        <f>IF(ISBLANK(citizen_services_records_log!B527),"None",IF(ISNUMBER(citizen_services_records_log!B527),citizen_services_records_log!B527,DATE(RIGHT(citizen_services_records_log!B527,4),MID(citizen_services_records_log!B527,4,2),LEFT(citizen_services_records_log!B527,2))))</f>
        <v>46077</v>
      </c>
      <c r="C527" s="5" t="str">
        <f>IF(citizen_services_records_log!C527 = "SASSA Grant Status Enquiry","SASSA - Grant Status Enquiry",IF(citizen_services_records_log!C527 = "SASSA Grant Application",  "SASSA - Grant Application", IF(citizen_services_records_log!C527=0,"None", citizen_services_records_log!C527)))</f>
        <v>Municipal - Account Query</v>
      </c>
      <c r="D527" s="5" t="str" cm="1">
        <f t="array" ref="D527">_xlfn.IFS(ISTEXT(citizen_services_records_log!D527),PROPER(citizen_services_records_log!D527),ISBLANK(citizen_services_records_log!D527),"None")</f>
        <v>Meyerton Municipal Office</v>
      </c>
      <c r="E527" s="5" t="str" cm="1">
        <f t="array" ref="E527">_xlfn.IFS(ISTEXT(citizen_services_records_log!E527),PROPER(citizen_services_records_log!E527),ISBLANK(citizen_services_records_log!E527),"None")</f>
        <v>Dorah Mokoena</v>
      </c>
      <c r="F527" s="6" t="str" cm="1">
        <f t="array" ref="F527">_xlfn.IFS(ISBLANK(citizen_services_records_log!F527),"None", TYPE(citizen_services_records_log!F527)=1,citizen_services_records_log!F527,citizen_services_records_log!F527="ID NOT PROVIDED","ID not provided" )</f>
        <v>None</v>
      </c>
      <c r="G527" s="4">
        <f>IF(ISBLANK(citizen_services_records_log!G527),"None",IF(ISNUMBER(citizen_services_records_log!G527),citizen_services_records_log!G527,DATE(RIGHT(citizen_services_records_log!G527,4),MID(citizen_services_records_log!G527,4,2),LEFT(citizen_services_records_log!G527,2))))</f>
        <v>39227</v>
      </c>
      <c r="H527" s="5" t="str" cm="1">
        <f t="array" ref="H527">_xlfn.IFS(citizen_services_records_log!H527="M", "Male", citizen_services_records_log!H527 = "F", "Female", citizen_services_records_log!H527="male", "Male", citizen_services_records_log!H527="female","Female", ISBLANK(citizen_services_records_log!H527),"None", citizen_services_records_log!H527 = "Female", "Female", citizen_services_records_log!H527="Male","Male")</f>
        <v>Female</v>
      </c>
      <c r="I527" s="6" t="str">
        <f>IF(OR(ISBLANK(citizen_services_records_log!I527),UPPER(TRIM(citizen_services_records_log!I527))="N/A"),"None",_xlfn.LET(_xlpm.d,RIGHT(SUBSTITUTE(SUBSTITUTE(SUBSTITUTE(SUBSTITUTE(citizen_services_records_log!I527," ",""),"-",""),"(",""),")",""),9),"0"&amp;LEFT(_xlpm.d,2)&amp;" "&amp;MID(_xlpm.d,3,3)&amp;" "&amp;RIGHT(_xlpm.d,4)))</f>
        <v>070 828 8424</v>
      </c>
      <c r="J527" s="5" t="str" cm="1">
        <f t="array" ref="J527">_xlfn.IFS(ISTEXT(citizen_services_records_log!J527),citizen_services_records_log!J527,ISBLANK(citizen_services_records_log!J527),"None")</f>
        <v>Ward 22</v>
      </c>
      <c r="K527" s="5" t="str" cm="1">
        <f t="array" ref="K527">_xlfn.IFS(ISTEXT(citizen_services_records_log!K527),citizen_services_records_log!K527, ISBLANK(citizen_services_records_log!K527),"None")</f>
        <v>None</v>
      </c>
      <c r="L527" s="5" t="str" cm="1">
        <f t="array" ref="L527">SUBSTITUTE(PROPER(_xlfn.IFS(ISTEXT(citizen_services_records_log!L527),citizen_services_records_log!L527, ISBLANK(citizen_services_records_log!L527),"None")),"Id","ID",1)</f>
        <v>Under Review</v>
      </c>
      <c r="M527" s="5" t="str" cm="1">
        <f t="array" ref="M527">IF(citizen_services_records_log!M527 = "Re-opened","Re-opened",PROPER(_xlfn.IFS(ISTEXT(citizen_services_records_log!M527),citizen_services_records_log!M527, ISBLANK(citizen_services_records_log!M527),"None")))</f>
        <v>Captured</v>
      </c>
      <c r="N527" s="5" t="str" cm="1">
        <f t="array" ref="N527">(_xlfn.IFS(ISTEXT(citizen_services_records_log!N527),citizen_services_records_log!N527,ISBLANK(citizen_services_records_log!N527),"None"))</f>
        <v>Q042</v>
      </c>
      <c r="O527" s="5" t="str" cm="1">
        <f t="array" ref="O527">_xlfn.IFS(ISTEXT(citizen_services_records_log!O527),PROPER(citizen_services_records_log!O527),ISBLANK(citizen_services_records_log!O527),"None")</f>
        <v>Refilwe Nel</v>
      </c>
      <c r="P527" s="4" t="str">
        <f>IF(ISBLANK(citizen_services_records_log!P527),"None",IF(ISNUMBER(citizen_services_records_log!P527),citizen_services_records_log!P527,DATE(RIGHT(citizen_services_records_log!P527,4),MID(citizen_services_records_log!P527,4,2),LEFT(citizen_services_records_log!P527,2))))</f>
        <v>None</v>
      </c>
      <c r="Q527" s="5" t="str" cm="1">
        <f t="array" ref="Q527">SUBSTITUTE(_xlfn.IFS(ISTEXT(citizen_services_records_log!Q527),PROPER(citizen_services_records_log!Q527),ISBLANK(citizen_services_records_log!Q527),"None"),"Id","ID",1)</f>
        <v>Client To Return With Proof Of Residence</v>
      </c>
    </row>
    <row r="528" spans="1:17" x14ac:dyDescent="0.3">
      <c r="A528" s="5" t="str">
        <f>IF(ISBLANK(citizen_services_records_log!A528),"None",(CONCATENATE(UPPER(_xlfn.TEXTBEFORE(SUBSTITUTE(citizen_services_records_log!A528, "-", ""), {"0","1","2","3","4","5","6","7","8","9"}, 1)),"-",RIGHT(citizen_services_records_log!A528,6))))</f>
        <v>DHA-001001</v>
      </c>
      <c r="B528" s="2">
        <f>IF(ISBLANK(citizen_services_records_log!B528),"None",IF(ISNUMBER(citizen_services_records_log!B528),citizen_services_records_log!B528,DATE(RIGHT(citizen_services_records_log!B528,4),MID(citizen_services_records_log!B528,4,2),LEFT(citizen_services_records_log!B528,2))))</f>
        <v>46152</v>
      </c>
      <c r="C528" s="5" t="str">
        <f>IF(citizen_services_records_log!C528 = "SASSA Grant Status Enquiry","SASSA - Grant Status Enquiry",IF(citizen_services_records_log!C528 = "SASSA Grant Application",  "SASSA - Grant Application", IF(citizen_services_records_log!C528=0,"None", citizen_services_records_log!C528)))</f>
        <v>Home Affairs - Passport Application</v>
      </c>
      <c r="D528" s="5" t="str" cm="1">
        <f t="array" ref="D528">_xlfn.IFS(ISTEXT(citizen_services_records_log!D528),PROPER(citizen_services_records_log!D528),ISBLANK(citizen_services_records_log!D528),"None")</f>
        <v>Emfuleni Municipal Office</v>
      </c>
      <c r="E528" s="5" t="str" cm="1">
        <f t="array" ref="E528">_xlfn.IFS(ISTEXT(citizen_services_records_log!E528),PROPER(citizen_services_records_log!E528),ISBLANK(citizen_services_records_log!E528),"None")</f>
        <v>Dorah Pretorius</v>
      </c>
      <c r="F528" s="6" cm="1">
        <f t="array" ref="F528">_xlfn.IFS(ISBLANK(citizen_services_records_log!F528),"None", TYPE(citizen_services_records_log!F528)=1,citizen_services_records_log!F528,citizen_services_records_log!F528="ID NOT PROVIDED","ID not provided" )</f>
        <v>8410000000000</v>
      </c>
      <c r="G528" s="4">
        <f>IF(ISBLANK(citizen_services_records_log!G528),"None",IF(ISNUMBER(citizen_services_records_log!G528),citizen_services_records_log!G528,DATE(RIGHT(citizen_services_records_log!G528,4),MID(citizen_services_records_log!G528,4,2),LEFT(citizen_services_records_log!G528,2))))</f>
        <v>30816</v>
      </c>
      <c r="H528" s="5" t="str" cm="1">
        <f t="array" ref="H528">_xlfn.IFS(citizen_services_records_log!H528="M", "Male", citizen_services_records_log!H528 = "F", "Female", citizen_services_records_log!H528="male", "Male", citizen_services_records_log!H528="female","Female", ISBLANK(citizen_services_records_log!H528),"None", citizen_services_records_log!H528 = "Female", "Female", citizen_services_records_log!H528="Male","Male")</f>
        <v>Female</v>
      </c>
      <c r="I528" s="6" t="str">
        <f>IF(OR(ISBLANK(citizen_services_records_log!I528),UPPER(TRIM(citizen_services_records_log!I528))="N/A"),"None",_xlfn.LET(_xlpm.d,RIGHT(SUBSTITUTE(SUBSTITUTE(SUBSTITUTE(SUBSTITUTE(citizen_services_records_log!I528," ",""),"-",""),"(",""),")",""),9),"0"&amp;LEFT(_xlpm.d,2)&amp;" "&amp;MID(_xlpm.d,3,3)&amp;" "&amp;RIGHT(_xlpm.d,4)))</f>
        <v>075 870 6322</v>
      </c>
      <c r="J528" s="5" t="str" cm="1">
        <f t="array" ref="J528">_xlfn.IFS(ISTEXT(citizen_services_records_log!J528),citizen_services_records_log!J528,ISBLANK(citizen_services_records_log!J528),"None")</f>
        <v>Ward 2</v>
      </c>
      <c r="K528" s="5" t="str" cm="1">
        <f t="array" ref="K528">_xlfn.IFS(ISTEXT(citizen_services_records_log!K528),citizen_services_records_log!K528, ISBLANK(citizen_services_records_log!K528),"None")</f>
        <v>None</v>
      </c>
      <c r="L528" s="5" t="str" cm="1">
        <f t="array" ref="L528">SUBSTITUTE(PROPER(_xlfn.IFS(ISTEXT(citizen_services_records_log!L528),citizen_services_records_log!L528, ISBLANK(citizen_services_records_log!L528),"None")),"Id","ID",1)</f>
        <v>Approved</v>
      </c>
      <c r="M528" s="5" t="str" cm="1">
        <f t="array" ref="M528">IF(citizen_services_records_log!M528 = "Re-opened","Re-opened",PROPER(_xlfn.IFS(ISTEXT(citizen_services_records_log!M528),citizen_services_records_log!M528, ISBLANK(citizen_services_records_log!M528),"None")))</f>
        <v>Escalated</v>
      </c>
      <c r="N528" s="5" t="str" cm="1">
        <f t="array" ref="N528">(_xlfn.IFS(ISTEXT(citizen_services_records_log!N528),citizen_services_records_log!N528,ISBLANK(citizen_services_records_log!N528),"None"))</f>
        <v>Q281</v>
      </c>
      <c r="O528" s="5" t="str" cm="1">
        <f t="array" ref="O528">_xlfn.IFS(ISTEXT(citizen_services_records_log!O528),PROPER(citizen_services_records_log!O528),ISBLANK(citizen_services_records_log!O528),"None")</f>
        <v>Andries Coetzee</v>
      </c>
      <c r="P528" s="4" t="str">
        <f>IF(ISBLANK(citizen_services_records_log!P528),"None",IF(ISNUMBER(citizen_services_records_log!P528),citizen_services_records_log!P528,DATE(RIGHT(citizen_services_records_log!P528,4),MID(citizen_services_records_log!P528,4,2),LEFT(citizen_services_records_log!P528,2))))</f>
        <v>None</v>
      </c>
      <c r="Q528" s="5" t="str" cm="1">
        <f t="array" ref="Q528">SUBSTITUTE(_xlfn.IFS(ISTEXT(citizen_services_records_log!Q528),PROPER(citizen_services_records_log!Q528),ISBLANK(citizen_services_records_log!Q528),"None"),"Id","ID",1)</f>
        <v>Biometric Capture Failed, Rescheduled</v>
      </c>
    </row>
    <row r="529" spans="1:17" x14ac:dyDescent="0.3">
      <c r="A529" s="5" t="str">
        <f>IF(ISBLANK(citizen_services_records_log!A529),"None",(CONCATENATE(UPPER(_xlfn.TEXTBEFORE(SUBSTITUTE(citizen_services_records_log!A529, "-", ""), {"0","1","2","3","4","5","6","7","8","9"}, 1)),"-",RIGHT(citizen_services_records_log!A529,6))))</f>
        <v>DHA-000595</v>
      </c>
      <c r="B529" s="2">
        <f>IF(ISBLANK(citizen_services_records_log!B529),"None",IF(ISNUMBER(citizen_services_records_log!B529),citizen_services_records_log!B529,DATE(RIGHT(citizen_services_records_log!B529,4),MID(citizen_services_records_log!B529,4,2),LEFT(citizen_services_records_log!B529,2))))</f>
        <v>46155</v>
      </c>
      <c r="C529" s="5" t="str">
        <f>IF(citizen_services_records_log!C529 = "SASSA Grant Status Enquiry","SASSA - Grant Status Enquiry",IF(citizen_services_records_log!C529 = "SASSA Grant Application",  "SASSA - Grant Application", IF(citizen_services_records_log!C529=0,"None", citizen_services_records_log!C529)))</f>
        <v>Home Affairs - ID Application</v>
      </c>
      <c r="D529" s="5" t="str" cm="1">
        <f t="array" ref="D529">_xlfn.IFS(ISTEXT(citizen_services_records_log!D529),PROPER(citizen_services_records_log!D529),ISBLANK(citizen_services_records_log!D529),"None")</f>
        <v>Boipatong Clinic</v>
      </c>
      <c r="E529" s="5" t="str" cm="1">
        <f t="array" ref="E529">_xlfn.IFS(ISTEXT(citizen_services_records_log!E529),PROPER(citizen_services_records_log!E529),ISBLANK(citizen_services_records_log!E529),"None")</f>
        <v>Sipho Fourie</v>
      </c>
      <c r="F529" s="6" cm="1">
        <f t="array" ref="F529">_xlfn.IFS(ISBLANK(citizen_services_records_log!F529),"None", TYPE(citizen_services_records_log!F529)=1,citizen_services_records_log!F529,citizen_services_records_log!F529="ID NOT PROVIDED","ID not provided" )</f>
        <v>8110000000000</v>
      </c>
      <c r="G529" s="4">
        <f>IF(ISBLANK(citizen_services_records_log!G529),"None",IF(ISNUMBER(citizen_services_records_log!G529),citizen_services_records_log!G529,DATE(RIGHT(citizen_services_records_log!G529,4),MID(citizen_services_records_log!G529,4,2),LEFT(citizen_services_records_log!G529,2))))</f>
        <v>29789</v>
      </c>
      <c r="H529" s="5" t="str" cm="1">
        <f t="array" ref="H529">_xlfn.IFS(citizen_services_records_log!H529="M", "Male", citizen_services_records_log!H529 = "F", "Female", citizen_services_records_log!H529="male", "Male", citizen_services_records_log!H529="female","Female", ISBLANK(citizen_services_records_log!H529),"None", citizen_services_records_log!H529 = "Female", "Female", citizen_services_records_log!H529="Male","Male")</f>
        <v>None</v>
      </c>
      <c r="I529" s="6" t="str">
        <f>IF(OR(ISBLANK(citizen_services_records_log!I529),UPPER(TRIM(citizen_services_records_log!I529))="N/A"),"None",_xlfn.LET(_xlpm.d,RIGHT(SUBSTITUTE(SUBSTITUTE(SUBSTITUTE(SUBSTITUTE(citizen_services_records_log!I529," ",""),"-",""),"(",""),")",""),9),"0"&amp;LEFT(_xlpm.d,2)&amp;" "&amp;MID(_xlpm.d,3,3)&amp;" "&amp;RIGHT(_xlpm.d,4)))</f>
        <v>061 253 8401</v>
      </c>
      <c r="J529" s="5" t="str" cm="1">
        <f t="array" ref="J529">_xlfn.IFS(ISTEXT(citizen_services_records_log!J529),citizen_services_records_log!J529,ISBLANK(citizen_services_records_log!J529),"None")</f>
        <v>Ward 3 (Informal Settlement)</v>
      </c>
      <c r="K529" s="5" t="str" cm="1">
        <f t="array" ref="K529">_xlfn.IFS(ISTEXT(citizen_services_records_log!K529),citizen_services_records_log!K529, ISBLANK(citizen_services_records_log!K529),"None")</f>
        <v>None</v>
      </c>
      <c r="L529" s="5" t="str" cm="1">
        <f t="array" ref="L529">SUBSTITUTE(PROPER(_xlfn.IFS(ISTEXT(citizen_services_records_log!L529),citizen_services_records_log!L529, ISBLANK(citizen_services_records_log!L529),"None")),"Id","ID",1)</f>
        <v>None</v>
      </c>
      <c r="M529" s="5" t="str" cm="1">
        <f t="array" ref="M529">IF(citizen_services_records_log!M529 = "Re-opened","Re-opened",PROPER(_xlfn.IFS(ISTEXT(citizen_services_records_log!M529),citizen_services_records_log!M529, ISBLANK(citizen_services_records_log!M529),"None")))</f>
        <v>Captured</v>
      </c>
      <c r="N529" s="5" t="str" cm="1">
        <f t="array" ref="N529">(_xlfn.IFS(ISTEXT(citizen_services_records_log!N529),citizen_services_records_log!N529,ISBLANK(citizen_services_records_log!N529),"None"))</f>
        <v>Q005</v>
      </c>
      <c r="O529" s="5" t="str" cm="1">
        <f t="array" ref="O529">_xlfn.IFS(ISTEXT(citizen_services_records_log!O529),PROPER(citizen_services_records_log!O529),ISBLANK(citizen_services_records_log!O529),"None")</f>
        <v>Marius Coetzee</v>
      </c>
      <c r="P529" s="4" t="str">
        <f>IF(ISBLANK(citizen_services_records_log!P529),"None",IF(ISNUMBER(citizen_services_records_log!P529),citizen_services_records_log!P529,DATE(RIGHT(citizen_services_records_log!P529,4),MID(citizen_services_records_log!P529,4,2),LEFT(citizen_services_records_log!P529,2))))</f>
        <v>None</v>
      </c>
      <c r="Q529" s="5" t="str" cm="1">
        <f t="array" ref="Q529">SUBSTITUTE(_xlfn.IFS(ISTEXT(citizen_services_records_log!Q529),PROPER(citizen_services_records_log!Q529),ISBLANK(citizen_services_records_log!Q529),"None"),"Id","ID",1)</f>
        <v>Home Affairs System Down For Maintenance During Visit</v>
      </c>
    </row>
    <row r="530" spans="1:17" x14ac:dyDescent="0.3">
      <c r="A530" s="5" t="str">
        <f>IF(ISBLANK(citizen_services_records_log!A530),"None",(CONCATENATE(UPPER(_xlfn.TEXTBEFORE(SUBSTITUTE(citizen_services_records_log!A530, "-", ""), {"0","1","2","3","4","5","6","7","8","9"}, 1)),"-",RIGHT(citizen_services_records_log!A530,6))))</f>
        <v>MUN-000754</v>
      </c>
      <c r="B530" s="2">
        <f>IF(ISBLANK(citizen_services_records_log!B530),"None",IF(ISNUMBER(citizen_services_records_log!B530),citizen_services_records_log!B530,DATE(RIGHT(citizen_services_records_log!B530,4),MID(citizen_services_records_log!B530,4,2),LEFT(citizen_services_records_log!B530,2))))</f>
        <v>46135</v>
      </c>
      <c r="C530" s="5" t="str">
        <f>IF(citizen_services_records_log!C530 = "SASSA Grant Status Enquiry","SASSA - Grant Status Enquiry",IF(citizen_services_records_log!C530 = "SASSA Grant Application",  "SASSA - Grant Application", IF(citizen_services_records_log!C530=0,"None", citizen_services_records_log!C530)))</f>
        <v>Municipal - Service Request</v>
      </c>
      <c r="D530" s="5" t="str" cm="1">
        <f t="array" ref="D530">_xlfn.IFS(ISTEXT(citizen_services_records_log!D530),PROPER(citizen_services_records_log!D530),ISBLANK(citizen_services_records_log!D530),"None")</f>
        <v>Evaton Sassa Office</v>
      </c>
      <c r="E530" s="5" t="str" cm="1">
        <f t="array" ref="E530">_xlfn.IFS(ISTEXT(citizen_services_records_log!E530),PROPER(citizen_services_records_log!E530),ISBLANK(citizen_services_records_log!E530),"None")</f>
        <v>Zodwa Khumalo</v>
      </c>
      <c r="F530" s="6" cm="1">
        <f t="array" ref="F530">_xlfn.IFS(ISBLANK(citizen_services_records_log!F530),"None", TYPE(citizen_services_records_log!F530)=1,citizen_services_records_log!F530,citizen_services_records_log!F530="ID NOT PROVIDED","ID not provided" )</f>
        <v>9500000000000</v>
      </c>
      <c r="G530" s="4">
        <f>IF(ISBLANK(citizen_services_records_log!G530),"None",IF(ISNUMBER(citizen_services_records_log!G530),citizen_services_records_log!G530,DATE(RIGHT(citizen_services_records_log!G530,4),MID(citizen_services_records_log!G530,4,2),LEFT(citizen_services_records_log!G530,2))))</f>
        <v>34809</v>
      </c>
      <c r="H530" s="5" t="str" cm="1">
        <f t="array" ref="H530">_xlfn.IFS(citizen_services_records_log!H530="M", "Male", citizen_services_records_log!H530 = "F", "Female", citizen_services_records_log!H530="male", "Male", citizen_services_records_log!H530="female","Female", ISBLANK(citizen_services_records_log!H530),"None", citizen_services_records_log!H530 = "Female", "Female", citizen_services_records_log!H530="Male","Male")</f>
        <v>Male</v>
      </c>
      <c r="I530" s="6" t="str">
        <f>IF(OR(ISBLANK(citizen_services_records_log!I530),UPPER(TRIM(citizen_services_records_log!I530))="N/A"),"None",_xlfn.LET(_xlpm.d,RIGHT(SUBSTITUTE(SUBSTITUTE(SUBSTITUTE(SUBSTITUTE(citizen_services_records_log!I530," ",""),"-",""),"(",""),")",""),9),"0"&amp;LEFT(_xlpm.d,2)&amp;" "&amp;MID(_xlpm.d,3,3)&amp;" "&amp;RIGHT(_xlpm.d,4)))</f>
        <v>067 290 7074</v>
      </c>
      <c r="J530" s="5" t="str" cm="1">
        <f t="array" ref="J530">_xlfn.IFS(ISTEXT(citizen_services_records_log!J530),citizen_services_records_log!J530,ISBLANK(citizen_services_records_log!J530),"None")</f>
        <v>Ward 18</v>
      </c>
      <c r="K530" s="5" t="str" cm="1">
        <f t="array" ref="K530">_xlfn.IFS(ISTEXT(citizen_services_records_log!K530),citizen_services_records_log!K530, ISBLANK(citizen_services_records_log!K530),"None")</f>
        <v>None</v>
      </c>
      <c r="L530" s="5" t="str" cm="1">
        <f t="array" ref="L530">SUBSTITUTE(PROPER(_xlfn.IFS(ISTEXT(citizen_services_records_log!L530),citizen_services_records_log!L530, ISBLANK(citizen_services_records_log!L530),"None")),"Id","ID",1)</f>
        <v>Awaiting Home Affairs Confirmation</v>
      </c>
      <c r="M530" s="5" t="str" cm="1">
        <f t="array" ref="M530">IF(citizen_services_records_log!M530 = "Re-opened","Re-opened",PROPER(_xlfn.IFS(ISTEXT(citizen_services_records_log!M530),citizen_services_records_log!M530, ISBLANK(citizen_services_records_log!M530),"None")))</f>
        <v>Resolved</v>
      </c>
      <c r="N530" s="5" t="str" cm="1">
        <f t="array" ref="N530">(_xlfn.IFS(ISTEXT(citizen_services_records_log!N530),citizen_services_records_log!N530,ISBLANK(citizen_services_records_log!N530),"None"))</f>
        <v>Q074</v>
      </c>
      <c r="O530" s="5" t="str" cm="1">
        <f t="array" ref="O530">_xlfn.IFS(ISTEXT(citizen_services_records_log!O530),PROPER(citizen_services_records_log!O530),ISBLANK(citizen_services_records_log!O530),"None")</f>
        <v>Deon Sithole</v>
      </c>
      <c r="P530" s="4">
        <f>IF(ISBLANK(citizen_services_records_log!P530),"None",IF(ISNUMBER(citizen_services_records_log!P530),citizen_services_records_log!P530,DATE(RIGHT(citizen_services_records_log!P530,4),MID(citizen_services_records_log!P530,4,2),LEFT(citizen_services_records_log!P530,2))))</f>
        <v>46151</v>
      </c>
      <c r="Q530" s="5" t="str" cm="1">
        <f t="array" ref="Q530">SUBSTITUTE(_xlfn.IFS(ISTEXT(citizen_services_records_log!Q530),PROPER(citizen_services_records_log!Q530),ISBLANK(citizen_services_records_log!Q530),"None"),"Id","ID",1)</f>
        <v>System Offline - Captured Manually, Will Upload Later</v>
      </c>
    </row>
    <row r="531" spans="1:17" x14ac:dyDescent="0.3">
      <c r="A531" s="5" t="str">
        <f>IF(ISBLANK(citizen_services_records_log!A531),"None",(CONCATENATE(UPPER(_xlfn.TEXTBEFORE(SUBSTITUTE(citizen_services_records_log!A531, "-", ""), {"0","1","2","3","4","5","6","7","8","9"}, 1)),"-",RIGHT(citizen_services_records_log!A531,6))))</f>
        <v>CLN-000760</v>
      </c>
      <c r="B531" s="2">
        <f>IF(ISBLANK(citizen_services_records_log!B531),"None",IF(ISNUMBER(citizen_services_records_log!B531),citizen_services_records_log!B531,DATE(RIGHT(citizen_services_records_log!B531,4),MID(citizen_services_records_log!B531,4,2),LEFT(citizen_services_records_log!B531,2))))</f>
        <v>46278</v>
      </c>
      <c r="C531" s="5" t="str">
        <f>IF(citizen_services_records_log!C531 = "SASSA Grant Status Enquiry","SASSA - Grant Status Enquiry",IF(citizen_services_records_log!C531 = "SASSA Grant Application",  "SASSA - Grant Application", IF(citizen_services_records_log!C531=0,"None", citizen_services_records_log!C531)))</f>
        <v>Clinic - Immunisation</v>
      </c>
      <c r="D531" s="5" t="str" cm="1">
        <f t="array" ref="D531">_xlfn.IFS(ISTEXT(citizen_services_records_log!D531),PROPER(citizen_services_records_log!D531),ISBLANK(citizen_services_records_log!D531),"None")</f>
        <v>Evaton Sassa Office</v>
      </c>
      <c r="E531" s="5" t="str" cm="1">
        <f t="array" ref="E531">_xlfn.IFS(ISTEXT(citizen_services_records_log!E531),PROPER(citizen_services_records_log!E531),ISBLANK(citizen_services_records_log!E531),"None")</f>
        <v>Anna Mahlangu</v>
      </c>
      <c r="F531" s="6" cm="1">
        <f t="array" ref="F531">_xlfn.IFS(ISBLANK(citizen_services_records_log!F531),"None", TYPE(citizen_services_records_log!F531)=1,citizen_services_records_log!F531,citizen_services_records_log!F531="ID NOT PROVIDED","ID not provided" )</f>
        <v>2110000000000</v>
      </c>
      <c r="G531" s="4">
        <f>IF(ISBLANK(citizen_services_records_log!G531),"None",IF(ISNUMBER(citizen_services_records_log!G531),citizen_services_records_log!G531,DATE(RIGHT(citizen_services_records_log!G531,4),MID(citizen_services_records_log!G531,4,2),LEFT(citizen_services_records_log!G531,2))))</f>
        <v>44394</v>
      </c>
      <c r="H531" s="5" t="str" cm="1">
        <f t="array" ref="H531">_xlfn.IFS(citizen_services_records_log!H531="M", "Male", citizen_services_records_log!H531 = "F", "Female", citizen_services_records_log!H531="male", "Male", citizen_services_records_log!H531="female","Female", ISBLANK(citizen_services_records_log!H531),"None", citizen_services_records_log!H531 = "Female", "Female", citizen_services_records_log!H531="Male","Male")</f>
        <v>Male</v>
      </c>
      <c r="I531" s="6" t="str">
        <f>IF(OR(ISBLANK(citizen_services_records_log!I531),UPPER(TRIM(citizen_services_records_log!I531))="N/A"),"None",_xlfn.LET(_xlpm.d,RIGHT(SUBSTITUTE(SUBSTITUTE(SUBSTITUTE(SUBSTITUTE(citizen_services_records_log!I531," ",""),"-",""),"(",""),")",""),9),"0"&amp;LEFT(_xlpm.d,2)&amp;" "&amp;MID(_xlpm.d,3,3)&amp;" "&amp;RIGHT(_xlpm.d,4)))</f>
        <v>None</v>
      </c>
      <c r="J531" s="5" t="str" cm="1">
        <f t="array" ref="J531">_xlfn.IFS(ISTEXT(citizen_services_records_log!J531),citizen_services_records_log!J531,ISBLANK(citizen_services_records_log!J531),"None")</f>
        <v>Ward 1</v>
      </c>
      <c r="K531" s="5" t="str" cm="1">
        <f t="array" ref="K531">_xlfn.IFS(ISTEXT(citizen_services_records_log!K531),citizen_services_records_log!K531, ISBLANK(citizen_services_records_log!K531),"None")</f>
        <v>None</v>
      </c>
      <c r="L531" s="5" t="str" cm="1">
        <f t="array" ref="L531">SUBSTITUTE(PROPER(_xlfn.IFS(ISTEXT(citizen_services_records_log!L531),citizen_services_records_log!L531, ISBLANK(citizen_services_records_log!L531),"None")),"Id","ID",1)</f>
        <v>Rejected</v>
      </c>
      <c r="M531" s="5" t="str" cm="1">
        <f t="array" ref="M531">IF(citizen_services_records_log!M531 = "Re-opened","Re-opened",PROPER(_xlfn.IFS(ISTEXT(citizen_services_records_log!M531),citizen_services_records_log!M531, ISBLANK(citizen_services_records_log!M531),"None")))</f>
        <v>Captured</v>
      </c>
      <c r="N531" s="5" t="str" cm="1">
        <f t="array" ref="N531">(_xlfn.IFS(ISTEXT(citizen_services_records_log!N531),citizen_services_records_log!N531,ISBLANK(citizen_services_records_log!N531),"None"))</f>
        <v>Q146</v>
      </c>
      <c r="O531" s="5" t="str" cm="1">
        <f t="array" ref="O531">_xlfn.IFS(ISTEXT(citizen_services_records_log!O531),PROPER(citizen_services_records_log!O531),ISBLANK(citizen_services_records_log!O531),"None")</f>
        <v>Chris Mahlangu</v>
      </c>
      <c r="P531" s="4" t="str">
        <f>IF(ISBLANK(citizen_services_records_log!P531),"None",IF(ISNUMBER(citizen_services_records_log!P531),citizen_services_records_log!P531,DATE(RIGHT(citizen_services_records_log!P531,4),MID(citizen_services_records_log!P531,4,2),LEFT(citizen_services_records_log!P531,2))))</f>
        <v>None</v>
      </c>
      <c r="Q531" s="5" t="str" cm="1">
        <f t="array" ref="Q531">SUBSTITUTE(_xlfn.IFS(ISTEXT(citizen_services_records_log!Q531),PROPER(citizen_services_records_log!Q531),ISBLANK(citizen_services_records_log!Q531),"None"),"Id","ID",1)</f>
        <v>Applicant Is A Minor, Guardian Present And Documented</v>
      </c>
    </row>
    <row r="532" spans="1:17" x14ac:dyDescent="0.3">
      <c r="A532" s="5" t="str">
        <f>IF(ISBLANK(citizen_services_records_log!A532),"None",(CONCATENATE(UPPER(_xlfn.TEXTBEFORE(SUBSTITUTE(citizen_services_records_log!A532, "-", ""), {"0","1","2","3","4","5","6","7","8","9"}, 1)),"-",RIGHT(citizen_services_records_log!A532,6))))</f>
        <v>MUN-000326</v>
      </c>
      <c r="B532" s="2">
        <f>IF(ISBLANK(citizen_services_records_log!B532),"None",IF(ISNUMBER(citizen_services_records_log!B532),citizen_services_records_log!B532,DATE(RIGHT(citizen_services_records_log!B532,4),MID(citizen_services_records_log!B532,4,2),LEFT(citizen_services_records_log!B532,2))))</f>
        <v>45985</v>
      </c>
      <c r="C532" s="5" t="str">
        <f>IF(citizen_services_records_log!C532 = "SASSA Grant Status Enquiry","SASSA - Grant Status Enquiry",IF(citizen_services_records_log!C532 = "SASSA Grant Application",  "SASSA - Grant Application", IF(citizen_services_records_log!C532=0,"None", citizen_services_records_log!C532)))</f>
        <v>Municipal - Account Query</v>
      </c>
      <c r="D532" s="5" t="str" cm="1">
        <f t="array" ref="D532">_xlfn.IFS(ISTEXT(citizen_services_records_log!D532),PROPER(citizen_services_records_log!D532),ISBLANK(citizen_services_records_log!D532),"None")</f>
        <v>Meyerton Municipal Office</v>
      </c>
      <c r="E532" s="5" t="str" cm="1">
        <f t="array" ref="E532">_xlfn.IFS(ISTEXT(citizen_services_records_log!E532),PROPER(citizen_services_records_log!E532),ISBLANK(citizen_services_records_log!E532),"None")</f>
        <v>None</v>
      </c>
      <c r="F532" s="6" t="str" cm="1">
        <f t="array" ref="F532">_xlfn.IFS(ISBLANK(citizen_services_records_log!F532),"None", TYPE(citizen_services_records_log!F532)=1,citizen_services_records_log!F532,citizen_services_records_log!F532="ID NOT PROVIDED","ID not provided" )</f>
        <v>None</v>
      </c>
      <c r="G532" s="4">
        <f>IF(ISBLANK(citizen_services_records_log!G532),"None",IF(ISNUMBER(citizen_services_records_log!G532),citizen_services_records_log!G532,DATE(RIGHT(citizen_services_records_log!G532,4),MID(citizen_services_records_log!G532,4,2),LEFT(citizen_services_records_log!G532,2))))</f>
        <v>34361</v>
      </c>
      <c r="H532" s="5" t="str" cm="1">
        <f t="array" ref="H532">_xlfn.IFS(citizen_services_records_log!H532="M", "Male", citizen_services_records_log!H532 = "F", "Female", citizen_services_records_log!H532="male", "Male", citizen_services_records_log!H532="female","Female", ISBLANK(citizen_services_records_log!H532),"None", citizen_services_records_log!H532 = "Female", "Female", citizen_services_records_log!H532="Male","Male")</f>
        <v>Female</v>
      </c>
      <c r="I532" s="6" t="str">
        <f>IF(OR(ISBLANK(citizen_services_records_log!I532),UPPER(TRIM(citizen_services_records_log!I532))="N/A"),"None",_xlfn.LET(_xlpm.d,RIGHT(SUBSTITUTE(SUBSTITUTE(SUBSTITUTE(SUBSTITUTE(citizen_services_records_log!I532," ",""),"-",""),"(",""),")",""),9),"0"&amp;LEFT(_xlpm.d,2)&amp;" "&amp;MID(_xlpm.d,3,3)&amp;" "&amp;RIGHT(_xlpm.d,4)))</f>
        <v>075 781 3220</v>
      </c>
      <c r="J532" s="5" t="str" cm="1">
        <f t="array" ref="J532">_xlfn.IFS(ISTEXT(citizen_services_records_log!J532),citizen_services_records_log!J532,ISBLANK(citizen_services_records_log!J532),"None")</f>
        <v>Ward 15</v>
      </c>
      <c r="K532" s="5" t="str" cm="1">
        <f t="array" ref="K532">_xlfn.IFS(ISTEXT(citizen_services_records_log!K532),citizen_services_records_log!K532, ISBLANK(citizen_services_records_log!K532),"None")</f>
        <v>None</v>
      </c>
      <c r="L532" s="5" t="str" cm="1">
        <f t="array" ref="L532">SUBSTITUTE(PROPER(_xlfn.IFS(ISTEXT(citizen_services_records_log!L532),citizen_services_records_log!L532, ISBLANK(citizen_services_records_log!L532),"None")),"Id","ID",1)</f>
        <v>Approved</v>
      </c>
      <c r="M532" s="5" t="str" cm="1">
        <f t="array" ref="M532">IF(citizen_services_records_log!M532 = "Re-opened","Re-opened",PROPER(_xlfn.IFS(ISTEXT(citizen_services_records_log!M532),citizen_services_records_log!M532, ISBLANK(citizen_services_records_log!M532),"None")))</f>
        <v>None</v>
      </c>
      <c r="N532" s="5" t="str" cm="1">
        <f t="array" ref="N532">(_xlfn.IFS(ISTEXT(citizen_services_records_log!N532),citizen_services_records_log!N532,ISBLANK(citizen_services_records_log!N532),"None"))</f>
        <v>Q102</v>
      </c>
      <c r="O532" s="5" t="str" cm="1">
        <f t="array" ref="O532">_xlfn.IFS(ISTEXT(citizen_services_records_log!O532),PROPER(citizen_services_records_log!O532),ISBLANK(citizen_services_records_log!O532),"None")</f>
        <v>Busisiwe Meyer</v>
      </c>
      <c r="P532" s="4" t="str">
        <f>IF(ISBLANK(citizen_services_records_log!P532),"None",IF(ISNUMBER(citizen_services_records_log!P532),citizen_services_records_log!P532,DATE(RIGHT(citizen_services_records_log!P532,4),MID(citizen_services_records_log!P532,4,2),LEFT(citizen_services_records_log!P532,2))))</f>
        <v>None</v>
      </c>
      <c r="Q532" s="5" t="str" cm="1">
        <f t="array" ref="Q532">SUBSTITUTE(_xlfn.IFS(ISTEXT(citizen_services_records_log!Q532),PROPER(citizen_services_records_log!Q532),ISBLANK(citizen_services_records_log!Q532),"None"),"Id","ID",1)</f>
        <v>Applicant Did Not Bring Required Supporting Documents</v>
      </c>
    </row>
    <row r="533" spans="1:17" x14ac:dyDescent="0.3">
      <c r="A533" s="5" t="str">
        <f>IF(ISBLANK(citizen_services_records_log!A533),"None",(CONCATENATE(UPPER(_xlfn.TEXTBEFORE(SUBSTITUTE(citizen_services_records_log!A533, "-", ""), {"0","1","2","3","4","5","6","7","8","9"}, 1)),"-",RIGHT(citizen_services_records_log!A533,6))))</f>
        <v>CLN-000198</v>
      </c>
      <c r="B533" s="2">
        <f>IF(ISBLANK(citizen_services_records_log!B533),"None",IF(ISNUMBER(citizen_services_records_log!B533),citizen_services_records_log!B533,DATE(RIGHT(citizen_services_records_log!B533,4),MID(citizen_services_records_log!B533,4,2),LEFT(citizen_services_records_log!B533,2))))</f>
        <v>46160</v>
      </c>
      <c r="C533" s="5" t="str">
        <f>IF(citizen_services_records_log!C533 = "SASSA Grant Status Enquiry","SASSA - Grant Status Enquiry",IF(citizen_services_records_log!C533 = "SASSA Grant Application",  "SASSA - Grant Application", IF(citizen_services_records_log!C533=0,"None", citizen_services_records_log!C533)))</f>
        <v>Clinic - General Consultation</v>
      </c>
      <c r="D533" s="5" t="str" cm="1">
        <f t="array" ref="D533">_xlfn.IFS(ISTEXT(citizen_services_records_log!D533),PROPER(citizen_services_records_log!D533),ISBLANK(citizen_services_records_log!D533),"None")</f>
        <v>Sasolburg Home Affairs</v>
      </c>
      <c r="E533" s="5" t="str" cm="1">
        <f t="array" ref="E533">_xlfn.IFS(ISTEXT(citizen_services_records_log!E533),PROPER(citizen_services_records_log!E533),ISBLANK(citizen_services_records_log!E533),"None")</f>
        <v>Lindiwe Dlamini</v>
      </c>
      <c r="F533" s="6" cm="1">
        <f t="array" ref="F533">_xlfn.IFS(ISBLANK(citizen_services_records_log!F533),"None", TYPE(citizen_services_records_log!F533)=1,citizen_services_records_log!F533,citizen_services_records_log!F533="ID NOT PROVIDED","ID not provided" )</f>
        <v>9610000000000</v>
      </c>
      <c r="G533" s="4">
        <f>IF(ISBLANK(citizen_services_records_log!G533),"None",IF(ISNUMBER(citizen_services_records_log!G533),citizen_services_records_log!G533,DATE(RIGHT(citizen_services_records_log!G533,4),MID(citizen_services_records_log!G533,4,2),LEFT(citizen_services_records_log!G533,2))))</f>
        <v>35426</v>
      </c>
      <c r="H533" s="5" t="str" cm="1">
        <f t="array" ref="H533">_xlfn.IFS(citizen_services_records_log!H533="M", "Male", citizen_services_records_log!H533 = "F", "Female", citizen_services_records_log!H533="male", "Male", citizen_services_records_log!H533="female","Female", ISBLANK(citizen_services_records_log!H533),"None", citizen_services_records_log!H533 = "Female", "Female", citizen_services_records_log!H533="Male","Male")</f>
        <v>Male</v>
      </c>
      <c r="I533" s="6" t="str">
        <f>IF(OR(ISBLANK(citizen_services_records_log!I533),UPPER(TRIM(citizen_services_records_log!I533))="N/A"),"None",_xlfn.LET(_xlpm.d,RIGHT(SUBSTITUTE(SUBSTITUTE(SUBSTITUTE(SUBSTITUTE(citizen_services_records_log!I533," ",""),"-",""),"(",""),")",""),9),"0"&amp;LEFT(_xlpm.d,2)&amp;" "&amp;MID(_xlpm.d,3,3)&amp;" "&amp;RIGHT(_xlpm.d,4)))</f>
        <v>070 114 3596</v>
      </c>
      <c r="J533" s="5" t="str" cm="1">
        <f t="array" ref="J533">_xlfn.IFS(ISTEXT(citizen_services_records_log!J533),citizen_services_records_log!J533,ISBLANK(citizen_services_records_log!J533),"None")</f>
        <v>Ward 21</v>
      </c>
      <c r="K533" s="5" t="str" cm="1">
        <f t="array" ref="K533">_xlfn.IFS(ISTEXT(citizen_services_records_log!K533),citizen_services_records_log!K533, ISBLANK(citizen_services_records_log!K533),"None")</f>
        <v>None</v>
      </c>
      <c r="L533" s="5" t="str" cm="1">
        <f t="array" ref="L533">SUBSTITUTE(PROPER(_xlfn.IFS(ISTEXT(citizen_services_records_log!L533),citizen_services_records_log!L533, ISBLANK(citizen_services_records_log!L533),"None")),"Id","ID",1)</f>
        <v>Pending Verification</v>
      </c>
      <c r="M533" s="5" t="str" cm="1">
        <f t="array" ref="M533">IF(citizen_services_records_log!M533 = "Re-opened","Re-opened",PROPER(_xlfn.IFS(ISTEXT(citizen_services_records_log!M533),citizen_services_records_log!M533, ISBLANK(citizen_services_records_log!M533),"None")))</f>
        <v>Escalated</v>
      </c>
      <c r="N533" s="5" t="str" cm="1">
        <f t="array" ref="N533">(_xlfn.IFS(ISTEXT(citizen_services_records_log!N533),citizen_services_records_log!N533,ISBLANK(citizen_services_records_log!N533),"None"))</f>
        <v>None</v>
      </c>
      <c r="O533" s="5" t="str" cm="1">
        <f t="array" ref="O533">_xlfn.IFS(ISTEXT(citizen_services_records_log!O533),PROPER(citizen_services_records_log!O533),ISBLANK(citizen_services_records_log!O533),"None")</f>
        <v>Chris Coetzee</v>
      </c>
      <c r="P533" s="4">
        <f>IF(ISBLANK(citizen_services_records_log!P533),"None",IF(ISNUMBER(citizen_services_records_log!P533),citizen_services_records_log!P533,DATE(RIGHT(citizen_services_records_log!P533,4),MID(citizen_services_records_log!P533,4,2),LEFT(citizen_services_records_log!P533,2))))</f>
        <v>46164</v>
      </c>
      <c r="Q533" s="5" t="str" cm="1">
        <f t="array" ref="Q533">SUBSTITUTE(_xlfn.IFS(ISTEXT(citizen_services_records_log!Q533),PROPER(citizen_services_records_log!Q533),ISBLANK(citizen_services_records_log!Q533),"None"),"Id","ID",1)</f>
        <v>Incorrect ID Number Provided Initially, Corrected</v>
      </c>
    </row>
    <row r="534" spans="1:17" x14ac:dyDescent="0.3">
      <c r="A534" s="5" t="str">
        <f>IF(ISBLANK(citizen_services_records_log!A534),"None",(CONCATENATE(UPPER(_xlfn.TEXTBEFORE(SUBSTITUTE(citizen_services_records_log!A534, "-", ""), {"0","1","2","3","4","5","6","7","8","9"}, 1)),"-",RIGHT(citizen_services_records_log!A534,6))))</f>
        <v>SASSA-000785</v>
      </c>
      <c r="B534" s="2">
        <f>IF(ISBLANK(citizen_services_records_log!B534),"None",IF(ISNUMBER(citizen_services_records_log!B534),citizen_services_records_log!B534,DATE(RIGHT(citizen_services_records_log!B534,4),MID(citizen_services_records_log!B534,4,2),LEFT(citizen_services_records_log!B534,2))))</f>
        <v>46138</v>
      </c>
      <c r="C534" s="5" t="str">
        <f>IF(citizen_services_records_log!C534 = "SASSA Grant Status Enquiry","SASSA - Grant Status Enquiry",IF(citizen_services_records_log!C534 = "SASSA Grant Application",  "SASSA - Grant Application", IF(citizen_services_records_log!C534=0,"None", citizen_services_records_log!C534)))</f>
        <v>SASSA - Grant Application</v>
      </c>
      <c r="D534" s="5" t="str" cm="1">
        <f t="array" ref="D534">_xlfn.IFS(ISTEXT(citizen_services_records_log!D534),PROPER(citizen_services_records_log!D534),ISBLANK(citizen_services_records_log!D534),"None")</f>
        <v>Sebokeng Sassa Office</v>
      </c>
      <c r="E534" s="5" t="str" cm="1">
        <f t="array" ref="E534">_xlfn.IFS(ISTEXT(citizen_services_records_log!E534),PROPER(citizen_services_records_log!E534),ISBLANK(citizen_services_records_log!E534),"None")</f>
        <v>Marie Sithole</v>
      </c>
      <c r="F534" s="6" cm="1">
        <f t="array" ref="F534">_xlfn.IFS(ISBLANK(citizen_services_records_log!F534),"None", TYPE(citizen_services_records_log!F534)=1,citizen_services_records_log!F534,citizen_services_records_log!F534="ID NOT PROVIDED","ID not provided" )</f>
        <v>8010000000000</v>
      </c>
      <c r="G534" s="4">
        <f>IF(ISBLANK(citizen_services_records_log!G534),"None",IF(ISNUMBER(citizen_services_records_log!G534),citizen_services_records_log!G534,DATE(RIGHT(citizen_services_records_log!G534,4),MID(citizen_services_records_log!G534,4,2),LEFT(citizen_services_records_log!G534,2))))</f>
        <v>29454</v>
      </c>
      <c r="H534" s="5" t="str" cm="1">
        <f t="array" ref="H534">_xlfn.IFS(citizen_services_records_log!H534="M", "Male", citizen_services_records_log!H534 = "F", "Female", citizen_services_records_log!H534="male", "Male", citizen_services_records_log!H534="female","Female", ISBLANK(citizen_services_records_log!H534),"None", citizen_services_records_log!H534 = "Female", "Female", citizen_services_records_log!H534="Male","Male")</f>
        <v>Male</v>
      </c>
      <c r="I534" s="6" t="str">
        <f>IF(OR(ISBLANK(citizen_services_records_log!I534),UPPER(TRIM(citizen_services_records_log!I534))="N/A"),"None",_xlfn.LET(_xlpm.d,RIGHT(SUBSTITUTE(SUBSTITUTE(SUBSTITUTE(SUBSTITUTE(citizen_services_records_log!I534," ",""),"-",""),"(",""),")",""),9),"0"&amp;LEFT(_xlpm.d,2)&amp;" "&amp;MID(_xlpm.d,3,3)&amp;" "&amp;RIGHT(_xlpm.d,4)))</f>
        <v>080 458 5733</v>
      </c>
      <c r="J534" s="5" t="str" cm="1">
        <f t="array" ref="J534">_xlfn.IFS(ISTEXT(citizen_services_records_log!J534),citizen_services_records_log!J534,ISBLANK(citizen_services_records_log!J534),"None")</f>
        <v>Ward 22</v>
      </c>
      <c r="K534" s="5" t="str" cm="1">
        <f t="array" ref="K534">_xlfn.IFS(ISTEXT(citizen_services_records_log!K534),citizen_services_records_log!K534, ISBLANK(citizen_services_records_log!K534),"None")</f>
        <v>None</v>
      </c>
      <c r="L534" s="5" t="str" cm="1">
        <f t="array" ref="L534">SUBSTITUTE(PROPER(_xlfn.IFS(ISTEXT(citizen_services_records_log!L534),citizen_services_records_log!L534, ISBLANK(citizen_services_records_log!L534),"None")),"Id","ID",1)</f>
        <v>Pending Verification</v>
      </c>
      <c r="M534" s="5" t="str" cm="1">
        <f t="array" ref="M534">IF(citizen_services_records_log!M534 = "Re-opened","Re-opened",PROPER(_xlfn.IFS(ISTEXT(citizen_services_records_log!M534),citizen_services_records_log!M534, ISBLANK(citizen_services_records_log!M534),"None")))</f>
        <v>Captured</v>
      </c>
      <c r="N534" s="5" t="str" cm="1">
        <f t="array" ref="N534">(_xlfn.IFS(ISTEXT(citizen_services_records_log!N534),citizen_services_records_log!N534,ISBLANK(citizen_services_records_log!N534),"None"))</f>
        <v>None</v>
      </c>
      <c r="O534" s="5" t="str" cm="1">
        <f t="array" ref="O534">_xlfn.IFS(ISTEXT(citizen_services_records_log!O534),PROPER(citizen_services_records_log!O534),ISBLANK(citizen_services_records_log!O534),"None")</f>
        <v>Refilwe Coetzee</v>
      </c>
      <c r="P534" s="4" t="str">
        <f>IF(ISBLANK(citizen_services_records_log!P534),"None",IF(ISNUMBER(citizen_services_records_log!P534),citizen_services_records_log!P534,DATE(RIGHT(citizen_services_records_log!P534,4),MID(citizen_services_records_log!P534,4,2),LEFT(citizen_services_records_log!P534,2))))</f>
        <v>None</v>
      </c>
      <c r="Q534" s="5" t="str" cm="1">
        <f t="array" ref="Q534">SUBSTITUTE(_xlfn.IFS(ISTEXT(citizen_services_records_log!Q534),PROPER(citizen_services_records_log!Q534),ISBLANK(citizen_services_records_log!Q534),"None"),"Id","ID",1)</f>
        <v>Grant Payment Query - Referred To Sassa Call Centre</v>
      </c>
    </row>
    <row r="535" spans="1:17" x14ac:dyDescent="0.3">
      <c r="A535" s="5" t="str">
        <f>IF(ISBLANK(citizen_services_records_log!A535),"None",(CONCATENATE(UPPER(_xlfn.TEXTBEFORE(SUBSTITUTE(citizen_services_records_log!A535, "-", ""), {"0","1","2","3","4","5","6","7","8","9"}, 1)),"-",RIGHT(citizen_services_records_log!A535,6))))</f>
        <v>SASSA-000069</v>
      </c>
      <c r="B535" s="2">
        <f>IF(ISBLANK(citizen_services_records_log!B535),"None",IF(ISNUMBER(citizen_services_records_log!B535),citizen_services_records_log!B535,DATE(RIGHT(citizen_services_records_log!B535,4),MID(citizen_services_records_log!B535,4,2),LEFT(citizen_services_records_log!B535,2))))</f>
        <v>46022</v>
      </c>
      <c r="C535" s="5" t="str">
        <f>IF(citizen_services_records_log!C535 = "SASSA Grant Status Enquiry","SASSA - Grant Status Enquiry",IF(citizen_services_records_log!C535 = "SASSA Grant Application",  "SASSA - Grant Application", IF(citizen_services_records_log!C535=0,"None", citizen_services_records_log!C535)))</f>
        <v>SASSA - Grant Status Enquiry</v>
      </c>
      <c r="D535" s="5" t="str" cm="1">
        <f t="array" ref="D535">_xlfn.IFS(ISTEXT(citizen_services_records_log!D535),PROPER(citizen_services_records_log!D535),ISBLANK(citizen_services_records_log!D535),"None")</f>
        <v>Meyerton Municipal Office</v>
      </c>
      <c r="E535" s="5" t="str" cm="1">
        <f t="array" ref="E535">_xlfn.IFS(ISTEXT(citizen_services_records_log!E535),PROPER(citizen_services_records_log!E535),ISBLANK(citizen_services_records_log!E535),"None")</f>
        <v>None</v>
      </c>
      <c r="F535" s="6" cm="1">
        <f t="array" ref="F535">_xlfn.IFS(ISBLANK(citizen_services_records_log!F535),"None", TYPE(citizen_services_records_log!F535)=1,citizen_services_records_log!F535,citizen_services_records_log!F535="ID NOT PROVIDED","ID not provided" )</f>
        <v>6910000000000</v>
      </c>
      <c r="G535" s="4">
        <f>IF(ISBLANK(citizen_services_records_log!G535),"None",IF(ISNUMBER(citizen_services_records_log!G535),citizen_services_records_log!G535,DATE(RIGHT(citizen_services_records_log!G535,4),MID(citizen_services_records_log!G535,4,2),LEFT(citizen_services_records_log!G535,2))))</f>
        <v>25390</v>
      </c>
      <c r="H535" s="5" t="str" cm="1">
        <f t="array" ref="H535">_xlfn.IFS(citizen_services_records_log!H535="M", "Male", citizen_services_records_log!H535 = "F", "Female", citizen_services_records_log!H535="male", "Male", citizen_services_records_log!H535="female","Female", ISBLANK(citizen_services_records_log!H535),"None", citizen_services_records_log!H535 = "Female", "Female", citizen_services_records_log!H535="Male","Male")</f>
        <v>Female</v>
      </c>
      <c r="I535" s="6" t="str">
        <f>IF(OR(ISBLANK(citizen_services_records_log!I535),UPPER(TRIM(citizen_services_records_log!I535))="N/A"),"None",_xlfn.LET(_xlpm.d,RIGHT(SUBSTITUTE(SUBSTITUTE(SUBSTITUTE(SUBSTITUTE(citizen_services_records_log!I535," ",""),"-",""),"(",""),")",""),9),"0"&amp;LEFT(_xlpm.d,2)&amp;" "&amp;MID(_xlpm.d,3,3)&amp;" "&amp;RIGHT(_xlpm.d,4)))</f>
        <v>None</v>
      </c>
      <c r="J535" s="5" t="str" cm="1">
        <f t="array" ref="J535">_xlfn.IFS(ISTEXT(citizen_services_records_log!J535),citizen_services_records_log!J535,ISBLANK(citizen_services_records_log!J535),"None")</f>
        <v>Ward 13</v>
      </c>
      <c r="K535" s="5" t="str" cm="1">
        <f t="array" ref="K535">_xlfn.IFS(ISTEXT(citizen_services_records_log!K535),citizen_services_records_log!K535, ISBLANK(citizen_services_records_log!K535),"None")</f>
        <v>Older Persons Grant</v>
      </c>
      <c r="L535" s="5" t="str" cm="1">
        <f t="array" ref="L535">SUBSTITUTE(PROPER(_xlfn.IFS(ISTEXT(citizen_services_records_log!L535),citizen_services_records_log!L535, ISBLANK(citizen_services_records_log!L535),"None")),"Id","ID",1)</f>
        <v>Incomplete - Missing ID Copy</v>
      </c>
      <c r="M535" s="5" t="str" cm="1">
        <f t="array" ref="M535">IF(citizen_services_records_log!M535 = "Re-opened","Re-opened",PROPER(_xlfn.IFS(ISTEXT(citizen_services_records_log!M535),citizen_services_records_log!M535, ISBLANK(citizen_services_records_log!M535),"None")))</f>
        <v>Re-opened</v>
      </c>
      <c r="N535" s="5" t="str" cm="1">
        <f t="array" ref="N535">(_xlfn.IFS(ISTEXT(citizen_services_records_log!N535),citizen_services_records_log!N535,ISBLANK(citizen_services_records_log!N535),"None"))</f>
        <v>Q224</v>
      </c>
      <c r="O535" s="5" t="str" cm="1">
        <f t="array" ref="O535">_xlfn.IFS(ISTEXT(citizen_services_records_log!O535),PROPER(citizen_services_records_log!O535),ISBLANK(citizen_services_records_log!O535),"None")</f>
        <v>Refilwe Nel</v>
      </c>
      <c r="P535" s="4">
        <f>IF(ISBLANK(citizen_services_records_log!P535),"None",IF(ISNUMBER(citizen_services_records_log!P535),citizen_services_records_log!P535,DATE(RIGHT(citizen_services_records_log!P535,4),MID(citizen_services_records_log!P535,4,2),LEFT(citizen_services_records_log!P535,2))))</f>
        <v>46052</v>
      </c>
      <c r="Q535" s="5" t="str" cm="1">
        <f t="array" ref="Q535">SUBSTITUTE(_xlfn.IFS(ISTEXT(citizen_services_records_log!Q535),PROPER(citizen_services_records_log!Q535),ISBLANK(citizen_services_records_log!Q535),"None"),"Id","ID",1)</f>
        <v>System Offline - Captured Manually, Will Upload Later</v>
      </c>
    </row>
    <row r="536" spans="1:17" x14ac:dyDescent="0.3">
      <c r="A536" s="5" t="str">
        <f>IF(ISBLANK(citizen_services_records_log!A536),"None",(CONCATENATE(UPPER(_xlfn.TEXTBEFORE(SUBSTITUTE(citizen_services_records_log!A536, "-", ""), {"0","1","2","3","4","5","6","7","8","9"}, 1)),"-",RIGHT(citizen_services_records_log!A536,6))))</f>
        <v>SASSA-000747</v>
      </c>
      <c r="B536" s="2">
        <f>IF(ISBLANK(citizen_services_records_log!B536),"None",IF(ISNUMBER(citizen_services_records_log!B536),citizen_services_records_log!B536,DATE(RIGHT(citizen_services_records_log!B536,4),MID(citizen_services_records_log!B536,4,2),LEFT(citizen_services_records_log!B536,2))))</f>
        <v>45820</v>
      </c>
      <c r="C536" s="5" t="str">
        <f>IF(citizen_services_records_log!C536 = "SASSA Grant Status Enquiry","SASSA - Grant Status Enquiry",IF(citizen_services_records_log!C536 = "SASSA Grant Application",  "SASSA - Grant Application", IF(citizen_services_records_log!C536=0,"None", citizen_services_records_log!C536)))</f>
        <v>SASSA - Grant Application</v>
      </c>
      <c r="D536" s="5" t="str" cm="1">
        <f t="array" ref="D536">_xlfn.IFS(ISTEXT(citizen_services_records_log!D536),PROPER(citizen_services_records_log!D536),ISBLANK(citizen_services_records_log!D536),"None")</f>
        <v>Vereeniging Home Affairs</v>
      </c>
      <c r="E536" s="5" t="str" cm="1">
        <f t="array" ref="E536">_xlfn.IFS(ISTEXT(citizen_services_records_log!E536),PROPER(citizen_services_records_log!E536),ISBLANK(citizen_services_records_log!E536),"None")</f>
        <v>Johannes Kruger</v>
      </c>
      <c r="F536" s="6" cm="1">
        <f t="array" ref="F536">_xlfn.IFS(ISBLANK(citizen_services_records_log!F536),"None", TYPE(citizen_services_records_log!F536)=1,citizen_services_records_log!F536,citizen_services_records_log!F536="ID NOT PROVIDED","ID not provided" )</f>
        <v>1910000000000</v>
      </c>
      <c r="G536" s="4">
        <f>IF(ISBLANK(citizen_services_records_log!G536),"None",IF(ISNUMBER(citizen_services_records_log!G536),citizen_services_records_log!G536,DATE(RIGHT(citizen_services_records_log!G536,4),MID(citizen_services_records_log!G536,4,2),LEFT(citizen_services_records_log!G536,2))))</f>
        <v>43762</v>
      </c>
      <c r="H536" s="5" t="str" cm="1">
        <f t="array" ref="H536">_xlfn.IFS(citizen_services_records_log!H536="M", "Male", citizen_services_records_log!H536 = "F", "Female", citizen_services_records_log!H536="male", "Male", citizen_services_records_log!H536="female","Female", ISBLANK(citizen_services_records_log!H536),"None", citizen_services_records_log!H536 = "Female", "Female", citizen_services_records_log!H536="Male","Male")</f>
        <v>Male</v>
      </c>
      <c r="I536" s="6" t="str">
        <f>IF(OR(ISBLANK(citizen_services_records_log!I536),UPPER(TRIM(citizen_services_records_log!I536))="N/A"),"None",_xlfn.LET(_xlpm.d,RIGHT(SUBSTITUTE(SUBSTITUTE(SUBSTITUTE(SUBSTITUTE(citizen_services_records_log!I536," ",""),"-",""),"(",""),")",""),9),"0"&amp;LEFT(_xlpm.d,2)&amp;" "&amp;MID(_xlpm.d,3,3)&amp;" "&amp;RIGHT(_xlpm.d,4)))</f>
        <v>075 198 1738</v>
      </c>
      <c r="J536" s="5" t="str" cm="1">
        <f t="array" ref="J536">_xlfn.IFS(ISTEXT(citizen_services_records_log!J536),citizen_services_records_log!J536,ISBLANK(citizen_services_records_log!J536),"None")</f>
        <v>Ward 17</v>
      </c>
      <c r="K536" s="5" t="str" cm="1">
        <f t="array" ref="K536">_xlfn.IFS(ISTEXT(citizen_services_records_log!K536),citizen_services_records_log!K536, ISBLANK(citizen_services_records_log!K536),"None")</f>
        <v>Disability Grant</v>
      </c>
      <c r="L536" s="5" t="str" cm="1">
        <f t="array" ref="L536">SUBSTITUTE(PROPER(_xlfn.IFS(ISTEXT(citizen_services_records_log!L536),citizen_services_records_log!L536, ISBLANK(citizen_services_records_log!L536),"None")),"Id","ID",1)</f>
        <v>Approved</v>
      </c>
      <c r="M536" s="5" t="str" cm="1">
        <f t="array" ref="M536">IF(citizen_services_records_log!M536 = "Re-opened","Re-opened",PROPER(_xlfn.IFS(ISTEXT(citizen_services_records_log!M536),citizen_services_records_log!M536, ISBLANK(citizen_services_records_log!M536),"None")))</f>
        <v>Closed</v>
      </c>
      <c r="N536" s="5" t="str" cm="1">
        <f t="array" ref="N536">(_xlfn.IFS(ISTEXT(citizen_services_records_log!N536),citizen_services_records_log!N536,ISBLANK(citizen_services_records_log!N536),"None"))</f>
        <v>Q144</v>
      </c>
      <c r="O536" s="5" t="str" cm="1">
        <f t="array" ref="O536">_xlfn.IFS(ISTEXT(citizen_services_records_log!O536),PROPER(citizen_services_records_log!O536),ISBLANK(citizen_services_records_log!O536),"None")</f>
        <v>Marius Nel</v>
      </c>
      <c r="P536" s="4" t="str">
        <f>IF(ISBLANK(citizen_services_records_log!P536),"None",IF(ISNUMBER(citizen_services_records_log!P536),citizen_services_records_log!P536,DATE(RIGHT(citizen_services_records_log!P536,4),MID(citizen_services_records_log!P536,4,2),LEFT(citizen_services_records_log!P536,2))))</f>
        <v>None</v>
      </c>
      <c r="Q536" s="5" t="str" cm="1">
        <f t="array" ref="Q536">SUBSTITUTE(_xlfn.IFS(ISTEXT(citizen_services_records_log!Q536),PROPER(citizen_services_records_log!Q536),ISBLANK(citizen_services_records_log!Q536),"None"),"Id","ID",1)</f>
        <v>Home Affairs System Down For Maintenance During Visit</v>
      </c>
    </row>
    <row r="537" spans="1:17" x14ac:dyDescent="0.3">
      <c r="A537" s="5" t="str">
        <f>IF(ISBLANK(citizen_services_records_log!A537),"None",(CONCATENATE(UPPER(_xlfn.TEXTBEFORE(SUBSTITUTE(citizen_services_records_log!A537, "-", ""), {"0","1","2","3","4","5","6","7","8","9"}, 1)),"-",RIGHT(citizen_services_records_log!A537,6))))</f>
        <v>CLN-000188</v>
      </c>
      <c r="B537" s="2">
        <f>IF(ISBLANK(citizen_services_records_log!B537),"None",IF(ISNUMBER(citizen_services_records_log!B537),citizen_services_records_log!B537,DATE(RIGHT(citizen_services_records_log!B537,4),MID(citizen_services_records_log!B537,4,2),LEFT(citizen_services_records_log!B537,2))))</f>
        <v>46182</v>
      </c>
      <c r="C537" s="5" t="str">
        <f>IF(citizen_services_records_log!C537 = "SASSA Grant Status Enquiry","SASSA - Grant Status Enquiry",IF(citizen_services_records_log!C537 = "SASSA Grant Application",  "SASSA - Grant Application", IF(citizen_services_records_log!C537=0,"None", citizen_services_records_log!C537)))</f>
        <v>Clinic - Chronic Medication Collection</v>
      </c>
      <c r="D537" s="5" t="str" cm="1">
        <f t="array" ref="D537">_xlfn.IFS(ISTEXT(citizen_services_records_log!D537),PROPER(citizen_services_records_log!D537),ISBLANK(citizen_services_records_log!D537),"None")</f>
        <v>Meyerton Municipal Office</v>
      </c>
      <c r="E537" s="5" t="str" cm="1">
        <f t="array" ref="E537">_xlfn.IFS(ISTEXT(citizen_services_records_log!E537),PROPER(citizen_services_records_log!E537),ISBLANK(citizen_services_records_log!E537),"None")</f>
        <v>None</v>
      </c>
      <c r="F537" s="6" cm="1">
        <f t="array" ref="F537">_xlfn.IFS(ISBLANK(citizen_services_records_log!F537),"None", TYPE(citizen_services_records_log!F537)=1,citizen_services_records_log!F537,citizen_services_records_log!F537="ID NOT PROVIDED","ID not provided" )</f>
        <v>6410000000000</v>
      </c>
      <c r="G537" s="4">
        <f>IF(ISBLANK(citizen_services_records_log!G537),"None",IF(ISNUMBER(citizen_services_records_log!G537),citizen_services_records_log!G537,DATE(RIGHT(citizen_services_records_log!G537,4),MID(citizen_services_records_log!G537,4,2),LEFT(citizen_services_records_log!G537,2))))</f>
        <v>23701</v>
      </c>
      <c r="H537" s="5" t="str" cm="1">
        <f t="array" ref="H537">_xlfn.IFS(citizen_services_records_log!H537="M", "Male", citizen_services_records_log!H537 = "F", "Female", citizen_services_records_log!H537="male", "Male", citizen_services_records_log!H537="female","Female", ISBLANK(citizen_services_records_log!H537),"None", citizen_services_records_log!H537 = "Female", "Female", citizen_services_records_log!H537="Male","Male")</f>
        <v>Male</v>
      </c>
      <c r="I537" s="6" t="str">
        <f>IF(OR(ISBLANK(citizen_services_records_log!I537),UPPER(TRIM(citizen_services_records_log!I537))="N/A"),"None",_xlfn.LET(_xlpm.d,RIGHT(SUBSTITUTE(SUBSTITUTE(SUBSTITUTE(SUBSTITUTE(citizen_services_records_log!I537," ",""),"-",""),"(",""),")",""),9),"0"&amp;LEFT(_xlpm.d,2)&amp;" "&amp;MID(_xlpm.d,3,3)&amp;" "&amp;RIGHT(_xlpm.d,4)))</f>
        <v>None</v>
      </c>
      <c r="J537" s="5" t="str" cm="1">
        <f t="array" ref="J537">_xlfn.IFS(ISTEXT(citizen_services_records_log!J537),citizen_services_records_log!J537,ISBLANK(citizen_services_records_log!J537),"None")</f>
        <v>Ward 7</v>
      </c>
      <c r="K537" s="5" t="str" cm="1">
        <f t="array" ref="K537">_xlfn.IFS(ISTEXT(citizen_services_records_log!K537),citizen_services_records_log!K537, ISBLANK(citizen_services_records_log!K537),"None")</f>
        <v>None</v>
      </c>
      <c r="L537" s="5" t="str" cm="1">
        <f t="array" ref="L537">SUBSTITUTE(PROPER(_xlfn.IFS(ISTEXT(citizen_services_records_log!L537),citizen_services_records_log!L537, ISBLANK(citizen_services_records_log!L537),"None")),"Id","ID",1)</f>
        <v>Under Review</v>
      </c>
      <c r="M537" s="5" t="str" cm="1">
        <f t="array" ref="M537">IF(citizen_services_records_log!M537 = "Re-opened","Re-opened",PROPER(_xlfn.IFS(ISTEXT(citizen_services_records_log!M537),citizen_services_records_log!M537, ISBLANK(citizen_services_records_log!M537),"None")))</f>
        <v>Captured</v>
      </c>
      <c r="N537" s="5" t="str" cm="1">
        <f t="array" ref="N537">(_xlfn.IFS(ISTEXT(citizen_services_records_log!N537),citizen_services_records_log!N537,ISBLANK(citizen_services_records_log!N537),"None"))</f>
        <v>Q019</v>
      </c>
      <c r="O537" s="5" t="str" cm="1">
        <f t="array" ref="O537">_xlfn.IFS(ISTEXT(citizen_services_records_log!O537),PROPER(citizen_services_records_log!O537),ISBLANK(citizen_services_records_log!O537),"None")</f>
        <v>Andries Mahlangu</v>
      </c>
      <c r="P537" s="4" t="str">
        <f>IF(ISBLANK(citizen_services_records_log!P537),"None",IF(ISNUMBER(citizen_services_records_log!P537),citizen_services_records_log!P537,DATE(RIGHT(citizen_services_records_log!P537,4),MID(citizen_services_records_log!P537,4,2),LEFT(citizen_services_records_log!P537,2))))</f>
        <v>None</v>
      </c>
      <c r="Q537" s="5" t="str" cm="1">
        <f t="array" ref="Q537">SUBSTITUTE(_xlfn.IFS(ISTEXT(citizen_services_records_log!Q537),PROPER(citizen_services_records_log!Q537),ISBLANK(citizen_services_records_log!Q537),"None"),"Id","ID",1)</f>
        <v>Grant Payment Query - Referred To Sassa Call Centre</v>
      </c>
    </row>
    <row r="538" spans="1:17" x14ac:dyDescent="0.3">
      <c r="A538" s="5" t="str">
        <f>IF(ISBLANK(citizen_services_records_log!A538),"None",(CONCATENATE(UPPER(_xlfn.TEXTBEFORE(SUBSTITUTE(citizen_services_records_log!A538, "-", ""), {"0","1","2","3","4","5","6","7","8","9"}, 1)),"-",RIGHT(citizen_services_records_log!A538,6))))</f>
        <v>CLN-000397</v>
      </c>
      <c r="B538" s="2">
        <f>IF(ISBLANK(citizen_services_records_log!B538),"None",IF(ISNUMBER(citizen_services_records_log!B538),citizen_services_records_log!B538,DATE(RIGHT(citizen_services_records_log!B538,4),MID(citizen_services_records_log!B538,4,2),LEFT(citizen_services_records_log!B538,2))))</f>
        <v>46150</v>
      </c>
      <c r="C538" s="5" t="str">
        <f>IF(citizen_services_records_log!C538 = "SASSA Grant Status Enquiry","SASSA - Grant Status Enquiry",IF(citizen_services_records_log!C538 = "SASSA Grant Application",  "SASSA - Grant Application", IF(citizen_services_records_log!C538=0,"None", citizen_services_records_log!C538)))</f>
        <v>Clinic - General Consultation</v>
      </c>
      <c r="D538" s="5" t="str" cm="1">
        <f t="array" ref="D538">_xlfn.IFS(ISTEXT(citizen_services_records_log!D538),PROPER(citizen_services_records_log!D538),ISBLANK(citizen_services_records_log!D538),"None")</f>
        <v>Vereeniging Home Affairs</v>
      </c>
      <c r="E538" s="5" t="str" cm="1">
        <f t="array" ref="E538">_xlfn.IFS(ISTEXT(citizen_services_records_log!E538),PROPER(citizen_services_records_log!E538),ISBLANK(citizen_services_records_log!E538),"None")</f>
        <v>None</v>
      </c>
      <c r="F538" s="6" cm="1">
        <f t="array" ref="F538">_xlfn.IFS(ISBLANK(citizen_services_records_log!F538),"None", TYPE(citizen_services_records_log!F538)=1,citizen_services_records_log!F538,citizen_services_records_log!F538="ID NOT PROVIDED","ID not provided" )</f>
        <v>605000000000</v>
      </c>
      <c r="G538" s="4">
        <f>IF(ISBLANK(citizen_services_records_log!G538),"None",IF(ISNUMBER(citizen_services_records_log!G538),citizen_services_records_log!G538,DATE(RIGHT(citizen_services_records_log!G538,4),MID(citizen_services_records_log!G538,4,2),LEFT(citizen_services_records_log!G538,2))))</f>
        <v>38854</v>
      </c>
      <c r="H538" s="5" t="str" cm="1">
        <f t="array" ref="H538">_xlfn.IFS(citizen_services_records_log!H538="M", "Male", citizen_services_records_log!H538 = "F", "Female", citizen_services_records_log!H538="male", "Male", citizen_services_records_log!H538="female","Female", ISBLANK(citizen_services_records_log!H538),"None", citizen_services_records_log!H538 = "Female", "Female", citizen_services_records_log!H538="Male","Male")</f>
        <v>None</v>
      </c>
      <c r="I538" s="6" t="str">
        <f>IF(OR(ISBLANK(citizen_services_records_log!I538),UPPER(TRIM(citizen_services_records_log!I538))="N/A"),"None",_xlfn.LET(_xlpm.d,RIGHT(SUBSTITUTE(SUBSTITUTE(SUBSTITUTE(SUBSTITUTE(citizen_services_records_log!I538," ",""),"-",""),"(",""),")",""),9),"0"&amp;LEFT(_xlpm.d,2)&amp;" "&amp;MID(_xlpm.d,3,3)&amp;" "&amp;RIGHT(_xlpm.d,4)))</f>
        <v>066 676 5218</v>
      </c>
      <c r="J538" s="5" t="str" cm="1">
        <f t="array" ref="J538">_xlfn.IFS(ISTEXT(citizen_services_records_log!J538),citizen_services_records_log!J538,ISBLANK(citizen_services_records_log!J538),"None")</f>
        <v>Ward 13</v>
      </c>
      <c r="K538" s="5" t="str" cm="1">
        <f t="array" ref="K538">_xlfn.IFS(ISTEXT(citizen_services_records_log!K538),citizen_services_records_log!K538, ISBLANK(citizen_services_records_log!K538),"None")</f>
        <v>None</v>
      </c>
      <c r="L538" s="5" t="str" cm="1">
        <f t="array" ref="L538">SUBSTITUTE(PROPER(_xlfn.IFS(ISTEXT(citizen_services_records_log!L538),citizen_services_records_log!L538, ISBLANK(citizen_services_records_log!L538),"None")),"Id","ID",1)</f>
        <v>Complete</v>
      </c>
      <c r="M538" s="5" t="str" cm="1">
        <f t="array" ref="M538">IF(citizen_services_records_log!M538 = "Re-opened","Re-opened",PROPER(_xlfn.IFS(ISTEXT(citizen_services_records_log!M538),citizen_services_records_log!M538, ISBLANK(citizen_services_records_log!M538),"None")))</f>
        <v>None</v>
      </c>
      <c r="N538" s="5" t="str" cm="1">
        <f t="array" ref="N538">(_xlfn.IFS(ISTEXT(citizen_services_records_log!N538),citizen_services_records_log!N538,ISBLANK(citizen_services_records_log!N538),"None"))</f>
        <v>Q277</v>
      </c>
      <c r="O538" s="5" t="str" cm="1">
        <f t="array" ref="O538">_xlfn.IFS(ISTEXT(citizen_services_records_log!O538),PROPER(citizen_services_records_log!O538),ISBLANK(citizen_services_records_log!O538),"None")</f>
        <v>None</v>
      </c>
      <c r="P538" s="4" t="str">
        <f>IF(ISBLANK(citizen_services_records_log!P538),"None",IF(ISNUMBER(citizen_services_records_log!P538),citizen_services_records_log!P538,DATE(RIGHT(citizen_services_records_log!P538,4),MID(citizen_services_records_log!P538,4,2),LEFT(citizen_services_records_log!P538,2))))</f>
        <v>None</v>
      </c>
      <c r="Q538" s="5" t="str" cm="1">
        <f t="array" ref="Q538">SUBSTITUTE(_xlfn.IFS(ISTEXT(citizen_services_records_log!Q538),PROPER(citizen_services_records_log!Q538),ISBLANK(citizen_services_records_log!Q538),"None"),"Id","ID",1)</f>
        <v>Duplicate Application Found On System - Flagged</v>
      </c>
    </row>
    <row r="539" spans="1:17" x14ac:dyDescent="0.3">
      <c r="A539" s="5" t="str">
        <f>IF(ISBLANK(citizen_services_records_log!A539),"None",(CONCATENATE(UPPER(_xlfn.TEXTBEFORE(SUBSTITUTE(citizen_services_records_log!A539, "-", ""), {"0","1","2","3","4","5","6","7","8","9"}, 1)),"-",RIGHT(citizen_services_records_log!A539,6))))</f>
        <v>MUN-000569</v>
      </c>
      <c r="B539" s="2">
        <f>IF(ISBLANK(citizen_services_records_log!B539),"None",IF(ISNUMBER(citizen_services_records_log!B539),citizen_services_records_log!B539,DATE(RIGHT(citizen_services_records_log!B539,4),MID(citizen_services_records_log!B539,4,2),LEFT(citizen_services_records_log!B539,2))))</f>
        <v>46013</v>
      </c>
      <c r="C539" s="5" t="str">
        <f>IF(citizen_services_records_log!C539 = "SASSA Grant Status Enquiry","SASSA - Grant Status Enquiry",IF(citizen_services_records_log!C539 = "SASSA Grant Application",  "SASSA - Grant Application", IF(citizen_services_records_log!C539=0,"None", citizen_services_records_log!C539)))</f>
        <v>Municipal - Account Query</v>
      </c>
      <c r="D539" s="5" t="str" cm="1">
        <f t="array" ref="D539">_xlfn.IFS(ISTEXT(citizen_services_records_log!D539),PROPER(citizen_services_records_log!D539),ISBLANK(citizen_services_records_log!D539),"None")</f>
        <v>Sasolburg Home Affairs</v>
      </c>
      <c r="E539" s="5" t="str" cm="1">
        <f t="array" ref="E539">_xlfn.IFS(ISTEXT(citizen_services_records_log!E539),PROPER(citizen_services_records_log!E539),ISBLANK(citizen_services_records_log!E539),"None")</f>
        <v>Lindiwe Ndlovu</v>
      </c>
      <c r="F539" s="6" t="str" cm="1">
        <f t="array" ref="F539">_xlfn.IFS(ISBLANK(citizen_services_records_log!F539),"None", TYPE(citizen_services_records_log!F539)=1,citizen_services_records_log!F539,citizen_services_records_log!F539="ID NOT PROVIDED","ID not provided" )</f>
        <v>None</v>
      </c>
      <c r="G539" s="4">
        <f>IF(ISBLANK(citizen_services_records_log!G539),"None",IF(ISNUMBER(citizen_services_records_log!G539),citizen_services_records_log!G539,DATE(RIGHT(citizen_services_records_log!G539,4),MID(citizen_services_records_log!G539,4,2),LEFT(citizen_services_records_log!G539,2))))</f>
        <v>22056</v>
      </c>
      <c r="H539" s="5" t="str" cm="1">
        <f t="array" ref="H539">_xlfn.IFS(citizen_services_records_log!H539="M", "Male", citizen_services_records_log!H539 = "F", "Female", citizen_services_records_log!H539="male", "Male", citizen_services_records_log!H539="female","Female", ISBLANK(citizen_services_records_log!H539),"None", citizen_services_records_log!H539 = "Female", "Female", citizen_services_records_log!H539="Male","Male")</f>
        <v>Female</v>
      </c>
      <c r="I539" s="6" t="str">
        <f>IF(OR(ISBLANK(citizen_services_records_log!I539),UPPER(TRIM(citizen_services_records_log!I539))="N/A"),"None",_xlfn.LET(_xlpm.d,RIGHT(SUBSTITUTE(SUBSTITUTE(SUBSTITUTE(SUBSTITUTE(citizen_services_records_log!I539," ",""),"-",""),"(",""),")",""),9),"0"&amp;LEFT(_xlpm.d,2)&amp;" "&amp;MID(_xlpm.d,3,3)&amp;" "&amp;RIGHT(_xlpm.d,4)))</f>
        <v>None</v>
      </c>
      <c r="J539" s="5" t="str" cm="1">
        <f t="array" ref="J539">_xlfn.IFS(ISTEXT(citizen_services_records_log!J539),citizen_services_records_log!J539,ISBLANK(citizen_services_records_log!J539),"None")</f>
        <v>None</v>
      </c>
      <c r="K539" s="5" t="str" cm="1">
        <f t="array" ref="K539">_xlfn.IFS(ISTEXT(citizen_services_records_log!K539),citizen_services_records_log!K539, ISBLANK(citizen_services_records_log!K539),"None")</f>
        <v>None</v>
      </c>
      <c r="L539" s="5" t="str" cm="1">
        <f t="array" ref="L539">SUBSTITUTE(PROPER(_xlfn.IFS(ISTEXT(citizen_services_records_log!L539),citizen_services_records_log!L539, ISBLANK(citizen_services_records_log!L539),"None")),"Id","ID",1)</f>
        <v>Awaiting Home Affairs Confirmation</v>
      </c>
      <c r="M539" s="5" t="str" cm="1">
        <f t="array" ref="M539">IF(citizen_services_records_log!M539 = "Re-opened","Re-opened",PROPER(_xlfn.IFS(ISTEXT(citizen_services_records_log!M539),citizen_services_records_log!M539, ISBLANK(citizen_services_records_log!M539),"None")))</f>
        <v>Captured</v>
      </c>
      <c r="N539" s="5" t="str" cm="1">
        <f t="array" ref="N539">(_xlfn.IFS(ISTEXT(citizen_services_records_log!N539),citizen_services_records_log!N539,ISBLANK(citizen_services_records_log!N539),"None"))</f>
        <v>Q125</v>
      </c>
      <c r="O539" s="5" t="str" cm="1">
        <f t="array" ref="O539">_xlfn.IFS(ISTEXT(citizen_services_records_log!O539),PROPER(citizen_services_records_log!O539),ISBLANK(citizen_services_records_log!O539),"None")</f>
        <v>Busisiwe Meyer</v>
      </c>
      <c r="P539" s="4" t="str">
        <f>IF(ISBLANK(citizen_services_records_log!P539),"None",IF(ISNUMBER(citizen_services_records_log!P539),citizen_services_records_log!P539,DATE(RIGHT(citizen_services_records_log!P539,4),MID(citizen_services_records_log!P539,4,2),LEFT(citizen_services_records_log!P539,2))))</f>
        <v>None</v>
      </c>
      <c r="Q539" s="5" t="str" cm="1">
        <f t="array" ref="Q539">SUBSTITUTE(_xlfn.IFS(ISTEXT(citizen_services_records_log!Q539),PROPER(citizen_services_records_log!Q539),ISBLANK(citizen_services_records_log!Q539),"None"),"Id","ID",1)</f>
        <v>Biometric Capture Failed, Rescheduled</v>
      </c>
    </row>
    <row r="540" spans="1:17" x14ac:dyDescent="0.3">
      <c r="A540" s="5" t="str">
        <f>IF(ISBLANK(citizen_services_records_log!A540),"None",(CONCATENATE(UPPER(_xlfn.TEXTBEFORE(SUBSTITUTE(citizen_services_records_log!A540, "-", ""), {"0","1","2","3","4","5","6","7","8","9"}, 1)),"-",RIGHT(citizen_services_records_log!A540,6))))</f>
        <v>CLN-001013</v>
      </c>
      <c r="B540" s="2">
        <f>IF(ISBLANK(citizen_services_records_log!B540),"None",IF(ISNUMBER(citizen_services_records_log!B540),citizen_services_records_log!B540,DATE(RIGHT(citizen_services_records_log!B540,4),MID(citizen_services_records_log!B540,4,2),LEFT(citizen_services_records_log!B540,2))))</f>
        <v>46101</v>
      </c>
      <c r="C540" s="5" t="str">
        <f>IF(citizen_services_records_log!C540 = "SASSA Grant Status Enquiry","SASSA - Grant Status Enquiry",IF(citizen_services_records_log!C540 = "SASSA Grant Application",  "SASSA - Grant Application", IF(citizen_services_records_log!C540=0,"None", citizen_services_records_log!C540)))</f>
        <v>Clinic - Chronic Medication Collection</v>
      </c>
      <c r="D540" s="5" t="str" cm="1">
        <f t="array" ref="D540">_xlfn.IFS(ISTEXT(citizen_services_records_log!D540),PROPER(citizen_services_records_log!D540),ISBLANK(citizen_services_records_log!D540),"None")</f>
        <v>Emfuleni Municipal Office</v>
      </c>
      <c r="E540" s="5" t="str" cm="1">
        <f t="array" ref="E540">_xlfn.IFS(ISTEXT(citizen_services_records_log!E540),PROPER(citizen_services_records_log!E540),ISBLANK(citizen_services_records_log!E540),"None")</f>
        <v>Willem Dlamini</v>
      </c>
      <c r="F540" s="6" cm="1">
        <f t="array" ref="F540">_xlfn.IFS(ISBLANK(citizen_services_records_log!F540),"None", TYPE(citizen_services_records_log!F540)=1,citizen_services_records_log!F540,citizen_services_records_log!F540="ID NOT PROVIDED","ID not provided" )</f>
        <v>6100000000000</v>
      </c>
      <c r="G540" s="4">
        <f>IF(ISBLANK(citizen_services_records_log!G540),"None",IF(ISNUMBER(citizen_services_records_log!G540),citizen_services_records_log!G540,DATE(RIGHT(citizen_services_records_log!G540,4),MID(citizen_services_records_log!G540,4,2),LEFT(citizen_services_records_log!G540,2))))</f>
        <v>22351</v>
      </c>
      <c r="H540" s="5" t="str" cm="1">
        <f t="array" ref="H540">_xlfn.IFS(citizen_services_records_log!H540="M", "Male", citizen_services_records_log!H540 = "F", "Female", citizen_services_records_log!H540="male", "Male", citizen_services_records_log!H540="female","Female", ISBLANK(citizen_services_records_log!H540),"None", citizen_services_records_log!H540 = "Female", "Female", citizen_services_records_log!H540="Male","Male")</f>
        <v>Female</v>
      </c>
      <c r="I540" s="6" t="str">
        <f>IF(OR(ISBLANK(citizen_services_records_log!I540),UPPER(TRIM(citizen_services_records_log!I540))="N/A"),"None",_xlfn.LET(_xlpm.d,RIGHT(SUBSTITUTE(SUBSTITUTE(SUBSTITUTE(SUBSTITUTE(citizen_services_records_log!I540," ",""),"-",""),"(",""),")",""),9),"0"&amp;LEFT(_xlpm.d,2)&amp;" "&amp;MID(_xlpm.d,3,3)&amp;" "&amp;RIGHT(_xlpm.d,4)))</f>
        <v>061 515 4655</v>
      </c>
      <c r="J540" s="5" t="str" cm="1">
        <f t="array" ref="J540">_xlfn.IFS(ISTEXT(citizen_services_records_log!J540),citizen_services_records_log!J540,ISBLANK(citizen_services_records_log!J540),"None")</f>
        <v>Ward 19</v>
      </c>
      <c r="K540" s="5" t="str" cm="1">
        <f t="array" ref="K540">_xlfn.IFS(ISTEXT(citizen_services_records_log!K540),citizen_services_records_log!K540, ISBLANK(citizen_services_records_log!K540),"None")</f>
        <v>None</v>
      </c>
      <c r="L540" s="5" t="str" cm="1">
        <f t="array" ref="L540">SUBSTITUTE(PROPER(_xlfn.IFS(ISTEXT(citizen_services_records_log!L540),citizen_services_records_log!L540, ISBLANK(citizen_services_records_log!L540),"None")),"Id","ID",1)</f>
        <v>Incomplete - Missing Proof Of Residence</v>
      </c>
      <c r="M540" s="5" t="str" cm="1">
        <f t="array" ref="M540">IF(citizen_services_records_log!M540 = "Re-opened","Re-opened",PROPER(_xlfn.IFS(ISTEXT(citizen_services_records_log!M540),citizen_services_records_log!M540, ISBLANK(citizen_services_records_log!M540),"None")))</f>
        <v>Pending</v>
      </c>
      <c r="N540" s="5" t="str" cm="1">
        <f t="array" ref="N540">(_xlfn.IFS(ISTEXT(citizen_services_records_log!N540),citizen_services_records_log!N540,ISBLANK(citizen_services_records_log!N540),"None"))</f>
        <v>Q151</v>
      </c>
      <c r="O540" s="5" t="str" cm="1">
        <f t="array" ref="O540">_xlfn.IFS(ISTEXT(citizen_services_records_log!O540),PROPER(citizen_services_records_log!O540),ISBLANK(citizen_services_records_log!O540),"None")</f>
        <v>Werner Nel</v>
      </c>
      <c r="P540" s="4">
        <f>IF(ISBLANK(citizen_services_records_log!P540),"None",IF(ISNUMBER(citizen_services_records_log!P540),citizen_services_records_log!P540,DATE(RIGHT(citizen_services_records_log!P540,4),MID(citizen_services_records_log!P540,4,2),LEFT(citizen_services_records_log!P540,2))))</f>
        <v>46120</v>
      </c>
      <c r="Q540" s="5" t="str" cm="1">
        <f t="array" ref="Q540">SUBSTITUTE(_xlfn.IFS(ISTEXT(citizen_services_records_log!Q540),PROPER(citizen_services_records_log!Q540),ISBLANK(citizen_services_records_log!Q540),"None"),"Id","ID",1)</f>
        <v>System Offline - Captured Manually, Will Upload Later</v>
      </c>
    </row>
    <row r="541" spans="1:17" x14ac:dyDescent="0.3">
      <c r="A541" s="5" t="str">
        <f>IF(ISBLANK(citizen_services_records_log!A541),"None",(CONCATENATE(UPPER(_xlfn.TEXTBEFORE(SUBSTITUTE(citizen_services_records_log!A541, "-", ""), {"0","1","2","3","4","5","6","7","8","9"}, 1)),"-",RIGHT(citizen_services_records_log!A541,6))))</f>
        <v>DHA-000331</v>
      </c>
      <c r="B541" s="2">
        <f>IF(ISBLANK(citizen_services_records_log!B541),"None",IF(ISNUMBER(citizen_services_records_log!B541),citizen_services_records_log!B541,DATE(RIGHT(citizen_services_records_log!B541,4),MID(citizen_services_records_log!B541,4,2),LEFT(citizen_services_records_log!B541,2))))</f>
        <v>46301</v>
      </c>
      <c r="C541" s="5" t="str">
        <f>IF(citizen_services_records_log!C541 = "SASSA Grant Status Enquiry","SASSA - Grant Status Enquiry",IF(citizen_services_records_log!C541 = "SASSA Grant Application",  "SASSA - Grant Application", IF(citizen_services_records_log!C541=0,"None", citizen_services_records_log!C541)))</f>
        <v>Home Affairs - Death Certificate</v>
      </c>
      <c r="D541" s="5" t="str" cm="1">
        <f t="array" ref="D541">_xlfn.IFS(ISTEXT(citizen_services_records_log!D541),PROPER(citizen_services_records_log!D541),ISBLANK(citizen_services_records_log!D541),"None")</f>
        <v>Three Rivers Clinic</v>
      </c>
      <c r="E541" s="5" t="str" cm="1">
        <f t="array" ref="E541">_xlfn.IFS(ISTEXT(citizen_services_records_log!E541),PROPER(citizen_services_records_log!E541),ISBLANK(citizen_services_records_log!E541),"None")</f>
        <v>None</v>
      </c>
      <c r="F541" s="6" cm="1">
        <f t="array" ref="F541">_xlfn.IFS(ISBLANK(citizen_services_records_log!F541),"None", TYPE(citizen_services_records_log!F541)=1,citizen_services_records_log!F541,citizen_services_records_log!F541="ID NOT PROVIDED","ID not provided" )</f>
        <v>9310000000000</v>
      </c>
      <c r="G541" s="4" t="str">
        <f>IF(ISBLANK(citizen_services_records_log!G541),"None",IF(ISNUMBER(citizen_services_records_log!G541),citizen_services_records_log!G541,DATE(RIGHT(citizen_services_records_log!G541,4),MID(citizen_services_records_log!G541,4,2),LEFT(citizen_services_records_log!G541,2))))</f>
        <v>None</v>
      </c>
      <c r="H541" s="5" t="str" cm="1">
        <f t="array" ref="H541">_xlfn.IFS(citizen_services_records_log!H541="M", "Male", citizen_services_records_log!H541 = "F", "Female", citizen_services_records_log!H541="male", "Male", citizen_services_records_log!H541="female","Female", ISBLANK(citizen_services_records_log!H541),"None", citizen_services_records_log!H541 = "Female", "Female", citizen_services_records_log!H541="Male","Male")</f>
        <v>Female</v>
      </c>
      <c r="I541" s="6" t="str">
        <f>IF(OR(ISBLANK(citizen_services_records_log!I541),UPPER(TRIM(citizen_services_records_log!I541))="N/A"),"None",_xlfn.LET(_xlpm.d,RIGHT(SUBSTITUTE(SUBSTITUTE(SUBSTITUTE(SUBSTITUTE(citizen_services_records_log!I541," ",""),"-",""),"(",""),")",""),9),"0"&amp;LEFT(_xlpm.d,2)&amp;" "&amp;MID(_xlpm.d,3,3)&amp;" "&amp;RIGHT(_xlpm.d,4)))</f>
        <v>081 612 1636</v>
      </c>
      <c r="J541" s="5" t="str" cm="1">
        <f t="array" ref="J541">_xlfn.IFS(ISTEXT(citizen_services_records_log!J541),citizen_services_records_log!J541,ISBLANK(citizen_services_records_log!J541),"None")</f>
        <v>Ward 21</v>
      </c>
      <c r="K541" s="5" t="str" cm="1">
        <f t="array" ref="K541">_xlfn.IFS(ISTEXT(citizen_services_records_log!K541),citizen_services_records_log!K541, ISBLANK(citizen_services_records_log!K541),"None")</f>
        <v>None</v>
      </c>
      <c r="L541" s="5" t="str" cm="1">
        <f t="array" ref="L541">SUBSTITUTE(PROPER(_xlfn.IFS(ISTEXT(citizen_services_records_log!L541),citizen_services_records_log!L541, ISBLANK(citizen_services_records_log!L541),"None")),"Id","ID",1)</f>
        <v>Complete</v>
      </c>
      <c r="M541" s="5" t="str" cm="1">
        <f t="array" ref="M541">IF(citizen_services_records_log!M541 = "Re-opened","Re-opened",PROPER(_xlfn.IFS(ISTEXT(citizen_services_records_log!M541),citizen_services_records_log!M541, ISBLANK(citizen_services_records_log!M541),"None")))</f>
        <v>Escalated</v>
      </c>
      <c r="N541" s="5" t="str" cm="1">
        <f t="array" ref="N541">(_xlfn.IFS(ISTEXT(citizen_services_records_log!N541),citizen_services_records_log!N541,ISBLANK(citizen_services_records_log!N541),"None"))</f>
        <v>Q048</v>
      </c>
      <c r="O541" s="5" t="str" cm="1">
        <f t="array" ref="O541">_xlfn.IFS(ISTEXT(citizen_services_records_log!O541),PROPER(citizen_services_records_log!O541),ISBLANK(citizen_services_records_log!O541),"None")</f>
        <v>Deon Mahlangu</v>
      </c>
      <c r="P541" s="4" t="str">
        <f>IF(ISBLANK(citizen_services_records_log!P541),"None",IF(ISNUMBER(citizen_services_records_log!P541),citizen_services_records_log!P541,DATE(RIGHT(citizen_services_records_log!P541,4),MID(citizen_services_records_log!P541,4,2),LEFT(citizen_services_records_log!P541,2))))</f>
        <v>None</v>
      </c>
      <c r="Q541" s="5" t="str" cm="1">
        <f t="array" ref="Q541">SUBSTITUTE(_xlfn.IFS(ISTEXT(citizen_services_records_log!Q541),PROPER(citizen_services_records_log!Q541),ISBLANK(citizen_services_records_log!Q541),"None"),"Id","ID",1)</f>
        <v>Urgent Case - Fast-Tracked Per Supervisor Approval</v>
      </c>
    </row>
    <row r="542" spans="1:17" x14ac:dyDescent="0.3">
      <c r="A542" s="5" t="str">
        <f>IF(ISBLANK(citizen_services_records_log!A542),"None",(CONCATENATE(UPPER(_xlfn.TEXTBEFORE(SUBSTITUTE(citizen_services_records_log!A542, "-", ""), {"0","1","2","3","4","5","6","7","8","9"}, 1)),"-",RIGHT(citizen_services_records_log!A542,6))))</f>
        <v>DHA-000116</v>
      </c>
      <c r="B542" s="2">
        <f>IF(ISBLANK(citizen_services_records_log!B542),"None",IF(ISNUMBER(citizen_services_records_log!B542),citizen_services_records_log!B542,DATE(RIGHT(citizen_services_records_log!B542,4),MID(citizen_services_records_log!B542,4,2),LEFT(citizen_services_records_log!B542,2))))</f>
        <v>46103</v>
      </c>
      <c r="C542" s="5" t="str">
        <f>IF(citizen_services_records_log!C542 = "SASSA Grant Status Enquiry","SASSA - Grant Status Enquiry",IF(citizen_services_records_log!C542 = "SASSA Grant Application",  "SASSA - Grant Application", IF(citizen_services_records_log!C542=0,"None", citizen_services_records_log!C542)))</f>
        <v>Home Affairs - ID Application</v>
      </c>
      <c r="D542" s="5" t="str" cm="1">
        <f t="array" ref="D542">_xlfn.IFS(ISTEXT(citizen_services_records_log!D542),PROPER(citizen_services_records_log!D542),ISBLANK(citizen_services_records_log!D542),"None")</f>
        <v>Emfuleni Municipal Office</v>
      </c>
      <c r="E542" s="5" t="str" cm="1">
        <f t="array" ref="E542">_xlfn.IFS(ISTEXT(citizen_services_records_log!E542),PROPER(citizen_services_records_log!E542),ISBLANK(citizen_services_records_log!E542),"None")</f>
        <v>Nokuthula Mokoena</v>
      </c>
      <c r="F542" s="6" cm="1">
        <f t="array" ref="F542">_xlfn.IFS(ISBLANK(citizen_services_records_log!F542),"None", TYPE(citizen_services_records_log!F542)=1,citizen_services_records_log!F542,citizen_services_records_log!F542="ID NOT PROVIDED","ID not provided" )</f>
        <v>5110000000000</v>
      </c>
      <c r="G542" s="4">
        <f>IF(ISBLANK(citizen_services_records_log!G542),"None",IF(ISNUMBER(citizen_services_records_log!G542),citizen_services_records_log!G542,DATE(RIGHT(citizen_services_records_log!G542,4),MID(citizen_services_records_log!G542,4,2),LEFT(citizen_services_records_log!G542,2))))</f>
        <v>18724</v>
      </c>
      <c r="H542" s="5" t="str" cm="1">
        <f t="array" ref="H542">_xlfn.IFS(citizen_services_records_log!H542="M", "Male", citizen_services_records_log!H542 = "F", "Female", citizen_services_records_log!H542="male", "Male", citizen_services_records_log!H542="female","Female", ISBLANK(citizen_services_records_log!H542),"None", citizen_services_records_log!H542 = "Female", "Female", citizen_services_records_log!H542="Male","Male")</f>
        <v>Female</v>
      </c>
      <c r="I542" s="6" t="str">
        <f>IF(OR(ISBLANK(citizen_services_records_log!I542),UPPER(TRIM(citizen_services_records_log!I542))="N/A"),"None",_xlfn.LET(_xlpm.d,RIGHT(SUBSTITUTE(SUBSTITUTE(SUBSTITUTE(SUBSTITUTE(citizen_services_records_log!I542," ",""),"-",""),"(",""),")",""),9),"0"&amp;LEFT(_xlpm.d,2)&amp;" "&amp;MID(_xlpm.d,3,3)&amp;" "&amp;RIGHT(_xlpm.d,4)))</f>
        <v>062 680 1915</v>
      </c>
      <c r="J542" s="5" t="str" cm="1">
        <f t="array" ref="J542">_xlfn.IFS(ISTEXT(citizen_services_records_log!J542),citizen_services_records_log!J542,ISBLANK(citizen_services_records_log!J542),"None")</f>
        <v>Ward 6</v>
      </c>
      <c r="K542" s="5" t="str" cm="1">
        <f t="array" ref="K542">_xlfn.IFS(ISTEXT(citizen_services_records_log!K542),citizen_services_records_log!K542, ISBLANK(citizen_services_records_log!K542),"None")</f>
        <v>None</v>
      </c>
      <c r="L542" s="5" t="str" cm="1">
        <f t="array" ref="L542">SUBSTITUTE(PROPER(_xlfn.IFS(ISTEXT(citizen_services_records_log!L542),citizen_services_records_log!L542, ISBLANK(citizen_services_records_log!L542),"None")),"Id","ID",1)</f>
        <v>Under Review</v>
      </c>
      <c r="M542" s="5" t="str" cm="1">
        <f t="array" ref="M542">IF(citizen_services_records_log!M542 = "Re-opened","Re-opened",PROPER(_xlfn.IFS(ISTEXT(citizen_services_records_log!M542),citizen_services_records_log!M542, ISBLANK(citizen_services_records_log!M542),"None")))</f>
        <v>Escalated</v>
      </c>
      <c r="N542" s="5" t="str" cm="1">
        <f t="array" ref="N542">(_xlfn.IFS(ISTEXT(citizen_services_records_log!N542),citizen_services_records_log!N542,ISBLANK(citizen_services_records_log!N542),"None"))</f>
        <v>Q163</v>
      </c>
      <c r="O542" s="5" t="str" cm="1">
        <f t="array" ref="O542">_xlfn.IFS(ISTEXT(citizen_services_records_log!O542),PROPER(citizen_services_records_log!O542),ISBLANK(citizen_services_records_log!O542),"None")</f>
        <v>Busisiwe Nel</v>
      </c>
      <c r="P542" s="4" t="str">
        <f>IF(ISBLANK(citizen_services_records_log!P542),"None",IF(ISNUMBER(citizen_services_records_log!P542),citizen_services_records_log!P542,DATE(RIGHT(citizen_services_records_log!P542,4),MID(citizen_services_records_log!P542,4,2),LEFT(citizen_services_records_log!P542,2))))</f>
        <v>None</v>
      </c>
      <c r="Q542" s="5" t="str" cm="1">
        <f t="array" ref="Q542">SUBSTITUTE(_xlfn.IFS(ISTEXT(citizen_services_records_log!Q542),PROPER(citizen_services_records_log!Q542),ISBLANK(citizen_services_records_log!Q542),"None"),"Id","ID",1)</f>
        <v>Biometric Capture Failed, Rescheduled</v>
      </c>
    </row>
    <row r="543" spans="1:17" x14ac:dyDescent="0.3">
      <c r="A543" s="5" t="str">
        <f>IF(ISBLANK(citizen_services_records_log!A543),"None",(CONCATENATE(UPPER(_xlfn.TEXTBEFORE(SUBSTITUTE(citizen_services_records_log!A543, "-", ""), {"0","1","2","3","4","5","6","7","8","9"}, 1)),"-",RIGHT(citizen_services_records_log!A543,6))))</f>
        <v>SASSA-000637</v>
      </c>
      <c r="B543" s="2">
        <f>IF(ISBLANK(citizen_services_records_log!B543),"None",IF(ISNUMBER(citizen_services_records_log!B543),citizen_services_records_log!B543,DATE(RIGHT(citizen_services_records_log!B543,4),MID(citizen_services_records_log!B543,4,2),LEFT(citizen_services_records_log!B543,2))))</f>
        <v>46038</v>
      </c>
      <c r="C543" s="5" t="str">
        <f>IF(citizen_services_records_log!C543 = "SASSA Grant Status Enquiry","SASSA - Grant Status Enquiry",IF(citizen_services_records_log!C543 = "SASSA Grant Application",  "SASSA - Grant Application", IF(citizen_services_records_log!C543=0,"None", citizen_services_records_log!C543)))</f>
        <v>SASSA - Grant Status Enquiry</v>
      </c>
      <c r="D543" s="5" t="str" cm="1">
        <f t="array" ref="D543">_xlfn.IFS(ISTEXT(citizen_services_records_log!D543),PROPER(citizen_services_records_log!D543),ISBLANK(citizen_services_records_log!D543),"None")</f>
        <v>Evaton Sassa Office</v>
      </c>
      <c r="E543" s="5" t="str" cm="1">
        <f t="array" ref="E543">_xlfn.IFS(ISTEXT(citizen_services_records_log!E543),PROPER(citizen_services_records_log!E543),ISBLANK(citizen_services_records_log!E543),"None")</f>
        <v>Marie Mahlangu</v>
      </c>
      <c r="F543" s="6" t="str" cm="1">
        <f t="array" ref="F543">_xlfn.IFS(ISBLANK(citizen_services_records_log!F543),"None", TYPE(citizen_services_records_log!F543)=1,citizen_services_records_log!F543,citizen_services_records_log!F543="ID NOT PROVIDED","ID not provided" )</f>
        <v>ID not provided</v>
      </c>
      <c r="G543" s="4">
        <f>IF(ISBLANK(citizen_services_records_log!G543),"None",IF(ISNUMBER(citizen_services_records_log!G543),citizen_services_records_log!G543,DATE(RIGHT(citizen_services_records_log!G543,4),MID(citizen_services_records_log!G543,4,2),LEFT(citizen_services_records_log!G543,2))))</f>
        <v>31181</v>
      </c>
      <c r="H543" s="5" t="str" cm="1">
        <f t="array" ref="H543">_xlfn.IFS(citizen_services_records_log!H543="M", "Male", citizen_services_records_log!H543 = "F", "Female", citizen_services_records_log!H543="male", "Male", citizen_services_records_log!H543="female","Female", ISBLANK(citizen_services_records_log!H543),"None", citizen_services_records_log!H543 = "Female", "Female", citizen_services_records_log!H543="Male","Male")</f>
        <v>Female</v>
      </c>
      <c r="I543" s="6" t="str">
        <f>IF(OR(ISBLANK(citizen_services_records_log!I543),UPPER(TRIM(citizen_services_records_log!I543))="N/A"),"None",_xlfn.LET(_xlpm.d,RIGHT(SUBSTITUTE(SUBSTITUTE(SUBSTITUTE(SUBSTITUTE(citizen_services_records_log!I543," ",""),"-",""),"(",""),")",""),9),"0"&amp;LEFT(_xlpm.d,2)&amp;" "&amp;MID(_xlpm.d,3,3)&amp;" "&amp;RIGHT(_xlpm.d,4)))</f>
        <v>060 187 9096</v>
      </c>
      <c r="J543" s="5" t="str" cm="1">
        <f t="array" ref="J543">_xlfn.IFS(ISTEXT(citizen_services_records_log!J543),citizen_services_records_log!J543,ISBLANK(citizen_services_records_log!J543),"None")</f>
        <v>Ward 23</v>
      </c>
      <c r="K543" s="5" t="str" cm="1">
        <f t="array" ref="K543">_xlfn.IFS(ISTEXT(citizen_services_records_log!K543),citizen_services_records_log!K543, ISBLANK(citizen_services_records_log!K543),"None")</f>
        <v>Child Support Grant</v>
      </c>
      <c r="L543" s="5" t="str" cm="1">
        <f t="array" ref="L543">SUBSTITUTE(PROPER(_xlfn.IFS(ISTEXT(citizen_services_records_log!L543),citizen_services_records_log!L543, ISBLANK(citizen_services_records_log!L543),"None")),"Id","ID",1)</f>
        <v>Incomplete - Missing Proof Of Residence</v>
      </c>
      <c r="M543" s="5" t="str" cm="1">
        <f t="array" ref="M543">IF(citizen_services_records_log!M543 = "Re-opened","Re-opened",PROPER(_xlfn.IFS(ISTEXT(citizen_services_records_log!M543),citizen_services_records_log!M543, ISBLANK(citizen_services_records_log!M543),"None")))</f>
        <v>Captured</v>
      </c>
      <c r="N543" s="5" t="str" cm="1">
        <f t="array" ref="N543">(_xlfn.IFS(ISTEXT(citizen_services_records_log!N543),citizen_services_records_log!N543,ISBLANK(citizen_services_records_log!N543),"None"))</f>
        <v>Q245</v>
      </c>
      <c r="O543" s="5" t="str" cm="1">
        <f t="array" ref="O543">_xlfn.IFS(ISTEXT(citizen_services_records_log!O543),PROPER(citizen_services_records_log!O543),ISBLANK(citizen_services_records_log!O543),"None")</f>
        <v>None</v>
      </c>
      <c r="P543" s="4">
        <f>IF(ISBLANK(citizen_services_records_log!P543),"None",IF(ISNUMBER(citizen_services_records_log!P543),citizen_services_records_log!P543,DATE(RIGHT(citizen_services_records_log!P543,4),MID(citizen_services_records_log!P543,4,2),LEFT(citizen_services_records_log!P543,2))))</f>
        <v>46050</v>
      </c>
      <c r="Q543" s="5" t="str" cm="1">
        <f t="array" ref="Q543">SUBSTITUTE(_xlfn.IFS(ISTEXT(citizen_services_records_log!Q543),PROPER(citizen_services_records_log!Q543),ISBLANK(citizen_services_records_log!Q543),"None"),"Id","ID",1)</f>
        <v>System Offline - Captured Manually, Will Upload Later</v>
      </c>
    </row>
    <row r="544" spans="1:17" x14ac:dyDescent="0.3">
      <c r="A544" s="5" t="str">
        <f>IF(ISBLANK(citizen_services_records_log!A544),"None",(CONCATENATE(UPPER(_xlfn.TEXTBEFORE(SUBSTITUTE(citizen_services_records_log!A544, "-", ""), {"0","1","2","3","4","5","6","7","8","9"}, 1)),"-",RIGHT(citizen_services_records_log!A544,6))))</f>
        <v>CLN-000364</v>
      </c>
      <c r="B544" s="2">
        <f>IF(ISBLANK(citizen_services_records_log!B544),"None",IF(ISNUMBER(citizen_services_records_log!B544),citizen_services_records_log!B544,DATE(RIGHT(citizen_services_records_log!B544,4),MID(citizen_services_records_log!B544,4,2),LEFT(citizen_services_records_log!B544,2))))</f>
        <v>46004</v>
      </c>
      <c r="C544" s="5" t="str">
        <f>IF(citizen_services_records_log!C544 = "SASSA Grant Status Enquiry","SASSA - Grant Status Enquiry",IF(citizen_services_records_log!C544 = "SASSA Grant Application",  "SASSA - Grant Application", IF(citizen_services_records_log!C544=0,"None", citizen_services_records_log!C544)))</f>
        <v>Clinic - Chronic Medication Collection</v>
      </c>
      <c r="D544" s="5" t="str" cm="1">
        <f t="array" ref="D544">_xlfn.IFS(ISTEXT(citizen_services_records_log!D544),PROPER(citizen_services_records_log!D544),ISBLANK(citizen_services_records_log!D544),"None")</f>
        <v>Sharpeville Clinic</v>
      </c>
      <c r="E544" s="5" t="str" cm="1">
        <f t="array" ref="E544">_xlfn.IFS(ISTEXT(citizen_services_records_log!E544),PROPER(citizen_services_records_log!E544),ISBLANK(citizen_services_records_log!E544),"None")</f>
        <v>Marie Khumalo</v>
      </c>
      <c r="F544" s="6" t="str" cm="1">
        <f t="array" ref="F544">_xlfn.IFS(ISBLANK(citizen_services_records_log!F544),"None", TYPE(citizen_services_records_log!F544)=1,citizen_services_records_log!F544,citizen_services_records_log!F544="ID NOT PROVIDED","ID not provided" )</f>
        <v>None</v>
      </c>
      <c r="G544" s="4">
        <f>IF(ISBLANK(citizen_services_records_log!G544),"None",IF(ISNUMBER(citizen_services_records_log!G544),citizen_services_records_log!G544,DATE(RIGHT(citizen_services_records_log!G544,4),MID(citizen_services_records_log!G544,4,2),LEFT(citizen_services_records_log!G544,2))))</f>
        <v>21515</v>
      </c>
      <c r="H544" s="5" t="str" cm="1">
        <f t="array" ref="H544">_xlfn.IFS(citizen_services_records_log!H544="M", "Male", citizen_services_records_log!H544 = "F", "Female", citizen_services_records_log!H544="male", "Male", citizen_services_records_log!H544="female","Female", ISBLANK(citizen_services_records_log!H544),"None", citizen_services_records_log!H544 = "Female", "Female", citizen_services_records_log!H544="Male","Male")</f>
        <v>Male</v>
      </c>
      <c r="I544" s="6" t="str">
        <f>IF(OR(ISBLANK(citizen_services_records_log!I544),UPPER(TRIM(citizen_services_records_log!I544))="N/A"),"None",_xlfn.LET(_xlpm.d,RIGHT(SUBSTITUTE(SUBSTITUTE(SUBSTITUTE(SUBSTITUTE(citizen_services_records_log!I544," ",""),"-",""),"(",""),")",""),9),"0"&amp;LEFT(_xlpm.d,2)&amp;" "&amp;MID(_xlpm.d,3,3)&amp;" "&amp;RIGHT(_xlpm.d,4)))</f>
        <v>077 186 7493</v>
      </c>
      <c r="J544" s="5" t="str" cm="1">
        <f t="array" ref="J544">_xlfn.IFS(ISTEXT(citizen_services_records_log!J544),citizen_services_records_log!J544,ISBLANK(citizen_services_records_log!J544),"None")</f>
        <v>Ward 13</v>
      </c>
      <c r="K544" s="5" t="str" cm="1">
        <f t="array" ref="K544">_xlfn.IFS(ISTEXT(citizen_services_records_log!K544),citizen_services_records_log!K544, ISBLANK(citizen_services_records_log!K544),"None")</f>
        <v>None</v>
      </c>
      <c r="L544" s="5" t="str" cm="1">
        <f t="array" ref="L544">SUBSTITUTE(PROPER(_xlfn.IFS(ISTEXT(citizen_services_records_log!L544),citizen_services_records_log!L544, ISBLANK(citizen_services_records_log!L544),"None")),"Id","ID",1)</f>
        <v>Approved</v>
      </c>
      <c r="M544" s="5" t="str" cm="1">
        <f t="array" ref="M544">IF(citizen_services_records_log!M544 = "Re-opened","Re-opened",PROPER(_xlfn.IFS(ISTEXT(citizen_services_records_log!M544),citizen_services_records_log!M544, ISBLANK(citizen_services_records_log!M544),"None")))</f>
        <v>Awaiting Documents</v>
      </c>
      <c r="N544" s="5" t="str" cm="1">
        <f t="array" ref="N544">(_xlfn.IFS(ISTEXT(citizen_services_records_log!N544),citizen_services_records_log!N544,ISBLANK(citizen_services_records_log!N544),"None"))</f>
        <v>Q256</v>
      </c>
      <c r="O544" s="5" t="str" cm="1">
        <f t="array" ref="O544">_xlfn.IFS(ISTEXT(citizen_services_records_log!O544),PROPER(citizen_services_records_log!O544),ISBLANK(citizen_services_records_log!O544),"None")</f>
        <v>Lerato Meyer</v>
      </c>
      <c r="P544" s="4" t="str">
        <f>IF(ISBLANK(citizen_services_records_log!P544),"None",IF(ISNUMBER(citizen_services_records_log!P544),citizen_services_records_log!P544,DATE(RIGHT(citizen_services_records_log!P544,4),MID(citizen_services_records_log!P544,4,2),LEFT(citizen_services_records_log!P544,2))))</f>
        <v>None</v>
      </c>
      <c r="Q544" s="5" t="str" cm="1">
        <f t="array" ref="Q544">SUBSTITUTE(_xlfn.IFS(ISTEXT(citizen_services_records_log!Q544),PROPER(citizen_services_records_log!Q544),ISBLANK(citizen_services_records_log!Q544),"None"),"Id","ID",1)</f>
        <v>Follow-Up Call Required To Confirm Banking Details</v>
      </c>
    </row>
    <row r="545" spans="1:17" x14ac:dyDescent="0.3">
      <c r="A545" s="5" t="str">
        <f>IF(ISBLANK(citizen_services_records_log!A545),"None",(CONCATENATE(UPPER(_xlfn.TEXTBEFORE(SUBSTITUTE(citizen_services_records_log!A545, "-", ""), {"0","1","2","3","4","5","6","7","8","9"}, 1)),"-",RIGHT(citizen_services_records_log!A545,6))))</f>
        <v>SASSA-000314</v>
      </c>
      <c r="B545" s="2">
        <f>IF(ISBLANK(citizen_services_records_log!B545),"None",IF(ISNUMBER(citizen_services_records_log!B545),citizen_services_records_log!B545,DATE(RIGHT(citizen_services_records_log!B545,4),MID(citizen_services_records_log!B545,4,2),LEFT(citizen_services_records_log!B545,2))))</f>
        <v>46274</v>
      </c>
      <c r="C545" s="5" t="str">
        <f>IF(citizen_services_records_log!C545 = "SASSA Grant Status Enquiry","SASSA - Grant Status Enquiry",IF(citizen_services_records_log!C545 = "SASSA Grant Application",  "SASSA - Grant Application", IF(citizen_services_records_log!C545=0,"None", citizen_services_records_log!C545)))</f>
        <v>SASSA - Grant Application</v>
      </c>
      <c r="D545" s="5" t="str" cm="1">
        <f t="array" ref="D545">_xlfn.IFS(ISTEXT(citizen_services_records_log!D545),PROPER(citizen_services_records_log!D545),ISBLANK(citizen_services_records_log!D545),"None")</f>
        <v>Evaton Sassa Office</v>
      </c>
      <c r="E545" s="5" t="str" cm="1">
        <f t="array" ref="E545">_xlfn.IFS(ISTEXT(citizen_services_records_log!E545),PROPER(citizen_services_records_log!E545),ISBLANK(citizen_services_records_log!E545),"None")</f>
        <v>Anna Sithole</v>
      </c>
      <c r="F545" s="6" cm="1">
        <f t="array" ref="F545">_xlfn.IFS(ISBLANK(citizen_services_records_log!F545),"None", TYPE(citizen_services_records_log!F545)=1,citizen_services_records_log!F545,citizen_services_records_log!F545="ID NOT PROVIDED","ID not provided" )</f>
        <v>1910000000000</v>
      </c>
      <c r="G545" s="4">
        <f>IF(ISBLANK(citizen_services_records_log!G545),"None",IF(ISNUMBER(citizen_services_records_log!G545),citizen_services_records_log!G545,DATE(RIGHT(citizen_services_records_log!G545,4),MID(citizen_services_records_log!G545,4,2),LEFT(citizen_services_records_log!G545,2))))</f>
        <v>43643</v>
      </c>
      <c r="H545" s="5" t="str" cm="1">
        <f t="array" ref="H545">_xlfn.IFS(citizen_services_records_log!H545="M", "Male", citizen_services_records_log!H545 = "F", "Female", citizen_services_records_log!H545="male", "Male", citizen_services_records_log!H545="female","Female", ISBLANK(citizen_services_records_log!H545),"None", citizen_services_records_log!H545 = "Female", "Female", citizen_services_records_log!H545="Male","Male")</f>
        <v>Male</v>
      </c>
      <c r="I545" s="6" t="str">
        <f>IF(OR(ISBLANK(citizen_services_records_log!I545),UPPER(TRIM(citizen_services_records_log!I545))="N/A"),"None",_xlfn.LET(_xlpm.d,RIGHT(SUBSTITUTE(SUBSTITUTE(SUBSTITUTE(SUBSTITUTE(citizen_services_records_log!I545," ",""),"-",""),"(",""),")",""),9),"0"&amp;LEFT(_xlpm.d,2)&amp;" "&amp;MID(_xlpm.d,3,3)&amp;" "&amp;RIGHT(_xlpm.d,4)))</f>
        <v>077 660 5419</v>
      </c>
      <c r="J545" s="5" t="str" cm="1">
        <f t="array" ref="J545">_xlfn.IFS(ISTEXT(citizen_services_records_log!J545),citizen_services_records_log!J545,ISBLANK(citizen_services_records_log!J545),"None")</f>
        <v>Ward 4</v>
      </c>
      <c r="K545" s="5" t="str" cm="1">
        <f t="array" ref="K545">_xlfn.IFS(ISTEXT(citizen_services_records_log!K545),citizen_services_records_log!K545, ISBLANK(citizen_services_records_log!K545),"None")</f>
        <v>None</v>
      </c>
      <c r="L545" s="5" t="str" cm="1">
        <f t="array" ref="L545">SUBSTITUTE(PROPER(_xlfn.IFS(ISTEXT(citizen_services_records_log!L545),citizen_services_records_log!L545, ISBLANK(citizen_services_records_log!L545),"None")),"Id","ID",1)</f>
        <v>Under Review</v>
      </c>
      <c r="M545" s="5" t="str" cm="1">
        <f t="array" ref="M545">IF(citizen_services_records_log!M545 = "Re-opened","Re-opened",PROPER(_xlfn.IFS(ISTEXT(citizen_services_records_log!M545),citizen_services_records_log!M545, ISBLANK(citizen_services_records_log!M545),"None")))</f>
        <v>Escalated</v>
      </c>
      <c r="N545" s="5" t="str" cm="1">
        <f t="array" ref="N545">(_xlfn.IFS(ISTEXT(citizen_services_records_log!N545),citizen_services_records_log!N545,ISBLANK(citizen_services_records_log!N545),"None"))</f>
        <v>Q138</v>
      </c>
      <c r="O545" s="5" t="str" cm="1">
        <f t="array" ref="O545">_xlfn.IFS(ISTEXT(citizen_services_records_log!O545),PROPER(citizen_services_records_log!O545),ISBLANK(citizen_services_records_log!O545),"None")</f>
        <v>Marius Mahlangu</v>
      </c>
      <c r="P545" s="4" t="str">
        <f>IF(ISBLANK(citizen_services_records_log!P545),"None",IF(ISNUMBER(citizen_services_records_log!P545),citizen_services_records_log!P545,DATE(RIGHT(citizen_services_records_log!P545,4),MID(citizen_services_records_log!P545,4,2),LEFT(citizen_services_records_log!P545,2))))</f>
        <v>None</v>
      </c>
      <c r="Q545" s="5" t="str" cm="1">
        <f t="array" ref="Q545">SUBSTITUTE(_xlfn.IFS(ISTEXT(citizen_services_records_log!Q545),PROPER(citizen_services_records_log!Q545),ISBLANK(citizen_services_records_log!Q545),"None"),"Id","ID",1)</f>
        <v>Home Affairs System Down For Maintenance During Visit</v>
      </c>
    </row>
    <row r="546" spans="1:17" x14ac:dyDescent="0.3">
      <c r="A546" s="5" t="str">
        <f>IF(ISBLANK(citizen_services_records_log!A546),"None",(CONCATENATE(UPPER(_xlfn.TEXTBEFORE(SUBSTITUTE(citizen_services_records_log!A546, "-", ""), {"0","1","2","3","4","5","6","7","8","9"}, 1)),"-",RIGHT(citizen_services_records_log!A546,6))))</f>
        <v>CLN-000129</v>
      </c>
      <c r="B546" s="2">
        <f>IF(ISBLANK(citizen_services_records_log!B546),"None",IF(ISNUMBER(citizen_services_records_log!B546),citizen_services_records_log!B546,DATE(RIGHT(citizen_services_records_log!B546,4),MID(citizen_services_records_log!B546,4,2),LEFT(citizen_services_records_log!B546,2))))</f>
        <v>45993</v>
      </c>
      <c r="C546" s="5" t="str">
        <f>IF(citizen_services_records_log!C546 = "SASSA Grant Status Enquiry","SASSA - Grant Status Enquiry",IF(citizen_services_records_log!C546 = "SASSA Grant Application",  "SASSA - Grant Application", IF(citizen_services_records_log!C546=0,"None", citizen_services_records_log!C546)))</f>
        <v>Clinic - Immunisation</v>
      </c>
      <c r="D546" s="5" t="str" cm="1">
        <f t="array" ref="D546">_xlfn.IFS(ISTEXT(citizen_services_records_log!D546),PROPER(citizen_services_records_log!D546),ISBLANK(citizen_services_records_log!D546),"None")</f>
        <v>Sasolburg Home Affairs</v>
      </c>
      <c r="E546" s="5" t="str" cm="1">
        <f t="array" ref="E546">_xlfn.IFS(ISTEXT(citizen_services_records_log!E546),PROPER(citizen_services_records_log!E546),ISBLANK(citizen_services_records_log!E546),"None")</f>
        <v>Nokuthula Mokgadi</v>
      </c>
      <c r="F546" s="6" cm="1">
        <f t="array" ref="F546">_xlfn.IFS(ISBLANK(citizen_services_records_log!F546),"None", TYPE(citizen_services_records_log!F546)=1,citizen_services_records_log!F546,citizen_services_records_log!F546="ID NOT PROVIDED","ID not provided" )</f>
        <v>2410000000000</v>
      </c>
      <c r="G546" s="4">
        <f>IF(ISBLANK(citizen_services_records_log!G546),"None",IF(ISNUMBER(citizen_services_records_log!G546),citizen_services_records_log!G546,DATE(RIGHT(citizen_services_records_log!G546,4),MID(citizen_services_records_log!G546,4,2),LEFT(citizen_services_records_log!G546,2))))</f>
        <v>45643</v>
      </c>
      <c r="H546" s="5" t="str" cm="1">
        <f t="array" ref="H546">_xlfn.IFS(citizen_services_records_log!H546="M", "Male", citizen_services_records_log!H546 = "F", "Female", citizen_services_records_log!H546="male", "Male", citizen_services_records_log!H546="female","Female", ISBLANK(citizen_services_records_log!H546),"None", citizen_services_records_log!H546 = "Female", "Female", citizen_services_records_log!H546="Male","Male")</f>
        <v>Male</v>
      </c>
      <c r="I546" s="6" t="str">
        <f>IF(OR(ISBLANK(citizen_services_records_log!I546),UPPER(TRIM(citizen_services_records_log!I546))="N/A"),"None",_xlfn.LET(_xlpm.d,RIGHT(SUBSTITUTE(SUBSTITUTE(SUBSTITUTE(SUBSTITUTE(citizen_services_records_log!I546," ",""),"-",""),"(",""),")",""),9),"0"&amp;LEFT(_xlpm.d,2)&amp;" "&amp;MID(_xlpm.d,3,3)&amp;" "&amp;RIGHT(_xlpm.d,4)))</f>
        <v>083 578 8359</v>
      </c>
      <c r="J546" s="5" t="str" cm="1">
        <f t="array" ref="J546">_xlfn.IFS(ISTEXT(citizen_services_records_log!J546),citizen_services_records_log!J546,ISBLANK(citizen_services_records_log!J546),"None")</f>
        <v>Ward 16</v>
      </c>
      <c r="K546" s="5" t="str" cm="1">
        <f t="array" ref="K546">_xlfn.IFS(ISTEXT(citizen_services_records_log!K546),citizen_services_records_log!K546, ISBLANK(citizen_services_records_log!K546),"None")</f>
        <v>None</v>
      </c>
      <c r="L546" s="5" t="str" cm="1">
        <f t="array" ref="L546">SUBSTITUTE(PROPER(_xlfn.IFS(ISTEXT(citizen_services_records_log!L546),citizen_services_records_log!L546, ISBLANK(citizen_services_records_log!L546),"None")),"Id","ID",1)</f>
        <v>Under Review</v>
      </c>
      <c r="M546" s="5" t="str" cm="1">
        <f t="array" ref="M546">IF(citizen_services_records_log!M546 = "Re-opened","Re-opened",PROPER(_xlfn.IFS(ISTEXT(citizen_services_records_log!M546),citizen_services_records_log!M546, ISBLANK(citizen_services_records_log!M546),"None")))</f>
        <v>Awaiting Documents</v>
      </c>
      <c r="N546" s="5" t="str" cm="1">
        <f t="array" ref="N546">(_xlfn.IFS(ISTEXT(citizen_services_records_log!N546),citizen_services_records_log!N546,ISBLANK(citizen_services_records_log!N546),"None"))</f>
        <v>Q088</v>
      </c>
      <c r="O546" s="5" t="str" cm="1">
        <f t="array" ref="O546">_xlfn.IFS(ISTEXT(citizen_services_records_log!O546),PROPER(citizen_services_records_log!O546),ISBLANK(citizen_services_records_log!O546),"None")</f>
        <v>None</v>
      </c>
      <c r="P546" s="4" t="str">
        <f>IF(ISBLANK(citizen_services_records_log!P546),"None",IF(ISNUMBER(citizen_services_records_log!P546),citizen_services_records_log!P546,DATE(RIGHT(citizen_services_records_log!P546,4),MID(citizen_services_records_log!P546,4,2),LEFT(citizen_services_records_log!P546,2))))</f>
        <v>None</v>
      </c>
      <c r="Q546" s="5" t="str" cm="1">
        <f t="array" ref="Q546">SUBSTITUTE(_xlfn.IFS(ISTEXT(citizen_services_records_log!Q546),PROPER(citizen_services_records_log!Q546),ISBLANK(citizen_services_records_log!Q546),"None"),"Id","ID",1)</f>
        <v>Interpreter Required - Assisted In Sesotho</v>
      </c>
    </row>
    <row r="547" spans="1:17" x14ac:dyDescent="0.3">
      <c r="A547" s="5" t="str">
        <f>IF(ISBLANK(citizen_services_records_log!A547),"None",(CONCATENATE(UPPER(_xlfn.TEXTBEFORE(SUBSTITUTE(citizen_services_records_log!A547, "-", ""), {"0","1","2","3","4","5","6","7","8","9"}, 1)),"-",RIGHT(citizen_services_records_log!A547,6))))</f>
        <v>MUN-000441</v>
      </c>
      <c r="B547" s="2">
        <f>IF(ISBLANK(citizen_services_records_log!B547),"None",IF(ISNUMBER(citizen_services_records_log!B547),citizen_services_records_log!B547,DATE(RIGHT(citizen_services_records_log!B547,4),MID(citizen_services_records_log!B547,4,2),LEFT(citizen_services_records_log!B547,2))))</f>
        <v>46098</v>
      </c>
      <c r="C547" s="5" t="str">
        <f>IF(citizen_services_records_log!C547 = "SASSA Grant Status Enquiry","SASSA - Grant Status Enquiry",IF(citizen_services_records_log!C547 = "SASSA Grant Application",  "SASSA - Grant Application", IF(citizen_services_records_log!C547=0,"None", citizen_services_records_log!C547)))</f>
        <v>Municipal - Service Request</v>
      </c>
      <c r="D547" s="5" t="str" cm="1">
        <f t="array" ref="D547">_xlfn.IFS(ISTEXT(citizen_services_records_log!D547),PROPER(citizen_services_records_log!D547),ISBLANK(citizen_services_records_log!D547),"None")</f>
        <v>Meyerton Municipal Office</v>
      </c>
      <c r="E547" s="5" t="str" cm="1">
        <f t="array" ref="E547">_xlfn.IFS(ISTEXT(citizen_services_records_log!E547),PROPER(citizen_services_records_log!E547),ISBLANK(citizen_services_records_log!E547),"None")</f>
        <v>Pieter Ndlovu</v>
      </c>
      <c r="F547" s="6" cm="1">
        <f t="array" ref="F547">_xlfn.IFS(ISBLANK(citizen_services_records_log!F547),"None", TYPE(citizen_services_records_log!F547)=1,citizen_services_records_log!F547,citizen_services_records_log!F547="ID NOT PROVIDED","ID not provided" )</f>
        <v>809000000000</v>
      </c>
      <c r="G547" s="4">
        <f>IF(ISBLANK(citizen_services_records_log!G547),"None",IF(ISNUMBER(citizen_services_records_log!G547),citizen_services_records_log!G547,DATE(RIGHT(citizen_services_records_log!G547,4),MID(citizen_services_records_log!G547,4,2),LEFT(citizen_services_records_log!G547,2))))</f>
        <v>39700</v>
      </c>
      <c r="H547" s="5" t="str" cm="1">
        <f t="array" ref="H547">_xlfn.IFS(citizen_services_records_log!H547="M", "Male", citizen_services_records_log!H547 = "F", "Female", citizen_services_records_log!H547="male", "Male", citizen_services_records_log!H547="female","Female", ISBLANK(citizen_services_records_log!H547),"None", citizen_services_records_log!H547 = "Female", "Female", citizen_services_records_log!H547="Male","Male")</f>
        <v>Female</v>
      </c>
      <c r="I547" s="6" t="str">
        <f>IF(OR(ISBLANK(citizen_services_records_log!I547),UPPER(TRIM(citizen_services_records_log!I547))="N/A"),"None",_xlfn.LET(_xlpm.d,RIGHT(SUBSTITUTE(SUBSTITUTE(SUBSTITUTE(SUBSTITUTE(citizen_services_records_log!I547," ",""),"-",""),"(",""),")",""),9),"0"&amp;LEFT(_xlpm.d,2)&amp;" "&amp;MID(_xlpm.d,3,3)&amp;" "&amp;RIGHT(_xlpm.d,4)))</f>
        <v>073 399 6996</v>
      </c>
      <c r="J547" s="5" t="str" cm="1">
        <f t="array" ref="J547">_xlfn.IFS(ISTEXT(citizen_services_records_log!J547),citizen_services_records_log!J547,ISBLANK(citizen_services_records_log!J547),"None")</f>
        <v>None</v>
      </c>
      <c r="K547" s="5" t="str" cm="1">
        <f t="array" ref="K547">_xlfn.IFS(ISTEXT(citizen_services_records_log!K547),citizen_services_records_log!K547, ISBLANK(citizen_services_records_log!K547),"None")</f>
        <v>None</v>
      </c>
      <c r="L547" s="5" t="str" cm="1">
        <f t="array" ref="L547">SUBSTITUTE(PROPER(_xlfn.IFS(ISTEXT(citizen_services_records_log!L547),citizen_services_records_log!L547, ISBLANK(citizen_services_records_log!L547),"None")),"Id","ID",1)</f>
        <v>Incomplete - Missing Proof Of Residence</v>
      </c>
      <c r="M547" s="5" t="str" cm="1">
        <f t="array" ref="M547">IF(citizen_services_records_log!M547 = "Re-opened","Re-opened",PROPER(_xlfn.IFS(ISTEXT(citizen_services_records_log!M547),citizen_services_records_log!M547, ISBLANK(citizen_services_records_log!M547),"None")))</f>
        <v>None</v>
      </c>
      <c r="N547" s="5" t="str" cm="1">
        <f t="array" ref="N547">(_xlfn.IFS(ISTEXT(citizen_services_records_log!N547),citizen_services_records_log!N547,ISBLANK(citizen_services_records_log!N547),"None"))</f>
        <v>Q261</v>
      </c>
      <c r="O547" s="5" t="str" cm="1">
        <f t="array" ref="O547">_xlfn.IFS(ISTEXT(citizen_services_records_log!O547),PROPER(citizen_services_records_log!O547),ISBLANK(citizen_services_records_log!O547),"None")</f>
        <v>Lerato Khumalo</v>
      </c>
      <c r="P547" s="4" t="str">
        <f>IF(ISBLANK(citizen_services_records_log!P547),"None",IF(ISNUMBER(citizen_services_records_log!P547),citizen_services_records_log!P547,DATE(RIGHT(citizen_services_records_log!P547,4),MID(citizen_services_records_log!P547,4,2),LEFT(citizen_services_records_log!P547,2))))</f>
        <v>None</v>
      </c>
      <c r="Q547" s="5" t="str" cm="1">
        <f t="array" ref="Q547">SUBSTITUTE(_xlfn.IFS(ISTEXT(citizen_services_records_log!Q547),PROPER(citizen_services_records_log!Q547),ISBLANK(citizen_services_records_log!Q547),"None"),"Id","ID",1)</f>
        <v>None</v>
      </c>
    </row>
    <row r="548" spans="1:17" x14ac:dyDescent="0.3">
      <c r="A548" s="5" t="str">
        <f>IF(ISBLANK(citizen_services_records_log!A548),"None",(CONCATENATE(UPPER(_xlfn.TEXTBEFORE(SUBSTITUTE(citizen_services_records_log!A548, "-", ""), {"0","1","2","3","4","5","6","7","8","9"}, 1)),"-",RIGHT(citizen_services_records_log!A548,6))))</f>
        <v>CLN-000195</v>
      </c>
      <c r="B548" s="2">
        <f>IF(ISBLANK(citizen_services_records_log!B548),"None",IF(ISNUMBER(citizen_services_records_log!B548),citizen_services_records_log!B548,DATE(RIGHT(citizen_services_records_log!B548,4),MID(citizen_services_records_log!B548,4,2),LEFT(citizen_services_records_log!B548,2))))</f>
        <v>45991</v>
      </c>
      <c r="C548" s="5" t="str">
        <f>IF(citizen_services_records_log!C548 = "SASSA Grant Status Enquiry","SASSA - Grant Status Enquiry",IF(citizen_services_records_log!C548 = "SASSA Grant Application",  "SASSA - Grant Application", IF(citizen_services_records_log!C548=0,"None", citizen_services_records_log!C548)))</f>
        <v>Clinic - Chronic Medication Collection</v>
      </c>
      <c r="D548" s="5" t="str" cm="1">
        <f t="array" ref="D548">_xlfn.IFS(ISTEXT(citizen_services_records_log!D548),PROPER(citizen_services_records_log!D548),ISBLANK(citizen_services_records_log!D548),"None")</f>
        <v>Emfuleni Municipal Office</v>
      </c>
      <c r="E548" s="5" t="str" cm="1">
        <f t="array" ref="E548">_xlfn.IFS(ISTEXT(citizen_services_records_log!E548),PROPER(citizen_services_records_log!E548),ISBLANK(citizen_services_records_log!E548),"None")</f>
        <v>Lindiwe Molefe</v>
      </c>
      <c r="F548" s="6" cm="1">
        <f t="array" ref="F548">_xlfn.IFS(ISBLANK(citizen_services_records_log!F548),"None", TYPE(citizen_services_records_log!F548)=1,citizen_services_records_log!F548,citizen_services_records_log!F548="ID NOT PROVIDED","ID not provided" )</f>
        <v>8800000000000</v>
      </c>
      <c r="G548" s="4" t="str">
        <f>IF(ISBLANK(citizen_services_records_log!G548),"None",IF(ISNUMBER(citizen_services_records_log!G548),citizen_services_records_log!G548,DATE(RIGHT(citizen_services_records_log!G548,4),MID(citizen_services_records_log!G548,4,2),LEFT(citizen_services_records_log!G548,2))))</f>
        <v>None</v>
      </c>
      <c r="H548" s="5" t="str" cm="1">
        <f t="array" ref="H548">_xlfn.IFS(citizen_services_records_log!H548="M", "Male", citizen_services_records_log!H548 = "F", "Female", citizen_services_records_log!H548="male", "Male", citizen_services_records_log!H548="female","Female", ISBLANK(citizen_services_records_log!H548),"None", citizen_services_records_log!H548 = "Female", "Female", citizen_services_records_log!H548="Male","Male")</f>
        <v>Male</v>
      </c>
      <c r="I548" s="6" t="str">
        <f>IF(OR(ISBLANK(citizen_services_records_log!I548),UPPER(TRIM(citizen_services_records_log!I548))="N/A"),"None",_xlfn.LET(_xlpm.d,RIGHT(SUBSTITUTE(SUBSTITUTE(SUBSTITUTE(SUBSTITUTE(citizen_services_records_log!I548," ",""),"-",""),"(",""),")",""),9),"0"&amp;LEFT(_xlpm.d,2)&amp;" "&amp;MID(_xlpm.d,3,3)&amp;" "&amp;RIGHT(_xlpm.d,4)))</f>
        <v>None</v>
      </c>
      <c r="J548" s="5" t="str" cm="1">
        <f t="array" ref="J548">_xlfn.IFS(ISTEXT(citizen_services_records_log!J548),citizen_services_records_log!J548,ISBLANK(citizen_services_records_log!J548),"None")</f>
        <v>Ward 17</v>
      </c>
      <c r="K548" s="5" t="str" cm="1">
        <f t="array" ref="K548">_xlfn.IFS(ISTEXT(citizen_services_records_log!K548),citizen_services_records_log!K548, ISBLANK(citizen_services_records_log!K548),"None")</f>
        <v>None</v>
      </c>
      <c r="L548" s="5" t="str" cm="1">
        <f t="array" ref="L548">SUBSTITUTE(PROPER(_xlfn.IFS(ISTEXT(citizen_services_records_log!L548),citizen_services_records_log!L548, ISBLANK(citizen_services_records_log!L548),"None")),"Id","ID",1)</f>
        <v>Approved</v>
      </c>
      <c r="M548" s="5" t="str" cm="1">
        <f t="array" ref="M548">IF(citizen_services_records_log!M548 = "Re-opened","Re-opened",PROPER(_xlfn.IFS(ISTEXT(citizen_services_records_log!M548),citizen_services_records_log!M548, ISBLANK(citizen_services_records_log!M548),"None")))</f>
        <v>Captured</v>
      </c>
      <c r="N548" s="5" t="str" cm="1">
        <f t="array" ref="N548">(_xlfn.IFS(ISTEXT(citizen_services_records_log!N548),citizen_services_records_log!N548,ISBLANK(citizen_services_records_log!N548),"None"))</f>
        <v>Q175</v>
      </c>
      <c r="O548" s="5" t="str" cm="1">
        <f t="array" ref="O548">_xlfn.IFS(ISTEXT(citizen_services_records_log!O548),PROPER(citizen_services_records_log!O548),ISBLANK(citizen_services_records_log!O548),"None")</f>
        <v>Refilwe Sithole</v>
      </c>
      <c r="P548" s="4" t="str">
        <f>IF(ISBLANK(citizen_services_records_log!P548),"None",IF(ISNUMBER(citizen_services_records_log!P548),citizen_services_records_log!P548,DATE(RIGHT(citizen_services_records_log!P548,4),MID(citizen_services_records_log!P548,4,2),LEFT(citizen_services_records_log!P548,2))))</f>
        <v>None</v>
      </c>
      <c r="Q548" s="5" t="str" cm="1">
        <f t="array" ref="Q548">SUBSTITUTE(_xlfn.IFS(ISTEXT(citizen_services_records_log!Q548),PROPER(citizen_services_records_log!Q548),ISBLANK(citizen_services_records_log!Q548),"None"),"Id","ID",1)</f>
        <v>Incorrect ID Number Provided Initially, Corrected</v>
      </c>
    </row>
    <row r="549" spans="1:17" x14ac:dyDescent="0.3">
      <c r="A549" s="5" t="str">
        <f>IF(ISBLANK(citizen_services_records_log!A549),"None",(CONCATENATE(UPPER(_xlfn.TEXTBEFORE(SUBSTITUTE(citizen_services_records_log!A549, "-", ""), {"0","1","2","3","4","5","6","7","8","9"}, 1)),"-",RIGHT(citizen_services_records_log!A549,6))))</f>
        <v>SASSA-001025</v>
      </c>
      <c r="B549" s="2">
        <f>IF(ISBLANK(citizen_services_records_log!B549),"None",IF(ISNUMBER(citizen_services_records_log!B549),citizen_services_records_log!B549,DATE(RIGHT(citizen_services_records_log!B549,4),MID(citizen_services_records_log!B549,4,2),LEFT(citizen_services_records_log!B549,2))))</f>
        <v>46186</v>
      </c>
      <c r="C549" s="5" t="str">
        <f>IF(citizen_services_records_log!C549 = "SASSA Grant Status Enquiry","SASSA - Grant Status Enquiry",IF(citizen_services_records_log!C549 = "SASSA Grant Application",  "SASSA - Grant Application", IF(citizen_services_records_log!C549=0,"None", citizen_services_records_log!C549)))</f>
        <v>SASSA - Grant Status Enquiry</v>
      </c>
      <c r="D549" s="5" t="str" cm="1">
        <f t="array" ref="D549">_xlfn.IFS(ISTEXT(citizen_services_records_log!D549),PROPER(citizen_services_records_log!D549),ISBLANK(citizen_services_records_log!D549),"None")</f>
        <v>Sharpeville Clinic</v>
      </c>
      <c r="E549" s="5" t="str" cm="1">
        <f t="array" ref="E549">_xlfn.IFS(ISTEXT(citizen_services_records_log!E549),PROPER(citizen_services_records_log!E549),ISBLANK(citizen_services_records_log!E549),"None")</f>
        <v>None</v>
      </c>
      <c r="F549" s="6" cm="1">
        <f t="array" ref="F549">_xlfn.IFS(ISBLANK(citizen_services_records_log!F549),"None", TYPE(citizen_services_records_log!F549)=1,citizen_services_records_log!F549,citizen_services_records_log!F549="ID NOT PROVIDED","ID not provided" )</f>
        <v>9410000000000</v>
      </c>
      <c r="G549" s="4">
        <f>IF(ISBLANK(citizen_services_records_log!G549),"None",IF(ISNUMBER(citizen_services_records_log!G549),citizen_services_records_log!G549,DATE(RIGHT(citizen_services_records_log!G549,4),MID(citizen_services_records_log!G549,4,2),LEFT(citizen_services_records_log!G549,2))))</f>
        <v>34490</v>
      </c>
      <c r="H549" s="5" t="str" cm="1">
        <f t="array" ref="H549">_xlfn.IFS(citizen_services_records_log!H549="M", "Male", citizen_services_records_log!H549 = "F", "Female", citizen_services_records_log!H549="male", "Male", citizen_services_records_log!H549="female","Female", ISBLANK(citizen_services_records_log!H549),"None", citizen_services_records_log!H549 = "Female", "Female", citizen_services_records_log!H549="Male","Male")</f>
        <v>Female</v>
      </c>
      <c r="I549" s="6" t="str">
        <f>IF(OR(ISBLANK(citizen_services_records_log!I549),UPPER(TRIM(citizen_services_records_log!I549))="N/A"),"None",_xlfn.LET(_xlpm.d,RIGHT(SUBSTITUTE(SUBSTITUTE(SUBSTITUTE(SUBSTITUTE(citizen_services_records_log!I549," ",""),"-",""),"(",""),")",""),9),"0"&amp;LEFT(_xlpm.d,2)&amp;" "&amp;MID(_xlpm.d,3,3)&amp;" "&amp;RIGHT(_xlpm.d,4)))</f>
        <v>063 667 2183</v>
      </c>
      <c r="J549" s="5" t="str" cm="1">
        <f t="array" ref="J549">_xlfn.IFS(ISTEXT(citizen_services_records_log!J549),citizen_services_records_log!J549,ISBLANK(citizen_services_records_log!J549),"None")</f>
        <v>Ward 7</v>
      </c>
      <c r="K549" s="5" t="str" cm="1">
        <f t="array" ref="K549">_xlfn.IFS(ISTEXT(citizen_services_records_log!K549),citizen_services_records_log!K549, ISBLANK(citizen_services_records_log!K549),"None")</f>
        <v>SRD Grant</v>
      </c>
      <c r="L549" s="5" t="str" cm="1">
        <f t="array" ref="L549">SUBSTITUTE(PROPER(_xlfn.IFS(ISTEXT(citizen_services_records_log!L549),citizen_services_records_log!L549, ISBLANK(citizen_services_records_log!L549),"None")),"Id","ID",1)</f>
        <v>Awaiting Home Affairs Confirmation</v>
      </c>
      <c r="M549" s="5" t="str" cm="1">
        <f t="array" ref="M549">IF(citizen_services_records_log!M549 = "Re-opened","Re-opened",PROPER(_xlfn.IFS(ISTEXT(citizen_services_records_log!M549),citizen_services_records_log!M549, ISBLANK(citizen_services_records_log!M549),"None")))</f>
        <v>Awaiting Documents</v>
      </c>
      <c r="N549" s="5" t="str" cm="1">
        <f t="array" ref="N549">(_xlfn.IFS(ISTEXT(citizen_services_records_log!N549),citizen_services_records_log!N549,ISBLANK(citizen_services_records_log!N549),"None"))</f>
        <v>Q263</v>
      </c>
      <c r="O549" s="5" t="str" cm="1">
        <f t="array" ref="O549">_xlfn.IFS(ISTEXT(citizen_services_records_log!O549),PROPER(citizen_services_records_log!O549),ISBLANK(citizen_services_records_log!O549),"None")</f>
        <v>Marius Swart</v>
      </c>
      <c r="P549" s="4" t="str">
        <f>IF(ISBLANK(citizen_services_records_log!P549),"None",IF(ISNUMBER(citizen_services_records_log!P549),citizen_services_records_log!P549,DATE(RIGHT(citizen_services_records_log!P549,4),MID(citizen_services_records_log!P549,4,2),LEFT(citizen_services_records_log!P549,2))))</f>
        <v>None</v>
      </c>
      <c r="Q549" s="5" t="str" cm="1">
        <f t="array" ref="Q549">SUBSTITUTE(_xlfn.IFS(ISTEXT(citizen_services_records_log!Q549),PROPER(citizen_services_records_log!Q549),ISBLANK(citizen_services_records_log!Q549),"None"),"Id","ID",1)</f>
        <v>None</v>
      </c>
    </row>
    <row r="550" spans="1:17" x14ac:dyDescent="0.3">
      <c r="A550" s="5" t="str">
        <f>IF(ISBLANK(citizen_services_records_log!A550),"None",(CONCATENATE(UPPER(_xlfn.TEXTBEFORE(SUBSTITUTE(citizen_services_records_log!A550, "-", ""), {"0","1","2","3","4","5","6","7","8","9"}, 1)),"-",RIGHT(citizen_services_records_log!A550,6))))</f>
        <v>CLN-001016</v>
      </c>
      <c r="B550" s="2">
        <f>IF(ISBLANK(citizen_services_records_log!B550),"None",IF(ISNUMBER(citizen_services_records_log!B550),citizen_services_records_log!B550,DATE(RIGHT(citizen_services_records_log!B550,4),MID(citizen_services_records_log!B550,4,2),LEFT(citizen_services_records_log!B550,2))))</f>
        <v>46073</v>
      </c>
      <c r="C550" s="5" t="str">
        <f>IF(citizen_services_records_log!C550 = "SASSA Grant Status Enquiry","SASSA - Grant Status Enquiry",IF(citizen_services_records_log!C550 = "SASSA Grant Application",  "SASSA - Grant Application", IF(citizen_services_records_log!C550=0,"None", citizen_services_records_log!C550)))</f>
        <v>Clinic - General Consultation</v>
      </c>
      <c r="D550" s="5" t="str" cm="1">
        <f t="array" ref="D550">_xlfn.IFS(ISTEXT(citizen_services_records_log!D550),PROPER(citizen_services_records_log!D550),ISBLANK(citizen_services_records_log!D550),"None")</f>
        <v>Vanderbijlpark Home Affairs</v>
      </c>
      <c r="E550" s="5" t="str" cm="1">
        <f t="array" ref="E550">_xlfn.IFS(ISTEXT(citizen_services_records_log!E550),PROPER(citizen_services_records_log!E550),ISBLANK(citizen_services_records_log!E550),"None")</f>
        <v>Elizabeth Dlamini</v>
      </c>
      <c r="F550" s="6" cm="1">
        <f t="array" ref="F550">_xlfn.IFS(ISBLANK(citizen_services_records_log!F550),"None", TYPE(citizen_services_records_log!F550)=1,citizen_services_records_log!F550,citizen_services_records_log!F550="ID NOT PROVIDED","ID not provided" )</f>
        <v>7710000000000</v>
      </c>
      <c r="G550" s="4">
        <f>IF(ISBLANK(citizen_services_records_log!G550),"None",IF(ISNUMBER(citizen_services_records_log!G550),citizen_services_records_log!G550,DATE(RIGHT(citizen_services_records_log!G550,4),MID(citizen_services_records_log!G550,4,2),LEFT(citizen_services_records_log!G550,2))))</f>
        <v>28424</v>
      </c>
      <c r="H550" s="5" t="str" cm="1">
        <f t="array" ref="H550">_xlfn.IFS(citizen_services_records_log!H550="M", "Male", citizen_services_records_log!H550 = "F", "Female", citizen_services_records_log!H550="male", "Male", citizen_services_records_log!H550="female","Female", ISBLANK(citizen_services_records_log!H550),"None", citizen_services_records_log!H550 = "Female", "Female", citizen_services_records_log!H550="Male","Male")</f>
        <v>Female</v>
      </c>
      <c r="I550" s="6" t="str">
        <f>IF(OR(ISBLANK(citizen_services_records_log!I550),UPPER(TRIM(citizen_services_records_log!I550))="N/A"),"None",_xlfn.LET(_xlpm.d,RIGHT(SUBSTITUTE(SUBSTITUTE(SUBSTITUTE(SUBSTITUTE(citizen_services_records_log!I550," ",""),"-",""),"(",""),")",""),9),"0"&amp;LEFT(_xlpm.d,2)&amp;" "&amp;MID(_xlpm.d,3,3)&amp;" "&amp;RIGHT(_xlpm.d,4)))</f>
        <v>067 934 8341</v>
      </c>
      <c r="J550" s="5" t="str" cm="1">
        <f t="array" ref="J550">_xlfn.IFS(ISTEXT(citizen_services_records_log!J550),citizen_services_records_log!J550,ISBLANK(citizen_services_records_log!J550),"None")</f>
        <v>Ward 19</v>
      </c>
      <c r="K550" s="5" t="str" cm="1">
        <f t="array" ref="K550">_xlfn.IFS(ISTEXT(citizen_services_records_log!K550),citizen_services_records_log!K550, ISBLANK(citizen_services_records_log!K550),"None")</f>
        <v>Foster Child Grant</v>
      </c>
      <c r="L550" s="5" t="str" cm="1">
        <f t="array" ref="L550">SUBSTITUTE(PROPER(_xlfn.IFS(ISTEXT(citizen_services_records_log!L550),citizen_services_records_log!L550, ISBLANK(citizen_services_records_log!L550),"None")),"Id","ID",1)</f>
        <v>None</v>
      </c>
      <c r="M550" s="5" t="str" cm="1">
        <f t="array" ref="M550">IF(citizen_services_records_log!M550 = "Re-opened","Re-opened",PROPER(_xlfn.IFS(ISTEXT(citizen_services_records_log!M550),citizen_services_records_log!M550, ISBLANK(citizen_services_records_log!M550),"None")))</f>
        <v>None</v>
      </c>
      <c r="N550" s="5" t="str" cm="1">
        <f t="array" ref="N550">(_xlfn.IFS(ISTEXT(citizen_services_records_log!N550),citizen_services_records_log!N550,ISBLANK(citizen_services_records_log!N550),"None"))</f>
        <v>Q131</v>
      </c>
      <c r="O550" s="5" t="str" cm="1">
        <f t="array" ref="O550">_xlfn.IFS(ISTEXT(citizen_services_records_log!O550),PROPER(citizen_services_records_log!O550),ISBLANK(citizen_services_records_log!O550),"None")</f>
        <v>Zanele Swart</v>
      </c>
      <c r="P550" s="4" t="str">
        <f>IF(ISBLANK(citizen_services_records_log!P550),"None",IF(ISNUMBER(citizen_services_records_log!P550),citizen_services_records_log!P550,DATE(RIGHT(citizen_services_records_log!P550,4),MID(citizen_services_records_log!P550,4,2),LEFT(citizen_services_records_log!P550,2))))</f>
        <v>None</v>
      </c>
      <c r="Q550" s="5" t="str" cm="1">
        <f t="array" ref="Q550">SUBSTITUTE(_xlfn.IFS(ISTEXT(citizen_services_records_log!Q550),PROPER(citizen_services_records_log!Q550),ISBLANK(citizen_services_records_log!Q550),"None"),"Id","ID",1)</f>
        <v>Client To Return With Proof Of Residence</v>
      </c>
    </row>
    <row r="551" spans="1:17" x14ac:dyDescent="0.3">
      <c r="A551" s="5" t="str">
        <f>IF(ISBLANK(citizen_services_records_log!A551),"None",(CONCATENATE(UPPER(_xlfn.TEXTBEFORE(SUBSTITUTE(citizen_services_records_log!A551, "-", ""), {"0","1","2","3","4","5","6","7","8","9"}, 1)),"-",RIGHT(citizen_services_records_log!A551,6))))</f>
        <v>CLN-000945</v>
      </c>
      <c r="B551" s="2">
        <f>IF(ISBLANK(citizen_services_records_log!B551),"None",IF(ISNUMBER(citizen_services_records_log!B551),citizen_services_records_log!B551,DATE(RIGHT(citizen_services_records_log!B551,4),MID(citizen_services_records_log!B551,4,2),LEFT(citizen_services_records_log!B551,2))))</f>
        <v>46017</v>
      </c>
      <c r="C551" s="5" t="str">
        <f>IF(citizen_services_records_log!C551 = "SASSA Grant Status Enquiry","SASSA - Grant Status Enquiry",IF(citizen_services_records_log!C551 = "SASSA Grant Application",  "SASSA - Grant Application", IF(citizen_services_records_log!C551=0,"None", citizen_services_records_log!C551)))</f>
        <v>Clinic - Immunisation</v>
      </c>
      <c r="D551" s="5" t="str" cm="1">
        <f t="array" ref="D551">_xlfn.IFS(ISTEXT(citizen_services_records_log!D551),PROPER(citizen_services_records_log!D551),ISBLANK(citizen_services_records_log!D551),"None")</f>
        <v>Vereeniging Home Affairs</v>
      </c>
      <c r="E551" s="5" t="str" cm="1">
        <f t="array" ref="E551">_xlfn.IFS(ISTEXT(citizen_services_records_log!E551),PROPER(citizen_services_records_log!E551),ISBLANK(citizen_services_records_log!E551),"None")</f>
        <v>Bongani Ndlovu</v>
      </c>
      <c r="F551" s="6" cm="1">
        <f t="array" ref="F551">_xlfn.IFS(ISBLANK(citizen_services_records_log!F551),"None", TYPE(citizen_services_records_log!F551)=1,citizen_services_records_log!F551,citizen_services_records_log!F551="ID NOT PROVIDED","ID not provided" )</f>
        <v>2410000000000</v>
      </c>
      <c r="G551" s="4">
        <f>IF(ISBLANK(citizen_services_records_log!G551),"None",IF(ISNUMBER(citizen_services_records_log!G551),citizen_services_records_log!G551,DATE(RIGHT(citizen_services_records_log!G551,4),MID(citizen_services_records_log!G551,4,2),LEFT(citizen_services_records_log!G551,2))))</f>
        <v>45464</v>
      </c>
      <c r="H551" s="5" t="str" cm="1">
        <f t="array" ref="H551">_xlfn.IFS(citizen_services_records_log!H551="M", "Male", citizen_services_records_log!H551 = "F", "Female", citizen_services_records_log!H551="male", "Male", citizen_services_records_log!H551="female","Female", ISBLANK(citizen_services_records_log!H551),"None", citizen_services_records_log!H551 = "Female", "Female", citizen_services_records_log!H551="Male","Male")</f>
        <v>Female</v>
      </c>
      <c r="I551" s="6" t="str">
        <f>IF(OR(ISBLANK(citizen_services_records_log!I551),UPPER(TRIM(citizen_services_records_log!I551))="N/A"),"None",_xlfn.LET(_xlpm.d,RIGHT(SUBSTITUTE(SUBSTITUTE(SUBSTITUTE(SUBSTITUTE(citizen_services_records_log!I551," ",""),"-",""),"(",""),")",""),9),"0"&amp;LEFT(_xlpm.d,2)&amp;" "&amp;MID(_xlpm.d,3,3)&amp;" "&amp;RIGHT(_xlpm.d,4)))</f>
        <v>060 781 9614</v>
      </c>
      <c r="J551" s="5" t="str" cm="1">
        <f t="array" ref="J551">_xlfn.IFS(ISTEXT(citizen_services_records_log!J551),citizen_services_records_log!J551,ISBLANK(citizen_services_records_log!J551),"None")</f>
        <v>Ward 8</v>
      </c>
      <c r="K551" s="5" t="str" cm="1">
        <f t="array" ref="K551">_xlfn.IFS(ISTEXT(citizen_services_records_log!K551),citizen_services_records_log!K551, ISBLANK(citizen_services_records_log!K551),"None")</f>
        <v>None</v>
      </c>
      <c r="L551" s="5" t="str" cm="1">
        <f t="array" ref="L551">SUBSTITUTE(PROPER(_xlfn.IFS(ISTEXT(citizen_services_records_log!L551),citizen_services_records_log!L551, ISBLANK(citizen_services_records_log!L551),"None")),"Id","ID",1)</f>
        <v>Rejected</v>
      </c>
      <c r="M551" s="5" t="str" cm="1">
        <f t="array" ref="M551">IF(citizen_services_records_log!M551 = "Re-opened","Re-opened",PROPER(_xlfn.IFS(ISTEXT(citizen_services_records_log!M551),citizen_services_records_log!M551, ISBLANK(citizen_services_records_log!M551),"None")))</f>
        <v>Pending</v>
      </c>
      <c r="N551" s="5" t="str" cm="1">
        <f t="array" ref="N551">(_xlfn.IFS(ISTEXT(citizen_services_records_log!N551),citizen_services_records_log!N551,ISBLANK(citizen_services_records_log!N551),"None"))</f>
        <v>Q059</v>
      </c>
      <c r="O551" s="5" t="str" cm="1">
        <f t="array" ref="O551">_xlfn.IFS(ISTEXT(citizen_services_records_log!O551),PROPER(citizen_services_records_log!O551),ISBLANK(citizen_services_records_log!O551),"None")</f>
        <v>Refilwe Swart</v>
      </c>
      <c r="P551" s="4" t="str">
        <f>IF(ISBLANK(citizen_services_records_log!P551),"None",IF(ISNUMBER(citizen_services_records_log!P551),citizen_services_records_log!P551,DATE(RIGHT(citizen_services_records_log!P551,4),MID(citizen_services_records_log!P551,4,2),LEFT(citizen_services_records_log!P551,2))))</f>
        <v>None</v>
      </c>
      <c r="Q551" s="5" t="str" cm="1">
        <f t="array" ref="Q551">SUBSTITUTE(_xlfn.IFS(ISTEXT(citizen_services_records_log!Q551),PROPER(citizen_services_records_log!Q551),ISBLANK(citizen_services_records_log!Q551),"None"),"Id","ID",1)</f>
        <v>Interpreter Required - Assisted In Sesotho</v>
      </c>
    </row>
    <row r="552" spans="1:17" x14ac:dyDescent="0.3">
      <c r="A552" s="5" t="str">
        <f>IF(ISBLANK(citizen_services_records_log!A552),"None",(CONCATENATE(UPPER(_xlfn.TEXTBEFORE(SUBSTITUTE(citizen_services_records_log!A552, "-", ""), {"0","1","2","3","4","5","6","7","8","9"}, 1)),"-",RIGHT(citizen_services_records_log!A552,6))))</f>
        <v>DHA-000225</v>
      </c>
      <c r="B552" s="2">
        <f>IF(ISBLANK(citizen_services_records_log!B552),"None",IF(ISNUMBER(citizen_services_records_log!B552),citizen_services_records_log!B552,DATE(RIGHT(citizen_services_records_log!B552,4),MID(citizen_services_records_log!B552,4,2),LEFT(citizen_services_records_log!B552,2))))</f>
        <v>46147</v>
      </c>
      <c r="C552" s="5" t="str">
        <f>IF(citizen_services_records_log!C552 = "SASSA Grant Status Enquiry","SASSA - Grant Status Enquiry",IF(citizen_services_records_log!C552 = "SASSA Grant Application",  "SASSA - Grant Application", IF(citizen_services_records_log!C552=0,"None", citizen_services_records_log!C552)))</f>
        <v>Home Affairs - Birth Certificate</v>
      </c>
      <c r="D552" s="5" t="str" cm="1">
        <f t="array" ref="D552">_xlfn.IFS(ISTEXT(citizen_services_records_log!D552),PROPER(citizen_services_records_log!D552),ISBLANK(citizen_services_records_log!D552),"None")</f>
        <v>Emfuleni Municipal Office</v>
      </c>
      <c r="E552" s="5" t="str" cm="1">
        <f t="array" ref="E552">_xlfn.IFS(ISTEXT(citizen_services_records_log!E552),PROPER(citizen_services_records_log!E552),ISBLANK(citizen_services_records_log!E552),"None")</f>
        <v>Nokuthula Steyn</v>
      </c>
      <c r="F552" s="6" cm="1">
        <f t="array" ref="F552">_xlfn.IFS(ISBLANK(citizen_services_records_log!F552),"None", TYPE(citizen_services_records_log!F552)=1,citizen_services_records_log!F552,citizen_services_records_log!F552="ID NOT PROVIDED","ID not provided" )</f>
        <v>4600000000000</v>
      </c>
      <c r="G552" s="4">
        <f>IF(ISBLANK(citizen_services_records_log!G552),"None",IF(ISNUMBER(citizen_services_records_log!G552),citizen_services_records_log!G552,DATE(RIGHT(citizen_services_records_log!G552,4),MID(citizen_services_records_log!G552,4,2),LEFT(citizen_services_records_log!G552,2))))</f>
        <v>16901</v>
      </c>
      <c r="H552" s="5" t="str" cm="1">
        <f t="array" ref="H552">_xlfn.IFS(citizen_services_records_log!H552="M", "Male", citizen_services_records_log!H552 = "F", "Female", citizen_services_records_log!H552="male", "Male", citizen_services_records_log!H552="female","Female", ISBLANK(citizen_services_records_log!H552),"None", citizen_services_records_log!H552 = "Female", "Female", citizen_services_records_log!H552="Male","Male")</f>
        <v>Male</v>
      </c>
      <c r="I552" s="6" t="str">
        <f>IF(OR(ISBLANK(citizen_services_records_log!I552),UPPER(TRIM(citizen_services_records_log!I552))="N/A"),"None",_xlfn.LET(_xlpm.d,RIGHT(SUBSTITUTE(SUBSTITUTE(SUBSTITUTE(SUBSTITUTE(citizen_services_records_log!I552," ",""),"-",""),"(",""),")",""),9),"0"&amp;LEFT(_xlpm.d,2)&amp;" "&amp;MID(_xlpm.d,3,3)&amp;" "&amp;RIGHT(_xlpm.d,4)))</f>
        <v>063 463 2999</v>
      </c>
      <c r="J552" s="5" t="str" cm="1">
        <f t="array" ref="J552">_xlfn.IFS(ISTEXT(citizen_services_records_log!J552),citizen_services_records_log!J552,ISBLANK(citizen_services_records_log!J552),"None")</f>
        <v>Ward 15</v>
      </c>
      <c r="K552" s="5" t="str" cm="1">
        <f t="array" ref="K552">_xlfn.IFS(ISTEXT(citizen_services_records_log!K552),citizen_services_records_log!K552, ISBLANK(citizen_services_records_log!K552),"None")</f>
        <v>None</v>
      </c>
      <c r="L552" s="5" t="str" cm="1">
        <f t="array" ref="L552">SUBSTITUTE(PROPER(_xlfn.IFS(ISTEXT(citizen_services_records_log!L552),citizen_services_records_log!L552, ISBLANK(citizen_services_records_log!L552),"None")),"Id","ID",1)</f>
        <v>Complete</v>
      </c>
      <c r="M552" s="5" t="str" cm="1">
        <f t="array" ref="M552">IF(citizen_services_records_log!M552 = "Re-opened","Re-opened",PROPER(_xlfn.IFS(ISTEXT(citizen_services_records_log!M552),citizen_services_records_log!M552, ISBLANK(citizen_services_records_log!M552),"None")))</f>
        <v>Captured</v>
      </c>
      <c r="N552" s="5" t="str" cm="1">
        <f t="array" ref="N552">(_xlfn.IFS(ISTEXT(citizen_services_records_log!N552),citizen_services_records_log!N552,ISBLANK(citizen_services_records_log!N552),"None"))</f>
        <v>Q196</v>
      </c>
      <c r="O552" s="5" t="str" cm="1">
        <f t="array" ref="O552">_xlfn.IFS(ISTEXT(citizen_services_records_log!O552),PROPER(citizen_services_records_log!O552),ISBLANK(citizen_services_records_log!O552),"None")</f>
        <v>Deon Mahlangu</v>
      </c>
      <c r="P552" s="4" t="str">
        <f>IF(ISBLANK(citizen_services_records_log!P552),"None",IF(ISNUMBER(citizen_services_records_log!P552),citizen_services_records_log!P552,DATE(RIGHT(citizen_services_records_log!P552,4),MID(citizen_services_records_log!P552,4,2),LEFT(citizen_services_records_log!P552,2))))</f>
        <v>None</v>
      </c>
      <c r="Q552" s="5" t="str" cm="1">
        <f t="array" ref="Q552">SUBSTITUTE(_xlfn.IFS(ISTEXT(citizen_services_records_log!Q552),PROPER(citizen_services_records_log!Q552),ISBLANK(citizen_services_records_log!Q552),"None"),"Id","ID",1)</f>
        <v>None</v>
      </c>
    </row>
    <row r="553" spans="1:17" x14ac:dyDescent="0.3">
      <c r="A553" s="5" t="str">
        <f>IF(ISBLANK(citizen_services_records_log!A553),"None",(CONCATENATE(UPPER(_xlfn.TEXTBEFORE(SUBSTITUTE(citizen_services_records_log!A553, "-", ""), {"0","1","2","3","4","5","6","7","8","9"}, 1)),"-",RIGHT(citizen_services_records_log!A553,6))))</f>
        <v>CLN-000847</v>
      </c>
      <c r="B553" s="2">
        <f>IF(ISBLANK(citizen_services_records_log!B553),"None",IF(ISNUMBER(citizen_services_records_log!B553),citizen_services_records_log!B553,DATE(RIGHT(citizen_services_records_log!B553,4),MID(citizen_services_records_log!B553,4,2),LEFT(citizen_services_records_log!B553,2))))</f>
        <v>46086</v>
      </c>
      <c r="C553" s="5" t="str">
        <f>IF(citizen_services_records_log!C553 = "SASSA Grant Status Enquiry","SASSA - Grant Status Enquiry",IF(citizen_services_records_log!C553 = "SASSA Grant Application",  "SASSA - Grant Application", IF(citizen_services_records_log!C553=0,"None", citizen_services_records_log!C553)))</f>
        <v>Clinic - Immunisation</v>
      </c>
      <c r="D553" s="5" t="str" cm="1">
        <f t="array" ref="D553">_xlfn.IFS(ISTEXT(citizen_services_records_log!D553),PROPER(citizen_services_records_log!D553),ISBLANK(citizen_services_records_log!D553),"None")</f>
        <v>Sebokeng Sassa Office</v>
      </c>
      <c r="E553" s="5" t="str" cm="1">
        <f t="array" ref="E553">_xlfn.IFS(ISTEXT(citizen_services_records_log!E553),PROPER(citizen_services_records_log!E553),ISBLANK(citizen_services_records_log!E553),"None")</f>
        <v>Pieter Mahlangu</v>
      </c>
      <c r="F553" s="6" cm="1">
        <f t="array" ref="F553">_xlfn.IFS(ISBLANK(citizen_services_records_log!F553),"None", TYPE(citizen_services_records_log!F553)=1,citizen_services_records_log!F553,citizen_services_records_log!F553="ID NOT PROVIDED","ID not provided" )</f>
        <v>2200000000000</v>
      </c>
      <c r="G553" s="4">
        <f>IF(ISBLANK(citizen_services_records_log!G553),"None",IF(ISNUMBER(citizen_services_records_log!G553),citizen_services_records_log!G553,DATE(RIGHT(citizen_services_records_log!G553,4),MID(citizen_services_records_log!G553,4,2),LEFT(citizen_services_records_log!G553,2))))</f>
        <v>44608</v>
      </c>
      <c r="H553" s="5" t="str" cm="1">
        <f t="array" ref="H553">_xlfn.IFS(citizen_services_records_log!H553="M", "Male", citizen_services_records_log!H553 = "F", "Female", citizen_services_records_log!H553="male", "Male", citizen_services_records_log!H553="female","Female", ISBLANK(citizen_services_records_log!H553),"None", citizen_services_records_log!H553 = "Female", "Female", citizen_services_records_log!H553="Male","Male")</f>
        <v>Male</v>
      </c>
      <c r="I553" s="6" t="str">
        <f>IF(OR(ISBLANK(citizen_services_records_log!I553),UPPER(TRIM(citizen_services_records_log!I553))="N/A"),"None",_xlfn.LET(_xlpm.d,RIGHT(SUBSTITUTE(SUBSTITUTE(SUBSTITUTE(SUBSTITUTE(citizen_services_records_log!I553," ",""),"-",""),"(",""),")",""),9),"0"&amp;LEFT(_xlpm.d,2)&amp;" "&amp;MID(_xlpm.d,3,3)&amp;" "&amp;RIGHT(_xlpm.d,4)))</f>
        <v>083 954 0953</v>
      </c>
      <c r="J553" s="5" t="str" cm="1">
        <f t="array" ref="J553">_xlfn.IFS(ISTEXT(citizen_services_records_log!J553),citizen_services_records_log!J553,ISBLANK(citizen_services_records_log!J553),"None")</f>
        <v>Ward 16</v>
      </c>
      <c r="K553" s="5" t="str" cm="1">
        <f t="array" ref="K553">_xlfn.IFS(ISTEXT(citizen_services_records_log!K553),citizen_services_records_log!K553, ISBLANK(citizen_services_records_log!K553),"None")</f>
        <v>None</v>
      </c>
      <c r="L553" s="5" t="str" cm="1">
        <f t="array" ref="L553">SUBSTITUTE(PROPER(_xlfn.IFS(ISTEXT(citizen_services_records_log!L553),citizen_services_records_log!L553, ISBLANK(citizen_services_records_log!L553),"None")),"Id","ID",1)</f>
        <v>Awaiting Home Affairs Confirmation</v>
      </c>
      <c r="M553" s="5" t="str" cm="1">
        <f t="array" ref="M553">IF(citizen_services_records_log!M553 = "Re-opened","Re-opened",PROPER(_xlfn.IFS(ISTEXT(citizen_services_records_log!M553),citizen_services_records_log!M553, ISBLANK(citizen_services_records_log!M553),"None")))</f>
        <v>Captured</v>
      </c>
      <c r="N553" s="5" t="str" cm="1">
        <f t="array" ref="N553">(_xlfn.IFS(ISTEXT(citizen_services_records_log!N553),citizen_services_records_log!N553,ISBLANK(citizen_services_records_log!N553),"None"))</f>
        <v>Q129</v>
      </c>
      <c r="O553" s="5" t="str" cm="1">
        <f t="array" ref="O553">_xlfn.IFS(ISTEXT(citizen_services_records_log!O553),PROPER(citizen_services_records_log!O553),ISBLANK(citizen_services_records_log!O553),"None")</f>
        <v>Marius Meyer</v>
      </c>
      <c r="P553" s="4">
        <f>IF(ISBLANK(citizen_services_records_log!P553),"None",IF(ISNUMBER(citizen_services_records_log!P553),citizen_services_records_log!P553,DATE(RIGHT(citizen_services_records_log!P553,4),MID(citizen_services_records_log!P553,4,2),LEFT(citizen_services_records_log!P553,2))))</f>
        <v>46085</v>
      </c>
      <c r="Q553" s="5" t="str" cm="1">
        <f t="array" ref="Q553">SUBSTITUTE(_xlfn.IFS(ISTEXT(citizen_services_records_log!Q553),PROPER(citizen_services_records_log!Q553),ISBLANK(citizen_services_records_log!Q553),"None"),"Id","ID",1)</f>
        <v>Duplicate Application Found On System - Flagged</v>
      </c>
    </row>
    <row r="554" spans="1:17" x14ac:dyDescent="0.3">
      <c r="A554" s="5" t="str">
        <f>IF(ISBLANK(citizen_services_records_log!A554),"None",(CONCATENATE(UPPER(_xlfn.TEXTBEFORE(SUBSTITUTE(citizen_services_records_log!A554, "-", ""), {"0","1","2","3","4","5","6","7","8","9"}, 1)),"-",RIGHT(citizen_services_records_log!A554,6))))</f>
        <v>CLN-000243</v>
      </c>
      <c r="B554" s="2">
        <f>IF(ISBLANK(citizen_services_records_log!B554),"None",IF(ISNUMBER(citizen_services_records_log!B554),citizen_services_records_log!B554,DATE(RIGHT(citizen_services_records_log!B554,4),MID(citizen_services_records_log!B554,4,2),LEFT(citizen_services_records_log!B554,2))))</f>
        <v>46281</v>
      </c>
      <c r="C554" s="5" t="str">
        <f>IF(citizen_services_records_log!C554 = "SASSA Grant Status Enquiry","SASSA - Grant Status Enquiry",IF(citizen_services_records_log!C554 = "SASSA Grant Application",  "SASSA - Grant Application", IF(citizen_services_records_log!C554=0,"None", citizen_services_records_log!C554)))</f>
        <v>Clinic - General Consultation</v>
      </c>
      <c r="D554" s="5" t="str" cm="1">
        <f t="array" ref="D554">_xlfn.IFS(ISTEXT(citizen_services_records_log!D554),PROPER(citizen_services_records_log!D554),ISBLANK(citizen_services_records_log!D554),"None")</f>
        <v>Three Rivers Clinic</v>
      </c>
      <c r="E554" s="5" t="str" cm="1">
        <f t="array" ref="E554">_xlfn.IFS(ISTEXT(citizen_services_records_log!E554),PROPER(citizen_services_records_log!E554),ISBLANK(citizen_services_records_log!E554),"None")</f>
        <v>Anna Dlamini</v>
      </c>
      <c r="F554" s="6" cm="1">
        <f t="array" ref="F554">_xlfn.IFS(ISBLANK(citizen_services_records_log!F554),"None", TYPE(citizen_services_records_log!F554)=1,citizen_services_records_log!F554,citizen_services_records_log!F554="ID NOT PROVIDED","ID not provided" )</f>
        <v>9400000000000</v>
      </c>
      <c r="G554" s="4">
        <f>IF(ISBLANK(citizen_services_records_log!G554),"None",IF(ISNUMBER(citizen_services_records_log!G554),citizen_services_records_log!G554,DATE(RIGHT(citizen_services_records_log!G554,4),MID(citizen_services_records_log!G554,4,2),LEFT(citizen_services_records_log!G554,2))))</f>
        <v>34386</v>
      </c>
      <c r="H554" s="5" t="str" cm="1">
        <f t="array" ref="H554">_xlfn.IFS(citizen_services_records_log!H554="M", "Male", citizen_services_records_log!H554 = "F", "Female", citizen_services_records_log!H554="male", "Male", citizen_services_records_log!H554="female","Female", ISBLANK(citizen_services_records_log!H554),"None", citizen_services_records_log!H554 = "Female", "Female", citizen_services_records_log!H554="Male","Male")</f>
        <v>Female</v>
      </c>
      <c r="I554" s="6" t="str">
        <f>IF(OR(ISBLANK(citizen_services_records_log!I554),UPPER(TRIM(citizen_services_records_log!I554))="N/A"),"None",_xlfn.LET(_xlpm.d,RIGHT(SUBSTITUTE(SUBSTITUTE(SUBSTITUTE(SUBSTITUTE(citizen_services_records_log!I554," ",""),"-",""),"(",""),")",""),9),"0"&amp;LEFT(_xlpm.d,2)&amp;" "&amp;MID(_xlpm.d,3,3)&amp;" "&amp;RIGHT(_xlpm.d,4)))</f>
        <v>069 877 0929</v>
      </c>
      <c r="J554" s="5" t="str" cm="1">
        <f t="array" ref="J554">_xlfn.IFS(ISTEXT(citizen_services_records_log!J554),citizen_services_records_log!J554,ISBLANK(citizen_services_records_log!J554),"None")</f>
        <v>None</v>
      </c>
      <c r="K554" s="5" t="str" cm="1">
        <f t="array" ref="K554">_xlfn.IFS(ISTEXT(citizen_services_records_log!K554),citizen_services_records_log!K554, ISBLANK(citizen_services_records_log!K554),"None")</f>
        <v>None</v>
      </c>
      <c r="L554" s="5" t="str" cm="1">
        <f t="array" ref="L554">SUBSTITUTE(PROPER(_xlfn.IFS(ISTEXT(citizen_services_records_log!L554),citizen_services_records_log!L554, ISBLANK(citizen_services_records_log!L554),"None")),"Id","ID",1)</f>
        <v>Rejected</v>
      </c>
      <c r="M554" s="5" t="str" cm="1">
        <f t="array" ref="M554">IF(citizen_services_records_log!M554 = "Re-opened","Re-opened",PROPER(_xlfn.IFS(ISTEXT(citizen_services_records_log!M554),citizen_services_records_log!M554, ISBLANK(citizen_services_records_log!M554),"None")))</f>
        <v>Closed</v>
      </c>
      <c r="N554" s="5" t="str" cm="1">
        <f t="array" ref="N554">(_xlfn.IFS(ISTEXT(citizen_services_records_log!N554),citizen_services_records_log!N554,ISBLANK(citizen_services_records_log!N554),"None"))</f>
        <v>Q241</v>
      </c>
      <c r="O554" s="5" t="str" cm="1">
        <f t="array" ref="O554">_xlfn.IFS(ISTEXT(citizen_services_records_log!O554),PROPER(citizen_services_records_log!O554),ISBLANK(citizen_services_records_log!O554),"None")</f>
        <v>Refilwe Khumalo</v>
      </c>
      <c r="P554" s="4" t="str">
        <f>IF(ISBLANK(citizen_services_records_log!P554),"None",IF(ISNUMBER(citizen_services_records_log!P554),citizen_services_records_log!P554,DATE(RIGHT(citizen_services_records_log!P554,4),MID(citizen_services_records_log!P554,4,2),LEFT(citizen_services_records_log!P554,2))))</f>
        <v>None</v>
      </c>
      <c r="Q554" s="5" t="str" cm="1">
        <f t="array" ref="Q554">SUBSTITUTE(_xlfn.IFS(ISTEXT(citizen_services_records_log!Q554),PROPER(citizen_services_records_log!Q554),ISBLANK(citizen_services_records_log!Q554),"None"),"Id","ID",1)</f>
        <v>Urgent Case - Fast-Tracked Per Supervisor Approval</v>
      </c>
    </row>
    <row r="555" spans="1:17" x14ac:dyDescent="0.3">
      <c r="A555" s="5" t="str">
        <f>IF(ISBLANK(citizen_services_records_log!A555),"None",(CONCATENATE(UPPER(_xlfn.TEXTBEFORE(SUBSTITUTE(citizen_services_records_log!A555, "-", ""), {"0","1","2","3","4","5","6","7","8","9"}, 1)),"-",RIGHT(citizen_services_records_log!A555,6))))</f>
        <v>MUN-000076</v>
      </c>
      <c r="B555" s="2">
        <f>IF(ISBLANK(citizen_services_records_log!B555),"None",IF(ISNUMBER(citizen_services_records_log!B555),citizen_services_records_log!B555,DATE(RIGHT(citizen_services_records_log!B555,4),MID(citizen_services_records_log!B555,4,2),LEFT(citizen_services_records_log!B555,2))))</f>
        <v>46298</v>
      </c>
      <c r="C555" s="5" t="str">
        <f>IF(citizen_services_records_log!C555 = "SASSA Grant Status Enquiry","SASSA - Grant Status Enquiry",IF(citizen_services_records_log!C555 = "SASSA Grant Application",  "SASSA - Grant Application", IF(citizen_services_records_log!C555=0,"None", citizen_services_records_log!C555)))</f>
        <v>Municipal - Service Request</v>
      </c>
      <c r="D555" s="5" t="str" cm="1">
        <f t="array" ref="D555">_xlfn.IFS(ISTEXT(citizen_services_records_log!D555),PROPER(citizen_services_records_log!D555),ISBLANK(citizen_services_records_log!D555),"None")</f>
        <v>Sharpeville Clinic</v>
      </c>
      <c r="E555" s="5" t="str" cm="1">
        <f t="array" ref="E555">_xlfn.IFS(ISTEXT(citizen_services_records_log!E555),PROPER(citizen_services_records_log!E555),ISBLANK(citizen_services_records_log!E555),"None")</f>
        <v>Thabo Nkosi</v>
      </c>
      <c r="F555" s="6" cm="1">
        <f t="array" ref="F555">_xlfn.IFS(ISBLANK(citizen_services_records_log!F555),"None", TYPE(citizen_services_records_log!F555)=1,citizen_services_records_log!F555,citizen_services_records_log!F555="ID NOT PROVIDED","ID not provided" )</f>
        <v>6900000000000</v>
      </c>
      <c r="G555" s="4">
        <f>IF(ISBLANK(citizen_services_records_log!G555),"None",IF(ISNUMBER(citizen_services_records_log!G555),citizen_services_records_log!G555,DATE(RIGHT(citizen_services_records_log!G555,4),MID(citizen_services_records_log!G555,4,2),LEFT(citizen_services_records_log!G555,2))))</f>
        <v>25244</v>
      </c>
      <c r="H555" s="5" t="str" cm="1">
        <f t="array" ref="H555">_xlfn.IFS(citizen_services_records_log!H555="M", "Male", citizen_services_records_log!H555 = "F", "Female", citizen_services_records_log!H555="male", "Male", citizen_services_records_log!H555="female","Female", ISBLANK(citizen_services_records_log!H555),"None", citizen_services_records_log!H555 = "Female", "Female", citizen_services_records_log!H555="Male","Male")</f>
        <v>Female</v>
      </c>
      <c r="I555" s="6" t="str">
        <f>IF(OR(ISBLANK(citizen_services_records_log!I555),UPPER(TRIM(citizen_services_records_log!I555))="N/A"),"None",_xlfn.LET(_xlpm.d,RIGHT(SUBSTITUTE(SUBSTITUTE(SUBSTITUTE(SUBSTITUTE(citizen_services_records_log!I555," ",""),"-",""),"(",""),")",""),9),"0"&amp;LEFT(_xlpm.d,2)&amp;" "&amp;MID(_xlpm.d,3,3)&amp;" "&amp;RIGHT(_xlpm.d,4)))</f>
        <v>065 688 5988</v>
      </c>
      <c r="J555" s="5" t="str" cm="1">
        <f t="array" ref="J555">_xlfn.IFS(ISTEXT(citizen_services_records_log!J555),citizen_services_records_log!J555,ISBLANK(citizen_services_records_log!J555),"None")</f>
        <v>Ward 18</v>
      </c>
      <c r="K555" s="5" t="str" cm="1">
        <f t="array" ref="K555">_xlfn.IFS(ISTEXT(citizen_services_records_log!K555),citizen_services_records_log!K555, ISBLANK(citizen_services_records_log!K555),"None")</f>
        <v>None</v>
      </c>
      <c r="L555" s="5" t="str" cm="1">
        <f t="array" ref="L555">SUBSTITUTE(PROPER(_xlfn.IFS(ISTEXT(citizen_services_records_log!L555),citizen_services_records_log!L555, ISBLANK(citizen_services_records_log!L555),"None")),"Id","ID",1)</f>
        <v>Incomplete - Missing Proof Of Residence</v>
      </c>
      <c r="M555" s="5" t="str" cm="1">
        <f t="array" ref="M555">IF(citizen_services_records_log!M555 = "Re-opened","Re-opened",PROPER(_xlfn.IFS(ISTEXT(citizen_services_records_log!M555),citizen_services_records_log!M555, ISBLANK(citizen_services_records_log!M555),"None")))</f>
        <v>Captured</v>
      </c>
      <c r="N555" s="5" t="str" cm="1">
        <f t="array" ref="N555">(_xlfn.IFS(ISTEXT(citizen_services_records_log!N555),citizen_services_records_log!N555,ISBLANK(citizen_services_records_log!N555),"None"))</f>
        <v>None</v>
      </c>
      <c r="O555" s="5" t="str" cm="1">
        <f t="array" ref="O555">_xlfn.IFS(ISTEXT(citizen_services_records_log!O555),PROPER(citizen_services_records_log!O555),ISBLANK(citizen_services_records_log!O555),"None")</f>
        <v>Palesa Nel</v>
      </c>
      <c r="P555" s="4">
        <f>IF(ISBLANK(citizen_services_records_log!P555),"None",IF(ISNUMBER(citizen_services_records_log!P555),citizen_services_records_log!P555,DATE(RIGHT(citizen_services_records_log!P555,4),MID(citizen_services_records_log!P555,4,2),LEFT(citizen_services_records_log!P555,2))))</f>
        <v>46118</v>
      </c>
      <c r="Q555" s="5" t="str" cm="1">
        <f t="array" ref="Q555">SUBSTITUTE(_xlfn.IFS(ISTEXT(citizen_services_records_log!Q555),PROPER(citizen_services_records_log!Q555),ISBLANK(citizen_services_records_log!Q555),"None"),"Id","ID",1)</f>
        <v>Applicant Did Not Bring Required Supporting Documents</v>
      </c>
    </row>
    <row r="556" spans="1:17" x14ac:dyDescent="0.3">
      <c r="A556" s="5" t="str">
        <f>IF(ISBLANK(citizen_services_records_log!A556),"None",(CONCATENATE(UPPER(_xlfn.TEXTBEFORE(SUBSTITUTE(citizen_services_records_log!A556, "-", ""), {"0","1","2","3","4","5","6","7","8","9"}, 1)),"-",RIGHT(citizen_services_records_log!A556,6))))</f>
        <v>SASSA-000938</v>
      </c>
      <c r="B556" s="2">
        <f>IF(ISBLANK(citizen_services_records_log!B556),"None",IF(ISNUMBER(citizen_services_records_log!B556),citizen_services_records_log!B556,DATE(RIGHT(citizen_services_records_log!B556,4),MID(citizen_services_records_log!B556,4,2),LEFT(citizen_services_records_log!B556,2))))</f>
        <v>46107</v>
      </c>
      <c r="C556" s="5" t="str">
        <f>IF(citizen_services_records_log!C556 = "SASSA Grant Status Enquiry","SASSA - Grant Status Enquiry",IF(citizen_services_records_log!C556 = "SASSA Grant Application",  "SASSA - Grant Application", IF(citizen_services_records_log!C556=0,"None", citizen_services_records_log!C556)))</f>
        <v>SASSA - Grant Application</v>
      </c>
      <c r="D556" s="5" t="str" cm="1">
        <f t="array" ref="D556">_xlfn.IFS(ISTEXT(citizen_services_records_log!D556),PROPER(citizen_services_records_log!D556),ISBLANK(citizen_services_records_log!D556),"None")</f>
        <v>Vanderbijlpark Home Affairs</v>
      </c>
      <c r="E556" s="5" t="str" cm="1">
        <f t="array" ref="E556">_xlfn.IFS(ISTEXT(citizen_services_records_log!E556),PROPER(citizen_services_records_log!E556),ISBLANK(citizen_services_records_log!E556),"None")</f>
        <v>Sizwe Mokoena</v>
      </c>
      <c r="F556" s="6" cm="1">
        <f t="array" ref="F556">_xlfn.IFS(ISBLANK(citizen_services_records_log!F556),"None", TYPE(citizen_services_records_log!F556)=1,citizen_services_records_log!F556,citizen_services_records_log!F556="ID NOT PROVIDED","ID not provided" )</f>
        <v>7010000000000</v>
      </c>
      <c r="G556" s="4">
        <f>IF(ISBLANK(citizen_services_records_log!G556),"None",IF(ISNUMBER(citizen_services_records_log!G556),citizen_services_records_log!G556,DATE(RIGHT(citizen_services_records_log!G556,4),MID(citizen_services_records_log!G556,4,2),LEFT(citizen_services_records_log!G556,2))))</f>
        <v>25719</v>
      </c>
      <c r="H556" s="5" t="str" cm="1">
        <f t="array" ref="H556">_xlfn.IFS(citizen_services_records_log!H556="M", "Male", citizen_services_records_log!H556 = "F", "Female", citizen_services_records_log!H556="male", "Male", citizen_services_records_log!H556="female","Female", ISBLANK(citizen_services_records_log!H556),"None", citizen_services_records_log!H556 = "Female", "Female", citizen_services_records_log!H556="Male","Male")</f>
        <v>Male</v>
      </c>
      <c r="I556" s="6" t="str">
        <f>IF(OR(ISBLANK(citizen_services_records_log!I556),UPPER(TRIM(citizen_services_records_log!I556))="N/A"),"None",_xlfn.LET(_xlpm.d,RIGHT(SUBSTITUTE(SUBSTITUTE(SUBSTITUTE(SUBSTITUTE(citizen_services_records_log!I556," ",""),"-",""),"(",""),")",""),9),"0"&amp;LEFT(_xlpm.d,2)&amp;" "&amp;MID(_xlpm.d,3,3)&amp;" "&amp;RIGHT(_xlpm.d,4)))</f>
        <v>083 866 4058</v>
      </c>
      <c r="J556" s="5" t="str" cm="1">
        <f t="array" ref="J556">_xlfn.IFS(ISTEXT(citizen_services_records_log!J556),citizen_services_records_log!J556,ISBLANK(citizen_services_records_log!J556),"None")</f>
        <v>Ward 17</v>
      </c>
      <c r="K556" s="5" t="str" cm="1">
        <f t="array" ref="K556">_xlfn.IFS(ISTEXT(citizen_services_records_log!K556),citizen_services_records_log!K556, ISBLANK(citizen_services_records_log!K556),"None")</f>
        <v>Older Persons Grant</v>
      </c>
      <c r="L556" s="5" t="str" cm="1">
        <f t="array" ref="L556">SUBSTITUTE(PROPER(_xlfn.IFS(ISTEXT(citizen_services_records_log!L556),citizen_services_records_log!L556, ISBLANK(citizen_services_records_log!L556),"None")),"Id","ID",1)</f>
        <v>None</v>
      </c>
      <c r="M556" s="5" t="str" cm="1">
        <f t="array" ref="M556">IF(citizen_services_records_log!M556 = "Re-opened","Re-opened",PROPER(_xlfn.IFS(ISTEXT(citizen_services_records_log!M556),citizen_services_records_log!M556, ISBLANK(citizen_services_records_log!M556),"None")))</f>
        <v>Captured</v>
      </c>
      <c r="N556" s="5" t="str" cm="1">
        <f t="array" ref="N556">(_xlfn.IFS(ISTEXT(citizen_services_records_log!N556),citizen_services_records_log!N556,ISBLANK(citizen_services_records_log!N556),"None"))</f>
        <v>Q112</v>
      </c>
      <c r="O556" s="5" t="str" cm="1">
        <f t="array" ref="O556">_xlfn.IFS(ISTEXT(citizen_services_records_log!O556),PROPER(citizen_services_records_log!O556),ISBLANK(citizen_services_records_log!O556),"None")</f>
        <v>Andries Coetzee</v>
      </c>
      <c r="P556" s="4" t="str">
        <f>IF(ISBLANK(citizen_services_records_log!P556),"None",IF(ISNUMBER(citizen_services_records_log!P556),citizen_services_records_log!P556,DATE(RIGHT(citizen_services_records_log!P556,4),MID(citizen_services_records_log!P556,4,2),LEFT(citizen_services_records_log!P556,2))))</f>
        <v>None</v>
      </c>
      <c r="Q556" s="5" t="str" cm="1">
        <f t="array" ref="Q556">SUBSTITUTE(_xlfn.IFS(ISTEXT(citizen_services_records_log!Q556),PROPER(citizen_services_records_log!Q556),ISBLANK(citizen_services_records_log!Q556),"None"),"Id","ID",1)</f>
        <v>Applicant Referred To Social Worker</v>
      </c>
    </row>
    <row r="557" spans="1:17" x14ac:dyDescent="0.3">
      <c r="A557" s="5" t="str">
        <f>IF(ISBLANK(citizen_services_records_log!A557),"None",(CONCATENATE(UPPER(_xlfn.TEXTBEFORE(SUBSTITUTE(citizen_services_records_log!A557, "-", ""), {"0","1","2","3","4","5","6","7","8","9"}, 1)),"-",RIGHT(citizen_services_records_log!A557,6))))</f>
        <v>SASSA-000931</v>
      </c>
      <c r="B557" s="2">
        <f>IF(ISBLANK(citizen_services_records_log!B557),"None",IF(ISNUMBER(citizen_services_records_log!B557),citizen_services_records_log!B557,DATE(RIGHT(citizen_services_records_log!B557,4),MID(citizen_services_records_log!B557,4,2),LEFT(citizen_services_records_log!B557,2))))</f>
        <v>46140</v>
      </c>
      <c r="C557" s="5" t="str">
        <f>IF(citizen_services_records_log!C557 = "SASSA Grant Status Enquiry","SASSA - Grant Status Enquiry",IF(citizen_services_records_log!C557 = "SASSA Grant Application",  "SASSA - Grant Application", IF(citizen_services_records_log!C557=0,"None", citizen_services_records_log!C557)))</f>
        <v>SASSA - Grant Application</v>
      </c>
      <c r="D557" s="5" t="str" cm="1">
        <f t="array" ref="D557">_xlfn.IFS(ISTEXT(citizen_services_records_log!D557),PROPER(citizen_services_records_log!D557),ISBLANK(citizen_services_records_log!D557),"None")</f>
        <v>Evaton Sassa Office</v>
      </c>
      <c r="E557" s="5" t="str" cm="1">
        <f t="array" ref="E557">_xlfn.IFS(ISTEXT(citizen_services_records_log!E557),PROPER(citizen_services_records_log!E557),ISBLANK(citizen_services_records_log!E557),"None")</f>
        <v>Johannes Mokgadi</v>
      </c>
      <c r="F557" s="6" cm="1">
        <f t="array" ref="F557">_xlfn.IFS(ISBLANK(citizen_services_records_log!F557),"None", TYPE(citizen_services_records_log!F557)=1,citizen_services_records_log!F557,citizen_services_records_log!F557="ID NOT PROVIDED","ID not provided" )</f>
        <v>8100000000000</v>
      </c>
      <c r="G557" s="4">
        <f>IF(ISBLANK(citizen_services_records_log!G557),"None",IF(ISNUMBER(citizen_services_records_log!G557),citizen_services_records_log!G557,DATE(RIGHT(citizen_services_records_log!G557,4),MID(citizen_services_records_log!G557,4,2),LEFT(citizen_services_records_log!G557,2))))</f>
        <v>29646</v>
      </c>
      <c r="H557" s="5" t="str" cm="1">
        <f t="array" ref="H557">_xlfn.IFS(citizen_services_records_log!H557="M", "Male", citizen_services_records_log!H557 = "F", "Female", citizen_services_records_log!H557="male", "Male", citizen_services_records_log!H557="female","Female", ISBLANK(citizen_services_records_log!H557),"None", citizen_services_records_log!H557 = "Female", "Female", citizen_services_records_log!H557="Male","Male")</f>
        <v>Female</v>
      </c>
      <c r="I557" s="6" t="str">
        <f>IF(OR(ISBLANK(citizen_services_records_log!I557),UPPER(TRIM(citizen_services_records_log!I557))="N/A"),"None",_xlfn.LET(_xlpm.d,RIGHT(SUBSTITUTE(SUBSTITUTE(SUBSTITUTE(SUBSTITUTE(citizen_services_records_log!I557," ",""),"-",""),"(",""),")",""),9),"0"&amp;LEFT(_xlpm.d,2)&amp;" "&amp;MID(_xlpm.d,3,3)&amp;" "&amp;RIGHT(_xlpm.d,4)))</f>
        <v>075 711 6305</v>
      </c>
      <c r="J557" s="5" t="str" cm="1">
        <f t="array" ref="J557">_xlfn.IFS(ISTEXT(citizen_services_records_log!J557),citizen_services_records_log!J557,ISBLANK(citizen_services_records_log!J557),"None")</f>
        <v>Ward 3 (Informal Settlement)</v>
      </c>
      <c r="K557" s="5" t="str" cm="1">
        <f t="array" ref="K557">_xlfn.IFS(ISTEXT(citizen_services_records_log!K557),citizen_services_records_log!K557, ISBLANK(citizen_services_records_log!K557),"None")</f>
        <v>None</v>
      </c>
      <c r="L557" s="5" t="str" cm="1">
        <f t="array" ref="L557">SUBSTITUTE(PROPER(_xlfn.IFS(ISTEXT(citizen_services_records_log!L557),citizen_services_records_log!L557, ISBLANK(citizen_services_records_log!L557),"None")),"Id","ID",1)</f>
        <v>Incomplete - Missing ID Copy</v>
      </c>
      <c r="M557" s="5" t="str" cm="1">
        <f t="array" ref="M557">IF(citizen_services_records_log!M557 = "Re-opened","Re-opened",PROPER(_xlfn.IFS(ISTEXT(citizen_services_records_log!M557),citizen_services_records_log!M557, ISBLANK(citizen_services_records_log!M557),"None")))</f>
        <v>Re-opened</v>
      </c>
      <c r="N557" s="5" t="str" cm="1">
        <f t="array" ref="N557">(_xlfn.IFS(ISTEXT(citizen_services_records_log!N557),citizen_services_records_log!N557,ISBLANK(citizen_services_records_log!N557),"None"))</f>
        <v>Q223</v>
      </c>
      <c r="O557" s="5" t="str" cm="1">
        <f t="array" ref="O557">_xlfn.IFS(ISTEXT(citizen_services_records_log!O557),PROPER(citizen_services_records_log!O557),ISBLANK(citizen_services_records_log!O557),"None")</f>
        <v>Marius Meyer</v>
      </c>
      <c r="P557" s="4" t="str">
        <f>IF(ISBLANK(citizen_services_records_log!P557),"None",IF(ISNUMBER(citizen_services_records_log!P557),citizen_services_records_log!P557,DATE(RIGHT(citizen_services_records_log!P557,4),MID(citizen_services_records_log!P557,4,2),LEFT(citizen_services_records_log!P557,2))))</f>
        <v>None</v>
      </c>
      <c r="Q557" s="5" t="str" cm="1">
        <f t="array" ref="Q557">SUBSTITUTE(_xlfn.IFS(ISTEXT(citizen_services_records_log!Q557),PROPER(citizen_services_records_log!Q557),ISBLANK(citizen_services_records_log!Q557),"None"),"Id","ID",1)</f>
        <v>Follow-Up Call Required To Confirm Banking Details</v>
      </c>
    </row>
    <row r="558" spans="1:17" x14ac:dyDescent="0.3">
      <c r="A558" s="5" t="str">
        <f>IF(ISBLANK(citizen_services_records_log!A558),"None",(CONCATENATE(UPPER(_xlfn.TEXTBEFORE(SUBSTITUTE(citizen_services_records_log!A558, "-", ""), {"0","1","2","3","4","5","6","7","8","9"}, 1)),"-",RIGHT(citizen_services_records_log!A558,6))))</f>
        <v>CLN-000360</v>
      </c>
      <c r="B558" s="2">
        <f>IF(ISBLANK(citizen_services_records_log!B558),"None",IF(ISNUMBER(citizen_services_records_log!B558),citizen_services_records_log!B558,DATE(RIGHT(citizen_services_records_log!B558,4),MID(citizen_services_records_log!B558,4,2),LEFT(citizen_services_records_log!B558,2))))</f>
        <v>45991</v>
      </c>
      <c r="C558" s="5" t="str">
        <f>IF(citizen_services_records_log!C558 = "SASSA Grant Status Enquiry","SASSA - Grant Status Enquiry",IF(citizen_services_records_log!C558 = "SASSA Grant Application",  "SASSA - Grant Application", IF(citizen_services_records_log!C558=0,"None", citizen_services_records_log!C558)))</f>
        <v>Clinic - General Consultation</v>
      </c>
      <c r="D558" s="5" t="str" cm="1">
        <f t="array" ref="D558">_xlfn.IFS(ISTEXT(citizen_services_records_log!D558),PROPER(citizen_services_records_log!D558),ISBLANK(citizen_services_records_log!D558),"None")</f>
        <v>Meyerton Municipal Office</v>
      </c>
      <c r="E558" s="5" t="str" cm="1">
        <f t="array" ref="E558">_xlfn.IFS(ISTEXT(citizen_services_records_log!E558),PROPER(citizen_services_records_log!E558),ISBLANK(citizen_services_records_log!E558),"None")</f>
        <v>Tumelo Nkosi</v>
      </c>
      <c r="F558" s="6" cm="1">
        <f t="array" ref="F558">_xlfn.IFS(ISBLANK(citizen_services_records_log!F558),"None", TYPE(citizen_services_records_log!F558)=1,citizen_services_records_log!F558,citizen_services_records_log!F558="ID NOT PROVIDED","ID not provided" )</f>
        <v>9810000000000</v>
      </c>
      <c r="G558" s="4">
        <f>IF(ISBLANK(citizen_services_records_log!G558),"None",IF(ISNUMBER(citizen_services_records_log!G558),citizen_services_records_log!G558,DATE(RIGHT(citizen_services_records_log!G558,4),MID(citizen_services_records_log!G558,4,2),LEFT(citizen_services_records_log!G558,2))))</f>
        <v>36102</v>
      </c>
      <c r="H558" s="5" t="str" cm="1">
        <f t="array" ref="H558">_xlfn.IFS(citizen_services_records_log!H558="M", "Male", citizen_services_records_log!H558 = "F", "Female", citizen_services_records_log!H558="male", "Male", citizen_services_records_log!H558="female","Female", ISBLANK(citizen_services_records_log!H558),"None", citizen_services_records_log!H558 = "Female", "Female", citizen_services_records_log!H558="Male","Male")</f>
        <v>Female</v>
      </c>
      <c r="I558" s="6" t="str">
        <f>IF(OR(ISBLANK(citizen_services_records_log!I558),UPPER(TRIM(citizen_services_records_log!I558))="N/A"),"None",_xlfn.LET(_xlpm.d,RIGHT(SUBSTITUTE(SUBSTITUTE(SUBSTITUTE(SUBSTITUTE(citizen_services_records_log!I558," ",""),"-",""),"(",""),")",""),9),"0"&amp;LEFT(_xlpm.d,2)&amp;" "&amp;MID(_xlpm.d,3,3)&amp;" "&amp;RIGHT(_xlpm.d,4)))</f>
        <v>None</v>
      </c>
      <c r="J558" s="5" t="str" cm="1">
        <f t="array" ref="J558">_xlfn.IFS(ISTEXT(citizen_services_records_log!J558),citizen_services_records_log!J558,ISBLANK(citizen_services_records_log!J558),"None")</f>
        <v>Ward 1</v>
      </c>
      <c r="K558" s="5" t="str" cm="1">
        <f t="array" ref="K558">_xlfn.IFS(ISTEXT(citizen_services_records_log!K558),citizen_services_records_log!K558, ISBLANK(citizen_services_records_log!K558),"None")</f>
        <v>None</v>
      </c>
      <c r="L558" s="5" t="str" cm="1">
        <f t="array" ref="L558">SUBSTITUTE(PROPER(_xlfn.IFS(ISTEXT(citizen_services_records_log!L558),citizen_services_records_log!L558, ISBLANK(citizen_services_records_log!L558),"None")),"Id","ID",1)</f>
        <v>Under Review</v>
      </c>
      <c r="M558" s="5" t="str" cm="1">
        <f t="array" ref="M558">IF(citizen_services_records_log!M558 = "Re-opened","Re-opened",PROPER(_xlfn.IFS(ISTEXT(citizen_services_records_log!M558),citizen_services_records_log!M558, ISBLANK(citizen_services_records_log!M558),"None")))</f>
        <v>Re-opened</v>
      </c>
      <c r="N558" s="5" t="str" cm="1">
        <f t="array" ref="N558">(_xlfn.IFS(ISTEXT(citizen_services_records_log!N558),citizen_services_records_log!N558,ISBLANK(citizen_services_records_log!N558),"None"))</f>
        <v>Q124</v>
      </c>
      <c r="O558" s="5" t="str" cm="1">
        <f t="array" ref="O558">_xlfn.IFS(ISTEXT(citizen_services_records_log!O558),PROPER(citizen_services_records_log!O558),ISBLANK(citizen_services_records_log!O558),"None")</f>
        <v>Refilwe Nel</v>
      </c>
      <c r="P558" s="4" t="str">
        <f>IF(ISBLANK(citizen_services_records_log!P558),"None",IF(ISNUMBER(citizen_services_records_log!P558),citizen_services_records_log!P558,DATE(RIGHT(citizen_services_records_log!P558,4),MID(citizen_services_records_log!P558,4,2),LEFT(citizen_services_records_log!P558,2))))</f>
        <v>None</v>
      </c>
      <c r="Q558" s="5" t="str" cm="1">
        <f t="array" ref="Q558">SUBSTITUTE(_xlfn.IFS(ISTEXT(citizen_services_records_log!Q558),PROPER(citizen_services_records_log!Q558),ISBLANK(citizen_services_records_log!Q558),"None"),"Id","ID",1)</f>
        <v>Incorrect ID Number Provided Initially, Corrected</v>
      </c>
    </row>
    <row r="559" spans="1:17" x14ac:dyDescent="0.3">
      <c r="A559" s="5" t="str">
        <f>IF(ISBLANK(citizen_services_records_log!A559),"None",(CONCATENATE(UPPER(_xlfn.TEXTBEFORE(SUBSTITUTE(citizen_services_records_log!A559, "-", ""), {"0","1","2","3","4","5","6","7","8","9"}, 1)),"-",RIGHT(citizen_services_records_log!A559,6))))</f>
        <v>CLN-000698</v>
      </c>
      <c r="B559" s="2">
        <f>IF(ISBLANK(citizen_services_records_log!B559),"None",IF(ISNUMBER(citizen_services_records_log!B559),citizen_services_records_log!B559,DATE(RIGHT(citizen_services_records_log!B559,4),MID(citizen_services_records_log!B559,4,2),LEFT(citizen_services_records_log!B559,2))))</f>
        <v>46130</v>
      </c>
      <c r="C559" s="5" t="str">
        <f>IF(citizen_services_records_log!C559 = "SASSA Grant Status Enquiry","SASSA - Grant Status Enquiry",IF(citizen_services_records_log!C559 = "SASSA Grant Application",  "SASSA - Grant Application", IF(citizen_services_records_log!C559=0,"None", citizen_services_records_log!C559)))</f>
        <v>Clinic - Chronic Medication Collection</v>
      </c>
      <c r="D559" s="5" t="str" cm="1">
        <f t="array" ref="D559">_xlfn.IFS(ISTEXT(citizen_services_records_log!D559),PROPER(citizen_services_records_log!D559),ISBLANK(citizen_services_records_log!D559),"None")</f>
        <v>Three Rivers Clinic</v>
      </c>
      <c r="E559" s="5" t="str" cm="1">
        <f t="array" ref="E559">_xlfn.IFS(ISTEXT(citizen_services_records_log!E559),PROPER(citizen_services_records_log!E559),ISBLANK(citizen_services_records_log!E559),"None")</f>
        <v>None</v>
      </c>
      <c r="F559" s="6" cm="1">
        <f t="array" ref="F559">_xlfn.IFS(ISBLANK(citizen_services_records_log!F559),"None", TYPE(citizen_services_records_log!F559)=1,citizen_services_records_log!F559,citizen_services_records_log!F559="ID NOT PROVIDED","ID not provided" )</f>
        <v>5310000000000</v>
      </c>
      <c r="G559" s="4">
        <f>IF(ISBLANK(citizen_services_records_log!G559),"None",IF(ISNUMBER(citizen_services_records_log!G559),citizen_services_records_log!G559,DATE(RIGHT(citizen_services_records_log!G559,4),MID(citizen_services_records_log!G559,4,2),LEFT(citizen_services_records_log!G559,2))))</f>
        <v>19597</v>
      </c>
      <c r="H559" s="5" t="str" cm="1">
        <f t="array" ref="H559">_xlfn.IFS(citizen_services_records_log!H559="M", "Male", citizen_services_records_log!H559 = "F", "Female", citizen_services_records_log!H559="male", "Male", citizen_services_records_log!H559="female","Female", ISBLANK(citizen_services_records_log!H559),"None", citizen_services_records_log!H559 = "Female", "Female", citizen_services_records_log!H559="Male","Male")</f>
        <v>Male</v>
      </c>
      <c r="I559" s="6" t="str">
        <f>IF(OR(ISBLANK(citizen_services_records_log!I559),UPPER(TRIM(citizen_services_records_log!I559))="N/A"),"None",_xlfn.LET(_xlpm.d,RIGHT(SUBSTITUTE(SUBSTITUTE(SUBSTITUTE(SUBSTITUTE(citizen_services_records_log!I559," ",""),"-",""),"(",""),")",""),9),"0"&amp;LEFT(_xlpm.d,2)&amp;" "&amp;MID(_xlpm.d,3,3)&amp;" "&amp;RIGHT(_xlpm.d,4)))</f>
        <v>None</v>
      </c>
      <c r="J559" s="5" t="str" cm="1">
        <f t="array" ref="J559">_xlfn.IFS(ISTEXT(citizen_services_records_log!J559),citizen_services_records_log!J559,ISBLANK(citizen_services_records_log!J559),"None")</f>
        <v>Ward 14</v>
      </c>
      <c r="K559" s="5" t="str" cm="1">
        <f t="array" ref="K559">_xlfn.IFS(ISTEXT(citizen_services_records_log!K559),citizen_services_records_log!K559, ISBLANK(citizen_services_records_log!K559),"None")</f>
        <v>None</v>
      </c>
      <c r="L559" s="5" t="str" cm="1">
        <f t="array" ref="L559">SUBSTITUTE(PROPER(_xlfn.IFS(ISTEXT(citizen_services_records_log!L559),citizen_services_records_log!L559, ISBLANK(citizen_services_records_log!L559),"None")),"Id","ID",1)</f>
        <v>Under Review</v>
      </c>
      <c r="M559" s="5" t="str" cm="1">
        <f t="array" ref="M559">IF(citizen_services_records_log!M559 = "Re-opened","Re-opened",PROPER(_xlfn.IFS(ISTEXT(citizen_services_records_log!M559),citizen_services_records_log!M559, ISBLANK(citizen_services_records_log!M559),"None")))</f>
        <v>Awaiting Documents</v>
      </c>
      <c r="N559" s="5" t="str" cm="1">
        <f t="array" ref="N559">(_xlfn.IFS(ISTEXT(citizen_services_records_log!N559),citizen_services_records_log!N559,ISBLANK(citizen_services_records_log!N559),"None"))</f>
        <v>Q236</v>
      </c>
      <c r="O559" s="5" t="str" cm="1">
        <f t="array" ref="O559">_xlfn.IFS(ISTEXT(citizen_services_records_log!O559),PROPER(citizen_services_records_log!O559),ISBLANK(citizen_services_records_log!O559),"None")</f>
        <v>Andries Khumalo</v>
      </c>
      <c r="P559" s="4" t="str">
        <f>IF(ISBLANK(citizen_services_records_log!P559),"None",IF(ISNUMBER(citizen_services_records_log!P559),citizen_services_records_log!P559,DATE(RIGHT(citizen_services_records_log!P559,4),MID(citizen_services_records_log!P559,4,2),LEFT(citizen_services_records_log!P559,2))))</f>
        <v>None</v>
      </c>
      <c r="Q559" s="5" t="str" cm="1">
        <f t="array" ref="Q559">SUBSTITUTE(_xlfn.IFS(ISTEXT(citizen_services_records_log!Q559),PROPER(citizen_services_records_log!Q559),ISBLANK(citizen_services_records_log!Q559),"None"),"Id","ID",1)</f>
        <v>Applicant Is A Minor, Guardian Present And Documented</v>
      </c>
    </row>
    <row r="560" spans="1:17" x14ac:dyDescent="0.3">
      <c r="A560" s="5" t="str">
        <f>IF(ISBLANK(citizen_services_records_log!A560),"None",(CONCATENATE(UPPER(_xlfn.TEXTBEFORE(SUBSTITUTE(citizen_services_records_log!A560, "-", ""), {"0","1","2","3","4","5","6","7","8","9"}, 1)),"-",RIGHT(citizen_services_records_log!A560,6))))</f>
        <v>CLN-000370</v>
      </c>
      <c r="B560" s="2">
        <f>IF(ISBLANK(citizen_services_records_log!B560),"None",IF(ISNUMBER(citizen_services_records_log!B560),citizen_services_records_log!B560,DATE(RIGHT(citizen_services_records_log!B560,4),MID(citizen_services_records_log!B560,4,2),LEFT(citizen_services_records_log!B560,2))))</f>
        <v>46152</v>
      </c>
      <c r="C560" s="5" t="str">
        <f>IF(citizen_services_records_log!C560 = "SASSA Grant Status Enquiry","SASSA - Grant Status Enquiry",IF(citizen_services_records_log!C560 = "SASSA Grant Application",  "SASSA - Grant Application", IF(citizen_services_records_log!C560=0,"None", citizen_services_records_log!C560)))</f>
        <v>Clinic - Chronic Medication Collection</v>
      </c>
      <c r="D560" s="5" t="str" cm="1">
        <f t="array" ref="D560">_xlfn.IFS(ISTEXT(citizen_services_records_log!D560),PROPER(citizen_services_records_log!D560),ISBLANK(citizen_services_records_log!D560),"None")</f>
        <v>Vanderbijlpark Home Affairs</v>
      </c>
      <c r="E560" s="5" t="str" cm="1">
        <f t="array" ref="E560">_xlfn.IFS(ISTEXT(citizen_services_records_log!E560),PROPER(citizen_services_records_log!E560),ISBLANK(citizen_services_records_log!E560),"None")</f>
        <v>Grace Dlamini</v>
      </c>
      <c r="F560" s="6" t="str" cm="1">
        <f t="array" ref="F560">_xlfn.IFS(ISBLANK(citizen_services_records_log!F560),"None", TYPE(citizen_services_records_log!F560)=1,citizen_services_records_log!F560,citizen_services_records_log!F560="ID NOT PROVIDED","ID not provided" )</f>
        <v>None</v>
      </c>
      <c r="G560" s="4">
        <f>IF(ISBLANK(citizen_services_records_log!G560),"None",IF(ISNUMBER(citizen_services_records_log!G560),citizen_services_records_log!G560,DATE(RIGHT(citizen_services_records_log!G560,4),MID(citizen_services_records_log!G560,4,2),LEFT(citizen_services_records_log!G560,2))))</f>
        <v>21856</v>
      </c>
      <c r="H560" s="5" t="str" cm="1">
        <f t="array" ref="H560">_xlfn.IFS(citizen_services_records_log!H560="M", "Male", citizen_services_records_log!H560 = "F", "Female", citizen_services_records_log!H560="male", "Male", citizen_services_records_log!H560="female","Female", ISBLANK(citizen_services_records_log!H560),"None", citizen_services_records_log!H560 = "Female", "Female", citizen_services_records_log!H560="Male","Male")</f>
        <v>Female</v>
      </c>
      <c r="I560" s="6" t="str">
        <f>IF(OR(ISBLANK(citizen_services_records_log!I560),UPPER(TRIM(citizen_services_records_log!I560))="N/A"),"None",_xlfn.LET(_xlpm.d,RIGHT(SUBSTITUTE(SUBSTITUTE(SUBSTITUTE(SUBSTITUTE(citizen_services_records_log!I560," ",""),"-",""),"(",""),")",""),9),"0"&amp;LEFT(_xlpm.d,2)&amp;" "&amp;MID(_xlpm.d,3,3)&amp;" "&amp;RIGHT(_xlpm.d,4)))</f>
        <v>None</v>
      </c>
      <c r="J560" s="5" t="str" cm="1">
        <f t="array" ref="J560">_xlfn.IFS(ISTEXT(citizen_services_records_log!J560),citizen_services_records_log!J560,ISBLANK(citizen_services_records_log!J560),"None")</f>
        <v>Ward 21</v>
      </c>
      <c r="K560" s="5" t="str" cm="1">
        <f t="array" ref="K560">_xlfn.IFS(ISTEXT(citizen_services_records_log!K560),citizen_services_records_log!K560, ISBLANK(citizen_services_records_log!K560),"None")</f>
        <v>None</v>
      </c>
      <c r="L560" s="5" t="str" cm="1">
        <f t="array" ref="L560">SUBSTITUTE(PROPER(_xlfn.IFS(ISTEXT(citizen_services_records_log!L560),citizen_services_records_log!L560, ISBLANK(citizen_services_records_log!L560),"None")),"Id","ID",1)</f>
        <v>Complete</v>
      </c>
      <c r="M560" s="5" t="str" cm="1">
        <f t="array" ref="M560">IF(citizen_services_records_log!M560 = "Re-opened","Re-opened",PROPER(_xlfn.IFS(ISTEXT(citizen_services_records_log!M560),citizen_services_records_log!M560, ISBLANK(citizen_services_records_log!M560),"None")))</f>
        <v>None</v>
      </c>
      <c r="N560" s="5" t="str" cm="1">
        <f t="array" ref="N560">(_xlfn.IFS(ISTEXT(citizen_services_records_log!N560),citizen_services_records_log!N560,ISBLANK(citizen_services_records_log!N560),"None"))</f>
        <v>Q155</v>
      </c>
      <c r="O560" s="5" t="str" cm="1">
        <f t="array" ref="O560">_xlfn.IFS(ISTEXT(citizen_services_records_log!O560),PROPER(citizen_services_records_log!O560),ISBLANK(citizen_services_records_log!O560),"None")</f>
        <v>Marius Sithole</v>
      </c>
      <c r="P560" s="4" t="str">
        <f>IF(ISBLANK(citizen_services_records_log!P560),"None",IF(ISNUMBER(citizen_services_records_log!P560),citizen_services_records_log!P560,DATE(RIGHT(citizen_services_records_log!P560,4),MID(citizen_services_records_log!P560,4,2),LEFT(citizen_services_records_log!P560,2))))</f>
        <v>None</v>
      </c>
      <c r="Q560" s="5" t="str" cm="1">
        <f t="array" ref="Q560">SUBSTITUTE(_xlfn.IFS(ISTEXT(citizen_services_records_log!Q560),PROPER(citizen_services_records_log!Q560),ISBLANK(citizen_services_records_log!Q560),"None"),"Id","ID",1)</f>
        <v>Incorrect ID Number Provided Initially, Corrected</v>
      </c>
    </row>
    <row r="561" spans="1:17" x14ac:dyDescent="0.3">
      <c r="A561" s="5" t="str">
        <f>IF(ISBLANK(citizen_services_records_log!A561),"None",(CONCATENATE(UPPER(_xlfn.TEXTBEFORE(SUBSTITUTE(citizen_services_records_log!A561, "-", ""), {"0","1","2","3","4","5","6","7","8","9"}, 1)),"-",RIGHT(citizen_services_records_log!A561,6))))</f>
        <v>DHA-001027</v>
      </c>
      <c r="B561" s="2">
        <f>IF(ISBLANK(citizen_services_records_log!B561),"None",IF(ISNUMBER(citizen_services_records_log!B561),citizen_services_records_log!B561,DATE(RIGHT(citizen_services_records_log!B561,4),MID(citizen_services_records_log!B561,4,2),LEFT(citizen_services_records_log!B561,2))))</f>
        <v>46017</v>
      </c>
      <c r="C561" s="5" t="str">
        <f>IF(citizen_services_records_log!C561 = "SASSA Grant Status Enquiry","SASSA - Grant Status Enquiry",IF(citizen_services_records_log!C561 = "SASSA Grant Application",  "SASSA - Grant Application", IF(citizen_services_records_log!C561=0,"None", citizen_services_records_log!C561)))</f>
        <v>Home Affairs - Passport Application</v>
      </c>
      <c r="D561" s="5" t="str" cm="1">
        <f t="array" ref="D561">_xlfn.IFS(ISTEXT(citizen_services_records_log!D561),PROPER(citizen_services_records_log!D561),ISBLANK(citizen_services_records_log!D561),"None")</f>
        <v>Meyerton Municipal Office</v>
      </c>
      <c r="E561" s="5" t="str" cm="1">
        <f t="array" ref="E561">_xlfn.IFS(ISTEXT(citizen_services_records_log!E561),PROPER(citizen_services_records_log!E561),ISBLANK(citizen_services_records_log!E561),"None")</f>
        <v>Tumelo Khumalo</v>
      </c>
      <c r="F561" s="6" t="str" cm="1">
        <f t="array" ref="F561">_xlfn.IFS(ISBLANK(citizen_services_records_log!F561),"None", TYPE(citizen_services_records_log!F561)=1,citizen_services_records_log!F561,citizen_services_records_log!F561="ID NOT PROVIDED","ID not provided" )</f>
        <v>None</v>
      </c>
      <c r="G561" s="4">
        <f>IF(ISBLANK(citizen_services_records_log!G561),"None",IF(ISNUMBER(citizen_services_records_log!G561),citizen_services_records_log!G561,DATE(RIGHT(citizen_services_records_log!G561,4),MID(citizen_services_records_log!G561,4,2),LEFT(citizen_services_records_log!G561,2))))</f>
        <v>35273</v>
      </c>
      <c r="H561" s="5" t="str" cm="1">
        <f t="array" ref="H561">_xlfn.IFS(citizen_services_records_log!H561="M", "Male", citizen_services_records_log!H561 = "F", "Female", citizen_services_records_log!H561="male", "Male", citizen_services_records_log!H561="female","Female", ISBLANK(citizen_services_records_log!H561),"None", citizen_services_records_log!H561 = "Female", "Female", citizen_services_records_log!H561="Male","Male")</f>
        <v>Male</v>
      </c>
      <c r="I561" s="6" t="str">
        <f>IF(OR(ISBLANK(citizen_services_records_log!I561),UPPER(TRIM(citizen_services_records_log!I561))="N/A"),"None",_xlfn.LET(_xlpm.d,RIGHT(SUBSTITUTE(SUBSTITUTE(SUBSTITUTE(SUBSTITUTE(citizen_services_records_log!I561," ",""),"-",""),"(",""),")",""),9),"0"&amp;LEFT(_xlpm.d,2)&amp;" "&amp;MID(_xlpm.d,3,3)&amp;" "&amp;RIGHT(_xlpm.d,4)))</f>
        <v>082 741 4684</v>
      </c>
      <c r="J561" s="5" t="str" cm="1">
        <f t="array" ref="J561">_xlfn.IFS(ISTEXT(citizen_services_records_log!J561),citizen_services_records_log!J561,ISBLANK(citizen_services_records_log!J561),"None")</f>
        <v>Ward 13</v>
      </c>
      <c r="K561" s="5" t="str" cm="1">
        <f t="array" ref="K561">_xlfn.IFS(ISTEXT(citizen_services_records_log!K561),citizen_services_records_log!K561, ISBLANK(citizen_services_records_log!K561),"None")</f>
        <v>None</v>
      </c>
      <c r="L561" s="5" t="str" cm="1">
        <f t="array" ref="L561">SUBSTITUTE(PROPER(_xlfn.IFS(ISTEXT(citizen_services_records_log!L561),citizen_services_records_log!L561, ISBLANK(citizen_services_records_log!L561),"None")),"Id","ID",1)</f>
        <v>Complete</v>
      </c>
      <c r="M561" s="5" t="str" cm="1">
        <f t="array" ref="M561">IF(citizen_services_records_log!M561 = "Re-opened","Re-opened",PROPER(_xlfn.IFS(ISTEXT(citizen_services_records_log!M561),citizen_services_records_log!M561, ISBLANK(citizen_services_records_log!M561),"None")))</f>
        <v>None</v>
      </c>
      <c r="N561" s="5" t="str" cm="1">
        <f t="array" ref="N561">(_xlfn.IFS(ISTEXT(citizen_services_records_log!N561),citizen_services_records_log!N561,ISBLANK(citizen_services_records_log!N561),"None"))</f>
        <v>Q117</v>
      </c>
      <c r="O561" s="5" t="str" cm="1">
        <f t="array" ref="O561">_xlfn.IFS(ISTEXT(citizen_services_records_log!O561),PROPER(citizen_services_records_log!O561),ISBLANK(citizen_services_records_log!O561),"None")</f>
        <v>Palesa Sithole</v>
      </c>
      <c r="P561" s="4" t="str">
        <f>IF(ISBLANK(citizen_services_records_log!P561),"None",IF(ISNUMBER(citizen_services_records_log!P561),citizen_services_records_log!P561,DATE(RIGHT(citizen_services_records_log!P561,4),MID(citizen_services_records_log!P561,4,2),LEFT(citizen_services_records_log!P561,2))))</f>
        <v>None</v>
      </c>
      <c r="Q561" s="5" t="str" cm="1">
        <f t="array" ref="Q561">SUBSTITUTE(_xlfn.IFS(ISTEXT(citizen_services_records_log!Q561),PROPER(citizen_services_records_log!Q561),ISBLANK(citizen_services_records_log!Q561),"None"),"Id","ID",1)</f>
        <v>Record Incomplete - Contact Number Illegible On Form</v>
      </c>
    </row>
    <row r="562" spans="1:17" x14ac:dyDescent="0.3">
      <c r="A562" s="5" t="str">
        <f>IF(ISBLANK(citizen_services_records_log!A562),"None",(CONCATENATE(UPPER(_xlfn.TEXTBEFORE(SUBSTITUTE(citizen_services_records_log!A562, "-", ""), {"0","1","2","3","4","5","6","7","8","9"}, 1)),"-",RIGHT(citizen_services_records_log!A562,6))))</f>
        <v>DHA-000976</v>
      </c>
      <c r="B562" s="2">
        <f>IF(ISBLANK(citizen_services_records_log!B562),"None",IF(ISNUMBER(citizen_services_records_log!B562),citizen_services_records_log!B562,DATE(RIGHT(citizen_services_records_log!B562,4),MID(citizen_services_records_log!B562,4,2),LEFT(citizen_services_records_log!B562,2))))</f>
        <v>46239</v>
      </c>
      <c r="C562" s="5" t="str">
        <f>IF(citizen_services_records_log!C562 = "SASSA Grant Status Enquiry","SASSA - Grant Status Enquiry",IF(citizen_services_records_log!C562 = "SASSA Grant Application",  "SASSA - Grant Application", IF(citizen_services_records_log!C562=0,"None", citizen_services_records_log!C562)))</f>
        <v>Home Affairs - Passport Application</v>
      </c>
      <c r="D562" s="5" t="str" cm="1">
        <f t="array" ref="D562">_xlfn.IFS(ISTEXT(citizen_services_records_log!D562),PROPER(citizen_services_records_log!D562),ISBLANK(citizen_services_records_log!D562),"None")</f>
        <v>Emfuleni Municipal Office</v>
      </c>
      <c r="E562" s="5" t="str" cm="1">
        <f t="array" ref="E562">_xlfn.IFS(ISTEXT(citizen_services_records_log!E562),PROPER(citizen_services_records_log!E562),ISBLANK(citizen_services_records_log!E562),"None")</f>
        <v>Dorah Pretorius</v>
      </c>
      <c r="F562" s="6" cm="1">
        <f t="array" ref="F562">_xlfn.IFS(ISBLANK(citizen_services_records_log!F562),"None", TYPE(citizen_services_records_log!F562)=1,citizen_services_records_log!F562,citizen_services_records_log!F562="ID NOT PROVIDED","ID not provided" )</f>
        <v>7710000000000</v>
      </c>
      <c r="G562" s="4">
        <f>IF(ISBLANK(citizen_services_records_log!G562),"None",IF(ISNUMBER(citizen_services_records_log!G562),citizen_services_records_log!G562,DATE(RIGHT(citizen_services_records_log!G562,4),MID(citizen_services_records_log!G562,4,2),LEFT(citizen_services_records_log!G562,2))))</f>
        <v>28362</v>
      </c>
      <c r="H562" s="5" t="str" cm="1">
        <f t="array" ref="H562">_xlfn.IFS(citizen_services_records_log!H562="M", "Male", citizen_services_records_log!H562 = "F", "Female", citizen_services_records_log!H562="male", "Male", citizen_services_records_log!H562="female","Female", ISBLANK(citizen_services_records_log!H562),"None", citizen_services_records_log!H562 = "Female", "Female", citizen_services_records_log!H562="Male","Male")</f>
        <v>Female</v>
      </c>
      <c r="I562" s="6" t="str">
        <f>IF(OR(ISBLANK(citizen_services_records_log!I562),UPPER(TRIM(citizen_services_records_log!I562))="N/A"),"None",_xlfn.LET(_xlpm.d,RIGHT(SUBSTITUTE(SUBSTITUTE(SUBSTITUTE(SUBSTITUTE(citizen_services_records_log!I562," ",""),"-",""),"(",""),")",""),9),"0"&amp;LEFT(_xlpm.d,2)&amp;" "&amp;MID(_xlpm.d,3,3)&amp;" "&amp;RIGHT(_xlpm.d,4)))</f>
        <v>083 641 2632</v>
      </c>
      <c r="J562" s="5" t="str" cm="1">
        <f t="array" ref="J562">_xlfn.IFS(ISTEXT(citizen_services_records_log!J562),citizen_services_records_log!J562,ISBLANK(citizen_services_records_log!J562),"None")</f>
        <v>Ward 17</v>
      </c>
      <c r="K562" s="5" t="str" cm="1">
        <f t="array" ref="K562">_xlfn.IFS(ISTEXT(citizen_services_records_log!K562),citizen_services_records_log!K562, ISBLANK(citizen_services_records_log!K562),"None")</f>
        <v>None</v>
      </c>
      <c r="L562" s="5" t="str" cm="1">
        <f t="array" ref="L562">SUBSTITUTE(PROPER(_xlfn.IFS(ISTEXT(citizen_services_records_log!L562),citizen_services_records_log!L562, ISBLANK(citizen_services_records_log!L562),"None")),"Id","ID",1)</f>
        <v>Approved</v>
      </c>
      <c r="M562" s="5" t="str" cm="1">
        <f t="array" ref="M562">IF(citizen_services_records_log!M562 = "Re-opened","Re-opened",PROPER(_xlfn.IFS(ISTEXT(citizen_services_records_log!M562),citizen_services_records_log!M562, ISBLANK(citizen_services_records_log!M562),"None")))</f>
        <v>Closed</v>
      </c>
      <c r="N562" s="5" t="str" cm="1">
        <f t="array" ref="N562">(_xlfn.IFS(ISTEXT(citizen_services_records_log!N562),citizen_services_records_log!N562,ISBLANK(citizen_services_records_log!N562),"None"))</f>
        <v>None</v>
      </c>
      <c r="O562" s="5" t="str" cm="1">
        <f t="array" ref="O562">_xlfn.IFS(ISTEXT(citizen_services_records_log!O562),PROPER(citizen_services_records_log!O562),ISBLANK(citizen_services_records_log!O562),"None")</f>
        <v>Andries Nel</v>
      </c>
      <c r="P562" s="4" t="str">
        <f>IF(ISBLANK(citizen_services_records_log!P562),"None",IF(ISNUMBER(citizen_services_records_log!P562),citizen_services_records_log!P562,DATE(RIGHT(citizen_services_records_log!P562,4),MID(citizen_services_records_log!P562,4,2),LEFT(citizen_services_records_log!P562,2))))</f>
        <v>None</v>
      </c>
      <c r="Q562" s="5" t="str" cm="1">
        <f t="array" ref="Q562">SUBSTITUTE(_xlfn.IFS(ISTEXT(citizen_services_records_log!Q562),PROPER(citizen_services_records_log!Q562),ISBLANK(citizen_services_records_log!Q562),"None"),"Id","ID",1)</f>
        <v>Urgent Case - Fast-Tracked Per Supervisor Approval</v>
      </c>
    </row>
    <row r="563" spans="1:17" x14ac:dyDescent="0.3">
      <c r="A563" s="5" t="str">
        <f>IF(ISBLANK(citizen_services_records_log!A563),"None",(CONCATENATE(UPPER(_xlfn.TEXTBEFORE(SUBSTITUTE(citizen_services_records_log!A563, "-", ""), {"0","1","2","3","4","5","6","7","8","9"}, 1)),"-",RIGHT(citizen_services_records_log!A563,6))))</f>
        <v>MUN-000821</v>
      </c>
      <c r="B563" s="2">
        <f>IF(ISBLANK(citizen_services_records_log!B563),"None",IF(ISNUMBER(citizen_services_records_log!B563),citizen_services_records_log!B563,DATE(RIGHT(citizen_services_records_log!B563,4),MID(citizen_services_records_log!B563,4,2),LEFT(citizen_services_records_log!B563,2))))</f>
        <v>46170</v>
      </c>
      <c r="C563" s="5" t="str">
        <f>IF(citizen_services_records_log!C563 = "SASSA Grant Status Enquiry","SASSA - Grant Status Enquiry",IF(citizen_services_records_log!C563 = "SASSA Grant Application",  "SASSA - Grant Application", IF(citizen_services_records_log!C563=0,"None", citizen_services_records_log!C563)))</f>
        <v>Municipal - Service Request</v>
      </c>
      <c r="D563" s="5" t="str" cm="1">
        <f t="array" ref="D563">_xlfn.IFS(ISTEXT(citizen_services_records_log!D563),PROPER(citizen_services_records_log!D563),ISBLANK(citizen_services_records_log!D563),"None")</f>
        <v>Emfuleni Municipal Office</v>
      </c>
      <c r="E563" s="5" t="str" cm="1">
        <f t="array" ref="E563">_xlfn.IFS(ISTEXT(citizen_services_records_log!E563),PROPER(citizen_services_records_log!E563),ISBLANK(citizen_services_records_log!E563),"None")</f>
        <v>Mandla Ndlovu</v>
      </c>
      <c r="F563" s="6" cm="1">
        <f t="array" ref="F563">_xlfn.IFS(ISBLANK(citizen_services_records_log!F563),"None", TYPE(citizen_services_records_log!F563)=1,citizen_services_records_log!F563,citizen_services_records_log!F563="ID NOT PROVIDED","ID not provided" )</f>
        <v>4900000000000</v>
      </c>
      <c r="G563" s="4">
        <f>IF(ISBLANK(citizen_services_records_log!G563),"None",IF(ISNUMBER(citizen_services_records_log!G563),citizen_services_records_log!G563,DATE(RIGHT(citizen_services_records_log!G563,4),MID(citizen_services_records_log!G563,4,2),LEFT(citizen_services_records_log!G563,2))))</f>
        <v>17967</v>
      </c>
      <c r="H563" s="5" t="str" cm="1">
        <f t="array" ref="H563">_xlfn.IFS(citizen_services_records_log!H563="M", "Male", citizen_services_records_log!H563 = "F", "Female", citizen_services_records_log!H563="male", "Male", citizen_services_records_log!H563="female","Female", ISBLANK(citizen_services_records_log!H563),"None", citizen_services_records_log!H563 = "Female", "Female", citizen_services_records_log!H563="Male","Male")</f>
        <v>Male</v>
      </c>
      <c r="I563" s="6" t="str">
        <f>IF(OR(ISBLANK(citizen_services_records_log!I563),UPPER(TRIM(citizen_services_records_log!I563))="N/A"),"None",_xlfn.LET(_xlpm.d,RIGHT(SUBSTITUTE(SUBSTITUTE(SUBSTITUTE(SUBSTITUTE(citizen_services_records_log!I563," ",""),"-",""),"(",""),")",""),9),"0"&amp;LEFT(_xlpm.d,2)&amp;" "&amp;MID(_xlpm.d,3,3)&amp;" "&amp;RIGHT(_xlpm.d,4)))</f>
        <v>None</v>
      </c>
      <c r="J563" s="5" t="str" cm="1">
        <f t="array" ref="J563">_xlfn.IFS(ISTEXT(citizen_services_records_log!J563),citizen_services_records_log!J563,ISBLANK(citizen_services_records_log!J563),"None")</f>
        <v>Ward 15</v>
      </c>
      <c r="K563" s="5" t="str" cm="1">
        <f t="array" ref="K563">_xlfn.IFS(ISTEXT(citizen_services_records_log!K563),citizen_services_records_log!K563, ISBLANK(citizen_services_records_log!K563),"None")</f>
        <v>None</v>
      </c>
      <c r="L563" s="5" t="str" cm="1">
        <f t="array" ref="L563">SUBSTITUTE(PROPER(_xlfn.IFS(ISTEXT(citizen_services_records_log!L563),citizen_services_records_log!L563, ISBLANK(citizen_services_records_log!L563),"None")),"Id","ID",1)</f>
        <v>None</v>
      </c>
      <c r="M563" s="5" t="str" cm="1">
        <f t="array" ref="M563">IF(citizen_services_records_log!M563 = "Re-opened","Re-opened",PROPER(_xlfn.IFS(ISTEXT(citizen_services_records_log!M563),citizen_services_records_log!M563, ISBLANK(citizen_services_records_log!M563),"None")))</f>
        <v>None</v>
      </c>
      <c r="N563" s="5" t="str" cm="1">
        <f t="array" ref="N563">(_xlfn.IFS(ISTEXT(citizen_services_records_log!N563),citizen_services_records_log!N563,ISBLANK(citizen_services_records_log!N563),"None"))</f>
        <v>Q052</v>
      </c>
      <c r="O563" s="5" t="str" cm="1">
        <f t="array" ref="O563">_xlfn.IFS(ISTEXT(citizen_services_records_log!O563),PROPER(citizen_services_records_log!O563),ISBLANK(citizen_services_records_log!O563),"None")</f>
        <v>None</v>
      </c>
      <c r="P563" s="4" t="str">
        <f>IF(ISBLANK(citizen_services_records_log!P563),"None",IF(ISNUMBER(citizen_services_records_log!P563),citizen_services_records_log!P563,DATE(RIGHT(citizen_services_records_log!P563,4),MID(citizen_services_records_log!P563,4,2),LEFT(citizen_services_records_log!P563,2))))</f>
        <v>None</v>
      </c>
      <c r="Q563" s="5" t="str" cm="1">
        <f t="array" ref="Q563">SUBSTITUTE(_xlfn.IFS(ISTEXT(citizen_services_records_log!Q563),PROPER(citizen_services_records_log!Q563),ISBLANK(citizen_services_records_log!Q563),"None"),"Id","ID",1)</f>
        <v>Record Incomplete - Contact Number Illegible On Form</v>
      </c>
    </row>
    <row r="564" spans="1:17" x14ac:dyDescent="0.3">
      <c r="A564" s="5" t="str">
        <f>IF(ISBLANK(citizen_services_records_log!A564),"None",(CONCATENATE(UPPER(_xlfn.TEXTBEFORE(SUBSTITUTE(citizen_services_records_log!A564, "-", ""), {"0","1","2","3","4","5","6","7","8","9"}, 1)),"-",RIGHT(citizen_services_records_log!A564,6))))</f>
        <v>SASSA-000007</v>
      </c>
      <c r="B564" s="2">
        <f>IF(ISBLANK(citizen_services_records_log!B564),"None",IF(ISNUMBER(citizen_services_records_log!B564),citizen_services_records_log!B564,DATE(RIGHT(citizen_services_records_log!B564,4),MID(citizen_services_records_log!B564,4,2),LEFT(citizen_services_records_log!B564,2))))</f>
        <v>46111</v>
      </c>
      <c r="C564" s="5" t="str">
        <f>IF(citizen_services_records_log!C564 = "SASSA Grant Status Enquiry","SASSA - Grant Status Enquiry",IF(citizen_services_records_log!C564 = "SASSA Grant Application",  "SASSA - Grant Application", IF(citizen_services_records_log!C564=0,"None", citizen_services_records_log!C564)))</f>
        <v>SASSA - Grant Application</v>
      </c>
      <c r="D564" s="5" t="str" cm="1">
        <f t="array" ref="D564">_xlfn.IFS(ISTEXT(citizen_services_records_log!D564),PROPER(citizen_services_records_log!D564),ISBLANK(citizen_services_records_log!D564),"None")</f>
        <v>Emfuleni Municipal Office</v>
      </c>
      <c r="E564" s="5" t="str" cm="1">
        <f t="array" ref="E564">_xlfn.IFS(ISTEXT(citizen_services_records_log!E564),PROPER(citizen_services_records_log!E564),ISBLANK(citizen_services_records_log!E564),"None")</f>
        <v>Anna Radebe</v>
      </c>
      <c r="F564" s="6" cm="1">
        <f t="array" ref="F564">_xlfn.IFS(ISBLANK(citizen_services_records_log!F564),"None", TYPE(citizen_services_records_log!F564)=1,citizen_services_records_log!F564,citizen_services_records_log!F564="ID NOT PROVIDED","ID not provided" )</f>
        <v>4710000000000</v>
      </c>
      <c r="G564" s="4">
        <f>IF(ISBLANK(citizen_services_records_log!G564),"None",IF(ISNUMBER(citizen_services_records_log!G564),citizen_services_records_log!G564,DATE(RIGHT(citizen_services_records_log!G564,4),MID(citizen_services_records_log!G564,4,2),LEFT(citizen_services_records_log!G564,2))))</f>
        <v>17444</v>
      </c>
      <c r="H564" s="5" t="str" cm="1">
        <f t="array" ref="H564">_xlfn.IFS(citizen_services_records_log!H564="M", "Male", citizen_services_records_log!H564 = "F", "Female", citizen_services_records_log!H564="male", "Male", citizen_services_records_log!H564="female","Female", ISBLANK(citizen_services_records_log!H564),"None", citizen_services_records_log!H564 = "Female", "Female", citizen_services_records_log!H564="Male","Male")</f>
        <v>Female</v>
      </c>
      <c r="I564" s="6" t="str">
        <f>IF(OR(ISBLANK(citizen_services_records_log!I564),UPPER(TRIM(citizen_services_records_log!I564))="N/A"),"None",_xlfn.LET(_xlpm.d,RIGHT(SUBSTITUTE(SUBSTITUTE(SUBSTITUTE(SUBSTITUTE(citizen_services_records_log!I564," ",""),"-",""),"(",""),")",""),9),"0"&amp;LEFT(_xlpm.d,2)&amp;" "&amp;MID(_xlpm.d,3,3)&amp;" "&amp;RIGHT(_xlpm.d,4)))</f>
        <v>072 145 2289</v>
      </c>
      <c r="J564" s="5" t="str" cm="1">
        <f t="array" ref="J564">_xlfn.IFS(ISTEXT(citizen_services_records_log!J564),citizen_services_records_log!J564,ISBLANK(citizen_services_records_log!J564),"None")</f>
        <v>Ward 4</v>
      </c>
      <c r="K564" s="5" t="str" cm="1">
        <f t="array" ref="K564">_xlfn.IFS(ISTEXT(citizen_services_records_log!K564),citizen_services_records_log!K564, ISBLANK(citizen_services_records_log!K564),"None")</f>
        <v>Disability Grant</v>
      </c>
      <c r="L564" s="5" t="str" cm="1">
        <f t="array" ref="L564">SUBSTITUTE(PROPER(_xlfn.IFS(ISTEXT(citizen_services_records_log!L564),citizen_services_records_log!L564, ISBLANK(citizen_services_records_log!L564),"None")),"Id","ID",1)</f>
        <v>None</v>
      </c>
      <c r="M564" s="5" t="str" cm="1">
        <f t="array" ref="M564">IF(citizen_services_records_log!M564 = "Re-opened","Re-opened",PROPER(_xlfn.IFS(ISTEXT(citizen_services_records_log!M564),citizen_services_records_log!M564, ISBLANK(citizen_services_records_log!M564),"None")))</f>
        <v>Closed</v>
      </c>
      <c r="N564" s="5" t="str" cm="1">
        <f t="array" ref="N564">(_xlfn.IFS(ISTEXT(citizen_services_records_log!N564),citizen_services_records_log!N564,ISBLANK(citizen_services_records_log!N564),"None"))</f>
        <v>Q067</v>
      </c>
      <c r="O564" s="5" t="str" cm="1">
        <f t="array" ref="O564">_xlfn.IFS(ISTEXT(citizen_services_records_log!O564),PROPER(citizen_services_records_log!O564),ISBLANK(citizen_services_records_log!O564),"None")</f>
        <v>Zanele Mahlangu</v>
      </c>
      <c r="P564" s="4" t="str">
        <f>IF(ISBLANK(citizen_services_records_log!P564),"None",IF(ISNUMBER(citizen_services_records_log!P564),citizen_services_records_log!P564,DATE(RIGHT(citizen_services_records_log!P564,4),MID(citizen_services_records_log!P564,4,2),LEFT(citizen_services_records_log!P564,2))))</f>
        <v>None</v>
      </c>
      <c r="Q564" s="5" t="str" cm="1">
        <f t="array" ref="Q564">SUBSTITUTE(_xlfn.IFS(ISTEXT(citizen_services_records_log!Q564),PROPER(citizen_services_records_log!Q564),ISBLANK(citizen_services_records_log!Q564),"None"),"Id","ID",1)</f>
        <v>Urgent Case - Fast-Tracked Per Supervisor Approval</v>
      </c>
    </row>
    <row r="565" spans="1:17" x14ac:dyDescent="0.3">
      <c r="A565" s="5" t="str">
        <f>IF(ISBLANK(citizen_services_records_log!A565),"None",(CONCATENATE(UPPER(_xlfn.TEXTBEFORE(SUBSTITUTE(citizen_services_records_log!A565, "-", ""), {"0","1","2","3","4","5","6","7","8","9"}, 1)),"-",RIGHT(citizen_services_records_log!A565,6))))</f>
        <v>CLN-000843</v>
      </c>
      <c r="B565" s="2">
        <f>IF(ISBLANK(citizen_services_records_log!B565),"None",IF(ISNUMBER(citizen_services_records_log!B565),citizen_services_records_log!B565,DATE(RIGHT(citizen_services_records_log!B565,4),MID(citizen_services_records_log!B565,4,2),LEFT(citizen_services_records_log!B565,2))))</f>
        <v>46005</v>
      </c>
      <c r="C565" s="5" t="str">
        <f>IF(citizen_services_records_log!C565 = "SASSA Grant Status Enquiry","SASSA - Grant Status Enquiry",IF(citizen_services_records_log!C565 = "SASSA Grant Application",  "SASSA - Grant Application", IF(citizen_services_records_log!C565=0,"None", citizen_services_records_log!C565)))</f>
        <v>Clinic - Immunisation</v>
      </c>
      <c r="D565" s="5" t="str" cm="1">
        <f t="array" ref="D565">_xlfn.IFS(ISTEXT(citizen_services_records_log!D565),PROPER(citizen_services_records_log!D565),ISBLANK(citizen_services_records_log!D565),"None")</f>
        <v>Sharpeville Clinic</v>
      </c>
      <c r="E565" s="5" t="str" cm="1">
        <f t="array" ref="E565">_xlfn.IFS(ISTEXT(citizen_services_records_log!E565),PROPER(citizen_services_records_log!E565),ISBLANK(citizen_services_records_log!E565),"None")</f>
        <v>Marie Dlamini</v>
      </c>
      <c r="F565" s="6" cm="1">
        <f t="array" ref="F565">_xlfn.IFS(ISBLANK(citizen_services_records_log!F565),"None", TYPE(citizen_services_records_log!F565)=1,citizen_services_records_log!F565,citizen_services_records_log!F565="ID NOT PROVIDED","ID not provided" )</f>
        <v>2210000000000</v>
      </c>
      <c r="G565" s="4">
        <f>IF(ISBLANK(citizen_services_records_log!G565),"None",IF(ISNUMBER(citizen_services_records_log!G565),citizen_services_records_log!G565,DATE(RIGHT(citizen_services_records_log!G565,4),MID(citizen_services_records_log!G565,4,2),LEFT(citizen_services_records_log!G565,2))))</f>
        <v>44752</v>
      </c>
      <c r="H565" s="5" t="str" cm="1">
        <f t="array" ref="H565">_xlfn.IFS(citizen_services_records_log!H565="M", "Male", citizen_services_records_log!H565 = "F", "Female", citizen_services_records_log!H565="male", "Male", citizen_services_records_log!H565="female","Female", ISBLANK(citizen_services_records_log!H565),"None", citizen_services_records_log!H565 = "Female", "Female", citizen_services_records_log!H565="Male","Male")</f>
        <v>None</v>
      </c>
      <c r="I565" s="6" t="str">
        <f>IF(OR(ISBLANK(citizen_services_records_log!I565),UPPER(TRIM(citizen_services_records_log!I565))="N/A"),"None",_xlfn.LET(_xlpm.d,RIGHT(SUBSTITUTE(SUBSTITUTE(SUBSTITUTE(SUBSTITUTE(citizen_services_records_log!I565," ",""),"-",""),"(",""),")",""),9),"0"&amp;LEFT(_xlpm.d,2)&amp;" "&amp;MID(_xlpm.d,3,3)&amp;" "&amp;RIGHT(_xlpm.d,4)))</f>
        <v>063 677 0086</v>
      </c>
      <c r="J565" s="5" t="str" cm="1">
        <f t="array" ref="J565">_xlfn.IFS(ISTEXT(citizen_services_records_log!J565),citizen_services_records_log!J565,ISBLANK(citizen_services_records_log!J565),"None")</f>
        <v>Ward 16</v>
      </c>
      <c r="K565" s="5" t="str" cm="1">
        <f t="array" ref="K565">_xlfn.IFS(ISTEXT(citizen_services_records_log!K565),citizen_services_records_log!K565, ISBLANK(citizen_services_records_log!K565),"None")</f>
        <v>None</v>
      </c>
      <c r="L565" s="5" t="str" cm="1">
        <f t="array" ref="L565">SUBSTITUTE(PROPER(_xlfn.IFS(ISTEXT(citizen_services_records_log!L565),citizen_services_records_log!L565, ISBLANK(citizen_services_records_log!L565),"None")),"Id","ID",1)</f>
        <v>Complete</v>
      </c>
      <c r="M565" s="5" t="str" cm="1">
        <f t="array" ref="M565">IF(citizen_services_records_log!M565 = "Re-opened","Re-opened",PROPER(_xlfn.IFS(ISTEXT(citizen_services_records_log!M565),citizen_services_records_log!M565, ISBLANK(citizen_services_records_log!M565),"None")))</f>
        <v>Captured</v>
      </c>
      <c r="N565" s="5" t="str" cm="1">
        <f t="array" ref="N565">(_xlfn.IFS(ISTEXT(citizen_services_records_log!N565),citizen_services_records_log!N565,ISBLANK(citizen_services_records_log!N565),"None"))</f>
        <v>Q099</v>
      </c>
      <c r="O565" s="5" t="str" cm="1">
        <f t="array" ref="O565">_xlfn.IFS(ISTEXT(citizen_services_records_log!O565),PROPER(citizen_services_records_log!O565),ISBLANK(citizen_services_records_log!O565),"None")</f>
        <v>None</v>
      </c>
      <c r="P565" s="4" t="str">
        <f>IF(ISBLANK(citizen_services_records_log!P565),"None",IF(ISNUMBER(citizen_services_records_log!P565),citizen_services_records_log!P565,DATE(RIGHT(citizen_services_records_log!P565,4),MID(citizen_services_records_log!P565,4,2),LEFT(citizen_services_records_log!P565,2))))</f>
        <v>None</v>
      </c>
      <c r="Q565" s="5" t="str" cm="1">
        <f t="array" ref="Q565">SUBSTITUTE(_xlfn.IFS(ISTEXT(citizen_services_records_log!Q565),PROPER(citizen_services_records_log!Q565),ISBLANK(citizen_services_records_log!Q565),"None"),"Id","ID",1)</f>
        <v>Record Incomplete - Contact Number Illegible On Form</v>
      </c>
    </row>
    <row r="566" spans="1:17" x14ac:dyDescent="0.3">
      <c r="A566" s="5" t="str">
        <f>IF(ISBLANK(citizen_services_records_log!A566),"None",(CONCATENATE(UPPER(_xlfn.TEXTBEFORE(SUBSTITUTE(citizen_services_records_log!A566, "-", ""), {"0","1","2","3","4","5","6","7","8","9"}, 1)),"-",RIGHT(citizen_services_records_log!A566,6))))</f>
        <v>SASSA-000249</v>
      </c>
      <c r="B566" s="2">
        <f>IF(ISBLANK(citizen_services_records_log!B566),"None",IF(ISNUMBER(citizen_services_records_log!B566),citizen_services_records_log!B566,DATE(RIGHT(citizen_services_records_log!B566,4),MID(citizen_services_records_log!B566,4,2),LEFT(citizen_services_records_log!B566,2))))</f>
        <v>46128</v>
      </c>
      <c r="C566" s="5" t="str">
        <f>IF(citizen_services_records_log!C566 = "SASSA Grant Status Enquiry","SASSA - Grant Status Enquiry",IF(citizen_services_records_log!C566 = "SASSA Grant Application",  "SASSA - Grant Application", IF(citizen_services_records_log!C566=0,"None", citizen_services_records_log!C566)))</f>
        <v>SASSA - Grant Application</v>
      </c>
      <c r="D566" s="5" t="str" cm="1">
        <f t="array" ref="D566">_xlfn.IFS(ISTEXT(citizen_services_records_log!D566),PROPER(citizen_services_records_log!D566),ISBLANK(citizen_services_records_log!D566),"None")</f>
        <v>Three Rivers Clinic</v>
      </c>
      <c r="E566" s="5" t="str" cm="1">
        <f t="array" ref="E566">_xlfn.IFS(ISTEXT(citizen_services_records_log!E566),PROPER(citizen_services_records_log!E566),ISBLANK(citizen_services_records_log!E566),"None")</f>
        <v>Elizabeth Mahlangu</v>
      </c>
      <c r="F566" s="6" cm="1">
        <f t="array" ref="F566">_xlfn.IFS(ISBLANK(citizen_services_records_log!F566),"None", TYPE(citizen_services_records_log!F566)=1,citizen_services_records_log!F566,citizen_services_records_log!F566="ID NOT PROVIDED","ID not provided" )</f>
        <v>8810000000000</v>
      </c>
      <c r="G566" s="4">
        <f>IF(ISBLANK(citizen_services_records_log!G566),"None",IF(ISNUMBER(citizen_services_records_log!G566),citizen_services_records_log!G566,DATE(RIGHT(citizen_services_records_log!G566,4),MID(citizen_services_records_log!G566,4,2),LEFT(citizen_services_records_log!G566,2))))</f>
        <v>32307</v>
      </c>
      <c r="H566" s="5" t="str" cm="1">
        <f t="array" ref="H566">_xlfn.IFS(citizen_services_records_log!H566="M", "Male", citizen_services_records_log!H566 = "F", "Female", citizen_services_records_log!H566="male", "Male", citizen_services_records_log!H566="female","Female", ISBLANK(citizen_services_records_log!H566),"None", citizen_services_records_log!H566 = "Female", "Female", citizen_services_records_log!H566="Male","Male")</f>
        <v>Female</v>
      </c>
      <c r="I566" s="6" t="str">
        <f>IF(OR(ISBLANK(citizen_services_records_log!I566),UPPER(TRIM(citizen_services_records_log!I566))="N/A"),"None",_xlfn.LET(_xlpm.d,RIGHT(SUBSTITUTE(SUBSTITUTE(SUBSTITUTE(SUBSTITUTE(citizen_services_records_log!I566," ",""),"-",""),"(",""),")",""),9),"0"&amp;LEFT(_xlpm.d,2)&amp;" "&amp;MID(_xlpm.d,3,3)&amp;" "&amp;RIGHT(_xlpm.d,4)))</f>
        <v>082 293 2983</v>
      </c>
      <c r="J566" s="5" t="str" cm="1">
        <f t="array" ref="J566">_xlfn.IFS(ISTEXT(citizen_services_records_log!J566),citizen_services_records_log!J566,ISBLANK(citizen_services_records_log!J566),"None")</f>
        <v>Ward 3</v>
      </c>
      <c r="K566" s="5" t="str" cm="1">
        <f t="array" ref="K566">_xlfn.IFS(ISTEXT(citizen_services_records_log!K566),citizen_services_records_log!K566, ISBLANK(citizen_services_records_log!K566),"None")</f>
        <v>Child Support Grant</v>
      </c>
      <c r="L566" s="5" t="str" cm="1">
        <f t="array" ref="L566">SUBSTITUTE(PROPER(_xlfn.IFS(ISTEXT(citizen_services_records_log!L566),citizen_services_records_log!L566, ISBLANK(citizen_services_records_log!L566),"None")),"Id","ID",1)</f>
        <v>Under Review</v>
      </c>
      <c r="M566" s="5" t="str" cm="1">
        <f t="array" ref="M566">IF(citizen_services_records_log!M566 = "Re-opened","Re-opened",PROPER(_xlfn.IFS(ISTEXT(citizen_services_records_log!M566),citizen_services_records_log!M566, ISBLANK(citizen_services_records_log!M566),"None")))</f>
        <v>Pending</v>
      </c>
      <c r="N566" s="5" t="str" cm="1">
        <f t="array" ref="N566">(_xlfn.IFS(ISTEXT(citizen_services_records_log!N566),citizen_services_records_log!N566,ISBLANK(citizen_services_records_log!N566),"None"))</f>
        <v>Q117</v>
      </c>
      <c r="O566" s="5" t="str" cm="1">
        <f t="array" ref="O566">_xlfn.IFS(ISTEXT(citizen_services_records_log!O566),PROPER(citizen_services_records_log!O566),ISBLANK(citizen_services_records_log!O566),"None")</f>
        <v>Chris Sithole</v>
      </c>
      <c r="P566" s="4" t="str">
        <f>IF(ISBLANK(citizen_services_records_log!P566),"None",IF(ISNUMBER(citizen_services_records_log!P566),citizen_services_records_log!P566,DATE(RIGHT(citizen_services_records_log!P566,4),MID(citizen_services_records_log!P566,4,2),LEFT(citizen_services_records_log!P566,2))))</f>
        <v>None</v>
      </c>
      <c r="Q566" s="5" t="str" cm="1">
        <f t="array" ref="Q566">SUBSTITUTE(_xlfn.IFS(ISTEXT(citizen_services_records_log!Q566),PROPER(citizen_services_records_log!Q566),ISBLANK(citizen_services_records_log!Q566),"None"),"Id","ID",1)</f>
        <v>Home Affairs System Down For Maintenance During Visit</v>
      </c>
    </row>
    <row r="567" spans="1:17" x14ac:dyDescent="0.3">
      <c r="A567" s="5" t="str">
        <f>IF(ISBLANK(citizen_services_records_log!A567),"None",(CONCATENATE(UPPER(_xlfn.TEXTBEFORE(SUBSTITUTE(citizen_services_records_log!A567, "-", ""), {"0","1","2","3","4","5","6","7","8","9"}, 1)),"-",RIGHT(citizen_services_records_log!A567,6))))</f>
        <v>DHA-000788</v>
      </c>
      <c r="B567" s="2">
        <f>IF(ISBLANK(citizen_services_records_log!B567),"None",IF(ISNUMBER(citizen_services_records_log!B567),citizen_services_records_log!B567,DATE(RIGHT(citizen_services_records_log!B567,4),MID(citizen_services_records_log!B567,4,2),LEFT(citizen_services_records_log!B567,2))))</f>
        <v>46059</v>
      </c>
      <c r="C567" s="5" t="str">
        <f>IF(citizen_services_records_log!C567 = "SASSA Grant Status Enquiry","SASSA - Grant Status Enquiry",IF(citizen_services_records_log!C567 = "SASSA Grant Application",  "SASSA - Grant Application", IF(citizen_services_records_log!C567=0,"None", citizen_services_records_log!C567)))</f>
        <v>Home Affairs - Birth Certificate</v>
      </c>
      <c r="D567" s="5" t="str" cm="1">
        <f t="array" ref="D567">_xlfn.IFS(ISTEXT(citizen_services_records_log!D567),PROPER(citizen_services_records_log!D567),ISBLANK(citizen_services_records_log!D567),"None")</f>
        <v>Emfuleni Municipal Office</v>
      </c>
      <c r="E567" s="5" t="str" cm="1">
        <f t="array" ref="E567">_xlfn.IFS(ISTEXT(citizen_services_records_log!E567),PROPER(citizen_services_records_log!E567),ISBLANK(citizen_services_records_log!E567),"None")</f>
        <v>Elizabeth Fourie</v>
      </c>
      <c r="F567" s="6" cm="1">
        <f t="array" ref="F567">_xlfn.IFS(ISBLANK(citizen_services_records_log!F567),"None", TYPE(citizen_services_records_log!F567)=1,citizen_services_records_log!F567,citizen_services_records_log!F567="ID NOT PROVIDED","ID not provided" )</f>
        <v>9810000000000</v>
      </c>
      <c r="G567" s="4">
        <f>IF(ISBLANK(citizen_services_records_log!G567),"None",IF(ISNUMBER(citizen_services_records_log!G567),citizen_services_records_log!G567,DATE(RIGHT(citizen_services_records_log!G567,4),MID(citizen_services_records_log!G567,4,2),LEFT(citizen_services_records_log!G567,2))))</f>
        <v>35967</v>
      </c>
      <c r="H567" s="5" t="str" cm="1">
        <f t="array" ref="H567">_xlfn.IFS(citizen_services_records_log!H567="M", "Male", citizen_services_records_log!H567 = "F", "Female", citizen_services_records_log!H567="male", "Male", citizen_services_records_log!H567="female","Female", ISBLANK(citizen_services_records_log!H567),"None", citizen_services_records_log!H567 = "Female", "Female", citizen_services_records_log!H567="Male","Male")</f>
        <v>Male</v>
      </c>
      <c r="I567" s="6" t="str">
        <f>IF(OR(ISBLANK(citizen_services_records_log!I567),UPPER(TRIM(citizen_services_records_log!I567))="N/A"),"None",_xlfn.LET(_xlpm.d,RIGHT(SUBSTITUTE(SUBSTITUTE(SUBSTITUTE(SUBSTITUTE(citizen_services_records_log!I567," ",""),"-",""),"(",""),")",""),9),"0"&amp;LEFT(_xlpm.d,2)&amp;" "&amp;MID(_xlpm.d,3,3)&amp;" "&amp;RIGHT(_xlpm.d,4)))</f>
        <v>069 522 2050</v>
      </c>
      <c r="J567" s="5" t="str" cm="1">
        <f t="array" ref="J567">_xlfn.IFS(ISTEXT(citizen_services_records_log!J567),citizen_services_records_log!J567,ISBLANK(citizen_services_records_log!J567),"None")</f>
        <v>Ward 20</v>
      </c>
      <c r="K567" s="5" t="str" cm="1">
        <f t="array" ref="K567">_xlfn.IFS(ISTEXT(citizen_services_records_log!K567),citizen_services_records_log!K567, ISBLANK(citizen_services_records_log!K567),"None")</f>
        <v>Disability Grant</v>
      </c>
      <c r="L567" s="5" t="str" cm="1">
        <f t="array" ref="L567">SUBSTITUTE(PROPER(_xlfn.IFS(ISTEXT(citizen_services_records_log!L567),citizen_services_records_log!L567, ISBLANK(citizen_services_records_log!L567),"None")),"Id","ID",1)</f>
        <v>Complete</v>
      </c>
      <c r="M567" s="5" t="str" cm="1">
        <f t="array" ref="M567">IF(citizen_services_records_log!M567 = "Re-opened","Re-opened",PROPER(_xlfn.IFS(ISTEXT(citizen_services_records_log!M567),citizen_services_records_log!M567, ISBLANK(citizen_services_records_log!M567),"None")))</f>
        <v>Re-opened</v>
      </c>
      <c r="N567" s="5" t="str" cm="1">
        <f t="array" ref="N567">(_xlfn.IFS(ISTEXT(citizen_services_records_log!N567),citizen_services_records_log!N567,ISBLANK(citizen_services_records_log!N567),"None"))</f>
        <v>Q098</v>
      </c>
      <c r="O567" s="5" t="str" cm="1">
        <f t="array" ref="O567">_xlfn.IFS(ISTEXT(citizen_services_records_log!O567),PROPER(citizen_services_records_log!O567),ISBLANK(citizen_services_records_log!O567),"None")</f>
        <v>Deon Meyer</v>
      </c>
      <c r="P567" s="4" t="str">
        <f>IF(ISBLANK(citizen_services_records_log!P567),"None",IF(ISNUMBER(citizen_services_records_log!P567),citizen_services_records_log!P567,DATE(RIGHT(citizen_services_records_log!P567,4),MID(citizen_services_records_log!P567,4,2),LEFT(citizen_services_records_log!P567,2))))</f>
        <v>None</v>
      </c>
      <c r="Q567" s="5" t="str" cm="1">
        <f t="array" ref="Q567">SUBSTITUTE(_xlfn.IFS(ISTEXT(citizen_services_records_log!Q567),PROPER(citizen_services_records_log!Q567),ISBLANK(citizen_services_records_log!Q567),"None"),"Id","ID",1)</f>
        <v>Home Affairs System Down For Maintenance During Visit</v>
      </c>
    </row>
    <row r="568" spans="1:17" x14ac:dyDescent="0.3">
      <c r="A568" s="5" t="str">
        <f>IF(ISBLANK(citizen_services_records_log!A568),"None",(CONCATENATE(UPPER(_xlfn.TEXTBEFORE(SUBSTITUTE(citizen_services_records_log!A568, "-", ""), {"0","1","2","3","4","5","6","7","8","9"}, 1)),"-",RIGHT(citizen_services_records_log!A568,6))))</f>
        <v>SASSA-000580</v>
      </c>
      <c r="B568" s="2">
        <f>IF(ISBLANK(citizen_services_records_log!B568),"None",IF(ISNUMBER(citizen_services_records_log!B568),citizen_services_records_log!B568,DATE(RIGHT(citizen_services_records_log!B568,4),MID(citizen_services_records_log!B568,4,2),LEFT(citizen_services_records_log!B568,2))))</f>
        <v>46211</v>
      </c>
      <c r="C568" s="5" t="str">
        <f>IF(citizen_services_records_log!C568 = "SASSA Grant Status Enquiry","SASSA - Grant Status Enquiry",IF(citizen_services_records_log!C568 = "SASSA Grant Application",  "SASSA - Grant Application", IF(citizen_services_records_log!C568=0,"None", citizen_services_records_log!C568)))</f>
        <v>SASSA - Grant Application</v>
      </c>
      <c r="D568" s="5" t="str" cm="1">
        <f t="array" ref="D568">_xlfn.IFS(ISTEXT(citizen_services_records_log!D568),PROPER(citizen_services_records_log!D568),ISBLANK(citizen_services_records_log!D568),"None")</f>
        <v>Sebokeng Sassa Office</v>
      </c>
      <c r="E568" s="5" t="str" cm="1">
        <f t="array" ref="E568">_xlfn.IFS(ISTEXT(citizen_services_records_log!E568),PROPER(citizen_services_records_log!E568),ISBLANK(citizen_services_records_log!E568),"None")</f>
        <v>Nokuthula Fourie</v>
      </c>
      <c r="F568" s="6" cm="1">
        <f t="array" ref="F568">_xlfn.IFS(ISBLANK(citizen_services_records_log!F568),"None", TYPE(citizen_services_records_log!F568)=1,citizen_services_records_log!F568,citizen_services_records_log!F568="ID NOT PROVIDED","ID not provided" )</f>
        <v>1010000000000</v>
      </c>
      <c r="G568" s="4">
        <f>IF(ISBLANK(citizen_services_records_log!G568),"None",IF(ISNUMBER(citizen_services_records_log!G568),citizen_services_records_log!G568,DATE(RIGHT(citizen_services_records_log!G568,4),MID(citizen_services_records_log!G568,4,2),LEFT(citizen_services_records_log!G568,2))))</f>
        <v>40498</v>
      </c>
      <c r="H568" s="5" t="str" cm="1">
        <f t="array" ref="H568">_xlfn.IFS(citizen_services_records_log!H568="M", "Male", citizen_services_records_log!H568 = "F", "Female", citizen_services_records_log!H568="male", "Male", citizen_services_records_log!H568="female","Female", ISBLANK(citizen_services_records_log!H568),"None", citizen_services_records_log!H568 = "Female", "Female", citizen_services_records_log!H568="Male","Male")</f>
        <v>Male</v>
      </c>
      <c r="I568" s="6" t="str">
        <f>IF(OR(ISBLANK(citizen_services_records_log!I568),UPPER(TRIM(citizen_services_records_log!I568))="N/A"),"None",_xlfn.LET(_xlpm.d,RIGHT(SUBSTITUTE(SUBSTITUTE(SUBSTITUTE(SUBSTITUTE(citizen_services_records_log!I568," ",""),"-",""),"(",""),")",""),9),"0"&amp;LEFT(_xlpm.d,2)&amp;" "&amp;MID(_xlpm.d,3,3)&amp;" "&amp;RIGHT(_xlpm.d,4)))</f>
        <v>078 334 1725</v>
      </c>
      <c r="J568" s="5" t="str" cm="1">
        <f t="array" ref="J568">_xlfn.IFS(ISTEXT(citizen_services_records_log!J568),citizen_services_records_log!J568,ISBLANK(citizen_services_records_log!J568),"None")</f>
        <v>Ward 9</v>
      </c>
      <c r="K568" s="5" t="str" cm="1">
        <f t="array" ref="K568">_xlfn.IFS(ISTEXT(citizen_services_records_log!K568),citizen_services_records_log!K568, ISBLANK(citizen_services_records_log!K568),"None")</f>
        <v>Older Person's Grant</v>
      </c>
      <c r="L568" s="5" t="str" cm="1">
        <f t="array" ref="L568">SUBSTITUTE(PROPER(_xlfn.IFS(ISTEXT(citizen_services_records_log!L568),citizen_services_records_log!L568, ISBLANK(citizen_services_records_log!L568),"None")),"Id","ID",1)</f>
        <v>None</v>
      </c>
      <c r="M568" s="5" t="str" cm="1">
        <f t="array" ref="M568">IF(citizen_services_records_log!M568 = "Re-opened","Re-opened",PROPER(_xlfn.IFS(ISTEXT(citizen_services_records_log!M568),citizen_services_records_log!M568, ISBLANK(citizen_services_records_log!M568),"None")))</f>
        <v>Captured</v>
      </c>
      <c r="N568" s="5" t="str" cm="1">
        <f t="array" ref="N568">(_xlfn.IFS(ISTEXT(citizen_services_records_log!N568),citizen_services_records_log!N568,ISBLANK(citizen_services_records_log!N568),"None"))</f>
        <v>Q088</v>
      </c>
      <c r="O568" s="5" t="str" cm="1">
        <f t="array" ref="O568">_xlfn.IFS(ISTEXT(citizen_services_records_log!O568),PROPER(citizen_services_records_log!O568),ISBLANK(citizen_services_records_log!O568),"None")</f>
        <v>Palesa Meyer</v>
      </c>
      <c r="P568" s="4" t="str">
        <f>IF(ISBLANK(citizen_services_records_log!P568),"None",IF(ISNUMBER(citizen_services_records_log!P568),citizen_services_records_log!P568,DATE(RIGHT(citizen_services_records_log!P568,4),MID(citizen_services_records_log!P568,4,2),LEFT(citizen_services_records_log!P568,2))))</f>
        <v>None</v>
      </c>
      <c r="Q568" s="5" t="str" cm="1">
        <f t="array" ref="Q568">SUBSTITUTE(_xlfn.IFS(ISTEXT(citizen_services_records_log!Q568),PROPER(citizen_services_records_log!Q568),ISBLANK(citizen_services_records_log!Q568),"None"),"Id","ID",1)</f>
        <v>Urgent Case - Fast-Tracked Per Supervisor Approval</v>
      </c>
    </row>
    <row r="569" spans="1:17" x14ac:dyDescent="0.3">
      <c r="A569" s="5" t="str">
        <f>IF(ISBLANK(citizen_services_records_log!A569),"None",(CONCATENATE(UPPER(_xlfn.TEXTBEFORE(SUBSTITUTE(citizen_services_records_log!A569, "-", ""), {"0","1","2","3","4","5","6","7","8","9"}, 1)),"-",RIGHT(citizen_services_records_log!A569,6))))</f>
        <v>SASSA-000537</v>
      </c>
      <c r="B569" s="2">
        <f>IF(ISBLANK(citizen_services_records_log!B569),"None",IF(ISNUMBER(citizen_services_records_log!B569),citizen_services_records_log!B569,DATE(RIGHT(citizen_services_records_log!B569,4),MID(citizen_services_records_log!B569,4,2),LEFT(citizen_services_records_log!B569,2))))</f>
        <v>45988</v>
      </c>
      <c r="C569" s="5" t="str">
        <f>IF(citizen_services_records_log!C569 = "SASSA Grant Status Enquiry","SASSA - Grant Status Enquiry",IF(citizen_services_records_log!C569 = "SASSA Grant Application",  "SASSA - Grant Application", IF(citizen_services_records_log!C569=0,"None", citizen_services_records_log!C569)))</f>
        <v>SASSA - Grant Application</v>
      </c>
      <c r="D569" s="5" t="str" cm="1">
        <f t="array" ref="D569">_xlfn.IFS(ISTEXT(citizen_services_records_log!D569),PROPER(citizen_services_records_log!D569),ISBLANK(citizen_services_records_log!D569),"None")</f>
        <v>Boipatong Clinic</v>
      </c>
      <c r="E569" s="5" t="str" cm="1">
        <f t="array" ref="E569">_xlfn.IFS(ISTEXT(citizen_services_records_log!E569),PROPER(citizen_services_records_log!E569),ISBLANK(citizen_services_records_log!E569),"None")</f>
        <v>Grace Mahlangu</v>
      </c>
      <c r="F569" s="6" cm="1">
        <f t="array" ref="F569">_xlfn.IFS(ISBLANK(citizen_services_records_log!F569),"None", TYPE(citizen_services_records_log!F569)=1,citizen_services_records_log!F569,citizen_services_records_log!F569="ID NOT PROVIDED","ID not provided" )</f>
        <v>5800000000000</v>
      </c>
      <c r="G569" s="4">
        <f>IF(ISBLANK(citizen_services_records_log!G569),"None",IF(ISNUMBER(citizen_services_records_log!G569),citizen_services_records_log!G569,DATE(RIGHT(citizen_services_records_log!G569,4),MID(citizen_services_records_log!G569,4,2),LEFT(citizen_services_records_log!G569,2))))</f>
        <v>21271</v>
      </c>
      <c r="H569" s="5" t="str" cm="1">
        <f t="array" ref="H569">_xlfn.IFS(citizen_services_records_log!H569="M", "Male", citizen_services_records_log!H569 = "F", "Female", citizen_services_records_log!H569="male", "Male", citizen_services_records_log!H569="female","Female", ISBLANK(citizen_services_records_log!H569),"None", citizen_services_records_log!H569 = "Female", "Female", citizen_services_records_log!H569="Male","Male")</f>
        <v>Female</v>
      </c>
      <c r="I569" s="6" t="str">
        <f>IF(OR(ISBLANK(citizen_services_records_log!I569),UPPER(TRIM(citizen_services_records_log!I569))="N/A"),"None",_xlfn.LET(_xlpm.d,RIGHT(SUBSTITUTE(SUBSTITUTE(SUBSTITUTE(SUBSTITUTE(citizen_services_records_log!I569," ",""),"-",""),"(",""),")",""),9),"0"&amp;LEFT(_xlpm.d,2)&amp;" "&amp;MID(_xlpm.d,3,3)&amp;" "&amp;RIGHT(_xlpm.d,4)))</f>
        <v>066 807 4890</v>
      </c>
      <c r="J569" s="5" t="str" cm="1">
        <f t="array" ref="J569">_xlfn.IFS(ISTEXT(citizen_services_records_log!J569),citizen_services_records_log!J569,ISBLANK(citizen_services_records_log!J569),"None")</f>
        <v>None</v>
      </c>
      <c r="K569" s="5" t="str" cm="1">
        <f t="array" ref="K569">_xlfn.IFS(ISTEXT(citizen_services_records_log!K569),citizen_services_records_log!K569, ISBLANK(citizen_services_records_log!K569),"None")</f>
        <v>SRD Grant</v>
      </c>
      <c r="L569" s="5" t="str" cm="1">
        <f t="array" ref="L569">SUBSTITUTE(PROPER(_xlfn.IFS(ISTEXT(citizen_services_records_log!L569),citizen_services_records_log!L569, ISBLANK(citizen_services_records_log!L569),"None")),"Id","ID",1)</f>
        <v>Complete</v>
      </c>
      <c r="M569" s="5" t="str" cm="1">
        <f t="array" ref="M569">IF(citizen_services_records_log!M569 = "Re-opened","Re-opened",PROPER(_xlfn.IFS(ISTEXT(citizen_services_records_log!M569),citizen_services_records_log!M569, ISBLANK(citizen_services_records_log!M569),"None")))</f>
        <v>Captured</v>
      </c>
      <c r="N569" s="5" t="str" cm="1">
        <f t="array" ref="N569">(_xlfn.IFS(ISTEXT(citizen_services_records_log!N569),citizen_services_records_log!N569,ISBLANK(citizen_services_records_log!N569),"None"))</f>
        <v>Q001</v>
      </c>
      <c r="O569" s="5" t="str" cm="1">
        <f t="array" ref="O569">_xlfn.IFS(ISTEXT(citizen_services_records_log!O569),PROPER(citizen_services_records_log!O569),ISBLANK(citizen_services_records_log!O569),"None")</f>
        <v>Lerato Radebe</v>
      </c>
      <c r="P569" s="4" t="str">
        <f>IF(ISBLANK(citizen_services_records_log!P569),"None",IF(ISNUMBER(citizen_services_records_log!P569),citizen_services_records_log!P569,DATE(RIGHT(citizen_services_records_log!P569,4),MID(citizen_services_records_log!P569,4,2),LEFT(citizen_services_records_log!P569,2))))</f>
        <v>None</v>
      </c>
      <c r="Q569" s="5" t="str" cm="1">
        <f t="array" ref="Q569">SUBSTITUTE(_xlfn.IFS(ISTEXT(citizen_services_records_log!Q569),PROPER(citizen_services_records_log!Q569),ISBLANK(citizen_services_records_log!Q569),"None"),"Id","ID",1)</f>
        <v>Applicant Referred To Social Worker</v>
      </c>
    </row>
    <row r="570" spans="1:17" x14ac:dyDescent="0.3">
      <c r="A570" s="5" t="str">
        <f>IF(ISBLANK(citizen_services_records_log!A570),"None",(CONCATENATE(UPPER(_xlfn.TEXTBEFORE(SUBSTITUTE(citizen_services_records_log!A570, "-", ""), {"0","1","2","3","4","5","6","7","8","9"}, 1)),"-",RIGHT(citizen_services_records_log!A570,6))))</f>
        <v>CLN-000777</v>
      </c>
      <c r="B570" s="2">
        <f>IF(ISBLANK(citizen_services_records_log!B570),"None",IF(ISNUMBER(citizen_services_records_log!B570),citizen_services_records_log!B570,DATE(RIGHT(citizen_services_records_log!B570,4),MID(citizen_services_records_log!B570,4,2),LEFT(citizen_services_records_log!B570,2))))</f>
        <v>46048</v>
      </c>
      <c r="C570" s="5" t="str">
        <f>IF(citizen_services_records_log!C570 = "SASSA Grant Status Enquiry","SASSA - Grant Status Enquiry",IF(citizen_services_records_log!C570 = "SASSA Grant Application",  "SASSA - Grant Application", IF(citizen_services_records_log!C570=0,"None", citizen_services_records_log!C570)))</f>
        <v>Clinic - General Consultation</v>
      </c>
      <c r="D570" s="5" t="str" cm="1">
        <f t="array" ref="D570">_xlfn.IFS(ISTEXT(citizen_services_records_log!D570),PROPER(citizen_services_records_log!D570),ISBLANK(citizen_services_records_log!D570),"None")</f>
        <v>Meyerton Municipal Office</v>
      </c>
      <c r="E570" s="5" t="str" cm="1">
        <f t="array" ref="E570">_xlfn.IFS(ISTEXT(citizen_services_records_log!E570),PROPER(citizen_services_records_log!E570),ISBLANK(citizen_services_records_log!E570),"None")</f>
        <v>Dorah Van Der Merwe</v>
      </c>
      <c r="F570" s="6" cm="1">
        <f t="array" ref="F570">_xlfn.IFS(ISBLANK(citizen_services_records_log!F570),"None", TYPE(citizen_services_records_log!F570)=1,citizen_services_records_log!F570,citizen_services_records_log!F570="ID NOT PROVIDED","ID not provided" )</f>
        <v>9300000000000</v>
      </c>
      <c r="G570" s="4" t="str">
        <f>IF(ISBLANK(citizen_services_records_log!G570),"None",IF(ISNUMBER(citizen_services_records_log!G570),citizen_services_records_log!G570,DATE(RIGHT(citizen_services_records_log!G570,4),MID(citizen_services_records_log!G570,4,2),LEFT(citizen_services_records_log!G570,2))))</f>
        <v>None</v>
      </c>
      <c r="H570" s="5" t="str" cm="1">
        <f t="array" ref="H570">_xlfn.IFS(citizen_services_records_log!H570="M", "Male", citizen_services_records_log!H570 = "F", "Female", citizen_services_records_log!H570="male", "Male", citizen_services_records_log!H570="female","Female", ISBLANK(citizen_services_records_log!H570),"None", citizen_services_records_log!H570 = "Female", "Female", citizen_services_records_log!H570="Male","Male")</f>
        <v>Female</v>
      </c>
      <c r="I570" s="6" t="str">
        <f>IF(OR(ISBLANK(citizen_services_records_log!I570),UPPER(TRIM(citizen_services_records_log!I570))="N/A"),"None",_xlfn.LET(_xlpm.d,RIGHT(SUBSTITUTE(SUBSTITUTE(SUBSTITUTE(SUBSTITUTE(citizen_services_records_log!I570," ",""),"-",""),"(",""),")",""),9),"0"&amp;LEFT(_xlpm.d,2)&amp;" "&amp;MID(_xlpm.d,3,3)&amp;" "&amp;RIGHT(_xlpm.d,4)))</f>
        <v>None</v>
      </c>
      <c r="J570" s="5" t="str" cm="1">
        <f t="array" ref="J570">_xlfn.IFS(ISTEXT(citizen_services_records_log!J570),citizen_services_records_log!J570,ISBLANK(citizen_services_records_log!J570),"None")</f>
        <v>Ward 8</v>
      </c>
      <c r="K570" s="5" t="str" cm="1">
        <f t="array" ref="K570">_xlfn.IFS(ISTEXT(citizen_services_records_log!K570),citizen_services_records_log!K570, ISBLANK(citizen_services_records_log!K570),"None")</f>
        <v>SRD Grant</v>
      </c>
      <c r="L570" s="5" t="str" cm="1">
        <f t="array" ref="L570">SUBSTITUTE(PROPER(_xlfn.IFS(ISTEXT(citizen_services_records_log!L570),citizen_services_records_log!L570, ISBLANK(citizen_services_records_log!L570),"None")),"Id","ID",1)</f>
        <v>None</v>
      </c>
      <c r="M570" s="5" t="str" cm="1">
        <f t="array" ref="M570">IF(citizen_services_records_log!M570 = "Re-opened","Re-opened",PROPER(_xlfn.IFS(ISTEXT(citizen_services_records_log!M570),citizen_services_records_log!M570, ISBLANK(citizen_services_records_log!M570),"None")))</f>
        <v>Closed</v>
      </c>
      <c r="N570" s="5" t="str" cm="1">
        <f t="array" ref="N570">(_xlfn.IFS(ISTEXT(citizen_services_records_log!N570),citizen_services_records_log!N570,ISBLANK(citizen_services_records_log!N570),"None"))</f>
        <v>Q268</v>
      </c>
      <c r="O570" s="5" t="str" cm="1">
        <f t="array" ref="O570">_xlfn.IFS(ISTEXT(citizen_services_records_log!O570),PROPER(citizen_services_records_log!O570),ISBLANK(citizen_services_records_log!O570),"None")</f>
        <v>Lerato Mahlangu</v>
      </c>
      <c r="P570" s="4" t="str">
        <f>IF(ISBLANK(citizen_services_records_log!P570),"None",IF(ISNUMBER(citizen_services_records_log!P570),citizen_services_records_log!P570,DATE(RIGHT(citizen_services_records_log!P570,4),MID(citizen_services_records_log!P570,4,2),LEFT(citizen_services_records_log!P570,2))))</f>
        <v>None</v>
      </c>
      <c r="Q570" s="5" t="str" cm="1">
        <f t="array" ref="Q570">SUBSTITUTE(_xlfn.IFS(ISTEXT(citizen_services_records_log!Q570),PROPER(citizen_services_records_log!Q570),ISBLANK(citizen_services_records_log!Q570),"None"),"Id","ID",1)</f>
        <v>Home Affairs System Down For Maintenance During Visit</v>
      </c>
    </row>
    <row r="571" spans="1:17" x14ac:dyDescent="0.3">
      <c r="A571" s="5" t="str">
        <f>IF(ISBLANK(citizen_services_records_log!A571),"None",(CONCATENATE(UPPER(_xlfn.TEXTBEFORE(SUBSTITUTE(citizen_services_records_log!A571, "-", ""), {"0","1","2","3","4","5","6","7","8","9"}, 1)),"-",RIGHT(citizen_services_records_log!A571,6))))</f>
        <v>CLN-000319</v>
      </c>
      <c r="B571" s="2">
        <f>IF(ISBLANK(citizen_services_records_log!B571),"None",IF(ISNUMBER(citizen_services_records_log!B571),citizen_services_records_log!B571,DATE(RIGHT(citizen_services_records_log!B571,4),MID(citizen_services_records_log!B571,4,2),LEFT(citizen_services_records_log!B571,2))))</f>
        <v>46235</v>
      </c>
      <c r="C571" s="5" t="str">
        <f>IF(citizen_services_records_log!C571 = "SASSA Grant Status Enquiry","SASSA - Grant Status Enquiry",IF(citizen_services_records_log!C571 = "SASSA Grant Application",  "SASSA - Grant Application", IF(citizen_services_records_log!C571=0,"None", citizen_services_records_log!C571)))</f>
        <v>Clinic - Chronic Medication Collection</v>
      </c>
      <c r="D571" s="5" t="str" cm="1">
        <f t="array" ref="D571">_xlfn.IFS(ISTEXT(citizen_services_records_log!D571),PROPER(citizen_services_records_log!D571),ISBLANK(citizen_services_records_log!D571),"None")</f>
        <v>Sebokeng Sassa Office</v>
      </c>
      <c r="E571" s="5" t="str" cm="1">
        <f t="array" ref="E571">_xlfn.IFS(ISTEXT(citizen_services_records_log!E571),PROPER(citizen_services_records_log!E571),ISBLANK(citizen_services_records_log!E571),"None")</f>
        <v>Mandla Radebe</v>
      </c>
      <c r="F571" s="6" t="str" cm="1">
        <f t="array" ref="F571">_xlfn.IFS(ISBLANK(citizen_services_records_log!F571),"None", TYPE(citizen_services_records_log!F571)=1,citizen_services_records_log!F571,citizen_services_records_log!F571="ID NOT PROVIDED","ID not provided" )</f>
        <v>None</v>
      </c>
      <c r="G571" s="4">
        <f>IF(ISBLANK(citizen_services_records_log!G571),"None",IF(ISNUMBER(citizen_services_records_log!G571),citizen_services_records_log!G571,DATE(RIGHT(citizen_services_records_log!G571,4),MID(citizen_services_records_log!G571,4,2),LEFT(citizen_services_records_log!G571,2))))</f>
        <v>38355</v>
      </c>
      <c r="H571" s="5" t="str" cm="1">
        <f t="array" ref="H571">_xlfn.IFS(citizen_services_records_log!H571="M", "Male", citizen_services_records_log!H571 = "F", "Female", citizen_services_records_log!H571="male", "Male", citizen_services_records_log!H571="female","Female", ISBLANK(citizen_services_records_log!H571),"None", citizen_services_records_log!H571 = "Female", "Female", citizen_services_records_log!H571="Male","Male")</f>
        <v>Male</v>
      </c>
      <c r="I571" s="6" t="str">
        <f>IF(OR(ISBLANK(citizen_services_records_log!I571),UPPER(TRIM(citizen_services_records_log!I571))="N/A"),"None",_xlfn.LET(_xlpm.d,RIGHT(SUBSTITUTE(SUBSTITUTE(SUBSTITUTE(SUBSTITUTE(citizen_services_records_log!I571," ",""),"-",""),"(",""),")",""),9),"0"&amp;LEFT(_xlpm.d,2)&amp;" "&amp;MID(_xlpm.d,3,3)&amp;" "&amp;RIGHT(_xlpm.d,4)))</f>
        <v>080 409 5856</v>
      </c>
      <c r="J571" s="5" t="str" cm="1">
        <f t="array" ref="J571">_xlfn.IFS(ISTEXT(citizen_services_records_log!J571),citizen_services_records_log!J571,ISBLANK(citizen_services_records_log!J571),"None")</f>
        <v>Ward 13</v>
      </c>
      <c r="K571" s="5" t="str" cm="1">
        <f t="array" ref="K571">_xlfn.IFS(ISTEXT(citizen_services_records_log!K571),citizen_services_records_log!K571, ISBLANK(citizen_services_records_log!K571),"None")</f>
        <v>None</v>
      </c>
      <c r="L571" s="5" t="str" cm="1">
        <f t="array" ref="L571">SUBSTITUTE(PROPER(_xlfn.IFS(ISTEXT(citizen_services_records_log!L571),citizen_services_records_log!L571, ISBLANK(citizen_services_records_log!L571),"None")),"Id","ID",1)</f>
        <v>Approved</v>
      </c>
      <c r="M571" s="5" t="str" cm="1">
        <f t="array" ref="M571">IF(citizen_services_records_log!M571 = "Re-opened","Re-opened",PROPER(_xlfn.IFS(ISTEXT(citizen_services_records_log!M571),citizen_services_records_log!M571, ISBLANK(citizen_services_records_log!M571),"None")))</f>
        <v>None</v>
      </c>
      <c r="N571" s="5" t="str" cm="1">
        <f t="array" ref="N571">(_xlfn.IFS(ISTEXT(citizen_services_records_log!N571),citizen_services_records_log!N571,ISBLANK(citizen_services_records_log!N571),"None"))</f>
        <v>Q227</v>
      </c>
      <c r="O571" s="5" t="str" cm="1">
        <f t="array" ref="O571">_xlfn.IFS(ISTEXT(citizen_services_records_log!O571),PROPER(citizen_services_records_log!O571),ISBLANK(citizen_services_records_log!O571),"None")</f>
        <v>Busisiwe Khumalo</v>
      </c>
      <c r="P571" s="4" t="str">
        <f>IF(ISBLANK(citizen_services_records_log!P571),"None",IF(ISNUMBER(citizen_services_records_log!P571),citizen_services_records_log!P571,DATE(RIGHT(citizen_services_records_log!P571,4),MID(citizen_services_records_log!P571,4,2),LEFT(citizen_services_records_log!P571,2))))</f>
        <v>None</v>
      </c>
      <c r="Q571" s="5" t="str" cm="1">
        <f t="array" ref="Q571">SUBSTITUTE(_xlfn.IFS(ISTEXT(citizen_services_records_log!Q571),PROPER(citizen_services_records_log!Q571),ISBLANK(citizen_services_records_log!Q571),"None"),"Id","ID",1)</f>
        <v>Incorrect ID Number Provided Initially, Corrected</v>
      </c>
    </row>
    <row r="572" spans="1:17" x14ac:dyDescent="0.3">
      <c r="A572" s="5" t="str">
        <f>IF(ISBLANK(citizen_services_records_log!A572),"None",(CONCATENATE(UPPER(_xlfn.TEXTBEFORE(SUBSTITUTE(citizen_services_records_log!A572, "-", ""), {"0","1","2","3","4","5","6","7","8","9"}, 1)),"-",RIGHT(citizen_services_records_log!A572,6))))</f>
        <v>DHA-000057</v>
      </c>
      <c r="B572" s="2">
        <f>IF(ISBLANK(citizen_services_records_log!B572),"None",IF(ISNUMBER(citizen_services_records_log!B572),citizen_services_records_log!B572,DATE(RIGHT(citizen_services_records_log!B572,4),MID(citizen_services_records_log!B572,4,2),LEFT(citizen_services_records_log!B572,2))))</f>
        <v>46248</v>
      </c>
      <c r="C572" s="5" t="str">
        <f>IF(citizen_services_records_log!C572 = "SASSA Grant Status Enquiry","SASSA - Grant Status Enquiry",IF(citizen_services_records_log!C572 = "SASSA Grant Application",  "SASSA - Grant Application", IF(citizen_services_records_log!C572=0,"None", citizen_services_records_log!C572)))</f>
        <v>Home Affairs - ID Application</v>
      </c>
      <c r="D572" s="5" t="str" cm="1">
        <f t="array" ref="D572">_xlfn.IFS(ISTEXT(citizen_services_records_log!D572),PROPER(citizen_services_records_log!D572),ISBLANK(citizen_services_records_log!D572),"None")</f>
        <v>Sebokeng Sassa Office</v>
      </c>
      <c r="E572" s="5" t="str" cm="1">
        <f t="array" ref="E572">_xlfn.IFS(ISTEXT(citizen_services_records_log!E572),PROPER(citizen_services_records_log!E572),ISBLANK(citizen_services_records_log!E572),"None")</f>
        <v>Anna Fourie</v>
      </c>
      <c r="F572" s="6" cm="1">
        <f t="array" ref="F572">_xlfn.IFS(ISBLANK(citizen_services_records_log!F572),"None", TYPE(citizen_services_records_log!F572)=1,citizen_services_records_log!F572,citizen_services_records_log!F572="ID NOT PROVIDED","ID not provided" )</f>
        <v>9100000000000</v>
      </c>
      <c r="G572" s="4">
        <f>IF(ISBLANK(citizen_services_records_log!G572),"None",IF(ISNUMBER(citizen_services_records_log!G572),citizen_services_records_log!G572,DATE(RIGHT(citizen_services_records_log!G572,4),MID(citizen_services_records_log!G572,4,2),LEFT(citizen_services_records_log!G572,2))))</f>
        <v>33485</v>
      </c>
      <c r="H572" s="5" t="str" cm="1">
        <f t="array" ref="H572">_xlfn.IFS(citizen_services_records_log!H572="M", "Male", citizen_services_records_log!H572 = "F", "Female", citizen_services_records_log!H572="male", "Male", citizen_services_records_log!H572="female","Female", ISBLANK(citizen_services_records_log!H572),"None", citizen_services_records_log!H572 = "Female", "Female", citizen_services_records_log!H572="Male","Male")</f>
        <v>Female</v>
      </c>
      <c r="I572" s="6" t="str">
        <f>IF(OR(ISBLANK(citizen_services_records_log!I572),UPPER(TRIM(citizen_services_records_log!I572))="N/A"),"None",_xlfn.LET(_xlpm.d,RIGHT(SUBSTITUTE(SUBSTITUTE(SUBSTITUTE(SUBSTITUTE(citizen_services_records_log!I572," ",""),"-",""),"(",""),")",""),9),"0"&amp;LEFT(_xlpm.d,2)&amp;" "&amp;MID(_xlpm.d,3,3)&amp;" "&amp;RIGHT(_xlpm.d,4)))</f>
        <v>071 958 3378</v>
      </c>
      <c r="J572" s="5" t="str" cm="1">
        <f t="array" ref="J572">_xlfn.IFS(ISTEXT(citizen_services_records_log!J572),citizen_services_records_log!J572,ISBLANK(citizen_services_records_log!J572),"None")</f>
        <v>Ward 21</v>
      </c>
      <c r="K572" s="5" t="str" cm="1">
        <f t="array" ref="K572">_xlfn.IFS(ISTEXT(citizen_services_records_log!K572),citizen_services_records_log!K572, ISBLANK(citizen_services_records_log!K572),"None")</f>
        <v>None</v>
      </c>
      <c r="L572" s="5" t="str" cm="1">
        <f t="array" ref="L572">SUBSTITUTE(PROPER(_xlfn.IFS(ISTEXT(citizen_services_records_log!L572),citizen_services_records_log!L572, ISBLANK(citizen_services_records_log!L572),"None")),"Id","ID",1)</f>
        <v>Rejected</v>
      </c>
      <c r="M572" s="5" t="str" cm="1">
        <f t="array" ref="M572">IF(citizen_services_records_log!M572 = "Re-opened","Re-opened",PROPER(_xlfn.IFS(ISTEXT(citizen_services_records_log!M572),citizen_services_records_log!M572, ISBLANK(citizen_services_records_log!M572),"None")))</f>
        <v>Pending</v>
      </c>
      <c r="N572" s="5" t="str" cm="1">
        <f t="array" ref="N572">(_xlfn.IFS(ISTEXT(citizen_services_records_log!N572),citizen_services_records_log!N572,ISBLANK(citizen_services_records_log!N572),"None"))</f>
        <v>Q198</v>
      </c>
      <c r="O572" s="5" t="str" cm="1">
        <f t="array" ref="O572">_xlfn.IFS(ISTEXT(citizen_services_records_log!O572),PROPER(citizen_services_records_log!O572),ISBLANK(citizen_services_records_log!O572),"None")</f>
        <v>Andries Swart</v>
      </c>
      <c r="P572" s="4" t="str">
        <f>IF(ISBLANK(citizen_services_records_log!P572),"None",IF(ISNUMBER(citizen_services_records_log!P572),citizen_services_records_log!P572,DATE(RIGHT(citizen_services_records_log!P572,4),MID(citizen_services_records_log!P572,4,2),LEFT(citizen_services_records_log!P572,2))))</f>
        <v>None</v>
      </c>
      <c r="Q572" s="5" t="str" cm="1">
        <f t="array" ref="Q572">SUBSTITUTE(_xlfn.IFS(ISTEXT(citizen_services_records_log!Q572),PROPER(citizen_services_records_log!Q572),ISBLANK(citizen_services_records_log!Q572),"None"),"Id","ID",1)</f>
        <v>Home Affairs System Down For Maintenance During Visit</v>
      </c>
    </row>
    <row r="573" spans="1:17" x14ac:dyDescent="0.3">
      <c r="A573" s="5" t="str">
        <f>IF(ISBLANK(citizen_services_records_log!A573),"None",(CONCATENATE(UPPER(_xlfn.TEXTBEFORE(SUBSTITUTE(citizen_services_records_log!A573, "-", ""), {"0","1","2","3","4","5","6","7","8","9"}, 1)),"-",RIGHT(citizen_services_records_log!A573,6))))</f>
        <v>DHA-000384</v>
      </c>
      <c r="B573" s="2">
        <f>IF(ISBLANK(citizen_services_records_log!B573),"None",IF(ISNUMBER(citizen_services_records_log!B573),citizen_services_records_log!B573,DATE(RIGHT(citizen_services_records_log!B573,4),MID(citizen_services_records_log!B573,4,2),LEFT(citizen_services_records_log!B573,2))))</f>
        <v>46143</v>
      </c>
      <c r="C573" s="5" t="str">
        <f>IF(citizen_services_records_log!C573 = "SASSA Grant Status Enquiry","SASSA - Grant Status Enquiry",IF(citizen_services_records_log!C573 = "SASSA Grant Application",  "SASSA - Grant Application", IF(citizen_services_records_log!C573=0,"None", citizen_services_records_log!C573)))</f>
        <v>Home Affairs - Passport Application</v>
      </c>
      <c r="D573" s="5" t="str" cm="1">
        <f t="array" ref="D573">_xlfn.IFS(ISTEXT(citizen_services_records_log!D573),PROPER(citizen_services_records_log!D573),ISBLANK(citizen_services_records_log!D573),"None")</f>
        <v>Meyerton Municipal Office</v>
      </c>
      <c r="E573" s="5" t="str" cm="1">
        <f t="array" ref="E573">_xlfn.IFS(ISTEXT(citizen_services_records_log!E573),PROPER(citizen_services_records_log!E573),ISBLANK(citizen_services_records_log!E573),"None")</f>
        <v>Refilwe Fourie</v>
      </c>
      <c r="F573" s="6" cm="1">
        <f t="array" ref="F573">_xlfn.IFS(ISBLANK(citizen_services_records_log!F573),"None", TYPE(citizen_services_records_log!F573)=1,citizen_services_records_log!F573,citizen_services_records_log!F573="ID NOT PROVIDED","ID not provided" )</f>
        <v>6300000000000</v>
      </c>
      <c r="G573" s="4">
        <f>IF(ISBLANK(citizen_services_records_log!G573),"None",IF(ISNUMBER(citizen_services_records_log!G573),citizen_services_records_log!G573,DATE(RIGHT(citizen_services_records_log!G573,4),MID(citizen_services_records_log!G573,4,2),LEFT(citizen_services_records_log!G573,2))))</f>
        <v>23127</v>
      </c>
      <c r="H573" s="5" t="str" cm="1">
        <f t="array" ref="H573">_xlfn.IFS(citizen_services_records_log!H573="M", "Male", citizen_services_records_log!H573 = "F", "Female", citizen_services_records_log!H573="male", "Male", citizen_services_records_log!H573="female","Female", ISBLANK(citizen_services_records_log!H573),"None", citizen_services_records_log!H573 = "Female", "Female", citizen_services_records_log!H573="Male","Male")</f>
        <v>Female</v>
      </c>
      <c r="I573" s="6" t="str">
        <f>IF(OR(ISBLANK(citizen_services_records_log!I573),UPPER(TRIM(citizen_services_records_log!I573))="N/A"),"None",_xlfn.LET(_xlpm.d,RIGHT(SUBSTITUTE(SUBSTITUTE(SUBSTITUTE(SUBSTITUTE(citizen_services_records_log!I573," ",""),"-",""),"(",""),")",""),9),"0"&amp;LEFT(_xlpm.d,2)&amp;" "&amp;MID(_xlpm.d,3,3)&amp;" "&amp;RIGHT(_xlpm.d,4)))</f>
        <v>062 126 9009</v>
      </c>
      <c r="J573" s="5" t="str" cm="1">
        <f t="array" ref="J573">_xlfn.IFS(ISTEXT(citizen_services_records_log!J573),citizen_services_records_log!J573,ISBLANK(citizen_services_records_log!J573),"None")</f>
        <v>Ward 15</v>
      </c>
      <c r="K573" s="5" t="str" cm="1">
        <f t="array" ref="K573">_xlfn.IFS(ISTEXT(citizen_services_records_log!K573),citizen_services_records_log!K573, ISBLANK(citizen_services_records_log!K573),"None")</f>
        <v>None</v>
      </c>
      <c r="L573" s="5" t="str" cm="1">
        <f t="array" ref="L573">SUBSTITUTE(PROPER(_xlfn.IFS(ISTEXT(citizen_services_records_log!L573),citizen_services_records_log!L573, ISBLANK(citizen_services_records_log!L573),"None")),"Id","ID",1)</f>
        <v>Complete</v>
      </c>
      <c r="M573" s="5" t="str" cm="1">
        <f t="array" ref="M573">IF(citizen_services_records_log!M573 = "Re-opened","Re-opened",PROPER(_xlfn.IFS(ISTEXT(citizen_services_records_log!M573),citizen_services_records_log!M573, ISBLANK(citizen_services_records_log!M573),"None")))</f>
        <v>None</v>
      </c>
      <c r="N573" s="5" t="str" cm="1">
        <f t="array" ref="N573">(_xlfn.IFS(ISTEXT(citizen_services_records_log!N573),citizen_services_records_log!N573,ISBLANK(citizen_services_records_log!N573),"None"))</f>
        <v>Q025</v>
      </c>
      <c r="O573" s="5" t="str" cm="1">
        <f t="array" ref="O573">_xlfn.IFS(ISTEXT(citizen_services_records_log!O573),PROPER(citizen_services_records_log!O573),ISBLANK(citizen_services_records_log!O573),"None")</f>
        <v>Andries Nel</v>
      </c>
      <c r="P573" s="4" t="str">
        <f>IF(ISBLANK(citizen_services_records_log!P573),"None",IF(ISNUMBER(citizen_services_records_log!P573),citizen_services_records_log!P573,DATE(RIGHT(citizen_services_records_log!P573,4),MID(citizen_services_records_log!P573,4,2),LEFT(citizen_services_records_log!P573,2))))</f>
        <v>None</v>
      </c>
      <c r="Q573" s="5" t="str" cm="1">
        <f t="array" ref="Q573">SUBSTITUTE(_xlfn.IFS(ISTEXT(citizen_services_records_log!Q573),PROPER(citizen_services_records_log!Q573),ISBLANK(citizen_services_records_log!Q573),"None"),"Id","ID",1)</f>
        <v>Elderly Applicant Assisted Due To Mobility Issues</v>
      </c>
    </row>
    <row r="574" spans="1:17" x14ac:dyDescent="0.3">
      <c r="A574" s="5" t="str">
        <f>IF(ISBLANK(citizen_services_records_log!A574),"None",(CONCATENATE(UPPER(_xlfn.TEXTBEFORE(SUBSTITUTE(citizen_services_records_log!A574, "-", ""), {"0","1","2","3","4","5","6","7","8","9"}, 1)),"-",RIGHT(citizen_services_records_log!A574,6))))</f>
        <v>DHA-000556</v>
      </c>
      <c r="B574" s="2">
        <f>IF(ISBLANK(citizen_services_records_log!B574),"None",IF(ISNUMBER(citizen_services_records_log!B574),citizen_services_records_log!B574,DATE(RIGHT(citizen_services_records_log!B574,4),MID(citizen_services_records_log!B574,4,2),LEFT(citizen_services_records_log!B574,2))))</f>
        <v>46217</v>
      </c>
      <c r="C574" s="5" t="str">
        <f>IF(citizen_services_records_log!C574 = "SASSA Grant Status Enquiry","SASSA - Grant Status Enquiry",IF(citizen_services_records_log!C574 = "SASSA Grant Application",  "SASSA - Grant Application", IF(citizen_services_records_log!C574=0,"None", citizen_services_records_log!C574)))</f>
        <v>Home Affairs - Death Certificate</v>
      </c>
      <c r="D574" s="5" t="str" cm="1">
        <f t="array" ref="D574">_xlfn.IFS(ISTEXT(citizen_services_records_log!D574),PROPER(citizen_services_records_log!D574),ISBLANK(citizen_services_records_log!D574),"None")</f>
        <v>Emfuleni Municipal Office</v>
      </c>
      <c r="E574" s="5" t="str" cm="1">
        <f t="array" ref="E574">_xlfn.IFS(ISTEXT(citizen_services_records_log!E574),PROPER(citizen_services_records_log!E574),ISBLANK(citizen_services_records_log!E574),"None")</f>
        <v>Kagiso Sithole</v>
      </c>
      <c r="F574" s="6" cm="1">
        <f t="array" ref="F574">_xlfn.IFS(ISBLANK(citizen_services_records_log!F574),"None", TYPE(citizen_services_records_log!F574)=1,citizen_services_records_log!F574,citizen_services_records_log!F574="ID NOT PROVIDED","ID not provided" )</f>
        <v>9900000000000</v>
      </c>
      <c r="G574" s="4">
        <f>IF(ISBLANK(citizen_services_records_log!G574),"None",IF(ISNUMBER(citizen_services_records_log!G574),citizen_services_records_log!G574,DATE(RIGHT(citizen_services_records_log!G574,4),MID(citizen_services_records_log!G574,4,2),LEFT(citizen_services_records_log!G574,2))))</f>
        <v>36222</v>
      </c>
      <c r="H574" s="5" t="str" cm="1">
        <f t="array" ref="H574">_xlfn.IFS(citizen_services_records_log!H574="M", "Male", citizen_services_records_log!H574 = "F", "Female", citizen_services_records_log!H574="male", "Male", citizen_services_records_log!H574="female","Female", ISBLANK(citizen_services_records_log!H574),"None", citizen_services_records_log!H574 = "Female", "Female", citizen_services_records_log!H574="Male","Male")</f>
        <v>Male</v>
      </c>
      <c r="I574" s="6" t="str">
        <f>IF(OR(ISBLANK(citizen_services_records_log!I574),UPPER(TRIM(citizen_services_records_log!I574))="N/A"),"None",_xlfn.LET(_xlpm.d,RIGHT(SUBSTITUTE(SUBSTITUTE(SUBSTITUTE(SUBSTITUTE(citizen_services_records_log!I574," ",""),"-",""),"(",""),")",""),9),"0"&amp;LEFT(_xlpm.d,2)&amp;" "&amp;MID(_xlpm.d,3,3)&amp;" "&amp;RIGHT(_xlpm.d,4)))</f>
        <v>060 484 0603</v>
      </c>
      <c r="J574" s="5" t="str" cm="1">
        <f t="array" ref="J574">_xlfn.IFS(ISTEXT(citizen_services_records_log!J574),citizen_services_records_log!J574,ISBLANK(citizen_services_records_log!J574),"None")</f>
        <v>Ward 24</v>
      </c>
      <c r="K574" s="5" t="str" cm="1">
        <f t="array" ref="K574">_xlfn.IFS(ISTEXT(citizen_services_records_log!K574),citizen_services_records_log!K574, ISBLANK(citizen_services_records_log!K574),"None")</f>
        <v>None</v>
      </c>
      <c r="L574" s="5" t="str" cm="1">
        <f t="array" ref="L574">SUBSTITUTE(PROPER(_xlfn.IFS(ISTEXT(citizen_services_records_log!L574),citizen_services_records_log!L574, ISBLANK(citizen_services_records_log!L574),"None")),"Id","ID",1)</f>
        <v>Rejected</v>
      </c>
      <c r="M574" s="5" t="str" cm="1">
        <f t="array" ref="M574">IF(citizen_services_records_log!M574 = "Re-opened","Re-opened",PROPER(_xlfn.IFS(ISTEXT(citizen_services_records_log!M574),citizen_services_records_log!M574, ISBLANK(citizen_services_records_log!M574),"None")))</f>
        <v>Escalated</v>
      </c>
      <c r="N574" s="5" t="str" cm="1">
        <f t="array" ref="N574">(_xlfn.IFS(ISTEXT(citizen_services_records_log!N574),citizen_services_records_log!N574,ISBLANK(citizen_services_records_log!N574),"None"))</f>
        <v>Q004</v>
      </c>
      <c r="O574" s="5" t="str" cm="1">
        <f t="array" ref="O574">_xlfn.IFS(ISTEXT(citizen_services_records_log!O574),PROPER(citizen_services_records_log!O574),ISBLANK(citizen_services_records_log!O574),"None")</f>
        <v>Refilwe Radebe</v>
      </c>
      <c r="P574" s="4" t="str">
        <f>IF(ISBLANK(citizen_services_records_log!P574),"None",IF(ISNUMBER(citizen_services_records_log!P574),citizen_services_records_log!P574,DATE(RIGHT(citizen_services_records_log!P574,4),MID(citizen_services_records_log!P574,4,2),LEFT(citizen_services_records_log!P574,2))))</f>
        <v>None</v>
      </c>
      <c r="Q574" s="5" t="str" cm="1">
        <f t="array" ref="Q574">SUBSTITUTE(_xlfn.IFS(ISTEXT(citizen_services_records_log!Q574),PROPER(citizen_services_records_log!Q574),ISBLANK(citizen_services_records_log!Q574),"None"),"Id","ID",1)</f>
        <v>Follow-Up Call Required To Confirm Banking Details</v>
      </c>
    </row>
    <row r="575" spans="1:17" x14ac:dyDescent="0.3">
      <c r="A575" s="5" t="str">
        <f>IF(ISBLANK(citizen_services_records_log!A575),"None",(CONCATENATE(UPPER(_xlfn.TEXTBEFORE(SUBSTITUTE(citizen_services_records_log!A575, "-", ""), {"0","1","2","3","4","5","6","7","8","9"}, 1)),"-",RIGHT(citizen_services_records_log!A575,6))))</f>
        <v>SASSA-000358</v>
      </c>
      <c r="B575" s="2">
        <f>IF(ISBLANK(citizen_services_records_log!B575),"None",IF(ISNUMBER(citizen_services_records_log!B575),citizen_services_records_log!B575,DATE(RIGHT(citizen_services_records_log!B575,4),MID(citizen_services_records_log!B575,4,2),LEFT(citizen_services_records_log!B575,2))))</f>
        <v>46264</v>
      </c>
      <c r="C575" s="5" t="str">
        <f>IF(citizen_services_records_log!C575 = "SASSA Grant Status Enquiry","SASSA - Grant Status Enquiry",IF(citizen_services_records_log!C575 = "SASSA Grant Application",  "SASSA - Grant Application", IF(citizen_services_records_log!C575=0,"None", citizen_services_records_log!C575)))</f>
        <v>SASSA - Grant Status Enquiry</v>
      </c>
      <c r="D575" s="5" t="str" cm="1">
        <f t="array" ref="D575">_xlfn.IFS(ISTEXT(citizen_services_records_log!D575),PROPER(citizen_services_records_log!D575),ISBLANK(citizen_services_records_log!D575),"None")</f>
        <v>Emfuleni Municipal Office</v>
      </c>
      <c r="E575" s="5" t="str" cm="1">
        <f t="array" ref="E575">_xlfn.IFS(ISTEXT(citizen_services_records_log!E575),PROPER(citizen_services_records_log!E575),ISBLANK(citizen_services_records_log!E575),"None")</f>
        <v>Pieter Khumalo</v>
      </c>
      <c r="F575" s="6" cm="1">
        <f t="array" ref="F575">_xlfn.IFS(ISBLANK(citizen_services_records_log!F575),"None", TYPE(citizen_services_records_log!F575)=1,citizen_services_records_log!F575,citizen_services_records_log!F575="ID NOT PROVIDED","ID not provided" )</f>
        <v>8210000000000</v>
      </c>
      <c r="G575" s="4">
        <f>IF(ISBLANK(citizen_services_records_log!G575),"None",IF(ISNUMBER(citizen_services_records_log!G575),citizen_services_records_log!G575,DATE(RIGHT(citizen_services_records_log!G575,4),MID(citizen_services_records_log!G575,4,2),LEFT(citizen_services_records_log!G575,2))))</f>
        <v>30298</v>
      </c>
      <c r="H575" s="5" t="str" cm="1">
        <f t="array" ref="H575">_xlfn.IFS(citizen_services_records_log!H575="M", "Male", citizen_services_records_log!H575 = "F", "Female", citizen_services_records_log!H575="male", "Male", citizen_services_records_log!H575="female","Female", ISBLANK(citizen_services_records_log!H575),"None", citizen_services_records_log!H575 = "Female", "Female", citizen_services_records_log!H575="Male","Male")</f>
        <v>Male</v>
      </c>
      <c r="I575" s="6" t="str">
        <f>IF(OR(ISBLANK(citizen_services_records_log!I575),UPPER(TRIM(citizen_services_records_log!I575))="N/A"),"None",_xlfn.LET(_xlpm.d,RIGHT(SUBSTITUTE(SUBSTITUTE(SUBSTITUTE(SUBSTITUTE(citizen_services_records_log!I575," ",""),"-",""),"(",""),")",""),9),"0"&amp;LEFT(_xlpm.d,2)&amp;" "&amp;MID(_xlpm.d,3,3)&amp;" "&amp;RIGHT(_xlpm.d,4)))</f>
        <v>None</v>
      </c>
      <c r="J575" s="5" t="str" cm="1">
        <f t="array" ref="J575">_xlfn.IFS(ISTEXT(citizen_services_records_log!J575),citizen_services_records_log!J575,ISBLANK(citizen_services_records_log!J575),"None")</f>
        <v>None</v>
      </c>
      <c r="K575" s="5" t="str" cm="1">
        <f t="array" ref="K575">_xlfn.IFS(ISTEXT(citizen_services_records_log!K575),citizen_services_records_log!K575, ISBLANK(citizen_services_records_log!K575),"None")</f>
        <v>Disability Grant</v>
      </c>
      <c r="L575" s="5" t="str" cm="1">
        <f t="array" ref="L575">SUBSTITUTE(PROPER(_xlfn.IFS(ISTEXT(citizen_services_records_log!L575),citizen_services_records_log!L575, ISBLANK(citizen_services_records_log!L575),"None")),"Id","ID",1)</f>
        <v>Complete</v>
      </c>
      <c r="M575" s="5" t="str" cm="1">
        <f t="array" ref="M575">IF(citizen_services_records_log!M575 = "Re-opened","Re-opened",PROPER(_xlfn.IFS(ISTEXT(citizen_services_records_log!M575),citizen_services_records_log!M575, ISBLANK(citizen_services_records_log!M575),"None")))</f>
        <v>Escalated</v>
      </c>
      <c r="N575" s="5" t="str" cm="1">
        <f t="array" ref="N575">(_xlfn.IFS(ISTEXT(citizen_services_records_log!N575),citizen_services_records_log!N575,ISBLANK(citizen_services_records_log!N575),"None"))</f>
        <v>Q081</v>
      </c>
      <c r="O575" s="5" t="str" cm="1">
        <f t="array" ref="O575">_xlfn.IFS(ISTEXT(citizen_services_records_log!O575),PROPER(citizen_services_records_log!O575),ISBLANK(citizen_services_records_log!O575),"None")</f>
        <v>Andries Sithole</v>
      </c>
      <c r="P575" s="4" t="str">
        <f>IF(ISBLANK(citizen_services_records_log!P575),"None",IF(ISNUMBER(citizen_services_records_log!P575),citizen_services_records_log!P575,DATE(RIGHT(citizen_services_records_log!P575,4),MID(citizen_services_records_log!P575,4,2),LEFT(citizen_services_records_log!P575,2))))</f>
        <v>None</v>
      </c>
      <c r="Q575" s="5" t="str" cm="1">
        <f t="array" ref="Q575">SUBSTITUTE(_xlfn.IFS(ISTEXT(citizen_services_records_log!Q575),PROPER(citizen_services_records_log!Q575),ISBLANK(citizen_services_records_log!Q575),"None"),"Id","ID",1)</f>
        <v>Grant Payment Query - Referred To Sassa Call Centre</v>
      </c>
    </row>
    <row r="576" spans="1:17" x14ac:dyDescent="0.3">
      <c r="A576" s="5" t="str">
        <f>IF(ISBLANK(citizen_services_records_log!A576),"None",(CONCATENATE(UPPER(_xlfn.TEXTBEFORE(SUBSTITUTE(citizen_services_records_log!A576, "-", ""), {"0","1","2","3","4","5","6","7","8","9"}, 1)),"-",RIGHT(citizen_services_records_log!A576,6))))</f>
        <v>SASSA-000531</v>
      </c>
      <c r="B576" s="2">
        <f>IF(ISBLANK(citizen_services_records_log!B576),"None",IF(ISNUMBER(citizen_services_records_log!B576),citizen_services_records_log!B576,DATE(RIGHT(citizen_services_records_log!B576,4),MID(citizen_services_records_log!B576,4,2),LEFT(citizen_services_records_log!B576,2))))</f>
        <v>46160</v>
      </c>
      <c r="C576" s="5" t="str">
        <f>IF(citizen_services_records_log!C576 = "SASSA Grant Status Enquiry","SASSA - Grant Status Enquiry",IF(citizen_services_records_log!C576 = "SASSA Grant Application",  "SASSA - Grant Application", IF(citizen_services_records_log!C576=0,"None", citizen_services_records_log!C576)))</f>
        <v>SASSA - Grant Application</v>
      </c>
      <c r="D576" s="5" t="str" cm="1">
        <f t="array" ref="D576">_xlfn.IFS(ISTEXT(citizen_services_records_log!D576),PROPER(citizen_services_records_log!D576),ISBLANK(citizen_services_records_log!D576),"None")</f>
        <v>Sebokeng Sassa Office</v>
      </c>
      <c r="E576" s="5" t="str" cm="1">
        <f t="array" ref="E576">_xlfn.IFS(ISTEXT(citizen_services_records_log!E576),PROPER(citizen_services_records_log!E576),ISBLANK(citizen_services_records_log!E576),"None")</f>
        <v>Elizabeth Van Der Merwe</v>
      </c>
      <c r="F576" s="6" cm="1">
        <f t="array" ref="F576">_xlfn.IFS(ISBLANK(citizen_services_records_log!F576),"None", TYPE(citizen_services_records_log!F576)=1,citizen_services_records_log!F576,citizen_services_records_log!F576="ID NOT PROVIDED","ID not provided" )</f>
        <v>902000000000</v>
      </c>
      <c r="G576" s="4">
        <f>IF(ISBLANK(citizen_services_records_log!G576),"None",IF(ISNUMBER(citizen_services_records_log!G576),citizen_services_records_log!G576,DATE(RIGHT(citizen_services_records_log!G576,4),MID(citizen_services_records_log!G576,4,2),LEFT(citizen_services_records_log!G576,2))))</f>
        <v>39853</v>
      </c>
      <c r="H576" s="5" t="str" cm="1">
        <f t="array" ref="H576">_xlfn.IFS(citizen_services_records_log!H576="M", "Male", citizen_services_records_log!H576 = "F", "Female", citizen_services_records_log!H576="male", "Male", citizen_services_records_log!H576="female","Female", ISBLANK(citizen_services_records_log!H576),"None", citizen_services_records_log!H576 = "Female", "Female", citizen_services_records_log!H576="Male","Male")</f>
        <v>None</v>
      </c>
      <c r="I576" s="6" t="str">
        <f>IF(OR(ISBLANK(citizen_services_records_log!I576),UPPER(TRIM(citizen_services_records_log!I576))="N/A"),"None",_xlfn.LET(_xlpm.d,RIGHT(SUBSTITUTE(SUBSTITUTE(SUBSTITUTE(SUBSTITUTE(citizen_services_records_log!I576," ",""),"-",""),"(",""),")",""),9),"0"&amp;LEFT(_xlpm.d,2)&amp;" "&amp;MID(_xlpm.d,3,3)&amp;" "&amp;RIGHT(_xlpm.d,4)))</f>
        <v>072 541 0684</v>
      </c>
      <c r="J576" s="5" t="str" cm="1">
        <f t="array" ref="J576">_xlfn.IFS(ISTEXT(citizen_services_records_log!J576),citizen_services_records_log!J576,ISBLANK(citizen_services_records_log!J576),"None")</f>
        <v>Ward 10</v>
      </c>
      <c r="K576" s="5" t="str" cm="1">
        <f t="array" ref="K576">_xlfn.IFS(ISTEXT(citizen_services_records_log!K576),citizen_services_records_log!K576, ISBLANK(citizen_services_records_log!K576),"None")</f>
        <v>Foster Child Grant</v>
      </c>
      <c r="L576" s="5" t="str" cm="1">
        <f t="array" ref="L576">SUBSTITUTE(PROPER(_xlfn.IFS(ISTEXT(citizen_services_records_log!L576),citizen_services_records_log!L576, ISBLANK(citizen_services_records_log!L576),"None")),"Id","ID",1)</f>
        <v>Complete</v>
      </c>
      <c r="M576" s="5" t="str" cm="1">
        <f t="array" ref="M576">IF(citizen_services_records_log!M576 = "Re-opened","Re-opened",PROPER(_xlfn.IFS(ISTEXT(citizen_services_records_log!M576),citizen_services_records_log!M576, ISBLANK(citizen_services_records_log!M576),"None")))</f>
        <v>None</v>
      </c>
      <c r="N576" s="5" t="str" cm="1">
        <f t="array" ref="N576">(_xlfn.IFS(ISTEXT(citizen_services_records_log!N576),citizen_services_records_log!N576,ISBLANK(citizen_services_records_log!N576),"None"))</f>
        <v>Q122</v>
      </c>
      <c r="O576" s="5" t="str" cm="1">
        <f t="array" ref="O576">_xlfn.IFS(ISTEXT(citizen_services_records_log!O576),PROPER(citizen_services_records_log!O576),ISBLANK(citizen_services_records_log!O576),"None")</f>
        <v>Chris Meyer</v>
      </c>
      <c r="P576" s="4" t="str">
        <f>IF(ISBLANK(citizen_services_records_log!P576),"None",IF(ISNUMBER(citizen_services_records_log!P576),citizen_services_records_log!P576,DATE(RIGHT(citizen_services_records_log!P576,4),MID(citizen_services_records_log!P576,4,2),LEFT(citizen_services_records_log!P576,2))))</f>
        <v>None</v>
      </c>
      <c r="Q576" s="5" t="str" cm="1">
        <f t="array" ref="Q576">SUBSTITUTE(_xlfn.IFS(ISTEXT(citizen_services_records_log!Q576),PROPER(citizen_services_records_log!Q576),ISBLANK(citizen_services_records_log!Q576),"None"),"Id","ID",1)</f>
        <v>None</v>
      </c>
    </row>
    <row r="577" spans="1:17" x14ac:dyDescent="0.3">
      <c r="A577" s="5" t="str">
        <f>IF(ISBLANK(citizen_services_records_log!A577),"None",(CONCATENATE(UPPER(_xlfn.TEXTBEFORE(SUBSTITUTE(citizen_services_records_log!A577, "-", ""), {"0","1","2","3","4","5","6","7","8","9"}, 1)),"-",RIGHT(citizen_services_records_log!A577,6))))</f>
        <v>DHA-000511</v>
      </c>
      <c r="B577" s="2">
        <f>IF(ISBLANK(citizen_services_records_log!B577),"None",IF(ISNUMBER(citizen_services_records_log!B577),citizen_services_records_log!B577,DATE(RIGHT(citizen_services_records_log!B577,4),MID(citizen_services_records_log!B577,4,2),LEFT(citizen_services_records_log!B577,2))))</f>
        <v>46236</v>
      </c>
      <c r="C577" s="5" t="str">
        <f>IF(citizen_services_records_log!C577 = "SASSA Grant Status Enquiry","SASSA - Grant Status Enquiry",IF(citizen_services_records_log!C577 = "SASSA Grant Application",  "SASSA - Grant Application", IF(citizen_services_records_log!C577=0,"None", citizen_services_records_log!C577)))</f>
        <v>Home Affairs - ID Application</v>
      </c>
      <c r="D577" s="5" t="str" cm="1">
        <f t="array" ref="D577">_xlfn.IFS(ISTEXT(citizen_services_records_log!D577),PROPER(citizen_services_records_log!D577),ISBLANK(citizen_services_records_log!D577),"None")</f>
        <v>Emfuleni Municipal Office</v>
      </c>
      <c r="E577" s="5" t="str" cm="1">
        <f t="array" ref="E577">_xlfn.IFS(ISTEXT(citizen_services_records_log!E577),PROPER(citizen_services_records_log!E577),ISBLANK(citizen_services_records_log!E577),"None")</f>
        <v>Refilwe Radebe</v>
      </c>
      <c r="F577" s="6" cm="1">
        <f t="array" ref="F577">_xlfn.IFS(ISBLANK(citizen_services_records_log!F577),"None", TYPE(citizen_services_records_log!F577)=1,citizen_services_records_log!F577,citizen_services_records_log!F577="ID NOT PROVIDED","ID not provided" )</f>
        <v>8610000000000</v>
      </c>
      <c r="G577" s="4">
        <f>IF(ISBLANK(citizen_services_records_log!G577),"None",IF(ISNUMBER(citizen_services_records_log!G577),citizen_services_records_log!G577,DATE(RIGHT(citizen_services_records_log!G577,4),MID(citizen_services_records_log!G577,4,2),LEFT(citizen_services_records_log!G577,2))))</f>
        <v>31685</v>
      </c>
      <c r="H577" s="5" t="str" cm="1">
        <f t="array" ref="H577">_xlfn.IFS(citizen_services_records_log!H577="M", "Male", citizen_services_records_log!H577 = "F", "Female", citizen_services_records_log!H577="male", "Male", citizen_services_records_log!H577="female","Female", ISBLANK(citizen_services_records_log!H577),"None", citizen_services_records_log!H577 = "Female", "Female", citizen_services_records_log!H577="Male","Male")</f>
        <v>Male</v>
      </c>
      <c r="I577" s="6" t="str">
        <f>IF(OR(ISBLANK(citizen_services_records_log!I577),UPPER(TRIM(citizen_services_records_log!I577))="N/A"),"None",_xlfn.LET(_xlpm.d,RIGHT(SUBSTITUTE(SUBSTITUTE(SUBSTITUTE(SUBSTITUTE(citizen_services_records_log!I577," ",""),"-",""),"(",""),")",""),9),"0"&amp;LEFT(_xlpm.d,2)&amp;" "&amp;MID(_xlpm.d,3,3)&amp;" "&amp;RIGHT(_xlpm.d,4)))</f>
        <v>070 772 1663</v>
      </c>
      <c r="J577" s="5" t="str" cm="1">
        <f t="array" ref="J577">_xlfn.IFS(ISTEXT(citizen_services_records_log!J577),citizen_services_records_log!J577,ISBLANK(citizen_services_records_log!J577),"None")</f>
        <v>Ward 16</v>
      </c>
      <c r="K577" s="5" t="str" cm="1">
        <f t="array" ref="K577">_xlfn.IFS(ISTEXT(citizen_services_records_log!K577),citizen_services_records_log!K577, ISBLANK(citizen_services_records_log!K577),"None")</f>
        <v>None</v>
      </c>
      <c r="L577" s="5" t="str" cm="1">
        <f t="array" ref="L577">SUBSTITUTE(PROPER(_xlfn.IFS(ISTEXT(citizen_services_records_log!L577),citizen_services_records_log!L577, ISBLANK(citizen_services_records_log!L577),"None")),"Id","ID",1)</f>
        <v>Rejected</v>
      </c>
      <c r="M577" s="5" t="str" cm="1">
        <f t="array" ref="M577">IF(citizen_services_records_log!M577 = "Re-opened","Re-opened",PROPER(_xlfn.IFS(ISTEXT(citizen_services_records_log!M577),citizen_services_records_log!M577, ISBLANK(citizen_services_records_log!M577),"None")))</f>
        <v>Captured</v>
      </c>
      <c r="N577" s="5" t="str" cm="1">
        <f t="array" ref="N577">(_xlfn.IFS(ISTEXT(citizen_services_records_log!N577),citizen_services_records_log!N577,ISBLANK(citizen_services_records_log!N577),"None"))</f>
        <v>Q277</v>
      </c>
      <c r="O577" s="5" t="str" cm="1">
        <f t="array" ref="O577">_xlfn.IFS(ISTEXT(citizen_services_records_log!O577),PROPER(citizen_services_records_log!O577),ISBLANK(citizen_services_records_log!O577),"None")</f>
        <v>Werner Khumalo</v>
      </c>
      <c r="P577" s="4" t="str">
        <f>IF(ISBLANK(citizen_services_records_log!P577),"None",IF(ISNUMBER(citizen_services_records_log!P577),citizen_services_records_log!P577,DATE(RIGHT(citizen_services_records_log!P577,4),MID(citizen_services_records_log!P577,4,2),LEFT(citizen_services_records_log!P577,2))))</f>
        <v>None</v>
      </c>
      <c r="Q577" s="5" t="str" cm="1">
        <f t="array" ref="Q577">SUBSTITUTE(_xlfn.IFS(ISTEXT(citizen_services_records_log!Q577),PROPER(citizen_services_records_log!Q577),ISBLANK(citizen_services_records_log!Q577),"None"),"Id","ID",1)</f>
        <v>System Offline - Captured Manually, Will Upload Later</v>
      </c>
    </row>
    <row r="578" spans="1:17" x14ac:dyDescent="0.3">
      <c r="A578" s="5" t="str">
        <f>IF(ISBLANK(citizen_services_records_log!A578),"None",(CONCATENATE(UPPER(_xlfn.TEXTBEFORE(SUBSTITUTE(citizen_services_records_log!A578, "-", ""), {"0","1","2","3","4","5","6","7","8","9"}, 1)),"-",RIGHT(citizen_services_records_log!A578,6))))</f>
        <v>DHA-000547</v>
      </c>
      <c r="B578" s="2">
        <f>IF(ISBLANK(citizen_services_records_log!B578),"None",IF(ISNUMBER(citizen_services_records_log!B578),citizen_services_records_log!B578,DATE(RIGHT(citizen_services_records_log!B578,4),MID(citizen_services_records_log!B578,4,2),LEFT(citizen_services_records_log!B578,2))))</f>
        <v>46023</v>
      </c>
      <c r="C578" s="5" t="str">
        <f>IF(citizen_services_records_log!C578 = "SASSA Grant Status Enquiry","SASSA - Grant Status Enquiry",IF(citizen_services_records_log!C578 = "SASSA Grant Application",  "SASSA - Grant Application", IF(citizen_services_records_log!C578=0,"None", citizen_services_records_log!C578)))</f>
        <v>Home Affairs - Passport Application</v>
      </c>
      <c r="D578" s="5" t="str" cm="1">
        <f t="array" ref="D578">_xlfn.IFS(ISTEXT(citizen_services_records_log!D578),PROPER(citizen_services_records_log!D578),ISBLANK(citizen_services_records_log!D578),"None")</f>
        <v>Vanderbijlpark Home Affairs</v>
      </c>
      <c r="E578" s="5" t="str" cm="1">
        <f t="array" ref="E578">_xlfn.IFS(ISTEXT(citizen_services_records_log!E578),PROPER(citizen_services_records_log!E578),ISBLANK(citizen_services_records_log!E578),"None")</f>
        <v>Nomvula Ndlovu</v>
      </c>
      <c r="F578" s="6" cm="1">
        <f t="array" ref="F578">_xlfn.IFS(ISBLANK(citizen_services_records_log!F578),"None", TYPE(citizen_services_records_log!F578)=1,citizen_services_records_log!F578,citizen_services_records_log!F578="ID NOT PROVIDED","ID not provided" )</f>
        <v>7010000000000</v>
      </c>
      <c r="G578" s="4">
        <f>IF(ISBLANK(citizen_services_records_log!G578),"None",IF(ISNUMBER(citizen_services_records_log!G578),citizen_services_records_log!G578,DATE(RIGHT(citizen_services_records_log!G578,4),MID(citizen_services_records_log!G578,4,2),LEFT(citizen_services_records_log!G578,2))))</f>
        <v>25927</v>
      </c>
      <c r="H578" s="5" t="str" cm="1">
        <f t="array" ref="H578">_xlfn.IFS(citizen_services_records_log!H578="M", "Male", citizen_services_records_log!H578 = "F", "Female", citizen_services_records_log!H578="male", "Male", citizen_services_records_log!H578="female","Female", ISBLANK(citizen_services_records_log!H578),"None", citizen_services_records_log!H578 = "Female", "Female", citizen_services_records_log!H578="Male","Male")</f>
        <v>Female</v>
      </c>
      <c r="I578" s="6" t="str">
        <f>IF(OR(ISBLANK(citizen_services_records_log!I578),UPPER(TRIM(citizen_services_records_log!I578))="N/A"),"None",_xlfn.LET(_xlpm.d,RIGHT(SUBSTITUTE(SUBSTITUTE(SUBSTITUTE(SUBSTITUTE(citizen_services_records_log!I578," ",""),"-",""),"(",""),")",""),9),"0"&amp;LEFT(_xlpm.d,2)&amp;" "&amp;MID(_xlpm.d,3,3)&amp;" "&amp;RIGHT(_xlpm.d,4)))</f>
        <v>063 275 8753</v>
      </c>
      <c r="J578" s="5" t="str" cm="1">
        <f t="array" ref="J578">_xlfn.IFS(ISTEXT(citizen_services_records_log!J578),citizen_services_records_log!J578,ISBLANK(citizen_services_records_log!J578),"None")</f>
        <v>Ward 4</v>
      </c>
      <c r="K578" s="5" t="str" cm="1">
        <f t="array" ref="K578">_xlfn.IFS(ISTEXT(citizen_services_records_log!K578),citizen_services_records_log!K578, ISBLANK(citizen_services_records_log!K578),"None")</f>
        <v>None</v>
      </c>
      <c r="L578" s="5" t="str" cm="1">
        <f t="array" ref="L578">SUBSTITUTE(PROPER(_xlfn.IFS(ISTEXT(citizen_services_records_log!L578),citizen_services_records_log!L578, ISBLANK(citizen_services_records_log!L578),"None")),"Id","ID",1)</f>
        <v>Complete</v>
      </c>
      <c r="M578" s="5" t="str" cm="1">
        <f t="array" ref="M578">IF(citizen_services_records_log!M578 = "Re-opened","Re-opened",PROPER(_xlfn.IFS(ISTEXT(citizen_services_records_log!M578),citizen_services_records_log!M578, ISBLANK(citizen_services_records_log!M578),"None")))</f>
        <v>Captured</v>
      </c>
      <c r="N578" s="5" t="str" cm="1">
        <f t="array" ref="N578">(_xlfn.IFS(ISTEXT(citizen_services_records_log!N578),citizen_services_records_log!N578,ISBLANK(citizen_services_records_log!N578),"None"))</f>
        <v>Q035</v>
      </c>
      <c r="O578" s="5" t="str" cm="1">
        <f t="array" ref="O578">_xlfn.IFS(ISTEXT(citizen_services_records_log!O578),PROPER(citizen_services_records_log!O578),ISBLANK(citizen_services_records_log!O578),"None")</f>
        <v>Chris Radebe</v>
      </c>
      <c r="P578" s="4" t="str">
        <f>IF(ISBLANK(citizen_services_records_log!P578),"None",IF(ISNUMBER(citizen_services_records_log!P578),citizen_services_records_log!P578,DATE(RIGHT(citizen_services_records_log!P578,4),MID(citizen_services_records_log!P578,4,2),LEFT(citizen_services_records_log!P578,2))))</f>
        <v>None</v>
      </c>
      <c r="Q578" s="5" t="str" cm="1">
        <f t="array" ref="Q578">SUBSTITUTE(_xlfn.IFS(ISTEXT(citizen_services_records_log!Q578),PROPER(citizen_services_records_log!Q578),ISBLANK(citizen_services_records_log!Q578),"None"),"Id","ID",1)</f>
        <v>Applicant Is A Minor, Guardian Present And Documented</v>
      </c>
    </row>
    <row r="579" spans="1:17" x14ac:dyDescent="0.3">
      <c r="A579" s="5" t="str">
        <f>IF(ISBLANK(citizen_services_records_log!A579),"None",(CONCATENATE(UPPER(_xlfn.TEXTBEFORE(SUBSTITUTE(citizen_services_records_log!A579, "-", ""), {"0","1","2","3","4","5","6","7","8","9"}, 1)),"-",RIGHT(citizen_services_records_log!A579,6))))</f>
        <v>DHA-000632</v>
      </c>
      <c r="B579" s="2">
        <f>IF(ISBLANK(citizen_services_records_log!B579),"None",IF(ISNUMBER(citizen_services_records_log!B579),citizen_services_records_log!B579,DATE(RIGHT(citizen_services_records_log!B579,4),MID(citizen_services_records_log!B579,4,2),LEFT(citizen_services_records_log!B579,2))))</f>
        <v>46184</v>
      </c>
      <c r="C579" s="5" t="str">
        <f>IF(citizen_services_records_log!C579 = "SASSA Grant Status Enquiry","SASSA - Grant Status Enquiry",IF(citizen_services_records_log!C579 = "SASSA Grant Application",  "SASSA - Grant Application", IF(citizen_services_records_log!C579=0,"None", citizen_services_records_log!C579)))</f>
        <v>Home Affairs - ID Application</v>
      </c>
      <c r="D579" s="5" t="str" cm="1">
        <f t="array" ref="D579">_xlfn.IFS(ISTEXT(citizen_services_records_log!D579),PROPER(citizen_services_records_log!D579),ISBLANK(citizen_services_records_log!D579),"None")</f>
        <v>Vanderbijlpark Home Affairs</v>
      </c>
      <c r="E579" s="5" t="str" cm="1">
        <f t="array" ref="E579">_xlfn.IFS(ISTEXT(citizen_services_records_log!E579),PROPER(citizen_services_records_log!E579),ISBLANK(citizen_services_records_log!E579),"None")</f>
        <v>Tumelo Nkosi</v>
      </c>
      <c r="F579" s="6" cm="1">
        <f t="array" ref="F579">_xlfn.IFS(ISBLANK(citizen_services_records_log!F579),"None", TYPE(citizen_services_records_log!F579)=1,citizen_services_records_log!F579,citizen_services_records_log!F579="ID NOT PROVIDED","ID not provided" )</f>
        <v>90110493541</v>
      </c>
      <c r="G579" s="4" t="str">
        <f>IF(ISBLANK(citizen_services_records_log!G579),"None",IF(ISNUMBER(citizen_services_records_log!G579),citizen_services_records_log!G579,DATE(RIGHT(citizen_services_records_log!G579,4),MID(citizen_services_records_log!G579,4,2),LEFT(citizen_services_records_log!G579,2))))</f>
        <v>None</v>
      </c>
      <c r="H579" s="5" t="str" cm="1">
        <f t="array" ref="H579">_xlfn.IFS(citizen_services_records_log!H579="M", "Male", citizen_services_records_log!H579 = "F", "Female", citizen_services_records_log!H579="male", "Male", citizen_services_records_log!H579="female","Female", ISBLANK(citizen_services_records_log!H579),"None", citizen_services_records_log!H579 = "Female", "Female", citizen_services_records_log!H579="Male","Male")</f>
        <v>Male</v>
      </c>
      <c r="I579" s="6" t="str">
        <f>IF(OR(ISBLANK(citizen_services_records_log!I579),UPPER(TRIM(citizen_services_records_log!I579))="N/A"),"None",_xlfn.LET(_xlpm.d,RIGHT(SUBSTITUTE(SUBSTITUTE(SUBSTITUTE(SUBSTITUTE(citizen_services_records_log!I579," ",""),"-",""),"(",""),")",""),9),"0"&amp;LEFT(_xlpm.d,2)&amp;" "&amp;MID(_xlpm.d,3,3)&amp;" "&amp;RIGHT(_xlpm.d,4)))</f>
        <v>081 646 7397</v>
      </c>
      <c r="J579" s="5" t="str" cm="1">
        <f t="array" ref="J579">_xlfn.IFS(ISTEXT(citizen_services_records_log!J579),citizen_services_records_log!J579,ISBLANK(citizen_services_records_log!J579),"None")</f>
        <v>Ward 8</v>
      </c>
      <c r="K579" s="5" t="str" cm="1">
        <f t="array" ref="K579">_xlfn.IFS(ISTEXT(citizen_services_records_log!K579),citizen_services_records_log!K579, ISBLANK(citizen_services_records_log!K579),"None")</f>
        <v>None</v>
      </c>
      <c r="L579" s="5" t="str" cm="1">
        <f t="array" ref="L579">SUBSTITUTE(PROPER(_xlfn.IFS(ISTEXT(citizen_services_records_log!L579),citizen_services_records_log!L579, ISBLANK(citizen_services_records_log!L579),"None")),"Id","ID",1)</f>
        <v>Rejected</v>
      </c>
      <c r="M579" s="5" t="str" cm="1">
        <f t="array" ref="M579">IF(citizen_services_records_log!M579 = "Re-opened","Re-opened",PROPER(_xlfn.IFS(ISTEXT(citizen_services_records_log!M579),citizen_services_records_log!M579, ISBLANK(citizen_services_records_log!M579),"None")))</f>
        <v>None</v>
      </c>
      <c r="N579" s="5" t="str" cm="1">
        <f t="array" ref="N579">(_xlfn.IFS(ISTEXT(citizen_services_records_log!N579),citizen_services_records_log!N579,ISBLANK(citizen_services_records_log!N579),"None"))</f>
        <v>Q124</v>
      </c>
      <c r="O579" s="5" t="str" cm="1">
        <f t="array" ref="O579">_xlfn.IFS(ISTEXT(citizen_services_records_log!O579),PROPER(citizen_services_records_log!O579),ISBLANK(citizen_services_records_log!O579),"None")</f>
        <v>Busisiwe Sithole</v>
      </c>
      <c r="P579" s="4" t="str">
        <f>IF(ISBLANK(citizen_services_records_log!P579),"None",IF(ISNUMBER(citizen_services_records_log!P579),citizen_services_records_log!P579,DATE(RIGHT(citizen_services_records_log!P579,4),MID(citizen_services_records_log!P579,4,2),LEFT(citizen_services_records_log!P579,2))))</f>
        <v>None</v>
      </c>
      <c r="Q579" s="5" t="str" cm="1">
        <f t="array" ref="Q579">SUBSTITUTE(_xlfn.IFS(ISTEXT(citizen_services_records_log!Q579),PROPER(citizen_services_records_log!Q579),ISBLANK(citizen_services_records_log!Q579),"None"),"Id","ID",1)</f>
        <v>System Offline - Captured Manually, Will Upload Later</v>
      </c>
    </row>
    <row r="580" spans="1:17" x14ac:dyDescent="0.3">
      <c r="A580" s="5" t="str">
        <f>IF(ISBLANK(citizen_services_records_log!A580),"None",(CONCATENATE(UPPER(_xlfn.TEXTBEFORE(SUBSTITUTE(citizen_services_records_log!A580, "-", ""), {"0","1","2","3","4","5","6","7","8","9"}, 1)),"-",RIGHT(citizen_services_records_log!A580,6))))</f>
        <v>DHA-000171</v>
      </c>
      <c r="B580" s="2" t="str">
        <f>IF(ISBLANK(citizen_services_records_log!B580),"None",IF(ISNUMBER(citizen_services_records_log!B580),citizen_services_records_log!B580,DATE(RIGHT(citizen_services_records_log!B580,4),MID(citizen_services_records_log!B580,4,2),LEFT(citizen_services_records_log!B580,2))))</f>
        <v>None</v>
      </c>
      <c r="C580" s="5" t="str">
        <f>IF(citizen_services_records_log!C580 = "SASSA Grant Status Enquiry","SASSA - Grant Status Enquiry",IF(citizen_services_records_log!C580 = "SASSA Grant Application",  "SASSA - Grant Application", IF(citizen_services_records_log!C580=0,"None", citizen_services_records_log!C580)))</f>
        <v>Home Affairs - Passport Application</v>
      </c>
      <c r="D580" s="5" t="str" cm="1">
        <f t="array" ref="D580">_xlfn.IFS(ISTEXT(citizen_services_records_log!D580),PROPER(citizen_services_records_log!D580),ISBLANK(citizen_services_records_log!D580),"None")</f>
        <v>Vereeniging Home Affairs</v>
      </c>
      <c r="E580" s="5" t="str" cm="1">
        <f t="array" ref="E580">_xlfn.IFS(ISTEXT(citizen_services_records_log!E580),PROPER(citizen_services_records_log!E580),ISBLANK(citizen_services_records_log!E580),"None")</f>
        <v>Willem Steyn</v>
      </c>
      <c r="F580" s="6" cm="1">
        <f t="array" ref="F580">_xlfn.IFS(ISBLANK(citizen_services_records_log!F580),"None", TYPE(citizen_services_records_log!F580)=1,citizen_services_records_log!F580,citizen_services_records_log!F580="ID NOT PROVIDED","ID not provided" )</f>
        <v>8300000000000</v>
      </c>
      <c r="G580" s="4">
        <f>IF(ISBLANK(citizen_services_records_log!G580),"None",IF(ISNUMBER(citizen_services_records_log!G580),citizen_services_records_log!G580,DATE(RIGHT(citizen_services_records_log!G580,4),MID(citizen_services_records_log!G580,4,2),LEFT(citizen_services_records_log!G580,2))))</f>
        <v>30432</v>
      </c>
      <c r="H580" s="5" t="str" cm="1">
        <f t="array" ref="H580">_xlfn.IFS(citizen_services_records_log!H580="M", "Male", citizen_services_records_log!H580 = "F", "Female", citizen_services_records_log!H580="male", "Male", citizen_services_records_log!H580="female","Female", ISBLANK(citizen_services_records_log!H580),"None", citizen_services_records_log!H580 = "Female", "Female", citizen_services_records_log!H580="Male","Male")</f>
        <v>None</v>
      </c>
      <c r="I580" s="6" t="str">
        <f>IF(OR(ISBLANK(citizen_services_records_log!I580),UPPER(TRIM(citizen_services_records_log!I580))="N/A"),"None",_xlfn.LET(_xlpm.d,RIGHT(SUBSTITUTE(SUBSTITUTE(SUBSTITUTE(SUBSTITUTE(citizen_services_records_log!I580," ",""),"-",""),"(",""),")",""),9),"0"&amp;LEFT(_xlpm.d,2)&amp;" "&amp;MID(_xlpm.d,3,3)&amp;" "&amp;RIGHT(_xlpm.d,4)))</f>
        <v>None</v>
      </c>
      <c r="J580" s="5" t="str" cm="1">
        <f t="array" ref="J580">_xlfn.IFS(ISTEXT(citizen_services_records_log!J580),citizen_services_records_log!J580,ISBLANK(citizen_services_records_log!J580),"None")</f>
        <v>Ward 3</v>
      </c>
      <c r="K580" s="5" t="str" cm="1">
        <f t="array" ref="K580">_xlfn.IFS(ISTEXT(citizen_services_records_log!K580),citizen_services_records_log!K580, ISBLANK(citizen_services_records_log!K580),"None")</f>
        <v>None</v>
      </c>
      <c r="L580" s="5" t="str" cm="1">
        <f t="array" ref="L580">SUBSTITUTE(PROPER(_xlfn.IFS(ISTEXT(citizen_services_records_log!L580),citizen_services_records_log!L580, ISBLANK(citizen_services_records_log!L580),"None")),"Id","ID",1)</f>
        <v>Pending Verification</v>
      </c>
      <c r="M580" s="5" t="str" cm="1">
        <f t="array" ref="M580">IF(citizen_services_records_log!M580 = "Re-opened","Re-opened",PROPER(_xlfn.IFS(ISTEXT(citizen_services_records_log!M580),citizen_services_records_log!M580, ISBLANK(citizen_services_records_log!M580),"None")))</f>
        <v>Closed</v>
      </c>
      <c r="N580" s="5" t="str" cm="1">
        <f t="array" ref="N580">(_xlfn.IFS(ISTEXT(citizen_services_records_log!N580),citizen_services_records_log!N580,ISBLANK(citizen_services_records_log!N580),"None"))</f>
        <v>Q196</v>
      </c>
      <c r="O580" s="5" t="str" cm="1">
        <f t="array" ref="O580">_xlfn.IFS(ISTEXT(citizen_services_records_log!O580),PROPER(citizen_services_records_log!O580),ISBLANK(citizen_services_records_log!O580),"None")</f>
        <v>Werner Meyer</v>
      </c>
      <c r="P580" s="4">
        <f>IF(ISBLANK(citizen_services_records_log!P580),"None",IF(ISNUMBER(citizen_services_records_log!P580),citizen_services_records_log!P580,DATE(RIGHT(citizen_services_records_log!P580,4),MID(citizen_services_records_log!P580,4,2),LEFT(citizen_services_records_log!P580,2))))</f>
        <v>46288</v>
      </c>
      <c r="Q580" s="5" t="str" cm="1">
        <f t="array" ref="Q580">SUBSTITUTE(_xlfn.IFS(ISTEXT(citizen_services_records_log!Q580),PROPER(citizen_services_records_log!Q580),ISBLANK(citizen_services_records_log!Q580),"None"),"Id","ID",1)</f>
        <v>Urgent Case - Fast-Tracked Per Supervisor Approval</v>
      </c>
    </row>
    <row r="581" spans="1:17" x14ac:dyDescent="0.3">
      <c r="A581" s="5" t="str">
        <f>IF(ISBLANK(citizen_services_records_log!A581),"None",(CONCATENATE(UPPER(_xlfn.TEXTBEFORE(SUBSTITUTE(citizen_services_records_log!A581, "-", ""), {"0","1","2","3","4","5","6","7","8","9"}, 1)),"-",RIGHT(citizen_services_records_log!A581,6))))</f>
        <v>CLN-000815</v>
      </c>
      <c r="B581" s="2">
        <f>IF(ISBLANK(citizen_services_records_log!B581),"None",IF(ISNUMBER(citizen_services_records_log!B581),citizen_services_records_log!B581,DATE(RIGHT(citizen_services_records_log!B581,4),MID(citizen_services_records_log!B581,4,2),LEFT(citizen_services_records_log!B581,2))))</f>
        <v>46046</v>
      </c>
      <c r="C581" s="5" t="str">
        <f>IF(citizen_services_records_log!C581 = "SASSA Grant Status Enquiry","SASSA - Grant Status Enquiry",IF(citizen_services_records_log!C581 = "SASSA Grant Application",  "SASSA - Grant Application", IF(citizen_services_records_log!C581=0,"None", citizen_services_records_log!C581)))</f>
        <v>Clinic - Immunisation</v>
      </c>
      <c r="D581" s="5" t="str" cm="1">
        <f t="array" ref="D581">_xlfn.IFS(ISTEXT(citizen_services_records_log!D581),PROPER(citizen_services_records_log!D581),ISBLANK(citizen_services_records_log!D581),"None")</f>
        <v>Three Rivers Clinic</v>
      </c>
      <c r="E581" s="5" t="str" cm="1">
        <f t="array" ref="E581">_xlfn.IFS(ISTEXT(citizen_services_records_log!E581),PROPER(citizen_services_records_log!E581),ISBLANK(citizen_services_records_log!E581),"None")</f>
        <v>Johannes Molefe</v>
      </c>
      <c r="F581" s="6" cm="1">
        <f t="array" ref="F581">_xlfn.IFS(ISBLANK(citizen_services_records_log!F581),"None", TYPE(citizen_services_records_log!F581)=1,citizen_services_records_log!F581,citizen_services_records_log!F581="ID NOT PROVIDED","ID not provided" )</f>
        <v>2310000000000</v>
      </c>
      <c r="G581" s="4">
        <f>IF(ISBLANK(citizen_services_records_log!G581),"None",IF(ISNUMBER(citizen_services_records_log!G581),citizen_services_records_log!G581,DATE(RIGHT(citizen_services_records_log!G581,4),MID(citizen_services_records_log!G581,4,2),LEFT(citizen_services_records_log!G581,2))))</f>
        <v>45274</v>
      </c>
      <c r="H581" s="5" t="str" cm="1">
        <f t="array" ref="H581">_xlfn.IFS(citizen_services_records_log!H581="M", "Male", citizen_services_records_log!H581 = "F", "Female", citizen_services_records_log!H581="male", "Male", citizen_services_records_log!H581="female","Female", ISBLANK(citizen_services_records_log!H581),"None", citizen_services_records_log!H581 = "Female", "Female", citizen_services_records_log!H581="Male","Male")</f>
        <v>Female</v>
      </c>
      <c r="I581" s="6" t="str">
        <f>IF(OR(ISBLANK(citizen_services_records_log!I581),UPPER(TRIM(citizen_services_records_log!I581))="N/A"),"None",_xlfn.LET(_xlpm.d,RIGHT(SUBSTITUTE(SUBSTITUTE(SUBSTITUTE(SUBSTITUTE(citizen_services_records_log!I581," ",""),"-",""),"(",""),")",""),9),"0"&amp;LEFT(_xlpm.d,2)&amp;" "&amp;MID(_xlpm.d,3,3)&amp;" "&amp;RIGHT(_xlpm.d,4)))</f>
        <v>081 731 4896</v>
      </c>
      <c r="J581" s="5" t="str" cm="1">
        <f t="array" ref="J581">_xlfn.IFS(ISTEXT(citizen_services_records_log!J581),citizen_services_records_log!J581,ISBLANK(citizen_services_records_log!J581),"None")</f>
        <v>Ward 18</v>
      </c>
      <c r="K581" s="5" t="str" cm="1">
        <f t="array" ref="K581">_xlfn.IFS(ISTEXT(citizen_services_records_log!K581),citizen_services_records_log!K581, ISBLANK(citizen_services_records_log!K581),"None")</f>
        <v>None</v>
      </c>
      <c r="L581" s="5" t="str" cm="1">
        <f t="array" ref="L581">SUBSTITUTE(PROPER(_xlfn.IFS(ISTEXT(citizen_services_records_log!L581),citizen_services_records_log!L581, ISBLANK(citizen_services_records_log!L581),"None")),"Id","ID",1)</f>
        <v>Complete</v>
      </c>
      <c r="M581" s="5" t="str" cm="1">
        <f t="array" ref="M581">IF(citizen_services_records_log!M581 = "Re-opened","Re-opened",PROPER(_xlfn.IFS(ISTEXT(citizen_services_records_log!M581),citizen_services_records_log!M581, ISBLANK(citizen_services_records_log!M581),"None")))</f>
        <v>None</v>
      </c>
      <c r="N581" s="5" t="str" cm="1">
        <f t="array" ref="N581">(_xlfn.IFS(ISTEXT(citizen_services_records_log!N581),citizen_services_records_log!N581,ISBLANK(citizen_services_records_log!N581),"None"))</f>
        <v>Q121</v>
      </c>
      <c r="O581" s="5" t="str" cm="1">
        <f t="array" ref="O581">_xlfn.IFS(ISTEXT(citizen_services_records_log!O581),PROPER(citizen_services_records_log!O581),ISBLANK(citizen_services_records_log!O581),"None")</f>
        <v>Zanele Coetzee</v>
      </c>
      <c r="P581" s="4" t="str">
        <f>IF(ISBLANK(citizen_services_records_log!P581),"None",IF(ISNUMBER(citizen_services_records_log!P581),citizen_services_records_log!P581,DATE(RIGHT(citizen_services_records_log!P581,4),MID(citizen_services_records_log!P581,4,2),LEFT(citizen_services_records_log!P581,2))))</f>
        <v>None</v>
      </c>
      <c r="Q581" s="5" t="str" cm="1">
        <f t="array" ref="Q581">SUBSTITUTE(_xlfn.IFS(ISTEXT(citizen_services_records_log!Q581),PROPER(citizen_services_records_log!Q581),ISBLANK(citizen_services_records_log!Q581),"None"),"Id","ID",1)</f>
        <v>Follow-Up Call Required To Confirm Banking Details</v>
      </c>
    </row>
    <row r="582" spans="1:17" x14ac:dyDescent="0.3">
      <c r="A582" s="5" t="str">
        <f>IF(ISBLANK(citizen_services_records_log!A582),"None",(CONCATENATE(UPPER(_xlfn.TEXTBEFORE(SUBSTITUTE(citizen_services_records_log!A582, "-", ""), {"0","1","2","3","4","5","6","7","8","9"}, 1)),"-",RIGHT(citizen_services_records_log!A582,6))))</f>
        <v>MUN-000994</v>
      </c>
      <c r="B582" s="2">
        <f>IF(ISBLANK(citizen_services_records_log!B582),"None",IF(ISNUMBER(citizen_services_records_log!B582),citizen_services_records_log!B582,DATE(RIGHT(citizen_services_records_log!B582,4),MID(citizen_services_records_log!B582,4,2),LEFT(citizen_services_records_log!B582,2))))</f>
        <v>46136</v>
      </c>
      <c r="C582" s="5" t="str">
        <f>IF(citizen_services_records_log!C582 = "SASSA Grant Status Enquiry","SASSA - Grant Status Enquiry",IF(citizen_services_records_log!C582 = "SASSA Grant Application",  "SASSA - Grant Application", IF(citizen_services_records_log!C582=0,"None", citizen_services_records_log!C582)))</f>
        <v>Municipal - Account Query</v>
      </c>
      <c r="D582" s="5" t="str" cm="1">
        <f t="array" ref="D582">_xlfn.IFS(ISTEXT(citizen_services_records_log!D582),PROPER(citizen_services_records_log!D582),ISBLANK(citizen_services_records_log!D582),"None")</f>
        <v>Evaton Sassa Office</v>
      </c>
      <c r="E582" s="5" t="str" cm="1">
        <f t="array" ref="E582">_xlfn.IFS(ISTEXT(citizen_services_records_log!E582),PROPER(citizen_services_records_log!E582),ISBLANK(citizen_services_records_log!E582),"None")</f>
        <v>Zodwa Steyn</v>
      </c>
      <c r="F582" s="6" cm="1">
        <f t="array" ref="F582">_xlfn.IFS(ISBLANK(citizen_services_records_log!F582),"None", TYPE(citizen_services_records_log!F582)=1,citizen_services_records_log!F582,citizen_services_records_log!F582="ID NOT PROVIDED","ID not provided" )</f>
        <v>55013192241</v>
      </c>
      <c r="G582" s="4">
        <f>IF(ISBLANK(citizen_services_records_log!G582),"None",IF(ISNUMBER(citizen_services_records_log!G582),citizen_services_records_log!G582,DATE(RIGHT(citizen_services_records_log!G582,4),MID(citizen_services_records_log!G582,4,2),LEFT(citizen_services_records_log!G582,2))))</f>
        <v>20120</v>
      </c>
      <c r="H582" s="5" t="str" cm="1">
        <f t="array" ref="H582">_xlfn.IFS(citizen_services_records_log!H582="M", "Male", citizen_services_records_log!H582 = "F", "Female", citizen_services_records_log!H582="male", "Male", citizen_services_records_log!H582="female","Female", ISBLANK(citizen_services_records_log!H582),"None", citizen_services_records_log!H582 = "Female", "Female", citizen_services_records_log!H582="Male","Male")</f>
        <v>None</v>
      </c>
      <c r="I582" s="6" t="str">
        <f>IF(OR(ISBLANK(citizen_services_records_log!I582),UPPER(TRIM(citizen_services_records_log!I582))="N/A"),"None",_xlfn.LET(_xlpm.d,RIGHT(SUBSTITUTE(SUBSTITUTE(SUBSTITUTE(SUBSTITUTE(citizen_services_records_log!I582," ",""),"-",""),"(",""),")",""),9),"0"&amp;LEFT(_xlpm.d,2)&amp;" "&amp;MID(_xlpm.d,3,3)&amp;" "&amp;RIGHT(_xlpm.d,4)))</f>
        <v>074 589 8631</v>
      </c>
      <c r="J582" s="5" t="str" cm="1">
        <f t="array" ref="J582">_xlfn.IFS(ISTEXT(citizen_services_records_log!J582),citizen_services_records_log!J582,ISBLANK(citizen_services_records_log!J582),"None")</f>
        <v>Ward 15</v>
      </c>
      <c r="K582" s="5" t="str" cm="1">
        <f t="array" ref="K582">_xlfn.IFS(ISTEXT(citizen_services_records_log!K582),citizen_services_records_log!K582, ISBLANK(citizen_services_records_log!K582),"None")</f>
        <v>None</v>
      </c>
      <c r="L582" s="5" t="str" cm="1">
        <f t="array" ref="L582">SUBSTITUTE(PROPER(_xlfn.IFS(ISTEXT(citizen_services_records_log!L582),citizen_services_records_log!L582, ISBLANK(citizen_services_records_log!L582),"None")),"Id","ID",1)</f>
        <v>Rejected</v>
      </c>
      <c r="M582" s="5" t="str" cm="1">
        <f t="array" ref="M582">IF(citizen_services_records_log!M582 = "Re-opened","Re-opened",PROPER(_xlfn.IFS(ISTEXT(citizen_services_records_log!M582),citizen_services_records_log!M582, ISBLANK(citizen_services_records_log!M582),"None")))</f>
        <v>Closed</v>
      </c>
      <c r="N582" s="5" t="str" cm="1">
        <f t="array" ref="N582">(_xlfn.IFS(ISTEXT(citizen_services_records_log!N582),citizen_services_records_log!N582,ISBLANK(citizen_services_records_log!N582),"None"))</f>
        <v>Q048</v>
      </c>
      <c r="O582" s="5" t="str" cm="1">
        <f t="array" ref="O582">_xlfn.IFS(ISTEXT(citizen_services_records_log!O582),PROPER(citizen_services_records_log!O582),ISBLANK(citizen_services_records_log!O582),"None")</f>
        <v>Andries Khumalo</v>
      </c>
      <c r="P582" s="4" t="str">
        <f>IF(ISBLANK(citizen_services_records_log!P582),"None",IF(ISNUMBER(citizen_services_records_log!P582),citizen_services_records_log!P582,DATE(RIGHT(citizen_services_records_log!P582,4),MID(citizen_services_records_log!P582,4,2),LEFT(citizen_services_records_log!P582,2))))</f>
        <v>None</v>
      </c>
      <c r="Q582" s="5" t="str" cm="1">
        <f t="array" ref="Q582">SUBSTITUTE(_xlfn.IFS(ISTEXT(citizen_services_records_log!Q582),PROPER(citizen_services_records_log!Q582),ISBLANK(citizen_services_records_log!Q582),"None"),"Id","ID",1)</f>
        <v>Incorrect ID Number Provided Initially, Corrected</v>
      </c>
    </row>
    <row r="583" spans="1:17" x14ac:dyDescent="0.3">
      <c r="A583" s="5" t="str">
        <f>IF(ISBLANK(citizen_services_records_log!A583),"None",(CONCATENATE(UPPER(_xlfn.TEXTBEFORE(SUBSTITUTE(citizen_services_records_log!A583, "-", ""), {"0","1","2","3","4","5","6","7","8","9"}, 1)),"-",RIGHT(citizen_services_records_log!A583,6))))</f>
        <v>SASSA-000187</v>
      </c>
      <c r="B583" s="2">
        <f>IF(ISBLANK(citizen_services_records_log!B583),"None",IF(ISNUMBER(citizen_services_records_log!B583),citizen_services_records_log!B583,DATE(RIGHT(citizen_services_records_log!B583,4),MID(citizen_services_records_log!B583,4,2),LEFT(citizen_services_records_log!B583,2))))</f>
        <v>46228</v>
      </c>
      <c r="C583" s="5" t="str">
        <f>IF(citizen_services_records_log!C583 = "SASSA Grant Status Enquiry","SASSA - Grant Status Enquiry",IF(citizen_services_records_log!C583 = "SASSA Grant Application",  "SASSA - Grant Application", IF(citizen_services_records_log!C583=0,"None", citizen_services_records_log!C583)))</f>
        <v>SASSA - Grant Application</v>
      </c>
      <c r="D583" s="5" t="str" cm="1">
        <f t="array" ref="D583">_xlfn.IFS(ISTEXT(citizen_services_records_log!D583),PROPER(citizen_services_records_log!D583),ISBLANK(citizen_services_records_log!D583),"None")</f>
        <v>Sasolburg Home Affairs</v>
      </c>
      <c r="E583" s="5" t="str" cm="1">
        <f t="array" ref="E583">_xlfn.IFS(ISTEXT(citizen_services_records_log!E583),PROPER(citizen_services_records_log!E583),ISBLANK(citizen_services_records_log!E583),"None")</f>
        <v>Zodwa Ndlovu</v>
      </c>
      <c r="F583" s="6" cm="1">
        <f t="array" ref="F583">_xlfn.IFS(ISBLANK(citizen_services_records_log!F583),"None", TYPE(citizen_services_records_log!F583)=1,citizen_services_records_log!F583,citizen_services_records_log!F583="ID NOT PROVIDED","ID not provided" )</f>
        <v>1000000000000</v>
      </c>
      <c r="G583" s="4">
        <f>IF(ISBLANK(citizen_services_records_log!G583),"None",IF(ISNUMBER(citizen_services_records_log!G583),citizen_services_records_log!G583,DATE(RIGHT(citizen_services_records_log!G583,4),MID(citizen_services_records_log!G583,4,2),LEFT(citizen_services_records_log!G583,2))))</f>
        <v>40267</v>
      </c>
      <c r="H583" s="5" t="str" cm="1">
        <f t="array" ref="H583">_xlfn.IFS(citizen_services_records_log!H583="M", "Male", citizen_services_records_log!H583 = "F", "Female", citizen_services_records_log!H583="male", "Male", citizen_services_records_log!H583="female","Female", ISBLANK(citizen_services_records_log!H583),"None", citizen_services_records_log!H583 = "Female", "Female", citizen_services_records_log!H583="Male","Male")</f>
        <v>Male</v>
      </c>
      <c r="I583" s="6" t="str">
        <f>IF(OR(ISBLANK(citizen_services_records_log!I583),UPPER(TRIM(citizen_services_records_log!I583))="N/A"),"None",_xlfn.LET(_xlpm.d,RIGHT(SUBSTITUTE(SUBSTITUTE(SUBSTITUTE(SUBSTITUTE(citizen_services_records_log!I583," ",""),"-",""),"(",""),")",""),9),"0"&amp;LEFT(_xlpm.d,2)&amp;" "&amp;MID(_xlpm.d,3,3)&amp;" "&amp;RIGHT(_xlpm.d,4)))</f>
        <v>082 281 5837</v>
      </c>
      <c r="J583" s="5" t="str" cm="1">
        <f t="array" ref="J583">_xlfn.IFS(ISTEXT(citizen_services_records_log!J583),citizen_services_records_log!J583,ISBLANK(citizen_services_records_log!J583),"None")</f>
        <v>Ward 3 (Informal Settlement)</v>
      </c>
      <c r="K583" s="5" t="str" cm="1">
        <f t="array" ref="K583">_xlfn.IFS(ISTEXT(citizen_services_records_log!K583),citizen_services_records_log!K583, ISBLANK(citizen_services_records_log!K583),"None")</f>
        <v>SRD Grant</v>
      </c>
      <c r="L583" s="5" t="str" cm="1">
        <f t="array" ref="L583">SUBSTITUTE(PROPER(_xlfn.IFS(ISTEXT(citizen_services_records_log!L583),citizen_services_records_log!L583, ISBLANK(citizen_services_records_log!L583),"None")),"Id","ID",1)</f>
        <v>Awaiting Home Affairs Confirmation</v>
      </c>
      <c r="M583" s="5" t="str" cm="1">
        <f t="array" ref="M583">IF(citizen_services_records_log!M583 = "Re-opened","Re-opened",PROPER(_xlfn.IFS(ISTEXT(citizen_services_records_log!M583),citizen_services_records_log!M583, ISBLANK(citizen_services_records_log!M583),"None")))</f>
        <v>Closed</v>
      </c>
      <c r="N583" s="5" t="str" cm="1">
        <f t="array" ref="N583">(_xlfn.IFS(ISTEXT(citizen_services_records_log!N583),citizen_services_records_log!N583,ISBLANK(citizen_services_records_log!N583),"None"))</f>
        <v>Q162</v>
      </c>
      <c r="O583" s="5" t="str" cm="1">
        <f t="array" ref="O583">_xlfn.IFS(ISTEXT(citizen_services_records_log!O583),PROPER(citizen_services_records_log!O583),ISBLANK(citizen_services_records_log!O583),"None")</f>
        <v>Deon Sithole</v>
      </c>
      <c r="P583" s="4" t="str">
        <f>IF(ISBLANK(citizen_services_records_log!P583),"None",IF(ISNUMBER(citizen_services_records_log!P583),citizen_services_records_log!P583,DATE(RIGHT(citizen_services_records_log!P583,4),MID(citizen_services_records_log!P583,4,2),LEFT(citizen_services_records_log!P583,2))))</f>
        <v>None</v>
      </c>
      <c r="Q583" s="5" t="str" cm="1">
        <f t="array" ref="Q583">SUBSTITUTE(_xlfn.IFS(ISTEXT(citizen_services_records_log!Q583),PROPER(citizen_services_records_log!Q583),ISBLANK(citizen_services_records_log!Q583),"None"),"Id","ID",1)</f>
        <v>None</v>
      </c>
    </row>
    <row r="584" spans="1:17" x14ac:dyDescent="0.3">
      <c r="A584" s="5" t="str">
        <f>IF(ISBLANK(citizen_services_records_log!A584),"None",(CONCATENATE(UPPER(_xlfn.TEXTBEFORE(SUBSTITUTE(citizen_services_records_log!A584, "-", ""), {"0","1","2","3","4","5","6","7","8","9"}, 1)),"-",RIGHT(citizen_services_records_log!A584,6))))</f>
        <v>MUN-000011</v>
      </c>
      <c r="B584" s="2">
        <f>IF(ISBLANK(citizen_services_records_log!B584),"None",IF(ISNUMBER(citizen_services_records_log!B584),citizen_services_records_log!B584,DATE(RIGHT(citizen_services_records_log!B584,4),MID(citizen_services_records_log!B584,4,2),LEFT(citizen_services_records_log!B584,2))))</f>
        <v>46121</v>
      </c>
      <c r="C584" s="5" t="str">
        <f>IF(citizen_services_records_log!C584 = "SASSA Grant Status Enquiry","SASSA - Grant Status Enquiry",IF(citizen_services_records_log!C584 = "SASSA Grant Application",  "SASSA - Grant Application", IF(citizen_services_records_log!C584=0,"None", citizen_services_records_log!C584)))</f>
        <v>Municipal - Service Request</v>
      </c>
      <c r="D584" s="5" t="str" cm="1">
        <f t="array" ref="D584">_xlfn.IFS(ISTEXT(citizen_services_records_log!D584),PROPER(citizen_services_records_log!D584),ISBLANK(citizen_services_records_log!D584),"None")</f>
        <v>Sebokeng Sassa Office</v>
      </c>
      <c r="E584" s="5" t="str" cm="1">
        <f t="array" ref="E584">_xlfn.IFS(ISTEXT(citizen_services_records_log!E584),PROPER(citizen_services_records_log!E584),ISBLANK(citizen_services_records_log!E584),"None")</f>
        <v>Lindiwe Botha</v>
      </c>
      <c r="F584" s="6" t="str" cm="1">
        <f t="array" ref="F584">_xlfn.IFS(ISBLANK(citizen_services_records_log!F584),"None", TYPE(citizen_services_records_log!F584)=1,citizen_services_records_log!F584,citizen_services_records_log!F584="ID NOT PROVIDED","ID not provided" )</f>
        <v>None</v>
      </c>
      <c r="G584" s="4">
        <f>IF(ISBLANK(citizen_services_records_log!G584),"None",IF(ISNUMBER(citizen_services_records_log!G584),citizen_services_records_log!G584,DATE(RIGHT(citizen_services_records_log!G584,4),MID(citizen_services_records_log!G584,4,2),LEFT(citizen_services_records_log!G584,2))))</f>
        <v>18803</v>
      </c>
      <c r="H584" s="5" t="str" cm="1">
        <f t="array" ref="H584">_xlfn.IFS(citizen_services_records_log!H584="M", "Male", citizen_services_records_log!H584 = "F", "Female", citizen_services_records_log!H584="male", "Male", citizen_services_records_log!H584="female","Female", ISBLANK(citizen_services_records_log!H584),"None", citizen_services_records_log!H584 = "Female", "Female", citizen_services_records_log!H584="Male","Male")</f>
        <v>Male</v>
      </c>
      <c r="I584" s="6" t="str">
        <f>IF(OR(ISBLANK(citizen_services_records_log!I584),UPPER(TRIM(citizen_services_records_log!I584))="N/A"),"None",_xlfn.LET(_xlpm.d,RIGHT(SUBSTITUTE(SUBSTITUTE(SUBSTITUTE(SUBSTITUTE(citizen_services_records_log!I584," ",""),"-",""),"(",""),")",""),9),"0"&amp;LEFT(_xlpm.d,2)&amp;" "&amp;MID(_xlpm.d,3,3)&amp;" "&amp;RIGHT(_xlpm.d,4)))</f>
        <v>070 637 5108</v>
      </c>
      <c r="J584" s="5" t="str" cm="1">
        <f t="array" ref="J584">_xlfn.IFS(ISTEXT(citizen_services_records_log!J584),citizen_services_records_log!J584,ISBLANK(citizen_services_records_log!J584),"None")</f>
        <v>Ward 14</v>
      </c>
      <c r="K584" s="5" t="str" cm="1">
        <f t="array" ref="K584">_xlfn.IFS(ISTEXT(citizen_services_records_log!K584),citizen_services_records_log!K584, ISBLANK(citizen_services_records_log!K584),"None")</f>
        <v>None</v>
      </c>
      <c r="L584" s="5" t="str" cm="1">
        <f t="array" ref="L584">SUBSTITUTE(PROPER(_xlfn.IFS(ISTEXT(citizen_services_records_log!L584),citizen_services_records_log!L584, ISBLANK(citizen_services_records_log!L584),"None")),"Id","ID",1)</f>
        <v>None</v>
      </c>
      <c r="M584" s="5" t="str" cm="1">
        <f t="array" ref="M584">IF(citizen_services_records_log!M584 = "Re-opened","Re-opened",PROPER(_xlfn.IFS(ISTEXT(citizen_services_records_log!M584),citizen_services_records_log!M584, ISBLANK(citizen_services_records_log!M584),"None")))</f>
        <v>Resolved</v>
      </c>
      <c r="N584" s="5" t="str" cm="1">
        <f t="array" ref="N584">(_xlfn.IFS(ISTEXT(citizen_services_records_log!N584),citizen_services_records_log!N584,ISBLANK(citizen_services_records_log!N584),"None"))</f>
        <v>Q008</v>
      </c>
      <c r="O584" s="5" t="str" cm="1">
        <f t="array" ref="O584">_xlfn.IFS(ISTEXT(citizen_services_records_log!O584),PROPER(citizen_services_records_log!O584),ISBLANK(citizen_services_records_log!O584),"None")</f>
        <v>Chris Swart</v>
      </c>
      <c r="P584" s="4" t="str">
        <f>IF(ISBLANK(citizen_services_records_log!P584),"None",IF(ISNUMBER(citizen_services_records_log!P584),citizen_services_records_log!P584,DATE(RIGHT(citizen_services_records_log!P584,4),MID(citizen_services_records_log!P584,4,2),LEFT(citizen_services_records_log!P584,2))))</f>
        <v>None</v>
      </c>
      <c r="Q584" s="5" t="str" cm="1">
        <f t="array" ref="Q584">SUBSTITUTE(_xlfn.IFS(ISTEXT(citizen_services_records_log!Q584),PROPER(citizen_services_records_log!Q584),ISBLANK(citizen_services_records_log!Q584),"None"),"Id","ID",1)</f>
        <v>Applicant Is A Minor, Guardian Present And Documented</v>
      </c>
    </row>
    <row r="585" spans="1:17" x14ac:dyDescent="0.3">
      <c r="A585" s="5" t="str">
        <f>IF(ISBLANK(citizen_services_records_log!A585),"None",(CONCATENATE(UPPER(_xlfn.TEXTBEFORE(SUBSTITUTE(citizen_services_records_log!A585, "-", ""), {"0","1","2","3","4","5","6","7","8","9"}, 1)),"-",RIGHT(citizen_services_records_log!A585,6))))</f>
        <v>DHA-000721</v>
      </c>
      <c r="B585" s="2">
        <f>IF(ISBLANK(citizen_services_records_log!B585),"None",IF(ISNUMBER(citizen_services_records_log!B585),citizen_services_records_log!B585,DATE(RIGHT(citizen_services_records_log!B585,4),MID(citizen_services_records_log!B585,4,2),LEFT(citizen_services_records_log!B585,2))))</f>
        <v>46074</v>
      </c>
      <c r="C585" s="5" t="str">
        <f>IF(citizen_services_records_log!C585 = "SASSA Grant Status Enquiry","SASSA - Grant Status Enquiry",IF(citizen_services_records_log!C585 = "SASSA Grant Application",  "SASSA - Grant Application", IF(citizen_services_records_log!C585=0,"None", citizen_services_records_log!C585)))</f>
        <v>Home Affairs - Passport Application</v>
      </c>
      <c r="D585" s="5" t="str" cm="1">
        <f t="array" ref="D585">_xlfn.IFS(ISTEXT(citizen_services_records_log!D585),PROPER(citizen_services_records_log!D585),ISBLANK(citizen_services_records_log!D585),"None")</f>
        <v>Meyerton Municipal Office</v>
      </c>
      <c r="E585" s="5" t="str" cm="1">
        <f t="array" ref="E585">_xlfn.IFS(ISTEXT(citizen_services_records_log!E585),PROPER(citizen_services_records_log!E585),ISBLANK(citizen_services_records_log!E585),"None")</f>
        <v>Johannes Steyn</v>
      </c>
      <c r="F585" s="6" cm="1">
        <f t="array" ref="F585">_xlfn.IFS(ISBLANK(citizen_services_records_log!F585),"None", TYPE(citizen_services_records_log!F585)=1,citizen_services_records_log!F585,citizen_services_records_log!F585="ID NOT PROVIDED","ID not provided" )</f>
        <v>5000000000000</v>
      </c>
      <c r="G585" s="4">
        <f>IF(ISBLANK(citizen_services_records_log!G585),"None",IF(ISNUMBER(citizen_services_records_log!G585),citizen_services_records_log!G585,DATE(RIGHT(citizen_services_records_log!G585,4),MID(citizen_services_records_log!G585,4,2),LEFT(citizen_services_records_log!G585,2))))</f>
        <v>18288</v>
      </c>
      <c r="H585" s="5" t="str" cm="1">
        <f t="array" ref="H585">_xlfn.IFS(citizen_services_records_log!H585="M", "Male", citizen_services_records_log!H585 = "F", "Female", citizen_services_records_log!H585="male", "Male", citizen_services_records_log!H585="female","Female", ISBLANK(citizen_services_records_log!H585),"None", citizen_services_records_log!H585 = "Female", "Female", citizen_services_records_log!H585="Male","Male")</f>
        <v>Male</v>
      </c>
      <c r="I585" s="6" t="str">
        <f>IF(OR(ISBLANK(citizen_services_records_log!I585),UPPER(TRIM(citizen_services_records_log!I585))="N/A"),"None",_xlfn.LET(_xlpm.d,RIGHT(SUBSTITUTE(SUBSTITUTE(SUBSTITUTE(SUBSTITUTE(citizen_services_records_log!I585," ",""),"-",""),"(",""),")",""),9),"0"&amp;LEFT(_xlpm.d,2)&amp;" "&amp;MID(_xlpm.d,3,3)&amp;" "&amp;RIGHT(_xlpm.d,4)))</f>
        <v>062 715 1241</v>
      </c>
      <c r="J585" s="5" t="str" cm="1">
        <f t="array" ref="J585">_xlfn.IFS(ISTEXT(citizen_services_records_log!J585),citizen_services_records_log!J585,ISBLANK(citizen_services_records_log!J585),"None")</f>
        <v>Ward 2</v>
      </c>
      <c r="K585" s="5" t="str" cm="1">
        <f t="array" ref="K585">_xlfn.IFS(ISTEXT(citizen_services_records_log!K585),citizen_services_records_log!K585, ISBLANK(citizen_services_records_log!K585),"None")</f>
        <v>None</v>
      </c>
      <c r="L585" s="5" t="str" cm="1">
        <f t="array" ref="L585">SUBSTITUTE(PROPER(_xlfn.IFS(ISTEXT(citizen_services_records_log!L585),citizen_services_records_log!L585, ISBLANK(citizen_services_records_log!L585),"None")),"Id","ID",1)</f>
        <v>Rejected</v>
      </c>
      <c r="M585" s="5" t="str" cm="1">
        <f t="array" ref="M585">IF(citizen_services_records_log!M585 = "Re-opened","Re-opened",PROPER(_xlfn.IFS(ISTEXT(citizen_services_records_log!M585),citizen_services_records_log!M585, ISBLANK(citizen_services_records_log!M585),"None")))</f>
        <v>Captured</v>
      </c>
      <c r="N585" s="5" t="str" cm="1">
        <f t="array" ref="N585">(_xlfn.IFS(ISTEXT(citizen_services_records_log!N585),citizen_services_records_log!N585,ISBLANK(citizen_services_records_log!N585),"None"))</f>
        <v>Q180</v>
      </c>
      <c r="O585" s="5" t="str" cm="1">
        <f t="array" ref="O585">_xlfn.IFS(ISTEXT(citizen_services_records_log!O585),PROPER(citizen_services_records_log!O585),ISBLANK(citizen_services_records_log!O585),"None")</f>
        <v>Zanele Radebe</v>
      </c>
      <c r="P585" s="4" t="str">
        <f>IF(ISBLANK(citizen_services_records_log!P585),"None",IF(ISNUMBER(citizen_services_records_log!P585),citizen_services_records_log!P585,DATE(RIGHT(citizen_services_records_log!P585,4),MID(citizen_services_records_log!P585,4,2),LEFT(citizen_services_records_log!P585,2))))</f>
        <v>None</v>
      </c>
      <c r="Q585" s="5" t="str" cm="1">
        <f t="array" ref="Q585">SUBSTITUTE(_xlfn.IFS(ISTEXT(citizen_services_records_log!Q585),PROPER(citizen_services_records_log!Q585),ISBLANK(citizen_services_records_log!Q585),"None"),"Id","ID",1)</f>
        <v>None</v>
      </c>
    </row>
    <row r="586" spans="1:17" x14ac:dyDescent="0.3">
      <c r="A586" s="5" t="str">
        <f>IF(ISBLANK(citizen_services_records_log!A586),"None",(CONCATENATE(UPPER(_xlfn.TEXTBEFORE(SUBSTITUTE(citizen_services_records_log!A586, "-", ""), {"0","1","2","3","4","5","6","7","8","9"}, 1)),"-",RIGHT(citizen_services_records_log!A586,6))))</f>
        <v>SASSA-000895</v>
      </c>
      <c r="B586" s="2">
        <f>IF(ISBLANK(citizen_services_records_log!B586),"None",IF(ISNUMBER(citizen_services_records_log!B586),citizen_services_records_log!B586,DATE(RIGHT(citizen_services_records_log!B586,4),MID(citizen_services_records_log!B586,4,2),LEFT(citizen_services_records_log!B586,2))))</f>
        <v>46134</v>
      </c>
      <c r="C586" s="5" t="str">
        <f>IF(citizen_services_records_log!C586 = "SASSA Grant Status Enquiry","SASSA - Grant Status Enquiry",IF(citizen_services_records_log!C586 = "SASSA Grant Application",  "SASSA - Grant Application", IF(citizen_services_records_log!C586=0,"None", citizen_services_records_log!C586)))</f>
        <v>SASSA - Grant Application</v>
      </c>
      <c r="D586" s="5" t="str" cm="1">
        <f t="array" ref="D586">_xlfn.IFS(ISTEXT(citizen_services_records_log!D586),PROPER(citizen_services_records_log!D586),ISBLANK(citizen_services_records_log!D586),"None")</f>
        <v>Vereeniging Home Affairs</v>
      </c>
      <c r="E586" s="5" t="str" cm="1">
        <f t="array" ref="E586">_xlfn.IFS(ISTEXT(citizen_services_records_log!E586),PROPER(citizen_services_records_log!E586),ISBLANK(citizen_services_records_log!E586),"None")</f>
        <v>Thabo Mokgadi</v>
      </c>
      <c r="F586" s="6" cm="1">
        <f t="array" ref="F586">_xlfn.IFS(ISBLANK(citizen_services_records_log!F586),"None", TYPE(citizen_services_records_log!F586)=1,citizen_services_records_log!F586,citizen_services_records_log!F586="ID NOT PROVIDED","ID not provided" )</f>
        <v>5610000000000</v>
      </c>
      <c r="G586" s="4">
        <f>IF(ISBLANK(citizen_services_records_log!G586),"None",IF(ISNUMBER(citizen_services_records_log!G586),citizen_services_records_log!G586,DATE(RIGHT(citizen_services_records_log!G586,4),MID(citizen_services_records_log!G586,4,2),LEFT(citizen_services_records_log!G586,2))))</f>
        <v>20578</v>
      </c>
      <c r="H586" s="5" t="str" cm="1">
        <f t="array" ref="H586">_xlfn.IFS(citizen_services_records_log!H586="M", "Male", citizen_services_records_log!H586 = "F", "Female", citizen_services_records_log!H586="male", "Male", citizen_services_records_log!H586="female","Female", ISBLANK(citizen_services_records_log!H586),"None", citizen_services_records_log!H586 = "Female", "Female", citizen_services_records_log!H586="Male","Male")</f>
        <v>Male</v>
      </c>
      <c r="I586" s="6" t="str">
        <f>IF(OR(ISBLANK(citizen_services_records_log!I586),UPPER(TRIM(citizen_services_records_log!I586))="N/A"),"None",_xlfn.LET(_xlpm.d,RIGHT(SUBSTITUTE(SUBSTITUTE(SUBSTITUTE(SUBSTITUTE(citizen_services_records_log!I586," ",""),"-",""),"(",""),")",""),9),"0"&amp;LEFT(_xlpm.d,2)&amp;" "&amp;MID(_xlpm.d,3,3)&amp;" "&amp;RIGHT(_xlpm.d,4)))</f>
        <v>082 966 7627</v>
      </c>
      <c r="J586" s="5" t="str" cm="1">
        <f t="array" ref="J586">_xlfn.IFS(ISTEXT(citizen_services_records_log!J586),citizen_services_records_log!J586,ISBLANK(citizen_services_records_log!J586),"None")</f>
        <v>Ward 3 (Informal Settlement)</v>
      </c>
      <c r="K586" s="5" t="str" cm="1">
        <f t="array" ref="K586">_xlfn.IFS(ISTEXT(citizen_services_records_log!K586),citizen_services_records_log!K586, ISBLANK(citizen_services_records_log!K586),"None")</f>
        <v>None</v>
      </c>
      <c r="L586" s="5" t="str" cm="1">
        <f t="array" ref="L586">SUBSTITUTE(PROPER(_xlfn.IFS(ISTEXT(citizen_services_records_log!L586),citizen_services_records_log!L586, ISBLANK(citizen_services_records_log!L586),"None")),"Id","ID",1)</f>
        <v>Complete</v>
      </c>
      <c r="M586" s="5" t="str" cm="1">
        <f t="array" ref="M586">IF(citizen_services_records_log!M586 = "Re-opened","Re-opened",PROPER(_xlfn.IFS(ISTEXT(citizen_services_records_log!M586),citizen_services_records_log!M586, ISBLANK(citizen_services_records_log!M586),"None")))</f>
        <v>Re-opened</v>
      </c>
      <c r="N586" s="5" t="str" cm="1">
        <f t="array" ref="N586">(_xlfn.IFS(ISTEXT(citizen_services_records_log!N586),citizen_services_records_log!N586,ISBLANK(citizen_services_records_log!N586),"None"))</f>
        <v>Q272</v>
      </c>
      <c r="O586" s="5" t="str" cm="1">
        <f t="array" ref="O586">_xlfn.IFS(ISTEXT(citizen_services_records_log!O586),PROPER(citizen_services_records_log!O586),ISBLANK(citizen_services_records_log!O586),"None")</f>
        <v>Busisiwe Radebe</v>
      </c>
      <c r="P586" s="4" t="str">
        <f>IF(ISBLANK(citizen_services_records_log!P586),"None",IF(ISNUMBER(citizen_services_records_log!P586),citizen_services_records_log!P586,DATE(RIGHT(citizen_services_records_log!P586,4),MID(citizen_services_records_log!P586,4,2),LEFT(citizen_services_records_log!P586,2))))</f>
        <v>None</v>
      </c>
      <c r="Q586" s="5" t="str" cm="1">
        <f t="array" ref="Q586">SUBSTITUTE(_xlfn.IFS(ISTEXT(citizen_services_records_log!Q586),PROPER(citizen_services_records_log!Q586),ISBLANK(citizen_services_records_log!Q586),"None"),"Id","ID",1)</f>
        <v>Home Affairs System Down For Maintenance During Visit</v>
      </c>
    </row>
    <row r="587" spans="1:17" x14ac:dyDescent="0.3">
      <c r="A587" s="5" t="str">
        <f>IF(ISBLANK(citizen_services_records_log!A587),"None",(CONCATENATE(UPPER(_xlfn.TEXTBEFORE(SUBSTITUTE(citizen_services_records_log!A587, "-", ""), {"0","1","2","3","4","5","6","7","8","9"}, 1)),"-",RIGHT(citizen_services_records_log!A587,6))))</f>
        <v>MUN-000066</v>
      </c>
      <c r="B587" s="2">
        <f>IF(ISBLANK(citizen_services_records_log!B587),"None",IF(ISNUMBER(citizen_services_records_log!B587),citizen_services_records_log!B587,DATE(RIGHT(citizen_services_records_log!B587,4),MID(citizen_services_records_log!B587,4,2),LEFT(citizen_services_records_log!B587,2))))</f>
        <v>46328</v>
      </c>
      <c r="C587" s="5" t="str">
        <f>IF(citizen_services_records_log!C587 = "SASSA Grant Status Enquiry","SASSA - Grant Status Enquiry",IF(citizen_services_records_log!C587 = "SASSA Grant Application",  "SASSA - Grant Application", IF(citizen_services_records_log!C587=0,"None", citizen_services_records_log!C587)))</f>
        <v>Municipal - Service Request</v>
      </c>
      <c r="D587" s="5" t="str" cm="1">
        <f t="array" ref="D587">_xlfn.IFS(ISTEXT(citizen_services_records_log!D587),PROPER(citizen_services_records_log!D587),ISBLANK(citizen_services_records_log!D587),"None")</f>
        <v>Sharpeville Clinic</v>
      </c>
      <c r="E587" s="5" t="str" cm="1">
        <f t="array" ref="E587">_xlfn.IFS(ISTEXT(citizen_services_records_log!E587),PROPER(citizen_services_records_log!E587),ISBLANK(citizen_services_records_log!E587),"None")</f>
        <v>Sipho Fourie</v>
      </c>
      <c r="F587" s="6" t="str" cm="1">
        <f t="array" ref="F587">_xlfn.IFS(ISBLANK(citizen_services_records_log!F587),"None", TYPE(citizen_services_records_log!F587)=1,citizen_services_records_log!F587,citizen_services_records_log!F587="ID NOT PROVIDED","ID not provided" )</f>
        <v>None</v>
      </c>
      <c r="G587" s="4">
        <f>IF(ISBLANK(citizen_services_records_log!G587),"None",IF(ISNUMBER(citizen_services_records_log!G587),citizen_services_records_log!G587,DATE(RIGHT(citizen_services_records_log!G587,4),MID(citizen_services_records_log!G587,4,2),LEFT(citizen_services_records_log!G587,2))))</f>
        <v>36864</v>
      </c>
      <c r="H587" s="5" t="str" cm="1">
        <f t="array" ref="H587">_xlfn.IFS(citizen_services_records_log!H587="M", "Male", citizen_services_records_log!H587 = "F", "Female", citizen_services_records_log!H587="male", "Male", citizen_services_records_log!H587="female","Female", ISBLANK(citizen_services_records_log!H587),"None", citizen_services_records_log!H587 = "Female", "Female", citizen_services_records_log!H587="Male","Male")</f>
        <v>Female</v>
      </c>
      <c r="I587" s="6" t="str">
        <f>IF(OR(ISBLANK(citizen_services_records_log!I587),UPPER(TRIM(citizen_services_records_log!I587))="N/A"),"None",_xlfn.LET(_xlpm.d,RIGHT(SUBSTITUTE(SUBSTITUTE(SUBSTITUTE(SUBSTITUTE(citizen_services_records_log!I587," ",""),"-",""),"(",""),")",""),9),"0"&amp;LEFT(_xlpm.d,2)&amp;" "&amp;MID(_xlpm.d,3,3)&amp;" "&amp;RIGHT(_xlpm.d,4)))</f>
        <v>None</v>
      </c>
      <c r="J587" s="5" t="str" cm="1">
        <f t="array" ref="J587">_xlfn.IFS(ISTEXT(citizen_services_records_log!J587),citizen_services_records_log!J587,ISBLANK(citizen_services_records_log!J587),"None")</f>
        <v>Ward 17</v>
      </c>
      <c r="K587" s="5" t="str" cm="1">
        <f t="array" ref="K587">_xlfn.IFS(ISTEXT(citizen_services_records_log!K587),citizen_services_records_log!K587, ISBLANK(citizen_services_records_log!K587),"None")</f>
        <v>None</v>
      </c>
      <c r="L587" s="5" t="str" cm="1">
        <f t="array" ref="L587">SUBSTITUTE(PROPER(_xlfn.IFS(ISTEXT(citizen_services_records_log!L587),citizen_services_records_log!L587, ISBLANK(citizen_services_records_log!L587),"None")),"Id","ID",1)</f>
        <v>Pending Verification</v>
      </c>
      <c r="M587" s="5" t="str" cm="1">
        <f t="array" ref="M587">IF(citizen_services_records_log!M587 = "Re-opened","Re-opened",PROPER(_xlfn.IFS(ISTEXT(citizen_services_records_log!M587),citizen_services_records_log!M587, ISBLANK(citizen_services_records_log!M587),"None")))</f>
        <v>Awaiting Documents</v>
      </c>
      <c r="N587" s="5" t="str" cm="1">
        <f t="array" ref="N587">(_xlfn.IFS(ISTEXT(citizen_services_records_log!N587),citizen_services_records_log!N587,ISBLANK(citizen_services_records_log!N587),"None"))</f>
        <v>Q162</v>
      </c>
      <c r="O587" s="5" t="str" cm="1">
        <f t="array" ref="O587">_xlfn.IFS(ISTEXT(citizen_services_records_log!O587),PROPER(citizen_services_records_log!O587),ISBLANK(citizen_services_records_log!O587),"None")</f>
        <v>None</v>
      </c>
      <c r="P587" s="4" t="str">
        <f>IF(ISBLANK(citizen_services_records_log!P587),"None",IF(ISNUMBER(citizen_services_records_log!P587),citizen_services_records_log!P587,DATE(RIGHT(citizen_services_records_log!P587,4),MID(citizen_services_records_log!P587,4,2),LEFT(citizen_services_records_log!P587,2))))</f>
        <v>None</v>
      </c>
      <c r="Q587" s="5" t="str" cm="1">
        <f t="array" ref="Q587">SUBSTITUTE(_xlfn.IFS(ISTEXT(citizen_services_records_log!Q587),PROPER(citizen_services_records_log!Q587),ISBLANK(citizen_services_records_log!Q587),"None"),"Id","ID",1)</f>
        <v>Client To Return With Proof Of Residence</v>
      </c>
    </row>
    <row r="588" spans="1:17" x14ac:dyDescent="0.3">
      <c r="A588" s="5" t="str">
        <f>IF(ISBLANK(citizen_services_records_log!A588),"None",(CONCATENATE(UPPER(_xlfn.TEXTBEFORE(SUBSTITUTE(citizen_services_records_log!A588, "-", ""), {"0","1","2","3","4","5","6","7","8","9"}, 1)),"-",RIGHT(citizen_services_records_log!A588,6))))</f>
        <v>SASSA-000190</v>
      </c>
      <c r="B588" s="2">
        <f>IF(ISBLANK(citizen_services_records_log!B588),"None",IF(ISNUMBER(citizen_services_records_log!B588),citizen_services_records_log!B588,DATE(RIGHT(citizen_services_records_log!B588,4),MID(citizen_services_records_log!B588,4,2),LEFT(citizen_services_records_log!B588,2))))</f>
        <v>46079</v>
      </c>
      <c r="C588" s="5" t="str">
        <f>IF(citizen_services_records_log!C588 = "SASSA Grant Status Enquiry","SASSA - Grant Status Enquiry",IF(citizen_services_records_log!C588 = "SASSA Grant Application",  "SASSA - Grant Application", IF(citizen_services_records_log!C588=0,"None", citizen_services_records_log!C588)))</f>
        <v>SASSA - Grant Status Enquiry</v>
      </c>
      <c r="D588" s="5" t="str" cm="1">
        <f t="array" ref="D588">_xlfn.IFS(ISTEXT(citizen_services_records_log!D588),PROPER(citizen_services_records_log!D588),ISBLANK(citizen_services_records_log!D588),"None")</f>
        <v>Vereeniging Home Affairs</v>
      </c>
      <c r="E588" s="5" t="str" cm="1">
        <f t="array" ref="E588">_xlfn.IFS(ISTEXT(citizen_services_records_log!E588),PROPER(citizen_services_records_log!E588),ISBLANK(citizen_services_records_log!E588),"None")</f>
        <v>Sipho Radebe</v>
      </c>
      <c r="F588" s="6" cm="1">
        <f t="array" ref="F588">_xlfn.IFS(ISBLANK(citizen_services_records_log!F588),"None", TYPE(citizen_services_records_log!F588)=1,citizen_services_records_log!F588,citizen_services_records_log!F588="ID NOT PROVIDED","ID not provided" )</f>
        <v>2210000000000</v>
      </c>
      <c r="G588" s="4">
        <f>IF(ISBLANK(citizen_services_records_log!G588),"None",IF(ISNUMBER(citizen_services_records_log!G588),citizen_services_records_log!G588,DATE(RIGHT(citizen_services_records_log!G588,4),MID(citizen_services_records_log!G588,4,2),LEFT(citizen_services_records_log!G588,2))))</f>
        <v>44889</v>
      </c>
      <c r="H588" s="5" t="str" cm="1">
        <f t="array" ref="H588">_xlfn.IFS(citizen_services_records_log!H588="M", "Male", citizen_services_records_log!H588 = "F", "Female", citizen_services_records_log!H588="male", "Male", citizen_services_records_log!H588="female","Female", ISBLANK(citizen_services_records_log!H588),"None", citizen_services_records_log!H588 = "Female", "Female", citizen_services_records_log!H588="Male","Male")</f>
        <v>Female</v>
      </c>
      <c r="I588" s="6" t="str">
        <f>IF(OR(ISBLANK(citizen_services_records_log!I588),UPPER(TRIM(citizen_services_records_log!I588))="N/A"),"None",_xlfn.LET(_xlpm.d,RIGHT(SUBSTITUTE(SUBSTITUTE(SUBSTITUTE(SUBSTITUTE(citizen_services_records_log!I588," ",""),"-",""),"(",""),")",""),9),"0"&amp;LEFT(_xlpm.d,2)&amp;" "&amp;MID(_xlpm.d,3,3)&amp;" "&amp;RIGHT(_xlpm.d,4)))</f>
        <v>None</v>
      </c>
      <c r="J588" s="5" t="str" cm="1">
        <f t="array" ref="J588">_xlfn.IFS(ISTEXT(citizen_services_records_log!J588),citizen_services_records_log!J588,ISBLANK(citizen_services_records_log!J588),"None")</f>
        <v>Ward 1</v>
      </c>
      <c r="K588" s="5" t="str" cm="1">
        <f t="array" ref="K588">_xlfn.IFS(ISTEXT(citizen_services_records_log!K588),citizen_services_records_log!K588, ISBLANK(citizen_services_records_log!K588),"None")</f>
        <v>Foster Child Grant</v>
      </c>
      <c r="L588" s="5" t="str" cm="1">
        <f t="array" ref="L588">SUBSTITUTE(PROPER(_xlfn.IFS(ISTEXT(citizen_services_records_log!L588),citizen_services_records_log!L588, ISBLANK(citizen_services_records_log!L588),"None")),"Id","ID",1)</f>
        <v>Incomplete - Missing ID Copy</v>
      </c>
      <c r="M588" s="5" t="str" cm="1">
        <f t="array" ref="M588">IF(citizen_services_records_log!M588 = "Re-opened","Re-opened",PROPER(_xlfn.IFS(ISTEXT(citizen_services_records_log!M588),citizen_services_records_log!M588, ISBLANK(citizen_services_records_log!M588),"None")))</f>
        <v>Pending</v>
      </c>
      <c r="N588" s="5" t="str" cm="1">
        <f t="array" ref="N588">(_xlfn.IFS(ISTEXT(citizen_services_records_log!N588),citizen_services_records_log!N588,ISBLANK(citizen_services_records_log!N588),"None"))</f>
        <v>Q060</v>
      </c>
      <c r="O588" s="5" t="str" cm="1">
        <f t="array" ref="O588">_xlfn.IFS(ISTEXT(citizen_services_records_log!O588),PROPER(citizen_services_records_log!O588),ISBLANK(citizen_services_records_log!O588),"None")</f>
        <v>Deon Khumalo</v>
      </c>
      <c r="P588" s="4">
        <f>IF(ISBLANK(citizen_services_records_log!P588),"None",IF(ISNUMBER(citizen_services_records_log!P588),citizen_services_records_log!P588,DATE(RIGHT(citizen_services_records_log!P588,4),MID(citizen_services_records_log!P588,4,2),LEFT(citizen_services_records_log!P588,2))))</f>
        <v>46268</v>
      </c>
      <c r="Q588" s="5" t="str" cm="1">
        <f t="array" ref="Q588">SUBSTITUTE(_xlfn.IFS(ISTEXT(citizen_services_records_log!Q588),PROPER(citizen_services_records_log!Q588),ISBLANK(citizen_services_records_log!Q588),"None"),"Id","ID",1)</f>
        <v>Duplicate Application Found On System - Flagged</v>
      </c>
    </row>
    <row r="589" spans="1:17" x14ac:dyDescent="0.3">
      <c r="A589" s="5" t="str">
        <f>IF(ISBLANK(citizen_services_records_log!A589),"None",(CONCATENATE(UPPER(_xlfn.TEXTBEFORE(SUBSTITUTE(citizen_services_records_log!A589, "-", ""), {"0","1","2","3","4","5","6","7","8","9"}, 1)),"-",RIGHT(citizen_services_records_log!A589,6))))</f>
        <v>SASSA-000117</v>
      </c>
      <c r="B589" s="2">
        <f>IF(ISBLANK(citizen_services_records_log!B589),"None",IF(ISNUMBER(citizen_services_records_log!B589),citizen_services_records_log!B589,DATE(RIGHT(citizen_services_records_log!B589,4),MID(citizen_services_records_log!B589,4,2),LEFT(citizen_services_records_log!B589,2))))</f>
        <v>46003</v>
      </c>
      <c r="C589" s="5" t="str">
        <f>IF(citizen_services_records_log!C589 = "SASSA Grant Status Enquiry","SASSA - Grant Status Enquiry",IF(citizen_services_records_log!C589 = "SASSA Grant Application",  "SASSA - Grant Application", IF(citizen_services_records_log!C589=0,"None", citizen_services_records_log!C589)))</f>
        <v>SASSA - Grant Application</v>
      </c>
      <c r="D589" s="5" t="str" cm="1">
        <f t="array" ref="D589">_xlfn.IFS(ISTEXT(citizen_services_records_log!D589),PROPER(citizen_services_records_log!D589),ISBLANK(citizen_services_records_log!D589),"None")</f>
        <v>Vanderbijlpark Home Affairs</v>
      </c>
      <c r="E589" s="5" t="str" cm="1">
        <f t="array" ref="E589">_xlfn.IFS(ISTEXT(citizen_services_records_log!E589),PROPER(citizen_services_records_log!E589),ISBLANK(citizen_services_records_log!E589),"None")</f>
        <v>Willem Botha</v>
      </c>
      <c r="F589" s="6" t="str" cm="1">
        <f t="array" ref="F589">_xlfn.IFS(ISBLANK(citizen_services_records_log!F589),"None", TYPE(citizen_services_records_log!F589)=1,citizen_services_records_log!F589,citizen_services_records_log!F589="ID NOT PROVIDED","ID not provided" )</f>
        <v>ID not provided</v>
      </c>
      <c r="G589" s="4">
        <f>IF(ISBLANK(citizen_services_records_log!G589),"None",IF(ISNUMBER(citizen_services_records_log!G589),citizen_services_records_log!G589,DATE(RIGHT(citizen_services_records_log!G589,4),MID(citizen_services_records_log!G589,4,2),LEFT(citizen_services_records_log!G589,2))))</f>
        <v>45051</v>
      </c>
      <c r="H589" s="5" t="str" cm="1">
        <f t="array" ref="H589">_xlfn.IFS(citizen_services_records_log!H589="M", "Male", citizen_services_records_log!H589 = "F", "Female", citizen_services_records_log!H589="male", "Male", citizen_services_records_log!H589="female","Female", ISBLANK(citizen_services_records_log!H589),"None", citizen_services_records_log!H589 = "Female", "Female", citizen_services_records_log!H589="Male","Male")</f>
        <v>Male</v>
      </c>
      <c r="I589" s="6" t="str">
        <f>IF(OR(ISBLANK(citizen_services_records_log!I589),UPPER(TRIM(citizen_services_records_log!I589))="N/A"),"None",_xlfn.LET(_xlpm.d,RIGHT(SUBSTITUTE(SUBSTITUTE(SUBSTITUTE(SUBSTITUTE(citizen_services_records_log!I589," ",""),"-",""),"(",""),")",""),9),"0"&amp;LEFT(_xlpm.d,2)&amp;" "&amp;MID(_xlpm.d,3,3)&amp;" "&amp;RIGHT(_xlpm.d,4)))</f>
        <v>080 111 3951</v>
      </c>
      <c r="J589" s="5" t="str" cm="1">
        <f t="array" ref="J589">_xlfn.IFS(ISTEXT(citizen_services_records_log!J589),citizen_services_records_log!J589,ISBLANK(citizen_services_records_log!J589),"None")</f>
        <v>Ward 7</v>
      </c>
      <c r="K589" s="5" t="str" cm="1">
        <f t="array" ref="K589">_xlfn.IFS(ISTEXT(citizen_services_records_log!K589),citizen_services_records_log!K589, ISBLANK(citizen_services_records_log!K589),"None")</f>
        <v>Foster Child Grant</v>
      </c>
      <c r="L589" s="5" t="str" cm="1">
        <f t="array" ref="L589">SUBSTITUTE(PROPER(_xlfn.IFS(ISTEXT(citizen_services_records_log!L589),citizen_services_records_log!L589, ISBLANK(citizen_services_records_log!L589),"None")),"Id","ID",1)</f>
        <v>None</v>
      </c>
      <c r="M589" s="5" t="str" cm="1">
        <f t="array" ref="M589">IF(citizen_services_records_log!M589 = "Re-opened","Re-opened",PROPER(_xlfn.IFS(ISTEXT(citizen_services_records_log!M589),citizen_services_records_log!M589, ISBLANK(citizen_services_records_log!M589),"None")))</f>
        <v>Captured</v>
      </c>
      <c r="N589" s="5" t="str" cm="1">
        <f t="array" ref="N589">(_xlfn.IFS(ISTEXT(citizen_services_records_log!N589),citizen_services_records_log!N589,ISBLANK(citizen_services_records_log!N589),"None"))</f>
        <v>Q171</v>
      </c>
      <c r="O589" s="5" t="str" cm="1">
        <f t="array" ref="O589">_xlfn.IFS(ISTEXT(citizen_services_records_log!O589),PROPER(citizen_services_records_log!O589),ISBLANK(citizen_services_records_log!O589),"None")</f>
        <v>Zanele Coetzee</v>
      </c>
      <c r="P589" s="4" t="str">
        <f>IF(ISBLANK(citizen_services_records_log!P589),"None",IF(ISNUMBER(citizen_services_records_log!P589),citizen_services_records_log!P589,DATE(RIGHT(citizen_services_records_log!P589,4),MID(citizen_services_records_log!P589,4,2),LEFT(citizen_services_records_log!P589,2))))</f>
        <v>None</v>
      </c>
      <c r="Q589" s="5" t="str" cm="1">
        <f t="array" ref="Q589">SUBSTITUTE(_xlfn.IFS(ISTEXT(citizen_services_records_log!Q589),PROPER(citizen_services_records_log!Q589),ISBLANK(citizen_services_records_log!Q589),"None"),"Id","ID",1)</f>
        <v>Record Incomplete - Contact Number Illegible On Form</v>
      </c>
    </row>
    <row r="590" spans="1:17" x14ac:dyDescent="0.3">
      <c r="A590" s="5" t="str">
        <f>IF(ISBLANK(citizen_services_records_log!A590),"None",(CONCATENATE(UPPER(_xlfn.TEXTBEFORE(SUBSTITUTE(citizen_services_records_log!A590, "-", ""), {"0","1","2","3","4","5","6","7","8","9"}, 1)),"-",RIGHT(citizen_services_records_log!A590,6))))</f>
        <v>CLN-000393</v>
      </c>
      <c r="B590" s="2">
        <f>IF(ISBLANK(citizen_services_records_log!B590),"None",IF(ISNUMBER(citizen_services_records_log!B590),citizen_services_records_log!B590,DATE(RIGHT(citizen_services_records_log!B590,4),MID(citizen_services_records_log!B590,4,2),LEFT(citizen_services_records_log!B590,2))))</f>
        <v>46034</v>
      </c>
      <c r="C590" s="5" t="str">
        <f>IF(citizen_services_records_log!C590 = "SASSA Grant Status Enquiry","SASSA - Grant Status Enquiry",IF(citizen_services_records_log!C590 = "SASSA Grant Application",  "SASSA - Grant Application", IF(citizen_services_records_log!C590=0,"None", citizen_services_records_log!C590)))</f>
        <v>Clinic - General Consultation</v>
      </c>
      <c r="D590" s="5" t="str" cm="1">
        <f t="array" ref="D590">_xlfn.IFS(ISTEXT(citizen_services_records_log!D590),PROPER(citizen_services_records_log!D590),ISBLANK(citizen_services_records_log!D590),"None")</f>
        <v>Boipatong Clinic</v>
      </c>
      <c r="E590" s="5" t="str" cm="1">
        <f t="array" ref="E590">_xlfn.IFS(ISTEXT(citizen_services_records_log!E590),PROPER(citizen_services_records_log!E590),ISBLANK(citizen_services_records_log!E590),"None")</f>
        <v>Bongani Nkosi</v>
      </c>
      <c r="F590" s="6" cm="1">
        <f t="array" ref="F590">_xlfn.IFS(ISBLANK(citizen_services_records_log!F590),"None", TYPE(citizen_services_records_log!F590)=1,citizen_services_records_log!F590,citizen_services_records_log!F590="ID NOT PROVIDED","ID not provided" )</f>
        <v>4710000000000</v>
      </c>
      <c r="G590" s="4">
        <f>IF(ISBLANK(citizen_services_records_log!G590),"None",IF(ISNUMBER(citizen_services_records_log!G590),citizen_services_records_log!G590,DATE(RIGHT(citizen_services_records_log!G590,4),MID(citizen_services_records_log!G590,4,2),LEFT(citizen_services_records_log!G590,2))))</f>
        <v>17356</v>
      </c>
      <c r="H590" s="5" t="str" cm="1">
        <f t="array" ref="H590">_xlfn.IFS(citizen_services_records_log!H590="M", "Male", citizen_services_records_log!H590 = "F", "Female", citizen_services_records_log!H590="male", "Male", citizen_services_records_log!H590="female","Female", ISBLANK(citizen_services_records_log!H590),"None", citizen_services_records_log!H590 = "Female", "Female", citizen_services_records_log!H590="Male","Male")</f>
        <v>Male</v>
      </c>
      <c r="I590" s="6" t="str">
        <f>IF(OR(ISBLANK(citizen_services_records_log!I590),UPPER(TRIM(citizen_services_records_log!I590))="N/A"),"None",_xlfn.LET(_xlpm.d,RIGHT(SUBSTITUTE(SUBSTITUTE(SUBSTITUTE(SUBSTITUTE(citizen_services_records_log!I590," ",""),"-",""),"(",""),")",""),9),"0"&amp;LEFT(_xlpm.d,2)&amp;" "&amp;MID(_xlpm.d,3,3)&amp;" "&amp;RIGHT(_xlpm.d,4)))</f>
        <v>076 635 0595</v>
      </c>
      <c r="J590" s="5" t="str" cm="1">
        <f t="array" ref="J590">_xlfn.IFS(ISTEXT(citizen_services_records_log!J590),citizen_services_records_log!J590,ISBLANK(citizen_services_records_log!J590),"None")</f>
        <v>Ward 19</v>
      </c>
      <c r="K590" s="5" t="str" cm="1">
        <f t="array" ref="K590">_xlfn.IFS(ISTEXT(citizen_services_records_log!K590),citizen_services_records_log!K590, ISBLANK(citizen_services_records_log!K590),"None")</f>
        <v>None</v>
      </c>
      <c r="L590" s="5" t="str" cm="1">
        <f t="array" ref="L590">SUBSTITUTE(PROPER(_xlfn.IFS(ISTEXT(citizen_services_records_log!L590),citizen_services_records_log!L590, ISBLANK(citizen_services_records_log!L590),"None")),"Id","ID",1)</f>
        <v>Complete</v>
      </c>
      <c r="M590" s="5" t="str" cm="1">
        <f t="array" ref="M590">IF(citizen_services_records_log!M590 = "Re-opened","Re-opened",PROPER(_xlfn.IFS(ISTEXT(citizen_services_records_log!M590),citizen_services_records_log!M590, ISBLANK(citizen_services_records_log!M590),"None")))</f>
        <v>Re-opened</v>
      </c>
      <c r="N590" s="5" t="str" cm="1">
        <f t="array" ref="N590">(_xlfn.IFS(ISTEXT(citizen_services_records_log!N590),citizen_services_records_log!N590,ISBLANK(citizen_services_records_log!N590),"None"))</f>
        <v>Q215</v>
      </c>
      <c r="O590" s="5" t="str" cm="1">
        <f t="array" ref="O590">_xlfn.IFS(ISTEXT(citizen_services_records_log!O590),PROPER(citizen_services_records_log!O590),ISBLANK(citizen_services_records_log!O590),"None")</f>
        <v>Chris Swart</v>
      </c>
      <c r="P590" s="4" t="str">
        <f>IF(ISBLANK(citizen_services_records_log!P590),"None",IF(ISNUMBER(citizen_services_records_log!P590),citizen_services_records_log!P590,DATE(RIGHT(citizen_services_records_log!P590,4),MID(citizen_services_records_log!P590,4,2),LEFT(citizen_services_records_log!P590,2))))</f>
        <v>None</v>
      </c>
      <c r="Q590" s="5" t="str" cm="1">
        <f t="array" ref="Q590">SUBSTITUTE(_xlfn.IFS(ISTEXT(citizen_services_records_log!Q590),PROPER(citizen_services_records_log!Q590),ISBLANK(citizen_services_records_log!Q590),"None"),"Id","ID",1)</f>
        <v>System Offline - Captured Manually, Will Upload Later</v>
      </c>
    </row>
    <row r="591" spans="1:17" x14ac:dyDescent="0.3">
      <c r="A591" s="5" t="str">
        <f>IF(ISBLANK(citizen_services_records_log!A591),"None",(CONCATENATE(UPPER(_xlfn.TEXTBEFORE(SUBSTITUTE(citizen_services_records_log!A591, "-", ""), {"0","1","2","3","4","5","6","7","8","9"}, 1)),"-",RIGHT(citizen_services_records_log!A591,6))))</f>
        <v>SASSA-001056</v>
      </c>
      <c r="B591" s="2">
        <f>IF(ISBLANK(citizen_services_records_log!B591),"None",IF(ISNUMBER(citizen_services_records_log!B591),citizen_services_records_log!B591,DATE(RIGHT(citizen_services_records_log!B591,4),MID(citizen_services_records_log!B591,4,2),LEFT(citizen_services_records_log!B591,2))))</f>
        <v>46048</v>
      </c>
      <c r="C591" s="5" t="str">
        <f>IF(citizen_services_records_log!C591 = "SASSA Grant Status Enquiry","SASSA - Grant Status Enquiry",IF(citizen_services_records_log!C591 = "SASSA Grant Application",  "SASSA - Grant Application", IF(citizen_services_records_log!C591=0,"None", citizen_services_records_log!C591)))</f>
        <v>SASSA - Grant Application</v>
      </c>
      <c r="D591" s="5" t="str" cm="1">
        <f t="array" ref="D591">_xlfn.IFS(ISTEXT(citizen_services_records_log!D591),PROPER(citizen_services_records_log!D591),ISBLANK(citizen_services_records_log!D591),"None")</f>
        <v>Sebokeng Sassa Office</v>
      </c>
      <c r="E591" s="5" t="str" cm="1">
        <f t="array" ref="E591">_xlfn.IFS(ISTEXT(citizen_services_records_log!E591),PROPER(citizen_services_records_log!E591),ISBLANK(citizen_services_records_log!E591),"None")</f>
        <v>Nomvula Mokoena</v>
      </c>
      <c r="F591" s="6" t="str" cm="1">
        <f t="array" ref="F591">_xlfn.IFS(ISBLANK(citizen_services_records_log!F591),"None", TYPE(citizen_services_records_log!F591)=1,citizen_services_records_log!F591,citizen_services_records_log!F591="ID NOT PROVIDED","ID not provided" )</f>
        <v>None</v>
      </c>
      <c r="G591" s="4">
        <f>IF(ISBLANK(citizen_services_records_log!G591),"None",IF(ISNUMBER(citizen_services_records_log!G591),citizen_services_records_log!G591,DATE(RIGHT(citizen_services_records_log!G591,4),MID(citizen_services_records_log!G591,4,2),LEFT(citizen_services_records_log!G591,2))))</f>
        <v>37541</v>
      </c>
      <c r="H591" s="5" t="str" cm="1">
        <f t="array" ref="H591">_xlfn.IFS(citizen_services_records_log!H591="M", "Male", citizen_services_records_log!H591 = "F", "Female", citizen_services_records_log!H591="male", "Male", citizen_services_records_log!H591="female","Female", ISBLANK(citizen_services_records_log!H591),"None", citizen_services_records_log!H591 = "Female", "Female", citizen_services_records_log!H591="Male","Male")</f>
        <v>Female</v>
      </c>
      <c r="I591" s="6" t="str">
        <f>IF(OR(ISBLANK(citizen_services_records_log!I591),UPPER(TRIM(citizen_services_records_log!I591))="N/A"),"None",_xlfn.LET(_xlpm.d,RIGHT(SUBSTITUTE(SUBSTITUTE(SUBSTITUTE(SUBSTITUTE(citizen_services_records_log!I591," ",""),"-",""),"(",""),")",""),9),"0"&amp;LEFT(_xlpm.d,2)&amp;" "&amp;MID(_xlpm.d,3,3)&amp;" "&amp;RIGHT(_xlpm.d,4)))</f>
        <v>069 232 1958</v>
      </c>
      <c r="J591" s="5" t="str" cm="1">
        <f t="array" ref="J591">_xlfn.IFS(ISTEXT(citizen_services_records_log!J591),citizen_services_records_log!J591,ISBLANK(citizen_services_records_log!J591),"None")</f>
        <v>Ward 2</v>
      </c>
      <c r="K591" s="5" t="str" cm="1">
        <f t="array" ref="K591">_xlfn.IFS(ISTEXT(citizen_services_records_log!K591),citizen_services_records_log!K591, ISBLANK(citizen_services_records_log!K591),"None")</f>
        <v>Child Support Grant</v>
      </c>
      <c r="L591" s="5" t="str" cm="1">
        <f t="array" ref="L591">SUBSTITUTE(PROPER(_xlfn.IFS(ISTEXT(citizen_services_records_log!L591),citizen_services_records_log!L591, ISBLANK(citizen_services_records_log!L591),"None")),"Id","ID",1)</f>
        <v>Rejected</v>
      </c>
      <c r="M591" s="5" t="str" cm="1">
        <f t="array" ref="M591">IF(citizen_services_records_log!M591 = "Re-opened","Re-opened",PROPER(_xlfn.IFS(ISTEXT(citizen_services_records_log!M591),citizen_services_records_log!M591, ISBLANK(citizen_services_records_log!M591),"None")))</f>
        <v>None</v>
      </c>
      <c r="N591" s="5" t="str" cm="1">
        <f t="array" ref="N591">(_xlfn.IFS(ISTEXT(citizen_services_records_log!N591),citizen_services_records_log!N591,ISBLANK(citizen_services_records_log!N591),"None"))</f>
        <v>Q066</v>
      </c>
      <c r="O591" s="5" t="str" cm="1">
        <f t="array" ref="O591">_xlfn.IFS(ISTEXT(citizen_services_records_log!O591),PROPER(citizen_services_records_log!O591),ISBLANK(citizen_services_records_log!O591),"None")</f>
        <v>Marius Sithole</v>
      </c>
      <c r="P591" s="4" t="str">
        <f>IF(ISBLANK(citizen_services_records_log!P591),"None",IF(ISNUMBER(citizen_services_records_log!P591),citizen_services_records_log!P591,DATE(RIGHT(citizen_services_records_log!P591,4),MID(citizen_services_records_log!P591,4,2),LEFT(citizen_services_records_log!P591,2))))</f>
        <v>None</v>
      </c>
      <c r="Q591" s="5" t="str" cm="1">
        <f t="array" ref="Q591">SUBSTITUTE(_xlfn.IFS(ISTEXT(citizen_services_records_log!Q591),PROPER(citizen_services_records_log!Q591),ISBLANK(citizen_services_records_log!Q591),"None"),"Id","ID",1)</f>
        <v>Elderly Applicant Assisted Due To Mobility Issues</v>
      </c>
    </row>
    <row r="592" spans="1:17" x14ac:dyDescent="0.3">
      <c r="A592" s="5" t="str">
        <f>IF(ISBLANK(citizen_services_records_log!A592),"None",(CONCATENATE(UPPER(_xlfn.TEXTBEFORE(SUBSTITUTE(citizen_services_records_log!A592, "-", ""), {"0","1","2","3","4","5","6","7","8","9"}, 1)),"-",RIGHT(citizen_services_records_log!A592,6))))</f>
        <v>None</v>
      </c>
      <c r="B592" s="2" t="str">
        <f>IF(ISBLANK(citizen_services_records_log!B592),"None",IF(ISNUMBER(citizen_services_records_log!B592),citizen_services_records_log!B592,DATE(RIGHT(citizen_services_records_log!B592,4),MID(citizen_services_records_log!B592,4,2),LEFT(citizen_services_records_log!B592,2))))</f>
        <v>None</v>
      </c>
      <c r="C592" s="5" t="str">
        <f>IF(citizen_services_records_log!C592 = "SASSA Grant Status Enquiry","SASSA - Grant Status Enquiry",IF(citizen_services_records_log!C592 = "SASSA Grant Application",  "SASSA - Grant Application", IF(citizen_services_records_log!C592=0,"None", citizen_services_records_log!C592)))</f>
        <v>None</v>
      </c>
      <c r="D592" s="5" t="str" cm="1">
        <f t="array" ref="D592">_xlfn.IFS(ISTEXT(citizen_services_records_log!D592),PROPER(citizen_services_records_log!D592),ISBLANK(citizen_services_records_log!D592),"None")</f>
        <v>None</v>
      </c>
      <c r="E592" s="5" t="str" cm="1">
        <f t="array" ref="E592">_xlfn.IFS(ISTEXT(citizen_services_records_log!E592),PROPER(citizen_services_records_log!E592),ISBLANK(citizen_services_records_log!E592),"None")</f>
        <v>None</v>
      </c>
      <c r="F592" s="6" t="str" cm="1">
        <f t="array" ref="F592">_xlfn.IFS(ISBLANK(citizen_services_records_log!F592),"None", TYPE(citizen_services_records_log!F592)=1,citizen_services_records_log!F592,citizen_services_records_log!F592="ID NOT PROVIDED","ID not provided" )</f>
        <v>None</v>
      </c>
      <c r="G592" s="4" t="str">
        <f>IF(ISBLANK(citizen_services_records_log!G592),"None",IF(ISNUMBER(citizen_services_records_log!G592),citizen_services_records_log!G592,DATE(RIGHT(citizen_services_records_log!G592,4),MID(citizen_services_records_log!G592,4,2),LEFT(citizen_services_records_log!G592,2))))</f>
        <v>None</v>
      </c>
      <c r="H592" s="5" t="str" cm="1">
        <f t="array" ref="H592">_xlfn.IFS(citizen_services_records_log!H592="M", "Male", citizen_services_records_log!H592 = "F", "Female", citizen_services_records_log!H592="male", "Male", citizen_services_records_log!H592="female","Female", ISBLANK(citizen_services_records_log!H592),"None", citizen_services_records_log!H592 = "Female", "Female", citizen_services_records_log!H592="Male","Male")</f>
        <v>None</v>
      </c>
      <c r="I592" s="6" t="str">
        <f>IF(OR(ISBLANK(citizen_services_records_log!I592),UPPER(TRIM(citizen_services_records_log!I592))="N/A"),"None",_xlfn.LET(_xlpm.d,RIGHT(SUBSTITUTE(SUBSTITUTE(SUBSTITUTE(SUBSTITUTE(citizen_services_records_log!I592," ",""),"-",""),"(",""),")",""),9),"0"&amp;LEFT(_xlpm.d,2)&amp;" "&amp;MID(_xlpm.d,3,3)&amp;" "&amp;RIGHT(_xlpm.d,4)))</f>
        <v>None</v>
      </c>
      <c r="J592" s="5" t="str" cm="1">
        <f t="array" ref="J592">_xlfn.IFS(ISTEXT(citizen_services_records_log!J592),citizen_services_records_log!J592,ISBLANK(citizen_services_records_log!J592),"None")</f>
        <v>None</v>
      </c>
      <c r="K592" s="5" t="str" cm="1">
        <f t="array" ref="K592">_xlfn.IFS(ISTEXT(citizen_services_records_log!K592),citizen_services_records_log!K592, ISBLANK(citizen_services_records_log!K592),"None")</f>
        <v>None</v>
      </c>
      <c r="L592" s="5" t="str" cm="1">
        <f t="array" ref="L592">SUBSTITUTE(PROPER(_xlfn.IFS(ISTEXT(citizen_services_records_log!L592),citizen_services_records_log!L592, ISBLANK(citizen_services_records_log!L592),"None")),"Id","ID",1)</f>
        <v>None</v>
      </c>
      <c r="M592" s="5" t="str" cm="1">
        <f t="array" ref="M592">IF(citizen_services_records_log!M592 = "Re-opened","Re-opened",PROPER(_xlfn.IFS(ISTEXT(citizen_services_records_log!M592),citizen_services_records_log!M592, ISBLANK(citizen_services_records_log!M592),"None")))</f>
        <v>None</v>
      </c>
      <c r="N592" s="5" t="str" cm="1">
        <f t="array" ref="N592">(_xlfn.IFS(ISTEXT(citizen_services_records_log!N592),citizen_services_records_log!N592,ISBLANK(citizen_services_records_log!N592),"None"))</f>
        <v>None</v>
      </c>
      <c r="O592" s="5" t="str" cm="1">
        <f t="array" ref="O592">_xlfn.IFS(ISTEXT(citizen_services_records_log!O592),PROPER(citizen_services_records_log!O592),ISBLANK(citizen_services_records_log!O592),"None")</f>
        <v>None</v>
      </c>
      <c r="P592" s="4" t="str">
        <f>IF(ISBLANK(citizen_services_records_log!P592),"None",IF(ISNUMBER(citizen_services_records_log!P592),citizen_services_records_log!P592,DATE(RIGHT(citizen_services_records_log!P592,4),MID(citizen_services_records_log!P592,4,2),LEFT(citizen_services_records_log!P592,2))))</f>
        <v>None</v>
      </c>
      <c r="Q592" s="5" t="str" cm="1">
        <f t="array" ref="Q592">SUBSTITUTE(_xlfn.IFS(ISTEXT(citizen_services_records_log!Q592),PROPER(citizen_services_records_log!Q592),ISBLANK(citizen_services_records_log!Q592),"None"),"Id","ID",1)</f>
        <v>None</v>
      </c>
    </row>
    <row r="593" spans="1:17" x14ac:dyDescent="0.3">
      <c r="A593" s="5" t="str">
        <f>IF(ISBLANK(citizen_services_records_log!A593),"None",(CONCATENATE(UPPER(_xlfn.TEXTBEFORE(SUBSTITUTE(citizen_services_records_log!A593, "-", ""), {"0","1","2","3","4","5","6","7","8","9"}, 1)),"-",RIGHT(citizen_services_records_log!A593,6))))</f>
        <v>DHA-001042</v>
      </c>
      <c r="B593" s="2">
        <f>IF(ISBLANK(citizen_services_records_log!B593),"None",IF(ISNUMBER(citizen_services_records_log!B593),citizen_services_records_log!B593,DATE(RIGHT(citizen_services_records_log!B593,4),MID(citizen_services_records_log!B593,4,2),LEFT(citizen_services_records_log!B593,2))))</f>
        <v>46238</v>
      </c>
      <c r="C593" s="5" t="str">
        <f>IF(citizen_services_records_log!C593 = "SASSA Grant Status Enquiry","SASSA - Grant Status Enquiry",IF(citizen_services_records_log!C593 = "SASSA Grant Application",  "SASSA - Grant Application", IF(citizen_services_records_log!C593=0,"None", citizen_services_records_log!C593)))</f>
        <v>Home Affairs - Passport Application</v>
      </c>
      <c r="D593" s="5" t="str" cm="1">
        <f t="array" ref="D593">_xlfn.IFS(ISTEXT(citizen_services_records_log!D593),PROPER(citizen_services_records_log!D593),ISBLANK(citizen_services_records_log!D593),"None")</f>
        <v>Sebokeng Sassa Office</v>
      </c>
      <c r="E593" s="5" t="str" cm="1">
        <f t="array" ref="E593">_xlfn.IFS(ISTEXT(citizen_services_records_log!E593),PROPER(citizen_services_records_log!E593),ISBLANK(citizen_services_records_log!E593),"None")</f>
        <v>Marie Mokgadi</v>
      </c>
      <c r="F593" s="6" cm="1">
        <f t="array" ref="F593">_xlfn.IFS(ISBLANK(citizen_services_records_log!F593),"None", TYPE(citizen_services_records_log!F593)=1,citizen_services_records_log!F593,citizen_services_records_log!F593="ID NOT PROVIDED","ID not provided" )</f>
        <v>7810000000000</v>
      </c>
      <c r="G593" s="4">
        <f>IF(ISBLANK(citizen_services_records_log!G593),"None",IF(ISNUMBER(citizen_services_records_log!G593),citizen_services_records_log!G593,DATE(RIGHT(citizen_services_records_log!G593,4),MID(citizen_services_records_log!G593,4,2),LEFT(citizen_services_records_log!G593,2))))</f>
        <v>28656</v>
      </c>
      <c r="H593" s="5" t="str" cm="1">
        <f t="array" ref="H593">_xlfn.IFS(citizen_services_records_log!H593="M", "Male", citizen_services_records_log!H593 = "F", "Female", citizen_services_records_log!H593="male", "Male", citizen_services_records_log!H593="female","Female", ISBLANK(citizen_services_records_log!H593),"None", citizen_services_records_log!H593 = "Female", "Female", citizen_services_records_log!H593="Male","Male")</f>
        <v>Male</v>
      </c>
      <c r="I593" s="6" t="str">
        <f>IF(OR(ISBLANK(citizen_services_records_log!I593),UPPER(TRIM(citizen_services_records_log!I593))="N/A"),"None",_xlfn.LET(_xlpm.d,RIGHT(SUBSTITUTE(SUBSTITUTE(SUBSTITUTE(SUBSTITUTE(citizen_services_records_log!I593," ",""),"-",""),"(",""),")",""),9),"0"&amp;LEFT(_xlpm.d,2)&amp;" "&amp;MID(_xlpm.d,3,3)&amp;" "&amp;RIGHT(_xlpm.d,4)))</f>
        <v>064 796 0459</v>
      </c>
      <c r="J593" s="5" t="str" cm="1">
        <f t="array" ref="J593">_xlfn.IFS(ISTEXT(citizen_services_records_log!J593),citizen_services_records_log!J593,ISBLANK(citizen_services_records_log!J593),"None")</f>
        <v>Ward 17</v>
      </c>
      <c r="K593" s="5" t="str" cm="1">
        <f t="array" ref="K593">_xlfn.IFS(ISTEXT(citizen_services_records_log!K593),citizen_services_records_log!K593, ISBLANK(citizen_services_records_log!K593),"None")</f>
        <v>None</v>
      </c>
      <c r="L593" s="5" t="str" cm="1">
        <f t="array" ref="L593">SUBSTITUTE(PROPER(_xlfn.IFS(ISTEXT(citizen_services_records_log!L593),citizen_services_records_log!L593, ISBLANK(citizen_services_records_log!L593),"None")),"Id","ID",1)</f>
        <v>None</v>
      </c>
      <c r="M593" s="5" t="str" cm="1">
        <f t="array" ref="M593">IF(citizen_services_records_log!M593 = "Re-opened","Re-opened",PROPER(_xlfn.IFS(ISTEXT(citizen_services_records_log!M593),citizen_services_records_log!M593, ISBLANK(citizen_services_records_log!M593),"None")))</f>
        <v>Awaiting Documents</v>
      </c>
      <c r="N593" s="5" t="str" cm="1">
        <f t="array" ref="N593">(_xlfn.IFS(ISTEXT(citizen_services_records_log!N593),citizen_services_records_log!N593,ISBLANK(citizen_services_records_log!N593),"None"))</f>
        <v>Q166</v>
      </c>
      <c r="O593" s="5" t="str" cm="1">
        <f t="array" ref="O593">_xlfn.IFS(ISTEXT(citizen_services_records_log!O593),PROPER(citizen_services_records_log!O593),ISBLANK(citizen_services_records_log!O593),"None")</f>
        <v>Werner Nel</v>
      </c>
      <c r="P593" s="4" t="str">
        <f>IF(ISBLANK(citizen_services_records_log!P593),"None",IF(ISNUMBER(citizen_services_records_log!P593),citizen_services_records_log!P593,DATE(RIGHT(citizen_services_records_log!P593,4),MID(citizen_services_records_log!P593,4,2),LEFT(citizen_services_records_log!P593,2))))</f>
        <v>None</v>
      </c>
      <c r="Q593" s="5" t="str" cm="1">
        <f t="array" ref="Q593">SUBSTITUTE(_xlfn.IFS(ISTEXT(citizen_services_records_log!Q593),PROPER(citizen_services_records_log!Q593),ISBLANK(citizen_services_records_log!Q593),"None"),"Id","ID",1)</f>
        <v>Applicant Is A Minor, Guardian Present And Documented</v>
      </c>
    </row>
    <row r="594" spans="1:17" x14ac:dyDescent="0.3">
      <c r="A594" s="5" t="str">
        <f>IF(ISBLANK(citizen_services_records_log!A594),"None",(CONCATENATE(UPPER(_xlfn.TEXTBEFORE(SUBSTITUTE(citizen_services_records_log!A594, "-", ""), {"0","1","2","3","4","5","6","7","8","9"}, 1)),"-",RIGHT(citizen_services_records_log!A594,6))))</f>
        <v>SASSA-000790</v>
      </c>
      <c r="B594" s="2">
        <f>IF(ISBLANK(citizen_services_records_log!B594),"None",IF(ISNUMBER(citizen_services_records_log!B594),citizen_services_records_log!B594,DATE(RIGHT(citizen_services_records_log!B594,4),MID(citizen_services_records_log!B594,4,2),LEFT(citizen_services_records_log!B594,2))))</f>
        <v>46299</v>
      </c>
      <c r="C594" s="5" t="str">
        <f>IF(citizen_services_records_log!C594 = "SASSA Grant Status Enquiry","SASSA - Grant Status Enquiry",IF(citizen_services_records_log!C594 = "SASSA Grant Application",  "SASSA - Grant Application", IF(citizen_services_records_log!C594=0,"None", citizen_services_records_log!C594)))</f>
        <v>SASSA - Grant Application</v>
      </c>
      <c r="D594" s="5" t="str" cm="1">
        <f t="array" ref="D594">_xlfn.IFS(ISTEXT(citizen_services_records_log!D594),PROPER(citizen_services_records_log!D594),ISBLANK(citizen_services_records_log!D594),"None")</f>
        <v>Sebokeng Sassa Office</v>
      </c>
      <c r="E594" s="5" t="str" cm="1">
        <f t="array" ref="E594">_xlfn.IFS(ISTEXT(citizen_services_records_log!E594),PROPER(citizen_services_records_log!E594),ISBLANK(citizen_services_records_log!E594),"None")</f>
        <v>Mandla Ndlovu</v>
      </c>
      <c r="F594" s="6" cm="1">
        <f t="array" ref="F594">_xlfn.IFS(ISBLANK(citizen_services_records_log!F594),"None", TYPE(citizen_services_records_log!F594)=1,citizen_services_records_log!F594,citizen_services_records_log!F594="ID NOT PROVIDED","ID not provided" )</f>
        <v>6510000000000</v>
      </c>
      <c r="G594" s="4">
        <f>IF(ISBLANK(citizen_services_records_log!G594),"None",IF(ISNUMBER(citizen_services_records_log!G594),citizen_services_records_log!G594,DATE(RIGHT(citizen_services_records_log!G594,4),MID(citizen_services_records_log!G594,4,2),LEFT(citizen_services_records_log!G594,2))))</f>
        <v>23937</v>
      </c>
      <c r="H594" s="5" t="str" cm="1">
        <f t="array" ref="H594">_xlfn.IFS(citizen_services_records_log!H594="M", "Male", citizen_services_records_log!H594 = "F", "Female", citizen_services_records_log!H594="male", "Male", citizen_services_records_log!H594="female","Female", ISBLANK(citizen_services_records_log!H594),"None", citizen_services_records_log!H594 = "Female", "Female", citizen_services_records_log!H594="Male","Male")</f>
        <v>Female</v>
      </c>
      <c r="I594" s="6" t="str">
        <f>IF(OR(ISBLANK(citizen_services_records_log!I594),UPPER(TRIM(citizen_services_records_log!I594))="N/A"),"None",_xlfn.LET(_xlpm.d,RIGHT(SUBSTITUTE(SUBSTITUTE(SUBSTITUTE(SUBSTITUTE(citizen_services_records_log!I594," ",""),"-",""),"(",""),")",""),9),"0"&amp;LEFT(_xlpm.d,2)&amp;" "&amp;MID(_xlpm.d,3,3)&amp;" "&amp;RIGHT(_xlpm.d,4)))</f>
        <v>061 849 6288</v>
      </c>
      <c r="J594" s="5" t="str" cm="1">
        <f t="array" ref="J594">_xlfn.IFS(ISTEXT(citizen_services_records_log!J594),citizen_services_records_log!J594,ISBLANK(citizen_services_records_log!J594),"None")</f>
        <v>Ward 3 (Informal Settlement)</v>
      </c>
      <c r="K594" s="5" t="str" cm="1">
        <f t="array" ref="K594">_xlfn.IFS(ISTEXT(citizen_services_records_log!K594),citizen_services_records_log!K594, ISBLANK(citizen_services_records_log!K594),"None")</f>
        <v>Foster Child Grant</v>
      </c>
      <c r="L594" s="5" t="str" cm="1">
        <f t="array" ref="L594">SUBSTITUTE(PROPER(_xlfn.IFS(ISTEXT(citizen_services_records_log!L594),citizen_services_records_log!L594, ISBLANK(citizen_services_records_log!L594),"None")),"Id","ID",1)</f>
        <v>None</v>
      </c>
      <c r="M594" s="5" t="str" cm="1">
        <f t="array" ref="M594">IF(citizen_services_records_log!M594 = "Re-opened","Re-opened",PROPER(_xlfn.IFS(ISTEXT(citizen_services_records_log!M594),citizen_services_records_log!M594, ISBLANK(citizen_services_records_log!M594),"None")))</f>
        <v>Captured</v>
      </c>
      <c r="N594" s="5" t="str" cm="1">
        <f t="array" ref="N594">(_xlfn.IFS(ISTEXT(citizen_services_records_log!N594),citizen_services_records_log!N594,ISBLANK(citizen_services_records_log!N594),"None"))</f>
        <v>Q123</v>
      </c>
      <c r="O594" s="5" t="str" cm="1">
        <f t="array" ref="O594">_xlfn.IFS(ISTEXT(citizen_services_records_log!O594),PROPER(citizen_services_records_log!O594),ISBLANK(citizen_services_records_log!O594),"None")</f>
        <v>Palesa Meyer</v>
      </c>
      <c r="P594" s="4" t="str">
        <f>IF(ISBLANK(citizen_services_records_log!P594),"None",IF(ISNUMBER(citizen_services_records_log!P594),citizen_services_records_log!P594,DATE(RIGHT(citizen_services_records_log!P594,4),MID(citizen_services_records_log!P594,4,2),LEFT(citizen_services_records_log!P594,2))))</f>
        <v>None</v>
      </c>
      <c r="Q594" s="5" t="str" cm="1">
        <f t="array" ref="Q594">SUBSTITUTE(_xlfn.IFS(ISTEXT(citizen_services_records_log!Q594),PROPER(citizen_services_records_log!Q594),ISBLANK(citizen_services_records_log!Q594),"None"),"Id","ID",1)</f>
        <v>Grant Payment Query - Referred To Sassa Call Centre</v>
      </c>
    </row>
    <row r="595" spans="1:17" x14ac:dyDescent="0.3">
      <c r="A595" s="5" t="str">
        <f>IF(ISBLANK(citizen_services_records_log!A595),"None",(CONCATENATE(UPPER(_xlfn.TEXTBEFORE(SUBSTITUTE(citizen_services_records_log!A595, "-", ""), {"0","1","2","3","4","5","6","7","8","9"}, 1)),"-",RIGHT(citizen_services_records_log!A595,6))))</f>
        <v>CLN-000049</v>
      </c>
      <c r="B595" s="2">
        <f>IF(ISBLANK(citizen_services_records_log!B595),"None",IF(ISNUMBER(citizen_services_records_log!B595),citizen_services_records_log!B595,DATE(RIGHT(citizen_services_records_log!B595,4),MID(citizen_services_records_log!B595,4,2),LEFT(citizen_services_records_log!B595,2))))</f>
        <v>46211</v>
      </c>
      <c r="C595" s="5" t="str">
        <f>IF(citizen_services_records_log!C595 = "SASSA Grant Status Enquiry","SASSA - Grant Status Enquiry",IF(citizen_services_records_log!C595 = "SASSA Grant Application",  "SASSA - Grant Application", IF(citizen_services_records_log!C595=0,"None", citizen_services_records_log!C595)))</f>
        <v>Clinic - General Consultation</v>
      </c>
      <c r="D595" s="5" t="str" cm="1">
        <f t="array" ref="D595">_xlfn.IFS(ISTEXT(citizen_services_records_log!D595),PROPER(citizen_services_records_log!D595),ISBLANK(citizen_services_records_log!D595),"None")</f>
        <v>Emfuleni Municipal Office</v>
      </c>
      <c r="E595" s="5" t="str" cm="1">
        <f t="array" ref="E595">_xlfn.IFS(ISTEXT(citizen_services_records_log!E595),PROPER(citizen_services_records_log!E595),ISBLANK(citizen_services_records_log!E595),"None")</f>
        <v>Johannes Nkosi</v>
      </c>
      <c r="F595" s="6" cm="1">
        <f t="array" ref="F595">_xlfn.IFS(ISBLANK(citizen_services_records_log!F595),"None", TYPE(citizen_services_records_log!F595)=1,citizen_services_records_log!F595,citizen_services_records_log!F595="ID NOT PROVIDED","ID not provided" )</f>
        <v>5300000000000</v>
      </c>
      <c r="G595" s="4">
        <f>IF(ISBLANK(citizen_services_records_log!G595),"None",IF(ISNUMBER(citizen_services_records_log!G595),citizen_services_records_log!G595,DATE(RIGHT(citizen_services_records_log!G595,4),MID(citizen_services_records_log!G595,4,2),LEFT(citizen_services_records_log!G595,2))))</f>
        <v>19392</v>
      </c>
      <c r="H595" s="5" t="str" cm="1">
        <f t="array" ref="H595">_xlfn.IFS(citizen_services_records_log!H595="M", "Male", citizen_services_records_log!H595 = "F", "Female", citizen_services_records_log!H595="male", "Male", citizen_services_records_log!H595="female","Female", ISBLANK(citizen_services_records_log!H595),"None", citizen_services_records_log!H595 = "Female", "Female", citizen_services_records_log!H595="Male","Male")</f>
        <v>None</v>
      </c>
      <c r="I595" s="6" t="str">
        <f>IF(OR(ISBLANK(citizen_services_records_log!I595),UPPER(TRIM(citizen_services_records_log!I595))="N/A"),"None",_xlfn.LET(_xlpm.d,RIGHT(SUBSTITUTE(SUBSTITUTE(SUBSTITUTE(SUBSTITUTE(citizen_services_records_log!I595," ",""),"-",""),"(",""),")",""),9),"0"&amp;LEFT(_xlpm.d,2)&amp;" "&amp;MID(_xlpm.d,3,3)&amp;" "&amp;RIGHT(_xlpm.d,4)))</f>
        <v>068 846 6166</v>
      </c>
      <c r="J595" s="5" t="str" cm="1">
        <f t="array" ref="J595">_xlfn.IFS(ISTEXT(citizen_services_records_log!J595),citizen_services_records_log!J595,ISBLANK(citizen_services_records_log!J595),"None")</f>
        <v>Ward 18</v>
      </c>
      <c r="K595" s="5" t="str" cm="1">
        <f t="array" ref="K595">_xlfn.IFS(ISTEXT(citizen_services_records_log!K595),citizen_services_records_log!K595, ISBLANK(citizen_services_records_log!K595),"None")</f>
        <v>None</v>
      </c>
      <c r="L595" s="5" t="str" cm="1">
        <f t="array" ref="L595">SUBSTITUTE(PROPER(_xlfn.IFS(ISTEXT(citizen_services_records_log!L595),citizen_services_records_log!L595, ISBLANK(citizen_services_records_log!L595),"None")),"Id","ID",1)</f>
        <v>None</v>
      </c>
      <c r="M595" s="5" t="str" cm="1">
        <f t="array" ref="M595">IF(citizen_services_records_log!M595 = "Re-opened","Re-opened",PROPER(_xlfn.IFS(ISTEXT(citizen_services_records_log!M595),citizen_services_records_log!M595, ISBLANK(citizen_services_records_log!M595),"None")))</f>
        <v>Closed</v>
      </c>
      <c r="N595" s="5" t="str" cm="1">
        <f t="array" ref="N595">(_xlfn.IFS(ISTEXT(citizen_services_records_log!N595),citizen_services_records_log!N595,ISBLANK(citizen_services_records_log!N595),"None"))</f>
        <v>Q257</v>
      </c>
      <c r="O595" s="5" t="str" cm="1">
        <f t="array" ref="O595">_xlfn.IFS(ISTEXT(citizen_services_records_log!O595),PROPER(citizen_services_records_log!O595),ISBLANK(citizen_services_records_log!O595),"None")</f>
        <v>Werner Mahlangu</v>
      </c>
      <c r="P595" s="4" t="str">
        <f>IF(ISBLANK(citizen_services_records_log!P595),"None",IF(ISNUMBER(citizen_services_records_log!P595),citizen_services_records_log!P595,DATE(RIGHT(citizen_services_records_log!P595,4),MID(citizen_services_records_log!P595,4,2),LEFT(citizen_services_records_log!P595,2))))</f>
        <v>None</v>
      </c>
      <c r="Q595" s="5" t="str" cm="1">
        <f t="array" ref="Q595">SUBSTITUTE(_xlfn.IFS(ISTEXT(citizen_services_records_log!Q595),PROPER(citizen_services_records_log!Q595),ISBLANK(citizen_services_records_log!Q595),"None"),"Id","ID",1)</f>
        <v>Applicant Referred To Social Worker</v>
      </c>
    </row>
    <row r="596" spans="1:17" x14ac:dyDescent="0.3">
      <c r="A596" s="5" t="str">
        <f>IF(ISBLANK(citizen_services_records_log!A596),"None",(CONCATENATE(UPPER(_xlfn.TEXTBEFORE(SUBSTITUTE(citizen_services_records_log!A596, "-", ""), {"0","1","2","3","4","5","6","7","8","9"}, 1)),"-",RIGHT(citizen_services_records_log!A596,6))))</f>
        <v>CLN-001015</v>
      </c>
      <c r="B596" s="2">
        <f>IF(ISBLANK(citizen_services_records_log!B596),"None",IF(ISNUMBER(citizen_services_records_log!B596),citizen_services_records_log!B596,DATE(RIGHT(citizen_services_records_log!B596,4),MID(citizen_services_records_log!B596,4,2),LEFT(citizen_services_records_log!B596,2))))</f>
        <v>46059</v>
      </c>
      <c r="C596" s="5" t="str">
        <f>IF(citizen_services_records_log!C596 = "SASSA Grant Status Enquiry","SASSA - Grant Status Enquiry",IF(citizen_services_records_log!C596 = "SASSA Grant Application",  "SASSA - Grant Application", IF(citizen_services_records_log!C596=0,"None", citizen_services_records_log!C596)))</f>
        <v>Clinic - General Consultation</v>
      </c>
      <c r="D596" s="5" t="str" cm="1">
        <f t="array" ref="D596">_xlfn.IFS(ISTEXT(citizen_services_records_log!D596),PROPER(citizen_services_records_log!D596),ISBLANK(citizen_services_records_log!D596),"None")</f>
        <v>Sebokeng Sassa Office</v>
      </c>
      <c r="E596" s="5" t="str" cm="1">
        <f t="array" ref="E596">_xlfn.IFS(ISTEXT(citizen_services_records_log!E596),PROPER(citizen_services_records_log!E596),ISBLANK(citizen_services_records_log!E596),"None")</f>
        <v>Sipho Mahlangu</v>
      </c>
      <c r="F596" s="6" cm="1">
        <f t="array" ref="F596">_xlfn.IFS(ISBLANK(citizen_services_records_log!F596),"None", TYPE(citizen_services_records_log!F596)=1,citizen_services_records_log!F596,citizen_services_records_log!F596="ID NOT PROVIDED","ID not provided" )</f>
        <v>9510000000000</v>
      </c>
      <c r="G596" s="4">
        <f>IF(ISBLANK(citizen_services_records_log!G596),"None",IF(ISNUMBER(citizen_services_records_log!G596),citizen_services_records_log!G596,DATE(RIGHT(citizen_services_records_log!G596,4),MID(citizen_services_records_log!G596,4,2),LEFT(citizen_services_records_log!G596,2))))</f>
        <v>34857</v>
      </c>
      <c r="H596" s="5" t="str" cm="1">
        <f t="array" ref="H596">_xlfn.IFS(citizen_services_records_log!H596="M", "Male", citizen_services_records_log!H596 = "F", "Female", citizen_services_records_log!H596="male", "Male", citizen_services_records_log!H596="female","Female", ISBLANK(citizen_services_records_log!H596),"None", citizen_services_records_log!H596 = "Female", "Female", citizen_services_records_log!H596="Male","Male")</f>
        <v>None</v>
      </c>
      <c r="I596" s="6" t="str">
        <f>IF(OR(ISBLANK(citizen_services_records_log!I596),UPPER(TRIM(citizen_services_records_log!I596))="N/A"),"None",_xlfn.LET(_xlpm.d,RIGHT(SUBSTITUTE(SUBSTITUTE(SUBSTITUTE(SUBSTITUTE(citizen_services_records_log!I596," ",""),"-",""),"(",""),")",""),9),"0"&amp;LEFT(_xlpm.d,2)&amp;" "&amp;MID(_xlpm.d,3,3)&amp;" "&amp;RIGHT(_xlpm.d,4)))</f>
        <v>None</v>
      </c>
      <c r="J596" s="5" t="str" cm="1">
        <f t="array" ref="J596">_xlfn.IFS(ISTEXT(citizen_services_records_log!J596),citizen_services_records_log!J596,ISBLANK(citizen_services_records_log!J596),"None")</f>
        <v>Ward 7</v>
      </c>
      <c r="K596" s="5" t="str" cm="1">
        <f t="array" ref="K596">_xlfn.IFS(ISTEXT(citizen_services_records_log!K596),citizen_services_records_log!K596, ISBLANK(citizen_services_records_log!K596),"None")</f>
        <v>None</v>
      </c>
      <c r="L596" s="5" t="str" cm="1">
        <f t="array" ref="L596">SUBSTITUTE(PROPER(_xlfn.IFS(ISTEXT(citizen_services_records_log!L596),citizen_services_records_log!L596, ISBLANK(citizen_services_records_log!L596),"None")),"Id","ID",1)</f>
        <v>None</v>
      </c>
      <c r="M596" s="5" t="str" cm="1">
        <f t="array" ref="M596">IF(citizen_services_records_log!M596 = "Re-opened","Re-opened",PROPER(_xlfn.IFS(ISTEXT(citizen_services_records_log!M596),citizen_services_records_log!M596, ISBLANK(citizen_services_records_log!M596),"None")))</f>
        <v>Escalated</v>
      </c>
      <c r="N596" s="5" t="str" cm="1">
        <f t="array" ref="N596">(_xlfn.IFS(ISTEXT(citizen_services_records_log!N596),citizen_services_records_log!N596,ISBLANK(citizen_services_records_log!N596),"None"))</f>
        <v>Q072</v>
      </c>
      <c r="O596" s="5" t="str" cm="1">
        <f t="array" ref="O596">_xlfn.IFS(ISTEXT(citizen_services_records_log!O596),PROPER(citizen_services_records_log!O596),ISBLANK(citizen_services_records_log!O596),"None")</f>
        <v>Zanele Swart</v>
      </c>
      <c r="P596" s="4" t="str">
        <f>IF(ISBLANK(citizen_services_records_log!P596),"None",IF(ISNUMBER(citizen_services_records_log!P596),citizen_services_records_log!P596,DATE(RIGHT(citizen_services_records_log!P596,4),MID(citizen_services_records_log!P596,4,2),LEFT(citizen_services_records_log!P596,2))))</f>
        <v>None</v>
      </c>
      <c r="Q596" s="5" t="str" cm="1">
        <f t="array" ref="Q596">SUBSTITUTE(_xlfn.IFS(ISTEXT(citizen_services_records_log!Q596),PROPER(citizen_services_records_log!Q596),ISBLANK(citizen_services_records_log!Q596),"None"),"Id","ID",1)</f>
        <v>Client To Return With Proof Of Residence</v>
      </c>
    </row>
    <row r="597" spans="1:17" x14ac:dyDescent="0.3">
      <c r="A597" s="5" t="str">
        <f>IF(ISBLANK(citizen_services_records_log!A597),"None",(CONCATENATE(UPPER(_xlfn.TEXTBEFORE(SUBSTITUTE(citizen_services_records_log!A597, "-", ""), {"0","1","2","3","4","5","6","7","8","9"}, 1)),"-",RIGHT(citizen_services_records_log!A597,6))))</f>
        <v>SASSA-000126</v>
      </c>
      <c r="B597" s="2">
        <f>IF(ISBLANK(citizen_services_records_log!B597),"None",IF(ISNUMBER(citizen_services_records_log!B597),citizen_services_records_log!B597,DATE(RIGHT(citizen_services_records_log!B597,4),MID(citizen_services_records_log!B597,4,2),LEFT(citizen_services_records_log!B597,2))))</f>
        <v>46030</v>
      </c>
      <c r="C597" s="5" t="str">
        <f>IF(citizen_services_records_log!C597 = "SASSA Grant Status Enquiry","SASSA - Grant Status Enquiry",IF(citizen_services_records_log!C597 = "SASSA Grant Application",  "SASSA - Grant Application", IF(citizen_services_records_log!C597=0,"None", citizen_services_records_log!C597)))</f>
        <v>SASSA - Grant Application</v>
      </c>
      <c r="D597" s="5" t="str" cm="1">
        <f t="array" ref="D597">_xlfn.IFS(ISTEXT(citizen_services_records_log!D597),PROPER(citizen_services_records_log!D597),ISBLANK(citizen_services_records_log!D597),"None")</f>
        <v>Evaton Sassa Office</v>
      </c>
      <c r="E597" s="5" t="str" cm="1">
        <f t="array" ref="E597">_xlfn.IFS(ISTEXT(citizen_services_records_log!E597),PROPER(citizen_services_records_log!E597),ISBLANK(citizen_services_records_log!E597),"None")</f>
        <v>Elizabeth Botha</v>
      </c>
      <c r="F597" s="6" cm="1">
        <f t="array" ref="F597">_xlfn.IFS(ISBLANK(citizen_services_records_log!F597),"None", TYPE(citizen_services_records_log!F597)=1,citizen_services_records_log!F597,citizen_services_records_log!F597="ID NOT PROVIDED","ID not provided" )</f>
        <v>1710000000000</v>
      </c>
      <c r="G597" s="4">
        <f>IF(ISBLANK(citizen_services_records_log!G597),"None",IF(ISNUMBER(citizen_services_records_log!G597),citizen_services_records_log!G597,DATE(RIGHT(citizen_services_records_log!G597,4),MID(citizen_services_records_log!G597,4,2),LEFT(citizen_services_records_log!G597,2))))</f>
        <v>42950</v>
      </c>
      <c r="H597" s="5" t="str" cm="1">
        <f t="array" ref="H597">_xlfn.IFS(citizen_services_records_log!H597="M", "Male", citizen_services_records_log!H597 = "F", "Female", citizen_services_records_log!H597="male", "Male", citizen_services_records_log!H597="female","Female", ISBLANK(citizen_services_records_log!H597),"None", citizen_services_records_log!H597 = "Female", "Female", citizen_services_records_log!H597="Male","Male")</f>
        <v>Male</v>
      </c>
      <c r="I597" s="6" t="str">
        <f>IF(OR(ISBLANK(citizen_services_records_log!I597),UPPER(TRIM(citizen_services_records_log!I597))="N/A"),"None",_xlfn.LET(_xlpm.d,RIGHT(SUBSTITUTE(SUBSTITUTE(SUBSTITUTE(SUBSTITUTE(citizen_services_records_log!I597," ",""),"-",""),"(",""),")",""),9),"0"&amp;LEFT(_xlpm.d,2)&amp;" "&amp;MID(_xlpm.d,3,3)&amp;" "&amp;RIGHT(_xlpm.d,4)))</f>
        <v>080 680 8733</v>
      </c>
      <c r="J597" s="5" t="str" cm="1">
        <f t="array" ref="J597">_xlfn.IFS(ISTEXT(citizen_services_records_log!J597),citizen_services_records_log!J597,ISBLANK(citizen_services_records_log!J597),"None")</f>
        <v>Ward 14</v>
      </c>
      <c r="K597" s="5" t="str" cm="1">
        <f t="array" ref="K597">_xlfn.IFS(ISTEXT(citizen_services_records_log!K597),citizen_services_records_log!K597, ISBLANK(citizen_services_records_log!K597),"None")</f>
        <v>Social Relief of Distress (SRD)</v>
      </c>
      <c r="L597" s="5" t="str" cm="1">
        <f t="array" ref="L597">SUBSTITUTE(PROPER(_xlfn.IFS(ISTEXT(citizen_services_records_log!L597),citizen_services_records_log!L597, ISBLANK(citizen_services_records_log!L597),"None")),"Id","ID",1)</f>
        <v>Pending Verification</v>
      </c>
      <c r="M597" s="5" t="str" cm="1">
        <f t="array" ref="M597">IF(citizen_services_records_log!M597 = "Re-opened","Re-opened",PROPER(_xlfn.IFS(ISTEXT(citizen_services_records_log!M597),citizen_services_records_log!M597, ISBLANK(citizen_services_records_log!M597),"None")))</f>
        <v>Re-opened</v>
      </c>
      <c r="N597" s="5" t="str" cm="1">
        <f t="array" ref="N597">(_xlfn.IFS(ISTEXT(citizen_services_records_log!N597),citizen_services_records_log!N597,ISBLANK(citizen_services_records_log!N597),"None"))</f>
        <v>Q218</v>
      </c>
      <c r="O597" s="5" t="str" cm="1">
        <f t="array" ref="O597">_xlfn.IFS(ISTEXT(citizen_services_records_log!O597),PROPER(citizen_services_records_log!O597),ISBLANK(citizen_services_records_log!O597),"None")</f>
        <v>Lerato Meyer</v>
      </c>
      <c r="P597" s="4">
        <f>IF(ISBLANK(citizen_services_records_log!P597),"None",IF(ISNUMBER(citizen_services_records_log!P597),citizen_services_records_log!P597,DATE(RIGHT(citizen_services_records_log!P597,4),MID(citizen_services_records_log!P597,4,2),LEFT(citizen_services_records_log!P597,2))))</f>
        <v>46246</v>
      </c>
      <c r="Q597" s="5" t="str" cm="1">
        <f t="array" ref="Q597">SUBSTITUTE(_xlfn.IFS(ISTEXT(citizen_services_records_log!Q597),PROPER(citizen_services_records_log!Q597),ISBLANK(citizen_services_records_log!Q597),"None"),"Id","ID",1)</f>
        <v>Duplicate Application Found On System - Flagged</v>
      </c>
    </row>
    <row r="598" spans="1:17" x14ac:dyDescent="0.3">
      <c r="A598" s="5" t="str">
        <f>IF(ISBLANK(citizen_services_records_log!A598),"None",(CONCATENATE(UPPER(_xlfn.TEXTBEFORE(SUBSTITUTE(citizen_services_records_log!A598, "-", ""), {"0","1","2","3","4","5","6","7","8","9"}, 1)),"-",RIGHT(citizen_services_records_log!A598,6))))</f>
        <v>SASSA-000047</v>
      </c>
      <c r="B598" s="2">
        <f>IF(ISBLANK(citizen_services_records_log!B598),"None",IF(ISNUMBER(citizen_services_records_log!B598),citizen_services_records_log!B598,DATE(RIGHT(citizen_services_records_log!B598,4),MID(citizen_services_records_log!B598,4,2),LEFT(citizen_services_records_log!B598,2))))</f>
        <v>46182</v>
      </c>
      <c r="C598" s="5" t="str">
        <f>IF(citizen_services_records_log!C598 = "SASSA Grant Status Enquiry","SASSA - Grant Status Enquiry",IF(citizen_services_records_log!C598 = "SASSA Grant Application",  "SASSA - Grant Application", IF(citizen_services_records_log!C598=0,"None", citizen_services_records_log!C598)))</f>
        <v>SASSA - Grant Status Enquiry</v>
      </c>
      <c r="D598" s="5" t="str" cm="1">
        <f t="array" ref="D598">_xlfn.IFS(ISTEXT(citizen_services_records_log!D598),PROPER(citizen_services_records_log!D598),ISBLANK(citizen_services_records_log!D598),"None")</f>
        <v>Vanderbijlpark Home Affairs</v>
      </c>
      <c r="E598" s="5" t="str" cm="1">
        <f t="array" ref="E598">_xlfn.IFS(ISTEXT(citizen_services_records_log!E598),PROPER(citizen_services_records_log!E598),ISBLANK(citizen_services_records_log!E598),"None")</f>
        <v>Johannes Mokoena</v>
      </c>
      <c r="F598" s="6" cm="1">
        <f t="array" ref="F598">_xlfn.IFS(ISBLANK(citizen_services_records_log!F598),"None", TYPE(citizen_services_records_log!F598)=1,citizen_services_records_log!F598,citizen_services_records_log!F598="ID NOT PROVIDED","ID not provided" )</f>
        <v>6810000000000</v>
      </c>
      <c r="G598" s="4">
        <f>IF(ISBLANK(citizen_services_records_log!G598),"None",IF(ISNUMBER(citizen_services_records_log!G598),citizen_services_records_log!G598,DATE(RIGHT(citizen_services_records_log!G598,4),MID(citizen_services_records_log!G598,4,2),LEFT(citizen_services_records_log!G598,2))))</f>
        <v>24987</v>
      </c>
      <c r="H598" s="5" t="str" cm="1">
        <f t="array" ref="H598">_xlfn.IFS(citizen_services_records_log!H598="M", "Male", citizen_services_records_log!H598 = "F", "Female", citizen_services_records_log!H598="male", "Male", citizen_services_records_log!H598="female","Female", ISBLANK(citizen_services_records_log!H598),"None", citizen_services_records_log!H598 = "Female", "Female", citizen_services_records_log!H598="Male","Male")</f>
        <v>Male</v>
      </c>
      <c r="I598" s="6" t="str">
        <f>IF(OR(ISBLANK(citizen_services_records_log!I598),UPPER(TRIM(citizen_services_records_log!I598))="N/A"),"None",_xlfn.LET(_xlpm.d,RIGHT(SUBSTITUTE(SUBSTITUTE(SUBSTITUTE(SUBSTITUTE(citizen_services_records_log!I598," ",""),"-",""),"(",""),")",""),9),"0"&amp;LEFT(_xlpm.d,2)&amp;" "&amp;MID(_xlpm.d,3,3)&amp;" "&amp;RIGHT(_xlpm.d,4)))</f>
        <v>072 383 9501</v>
      </c>
      <c r="J598" s="5" t="str" cm="1">
        <f t="array" ref="J598">_xlfn.IFS(ISTEXT(citizen_services_records_log!J598),citizen_services_records_log!J598,ISBLANK(citizen_services_records_log!J598),"None")</f>
        <v>Ward 20</v>
      </c>
      <c r="K598" s="5" t="str" cm="1">
        <f t="array" ref="K598">_xlfn.IFS(ISTEXT(citizen_services_records_log!K598),citizen_services_records_log!K598, ISBLANK(citizen_services_records_log!K598),"None")</f>
        <v>Older Persons Grant</v>
      </c>
      <c r="L598" s="5" t="str" cm="1">
        <f t="array" ref="L598">SUBSTITUTE(PROPER(_xlfn.IFS(ISTEXT(citizen_services_records_log!L598),citizen_services_records_log!L598, ISBLANK(citizen_services_records_log!L598),"None")),"Id","ID",1)</f>
        <v>Pending Verification</v>
      </c>
      <c r="M598" s="5" t="str" cm="1">
        <f t="array" ref="M598">IF(citizen_services_records_log!M598 = "Re-opened","Re-opened",PROPER(_xlfn.IFS(ISTEXT(citizen_services_records_log!M598),citizen_services_records_log!M598, ISBLANK(citizen_services_records_log!M598),"None")))</f>
        <v>Closed</v>
      </c>
      <c r="N598" s="5" t="str" cm="1">
        <f t="array" ref="N598">(_xlfn.IFS(ISTEXT(citizen_services_records_log!N598),citizen_services_records_log!N598,ISBLANK(citizen_services_records_log!N598),"None"))</f>
        <v>Q206</v>
      </c>
      <c r="O598" s="5" t="str" cm="1">
        <f t="array" ref="O598">_xlfn.IFS(ISTEXT(citizen_services_records_log!O598),PROPER(citizen_services_records_log!O598),ISBLANK(citizen_services_records_log!O598),"None")</f>
        <v>Marius Nel</v>
      </c>
      <c r="P598" s="4">
        <f>IF(ISBLANK(citizen_services_records_log!P598),"None",IF(ISNUMBER(citizen_services_records_log!P598),citizen_services_records_log!P598,DATE(RIGHT(citizen_services_records_log!P598,4),MID(citizen_services_records_log!P598,4,2),LEFT(citizen_services_records_log!P598,2))))</f>
        <v>46278</v>
      </c>
      <c r="Q598" s="5" t="str" cm="1">
        <f t="array" ref="Q598">SUBSTITUTE(_xlfn.IFS(ISTEXT(citizen_services_records_log!Q598),PROPER(citizen_services_records_log!Q598),ISBLANK(citizen_services_records_log!Q598),"None"),"Id","ID",1)</f>
        <v>Applicant Did Not Bring Required Supporting Documents</v>
      </c>
    </row>
    <row r="599" spans="1:17" x14ac:dyDescent="0.3">
      <c r="A599" s="5" t="str">
        <f>IF(ISBLANK(citizen_services_records_log!A599),"None",(CONCATENATE(UPPER(_xlfn.TEXTBEFORE(SUBSTITUTE(citizen_services_records_log!A599, "-", ""), {"0","1","2","3","4","5","6","7","8","9"}, 1)),"-",RIGHT(citizen_services_records_log!A599,6))))</f>
        <v>DHA-000257</v>
      </c>
      <c r="B599" s="2">
        <f>IF(ISBLANK(citizen_services_records_log!B599),"None",IF(ISNUMBER(citizen_services_records_log!B599),citizen_services_records_log!B599,DATE(RIGHT(citizen_services_records_log!B599,4),MID(citizen_services_records_log!B599,4,2),LEFT(citizen_services_records_log!B599,2))))</f>
        <v>46082</v>
      </c>
      <c r="C599" s="5" t="str">
        <f>IF(citizen_services_records_log!C599 = "SASSA Grant Status Enquiry","SASSA - Grant Status Enquiry",IF(citizen_services_records_log!C599 = "SASSA Grant Application",  "SASSA - Grant Application", IF(citizen_services_records_log!C599=0,"None", citizen_services_records_log!C599)))</f>
        <v>Home Affairs - ID Application</v>
      </c>
      <c r="D599" s="5" t="str" cm="1">
        <f t="array" ref="D599">_xlfn.IFS(ISTEXT(citizen_services_records_log!D599),PROPER(citizen_services_records_log!D599),ISBLANK(citizen_services_records_log!D599),"None")</f>
        <v>Sasolburg Home Affairs</v>
      </c>
      <c r="E599" s="5" t="str" cm="1">
        <f t="array" ref="E599">_xlfn.IFS(ISTEXT(citizen_services_records_log!E599),PROPER(citizen_services_records_log!E599),ISBLANK(citizen_services_records_log!E599),"None")</f>
        <v>Dorah Khumalo</v>
      </c>
      <c r="F599" s="6" cm="1">
        <f t="array" ref="F599">_xlfn.IFS(ISBLANK(citizen_services_records_log!F599),"None", TYPE(citizen_services_records_log!F599)=1,citizen_services_records_log!F599,citizen_services_records_log!F599="ID NOT PROVIDED","ID not provided" )</f>
        <v>6610000000000</v>
      </c>
      <c r="G599" s="4">
        <f>IF(ISBLANK(citizen_services_records_log!G599),"None",IF(ISNUMBER(citizen_services_records_log!G599),citizen_services_records_log!G599,DATE(RIGHT(citizen_services_records_log!G599,4),MID(citizen_services_records_log!G599,4,2),LEFT(citizen_services_records_log!G599,2))))</f>
        <v>24144</v>
      </c>
      <c r="H599" s="5" t="str" cm="1">
        <f t="array" ref="H599">_xlfn.IFS(citizen_services_records_log!H599="M", "Male", citizen_services_records_log!H599 = "F", "Female", citizen_services_records_log!H599="male", "Male", citizen_services_records_log!H599="female","Female", ISBLANK(citizen_services_records_log!H599),"None", citizen_services_records_log!H599 = "Female", "Female", citizen_services_records_log!H599="Male","Male")</f>
        <v>Male</v>
      </c>
      <c r="I599" s="6" t="str">
        <f>IF(OR(ISBLANK(citizen_services_records_log!I599),UPPER(TRIM(citizen_services_records_log!I599))="N/A"),"None",_xlfn.LET(_xlpm.d,RIGHT(SUBSTITUTE(SUBSTITUTE(SUBSTITUTE(SUBSTITUTE(citizen_services_records_log!I599," ",""),"-",""),"(",""),")",""),9),"0"&amp;LEFT(_xlpm.d,2)&amp;" "&amp;MID(_xlpm.d,3,3)&amp;" "&amp;RIGHT(_xlpm.d,4)))</f>
        <v>060 438 7707</v>
      </c>
      <c r="J599" s="5" t="str" cm="1">
        <f t="array" ref="J599">_xlfn.IFS(ISTEXT(citizen_services_records_log!J599),citizen_services_records_log!J599,ISBLANK(citizen_services_records_log!J599),"None")</f>
        <v>Ward 24</v>
      </c>
      <c r="K599" s="5" t="str" cm="1">
        <f t="array" ref="K599">_xlfn.IFS(ISTEXT(citizen_services_records_log!K599),citizen_services_records_log!K599, ISBLANK(citizen_services_records_log!K599),"None")</f>
        <v>None</v>
      </c>
      <c r="L599" s="5" t="str" cm="1">
        <f t="array" ref="L599">SUBSTITUTE(PROPER(_xlfn.IFS(ISTEXT(citizen_services_records_log!L599),citizen_services_records_log!L599, ISBLANK(citizen_services_records_log!L599),"None")),"Id","ID",1)</f>
        <v>Approved</v>
      </c>
      <c r="M599" s="5" t="str" cm="1">
        <f t="array" ref="M599">IF(citizen_services_records_log!M599 = "Re-opened","Re-opened",PROPER(_xlfn.IFS(ISTEXT(citizen_services_records_log!M599),citizen_services_records_log!M599, ISBLANK(citizen_services_records_log!M599),"None")))</f>
        <v>Re-opened</v>
      </c>
      <c r="N599" s="5" t="str" cm="1">
        <f t="array" ref="N599">(_xlfn.IFS(ISTEXT(citizen_services_records_log!N599),citizen_services_records_log!N599,ISBLANK(citizen_services_records_log!N599),"None"))</f>
        <v>Q073</v>
      </c>
      <c r="O599" s="5" t="str" cm="1">
        <f t="array" ref="O599">_xlfn.IFS(ISTEXT(citizen_services_records_log!O599),PROPER(citizen_services_records_log!O599),ISBLANK(citizen_services_records_log!O599),"None")</f>
        <v>Werner Swart</v>
      </c>
      <c r="P599" s="4" t="str">
        <f>IF(ISBLANK(citizen_services_records_log!P599),"None",IF(ISNUMBER(citizen_services_records_log!P599),citizen_services_records_log!P599,DATE(RIGHT(citizen_services_records_log!P599,4),MID(citizen_services_records_log!P599,4,2),LEFT(citizen_services_records_log!P599,2))))</f>
        <v>None</v>
      </c>
      <c r="Q599" s="5" t="str" cm="1">
        <f t="array" ref="Q599">SUBSTITUTE(_xlfn.IFS(ISTEXT(citizen_services_records_log!Q599),PROPER(citizen_services_records_log!Q599),ISBLANK(citizen_services_records_log!Q599),"None"),"Id","ID",1)</f>
        <v>Client To Return With Proof Of Residence</v>
      </c>
    </row>
    <row r="600" spans="1:17" x14ac:dyDescent="0.3">
      <c r="A600" s="5" t="str">
        <f>IF(ISBLANK(citizen_services_records_log!A600),"None",(CONCATENATE(UPPER(_xlfn.TEXTBEFORE(SUBSTITUTE(citizen_services_records_log!A600, "-", ""), {"0","1","2","3","4","5","6","7","8","9"}, 1)),"-",RIGHT(citizen_services_records_log!A600,6))))</f>
        <v>MUN-000850</v>
      </c>
      <c r="B600" s="2">
        <f>IF(ISBLANK(citizen_services_records_log!B600),"None",IF(ISNUMBER(citizen_services_records_log!B600),citizen_services_records_log!B600,DATE(RIGHT(citizen_services_records_log!B600,4),MID(citizen_services_records_log!B600,4,2),LEFT(citizen_services_records_log!B600,2))))</f>
        <v>46269</v>
      </c>
      <c r="C600" s="5" t="str">
        <f>IF(citizen_services_records_log!C600 = "SASSA Grant Status Enquiry","SASSA - Grant Status Enquiry",IF(citizen_services_records_log!C600 = "SASSA Grant Application",  "SASSA - Grant Application", IF(citizen_services_records_log!C600=0,"None", citizen_services_records_log!C600)))</f>
        <v>Municipal - Service Request</v>
      </c>
      <c r="D600" s="5" t="str" cm="1">
        <f t="array" ref="D600">_xlfn.IFS(ISTEXT(citizen_services_records_log!D600),PROPER(citizen_services_records_log!D600),ISBLANK(citizen_services_records_log!D600),"None")</f>
        <v>Vanderbijlpark Home Affairs</v>
      </c>
      <c r="E600" s="5" t="str" cm="1">
        <f t="array" ref="E600">_xlfn.IFS(ISTEXT(citizen_services_records_log!E600),PROPER(citizen_services_records_log!E600),ISBLANK(citizen_services_records_log!E600),"None")</f>
        <v>Marie Pretorius</v>
      </c>
      <c r="F600" s="6" cm="1">
        <f t="array" ref="F600">_xlfn.IFS(ISBLANK(citizen_services_records_log!F600),"None", TYPE(citizen_services_records_log!F600)=1,citizen_services_records_log!F600,citizen_services_records_log!F600="ID NOT PROVIDED","ID not provided" )</f>
        <v>8810000000000</v>
      </c>
      <c r="G600" s="4" t="str">
        <f>IF(ISBLANK(citizen_services_records_log!G600),"None",IF(ISNUMBER(citizen_services_records_log!G600),citizen_services_records_log!G600,DATE(RIGHT(citizen_services_records_log!G600,4),MID(citizen_services_records_log!G600,4,2),LEFT(citizen_services_records_log!G600,2))))</f>
        <v>None</v>
      </c>
      <c r="H600" s="5" t="str" cm="1">
        <f t="array" ref="H600">_xlfn.IFS(citizen_services_records_log!H600="M", "Male", citizen_services_records_log!H600 = "F", "Female", citizen_services_records_log!H600="male", "Male", citizen_services_records_log!H600="female","Female", ISBLANK(citizen_services_records_log!H600),"None", citizen_services_records_log!H600 = "Female", "Female", citizen_services_records_log!H600="Male","Male")</f>
        <v>None</v>
      </c>
      <c r="I600" s="6" t="str">
        <f>IF(OR(ISBLANK(citizen_services_records_log!I600),UPPER(TRIM(citizen_services_records_log!I600))="N/A"),"None",_xlfn.LET(_xlpm.d,RIGHT(SUBSTITUTE(SUBSTITUTE(SUBSTITUTE(SUBSTITUTE(citizen_services_records_log!I600," ",""),"-",""),"(",""),")",""),9),"0"&amp;LEFT(_xlpm.d,2)&amp;" "&amp;MID(_xlpm.d,3,3)&amp;" "&amp;RIGHT(_xlpm.d,4)))</f>
        <v>None</v>
      </c>
      <c r="J600" s="5" t="str" cm="1">
        <f t="array" ref="J600">_xlfn.IFS(ISTEXT(citizen_services_records_log!J600),citizen_services_records_log!J600,ISBLANK(citizen_services_records_log!J600),"None")</f>
        <v>None</v>
      </c>
      <c r="K600" s="5" t="str" cm="1">
        <f t="array" ref="K600">_xlfn.IFS(ISTEXT(citizen_services_records_log!K600),citizen_services_records_log!K600, ISBLANK(citizen_services_records_log!K600),"None")</f>
        <v>None</v>
      </c>
      <c r="L600" s="5" t="str" cm="1">
        <f t="array" ref="L600">SUBSTITUTE(PROPER(_xlfn.IFS(ISTEXT(citizen_services_records_log!L600),citizen_services_records_log!L600, ISBLANK(citizen_services_records_log!L600),"None")),"Id","ID",1)</f>
        <v>Awaiting Home Affairs Confirmation</v>
      </c>
      <c r="M600" s="5" t="str" cm="1">
        <f t="array" ref="M600">IF(citizen_services_records_log!M600 = "Re-opened","Re-opened",PROPER(_xlfn.IFS(ISTEXT(citizen_services_records_log!M600),citizen_services_records_log!M600, ISBLANK(citizen_services_records_log!M600),"None")))</f>
        <v>Captured</v>
      </c>
      <c r="N600" s="5" t="str" cm="1">
        <f t="array" ref="N600">(_xlfn.IFS(ISTEXT(citizen_services_records_log!N600),citizen_services_records_log!N600,ISBLANK(citizen_services_records_log!N600),"None"))</f>
        <v>Q011</v>
      </c>
      <c r="O600" s="5" t="str" cm="1">
        <f t="array" ref="O600">_xlfn.IFS(ISTEXT(citizen_services_records_log!O600),PROPER(citizen_services_records_log!O600),ISBLANK(citizen_services_records_log!O600),"None")</f>
        <v>Refilwe Swart</v>
      </c>
      <c r="P600" s="4" t="str">
        <f>IF(ISBLANK(citizen_services_records_log!P600),"None",IF(ISNUMBER(citizen_services_records_log!P600),citizen_services_records_log!P600,DATE(RIGHT(citizen_services_records_log!P600,4),MID(citizen_services_records_log!P600,4,2),LEFT(citizen_services_records_log!P600,2))))</f>
        <v>None</v>
      </c>
      <c r="Q600" s="5" t="str" cm="1">
        <f t="array" ref="Q600">SUBSTITUTE(_xlfn.IFS(ISTEXT(citizen_services_records_log!Q600),PROPER(citizen_services_records_log!Q600),ISBLANK(citizen_services_records_log!Q600),"None"),"Id","ID",1)</f>
        <v>Home Affairs System Down For Maintenance During Visit</v>
      </c>
    </row>
    <row r="601" spans="1:17" x14ac:dyDescent="0.3">
      <c r="A601" s="5" t="str">
        <f>IF(ISBLANK(citizen_services_records_log!A601),"None",(CONCATENATE(UPPER(_xlfn.TEXTBEFORE(SUBSTITUTE(citizen_services_records_log!A601, "-", ""), {"0","1","2","3","4","5","6","7","8","9"}, 1)),"-",RIGHT(citizen_services_records_log!A601,6))))</f>
        <v>DHA-000554</v>
      </c>
      <c r="B601" s="2">
        <f>IF(ISBLANK(citizen_services_records_log!B601),"None",IF(ISNUMBER(citizen_services_records_log!B601),citizen_services_records_log!B601,DATE(RIGHT(citizen_services_records_log!B601,4),MID(citizen_services_records_log!B601,4,2),LEFT(citizen_services_records_log!B601,2))))</f>
        <v>46043</v>
      </c>
      <c r="C601" s="5" t="str">
        <f>IF(citizen_services_records_log!C601 = "SASSA Grant Status Enquiry","SASSA - Grant Status Enquiry",IF(citizen_services_records_log!C601 = "SASSA Grant Application",  "SASSA - Grant Application", IF(citizen_services_records_log!C601=0,"None", citizen_services_records_log!C601)))</f>
        <v>Home Affairs - ID Application</v>
      </c>
      <c r="D601" s="5" t="str" cm="1">
        <f t="array" ref="D601">_xlfn.IFS(ISTEXT(citizen_services_records_log!D601),PROPER(citizen_services_records_log!D601),ISBLANK(citizen_services_records_log!D601),"None")</f>
        <v>Boipatong Clinic</v>
      </c>
      <c r="E601" s="5" t="str" cm="1">
        <f t="array" ref="E601">_xlfn.IFS(ISTEXT(citizen_services_records_log!E601),PROPER(citizen_services_records_log!E601),ISBLANK(citizen_services_records_log!E601),"None")</f>
        <v>Grace Fourie</v>
      </c>
      <c r="F601" s="6" cm="1">
        <f t="array" ref="F601">_xlfn.IFS(ISBLANK(citizen_services_records_log!F601),"None", TYPE(citizen_services_records_log!F601)=1,citizen_services_records_log!F601,citizen_services_records_log!F601="ID NOT PROVIDED","ID not provided" )</f>
        <v>7600000000000</v>
      </c>
      <c r="G601" s="4">
        <f>IF(ISBLANK(citizen_services_records_log!G601),"None",IF(ISNUMBER(citizen_services_records_log!G601),citizen_services_records_log!G601,DATE(RIGHT(citizen_services_records_log!G601,4),MID(citizen_services_records_log!G601,4,2),LEFT(citizen_services_records_log!G601,2))))</f>
        <v>28035</v>
      </c>
      <c r="H601" s="5" t="str" cm="1">
        <f t="array" ref="H601">_xlfn.IFS(citizen_services_records_log!H601="M", "Male", citizen_services_records_log!H601 = "F", "Female", citizen_services_records_log!H601="male", "Male", citizen_services_records_log!H601="female","Female", ISBLANK(citizen_services_records_log!H601),"None", citizen_services_records_log!H601 = "Female", "Female", citizen_services_records_log!H601="Male","Male")</f>
        <v>Female</v>
      </c>
      <c r="I601" s="6" t="str">
        <f>IF(OR(ISBLANK(citizen_services_records_log!I601),UPPER(TRIM(citizen_services_records_log!I601))="N/A"),"None",_xlfn.LET(_xlpm.d,RIGHT(SUBSTITUTE(SUBSTITUTE(SUBSTITUTE(SUBSTITUTE(citizen_services_records_log!I601," ",""),"-",""),"(",""),")",""),9),"0"&amp;LEFT(_xlpm.d,2)&amp;" "&amp;MID(_xlpm.d,3,3)&amp;" "&amp;RIGHT(_xlpm.d,4)))</f>
        <v>None</v>
      </c>
      <c r="J601" s="5" t="str" cm="1">
        <f t="array" ref="J601">_xlfn.IFS(ISTEXT(citizen_services_records_log!J601),citizen_services_records_log!J601,ISBLANK(citizen_services_records_log!J601),"None")</f>
        <v>Ward 20</v>
      </c>
      <c r="K601" s="5" t="str" cm="1">
        <f t="array" ref="K601">_xlfn.IFS(ISTEXT(citizen_services_records_log!K601),citizen_services_records_log!K601, ISBLANK(citizen_services_records_log!K601),"None")</f>
        <v>None</v>
      </c>
      <c r="L601" s="5" t="str" cm="1">
        <f t="array" ref="L601">SUBSTITUTE(PROPER(_xlfn.IFS(ISTEXT(citizen_services_records_log!L601),citizen_services_records_log!L601, ISBLANK(citizen_services_records_log!L601),"None")),"Id","ID",1)</f>
        <v>Under Review</v>
      </c>
      <c r="M601" s="5" t="str" cm="1">
        <f t="array" ref="M601">IF(citizen_services_records_log!M601 = "Re-opened","Re-opened",PROPER(_xlfn.IFS(ISTEXT(citizen_services_records_log!M601),citizen_services_records_log!M601, ISBLANK(citizen_services_records_log!M601),"None")))</f>
        <v>Captured</v>
      </c>
      <c r="N601" s="5" t="str" cm="1">
        <f t="array" ref="N601">(_xlfn.IFS(ISTEXT(citizen_services_records_log!N601),citizen_services_records_log!N601,ISBLANK(citizen_services_records_log!N601),"None"))</f>
        <v>Q033</v>
      </c>
      <c r="O601" s="5" t="str" cm="1">
        <f t="array" ref="O601">_xlfn.IFS(ISTEXT(citizen_services_records_log!O601),PROPER(citizen_services_records_log!O601),ISBLANK(citizen_services_records_log!O601),"None")</f>
        <v>Chris Sithole</v>
      </c>
      <c r="P601" s="4" t="str">
        <f>IF(ISBLANK(citizen_services_records_log!P601),"None",IF(ISNUMBER(citizen_services_records_log!P601),citizen_services_records_log!P601,DATE(RIGHT(citizen_services_records_log!P601,4),MID(citizen_services_records_log!P601,4,2),LEFT(citizen_services_records_log!P601,2))))</f>
        <v>None</v>
      </c>
      <c r="Q601" s="5" t="str" cm="1">
        <f t="array" ref="Q601">SUBSTITUTE(_xlfn.IFS(ISTEXT(citizen_services_records_log!Q601),PROPER(citizen_services_records_log!Q601),ISBLANK(citizen_services_records_log!Q601),"None"),"Id","ID",1)</f>
        <v>Applicant Is A Minor, Guardian Present And Documented</v>
      </c>
    </row>
    <row r="602" spans="1:17" x14ac:dyDescent="0.3">
      <c r="A602" s="5" t="str">
        <f>IF(ISBLANK(citizen_services_records_log!A602),"None",(CONCATENATE(UPPER(_xlfn.TEXTBEFORE(SUBSTITUTE(citizen_services_records_log!A602, "-", ""), {"0","1","2","3","4","5","6","7","8","9"}, 1)),"-",RIGHT(citizen_services_records_log!A602,6))))</f>
        <v>DHA-000666</v>
      </c>
      <c r="B602" s="2">
        <f>IF(ISBLANK(citizen_services_records_log!B602),"None",IF(ISNUMBER(citizen_services_records_log!B602),citizen_services_records_log!B602,DATE(RIGHT(citizen_services_records_log!B602,4),MID(citizen_services_records_log!B602,4,2),LEFT(citizen_services_records_log!B602,2))))</f>
        <v>46143</v>
      </c>
      <c r="C602" s="5" t="str">
        <f>IF(citizen_services_records_log!C602 = "SASSA Grant Status Enquiry","SASSA - Grant Status Enquiry",IF(citizen_services_records_log!C602 = "SASSA Grant Application",  "SASSA - Grant Application", IF(citizen_services_records_log!C602=0,"None", citizen_services_records_log!C602)))</f>
        <v>Home Affairs - ID Application</v>
      </c>
      <c r="D602" s="5" t="str" cm="1">
        <f t="array" ref="D602">_xlfn.IFS(ISTEXT(citizen_services_records_log!D602),PROPER(citizen_services_records_log!D602),ISBLANK(citizen_services_records_log!D602),"None")</f>
        <v>Sebokeng Sassa Office</v>
      </c>
      <c r="E602" s="5" t="str" cm="1">
        <f t="array" ref="E602">_xlfn.IFS(ISTEXT(citizen_services_records_log!E602),PROPER(citizen_services_records_log!E602),ISBLANK(citizen_services_records_log!E602),"None")</f>
        <v>Willem Pretorius</v>
      </c>
      <c r="F602" s="6" cm="1">
        <f t="array" ref="F602">_xlfn.IFS(ISBLANK(citizen_services_records_log!F602),"None", TYPE(citizen_services_records_log!F602)=1,citizen_services_records_log!F602,citizen_services_records_log!F602="ID NOT PROVIDED","ID not provided" )</f>
        <v>7410000000000</v>
      </c>
      <c r="G602" s="4">
        <f>IF(ISBLANK(citizen_services_records_log!G602),"None",IF(ISNUMBER(citizen_services_records_log!G602),citizen_services_records_log!G602,DATE(RIGHT(citizen_services_records_log!G602,4),MID(citizen_services_records_log!G602,4,2),LEFT(citizen_services_records_log!G602,2))))</f>
        <v>27100</v>
      </c>
      <c r="H602" s="5" t="str" cm="1">
        <f t="array" ref="H602">_xlfn.IFS(citizen_services_records_log!H602="M", "Male", citizen_services_records_log!H602 = "F", "Female", citizen_services_records_log!H602="male", "Male", citizen_services_records_log!H602="female","Female", ISBLANK(citizen_services_records_log!H602),"None", citizen_services_records_log!H602 = "Female", "Female", citizen_services_records_log!H602="Male","Male")</f>
        <v>Male</v>
      </c>
      <c r="I602" s="6" t="str">
        <f>IF(OR(ISBLANK(citizen_services_records_log!I602),UPPER(TRIM(citizen_services_records_log!I602))="N/A"),"None",_xlfn.LET(_xlpm.d,RIGHT(SUBSTITUTE(SUBSTITUTE(SUBSTITUTE(SUBSTITUTE(citizen_services_records_log!I602," ",""),"-",""),"(",""),")",""),9),"0"&amp;LEFT(_xlpm.d,2)&amp;" "&amp;MID(_xlpm.d,3,3)&amp;" "&amp;RIGHT(_xlpm.d,4)))</f>
        <v>069 840 6078</v>
      </c>
      <c r="J602" s="5" t="str" cm="1">
        <f t="array" ref="J602">_xlfn.IFS(ISTEXT(citizen_services_records_log!J602),citizen_services_records_log!J602,ISBLANK(citizen_services_records_log!J602),"None")</f>
        <v>Ward 12</v>
      </c>
      <c r="K602" s="5" t="str" cm="1">
        <f t="array" ref="K602">_xlfn.IFS(ISTEXT(citizen_services_records_log!K602),citizen_services_records_log!K602, ISBLANK(citizen_services_records_log!K602),"None")</f>
        <v>Older Persons Grant</v>
      </c>
      <c r="L602" s="5" t="str" cm="1">
        <f t="array" ref="L602">SUBSTITUTE(PROPER(_xlfn.IFS(ISTEXT(citizen_services_records_log!L602),citizen_services_records_log!L602, ISBLANK(citizen_services_records_log!L602),"None")),"Id","ID",1)</f>
        <v>None</v>
      </c>
      <c r="M602" s="5" t="str" cm="1">
        <f t="array" ref="M602">IF(citizen_services_records_log!M602 = "Re-opened","Re-opened",PROPER(_xlfn.IFS(ISTEXT(citizen_services_records_log!M602),citizen_services_records_log!M602, ISBLANK(citizen_services_records_log!M602),"None")))</f>
        <v>Pending</v>
      </c>
      <c r="N602" s="5" t="str" cm="1">
        <f t="array" ref="N602">(_xlfn.IFS(ISTEXT(citizen_services_records_log!N602),citizen_services_records_log!N602,ISBLANK(citizen_services_records_log!N602),"None"))</f>
        <v>None</v>
      </c>
      <c r="O602" s="5" t="str" cm="1">
        <f t="array" ref="O602">_xlfn.IFS(ISTEXT(citizen_services_records_log!O602),PROPER(citizen_services_records_log!O602),ISBLANK(citizen_services_records_log!O602),"None")</f>
        <v>Palesa Khumalo</v>
      </c>
      <c r="P602" s="4" t="str">
        <f>IF(ISBLANK(citizen_services_records_log!P602),"None",IF(ISNUMBER(citizen_services_records_log!P602),citizen_services_records_log!P602,DATE(RIGHT(citizen_services_records_log!P602,4),MID(citizen_services_records_log!P602,4,2),LEFT(citizen_services_records_log!P602,2))))</f>
        <v>None</v>
      </c>
      <c r="Q602" s="5" t="str" cm="1">
        <f t="array" ref="Q602">SUBSTITUTE(_xlfn.IFS(ISTEXT(citizen_services_records_log!Q602),PROPER(citizen_services_records_log!Q602),ISBLANK(citizen_services_records_log!Q602),"None"),"Id","ID",1)</f>
        <v>System Offline - Captured Manually, Will Upload Later</v>
      </c>
    </row>
    <row r="603" spans="1:17" x14ac:dyDescent="0.3">
      <c r="A603" s="5" t="str">
        <f>IF(ISBLANK(citizen_services_records_log!A603),"None",(CONCATENATE(UPPER(_xlfn.TEXTBEFORE(SUBSTITUTE(citizen_services_records_log!A603, "-", ""), {"0","1","2","3","4","5","6","7","8","9"}, 1)),"-",RIGHT(citizen_services_records_log!A603,6))))</f>
        <v>SASSA-001045</v>
      </c>
      <c r="B603" s="2">
        <f>IF(ISBLANK(citizen_services_records_log!B603),"None",IF(ISNUMBER(citizen_services_records_log!B603),citizen_services_records_log!B603,DATE(RIGHT(citizen_services_records_log!B603,4),MID(citizen_services_records_log!B603,4,2),LEFT(citizen_services_records_log!B603,2))))</f>
        <v>46158</v>
      </c>
      <c r="C603" s="5" t="str">
        <f>IF(citizen_services_records_log!C603 = "SASSA Grant Status Enquiry","SASSA - Grant Status Enquiry",IF(citizen_services_records_log!C603 = "SASSA Grant Application",  "SASSA - Grant Application", IF(citizen_services_records_log!C603=0,"None", citizen_services_records_log!C603)))</f>
        <v>SASSA - Grant Application</v>
      </c>
      <c r="D603" s="5" t="str" cm="1">
        <f t="array" ref="D603">_xlfn.IFS(ISTEXT(citizen_services_records_log!D603),PROPER(citizen_services_records_log!D603),ISBLANK(citizen_services_records_log!D603),"None")</f>
        <v>Sasolburg Home Affairs</v>
      </c>
      <c r="E603" s="5" t="str" cm="1">
        <f t="array" ref="E603">_xlfn.IFS(ISTEXT(citizen_services_records_log!E603),PROPER(citizen_services_records_log!E603),ISBLANK(citizen_services_records_log!E603),"None")</f>
        <v>Kagiso Mokgadi</v>
      </c>
      <c r="F603" s="6" cm="1">
        <f t="array" ref="F603">_xlfn.IFS(ISBLANK(citizen_services_records_log!F603),"None", TYPE(citizen_services_records_log!F603)=1,citizen_services_records_log!F603,citizen_services_records_log!F603="ID NOT PROVIDED","ID not provided" )</f>
        <v>5100000000000</v>
      </c>
      <c r="G603" s="4" t="str">
        <f>IF(ISBLANK(citizen_services_records_log!G603),"None",IF(ISNUMBER(citizen_services_records_log!G603),citizen_services_records_log!G603,DATE(RIGHT(citizen_services_records_log!G603,4),MID(citizen_services_records_log!G603,4,2),LEFT(citizen_services_records_log!G603,2))))</f>
        <v>None</v>
      </c>
      <c r="H603" s="5" t="str" cm="1">
        <f t="array" ref="H603">_xlfn.IFS(citizen_services_records_log!H603="M", "Male", citizen_services_records_log!H603 = "F", "Female", citizen_services_records_log!H603="male", "Male", citizen_services_records_log!H603="female","Female", ISBLANK(citizen_services_records_log!H603),"None", citizen_services_records_log!H603 = "Female", "Female", citizen_services_records_log!H603="Male","Male")</f>
        <v>Female</v>
      </c>
      <c r="I603" s="6" t="str">
        <f>IF(OR(ISBLANK(citizen_services_records_log!I603),UPPER(TRIM(citizen_services_records_log!I603))="N/A"),"None",_xlfn.LET(_xlpm.d,RIGHT(SUBSTITUTE(SUBSTITUTE(SUBSTITUTE(SUBSTITUTE(citizen_services_records_log!I603," ",""),"-",""),"(",""),")",""),9),"0"&amp;LEFT(_xlpm.d,2)&amp;" "&amp;MID(_xlpm.d,3,3)&amp;" "&amp;RIGHT(_xlpm.d,4)))</f>
        <v>077 588 0679</v>
      </c>
      <c r="J603" s="5" t="str" cm="1">
        <f t="array" ref="J603">_xlfn.IFS(ISTEXT(citizen_services_records_log!J603),citizen_services_records_log!J603,ISBLANK(citizen_services_records_log!J603),"None")</f>
        <v>Ward 23</v>
      </c>
      <c r="K603" s="5" t="str" cm="1">
        <f t="array" ref="K603">_xlfn.IFS(ISTEXT(citizen_services_records_log!K603),citizen_services_records_log!K603, ISBLANK(citizen_services_records_log!K603),"None")</f>
        <v>Disability Grant</v>
      </c>
      <c r="L603" s="5" t="str" cm="1">
        <f t="array" ref="L603">SUBSTITUTE(PROPER(_xlfn.IFS(ISTEXT(citizen_services_records_log!L603),citizen_services_records_log!L603, ISBLANK(citizen_services_records_log!L603),"None")),"Id","ID",1)</f>
        <v>Rejected</v>
      </c>
      <c r="M603" s="5" t="str" cm="1">
        <f t="array" ref="M603">IF(citizen_services_records_log!M603 = "Re-opened","Re-opened",PROPER(_xlfn.IFS(ISTEXT(citizen_services_records_log!M603),citizen_services_records_log!M603, ISBLANK(citizen_services_records_log!M603),"None")))</f>
        <v>Awaiting Documents</v>
      </c>
      <c r="N603" s="5" t="str" cm="1">
        <f t="array" ref="N603">(_xlfn.IFS(ISTEXT(citizen_services_records_log!N603),citizen_services_records_log!N603,ISBLANK(citizen_services_records_log!N603),"None"))</f>
        <v>Q238</v>
      </c>
      <c r="O603" s="5" t="str" cm="1">
        <f t="array" ref="O603">_xlfn.IFS(ISTEXT(citizen_services_records_log!O603),PROPER(citizen_services_records_log!O603),ISBLANK(citizen_services_records_log!O603),"None")</f>
        <v>None</v>
      </c>
      <c r="P603" s="4" t="str">
        <f>IF(ISBLANK(citizen_services_records_log!P603),"None",IF(ISNUMBER(citizen_services_records_log!P603),citizen_services_records_log!P603,DATE(RIGHT(citizen_services_records_log!P603,4),MID(citizen_services_records_log!P603,4,2),LEFT(citizen_services_records_log!P603,2))))</f>
        <v>None</v>
      </c>
      <c r="Q603" s="5" t="str" cm="1">
        <f t="array" ref="Q603">SUBSTITUTE(_xlfn.IFS(ISTEXT(citizen_services_records_log!Q603),PROPER(citizen_services_records_log!Q603),ISBLANK(citizen_services_records_log!Q603),"None"),"Id","ID",1)</f>
        <v>System Offline - Captured Manually, Will Upload Later</v>
      </c>
    </row>
    <row r="604" spans="1:17" x14ac:dyDescent="0.3">
      <c r="A604" s="5" t="str">
        <f>IF(ISBLANK(citizen_services_records_log!A604),"None",(CONCATENATE(UPPER(_xlfn.TEXTBEFORE(SUBSTITUTE(citizen_services_records_log!A604, "-", ""), {"0","1","2","3","4","5","6","7","8","9"}, 1)),"-",RIGHT(citizen_services_records_log!A604,6))))</f>
        <v>SASSA-000778</v>
      </c>
      <c r="B604" s="2">
        <f>IF(ISBLANK(citizen_services_records_log!B604),"None",IF(ISNUMBER(citizen_services_records_log!B604),citizen_services_records_log!B604,DATE(RIGHT(citizen_services_records_log!B604,4),MID(citizen_services_records_log!B604,4,2),LEFT(citizen_services_records_log!B604,2))))</f>
        <v>46259</v>
      </c>
      <c r="C604" s="5" t="str">
        <f>IF(citizen_services_records_log!C604 = "SASSA Grant Status Enquiry","SASSA - Grant Status Enquiry",IF(citizen_services_records_log!C604 = "SASSA Grant Application",  "SASSA - Grant Application", IF(citizen_services_records_log!C604=0,"None", citizen_services_records_log!C604)))</f>
        <v>SASSA - Grant Application</v>
      </c>
      <c r="D604" s="5" t="str" cm="1">
        <f t="array" ref="D604">_xlfn.IFS(ISTEXT(citizen_services_records_log!D604),PROPER(citizen_services_records_log!D604),ISBLANK(citizen_services_records_log!D604),"None")</f>
        <v>Vereeniging Home Affairs</v>
      </c>
      <c r="E604" s="5" t="str" cm="1">
        <f t="array" ref="E604">_xlfn.IFS(ISTEXT(citizen_services_records_log!E604),PROPER(citizen_services_records_log!E604),ISBLANK(citizen_services_records_log!E604),"None")</f>
        <v>None</v>
      </c>
      <c r="F604" s="6" cm="1">
        <f t="array" ref="F604">_xlfn.IFS(ISBLANK(citizen_services_records_log!F604),"None", TYPE(citizen_services_records_log!F604)=1,citizen_services_records_log!F604,citizen_services_records_log!F604="ID NOT PROVIDED","ID not provided" )</f>
        <v>408000000000</v>
      </c>
      <c r="G604" s="4">
        <f>IF(ISBLANK(citizen_services_records_log!G604),"None",IF(ISNUMBER(citizen_services_records_log!G604),citizen_services_records_log!G604,DATE(RIGHT(citizen_services_records_log!G604,4),MID(citizen_services_records_log!G604,4,2),LEFT(citizen_services_records_log!G604,2))))</f>
        <v>38210</v>
      </c>
      <c r="H604" s="5" t="str" cm="1">
        <f t="array" ref="H604">_xlfn.IFS(citizen_services_records_log!H604="M", "Male", citizen_services_records_log!H604 = "F", "Female", citizen_services_records_log!H604="male", "Male", citizen_services_records_log!H604="female","Female", ISBLANK(citizen_services_records_log!H604),"None", citizen_services_records_log!H604 = "Female", "Female", citizen_services_records_log!H604="Male","Male")</f>
        <v>Male</v>
      </c>
      <c r="I604" s="6" t="str">
        <f>IF(OR(ISBLANK(citizen_services_records_log!I604),UPPER(TRIM(citizen_services_records_log!I604))="N/A"),"None",_xlfn.LET(_xlpm.d,RIGHT(SUBSTITUTE(SUBSTITUTE(SUBSTITUTE(SUBSTITUTE(citizen_services_records_log!I604," ",""),"-",""),"(",""),")",""),9),"0"&amp;LEFT(_xlpm.d,2)&amp;" "&amp;MID(_xlpm.d,3,3)&amp;" "&amp;RIGHT(_xlpm.d,4)))</f>
        <v>068 246 9430</v>
      </c>
      <c r="J604" s="5" t="str" cm="1">
        <f t="array" ref="J604">_xlfn.IFS(ISTEXT(citizen_services_records_log!J604),citizen_services_records_log!J604,ISBLANK(citizen_services_records_log!J604),"None")</f>
        <v>Ward 12</v>
      </c>
      <c r="K604" s="5" t="str" cm="1">
        <f t="array" ref="K604">_xlfn.IFS(ISTEXT(citizen_services_records_log!K604),citizen_services_records_log!K604, ISBLANK(citizen_services_records_log!K604),"None")</f>
        <v>Disability Grant</v>
      </c>
      <c r="L604" s="5" t="str" cm="1">
        <f t="array" ref="L604">SUBSTITUTE(PROPER(_xlfn.IFS(ISTEXT(citizen_services_records_log!L604),citizen_services_records_log!L604, ISBLANK(citizen_services_records_log!L604),"None")),"Id","ID",1)</f>
        <v>Approved</v>
      </c>
      <c r="M604" s="5" t="str" cm="1">
        <f t="array" ref="M604">IF(citizen_services_records_log!M604 = "Re-opened","Re-opened",PROPER(_xlfn.IFS(ISTEXT(citizen_services_records_log!M604),citizen_services_records_log!M604, ISBLANK(citizen_services_records_log!M604),"None")))</f>
        <v>Closed</v>
      </c>
      <c r="N604" s="5" t="str" cm="1">
        <f t="array" ref="N604">(_xlfn.IFS(ISTEXT(citizen_services_records_log!N604),citizen_services_records_log!N604,ISBLANK(citizen_services_records_log!N604),"None"))</f>
        <v>Q051</v>
      </c>
      <c r="O604" s="5" t="str" cm="1">
        <f t="array" ref="O604">_xlfn.IFS(ISTEXT(citizen_services_records_log!O604),PROPER(citizen_services_records_log!O604),ISBLANK(citizen_services_records_log!O604),"None")</f>
        <v>Busisiwe Mahlangu</v>
      </c>
      <c r="P604" s="4" t="str">
        <f>IF(ISBLANK(citizen_services_records_log!P604),"None",IF(ISNUMBER(citizen_services_records_log!P604),citizen_services_records_log!P604,DATE(RIGHT(citizen_services_records_log!P604,4),MID(citizen_services_records_log!P604,4,2),LEFT(citizen_services_records_log!P604,2))))</f>
        <v>None</v>
      </c>
      <c r="Q604" s="5" t="str" cm="1">
        <f t="array" ref="Q604">SUBSTITUTE(_xlfn.IFS(ISTEXT(citizen_services_records_log!Q604),PROPER(citizen_services_records_log!Q604),ISBLANK(citizen_services_records_log!Q604),"None"),"Id","ID",1)</f>
        <v>Duplicate Application Found On System - Flagged</v>
      </c>
    </row>
    <row r="605" spans="1:17" x14ac:dyDescent="0.3">
      <c r="A605" s="5" t="str">
        <f>IF(ISBLANK(citizen_services_records_log!A605),"None",(CONCATENATE(UPPER(_xlfn.TEXTBEFORE(SUBSTITUTE(citizen_services_records_log!A605, "-", ""), {"0","1","2","3","4","5","6","7","8","9"}, 1)),"-",RIGHT(citizen_services_records_log!A605,6))))</f>
        <v>DHA-000017</v>
      </c>
      <c r="B605" s="2" t="str">
        <f>IF(ISBLANK(citizen_services_records_log!B605),"None",IF(ISNUMBER(citizen_services_records_log!B605),citizen_services_records_log!B605,DATE(RIGHT(citizen_services_records_log!B605,4),MID(citizen_services_records_log!B605,4,2),LEFT(citizen_services_records_log!B605,2))))</f>
        <v>None</v>
      </c>
      <c r="C605" s="5" t="str">
        <f>IF(citizen_services_records_log!C605 = "SASSA Grant Status Enquiry","SASSA - Grant Status Enquiry",IF(citizen_services_records_log!C605 = "SASSA Grant Application",  "SASSA - Grant Application", IF(citizen_services_records_log!C605=0,"None", citizen_services_records_log!C605)))</f>
        <v>Home Affairs - Death Certificate</v>
      </c>
      <c r="D605" s="5" t="str" cm="1">
        <f t="array" ref="D605">_xlfn.IFS(ISTEXT(citizen_services_records_log!D605),PROPER(citizen_services_records_log!D605),ISBLANK(citizen_services_records_log!D605),"None")</f>
        <v>Sharpeville Clinic</v>
      </c>
      <c r="E605" s="5" t="str" cm="1">
        <f t="array" ref="E605">_xlfn.IFS(ISTEXT(citizen_services_records_log!E605),PROPER(citizen_services_records_log!E605),ISBLANK(citizen_services_records_log!E605),"None")</f>
        <v>Willem Botha</v>
      </c>
      <c r="F605" s="6" cm="1">
        <f t="array" ref="F605">_xlfn.IFS(ISBLANK(citizen_services_records_log!F605),"None", TYPE(citizen_services_records_log!F605)=1,citizen_services_records_log!F605,citizen_services_records_log!F605="ID NOT PROVIDED","ID not provided" )</f>
        <v>8100000000000</v>
      </c>
      <c r="G605" s="4">
        <f>IF(ISBLANK(citizen_services_records_log!G605),"None",IF(ISNUMBER(citizen_services_records_log!G605),citizen_services_records_log!G605,DATE(RIGHT(citizen_services_records_log!G605,4),MID(citizen_services_records_log!G605,4,2),LEFT(citizen_services_records_log!G605,2))))</f>
        <v>29631</v>
      </c>
      <c r="H605" s="5" t="str" cm="1">
        <f t="array" ref="H605">_xlfn.IFS(citizen_services_records_log!H605="M", "Male", citizen_services_records_log!H605 = "F", "Female", citizen_services_records_log!H605="male", "Male", citizen_services_records_log!H605="female","Female", ISBLANK(citizen_services_records_log!H605),"None", citizen_services_records_log!H605 = "Female", "Female", citizen_services_records_log!H605="Male","Male")</f>
        <v>Female</v>
      </c>
      <c r="I605" s="6" t="str">
        <f>IF(OR(ISBLANK(citizen_services_records_log!I605),UPPER(TRIM(citizen_services_records_log!I605))="N/A"),"None",_xlfn.LET(_xlpm.d,RIGHT(SUBSTITUTE(SUBSTITUTE(SUBSTITUTE(SUBSTITUTE(citizen_services_records_log!I605," ",""),"-",""),"(",""),")",""),9),"0"&amp;LEFT(_xlpm.d,2)&amp;" "&amp;MID(_xlpm.d,3,3)&amp;" "&amp;RIGHT(_xlpm.d,4)))</f>
        <v>083 984 3194</v>
      </c>
      <c r="J605" s="5" t="str" cm="1">
        <f t="array" ref="J605">_xlfn.IFS(ISTEXT(citizen_services_records_log!J605),citizen_services_records_log!J605,ISBLANK(citizen_services_records_log!J605),"None")</f>
        <v>Ward 13</v>
      </c>
      <c r="K605" s="5" t="str" cm="1">
        <f t="array" ref="K605">_xlfn.IFS(ISTEXT(citizen_services_records_log!K605),citizen_services_records_log!K605, ISBLANK(citizen_services_records_log!K605),"None")</f>
        <v>None</v>
      </c>
      <c r="L605" s="5" t="str" cm="1">
        <f t="array" ref="L605">SUBSTITUTE(PROPER(_xlfn.IFS(ISTEXT(citizen_services_records_log!L605),citizen_services_records_log!L605, ISBLANK(citizen_services_records_log!L605),"None")),"Id","ID",1)</f>
        <v>Pending Verification</v>
      </c>
      <c r="M605" s="5" t="str" cm="1">
        <f t="array" ref="M605">IF(citizen_services_records_log!M605 = "Re-opened","Re-opened",PROPER(_xlfn.IFS(ISTEXT(citizen_services_records_log!M605),citizen_services_records_log!M605, ISBLANK(citizen_services_records_log!M605),"None")))</f>
        <v>Captured</v>
      </c>
      <c r="N605" s="5" t="str" cm="1">
        <f t="array" ref="N605">(_xlfn.IFS(ISTEXT(citizen_services_records_log!N605),citizen_services_records_log!N605,ISBLANK(citizen_services_records_log!N605),"None"))</f>
        <v>Q166</v>
      </c>
      <c r="O605" s="5" t="str" cm="1">
        <f t="array" ref="O605">_xlfn.IFS(ISTEXT(citizen_services_records_log!O605),PROPER(citizen_services_records_log!O605),ISBLANK(citizen_services_records_log!O605),"None")</f>
        <v>Palesa Coetzee</v>
      </c>
      <c r="P605" s="4">
        <f>IF(ISBLANK(citizen_services_records_log!P605),"None",IF(ISNUMBER(citizen_services_records_log!P605),citizen_services_records_log!P605,DATE(RIGHT(citizen_services_records_log!P605,4),MID(citizen_services_records_log!P605,4,2),LEFT(citizen_services_records_log!P605,2))))</f>
        <v>46305</v>
      </c>
      <c r="Q605" s="5" t="str" cm="1">
        <f t="array" ref="Q605">SUBSTITUTE(_xlfn.IFS(ISTEXT(citizen_services_records_log!Q605),PROPER(citizen_services_records_log!Q605),ISBLANK(citizen_services_records_log!Q605),"None"),"Id","ID",1)</f>
        <v>Home Affairs System Down For Maintenance During Visit</v>
      </c>
    </row>
    <row r="606" spans="1:17" x14ac:dyDescent="0.3">
      <c r="A606" s="5" t="str">
        <f>IF(ISBLANK(citizen_services_records_log!A606),"None",(CONCATENATE(UPPER(_xlfn.TEXTBEFORE(SUBSTITUTE(citizen_services_records_log!A606, "-", ""), {"0","1","2","3","4","5","6","7","8","9"}, 1)),"-",RIGHT(citizen_services_records_log!A606,6))))</f>
        <v>MUN-000616</v>
      </c>
      <c r="B606" s="2" t="str">
        <f>IF(ISBLANK(citizen_services_records_log!B606),"None",IF(ISNUMBER(citizen_services_records_log!B606),citizen_services_records_log!B606,DATE(RIGHT(citizen_services_records_log!B606,4),MID(citizen_services_records_log!B606,4,2),LEFT(citizen_services_records_log!B606,2))))</f>
        <v>None</v>
      </c>
      <c r="C606" s="5" t="str">
        <f>IF(citizen_services_records_log!C606 = "SASSA Grant Status Enquiry","SASSA - Grant Status Enquiry",IF(citizen_services_records_log!C606 = "SASSA Grant Application",  "SASSA - Grant Application", IF(citizen_services_records_log!C606=0,"None", citizen_services_records_log!C606)))</f>
        <v>Municipal - Account Query</v>
      </c>
      <c r="D606" s="5" t="str" cm="1">
        <f t="array" ref="D606">_xlfn.IFS(ISTEXT(citizen_services_records_log!D606),PROPER(citizen_services_records_log!D606),ISBLANK(citizen_services_records_log!D606),"None")</f>
        <v>Emfuleni Municipal Office</v>
      </c>
      <c r="E606" s="5" t="str" cm="1">
        <f t="array" ref="E606">_xlfn.IFS(ISTEXT(citizen_services_records_log!E606),PROPER(citizen_services_records_log!E606),ISBLANK(citizen_services_records_log!E606),"None")</f>
        <v>Elizabeth Nkosi</v>
      </c>
      <c r="F606" s="6" cm="1">
        <f t="array" ref="F606">_xlfn.IFS(ISBLANK(citizen_services_records_log!F606),"None", TYPE(citizen_services_records_log!F606)=1,citizen_services_records_log!F606,citizen_services_records_log!F606="ID NOT PROVIDED","ID not provided" )</f>
        <v>9110000000000</v>
      </c>
      <c r="G606" s="4">
        <f>IF(ISBLANK(citizen_services_records_log!G606),"None",IF(ISNUMBER(citizen_services_records_log!G606),citizen_services_records_log!G606,DATE(RIGHT(citizen_services_records_log!G606,4),MID(citizen_services_records_log!G606,4,2),LEFT(citizen_services_records_log!G606,2))))</f>
        <v>33528</v>
      </c>
      <c r="H606" s="5" t="str" cm="1">
        <f t="array" ref="H606">_xlfn.IFS(citizen_services_records_log!H606="M", "Male", citizen_services_records_log!H606 = "F", "Female", citizen_services_records_log!H606="male", "Male", citizen_services_records_log!H606="female","Female", ISBLANK(citizen_services_records_log!H606),"None", citizen_services_records_log!H606 = "Female", "Female", citizen_services_records_log!H606="Male","Male")</f>
        <v>Male</v>
      </c>
      <c r="I606" s="6" t="str">
        <f>IF(OR(ISBLANK(citizen_services_records_log!I606),UPPER(TRIM(citizen_services_records_log!I606))="N/A"),"None",_xlfn.LET(_xlpm.d,RIGHT(SUBSTITUTE(SUBSTITUTE(SUBSTITUTE(SUBSTITUTE(citizen_services_records_log!I606," ",""),"-",""),"(",""),")",""),9),"0"&amp;LEFT(_xlpm.d,2)&amp;" "&amp;MID(_xlpm.d,3,3)&amp;" "&amp;RIGHT(_xlpm.d,4)))</f>
        <v>None</v>
      </c>
      <c r="J606" s="5" t="str" cm="1">
        <f t="array" ref="J606">_xlfn.IFS(ISTEXT(citizen_services_records_log!J606),citizen_services_records_log!J606,ISBLANK(citizen_services_records_log!J606),"None")</f>
        <v>Ward 20</v>
      </c>
      <c r="K606" s="5" t="str" cm="1">
        <f t="array" ref="K606">_xlfn.IFS(ISTEXT(citizen_services_records_log!K606),citizen_services_records_log!K606, ISBLANK(citizen_services_records_log!K606),"None")</f>
        <v>None</v>
      </c>
      <c r="L606" s="5" t="str" cm="1">
        <f t="array" ref="L606">SUBSTITUTE(PROPER(_xlfn.IFS(ISTEXT(citizen_services_records_log!L606),citizen_services_records_log!L606, ISBLANK(citizen_services_records_log!L606),"None")),"Id","ID",1)</f>
        <v>Awaiting Home Affairs Confirmation</v>
      </c>
      <c r="M606" s="5" t="str" cm="1">
        <f t="array" ref="M606">IF(citizen_services_records_log!M606 = "Re-opened","Re-opened",PROPER(_xlfn.IFS(ISTEXT(citizen_services_records_log!M606),citizen_services_records_log!M606, ISBLANK(citizen_services_records_log!M606),"None")))</f>
        <v>Captured</v>
      </c>
      <c r="N606" s="5" t="str" cm="1">
        <f t="array" ref="N606">(_xlfn.IFS(ISTEXT(citizen_services_records_log!N606),citizen_services_records_log!N606,ISBLANK(citizen_services_records_log!N606),"None"))</f>
        <v>Q124</v>
      </c>
      <c r="O606" s="5" t="str" cm="1">
        <f t="array" ref="O606">_xlfn.IFS(ISTEXT(citizen_services_records_log!O606),PROPER(citizen_services_records_log!O606),ISBLANK(citizen_services_records_log!O606),"None")</f>
        <v>Palesa Swart</v>
      </c>
      <c r="P606" s="4">
        <f>IF(ISBLANK(citizen_services_records_log!P606),"None",IF(ISNUMBER(citizen_services_records_log!P606),citizen_services_records_log!P606,DATE(RIGHT(citizen_services_records_log!P606,4),MID(citizen_services_records_log!P606,4,2),LEFT(citizen_services_records_log!P606,2))))</f>
        <v>46291</v>
      </c>
      <c r="Q606" s="5" t="str" cm="1">
        <f t="array" ref="Q606">SUBSTITUTE(_xlfn.IFS(ISTEXT(citizen_services_records_log!Q606),PROPER(citizen_services_records_log!Q606),ISBLANK(citizen_services_records_log!Q606),"None"),"Id","ID",1)</f>
        <v>Follow-Up Call Required To Confirm Banking Details</v>
      </c>
    </row>
    <row r="607" spans="1:17" x14ac:dyDescent="0.3">
      <c r="A607" s="5" t="str">
        <f>IF(ISBLANK(citizen_services_records_log!A607),"None",(CONCATENATE(UPPER(_xlfn.TEXTBEFORE(SUBSTITUTE(citizen_services_records_log!A607, "-", ""), {"0","1","2","3","4","5","6","7","8","9"}, 1)),"-",RIGHT(citizen_services_records_log!A607,6))))</f>
        <v>CLN-000406</v>
      </c>
      <c r="B607" s="2">
        <f>IF(ISBLANK(citizen_services_records_log!B607),"None",IF(ISNUMBER(citizen_services_records_log!B607),citizen_services_records_log!B607,DATE(RIGHT(citizen_services_records_log!B607,4),MID(citizen_services_records_log!B607,4,2),LEFT(citizen_services_records_log!B607,2))))</f>
        <v>46161</v>
      </c>
      <c r="C607" s="5" t="str">
        <f>IF(citizen_services_records_log!C607 = "SASSA Grant Status Enquiry","SASSA - Grant Status Enquiry",IF(citizen_services_records_log!C607 = "SASSA Grant Application",  "SASSA - Grant Application", IF(citizen_services_records_log!C607=0,"None", citizen_services_records_log!C607)))</f>
        <v>Clinic - General Consultation</v>
      </c>
      <c r="D607" s="5" t="str" cm="1">
        <f t="array" ref="D607">_xlfn.IFS(ISTEXT(citizen_services_records_log!D607),PROPER(citizen_services_records_log!D607),ISBLANK(citizen_services_records_log!D607),"None")</f>
        <v>Vanderbijlpark Home Affairs</v>
      </c>
      <c r="E607" s="5" t="str" cm="1">
        <f t="array" ref="E607">_xlfn.IFS(ISTEXT(citizen_services_records_log!E607),PROPER(citizen_services_records_log!E607),ISBLANK(citizen_services_records_log!E607),"None")</f>
        <v>Tumelo Pretorius</v>
      </c>
      <c r="F607" s="6" cm="1">
        <f t="array" ref="F607">_xlfn.IFS(ISBLANK(citizen_services_records_log!F607),"None", TYPE(citizen_services_records_log!F607)=1,citizen_services_records_log!F607,citizen_services_records_log!F607="ID NOT PROVIDED","ID not provided" )</f>
        <v>6710000000000</v>
      </c>
      <c r="G607" s="4">
        <f>IF(ISBLANK(citizen_services_records_log!G607),"None",IF(ISNUMBER(citizen_services_records_log!G607),citizen_services_records_log!G607,DATE(RIGHT(citizen_services_records_log!G607,4),MID(citizen_services_records_log!G607,4,2),LEFT(citizen_services_records_log!G607,2))))</f>
        <v>24607</v>
      </c>
      <c r="H607" s="5" t="str" cm="1">
        <f t="array" ref="H607">_xlfn.IFS(citizen_services_records_log!H607="M", "Male", citizen_services_records_log!H607 = "F", "Female", citizen_services_records_log!H607="male", "Male", citizen_services_records_log!H607="female","Female", ISBLANK(citizen_services_records_log!H607),"None", citizen_services_records_log!H607 = "Female", "Female", citizen_services_records_log!H607="Male","Male")</f>
        <v>Male</v>
      </c>
      <c r="I607" s="6" t="str">
        <f>IF(OR(ISBLANK(citizen_services_records_log!I607),UPPER(TRIM(citizen_services_records_log!I607))="N/A"),"None",_xlfn.LET(_xlpm.d,RIGHT(SUBSTITUTE(SUBSTITUTE(SUBSTITUTE(SUBSTITUTE(citizen_services_records_log!I607," ",""),"-",""),"(",""),")",""),9),"0"&amp;LEFT(_xlpm.d,2)&amp;" "&amp;MID(_xlpm.d,3,3)&amp;" "&amp;RIGHT(_xlpm.d,4)))</f>
        <v>078 322 2001</v>
      </c>
      <c r="J607" s="5" t="str" cm="1">
        <f t="array" ref="J607">_xlfn.IFS(ISTEXT(citizen_services_records_log!J607),citizen_services_records_log!J607,ISBLANK(citizen_services_records_log!J607),"None")</f>
        <v>Ward 11</v>
      </c>
      <c r="K607" s="5" t="str" cm="1">
        <f t="array" ref="K607">_xlfn.IFS(ISTEXT(citizen_services_records_log!K607),citizen_services_records_log!K607, ISBLANK(citizen_services_records_log!K607),"None")</f>
        <v>None</v>
      </c>
      <c r="L607" s="5" t="str" cm="1">
        <f t="array" ref="L607">SUBSTITUTE(PROPER(_xlfn.IFS(ISTEXT(citizen_services_records_log!L607),citizen_services_records_log!L607, ISBLANK(citizen_services_records_log!L607),"None")),"Id","ID",1)</f>
        <v>Complete</v>
      </c>
      <c r="M607" s="5" t="str" cm="1">
        <f t="array" ref="M607">IF(citizen_services_records_log!M607 = "Re-opened","Re-opened",PROPER(_xlfn.IFS(ISTEXT(citizen_services_records_log!M607),citizen_services_records_log!M607, ISBLANK(citizen_services_records_log!M607),"None")))</f>
        <v>Re-opened</v>
      </c>
      <c r="N607" s="5" t="str" cm="1">
        <f t="array" ref="N607">(_xlfn.IFS(ISTEXT(citizen_services_records_log!N607),citizen_services_records_log!N607,ISBLANK(citizen_services_records_log!N607),"None"))</f>
        <v>Q292</v>
      </c>
      <c r="O607" s="5" t="str" cm="1">
        <f t="array" ref="O607">_xlfn.IFS(ISTEXT(citizen_services_records_log!O607),PROPER(citizen_services_records_log!O607),ISBLANK(citizen_services_records_log!O607),"None")</f>
        <v>Deon Meyer</v>
      </c>
      <c r="P607" s="4" t="str">
        <f>IF(ISBLANK(citizen_services_records_log!P607),"None",IF(ISNUMBER(citizen_services_records_log!P607),citizen_services_records_log!P607,DATE(RIGHT(citizen_services_records_log!P607,4),MID(citizen_services_records_log!P607,4,2),LEFT(citizen_services_records_log!P607,2))))</f>
        <v>None</v>
      </c>
      <c r="Q607" s="5" t="str" cm="1">
        <f t="array" ref="Q607">SUBSTITUTE(_xlfn.IFS(ISTEXT(citizen_services_records_log!Q607),PROPER(citizen_services_records_log!Q607),ISBLANK(citizen_services_records_log!Q607),"None"),"Id","ID",1)</f>
        <v>Applicant Did Not Bring Required Supporting Documents</v>
      </c>
    </row>
    <row r="608" spans="1:17" x14ac:dyDescent="0.3">
      <c r="A608" s="5" t="str">
        <f>IF(ISBLANK(citizen_services_records_log!A608),"None",(CONCATENATE(UPPER(_xlfn.TEXTBEFORE(SUBSTITUTE(citizen_services_records_log!A608, "-", ""), {"0","1","2","3","4","5","6","7","8","9"}, 1)),"-",RIGHT(citizen_services_records_log!A608,6))))</f>
        <v>CLN-000696</v>
      </c>
      <c r="B608" s="2">
        <f>IF(ISBLANK(citizen_services_records_log!B608),"None",IF(ISNUMBER(citizen_services_records_log!B608),citizen_services_records_log!B608,DATE(RIGHT(citizen_services_records_log!B608,4),MID(citizen_services_records_log!B608,4,2),LEFT(citizen_services_records_log!B608,2))))</f>
        <v>46184</v>
      </c>
      <c r="C608" s="5" t="str">
        <f>IF(citizen_services_records_log!C608 = "SASSA Grant Status Enquiry","SASSA - Grant Status Enquiry",IF(citizen_services_records_log!C608 = "SASSA Grant Application",  "SASSA - Grant Application", IF(citizen_services_records_log!C608=0,"None", citizen_services_records_log!C608)))</f>
        <v>Clinic - Chronic Medication Collection</v>
      </c>
      <c r="D608" s="5" t="str" cm="1">
        <f t="array" ref="D608">_xlfn.IFS(ISTEXT(citizen_services_records_log!D608),PROPER(citizen_services_records_log!D608),ISBLANK(citizen_services_records_log!D608),"None")</f>
        <v>Vanderbijlpark Home Affairs</v>
      </c>
      <c r="E608" s="5" t="str" cm="1">
        <f t="array" ref="E608">_xlfn.IFS(ISTEXT(citizen_services_records_log!E608),PROPER(citizen_services_records_log!E608),ISBLANK(citizen_services_records_log!E608),"None")</f>
        <v>Willem Radebe</v>
      </c>
      <c r="F608" s="6" cm="1">
        <f t="array" ref="F608">_xlfn.IFS(ISBLANK(citizen_services_records_log!F608),"None", TYPE(citizen_services_records_log!F608)=1,citizen_services_records_log!F608,citizen_services_records_log!F608="ID NOT PROVIDED","ID not provided" )</f>
        <v>7210000000000</v>
      </c>
      <c r="G608" s="4">
        <f>IF(ISBLANK(citizen_services_records_log!G608),"None",IF(ISNUMBER(citizen_services_records_log!G608),citizen_services_records_log!G608,DATE(RIGHT(citizen_services_records_log!G608,4),MID(citizen_services_records_log!G608,4,2),LEFT(citizen_services_records_log!G608,2))))</f>
        <v>26476</v>
      </c>
      <c r="H608" s="5" t="str" cm="1">
        <f t="array" ref="H608">_xlfn.IFS(citizen_services_records_log!H608="M", "Male", citizen_services_records_log!H608 = "F", "Female", citizen_services_records_log!H608="male", "Male", citizen_services_records_log!H608="female","Female", ISBLANK(citizen_services_records_log!H608),"None", citizen_services_records_log!H608 = "Female", "Female", citizen_services_records_log!H608="Male","Male")</f>
        <v>Male</v>
      </c>
      <c r="I608" s="6" t="str">
        <f>IF(OR(ISBLANK(citizen_services_records_log!I608),UPPER(TRIM(citizen_services_records_log!I608))="N/A"),"None",_xlfn.LET(_xlpm.d,RIGHT(SUBSTITUTE(SUBSTITUTE(SUBSTITUTE(SUBSTITUTE(citizen_services_records_log!I608," ",""),"-",""),"(",""),")",""),9),"0"&amp;LEFT(_xlpm.d,2)&amp;" "&amp;MID(_xlpm.d,3,3)&amp;" "&amp;RIGHT(_xlpm.d,4)))</f>
        <v>074 228 0114</v>
      </c>
      <c r="J608" s="5" t="str" cm="1">
        <f t="array" ref="J608">_xlfn.IFS(ISTEXT(citizen_services_records_log!J608),citizen_services_records_log!J608,ISBLANK(citizen_services_records_log!J608),"None")</f>
        <v>Ward 3 (Informal Settlement)</v>
      </c>
      <c r="K608" s="5" t="str" cm="1">
        <f t="array" ref="K608">_xlfn.IFS(ISTEXT(citizen_services_records_log!K608),citizen_services_records_log!K608, ISBLANK(citizen_services_records_log!K608),"None")</f>
        <v>None</v>
      </c>
      <c r="L608" s="5" t="str" cm="1">
        <f t="array" ref="L608">SUBSTITUTE(PROPER(_xlfn.IFS(ISTEXT(citizen_services_records_log!L608),citizen_services_records_log!L608, ISBLANK(citizen_services_records_log!L608),"None")),"Id","ID",1)</f>
        <v>Complete</v>
      </c>
      <c r="M608" s="5" t="str" cm="1">
        <f t="array" ref="M608">IF(citizen_services_records_log!M608 = "Re-opened","Re-opened",PROPER(_xlfn.IFS(ISTEXT(citizen_services_records_log!M608),citizen_services_records_log!M608, ISBLANK(citizen_services_records_log!M608),"None")))</f>
        <v>Awaiting Documents</v>
      </c>
      <c r="N608" s="5" t="str" cm="1">
        <f t="array" ref="N608">(_xlfn.IFS(ISTEXT(citizen_services_records_log!N608),citizen_services_records_log!N608,ISBLANK(citizen_services_records_log!N608),"None"))</f>
        <v>Q184</v>
      </c>
      <c r="O608" s="5" t="str" cm="1">
        <f t="array" ref="O608">_xlfn.IFS(ISTEXT(citizen_services_records_log!O608),PROPER(citizen_services_records_log!O608),ISBLANK(citizen_services_records_log!O608),"None")</f>
        <v>Chris Meyer</v>
      </c>
      <c r="P608" s="4" t="str">
        <f>IF(ISBLANK(citizen_services_records_log!P608),"None",IF(ISNUMBER(citizen_services_records_log!P608),citizen_services_records_log!P608,DATE(RIGHT(citizen_services_records_log!P608,4),MID(citizen_services_records_log!P608,4,2),LEFT(citizen_services_records_log!P608,2))))</f>
        <v>None</v>
      </c>
      <c r="Q608" s="5" t="str" cm="1">
        <f t="array" ref="Q608">SUBSTITUTE(_xlfn.IFS(ISTEXT(citizen_services_records_log!Q608),PROPER(citizen_services_records_log!Q608),ISBLANK(citizen_services_records_log!Q608),"None"),"Id","ID",1)</f>
        <v>Duplicate Application Found On System - Flagged</v>
      </c>
    </row>
    <row r="609" spans="1:17" x14ac:dyDescent="0.3">
      <c r="A609" s="5" t="str">
        <f>IF(ISBLANK(citizen_services_records_log!A609),"None",(CONCATENATE(UPPER(_xlfn.TEXTBEFORE(SUBSTITUTE(citizen_services_records_log!A609, "-", ""), {"0","1","2","3","4","5","6","7","8","9"}, 1)),"-",RIGHT(citizen_services_records_log!A609,6))))</f>
        <v>MUN-000048</v>
      </c>
      <c r="B609" s="2">
        <f>IF(ISBLANK(citizen_services_records_log!B609),"None",IF(ISNUMBER(citizen_services_records_log!B609),citizen_services_records_log!B609,DATE(RIGHT(citizen_services_records_log!B609,4),MID(citizen_services_records_log!B609,4,2),LEFT(citizen_services_records_log!B609,2))))</f>
        <v>46022</v>
      </c>
      <c r="C609" s="5" t="str">
        <f>IF(citizen_services_records_log!C609 = "SASSA Grant Status Enquiry","SASSA - Grant Status Enquiry",IF(citizen_services_records_log!C609 = "SASSA Grant Application",  "SASSA - Grant Application", IF(citizen_services_records_log!C609=0,"None", citizen_services_records_log!C609)))</f>
        <v>Municipal - Account Query</v>
      </c>
      <c r="D609" s="5" t="str" cm="1">
        <f t="array" ref="D609">_xlfn.IFS(ISTEXT(citizen_services_records_log!D609),PROPER(citizen_services_records_log!D609),ISBLANK(citizen_services_records_log!D609),"None")</f>
        <v>Three Rivers Clinic</v>
      </c>
      <c r="E609" s="5" t="str" cm="1">
        <f t="array" ref="E609">_xlfn.IFS(ISTEXT(citizen_services_records_log!E609),PROPER(citizen_services_records_log!E609),ISBLANK(citizen_services_records_log!E609),"None")</f>
        <v>Willem Nkosi</v>
      </c>
      <c r="F609" s="6" t="str" cm="1">
        <f t="array" ref="F609">_xlfn.IFS(ISBLANK(citizen_services_records_log!F609),"None", TYPE(citizen_services_records_log!F609)=1,citizen_services_records_log!F609,citizen_services_records_log!F609="ID NOT PROVIDED","ID not provided" )</f>
        <v>None</v>
      </c>
      <c r="G609" s="4">
        <f>IF(ISBLANK(citizen_services_records_log!G609),"None",IF(ISNUMBER(citizen_services_records_log!G609),citizen_services_records_log!G609,DATE(RIGHT(citizen_services_records_log!G609,4),MID(citizen_services_records_log!G609,4,2),LEFT(citizen_services_records_log!G609,2))))</f>
        <v>36959</v>
      </c>
      <c r="H609" s="5" t="str" cm="1">
        <f t="array" ref="H609">_xlfn.IFS(citizen_services_records_log!H609="M", "Male", citizen_services_records_log!H609 = "F", "Female", citizen_services_records_log!H609="male", "Male", citizen_services_records_log!H609="female","Female", ISBLANK(citizen_services_records_log!H609),"None", citizen_services_records_log!H609 = "Female", "Female", citizen_services_records_log!H609="Male","Male")</f>
        <v>Female</v>
      </c>
      <c r="I609" s="6" t="str">
        <f>IF(OR(ISBLANK(citizen_services_records_log!I609),UPPER(TRIM(citizen_services_records_log!I609))="N/A"),"None",_xlfn.LET(_xlpm.d,RIGHT(SUBSTITUTE(SUBSTITUTE(SUBSTITUTE(SUBSTITUTE(citizen_services_records_log!I609," ",""),"-",""),"(",""),")",""),9),"0"&amp;LEFT(_xlpm.d,2)&amp;" "&amp;MID(_xlpm.d,3,3)&amp;" "&amp;RIGHT(_xlpm.d,4)))</f>
        <v>077 341 4182</v>
      </c>
      <c r="J609" s="5" t="str" cm="1">
        <f t="array" ref="J609">_xlfn.IFS(ISTEXT(citizen_services_records_log!J609),citizen_services_records_log!J609,ISBLANK(citizen_services_records_log!J609),"None")</f>
        <v>Ward 11</v>
      </c>
      <c r="K609" s="5" t="str" cm="1">
        <f t="array" ref="K609">_xlfn.IFS(ISTEXT(citizen_services_records_log!K609),citizen_services_records_log!K609, ISBLANK(citizen_services_records_log!K609),"None")</f>
        <v>None</v>
      </c>
      <c r="L609" s="5" t="str" cm="1">
        <f t="array" ref="L609">SUBSTITUTE(PROPER(_xlfn.IFS(ISTEXT(citizen_services_records_log!L609),citizen_services_records_log!L609, ISBLANK(citizen_services_records_log!L609),"None")),"Id","ID",1)</f>
        <v>Under Review</v>
      </c>
      <c r="M609" s="5" t="str" cm="1">
        <f t="array" ref="M609">IF(citizen_services_records_log!M609 = "Re-opened","Re-opened",PROPER(_xlfn.IFS(ISTEXT(citizen_services_records_log!M609),citizen_services_records_log!M609, ISBLANK(citizen_services_records_log!M609),"None")))</f>
        <v>None</v>
      </c>
      <c r="N609" s="5" t="str" cm="1">
        <f t="array" ref="N609">(_xlfn.IFS(ISTEXT(citizen_services_records_log!N609),citizen_services_records_log!N609,ISBLANK(citizen_services_records_log!N609),"None"))</f>
        <v>Q208</v>
      </c>
      <c r="O609" s="5" t="str" cm="1">
        <f t="array" ref="O609">_xlfn.IFS(ISTEXT(citizen_services_records_log!O609),PROPER(citizen_services_records_log!O609),ISBLANK(citizen_services_records_log!O609),"None")</f>
        <v>Zanele Mahlangu</v>
      </c>
      <c r="P609" s="4" t="str">
        <f>IF(ISBLANK(citizen_services_records_log!P609),"None",IF(ISNUMBER(citizen_services_records_log!P609),citizen_services_records_log!P609,DATE(RIGHT(citizen_services_records_log!P609,4),MID(citizen_services_records_log!P609,4,2),LEFT(citizen_services_records_log!P609,2))))</f>
        <v>None</v>
      </c>
      <c r="Q609" s="5" t="str" cm="1">
        <f t="array" ref="Q609">SUBSTITUTE(_xlfn.IFS(ISTEXT(citizen_services_records_log!Q609),PROPER(citizen_services_records_log!Q609),ISBLANK(citizen_services_records_log!Q609),"None"),"Id","ID",1)</f>
        <v>Grant Payment Query - Referred To Sassa Call Centre</v>
      </c>
    </row>
    <row r="610" spans="1:17" x14ac:dyDescent="0.3">
      <c r="A610" s="5" t="str">
        <f>IF(ISBLANK(citizen_services_records_log!A610),"None",(CONCATENATE(UPPER(_xlfn.TEXTBEFORE(SUBSTITUTE(citizen_services_records_log!A610, "-", ""), {"0","1","2","3","4","5","6","7","8","9"}, 1)),"-",RIGHT(citizen_services_records_log!A610,6))))</f>
        <v>MUN-000158</v>
      </c>
      <c r="B610" s="2">
        <f>IF(ISBLANK(citizen_services_records_log!B610),"None",IF(ISNUMBER(citizen_services_records_log!B610),citizen_services_records_log!B610,DATE(RIGHT(citizen_services_records_log!B610,4),MID(citizen_services_records_log!B610,4,2),LEFT(citizen_services_records_log!B610,2))))</f>
        <v>46096</v>
      </c>
      <c r="C610" s="5" t="str">
        <f>IF(citizen_services_records_log!C610 = "SASSA Grant Status Enquiry","SASSA - Grant Status Enquiry",IF(citizen_services_records_log!C610 = "SASSA Grant Application",  "SASSA - Grant Application", IF(citizen_services_records_log!C610=0,"None", citizen_services_records_log!C610)))</f>
        <v>Municipal - Service Request</v>
      </c>
      <c r="D610" s="5" t="str" cm="1">
        <f t="array" ref="D610">_xlfn.IFS(ISTEXT(citizen_services_records_log!D610),PROPER(citizen_services_records_log!D610),ISBLANK(citizen_services_records_log!D610),"None")</f>
        <v>Sasolburg Home Affairs</v>
      </c>
      <c r="E610" s="5" t="str" cm="1">
        <f t="array" ref="E610">_xlfn.IFS(ISTEXT(citizen_services_records_log!E610),PROPER(citizen_services_records_log!E610),ISBLANK(citizen_services_records_log!E610),"None")</f>
        <v>Bongani Dlamini</v>
      </c>
      <c r="F610" s="6" cm="1">
        <f t="array" ref="F610">_xlfn.IFS(ISBLANK(citizen_services_records_log!F610),"None", TYPE(citizen_services_records_log!F610)=1,citizen_services_records_log!F610,citizen_services_records_log!F610="ID NOT PROVIDED","ID not provided" )</f>
        <v>6000000000000</v>
      </c>
      <c r="G610" s="4">
        <f>IF(ISBLANK(citizen_services_records_log!G610),"None",IF(ISNUMBER(citizen_services_records_log!G610),citizen_services_records_log!G610,DATE(RIGHT(citizen_services_records_log!G610,4),MID(citizen_services_records_log!G610,4,2),LEFT(citizen_services_records_log!G610,2))))</f>
        <v>22071</v>
      </c>
      <c r="H610" s="5" t="str" cm="1">
        <f t="array" ref="H610">_xlfn.IFS(citizen_services_records_log!H610="M", "Male", citizen_services_records_log!H610 = "F", "Female", citizen_services_records_log!H610="male", "Male", citizen_services_records_log!H610="female","Female", ISBLANK(citizen_services_records_log!H610),"None", citizen_services_records_log!H610 = "Female", "Female", citizen_services_records_log!H610="Male","Male")</f>
        <v>Female</v>
      </c>
      <c r="I610" s="6" t="str">
        <f>IF(OR(ISBLANK(citizen_services_records_log!I610),UPPER(TRIM(citizen_services_records_log!I610))="N/A"),"None",_xlfn.LET(_xlpm.d,RIGHT(SUBSTITUTE(SUBSTITUTE(SUBSTITUTE(SUBSTITUTE(citizen_services_records_log!I610," ",""),"-",""),"(",""),")",""),9),"0"&amp;LEFT(_xlpm.d,2)&amp;" "&amp;MID(_xlpm.d,3,3)&amp;" "&amp;RIGHT(_xlpm.d,4)))</f>
        <v>066 791 4312</v>
      </c>
      <c r="J610" s="5" t="str" cm="1">
        <f t="array" ref="J610">_xlfn.IFS(ISTEXT(citizen_services_records_log!J610),citizen_services_records_log!J610,ISBLANK(citizen_services_records_log!J610),"None")</f>
        <v>Ward 13</v>
      </c>
      <c r="K610" s="5" t="str" cm="1">
        <f t="array" ref="K610">_xlfn.IFS(ISTEXT(citizen_services_records_log!K610),citizen_services_records_log!K610, ISBLANK(citizen_services_records_log!K610),"None")</f>
        <v>None</v>
      </c>
      <c r="L610" s="5" t="str" cm="1">
        <f t="array" ref="L610">SUBSTITUTE(PROPER(_xlfn.IFS(ISTEXT(citizen_services_records_log!L610),citizen_services_records_log!L610, ISBLANK(citizen_services_records_log!L610),"None")),"Id","ID",1)</f>
        <v>Approved</v>
      </c>
      <c r="M610" s="5" t="str" cm="1">
        <f t="array" ref="M610">IF(citizen_services_records_log!M610 = "Re-opened","Re-opened",PROPER(_xlfn.IFS(ISTEXT(citizen_services_records_log!M610),citizen_services_records_log!M610, ISBLANK(citizen_services_records_log!M610),"None")))</f>
        <v>Captured</v>
      </c>
      <c r="N610" s="5" t="str" cm="1">
        <f t="array" ref="N610">(_xlfn.IFS(ISTEXT(citizen_services_records_log!N610),citizen_services_records_log!N610,ISBLANK(citizen_services_records_log!N610),"None"))</f>
        <v>Q189</v>
      </c>
      <c r="O610" s="5" t="str" cm="1">
        <f t="array" ref="O610">_xlfn.IFS(ISTEXT(citizen_services_records_log!O610),PROPER(citizen_services_records_log!O610),ISBLANK(citizen_services_records_log!O610),"None")</f>
        <v>Zanele Sithole</v>
      </c>
      <c r="P610" s="4" t="str">
        <f>IF(ISBLANK(citizen_services_records_log!P610),"None",IF(ISNUMBER(citizen_services_records_log!P610),citizen_services_records_log!P610,DATE(RIGHT(citizen_services_records_log!P610,4),MID(citizen_services_records_log!P610,4,2),LEFT(citizen_services_records_log!P610,2))))</f>
        <v>None</v>
      </c>
      <c r="Q610" s="5" t="str" cm="1">
        <f t="array" ref="Q610">SUBSTITUTE(_xlfn.IFS(ISTEXT(citizen_services_records_log!Q610),PROPER(citizen_services_records_log!Q610),ISBLANK(citizen_services_records_log!Q610),"None"),"Id","ID",1)</f>
        <v>Record Incomplete - Contact Number Illegible On Form</v>
      </c>
    </row>
    <row r="611" spans="1:17" x14ac:dyDescent="0.3">
      <c r="A611" s="5" t="str">
        <f>IF(ISBLANK(citizen_services_records_log!A611),"None",(CONCATENATE(UPPER(_xlfn.TEXTBEFORE(SUBSTITUTE(citizen_services_records_log!A611, "-", ""), {"0","1","2","3","4","5","6","7","8","9"}, 1)),"-",RIGHT(citizen_services_records_log!A611,6))))</f>
        <v>MUN-001055</v>
      </c>
      <c r="B611" s="2">
        <f>IF(ISBLANK(citizen_services_records_log!B611),"None",IF(ISNUMBER(citizen_services_records_log!B611),citizen_services_records_log!B611,DATE(RIGHT(citizen_services_records_log!B611,4),MID(citizen_services_records_log!B611,4,2),LEFT(citizen_services_records_log!B611,2))))</f>
        <v>46273</v>
      </c>
      <c r="C611" s="5" t="str">
        <f>IF(citizen_services_records_log!C611 = "SASSA Grant Status Enquiry","SASSA - Grant Status Enquiry",IF(citizen_services_records_log!C611 = "SASSA Grant Application",  "SASSA - Grant Application", IF(citizen_services_records_log!C611=0,"None", citizen_services_records_log!C611)))</f>
        <v>Municipal - Service Request</v>
      </c>
      <c r="D611" s="5" t="str" cm="1">
        <f t="array" ref="D611">_xlfn.IFS(ISTEXT(citizen_services_records_log!D611),PROPER(citizen_services_records_log!D611),ISBLANK(citizen_services_records_log!D611),"None")</f>
        <v>Emfuleni Municipal Office</v>
      </c>
      <c r="E611" s="5" t="str" cm="1">
        <f t="array" ref="E611">_xlfn.IFS(ISTEXT(citizen_services_records_log!E611),PROPER(citizen_services_records_log!E611),ISBLANK(citizen_services_records_log!E611),"None")</f>
        <v>Nokuthula Radebe</v>
      </c>
      <c r="F611" s="6" cm="1">
        <f t="array" ref="F611">_xlfn.IFS(ISBLANK(citizen_services_records_log!F611),"None", TYPE(citizen_services_records_log!F611)=1,citizen_services_records_log!F611,citizen_services_records_log!F611="ID NOT PROVIDED","ID not provided" )</f>
        <v>6800000000000</v>
      </c>
      <c r="G611" s="4">
        <f>IF(ISBLANK(citizen_services_records_log!G611),"None",IF(ISNUMBER(citizen_services_records_log!G611),citizen_services_records_log!G611,DATE(RIGHT(citizen_services_records_log!G611,4),MID(citizen_services_records_log!G611,4,2),LEFT(citizen_services_records_log!G611,2))))</f>
        <v>25021</v>
      </c>
      <c r="H611" s="5" t="str" cm="1">
        <f t="array" ref="H611">_xlfn.IFS(citizen_services_records_log!H611="M", "Male", citizen_services_records_log!H611 = "F", "Female", citizen_services_records_log!H611="male", "Male", citizen_services_records_log!H611="female","Female", ISBLANK(citizen_services_records_log!H611),"None", citizen_services_records_log!H611 = "Female", "Female", citizen_services_records_log!H611="Male","Male")</f>
        <v>Male</v>
      </c>
      <c r="I611" s="6" t="str">
        <f>IF(OR(ISBLANK(citizen_services_records_log!I611),UPPER(TRIM(citizen_services_records_log!I611))="N/A"),"None",_xlfn.LET(_xlpm.d,RIGHT(SUBSTITUTE(SUBSTITUTE(SUBSTITUTE(SUBSTITUTE(citizen_services_records_log!I611," ",""),"-",""),"(",""),")",""),9),"0"&amp;LEFT(_xlpm.d,2)&amp;" "&amp;MID(_xlpm.d,3,3)&amp;" "&amp;RIGHT(_xlpm.d,4)))</f>
        <v>083 938 0762</v>
      </c>
      <c r="J611" s="5" t="str" cm="1">
        <f t="array" ref="J611">_xlfn.IFS(ISTEXT(citizen_services_records_log!J611),citizen_services_records_log!J611,ISBLANK(citizen_services_records_log!J611),"None")</f>
        <v>Ward 23</v>
      </c>
      <c r="K611" s="5" t="str" cm="1">
        <f t="array" ref="K611">_xlfn.IFS(ISTEXT(citizen_services_records_log!K611),citizen_services_records_log!K611, ISBLANK(citizen_services_records_log!K611),"None")</f>
        <v>None</v>
      </c>
      <c r="L611" s="5" t="str" cm="1">
        <f t="array" ref="L611">SUBSTITUTE(PROPER(_xlfn.IFS(ISTEXT(citizen_services_records_log!L611),citizen_services_records_log!L611, ISBLANK(citizen_services_records_log!L611),"None")),"Id","ID",1)</f>
        <v>Approved</v>
      </c>
      <c r="M611" s="5" t="str" cm="1">
        <f t="array" ref="M611">IF(citizen_services_records_log!M611 = "Re-opened","Re-opened",PROPER(_xlfn.IFS(ISTEXT(citizen_services_records_log!M611),citizen_services_records_log!M611, ISBLANK(citizen_services_records_log!M611),"None")))</f>
        <v>Captured</v>
      </c>
      <c r="N611" s="5" t="str" cm="1">
        <f t="array" ref="N611">(_xlfn.IFS(ISTEXT(citizen_services_records_log!N611),citizen_services_records_log!N611,ISBLANK(citizen_services_records_log!N611),"None"))</f>
        <v>Q281</v>
      </c>
      <c r="O611" s="5" t="str" cm="1">
        <f t="array" ref="O611">_xlfn.IFS(ISTEXT(citizen_services_records_log!O611),PROPER(citizen_services_records_log!O611),ISBLANK(citizen_services_records_log!O611),"None")</f>
        <v>Deon Swart</v>
      </c>
      <c r="P611" s="4" t="str">
        <f>IF(ISBLANK(citizen_services_records_log!P611),"None",IF(ISNUMBER(citizen_services_records_log!P611),citizen_services_records_log!P611,DATE(RIGHT(citizen_services_records_log!P611,4),MID(citizen_services_records_log!P611,4,2),LEFT(citizen_services_records_log!P611,2))))</f>
        <v>None</v>
      </c>
      <c r="Q611" s="5" t="str" cm="1">
        <f t="array" ref="Q611">SUBSTITUTE(_xlfn.IFS(ISTEXT(citizen_services_records_log!Q611),PROPER(citizen_services_records_log!Q611),ISBLANK(citizen_services_records_log!Q611),"None"),"Id","ID",1)</f>
        <v>Incorrect ID Number Provided Initially, Corrected</v>
      </c>
    </row>
    <row r="612" spans="1:17" x14ac:dyDescent="0.3">
      <c r="A612" s="5" t="str">
        <f>IF(ISBLANK(citizen_services_records_log!A612),"None",(CONCATENATE(UPPER(_xlfn.TEXTBEFORE(SUBSTITUTE(citizen_services_records_log!A612, "-", ""), {"0","1","2","3","4","5","6","7","8","9"}, 1)),"-",RIGHT(citizen_services_records_log!A612,6))))</f>
        <v>MUN-000668</v>
      </c>
      <c r="B612" s="2">
        <f>IF(ISBLANK(citizen_services_records_log!B612),"None",IF(ISNUMBER(citizen_services_records_log!B612),citizen_services_records_log!B612,DATE(RIGHT(citizen_services_records_log!B612,4),MID(citizen_services_records_log!B612,4,2),LEFT(citizen_services_records_log!B612,2))))</f>
        <v>46131</v>
      </c>
      <c r="C612" s="5" t="str">
        <f>IF(citizen_services_records_log!C612 = "SASSA Grant Status Enquiry","SASSA - Grant Status Enquiry",IF(citizen_services_records_log!C612 = "SASSA Grant Application",  "SASSA - Grant Application", IF(citizen_services_records_log!C612=0,"None", citizen_services_records_log!C612)))</f>
        <v>Municipal - Account Query</v>
      </c>
      <c r="D612" s="5" t="str" cm="1">
        <f t="array" ref="D612">_xlfn.IFS(ISTEXT(citizen_services_records_log!D612),PROPER(citizen_services_records_log!D612),ISBLANK(citizen_services_records_log!D612),"None")</f>
        <v>Vereeniging Home Affairs</v>
      </c>
      <c r="E612" s="5" t="str" cm="1">
        <f t="array" ref="E612">_xlfn.IFS(ISTEXT(citizen_services_records_log!E612),PROPER(citizen_services_records_log!E612),ISBLANK(citizen_services_records_log!E612),"None")</f>
        <v>Grace Khumalo</v>
      </c>
      <c r="F612" s="6" cm="1">
        <f t="array" ref="F612">_xlfn.IFS(ISBLANK(citizen_services_records_log!F612),"None", TYPE(citizen_services_records_log!F612)=1,citizen_services_records_log!F612,citizen_services_records_log!F612="ID NOT PROVIDED","ID not provided" )</f>
        <v>7210000000000</v>
      </c>
      <c r="G612" s="4">
        <f>IF(ISBLANK(citizen_services_records_log!G612),"None",IF(ISNUMBER(citizen_services_records_log!G612),citizen_services_records_log!G612,DATE(RIGHT(citizen_services_records_log!G612,4),MID(citizen_services_records_log!G612,4,2),LEFT(citizen_services_records_log!G612,2))))</f>
        <v>26629</v>
      </c>
      <c r="H612" s="5" t="str" cm="1">
        <f t="array" ref="H612">_xlfn.IFS(citizen_services_records_log!H612="M", "Male", citizen_services_records_log!H612 = "F", "Female", citizen_services_records_log!H612="male", "Male", citizen_services_records_log!H612="female","Female", ISBLANK(citizen_services_records_log!H612),"None", citizen_services_records_log!H612 = "Female", "Female", citizen_services_records_log!H612="Male","Male")</f>
        <v>Male</v>
      </c>
      <c r="I612" s="6" t="str">
        <f>IF(OR(ISBLANK(citizen_services_records_log!I612),UPPER(TRIM(citizen_services_records_log!I612))="N/A"),"None",_xlfn.LET(_xlpm.d,RIGHT(SUBSTITUTE(SUBSTITUTE(SUBSTITUTE(SUBSTITUTE(citizen_services_records_log!I612," ",""),"-",""),"(",""),")",""),9),"0"&amp;LEFT(_xlpm.d,2)&amp;" "&amp;MID(_xlpm.d,3,3)&amp;" "&amp;RIGHT(_xlpm.d,4)))</f>
        <v>070 152 4866</v>
      </c>
      <c r="J612" s="5" t="str" cm="1">
        <f t="array" ref="J612">_xlfn.IFS(ISTEXT(citizen_services_records_log!J612),citizen_services_records_log!J612,ISBLANK(citizen_services_records_log!J612),"None")</f>
        <v>Ward 5</v>
      </c>
      <c r="K612" s="5" t="str" cm="1">
        <f t="array" ref="K612">_xlfn.IFS(ISTEXT(citizen_services_records_log!K612),citizen_services_records_log!K612, ISBLANK(citizen_services_records_log!K612),"None")</f>
        <v>None</v>
      </c>
      <c r="L612" s="5" t="str" cm="1">
        <f t="array" ref="L612">SUBSTITUTE(PROPER(_xlfn.IFS(ISTEXT(citizen_services_records_log!L612),citizen_services_records_log!L612, ISBLANK(citizen_services_records_log!L612),"None")),"Id","ID",1)</f>
        <v>Under Review</v>
      </c>
      <c r="M612" s="5" t="str" cm="1">
        <f t="array" ref="M612">IF(citizen_services_records_log!M612 = "Re-opened","Re-opened",PROPER(_xlfn.IFS(ISTEXT(citizen_services_records_log!M612),citizen_services_records_log!M612, ISBLANK(citizen_services_records_log!M612),"None")))</f>
        <v>Resolved</v>
      </c>
      <c r="N612" s="5" t="str" cm="1">
        <f t="array" ref="N612">(_xlfn.IFS(ISTEXT(citizen_services_records_log!N612),citizen_services_records_log!N612,ISBLANK(citizen_services_records_log!N612),"None"))</f>
        <v>Q163</v>
      </c>
      <c r="O612" s="5" t="str" cm="1">
        <f t="array" ref="O612">_xlfn.IFS(ISTEXT(citizen_services_records_log!O612),PROPER(citizen_services_records_log!O612),ISBLANK(citizen_services_records_log!O612),"None")</f>
        <v>Marius Meyer</v>
      </c>
      <c r="P612" s="4" t="str">
        <f>IF(ISBLANK(citizen_services_records_log!P612),"None",IF(ISNUMBER(citizen_services_records_log!P612),citizen_services_records_log!P612,DATE(RIGHT(citizen_services_records_log!P612,4),MID(citizen_services_records_log!P612,4,2),LEFT(citizen_services_records_log!P612,2))))</f>
        <v>None</v>
      </c>
      <c r="Q612" s="5" t="str" cm="1">
        <f t="array" ref="Q612">SUBSTITUTE(_xlfn.IFS(ISTEXT(citizen_services_records_log!Q612),PROPER(citizen_services_records_log!Q612),ISBLANK(citizen_services_records_log!Q612),"None"),"Id","ID",1)</f>
        <v>Record Incomplete - Contact Number Illegible On Form</v>
      </c>
    </row>
    <row r="613" spans="1:17" x14ac:dyDescent="0.3">
      <c r="A613" s="5" t="str">
        <f>IF(ISBLANK(citizen_services_records_log!A613),"None",(CONCATENATE(UPPER(_xlfn.TEXTBEFORE(SUBSTITUTE(citizen_services_records_log!A613, "-", ""), {"0","1","2","3","4","5","6","7","8","9"}, 1)),"-",RIGHT(citizen_services_records_log!A613,6))))</f>
        <v>CLN-000644</v>
      </c>
      <c r="B613" s="2">
        <f>IF(ISBLANK(citizen_services_records_log!B613),"None",IF(ISNUMBER(citizen_services_records_log!B613),citizen_services_records_log!B613,DATE(RIGHT(citizen_services_records_log!B613,4),MID(citizen_services_records_log!B613,4,2),LEFT(citizen_services_records_log!B613,2))))</f>
        <v>46271</v>
      </c>
      <c r="C613" s="5" t="str">
        <f>IF(citizen_services_records_log!C613 = "SASSA Grant Status Enquiry","SASSA - Grant Status Enquiry",IF(citizen_services_records_log!C613 = "SASSA Grant Application",  "SASSA - Grant Application", IF(citizen_services_records_log!C613=0,"None", citizen_services_records_log!C613)))</f>
        <v>Clinic - General Consultation</v>
      </c>
      <c r="D613" s="5" t="str" cm="1">
        <f t="array" ref="D613">_xlfn.IFS(ISTEXT(citizen_services_records_log!D613),PROPER(citizen_services_records_log!D613),ISBLANK(citizen_services_records_log!D613),"None")</f>
        <v>Emfuleni Municipal Office</v>
      </c>
      <c r="E613" s="5" t="str" cm="1">
        <f t="array" ref="E613">_xlfn.IFS(ISTEXT(citizen_services_records_log!E613),PROPER(citizen_services_records_log!E613),ISBLANK(citizen_services_records_log!E613),"None")</f>
        <v>Pieter Botha</v>
      </c>
      <c r="F613" s="6" cm="1">
        <f t="array" ref="F613">_xlfn.IFS(ISBLANK(citizen_services_records_log!F613),"None", TYPE(citizen_services_records_log!F613)=1,citizen_services_records_log!F613,citizen_services_records_log!F613="ID NOT PROVIDED","ID not provided" )</f>
        <v>5410000000000</v>
      </c>
      <c r="G613" s="4">
        <f>IF(ISBLANK(citizen_services_records_log!G613),"None",IF(ISNUMBER(citizen_services_records_log!G613),citizen_services_records_log!G613,DATE(RIGHT(citizen_services_records_log!G613,4),MID(citizen_services_records_log!G613,4,2),LEFT(citizen_services_records_log!G613,2))))</f>
        <v>19822</v>
      </c>
      <c r="H613" s="5" t="str" cm="1">
        <f t="array" ref="H613">_xlfn.IFS(citizen_services_records_log!H613="M", "Male", citizen_services_records_log!H613 = "F", "Female", citizen_services_records_log!H613="male", "Male", citizen_services_records_log!H613="female","Female", ISBLANK(citizen_services_records_log!H613),"None", citizen_services_records_log!H613 = "Female", "Female", citizen_services_records_log!H613="Male","Male")</f>
        <v>Male</v>
      </c>
      <c r="I613" s="6" t="str">
        <f>IF(OR(ISBLANK(citizen_services_records_log!I613),UPPER(TRIM(citizen_services_records_log!I613))="N/A"),"None",_xlfn.LET(_xlpm.d,RIGHT(SUBSTITUTE(SUBSTITUTE(SUBSTITUTE(SUBSTITUTE(citizen_services_records_log!I613," ",""),"-",""),"(",""),")",""),9),"0"&amp;LEFT(_xlpm.d,2)&amp;" "&amp;MID(_xlpm.d,3,3)&amp;" "&amp;RIGHT(_xlpm.d,4)))</f>
        <v>078 493 3366</v>
      </c>
      <c r="J613" s="5" t="str" cm="1">
        <f t="array" ref="J613">_xlfn.IFS(ISTEXT(citizen_services_records_log!J613),citizen_services_records_log!J613,ISBLANK(citizen_services_records_log!J613),"None")</f>
        <v>Ward 23</v>
      </c>
      <c r="K613" s="5" t="str" cm="1">
        <f t="array" ref="K613">_xlfn.IFS(ISTEXT(citizen_services_records_log!K613),citizen_services_records_log!K613, ISBLANK(citizen_services_records_log!K613),"None")</f>
        <v>None</v>
      </c>
      <c r="L613" s="5" t="str" cm="1">
        <f t="array" ref="L613">SUBSTITUTE(PROPER(_xlfn.IFS(ISTEXT(citizen_services_records_log!L613),citizen_services_records_log!L613, ISBLANK(citizen_services_records_log!L613),"None")),"Id","ID",1)</f>
        <v>Approved</v>
      </c>
      <c r="M613" s="5" t="str" cm="1">
        <f t="array" ref="M613">IF(citizen_services_records_log!M613 = "Re-opened","Re-opened",PROPER(_xlfn.IFS(ISTEXT(citizen_services_records_log!M613),citizen_services_records_log!M613, ISBLANK(citizen_services_records_log!M613),"None")))</f>
        <v>Awaiting Documents</v>
      </c>
      <c r="N613" s="5" t="str" cm="1">
        <f t="array" ref="N613">(_xlfn.IFS(ISTEXT(citizen_services_records_log!N613),citizen_services_records_log!N613,ISBLANK(citizen_services_records_log!N613),"None"))</f>
        <v>Q149</v>
      </c>
      <c r="O613" s="5" t="str" cm="1">
        <f t="array" ref="O613">_xlfn.IFS(ISTEXT(citizen_services_records_log!O613),PROPER(citizen_services_records_log!O613),ISBLANK(citizen_services_records_log!O613),"None")</f>
        <v>Andries Sithole</v>
      </c>
      <c r="P613" s="4" t="str">
        <f>IF(ISBLANK(citizen_services_records_log!P613),"None",IF(ISNUMBER(citizen_services_records_log!P613),citizen_services_records_log!P613,DATE(RIGHT(citizen_services_records_log!P613,4),MID(citizen_services_records_log!P613,4,2),LEFT(citizen_services_records_log!P613,2))))</f>
        <v>None</v>
      </c>
      <c r="Q613" s="5" t="str" cm="1">
        <f t="array" ref="Q613">SUBSTITUTE(_xlfn.IFS(ISTEXT(citizen_services_records_log!Q613),PROPER(citizen_services_records_log!Q613),ISBLANK(citizen_services_records_log!Q613),"None"),"Id","ID",1)</f>
        <v>Follow-Up Call Required To Confirm Banking Details</v>
      </c>
    </row>
    <row r="614" spans="1:17" x14ac:dyDescent="0.3">
      <c r="A614" s="5" t="str">
        <f>IF(ISBLANK(citizen_services_records_log!A614),"None",(CONCATENATE(UPPER(_xlfn.TEXTBEFORE(SUBSTITUTE(citizen_services_records_log!A614, "-", ""), {"0","1","2","3","4","5","6","7","8","9"}, 1)),"-",RIGHT(citizen_services_records_log!A614,6))))</f>
        <v>SASSA-000542</v>
      </c>
      <c r="B614" s="2">
        <f>IF(ISBLANK(citizen_services_records_log!B614),"None",IF(ISNUMBER(citizen_services_records_log!B614),citizen_services_records_log!B614,DATE(RIGHT(citizen_services_records_log!B614,4),MID(citizen_services_records_log!B614,4,2),LEFT(citizen_services_records_log!B614,2))))</f>
        <v>46193</v>
      </c>
      <c r="C614" s="5" t="str">
        <f>IF(citizen_services_records_log!C614 = "SASSA Grant Status Enquiry","SASSA - Grant Status Enquiry",IF(citizen_services_records_log!C614 = "SASSA Grant Application",  "SASSA - Grant Application", IF(citizen_services_records_log!C614=0,"None", citizen_services_records_log!C614)))</f>
        <v>SASSA - Grant Application</v>
      </c>
      <c r="D614" s="5" t="str" cm="1">
        <f t="array" ref="D614">_xlfn.IFS(ISTEXT(citizen_services_records_log!D614),PROPER(citizen_services_records_log!D614),ISBLANK(citizen_services_records_log!D614),"None")</f>
        <v>Emfuleni Municipal Office</v>
      </c>
      <c r="E614" s="5" t="str" cm="1">
        <f t="array" ref="E614">_xlfn.IFS(ISTEXT(citizen_services_records_log!E614),PROPER(citizen_services_records_log!E614),ISBLANK(citizen_services_records_log!E614),"None")</f>
        <v>Nomvula Nkosi</v>
      </c>
      <c r="F614" s="6" cm="1">
        <f t="array" ref="F614">_xlfn.IFS(ISBLANK(citizen_services_records_log!F614),"None", TYPE(citizen_services_records_log!F614)=1,citizen_services_records_log!F614,citizen_services_records_log!F614="ID NOT PROVIDED","ID not provided" )</f>
        <v>6500000000000</v>
      </c>
      <c r="G614" s="4">
        <f>IF(ISBLANK(citizen_services_records_log!G614),"None",IF(ISNUMBER(citizen_services_records_log!G614),citizen_services_records_log!G614,DATE(RIGHT(citizen_services_records_log!G614,4),MID(citizen_services_records_log!G614,4,2),LEFT(citizen_services_records_log!G614,2))))</f>
        <v>23822</v>
      </c>
      <c r="H614" s="5" t="str" cm="1">
        <f t="array" ref="H614">_xlfn.IFS(citizen_services_records_log!H614="M", "Male", citizen_services_records_log!H614 = "F", "Female", citizen_services_records_log!H614="male", "Male", citizen_services_records_log!H614="female","Female", ISBLANK(citizen_services_records_log!H614),"None", citizen_services_records_log!H614 = "Female", "Female", citizen_services_records_log!H614="Male","Male")</f>
        <v>Male</v>
      </c>
      <c r="I614" s="6" t="str">
        <f>IF(OR(ISBLANK(citizen_services_records_log!I614),UPPER(TRIM(citizen_services_records_log!I614))="N/A"),"None",_xlfn.LET(_xlpm.d,RIGHT(SUBSTITUTE(SUBSTITUTE(SUBSTITUTE(SUBSTITUTE(citizen_services_records_log!I614," ",""),"-",""),"(",""),")",""),9),"0"&amp;LEFT(_xlpm.d,2)&amp;" "&amp;MID(_xlpm.d,3,3)&amp;" "&amp;RIGHT(_xlpm.d,4)))</f>
        <v>075 809 6720</v>
      </c>
      <c r="J614" s="5" t="str" cm="1">
        <f t="array" ref="J614">_xlfn.IFS(ISTEXT(citizen_services_records_log!J614),citizen_services_records_log!J614,ISBLANK(citizen_services_records_log!J614),"None")</f>
        <v>Ward 4</v>
      </c>
      <c r="K614" s="5" t="str" cm="1">
        <f t="array" ref="K614">_xlfn.IFS(ISTEXT(citizen_services_records_log!K614),citizen_services_records_log!K614, ISBLANK(citizen_services_records_log!K614),"None")</f>
        <v>Social Relief of Distress (SRD)</v>
      </c>
      <c r="L614" s="5" t="str" cm="1">
        <f t="array" ref="L614">SUBSTITUTE(PROPER(_xlfn.IFS(ISTEXT(citizen_services_records_log!L614),citizen_services_records_log!L614, ISBLANK(citizen_services_records_log!L614),"None")),"Id","ID",1)</f>
        <v>Under Review</v>
      </c>
      <c r="M614" s="5" t="str" cm="1">
        <f t="array" ref="M614">IF(citizen_services_records_log!M614 = "Re-opened","Re-opened",PROPER(_xlfn.IFS(ISTEXT(citizen_services_records_log!M614),citizen_services_records_log!M614, ISBLANK(citizen_services_records_log!M614),"None")))</f>
        <v>Captured</v>
      </c>
      <c r="N614" s="5" t="str" cm="1">
        <f t="array" ref="N614">(_xlfn.IFS(ISTEXT(citizen_services_records_log!N614),citizen_services_records_log!N614,ISBLANK(citizen_services_records_log!N614),"None"))</f>
        <v>Q027</v>
      </c>
      <c r="O614" s="5" t="str" cm="1">
        <f t="array" ref="O614">_xlfn.IFS(ISTEXT(citizen_services_records_log!O614),PROPER(citizen_services_records_log!O614),ISBLANK(citizen_services_records_log!O614),"None")</f>
        <v>Deon Coetzee</v>
      </c>
      <c r="P614" s="4" t="str">
        <f>IF(ISBLANK(citizen_services_records_log!P614),"None",IF(ISNUMBER(citizen_services_records_log!P614),citizen_services_records_log!P614,DATE(RIGHT(citizen_services_records_log!P614,4),MID(citizen_services_records_log!P614,4,2),LEFT(citizen_services_records_log!P614,2))))</f>
        <v>None</v>
      </c>
      <c r="Q614" s="5" t="str" cm="1">
        <f t="array" ref="Q614">SUBSTITUTE(_xlfn.IFS(ISTEXT(citizen_services_records_log!Q614),PROPER(citizen_services_records_log!Q614),ISBLANK(citizen_services_records_log!Q614),"None"),"Id","ID",1)</f>
        <v>Incorrect ID Number Provided Initially, Corrected</v>
      </c>
    </row>
    <row r="615" spans="1:17" x14ac:dyDescent="0.3">
      <c r="A615" s="5" t="str">
        <f>IF(ISBLANK(citizen_services_records_log!A615),"None",(CONCATENATE(UPPER(_xlfn.TEXTBEFORE(SUBSTITUTE(citizen_services_records_log!A615, "-", ""), {"0","1","2","3","4","5","6","7","8","9"}, 1)),"-",RIGHT(citizen_services_records_log!A615,6))))</f>
        <v>SASSA-000383</v>
      </c>
      <c r="B615" s="2">
        <f>IF(ISBLANK(citizen_services_records_log!B615),"None",IF(ISNUMBER(citizen_services_records_log!B615),citizen_services_records_log!B615,DATE(RIGHT(citizen_services_records_log!B615,4),MID(citizen_services_records_log!B615,4,2),LEFT(citizen_services_records_log!B615,2))))</f>
        <v>46251</v>
      </c>
      <c r="C615" s="5" t="str">
        <f>IF(citizen_services_records_log!C615 = "SASSA Grant Status Enquiry","SASSA - Grant Status Enquiry",IF(citizen_services_records_log!C615 = "SASSA Grant Application",  "SASSA - Grant Application", IF(citizen_services_records_log!C615=0,"None", citizen_services_records_log!C615)))</f>
        <v>SASSA - Grant Status Enquiry</v>
      </c>
      <c r="D615" s="5" t="str" cm="1">
        <f t="array" ref="D615">_xlfn.IFS(ISTEXT(citizen_services_records_log!D615),PROPER(citizen_services_records_log!D615),ISBLANK(citizen_services_records_log!D615),"None")</f>
        <v>Sasolburg Home Affairs</v>
      </c>
      <c r="E615" s="5" t="str" cm="1">
        <f t="array" ref="E615">_xlfn.IFS(ISTEXT(citizen_services_records_log!E615),PROPER(citizen_services_records_log!E615),ISBLANK(citizen_services_records_log!E615),"None")</f>
        <v>Nomvula Mahlangu</v>
      </c>
      <c r="F615" s="6" cm="1">
        <f t="array" ref="F615">_xlfn.IFS(ISBLANK(citizen_services_records_log!F615),"None", TYPE(citizen_services_records_log!F615)=1,citizen_services_records_log!F615,citizen_services_records_log!F615="ID NOT PROVIDED","ID not provided" )</f>
        <v>6410000000000</v>
      </c>
      <c r="G615" s="4">
        <f>IF(ISBLANK(citizen_services_records_log!G615),"None",IF(ISNUMBER(citizen_services_records_log!G615),citizen_services_records_log!G615,DATE(RIGHT(citizen_services_records_log!G615,4),MID(citizen_services_records_log!G615,4,2),LEFT(citizen_services_records_log!G615,2))))</f>
        <v>23538</v>
      </c>
      <c r="H615" s="5" t="str" cm="1">
        <f t="array" ref="H615">_xlfn.IFS(citizen_services_records_log!H615="M", "Male", citizen_services_records_log!H615 = "F", "Female", citizen_services_records_log!H615="male", "Male", citizen_services_records_log!H615="female","Female", ISBLANK(citizen_services_records_log!H615),"None", citizen_services_records_log!H615 = "Female", "Female", citizen_services_records_log!H615="Male","Male")</f>
        <v>Male</v>
      </c>
      <c r="I615" s="6" t="str">
        <f>IF(OR(ISBLANK(citizen_services_records_log!I615),UPPER(TRIM(citizen_services_records_log!I615))="N/A"),"None",_xlfn.LET(_xlpm.d,RIGHT(SUBSTITUTE(SUBSTITUTE(SUBSTITUTE(SUBSTITUTE(citizen_services_records_log!I615," ",""),"-",""),"(",""),")",""),9),"0"&amp;LEFT(_xlpm.d,2)&amp;" "&amp;MID(_xlpm.d,3,3)&amp;" "&amp;RIGHT(_xlpm.d,4)))</f>
        <v>063 159 0456</v>
      </c>
      <c r="J615" s="5" t="str" cm="1">
        <f t="array" ref="J615">_xlfn.IFS(ISTEXT(citizen_services_records_log!J615),citizen_services_records_log!J615,ISBLANK(citizen_services_records_log!J615),"None")</f>
        <v>Ward 22</v>
      </c>
      <c r="K615" s="5" t="str" cm="1">
        <f t="array" ref="K615">_xlfn.IFS(ISTEXT(citizen_services_records_log!K615),citizen_services_records_log!K615, ISBLANK(citizen_services_records_log!K615),"None")</f>
        <v>Disability Grant</v>
      </c>
      <c r="L615" s="5" t="str" cm="1">
        <f t="array" ref="L615">SUBSTITUTE(PROPER(_xlfn.IFS(ISTEXT(citizen_services_records_log!L615),citizen_services_records_log!L615, ISBLANK(citizen_services_records_log!L615),"None")),"Id","ID",1)</f>
        <v>None</v>
      </c>
      <c r="M615" s="5" t="str" cm="1">
        <f t="array" ref="M615">IF(citizen_services_records_log!M615 = "Re-opened","Re-opened",PROPER(_xlfn.IFS(ISTEXT(citizen_services_records_log!M615),citizen_services_records_log!M615, ISBLANK(citizen_services_records_log!M615),"None")))</f>
        <v>Re-opened</v>
      </c>
      <c r="N615" s="5" t="str" cm="1">
        <f t="array" ref="N615">(_xlfn.IFS(ISTEXT(citizen_services_records_log!N615),citizen_services_records_log!N615,ISBLANK(citizen_services_records_log!N615),"None"))</f>
        <v>Q195</v>
      </c>
      <c r="O615" s="5" t="str" cm="1">
        <f t="array" ref="O615">_xlfn.IFS(ISTEXT(citizen_services_records_log!O615),PROPER(citizen_services_records_log!O615),ISBLANK(citizen_services_records_log!O615),"None")</f>
        <v>Refilwe Nel</v>
      </c>
      <c r="P615" s="4" t="str">
        <f>IF(ISBLANK(citizen_services_records_log!P615),"None",IF(ISNUMBER(citizen_services_records_log!P615),citizen_services_records_log!P615,DATE(RIGHT(citizen_services_records_log!P615,4),MID(citizen_services_records_log!P615,4,2),LEFT(citizen_services_records_log!P615,2))))</f>
        <v>None</v>
      </c>
      <c r="Q615" s="5" t="str" cm="1">
        <f t="array" ref="Q615">SUBSTITUTE(_xlfn.IFS(ISTEXT(citizen_services_records_log!Q615),PROPER(citizen_services_records_log!Q615),ISBLANK(citizen_services_records_log!Q615),"None"),"Id","ID",1)</f>
        <v>Incorrect ID Number Provided Initially, Corrected</v>
      </c>
    </row>
    <row r="616" spans="1:17" x14ac:dyDescent="0.3">
      <c r="A616" s="5" t="str">
        <f>IF(ISBLANK(citizen_services_records_log!A616),"None",(CONCATENATE(UPPER(_xlfn.TEXTBEFORE(SUBSTITUTE(citizen_services_records_log!A616, "-", ""), {"0","1","2","3","4","5","6","7","8","9"}, 1)),"-",RIGHT(citizen_services_records_log!A616,6))))</f>
        <v>DHA-000219</v>
      </c>
      <c r="B616" s="2">
        <f>IF(ISBLANK(citizen_services_records_log!B616),"None",IF(ISNUMBER(citizen_services_records_log!B616),citizen_services_records_log!B616,DATE(RIGHT(citizen_services_records_log!B616,4),MID(citizen_services_records_log!B616,4,2),LEFT(citizen_services_records_log!B616,2))))</f>
        <v>46129</v>
      </c>
      <c r="C616" s="5" t="str">
        <f>IF(citizen_services_records_log!C616 = "SASSA Grant Status Enquiry","SASSA - Grant Status Enquiry",IF(citizen_services_records_log!C616 = "SASSA Grant Application",  "SASSA - Grant Application", IF(citizen_services_records_log!C616=0,"None", citizen_services_records_log!C616)))</f>
        <v>Home Affairs - ID Application</v>
      </c>
      <c r="D616" s="5" t="str" cm="1">
        <f t="array" ref="D616">_xlfn.IFS(ISTEXT(citizen_services_records_log!D616),PROPER(citizen_services_records_log!D616),ISBLANK(citizen_services_records_log!D616),"None")</f>
        <v>Three Rivers Clinic</v>
      </c>
      <c r="E616" s="5" t="str" cm="1">
        <f t="array" ref="E616">_xlfn.IFS(ISTEXT(citizen_services_records_log!E616),PROPER(citizen_services_records_log!E616),ISBLANK(citizen_services_records_log!E616),"None")</f>
        <v>Mandla Van Der Merwe</v>
      </c>
      <c r="F616" s="6" cm="1">
        <f t="array" ref="F616">_xlfn.IFS(ISBLANK(citizen_services_records_log!F616),"None", TYPE(citizen_services_records_log!F616)=1,citizen_services_records_log!F616,citizen_services_records_log!F616="ID NOT PROVIDED","ID not provided" )</f>
        <v>9300000000000</v>
      </c>
      <c r="G616" s="4">
        <f>IF(ISBLANK(citizen_services_records_log!G616),"None",IF(ISNUMBER(citizen_services_records_log!G616),citizen_services_records_log!G616,DATE(RIGHT(citizen_services_records_log!G616,4),MID(citizen_services_records_log!G616,4,2),LEFT(citizen_services_records_log!G616,2))))</f>
        <v>34048</v>
      </c>
      <c r="H616" s="5" t="str" cm="1">
        <f t="array" ref="H616">_xlfn.IFS(citizen_services_records_log!H616="M", "Male", citizen_services_records_log!H616 = "F", "Female", citizen_services_records_log!H616="male", "Male", citizen_services_records_log!H616="female","Female", ISBLANK(citizen_services_records_log!H616),"None", citizen_services_records_log!H616 = "Female", "Female", citizen_services_records_log!H616="Male","Male")</f>
        <v>Female</v>
      </c>
      <c r="I616" s="6" t="str">
        <f>IF(OR(ISBLANK(citizen_services_records_log!I616),UPPER(TRIM(citizen_services_records_log!I616))="N/A"),"None",_xlfn.LET(_xlpm.d,RIGHT(SUBSTITUTE(SUBSTITUTE(SUBSTITUTE(SUBSTITUTE(citizen_services_records_log!I616," ",""),"-",""),"(",""),")",""),9),"0"&amp;LEFT(_xlpm.d,2)&amp;" "&amp;MID(_xlpm.d,3,3)&amp;" "&amp;RIGHT(_xlpm.d,4)))</f>
        <v>083 136 1262</v>
      </c>
      <c r="J616" s="5" t="str" cm="1">
        <f t="array" ref="J616">_xlfn.IFS(ISTEXT(citizen_services_records_log!J616),citizen_services_records_log!J616,ISBLANK(citizen_services_records_log!J616),"None")</f>
        <v>Ward 8</v>
      </c>
      <c r="K616" s="5" t="str" cm="1">
        <f t="array" ref="K616">_xlfn.IFS(ISTEXT(citizen_services_records_log!K616),citizen_services_records_log!K616, ISBLANK(citizen_services_records_log!K616),"None")</f>
        <v>None</v>
      </c>
      <c r="L616" s="5" t="str" cm="1">
        <f t="array" ref="L616">SUBSTITUTE(PROPER(_xlfn.IFS(ISTEXT(citizen_services_records_log!L616),citizen_services_records_log!L616, ISBLANK(citizen_services_records_log!L616),"None")),"Id","ID",1)</f>
        <v>Under Review</v>
      </c>
      <c r="M616" s="5" t="str" cm="1">
        <f t="array" ref="M616">IF(citizen_services_records_log!M616 = "Re-opened","Re-opened",PROPER(_xlfn.IFS(ISTEXT(citizen_services_records_log!M616),citizen_services_records_log!M616, ISBLANK(citizen_services_records_log!M616),"None")))</f>
        <v>Captured</v>
      </c>
      <c r="N616" s="5" t="str" cm="1">
        <f t="array" ref="N616">(_xlfn.IFS(ISTEXT(citizen_services_records_log!N616),citizen_services_records_log!N616,ISBLANK(citizen_services_records_log!N616),"None"))</f>
        <v>Q183</v>
      </c>
      <c r="O616" s="5" t="str" cm="1">
        <f t="array" ref="O616">_xlfn.IFS(ISTEXT(citizen_services_records_log!O616),PROPER(citizen_services_records_log!O616),ISBLANK(citizen_services_records_log!O616),"None")</f>
        <v>Chris Coetzee</v>
      </c>
      <c r="P616" s="4" t="str">
        <f>IF(ISBLANK(citizen_services_records_log!P616),"None",IF(ISNUMBER(citizen_services_records_log!P616),citizen_services_records_log!P616,DATE(RIGHT(citizen_services_records_log!P616,4),MID(citizen_services_records_log!P616,4,2),LEFT(citizen_services_records_log!P616,2))))</f>
        <v>None</v>
      </c>
      <c r="Q616" s="5" t="str" cm="1">
        <f t="array" ref="Q616">SUBSTITUTE(_xlfn.IFS(ISTEXT(citizen_services_records_log!Q616),PROPER(citizen_services_records_log!Q616),ISBLANK(citizen_services_records_log!Q616),"None"),"Id","ID",1)</f>
        <v>System Offline - Captured Manually, Will Upload Later</v>
      </c>
    </row>
    <row r="617" spans="1:17" x14ac:dyDescent="0.3">
      <c r="A617" s="5" t="str">
        <f>IF(ISBLANK(citizen_services_records_log!A617),"None",(CONCATENATE(UPPER(_xlfn.TEXTBEFORE(SUBSTITUTE(citizen_services_records_log!A617, "-", ""), {"0","1","2","3","4","5","6","7","8","9"}, 1)),"-",RIGHT(citizen_services_records_log!A617,6))))</f>
        <v>SASSA-000958</v>
      </c>
      <c r="B617" s="2">
        <f>IF(ISBLANK(citizen_services_records_log!B617),"None",IF(ISNUMBER(citizen_services_records_log!B617),citizen_services_records_log!B617,DATE(RIGHT(citizen_services_records_log!B617,4),MID(citizen_services_records_log!B617,4,2),LEFT(citizen_services_records_log!B617,2))))</f>
        <v>46172</v>
      </c>
      <c r="C617" s="5" t="str">
        <f>IF(citizen_services_records_log!C617 = "SASSA Grant Status Enquiry","SASSA - Grant Status Enquiry",IF(citizen_services_records_log!C617 = "SASSA Grant Application",  "SASSA - Grant Application", IF(citizen_services_records_log!C617=0,"None", citizen_services_records_log!C617)))</f>
        <v>SASSA - Grant Application</v>
      </c>
      <c r="D617" s="5" t="str" cm="1">
        <f t="array" ref="D617">_xlfn.IFS(ISTEXT(citizen_services_records_log!D617),PROPER(citizen_services_records_log!D617),ISBLANK(citizen_services_records_log!D617),"None")</f>
        <v>Emfuleni Municipal Office</v>
      </c>
      <c r="E617" s="5" t="str" cm="1">
        <f t="array" ref="E617">_xlfn.IFS(ISTEXT(citizen_services_records_log!E617),PROPER(citizen_services_records_log!E617),ISBLANK(citizen_services_records_log!E617),"None")</f>
        <v>None</v>
      </c>
      <c r="F617" s="6" cm="1">
        <f t="array" ref="F617">_xlfn.IFS(ISBLANK(citizen_services_records_log!F617),"None", TYPE(citizen_services_records_log!F617)=1,citizen_services_records_log!F617,citizen_services_records_log!F617="ID NOT PROVIDED","ID not provided" )</f>
        <v>8710000000000</v>
      </c>
      <c r="G617" s="4">
        <f>IF(ISBLANK(citizen_services_records_log!G617),"None",IF(ISNUMBER(citizen_services_records_log!G617),citizen_services_records_log!G617,DATE(RIGHT(citizen_services_records_log!G617,4),MID(citizen_services_records_log!G617,4,2),LEFT(citizen_services_records_log!G617,2))))</f>
        <v>31996</v>
      </c>
      <c r="H617" s="5" t="str" cm="1">
        <f t="array" ref="H617">_xlfn.IFS(citizen_services_records_log!H617="M", "Male", citizen_services_records_log!H617 = "F", "Female", citizen_services_records_log!H617="male", "Male", citizen_services_records_log!H617="female","Female", ISBLANK(citizen_services_records_log!H617),"None", citizen_services_records_log!H617 = "Female", "Female", citizen_services_records_log!H617="Male","Male")</f>
        <v>Male</v>
      </c>
      <c r="I617" s="6" t="str">
        <f>IF(OR(ISBLANK(citizen_services_records_log!I617),UPPER(TRIM(citizen_services_records_log!I617))="N/A"),"None",_xlfn.LET(_xlpm.d,RIGHT(SUBSTITUTE(SUBSTITUTE(SUBSTITUTE(SUBSTITUTE(citizen_services_records_log!I617," ",""),"-",""),"(",""),")",""),9),"0"&amp;LEFT(_xlpm.d,2)&amp;" "&amp;MID(_xlpm.d,3,3)&amp;" "&amp;RIGHT(_xlpm.d,4)))</f>
        <v>065 338 6009</v>
      </c>
      <c r="J617" s="5" t="str" cm="1">
        <f t="array" ref="J617">_xlfn.IFS(ISTEXT(citizen_services_records_log!J617),citizen_services_records_log!J617,ISBLANK(citizen_services_records_log!J617),"None")</f>
        <v>Ward 8</v>
      </c>
      <c r="K617" s="5" t="str" cm="1">
        <f t="array" ref="K617">_xlfn.IFS(ISTEXT(citizen_services_records_log!K617),citizen_services_records_log!K617, ISBLANK(citizen_services_records_log!K617),"None")</f>
        <v>Care Dependency Grant</v>
      </c>
      <c r="L617" s="5" t="str" cm="1">
        <f t="array" ref="L617">SUBSTITUTE(PROPER(_xlfn.IFS(ISTEXT(citizen_services_records_log!L617),citizen_services_records_log!L617, ISBLANK(citizen_services_records_log!L617),"None")),"Id","ID",1)</f>
        <v>Complete</v>
      </c>
      <c r="M617" s="5" t="str" cm="1">
        <f t="array" ref="M617">IF(citizen_services_records_log!M617 = "Re-opened","Re-opened",PROPER(_xlfn.IFS(ISTEXT(citizen_services_records_log!M617),citizen_services_records_log!M617, ISBLANK(citizen_services_records_log!M617),"None")))</f>
        <v>Awaiting Documents</v>
      </c>
      <c r="N617" s="5" t="str" cm="1">
        <f t="array" ref="N617">(_xlfn.IFS(ISTEXT(citizen_services_records_log!N617),citizen_services_records_log!N617,ISBLANK(citizen_services_records_log!N617),"None"))</f>
        <v>Q041</v>
      </c>
      <c r="O617" s="5" t="str" cm="1">
        <f t="array" ref="O617">_xlfn.IFS(ISTEXT(citizen_services_records_log!O617),PROPER(citizen_services_records_log!O617),ISBLANK(citizen_services_records_log!O617),"None")</f>
        <v>Chris Khumalo</v>
      </c>
      <c r="P617" s="4" t="str">
        <f>IF(ISBLANK(citizen_services_records_log!P617),"None",IF(ISNUMBER(citizen_services_records_log!P617),citizen_services_records_log!P617,DATE(RIGHT(citizen_services_records_log!P617,4),MID(citizen_services_records_log!P617,4,2),LEFT(citizen_services_records_log!P617,2))))</f>
        <v>None</v>
      </c>
      <c r="Q617" s="5" t="str" cm="1">
        <f t="array" ref="Q617">SUBSTITUTE(_xlfn.IFS(ISTEXT(citizen_services_records_log!Q617),PROPER(citizen_services_records_log!Q617),ISBLANK(citizen_services_records_log!Q617),"None"),"Id","ID",1)</f>
        <v>Biometric Capture Failed, Rescheduled</v>
      </c>
    </row>
    <row r="618" spans="1:17" x14ac:dyDescent="0.3">
      <c r="A618" s="5" t="str">
        <f>IF(ISBLANK(citizen_services_records_log!A618),"None",(CONCATENATE(UPPER(_xlfn.TEXTBEFORE(SUBSTITUTE(citizen_services_records_log!A618, "-", ""), {"0","1","2","3","4","5","6","7","8","9"}, 1)),"-",RIGHT(citizen_services_records_log!A618,6))))</f>
        <v>DHA-000913</v>
      </c>
      <c r="B618" s="2">
        <f>IF(ISBLANK(citizen_services_records_log!B618),"None",IF(ISNUMBER(citizen_services_records_log!B618),citizen_services_records_log!B618,DATE(RIGHT(citizen_services_records_log!B618,4),MID(citizen_services_records_log!B618,4,2),LEFT(citizen_services_records_log!B618,2))))</f>
        <v>46112</v>
      </c>
      <c r="C618" s="5" t="str">
        <f>IF(citizen_services_records_log!C618 = "SASSA Grant Status Enquiry","SASSA - Grant Status Enquiry",IF(citizen_services_records_log!C618 = "SASSA Grant Application",  "SASSA - Grant Application", IF(citizen_services_records_log!C618=0,"None", citizen_services_records_log!C618)))</f>
        <v>Home Affairs - Birth Certificate</v>
      </c>
      <c r="D618" s="5" t="str" cm="1">
        <f t="array" ref="D618">_xlfn.IFS(ISTEXT(citizen_services_records_log!D618),PROPER(citizen_services_records_log!D618),ISBLANK(citizen_services_records_log!D618),"None")</f>
        <v>Evaton Sassa Office</v>
      </c>
      <c r="E618" s="5" t="str" cm="1">
        <f t="array" ref="E618">_xlfn.IFS(ISTEXT(citizen_services_records_log!E618),PROPER(citizen_services_records_log!E618),ISBLANK(citizen_services_records_log!E618),"None")</f>
        <v>Marie Van Der Merwe</v>
      </c>
      <c r="F618" s="6" cm="1">
        <f t="array" ref="F618">_xlfn.IFS(ISBLANK(citizen_services_records_log!F618),"None", TYPE(citizen_services_records_log!F618)=1,citizen_services_records_log!F618,citizen_services_records_log!F618="ID NOT PROVIDED","ID not provided" )</f>
        <v>7310000000000</v>
      </c>
      <c r="G618" s="4">
        <f>IF(ISBLANK(citizen_services_records_log!G618),"None",IF(ISNUMBER(citizen_services_records_log!G618),citizen_services_records_log!G618,DATE(RIGHT(citizen_services_records_log!G618,4),MID(citizen_services_records_log!G618,4,2),LEFT(citizen_services_records_log!G618,2))))</f>
        <v>26810</v>
      </c>
      <c r="H618" s="5" t="str" cm="1">
        <f t="array" ref="H618">_xlfn.IFS(citizen_services_records_log!H618="M", "Male", citizen_services_records_log!H618 = "F", "Female", citizen_services_records_log!H618="male", "Male", citizen_services_records_log!H618="female","Female", ISBLANK(citizen_services_records_log!H618),"None", citizen_services_records_log!H618 = "Female", "Female", citizen_services_records_log!H618="Male","Male")</f>
        <v>Female</v>
      </c>
      <c r="I618" s="6" t="str">
        <f>IF(OR(ISBLANK(citizen_services_records_log!I618),UPPER(TRIM(citizen_services_records_log!I618))="N/A"),"None",_xlfn.LET(_xlpm.d,RIGHT(SUBSTITUTE(SUBSTITUTE(SUBSTITUTE(SUBSTITUTE(citizen_services_records_log!I618," ",""),"-",""),"(",""),")",""),9),"0"&amp;LEFT(_xlpm.d,2)&amp;" "&amp;MID(_xlpm.d,3,3)&amp;" "&amp;RIGHT(_xlpm.d,4)))</f>
        <v>066 434 4682</v>
      </c>
      <c r="J618" s="5" t="str" cm="1">
        <f t="array" ref="J618">_xlfn.IFS(ISTEXT(citizen_services_records_log!J618),citizen_services_records_log!J618,ISBLANK(citizen_services_records_log!J618),"None")</f>
        <v>Ward 16</v>
      </c>
      <c r="K618" s="5" t="str" cm="1">
        <f t="array" ref="K618">_xlfn.IFS(ISTEXT(citizen_services_records_log!K618),citizen_services_records_log!K618, ISBLANK(citizen_services_records_log!K618),"None")</f>
        <v>None</v>
      </c>
      <c r="L618" s="5" t="str" cm="1">
        <f t="array" ref="L618">SUBSTITUTE(PROPER(_xlfn.IFS(ISTEXT(citizen_services_records_log!L618),citizen_services_records_log!L618, ISBLANK(citizen_services_records_log!L618),"None")),"Id","ID",1)</f>
        <v>Approved</v>
      </c>
      <c r="M618" s="5" t="str" cm="1">
        <f t="array" ref="M618">IF(citizen_services_records_log!M618 = "Re-opened","Re-opened",PROPER(_xlfn.IFS(ISTEXT(citizen_services_records_log!M618),citizen_services_records_log!M618, ISBLANK(citizen_services_records_log!M618),"None")))</f>
        <v>Escalated</v>
      </c>
      <c r="N618" s="5" t="str" cm="1">
        <f t="array" ref="N618">(_xlfn.IFS(ISTEXT(citizen_services_records_log!N618),citizen_services_records_log!N618,ISBLANK(citizen_services_records_log!N618),"None"))</f>
        <v>Q020</v>
      </c>
      <c r="O618" s="5" t="str" cm="1">
        <f t="array" ref="O618">_xlfn.IFS(ISTEXT(citizen_services_records_log!O618),PROPER(citizen_services_records_log!O618),ISBLANK(citizen_services_records_log!O618),"None")</f>
        <v>None</v>
      </c>
      <c r="P618" s="4" t="str">
        <f>IF(ISBLANK(citizen_services_records_log!P618),"None",IF(ISNUMBER(citizen_services_records_log!P618),citizen_services_records_log!P618,DATE(RIGHT(citizen_services_records_log!P618,4),MID(citizen_services_records_log!P618,4,2),LEFT(citizen_services_records_log!P618,2))))</f>
        <v>None</v>
      </c>
      <c r="Q618" s="5" t="str" cm="1">
        <f t="array" ref="Q618">SUBSTITUTE(_xlfn.IFS(ISTEXT(citizen_services_records_log!Q618),PROPER(citizen_services_records_log!Q618),ISBLANK(citizen_services_records_log!Q618),"None"),"Id","ID",1)</f>
        <v>Applicant Is A Minor, Guardian Present And Documented</v>
      </c>
    </row>
    <row r="619" spans="1:17" x14ac:dyDescent="0.3">
      <c r="A619" s="5" t="str">
        <f>IF(ISBLANK(citizen_services_records_log!A619),"None",(CONCATENATE(UPPER(_xlfn.TEXTBEFORE(SUBSTITUTE(citizen_services_records_log!A619, "-", ""), {"0","1","2","3","4","5","6","7","8","9"}, 1)),"-",RIGHT(citizen_services_records_log!A619,6))))</f>
        <v>MUN-000091</v>
      </c>
      <c r="B619" s="2">
        <f>IF(ISBLANK(citizen_services_records_log!B619),"None",IF(ISNUMBER(citizen_services_records_log!B619),citizen_services_records_log!B619,DATE(RIGHT(citizen_services_records_log!B619,4),MID(citizen_services_records_log!B619,4,2),LEFT(citizen_services_records_log!B619,2))))</f>
        <v>46204</v>
      </c>
      <c r="C619" s="5" t="str">
        <f>IF(citizen_services_records_log!C619 = "SASSA Grant Status Enquiry","SASSA - Grant Status Enquiry",IF(citizen_services_records_log!C619 = "SASSA Grant Application",  "SASSA - Grant Application", IF(citizen_services_records_log!C619=0,"None", citizen_services_records_log!C619)))</f>
        <v>Municipal - Service Request</v>
      </c>
      <c r="D619" s="5" t="str" cm="1">
        <f t="array" ref="D619">_xlfn.IFS(ISTEXT(citizen_services_records_log!D619),PROPER(citizen_services_records_log!D619),ISBLANK(citizen_services_records_log!D619),"None")</f>
        <v>Vereeniging Home Affairs</v>
      </c>
      <c r="E619" s="5" t="str" cm="1">
        <f t="array" ref="E619">_xlfn.IFS(ISTEXT(citizen_services_records_log!E619),PROPER(citizen_services_records_log!E619),ISBLANK(citizen_services_records_log!E619),"None")</f>
        <v>Kagiso Mokgadi</v>
      </c>
      <c r="F619" s="6" cm="1">
        <f t="array" ref="F619">_xlfn.IFS(ISBLANK(citizen_services_records_log!F619),"None", TYPE(citizen_services_records_log!F619)=1,citizen_services_records_log!F619,citizen_services_records_log!F619="ID NOT PROVIDED","ID not provided" )</f>
        <v>7110000000000</v>
      </c>
      <c r="G619" s="4">
        <f>IF(ISBLANK(citizen_services_records_log!G619),"None",IF(ISNUMBER(citizen_services_records_log!G619),citizen_services_records_log!G619,DATE(RIGHT(citizen_services_records_log!G619,4),MID(citizen_services_records_log!G619,4,2),LEFT(citizen_services_records_log!G619,2))))</f>
        <v>26135</v>
      </c>
      <c r="H619" s="5" t="str" cm="1">
        <f t="array" ref="H619">_xlfn.IFS(citizen_services_records_log!H619="M", "Male", citizen_services_records_log!H619 = "F", "Female", citizen_services_records_log!H619="male", "Male", citizen_services_records_log!H619="female","Female", ISBLANK(citizen_services_records_log!H619),"None", citizen_services_records_log!H619 = "Female", "Female", citizen_services_records_log!H619="Male","Male")</f>
        <v>Female</v>
      </c>
      <c r="I619" s="6" t="str">
        <f>IF(OR(ISBLANK(citizen_services_records_log!I619),UPPER(TRIM(citizen_services_records_log!I619))="N/A"),"None",_xlfn.LET(_xlpm.d,RIGHT(SUBSTITUTE(SUBSTITUTE(SUBSTITUTE(SUBSTITUTE(citizen_services_records_log!I619," ",""),"-",""),"(",""),")",""),9),"0"&amp;LEFT(_xlpm.d,2)&amp;" "&amp;MID(_xlpm.d,3,3)&amp;" "&amp;RIGHT(_xlpm.d,4)))</f>
        <v>None</v>
      </c>
      <c r="J619" s="5" t="str" cm="1">
        <f t="array" ref="J619">_xlfn.IFS(ISTEXT(citizen_services_records_log!J619),citizen_services_records_log!J619,ISBLANK(citizen_services_records_log!J619),"None")</f>
        <v>Ward 14</v>
      </c>
      <c r="K619" s="5" t="str" cm="1">
        <f t="array" ref="K619">_xlfn.IFS(ISTEXT(citizen_services_records_log!K619),citizen_services_records_log!K619, ISBLANK(citizen_services_records_log!K619),"None")</f>
        <v>None</v>
      </c>
      <c r="L619" s="5" t="str" cm="1">
        <f t="array" ref="L619">SUBSTITUTE(PROPER(_xlfn.IFS(ISTEXT(citizen_services_records_log!L619),citizen_services_records_log!L619, ISBLANK(citizen_services_records_log!L619),"None")),"Id","ID",1)</f>
        <v>Under Review</v>
      </c>
      <c r="M619" s="5" t="str" cm="1">
        <f t="array" ref="M619">IF(citizen_services_records_log!M619 = "Re-opened","Re-opened",PROPER(_xlfn.IFS(ISTEXT(citizen_services_records_log!M619),citizen_services_records_log!M619, ISBLANK(citizen_services_records_log!M619),"None")))</f>
        <v>Captured</v>
      </c>
      <c r="N619" s="5" t="str" cm="1">
        <f t="array" ref="N619">(_xlfn.IFS(ISTEXT(citizen_services_records_log!N619),citizen_services_records_log!N619,ISBLANK(citizen_services_records_log!N619),"None"))</f>
        <v>Q209</v>
      </c>
      <c r="O619" s="5" t="str" cm="1">
        <f t="array" ref="O619">_xlfn.IFS(ISTEXT(citizen_services_records_log!O619),PROPER(citizen_services_records_log!O619),ISBLANK(citizen_services_records_log!O619),"None")</f>
        <v>Deon Sithole</v>
      </c>
      <c r="P619" s="4" t="str">
        <f>IF(ISBLANK(citizen_services_records_log!P619),"None",IF(ISNUMBER(citizen_services_records_log!P619),citizen_services_records_log!P619,DATE(RIGHT(citizen_services_records_log!P619,4),MID(citizen_services_records_log!P619,4,2),LEFT(citizen_services_records_log!P619,2))))</f>
        <v>None</v>
      </c>
      <c r="Q619" s="5" t="str" cm="1">
        <f t="array" ref="Q619">SUBSTITUTE(_xlfn.IFS(ISTEXT(citizen_services_records_log!Q619),PROPER(citizen_services_records_log!Q619),ISBLANK(citizen_services_records_log!Q619),"None"),"Id","ID",1)</f>
        <v>Applicant Did Not Bring Required Supporting Documents</v>
      </c>
    </row>
    <row r="620" spans="1:17" x14ac:dyDescent="0.3">
      <c r="A620" s="5" t="str">
        <f>IF(ISBLANK(citizen_services_records_log!A620),"None",(CONCATENATE(UPPER(_xlfn.TEXTBEFORE(SUBSTITUTE(citizen_services_records_log!A620, "-", ""), {"0","1","2","3","4","5","6","7","8","9"}, 1)),"-",RIGHT(citizen_services_records_log!A620,6))))</f>
        <v>SASSA-000725</v>
      </c>
      <c r="B620" s="2">
        <f>IF(ISBLANK(citizen_services_records_log!B620),"None",IF(ISNUMBER(citizen_services_records_log!B620),citizen_services_records_log!B620,DATE(RIGHT(citizen_services_records_log!B620,4),MID(citizen_services_records_log!B620,4,2),LEFT(citizen_services_records_log!B620,2))))</f>
        <v>46003</v>
      </c>
      <c r="C620" s="5" t="str">
        <f>IF(citizen_services_records_log!C620 = "SASSA Grant Status Enquiry","SASSA - Grant Status Enquiry",IF(citizen_services_records_log!C620 = "SASSA Grant Application",  "SASSA - Grant Application", IF(citizen_services_records_log!C620=0,"None", citizen_services_records_log!C620)))</f>
        <v>SASSA - Grant Application</v>
      </c>
      <c r="D620" s="5" t="str" cm="1">
        <f t="array" ref="D620">_xlfn.IFS(ISTEXT(citizen_services_records_log!D620),PROPER(citizen_services_records_log!D620),ISBLANK(citizen_services_records_log!D620),"None")</f>
        <v>Vereeniging Home Affairs</v>
      </c>
      <c r="E620" s="5" t="str" cm="1">
        <f t="array" ref="E620">_xlfn.IFS(ISTEXT(citizen_services_records_log!E620),PROPER(citizen_services_records_log!E620),ISBLANK(citizen_services_records_log!E620),"None")</f>
        <v>Elizabeth Pretorius</v>
      </c>
      <c r="F620" s="6" cm="1">
        <f t="array" ref="F620">_xlfn.IFS(ISBLANK(citizen_services_records_log!F620),"None", TYPE(citizen_services_records_log!F620)=1,citizen_services_records_log!F620,citizen_services_records_log!F620="ID NOT PROVIDED","ID not provided" )</f>
        <v>6710000000000</v>
      </c>
      <c r="G620" s="4">
        <f>IF(ISBLANK(citizen_services_records_log!G620),"None",IF(ISNUMBER(citizen_services_records_log!G620),citizen_services_records_log!G620,DATE(RIGHT(citizen_services_records_log!G620,4),MID(citizen_services_records_log!G620,4,2),LEFT(citizen_services_records_log!G620,2))))</f>
        <v>24774</v>
      </c>
      <c r="H620" s="5" t="str" cm="1">
        <f t="array" ref="H620">_xlfn.IFS(citizen_services_records_log!H620="M", "Male", citizen_services_records_log!H620 = "F", "Female", citizen_services_records_log!H620="male", "Male", citizen_services_records_log!H620="female","Female", ISBLANK(citizen_services_records_log!H620),"None", citizen_services_records_log!H620 = "Female", "Female", citizen_services_records_log!H620="Male","Male")</f>
        <v>Female</v>
      </c>
      <c r="I620" s="6" t="str">
        <f>IF(OR(ISBLANK(citizen_services_records_log!I620),UPPER(TRIM(citizen_services_records_log!I620))="N/A"),"None",_xlfn.LET(_xlpm.d,RIGHT(SUBSTITUTE(SUBSTITUTE(SUBSTITUTE(SUBSTITUTE(citizen_services_records_log!I620," ",""),"-",""),"(",""),")",""),9),"0"&amp;LEFT(_xlpm.d,2)&amp;" "&amp;MID(_xlpm.d,3,3)&amp;" "&amp;RIGHT(_xlpm.d,4)))</f>
        <v>065 228 8897</v>
      </c>
      <c r="J620" s="5" t="str" cm="1">
        <f t="array" ref="J620">_xlfn.IFS(ISTEXT(citizen_services_records_log!J620),citizen_services_records_log!J620,ISBLANK(citizen_services_records_log!J620),"None")</f>
        <v>Ward 21</v>
      </c>
      <c r="K620" s="5" t="str" cm="1">
        <f t="array" ref="K620">_xlfn.IFS(ISTEXT(citizen_services_records_log!K620),citizen_services_records_log!K620, ISBLANK(citizen_services_records_log!K620),"None")</f>
        <v>Care Dependency Grant</v>
      </c>
      <c r="L620" s="5" t="str" cm="1">
        <f t="array" ref="L620">SUBSTITUTE(PROPER(_xlfn.IFS(ISTEXT(citizen_services_records_log!L620),citizen_services_records_log!L620, ISBLANK(citizen_services_records_log!L620),"None")),"Id","ID",1)</f>
        <v>Complete</v>
      </c>
      <c r="M620" s="5" t="str" cm="1">
        <f t="array" ref="M620">IF(citizen_services_records_log!M620 = "Re-opened","Re-opened",PROPER(_xlfn.IFS(ISTEXT(citizen_services_records_log!M620),citizen_services_records_log!M620, ISBLANK(citizen_services_records_log!M620),"None")))</f>
        <v>Re-opened</v>
      </c>
      <c r="N620" s="5" t="str" cm="1">
        <f t="array" ref="N620">(_xlfn.IFS(ISTEXT(citizen_services_records_log!N620),citizen_services_records_log!N620,ISBLANK(citizen_services_records_log!N620),"None"))</f>
        <v>Q248</v>
      </c>
      <c r="O620" s="5" t="str" cm="1">
        <f t="array" ref="O620">_xlfn.IFS(ISTEXT(citizen_services_records_log!O620),PROPER(citizen_services_records_log!O620),ISBLANK(citizen_services_records_log!O620),"None")</f>
        <v>Andries Mahlangu</v>
      </c>
      <c r="P620" s="4" t="str">
        <f>IF(ISBLANK(citizen_services_records_log!P620),"None",IF(ISNUMBER(citizen_services_records_log!P620),citizen_services_records_log!P620,DATE(RIGHT(citizen_services_records_log!P620,4),MID(citizen_services_records_log!P620,4,2),LEFT(citizen_services_records_log!P620,2))))</f>
        <v>None</v>
      </c>
      <c r="Q620" s="5" t="str" cm="1">
        <f t="array" ref="Q620">SUBSTITUTE(_xlfn.IFS(ISTEXT(citizen_services_records_log!Q620),PROPER(citizen_services_records_log!Q620),ISBLANK(citizen_services_records_log!Q620),"None"),"Id","ID",1)</f>
        <v>Applicant Referred To Social Worker</v>
      </c>
    </row>
    <row r="621" spans="1:17" x14ac:dyDescent="0.3">
      <c r="A621" s="5" t="str">
        <f>IF(ISBLANK(citizen_services_records_log!A621),"None",(CONCATENATE(UPPER(_xlfn.TEXTBEFORE(SUBSTITUTE(citizen_services_records_log!A621, "-", ""), {"0","1","2","3","4","5","6","7","8","9"}, 1)),"-",RIGHT(citizen_services_records_log!A621,6))))</f>
        <v>CLN-000823</v>
      </c>
      <c r="B621" s="2">
        <f>IF(ISBLANK(citizen_services_records_log!B621),"None",IF(ISNUMBER(citizen_services_records_log!B621),citizen_services_records_log!B621,DATE(RIGHT(citizen_services_records_log!B621,4),MID(citizen_services_records_log!B621,4,2),LEFT(citizen_services_records_log!B621,2))))</f>
        <v>46098</v>
      </c>
      <c r="C621" s="5" t="str">
        <f>IF(citizen_services_records_log!C621 = "SASSA Grant Status Enquiry","SASSA - Grant Status Enquiry",IF(citizen_services_records_log!C621 = "SASSA Grant Application",  "SASSA - Grant Application", IF(citizen_services_records_log!C621=0,"None", citizen_services_records_log!C621)))</f>
        <v>Clinic - Immunisation</v>
      </c>
      <c r="D621" s="5" t="str" cm="1">
        <f t="array" ref="D621">_xlfn.IFS(ISTEXT(citizen_services_records_log!D621),PROPER(citizen_services_records_log!D621),ISBLANK(citizen_services_records_log!D621),"None")</f>
        <v>Evaton Sassa Office</v>
      </c>
      <c r="E621" s="5" t="str" cm="1">
        <f t="array" ref="E621">_xlfn.IFS(ISTEXT(citizen_services_records_log!E621),PROPER(citizen_services_records_log!E621),ISBLANK(citizen_services_records_log!E621),"None")</f>
        <v>Kagiso Van Der Merwe</v>
      </c>
      <c r="F621" s="6" cm="1">
        <f t="array" ref="F621">_xlfn.IFS(ISBLANK(citizen_services_records_log!F621),"None", TYPE(citizen_services_records_log!F621)=1,citizen_services_records_log!F621,citizen_services_records_log!F621="ID NOT PROVIDED","ID not provided" )</f>
        <v>2410000000000</v>
      </c>
      <c r="G621" s="4">
        <f>IF(ISBLANK(citizen_services_records_log!G621),"None",IF(ISNUMBER(citizen_services_records_log!G621),citizen_services_records_log!G621,DATE(RIGHT(citizen_services_records_log!G621,4),MID(citizen_services_records_log!G621,4,2),LEFT(citizen_services_records_log!G621,2))))</f>
        <v>45562</v>
      </c>
      <c r="H621" s="5" t="str" cm="1">
        <f t="array" ref="H621">_xlfn.IFS(citizen_services_records_log!H621="M", "Male", citizen_services_records_log!H621 = "F", "Female", citizen_services_records_log!H621="male", "Male", citizen_services_records_log!H621="female","Female", ISBLANK(citizen_services_records_log!H621),"None", citizen_services_records_log!H621 = "Female", "Female", citizen_services_records_log!H621="Male","Male")</f>
        <v>Female</v>
      </c>
      <c r="I621" s="6" t="str">
        <f>IF(OR(ISBLANK(citizen_services_records_log!I621),UPPER(TRIM(citizen_services_records_log!I621))="N/A"),"None",_xlfn.LET(_xlpm.d,RIGHT(SUBSTITUTE(SUBSTITUTE(SUBSTITUTE(SUBSTITUTE(citizen_services_records_log!I621," ",""),"-",""),"(",""),")",""),9),"0"&amp;LEFT(_xlpm.d,2)&amp;" "&amp;MID(_xlpm.d,3,3)&amp;" "&amp;RIGHT(_xlpm.d,4)))</f>
        <v>None</v>
      </c>
      <c r="J621" s="5" t="str" cm="1">
        <f t="array" ref="J621">_xlfn.IFS(ISTEXT(citizen_services_records_log!J621),citizen_services_records_log!J621,ISBLANK(citizen_services_records_log!J621),"None")</f>
        <v>Ward 23</v>
      </c>
      <c r="K621" s="5" t="str" cm="1">
        <f t="array" ref="K621">_xlfn.IFS(ISTEXT(citizen_services_records_log!K621),citizen_services_records_log!K621, ISBLANK(citizen_services_records_log!K621),"None")</f>
        <v>None</v>
      </c>
      <c r="L621" s="5" t="str" cm="1">
        <f t="array" ref="L621">SUBSTITUTE(PROPER(_xlfn.IFS(ISTEXT(citizen_services_records_log!L621),citizen_services_records_log!L621, ISBLANK(citizen_services_records_log!L621),"None")),"Id","ID",1)</f>
        <v>Incomplete - Missing ID Copy</v>
      </c>
      <c r="M621" s="5" t="str" cm="1">
        <f t="array" ref="M621">IF(citizen_services_records_log!M621 = "Re-opened","Re-opened",PROPER(_xlfn.IFS(ISTEXT(citizen_services_records_log!M621),citizen_services_records_log!M621, ISBLANK(citizen_services_records_log!M621),"None")))</f>
        <v>Awaiting Documents</v>
      </c>
      <c r="N621" s="5" t="str" cm="1">
        <f t="array" ref="N621">(_xlfn.IFS(ISTEXT(citizen_services_records_log!N621),citizen_services_records_log!N621,ISBLANK(citizen_services_records_log!N621),"None"))</f>
        <v>Q149</v>
      </c>
      <c r="O621" s="5" t="str" cm="1">
        <f t="array" ref="O621">_xlfn.IFS(ISTEXT(citizen_services_records_log!O621),PROPER(citizen_services_records_log!O621),ISBLANK(citizen_services_records_log!O621),"None")</f>
        <v>Zanele Mahlangu</v>
      </c>
      <c r="P621" s="4" t="str">
        <f>IF(ISBLANK(citizen_services_records_log!P621),"None",IF(ISNUMBER(citizen_services_records_log!P621),citizen_services_records_log!P621,DATE(RIGHT(citizen_services_records_log!P621,4),MID(citizen_services_records_log!P621,4,2),LEFT(citizen_services_records_log!P621,2))))</f>
        <v>None</v>
      </c>
      <c r="Q621" s="5" t="str" cm="1">
        <f t="array" ref="Q621">SUBSTITUTE(_xlfn.IFS(ISTEXT(citizen_services_records_log!Q621),PROPER(citizen_services_records_log!Q621),ISBLANK(citizen_services_records_log!Q621),"None"),"Id","ID",1)</f>
        <v>Applicant Referred To Social Worker</v>
      </c>
    </row>
    <row r="622" spans="1:17" x14ac:dyDescent="0.3">
      <c r="A622" s="5" t="str">
        <f>IF(ISBLANK(citizen_services_records_log!A622),"None",(CONCATENATE(UPPER(_xlfn.TEXTBEFORE(SUBSTITUTE(citizen_services_records_log!A622, "-", ""), {"0","1","2","3","4","5","6","7","8","9"}, 1)),"-",RIGHT(citizen_services_records_log!A622,6))))</f>
        <v>CLN-000055</v>
      </c>
      <c r="B622" s="2">
        <f>IF(ISBLANK(citizen_services_records_log!B622),"None",IF(ISNUMBER(citizen_services_records_log!B622),citizen_services_records_log!B622,DATE(RIGHT(citizen_services_records_log!B622,4),MID(citizen_services_records_log!B622,4,2),LEFT(citizen_services_records_log!B622,2))))</f>
        <v>46281</v>
      </c>
      <c r="C622" s="5" t="str">
        <f>IF(citizen_services_records_log!C622 = "SASSA Grant Status Enquiry","SASSA - Grant Status Enquiry",IF(citizen_services_records_log!C622 = "SASSA Grant Application",  "SASSA - Grant Application", IF(citizen_services_records_log!C622=0,"None", citizen_services_records_log!C622)))</f>
        <v>Clinic - General Consultation</v>
      </c>
      <c r="D622" s="5" t="str" cm="1">
        <f t="array" ref="D622">_xlfn.IFS(ISTEXT(citizen_services_records_log!D622),PROPER(citizen_services_records_log!D622),ISBLANK(citizen_services_records_log!D622),"None")</f>
        <v>Evaton Sassa Office</v>
      </c>
      <c r="E622" s="5" t="str" cm="1">
        <f t="array" ref="E622">_xlfn.IFS(ISTEXT(citizen_services_records_log!E622),PROPER(citizen_services_records_log!E622),ISBLANK(citizen_services_records_log!E622),"None")</f>
        <v>Johannes Radebe</v>
      </c>
      <c r="F622" s="6" cm="1">
        <f t="array" ref="F622">_xlfn.IFS(ISBLANK(citizen_services_records_log!F622),"None", TYPE(citizen_services_records_log!F622)=1,citizen_services_records_log!F622,citizen_services_records_log!F622="ID NOT PROVIDED","ID not provided" )</f>
        <v>8710000000000</v>
      </c>
      <c r="G622" s="4">
        <f>IF(ISBLANK(citizen_services_records_log!G622),"None",IF(ISNUMBER(citizen_services_records_log!G622),citizen_services_records_log!G622,DATE(RIGHT(citizen_services_records_log!G622,4),MID(citizen_services_records_log!G622,4,2),LEFT(citizen_services_records_log!G622,2))))</f>
        <v>31974</v>
      </c>
      <c r="H622" s="5" t="str" cm="1">
        <f t="array" ref="H622">_xlfn.IFS(citizen_services_records_log!H622="M", "Male", citizen_services_records_log!H622 = "F", "Female", citizen_services_records_log!H622="male", "Male", citizen_services_records_log!H622="female","Female", ISBLANK(citizen_services_records_log!H622),"None", citizen_services_records_log!H622 = "Female", "Female", citizen_services_records_log!H622="Male","Male")</f>
        <v>Male</v>
      </c>
      <c r="I622" s="6" t="str">
        <f>IF(OR(ISBLANK(citizen_services_records_log!I622),UPPER(TRIM(citizen_services_records_log!I622))="N/A"),"None",_xlfn.LET(_xlpm.d,RIGHT(SUBSTITUTE(SUBSTITUTE(SUBSTITUTE(SUBSTITUTE(citizen_services_records_log!I622," ",""),"-",""),"(",""),")",""),9),"0"&amp;LEFT(_xlpm.d,2)&amp;" "&amp;MID(_xlpm.d,3,3)&amp;" "&amp;RIGHT(_xlpm.d,4)))</f>
        <v>None</v>
      </c>
      <c r="J622" s="5" t="str" cm="1">
        <f t="array" ref="J622">_xlfn.IFS(ISTEXT(citizen_services_records_log!J622),citizen_services_records_log!J622,ISBLANK(citizen_services_records_log!J622),"None")</f>
        <v>Ward 11</v>
      </c>
      <c r="K622" s="5" t="str" cm="1">
        <f t="array" ref="K622">_xlfn.IFS(ISTEXT(citizen_services_records_log!K622),citizen_services_records_log!K622, ISBLANK(citizen_services_records_log!K622),"None")</f>
        <v>None</v>
      </c>
      <c r="L622" s="5" t="str" cm="1">
        <f t="array" ref="L622">SUBSTITUTE(PROPER(_xlfn.IFS(ISTEXT(citizen_services_records_log!L622),citizen_services_records_log!L622, ISBLANK(citizen_services_records_log!L622),"None")),"Id","ID",1)</f>
        <v>Pending Verification</v>
      </c>
      <c r="M622" s="5" t="str" cm="1">
        <f t="array" ref="M622">IF(citizen_services_records_log!M622 = "Re-opened","Re-opened",PROPER(_xlfn.IFS(ISTEXT(citizen_services_records_log!M622),citizen_services_records_log!M622, ISBLANK(citizen_services_records_log!M622),"None")))</f>
        <v>Resolved</v>
      </c>
      <c r="N622" s="5" t="str" cm="1">
        <f t="array" ref="N622">(_xlfn.IFS(ISTEXT(citizen_services_records_log!N622),citizen_services_records_log!N622,ISBLANK(citizen_services_records_log!N622),"None"))</f>
        <v>Q123</v>
      </c>
      <c r="O622" s="5" t="str" cm="1">
        <f t="array" ref="O622">_xlfn.IFS(ISTEXT(citizen_services_records_log!O622),PROPER(citizen_services_records_log!O622),ISBLANK(citizen_services_records_log!O622),"None")</f>
        <v>Palesa Meyer</v>
      </c>
      <c r="P622" s="4">
        <f>IF(ISBLANK(citizen_services_records_log!P622),"None",IF(ISNUMBER(citizen_services_records_log!P622),citizen_services_records_log!P622,DATE(RIGHT(citizen_services_records_log!P622,4),MID(citizen_services_records_log!P622,4,2),LEFT(citizen_services_records_log!P622,2))))</f>
        <v>46310</v>
      </c>
      <c r="Q622" s="5" t="str" cm="1">
        <f t="array" ref="Q622">SUBSTITUTE(_xlfn.IFS(ISTEXT(citizen_services_records_log!Q622),PROPER(citizen_services_records_log!Q622),ISBLANK(citizen_services_records_log!Q622),"None"),"Id","ID",1)</f>
        <v>Grant Payment Query - Referred To Sassa Call Centre</v>
      </c>
    </row>
    <row r="623" spans="1:17" x14ac:dyDescent="0.3">
      <c r="A623" s="5" t="str">
        <f>IF(ISBLANK(citizen_services_records_log!A623),"None",(CONCATENATE(UPPER(_xlfn.TEXTBEFORE(SUBSTITUTE(citizen_services_records_log!A623, "-", ""), {"0","1","2","3","4","5","6","7","8","9"}, 1)),"-",RIGHT(citizen_services_records_log!A623,6))))</f>
        <v>DHA-000889</v>
      </c>
      <c r="B623" s="2">
        <f>IF(ISBLANK(citizen_services_records_log!B623),"None",IF(ISNUMBER(citizen_services_records_log!B623),citizen_services_records_log!B623,DATE(RIGHT(citizen_services_records_log!B623,4),MID(citizen_services_records_log!B623,4,2),LEFT(citizen_services_records_log!B623,2))))</f>
        <v>45998</v>
      </c>
      <c r="C623" s="5" t="str">
        <f>IF(citizen_services_records_log!C623 = "SASSA Grant Status Enquiry","SASSA - Grant Status Enquiry",IF(citizen_services_records_log!C623 = "SASSA Grant Application",  "SASSA - Grant Application", IF(citizen_services_records_log!C623=0,"None", citizen_services_records_log!C623)))</f>
        <v>Home Affairs - ID Application</v>
      </c>
      <c r="D623" s="5" t="str" cm="1">
        <f t="array" ref="D623">_xlfn.IFS(ISTEXT(citizen_services_records_log!D623),PROPER(citizen_services_records_log!D623),ISBLANK(citizen_services_records_log!D623),"None")</f>
        <v>Emfuleni Municipal Office</v>
      </c>
      <c r="E623" s="5" t="str" cm="1">
        <f t="array" ref="E623">_xlfn.IFS(ISTEXT(citizen_services_records_log!E623),PROPER(citizen_services_records_log!E623),ISBLANK(citizen_services_records_log!E623),"None")</f>
        <v>None</v>
      </c>
      <c r="F623" s="6" cm="1">
        <f t="array" ref="F623">_xlfn.IFS(ISBLANK(citizen_services_records_log!F623),"None", TYPE(citizen_services_records_log!F623)=1,citizen_services_records_log!F623,citizen_services_records_log!F623="ID NOT PROVIDED","ID not provided" )</f>
        <v>8610000000000</v>
      </c>
      <c r="G623" s="4">
        <f>IF(ISBLANK(citizen_services_records_log!G623),"None",IF(ISNUMBER(citizen_services_records_log!G623),citizen_services_records_log!G623,DATE(RIGHT(citizen_services_records_log!G623,4),MID(citizen_services_records_log!G623,4,2),LEFT(citizen_services_records_log!G623,2))))</f>
        <v>31742</v>
      </c>
      <c r="H623" s="5" t="str" cm="1">
        <f t="array" ref="H623">_xlfn.IFS(citizen_services_records_log!H623="M", "Male", citizen_services_records_log!H623 = "F", "Female", citizen_services_records_log!H623="male", "Male", citizen_services_records_log!H623="female","Female", ISBLANK(citizen_services_records_log!H623),"None", citizen_services_records_log!H623 = "Female", "Female", citizen_services_records_log!H623="Male","Male")</f>
        <v>Female</v>
      </c>
      <c r="I623" s="6" t="str">
        <f>IF(OR(ISBLANK(citizen_services_records_log!I623),UPPER(TRIM(citizen_services_records_log!I623))="N/A"),"None",_xlfn.LET(_xlpm.d,RIGHT(SUBSTITUTE(SUBSTITUTE(SUBSTITUTE(SUBSTITUTE(citizen_services_records_log!I623," ",""),"-",""),"(",""),")",""),9),"0"&amp;LEFT(_xlpm.d,2)&amp;" "&amp;MID(_xlpm.d,3,3)&amp;" "&amp;RIGHT(_xlpm.d,4)))</f>
        <v>None</v>
      </c>
      <c r="J623" s="5" t="str" cm="1">
        <f t="array" ref="J623">_xlfn.IFS(ISTEXT(citizen_services_records_log!J623),citizen_services_records_log!J623,ISBLANK(citizen_services_records_log!J623),"None")</f>
        <v>Ward 17</v>
      </c>
      <c r="K623" s="5" t="str" cm="1">
        <f t="array" ref="K623">_xlfn.IFS(ISTEXT(citizen_services_records_log!K623),citizen_services_records_log!K623, ISBLANK(citizen_services_records_log!K623),"None")</f>
        <v>None</v>
      </c>
      <c r="L623" s="5" t="str" cm="1">
        <f t="array" ref="L623">SUBSTITUTE(PROPER(_xlfn.IFS(ISTEXT(citizen_services_records_log!L623),citizen_services_records_log!L623, ISBLANK(citizen_services_records_log!L623),"None")),"Id","ID",1)</f>
        <v>Incomplete - Missing Proof Of Residence</v>
      </c>
      <c r="M623" s="5" t="str" cm="1">
        <f t="array" ref="M623">IF(citizen_services_records_log!M623 = "Re-opened","Re-opened",PROPER(_xlfn.IFS(ISTEXT(citizen_services_records_log!M623),citizen_services_records_log!M623, ISBLANK(citizen_services_records_log!M623),"None")))</f>
        <v>Re-opened</v>
      </c>
      <c r="N623" s="5" t="str" cm="1">
        <f t="array" ref="N623">(_xlfn.IFS(ISTEXT(citizen_services_records_log!N623),citizen_services_records_log!N623,ISBLANK(citizen_services_records_log!N623),"None"))</f>
        <v>Q132</v>
      </c>
      <c r="O623" s="5" t="str" cm="1">
        <f t="array" ref="O623">_xlfn.IFS(ISTEXT(citizen_services_records_log!O623),PROPER(citizen_services_records_log!O623),ISBLANK(citizen_services_records_log!O623),"None")</f>
        <v>Refilwe Swart</v>
      </c>
      <c r="P623" s="4" t="str">
        <f>IF(ISBLANK(citizen_services_records_log!P623),"None",IF(ISNUMBER(citizen_services_records_log!P623),citizen_services_records_log!P623,DATE(RIGHT(citizen_services_records_log!P623,4),MID(citizen_services_records_log!P623,4,2),LEFT(citizen_services_records_log!P623,2))))</f>
        <v>None</v>
      </c>
      <c r="Q623" s="5" t="str" cm="1">
        <f t="array" ref="Q623">SUBSTITUTE(_xlfn.IFS(ISTEXT(citizen_services_records_log!Q623),PROPER(citizen_services_records_log!Q623),ISBLANK(citizen_services_records_log!Q623),"None"),"Id","ID",1)</f>
        <v>Follow-Up Call Required To Confirm Banking Details</v>
      </c>
    </row>
    <row r="624" spans="1:17" x14ac:dyDescent="0.3">
      <c r="A624" s="5" t="str">
        <f>IF(ISBLANK(citizen_services_records_log!A624),"None",(CONCATENATE(UPPER(_xlfn.TEXTBEFORE(SUBSTITUTE(citizen_services_records_log!A624, "-", ""), {"0","1","2","3","4","5","6","7","8","9"}, 1)),"-",RIGHT(citizen_services_records_log!A624,6))))</f>
        <v>CLN-000458</v>
      </c>
      <c r="B624" s="2">
        <f>IF(ISBLANK(citizen_services_records_log!B624),"None",IF(ISNUMBER(citizen_services_records_log!B624),citizen_services_records_log!B624,DATE(RIGHT(citizen_services_records_log!B624,4),MID(citizen_services_records_log!B624,4,2),LEFT(citizen_services_records_log!B624,2))))</f>
        <v>46217</v>
      </c>
      <c r="C624" s="5" t="str">
        <f>IF(citizen_services_records_log!C624 = "SASSA Grant Status Enquiry","SASSA - Grant Status Enquiry",IF(citizen_services_records_log!C624 = "SASSA Grant Application",  "SASSA - Grant Application", IF(citizen_services_records_log!C624=0,"None", citizen_services_records_log!C624)))</f>
        <v>Clinic - Chronic Medication Collection</v>
      </c>
      <c r="D624" s="5" t="str" cm="1">
        <f t="array" ref="D624">_xlfn.IFS(ISTEXT(citizen_services_records_log!D624),PROPER(citizen_services_records_log!D624),ISBLANK(citizen_services_records_log!D624),"None")</f>
        <v>Emfuleni Municipal Office</v>
      </c>
      <c r="E624" s="5" t="str" cm="1">
        <f t="array" ref="E624">_xlfn.IFS(ISTEXT(citizen_services_records_log!E624),PROPER(citizen_services_records_log!E624),ISBLANK(citizen_services_records_log!E624),"None")</f>
        <v>Sizwe Khumalo</v>
      </c>
      <c r="F624" s="6" t="str" cm="1">
        <f t="array" ref="F624">_xlfn.IFS(ISBLANK(citizen_services_records_log!F624),"None", TYPE(citizen_services_records_log!F624)=1,citizen_services_records_log!F624,citizen_services_records_log!F624="ID NOT PROVIDED","ID not provided" )</f>
        <v>ID not provided</v>
      </c>
      <c r="G624" s="4">
        <f>IF(ISBLANK(citizen_services_records_log!G624),"None",IF(ISNUMBER(citizen_services_records_log!G624),citizen_services_records_log!G624,DATE(RIGHT(citizen_services_records_log!G624,4),MID(citizen_services_records_log!G624,4,2),LEFT(citizen_services_records_log!G624,2))))</f>
        <v>27256</v>
      </c>
      <c r="H624" s="5" t="str" cm="1">
        <f t="array" ref="H624">_xlfn.IFS(citizen_services_records_log!H624="M", "Male", citizen_services_records_log!H624 = "F", "Female", citizen_services_records_log!H624="male", "Male", citizen_services_records_log!H624="female","Female", ISBLANK(citizen_services_records_log!H624),"None", citizen_services_records_log!H624 = "Female", "Female", citizen_services_records_log!H624="Male","Male")</f>
        <v>Male</v>
      </c>
      <c r="I624" s="6" t="str">
        <f>IF(OR(ISBLANK(citizen_services_records_log!I624),UPPER(TRIM(citizen_services_records_log!I624))="N/A"),"None",_xlfn.LET(_xlpm.d,RIGHT(SUBSTITUTE(SUBSTITUTE(SUBSTITUTE(SUBSTITUTE(citizen_services_records_log!I624," ",""),"-",""),"(",""),")",""),9),"0"&amp;LEFT(_xlpm.d,2)&amp;" "&amp;MID(_xlpm.d,3,3)&amp;" "&amp;RIGHT(_xlpm.d,4)))</f>
        <v>070 762 9701</v>
      </c>
      <c r="J624" s="5" t="str" cm="1">
        <f t="array" ref="J624">_xlfn.IFS(ISTEXT(citizen_services_records_log!J624),citizen_services_records_log!J624,ISBLANK(citizen_services_records_log!J624),"None")</f>
        <v>Ward 19</v>
      </c>
      <c r="K624" s="5" t="str" cm="1">
        <f t="array" ref="K624">_xlfn.IFS(ISTEXT(citizen_services_records_log!K624),citizen_services_records_log!K624, ISBLANK(citizen_services_records_log!K624),"None")</f>
        <v>None</v>
      </c>
      <c r="L624" s="5" t="str" cm="1">
        <f t="array" ref="L624">SUBSTITUTE(PROPER(_xlfn.IFS(ISTEXT(citizen_services_records_log!L624),citizen_services_records_log!L624, ISBLANK(citizen_services_records_log!L624),"None")),"Id","ID",1)</f>
        <v>Awaiting Home Affairs Confirmation</v>
      </c>
      <c r="M624" s="5" t="str" cm="1">
        <f t="array" ref="M624">IF(citizen_services_records_log!M624 = "Re-opened","Re-opened",PROPER(_xlfn.IFS(ISTEXT(citizen_services_records_log!M624),citizen_services_records_log!M624, ISBLANK(citizen_services_records_log!M624),"None")))</f>
        <v>Escalated</v>
      </c>
      <c r="N624" s="5" t="str" cm="1">
        <f t="array" ref="N624">(_xlfn.IFS(ISTEXT(citizen_services_records_log!N624),citizen_services_records_log!N624,ISBLANK(citizen_services_records_log!N624),"None"))</f>
        <v>Q168</v>
      </c>
      <c r="O624" s="5" t="str" cm="1">
        <f t="array" ref="O624">_xlfn.IFS(ISTEXT(citizen_services_records_log!O624),PROPER(citizen_services_records_log!O624),ISBLANK(citizen_services_records_log!O624),"None")</f>
        <v>Werner Sithole</v>
      </c>
      <c r="P624" s="4">
        <f>IF(ISBLANK(citizen_services_records_log!P624),"None",IF(ISNUMBER(citizen_services_records_log!P624),citizen_services_records_log!P624,DATE(RIGHT(citizen_services_records_log!P624,4),MID(citizen_services_records_log!P624,4,2),LEFT(citizen_services_records_log!P624,2))))</f>
        <v>46334</v>
      </c>
      <c r="Q624" s="5" t="str" cm="1">
        <f t="array" ref="Q624">SUBSTITUTE(_xlfn.IFS(ISTEXT(citizen_services_records_log!Q624),PROPER(citizen_services_records_log!Q624),ISBLANK(citizen_services_records_log!Q624),"None"),"Id","ID",1)</f>
        <v>Applicant Referred To Social Worker</v>
      </c>
    </row>
    <row r="625" spans="1:17" x14ac:dyDescent="0.3">
      <c r="A625" s="5" t="str">
        <f>IF(ISBLANK(citizen_services_records_log!A625),"None",(CONCATENATE(UPPER(_xlfn.TEXTBEFORE(SUBSTITUTE(citizen_services_records_log!A625, "-", ""), {"0","1","2","3","4","5","6","7","8","9"}, 1)),"-",RIGHT(citizen_services_records_log!A625,6))))</f>
        <v>MUN-000615</v>
      </c>
      <c r="B625" s="2">
        <f>IF(ISBLANK(citizen_services_records_log!B625),"None",IF(ISNUMBER(citizen_services_records_log!B625),citizen_services_records_log!B625,DATE(RIGHT(citizen_services_records_log!B625,4),MID(citizen_services_records_log!B625,4,2),LEFT(citizen_services_records_log!B625,2))))</f>
        <v>46022</v>
      </c>
      <c r="C625" s="5" t="str">
        <f>IF(citizen_services_records_log!C625 = "SASSA Grant Status Enquiry","SASSA - Grant Status Enquiry",IF(citizen_services_records_log!C625 = "SASSA Grant Application",  "SASSA - Grant Application", IF(citizen_services_records_log!C625=0,"None", citizen_services_records_log!C625)))</f>
        <v>Municipal - Account Query</v>
      </c>
      <c r="D625" s="5" t="str" cm="1">
        <f t="array" ref="D625">_xlfn.IFS(ISTEXT(citizen_services_records_log!D625),PROPER(citizen_services_records_log!D625),ISBLANK(citizen_services_records_log!D625),"None")</f>
        <v>Emfuleni Municipal Office</v>
      </c>
      <c r="E625" s="5" t="str" cm="1">
        <f t="array" ref="E625">_xlfn.IFS(ISTEXT(citizen_services_records_log!E625),PROPER(citizen_services_records_log!E625),ISBLANK(citizen_services_records_log!E625),"None")</f>
        <v>Sipho Mahlangu</v>
      </c>
      <c r="F625" s="6" cm="1">
        <f t="array" ref="F625">_xlfn.IFS(ISBLANK(citizen_services_records_log!F625),"None", TYPE(citizen_services_records_log!F625)=1,citizen_services_records_log!F625,citizen_services_records_log!F625="ID NOT PROVIDED","ID not provided" )</f>
        <v>7010000000000</v>
      </c>
      <c r="G625" s="4">
        <f>IF(ISBLANK(citizen_services_records_log!G625),"None",IF(ISNUMBER(citizen_services_records_log!G625),citizen_services_records_log!G625,DATE(RIGHT(citizen_services_records_log!G625,4),MID(citizen_services_records_log!G625,4,2),LEFT(citizen_services_records_log!G625,2))))</f>
        <v>25812</v>
      </c>
      <c r="H625" s="5" t="str" cm="1">
        <f t="array" ref="H625">_xlfn.IFS(citizen_services_records_log!H625="M", "Male", citizen_services_records_log!H625 = "F", "Female", citizen_services_records_log!H625="male", "Male", citizen_services_records_log!H625="female","Female", ISBLANK(citizen_services_records_log!H625),"None", citizen_services_records_log!H625 = "Female", "Female", citizen_services_records_log!H625="Male","Male")</f>
        <v>Male</v>
      </c>
      <c r="I625" s="6" t="str">
        <f>IF(OR(ISBLANK(citizen_services_records_log!I625),UPPER(TRIM(citizen_services_records_log!I625))="N/A"),"None",_xlfn.LET(_xlpm.d,RIGHT(SUBSTITUTE(SUBSTITUTE(SUBSTITUTE(SUBSTITUTE(citizen_services_records_log!I625," ",""),"-",""),"(",""),")",""),9),"0"&amp;LEFT(_xlpm.d,2)&amp;" "&amp;MID(_xlpm.d,3,3)&amp;" "&amp;RIGHT(_xlpm.d,4)))</f>
        <v>083 577 9986</v>
      </c>
      <c r="J625" s="5" t="str" cm="1">
        <f t="array" ref="J625">_xlfn.IFS(ISTEXT(citizen_services_records_log!J625),citizen_services_records_log!J625,ISBLANK(citizen_services_records_log!J625),"None")</f>
        <v>None</v>
      </c>
      <c r="K625" s="5" t="str" cm="1">
        <f t="array" ref="K625">_xlfn.IFS(ISTEXT(citizen_services_records_log!K625),citizen_services_records_log!K625, ISBLANK(citizen_services_records_log!K625),"None")</f>
        <v>None</v>
      </c>
      <c r="L625" s="5" t="str" cm="1">
        <f t="array" ref="L625">SUBSTITUTE(PROPER(_xlfn.IFS(ISTEXT(citizen_services_records_log!L625),citizen_services_records_log!L625, ISBLANK(citizen_services_records_log!L625),"None")),"Id","ID",1)</f>
        <v>None</v>
      </c>
      <c r="M625" s="5" t="str" cm="1">
        <f t="array" ref="M625">IF(citizen_services_records_log!M625 = "Re-opened","Re-opened",PROPER(_xlfn.IFS(ISTEXT(citizen_services_records_log!M625),citizen_services_records_log!M625, ISBLANK(citizen_services_records_log!M625),"None")))</f>
        <v>Captured</v>
      </c>
      <c r="N625" s="5" t="str" cm="1">
        <f t="array" ref="N625">(_xlfn.IFS(ISTEXT(citizen_services_records_log!N625),citizen_services_records_log!N625,ISBLANK(citizen_services_records_log!N625),"None"))</f>
        <v>Q020</v>
      </c>
      <c r="O625" s="5" t="str" cm="1">
        <f t="array" ref="O625">_xlfn.IFS(ISTEXT(citizen_services_records_log!O625),PROPER(citizen_services_records_log!O625),ISBLANK(citizen_services_records_log!O625),"None")</f>
        <v>Busisiwe Mahlangu</v>
      </c>
      <c r="P625" s="4" t="str">
        <f>IF(ISBLANK(citizen_services_records_log!P625),"None",IF(ISNUMBER(citizen_services_records_log!P625),citizen_services_records_log!P625,DATE(RIGHT(citizen_services_records_log!P625,4),MID(citizen_services_records_log!P625,4,2),LEFT(citizen_services_records_log!P625,2))))</f>
        <v>None</v>
      </c>
      <c r="Q625" s="5" t="str" cm="1">
        <f t="array" ref="Q625">SUBSTITUTE(_xlfn.IFS(ISTEXT(citizen_services_records_log!Q625),PROPER(citizen_services_records_log!Q625),ISBLANK(citizen_services_records_log!Q625),"None"),"Id","ID",1)</f>
        <v>Client To Return With Proof Of Residence</v>
      </c>
    </row>
    <row r="626" spans="1:17" x14ac:dyDescent="0.3">
      <c r="A626" s="5" t="str">
        <f>IF(ISBLANK(citizen_services_records_log!A626),"None",(CONCATENATE(UPPER(_xlfn.TEXTBEFORE(SUBSTITUTE(citizen_services_records_log!A626, "-", ""), {"0","1","2","3","4","5","6","7","8","9"}, 1)),"-",RIGHT(citizen_services_records_log!A626,6))))</f>
        <v>SASSA-001014</v>
      </c>
      <c r="B626" s="2">
        <f>IF(ISBLANK(citizen_services_records_log!B626),"None",IF(ISNUMBER(citizen_services_records_log!B626),citizen_services_records_log!B626,DATE(RIGHT(citizen_services_records_log!B626,4),MID(citizen_services_records_log!B626,4,2),LEFT(citizen_services_records_log!B626,2))))</f>
        <v>46196</v>
      </c>
      <c r="C626" s="5" t="str">
        <f>IF(citizen_services_records_log!C626 = "SASSA Grant Status Enquiry","SASSA - Grant Status Enquiry",IF(citizen_services_records_log!C626 = "SASSA Grant Application",  "SASSA - Grant Application", IF(citizen_services_records_log!C626=0,"None", citizen_services_records_log!C626)))</f>
        <v>SASSA - Grant Status Enquiry</v>
      </c>
      <c r="D626" s="5" t="str" cm="1">
        <f t="array" ref="D626">_xlfn.IFS(ISTEXT(citizen_services_records_log!D626),PROPER(citizen_services_records_log!D626),ISBLANK(citizen_services_records_log!D626),"None")</f>
        <v>Vanderbijlpark Home Affairs</v>
      </c>
      <c r="E626" s="5" t="str" cm="1">
        <f t="array" ref="E626">_xlfn.IFS(ISTEXT(citizen_services_records_log!E626),PROPER(citizen_services_records_log!E626),ISBLANK(citizen_services_records_log!E626),"None")</f>
        <v>Anna Dlamini</v>
      </c>
      <c r="F626" s="6" t="str" cm="1">
        <f t="array" ref="F626">_xlfn.IFS(ISBLANK(citizen_services_records_log!F626),"None", TYPE(citizen_services_records_log!F626)=1,citizen_services_records_log!F626,citizen_services_records_log!F626="ID NOT PROVIDED","ID not provided" )</f>
        <v>ID not provided</v>
      </c>
      <c r="G626" s="4" t="str">
        <f>IF(ISBLANK(citizen_services_records_log!G626),"None",IF(ISNUMBER(citizen_services_records_log!G626),citizen_services_records_log!G626,DATE(RIGHT(citizen_services_records_log!G626,4),MID(citizen_services_records_log!G626,4,2),LEFT(citizen_services_records_log!G626,2))))</f>
        <v>None</v>
      </c>
      <c r="H626" s="5" t="str" cm="1">
        <f t="array" ref="H626">_xlfn.IFS(citizen_services_records_log!H626="M", "Male", citizen_services_records_log!H626 = "F", "Female", citizen_services_records_log!H626="male", "Male", citizen_services_records_log!H626="female","Female", ISBLANK(citizen_services_records_log!H626),"None", citizen_services_records_log!H626 = "Female", "Female", citizen_services_records_log!H626="Male","Male")</f>
        <v>Male</v>
      </c>
      <c r="I626" s="6" t="str">
        <f>IF(OR(ISBLANK(citizen_services_records_log!I626),UPPER(TRIM(citizen_services_records_log!I626))="N/A"),"None",_xlfn.LET(_xlpm.d,RIGHT(SUBSTITUTE(SUBSTITUTE(SUBSTITUTE(SUBSTITUTE(citizen_services_records_log!I626," ",""),"-",""),"(",""),")",""),9),"0"&amp;LEFT(_xlpm.d,2)&amp;" "&amp;MID(_xlpm.d,3,3)&amp;" "&amp;RIGHT(_xlpm.d,4)))</f>
        <v>None</v>
      </c>
      <c r="J626" s="5" t="str" cm="1">
        <f t="array" ref="J626">_xlfn.IFS(ISTEXT(citizen_services_records_log!J626),citizen_services_records_log!J626,ISBLANK(citizen_services_records_log!J626),"None")</f>
        <v>Ward 10</v>
      </c>
      <c r="K626" s="5" t="str" cm="1">
        <f t="array" ref="K626">_xlfn.IFS(ISTEXT(citizen_services_records_log!K626),citizen_services_records_log!K626, ISBLANK(citizen_services_records_log!K626),"None")</f>
        <v>Social Relief of Distress (SRD)</v>
      </c>
      <c r="L626" s="5" t="str" cm="1">
        <f t="array" ref="L626">SUBSTITUTE(PROPER(_xlfn.IFS(ISTEXT(citizen_services_records_log!L626),citizen_services_records_log!L626, ISBLANK(citizen_services_records_log!L626),"None")),"Id","ID",1)</f>
        <v>Approved</v>
      </c>
      <c r="M626" s="5" t="str" cm="1">
        <f t="array" ref="M626">IF(citizen_services_records_log!M626 = "Re-opened","Re-opened",PROPER(_xlfn.IFS(ISTEXT(citizen_services_records_log!M626),citizen_services_records_log!M626, ISBLANK(citizen_services_records_log!M626),"None")))</f>
        <v>Closed</v>
      </c>
      <c r="N626" s="5" t="str" cm="1">
        <f t="array" ref="N626">(_xlfn.IFS(ISTEXT(citizen_services_records_log!N626),citizen_services_records_log!N626,ISBLANK(citizen_services_records_log!N626),"None"))</f>
        <v>Q249</v>
      </c>
      <c r="O626" s="5" t="str" cm="1">
        <f t="array" ref="O626">_xlfn.IFS(ISTEXT(citizen_services_records_log!O626),PROPER(citizen_services_records_log!O626),ISBLANK(citizen_services_records_log!O626),"None")</f>
        <v>Werner Nel</v>
      </c>
      <c r="P626" s="4" t="str">
        <f>IF(ISBLANK(citizen_services_records_log!P626),"None",IF(ISNUMBER(citizen_services_records_log!P626),citizen_services_records_log!P626,DATE(RIGHT(citizen_services_records_log!P626,4),MID(citizen_services_records_log!P626,4,2),LEFT(citizen_services_records_log!P626,2))))</f>
        <v>None</v>
      </c>
      <c r="Q626" s="5" t="str" cm="1">
        <f t="array" ref="Q626">SUBSTITUTE(_xlfn.IFS(ISTEXT(citizen_services_records_log!Q626),PROPER(citizen_services_records_log!Q626),ISBLANK(citizen_services_records_log!Q626),"None"),"Id","ID",1)</f>
        <v>None</v>
      </c>
    </row>
    <row r="627" spans="1:17" x14ac:dyDescent="0.3">
      <c r="A627" s="5" t="str">
        <f>IF(ISBLANK(citizen_services_records_log!A627),"None",(CONCATENATE(UPPER(_xlfn.TEXTBEFORE(SUBSTITUTE(citizen_services_records_log!A627, "-", ""), {"0","1","2","3","4","5","6","7","8","9"}, 1)),"-",RIGHT(citizen_services_records_log!A627,6))))</f>
        <v>SASSA-000128</v>
      </c>
      <c r="B627" s="2">
        <f>IF(ISBLANK(citizen_services_records_log!B627),"None",IF(ISNUMBER(citizen_services_records_log!B627),citizen_services_records_log!B627,DATE(RIGHT(citizen_services_records_log!B627,4),MID(citizen_services_records_log!B627,4,2),LEFT(citizen_services_records_log!B627,2))))</f>
        <v>46076</v>
      </c>
      <c r="C627" s="5" t="str">
        <f>IF(citizen_services_records_log!C627 = "SASSA Grant Status Enquiry","SASSA - Grant Status Enquiry",IF(citizen_services_records_log!C627 = "SASSA Grant Application",  "SASSA - Grant Application", IF(citizen_services_records_log!C627=0,"None", citizen_services_records_log!C627)))</f>
        <v>SASSA - Grant Application</v>
      </c>
      <c r="D627" s="5" t="str" cm="1">
        <f t="array" ref="D627">_xlfn.IFS(ISTEXT(citizen_services_records_log!D627),PROPER(citizen_services_records_log!D627),ISBLANK(citizen_services_records_log!D627),"None")</f>
        <v>Evaton Sassa Office</v>
      </c>
      <c r="E627" s="5" t="str" cm="1">
        <f t="array" ref="E627">_xlfn.IFS(ISTEXT(citizen_services_records_log!E627),PROPER(citizen_services_records_log!E627),ISBLANK(citizen_services_records_log!E627),"None")</f>
        <v>Willem Ndlovu</v>
      </c>
      <c r="F627" s="6" cm="1">
        <f t="array" ref="F627">_xlfn.IFS(ISBLANK(citizen_services_records_log!F627),"None", TYPE(citizen_services_records_log!F627)=1,citizen_services_records_log!F627,citizen_services_records_log!F627="ID NOT PROVIDED","ID not provided" )</f>
        <v>84080235670</v>
      </c>
      <c r="G627" s="4" t="str">
        <f>IF(ISBLANK(citizen_services_records_log!G627),"None",IF(ISNUMBER(citizen_services_records_log!G627),citizen_services_records_log!G627,DATE(RIGHT(citizen_services_records_log!G627,4),MID(citizen_services_records_log!G627,4,2),LEFT(citizen_services_records_log!G627,2))))</f>
        <v>None</v>
      </c>
      <c r="H627" s="5" t="str" cm="1">
        <f t="array" ref="H627">_xlfn.IFS(citizen_services_records_log!H627="M", "Male", citizen_services_records_log!H627 = "F", "Female", citizen_services_records_log!H627="male", "Male", citizen_services_records_log!H627="female","Female", ISBLANK(citizen_services_records_log!H627),"None", citizen_services_records_log!H627 = "Female", "Female", citizen_services_records_log!H627="Male","Male")</f>
        <v>Female</v>
      </c>
      <c r="I627" s="6" t="str">
        <f>IF(OR(ISBLANK(citizen_services_records_log!I627),UPPER(TRIM(citizen_services_records_log!I627))="N/A"),"None",_xlfn.LET(_xlpm.d,RIGHT(SUBSTITUTE(SUBSTITUTE(SUBSTITUTE(SUBSTITUTE(citizen_services_records_log!I627," ",""),"-",""),"(",""),")",""),9),"0"&amp;LEFT(_xlpm.d,2)&amp;" "&amp;MID(_xlpm.d,3,3)&amp;" "&amp;RIGHT(_xlpm.d,4)))</f>
        <v>061 677 5833</v>
      </c>
      <c r="J627" s="5" t="str" cm="1">
        <f t="array" ref="J627">_xlfn.IFS(ISTEXT(citizen_services_records_log!J627),citizen_services_records_log!J627,ISBLANK(citizen_services_records_log!J627),"None")</f>
        <v>Ward 22</v>
      </c>
      <c r="K627" s="5" t="str" cm="1">
        <f t="array" ref="K627">_xlfn.IFS(ISTEXT(citizen_services_records_log!K627),citizen_services_records_log!K627, ISBLANK(citizen_services_records_log!K627),"None")</f>
        <v>Older Person's Grant</v>
      </c>
      <c r="L627" s="5" t="str" cm="1">
        <f t="array" ref="L627">SUBSTITUTE(PROPER(_xlfn.IFS(ISTEXT(citizen_services_records_log!L627),citizen_services_records_log!L627, ISBLANK(citizen_services_records_log!L627),"None")),"Id","ID",1)</f>
        <v>None</v>
      </c>
      <c r="M627" s="5" t="str" cm="1">
        <f t="array" ref="M627">IF(citizen_services_records_log!M627 = "Re-opened","Re-opened",PROPER(_xlfn.IFS(ISTEXT(citizen_services_records_log!M627),citizen_services_records_log!M627, ISBLANK(citizen_services_records_log!M627),"None")))</f>
        <v>Closed</v>
      </c>
      <c r="N627" s="5" t="str" cm="1">
        <f t="array" ref="N627">(_xlfn.IFS(ISTEXT(citizen_services_records_log!N627),citizen_services_records_log!N627,ISBLANK(citizen_services_records_log!N627),"None"))</f>
        <v>Q026</v>
      </c>
      <c r="O627" s="5" t="str" cm="1">
        <f t="array" ref="O627">_xlfn.IFS(ISTEXT(citizen_services_records_log!O627),PROPER(citizen_services_records_log!O627),ISBLANK(citizen_services_records_log!O627),"None")</f>
        <v>Andries Coetzee</v>
      </c>
      <c r="P627" s="4" t="str">
        <f>IF(ISBLANK(citizen_services_records_log!P627),"None",IF(ISNUMBER(citizen_services_records_log!P627),citizen_services_records_log!P627,DATE(RIGHT(citizen_services_records_log!P627,4),MID(citizen_services_records_log!P627,4,2),LEFT(citizen_services_records_log!P627,2))))</f>
        <v>None</v>
      </c>
      <c r="Q627" s="5" t="str" cm="1">
        <f t="array" ref="Q627">SUBSTITUTE(_xlfn.IFS(ISTEXT(citizen_services_records_log!Q627),PROPER(citizen_services_records_log!Q627),ISBLANK(citizen_services_records_log!Q627),"None"),"Id","ID",1)</f>
        <v>Duplicate Application Found On System - Flagged</v>
      </c>
    </row>
    <row r="628" spans="1:17" x14ac:dyDescent="0.3">
      <c r="A628" s="5" t="str">
        <f>IF(ISBLANK(citizen_services_records_log!A628),"None",(CONCATENATE(UPPER(_xlfn.TEXTBEFORE(SUBSTITUTE(citizen_services_records_log!A628, "-", ""), {"0","1","2","3","4","5","6","7","8","9"}, 1)),"-",RIGHT(citizen_services_records_log!A628,6))))</f>
        <v>DHA-000110</v>
      </c>
      <c r="B628" s="2">
        <f>IF(ISBLANK(citizen_services_records_log!B628),"None",IF(ISNUMBER(citizen_services_records_log!B628),citizen_services_records_log!B628,DATE(RIGHT(citizen_services_records_log!B628,4),MID(citizen_services_records_log!B628,4,2),LEFT(citizen_services_records_log!B628,2))))</f>
        <v>46086</v>
      </c>
      <c r="C628" s="5" t="str">
        <f>IF(citizen_services_records_log!C628 = "SASSA Grant Status Enquiry","SASSA - Grant Status Enquiry",IF(citizen_services_records_log!C628 = "SASSA Grant Application",  "SASSA - Grant Application", IF(citizen_services_records_log!C628=0,"None", citizen_services_records_log!C628)))</f>
        <v>Home Affairs - ID Application</v>
      </c>
      <c r="D628" s="5" t="str" cm="1">
        <f t="array" ref="D628">_xlfn.IFS(ISTEXT(citizen_services_records_log!D628),PROPER(citizen_services_records_log!D628),ISBLANK(citizen_services_records_log!D628),"None")</f>
        <v>Evaton Sassa Office</v>
      </c>
      <c r="E628" s="5" t="str" cm="1">
        <f t="array" ref="E628">_xlfn.IFS(ISTEXT(citizen_services_records_log!E628),PROPER(citizen_services_records_log!E628),ISBLANK(citizen_services_records_log!E628),"None")</f>
        <v>Sipho Radebe</v>
      </c>
      <c r="F628" s="6" t="str" cm="1">
        <f t="array" ref="F628">_xlfn.IFS(ISBLANK(citizen_services_records_log!F628),"None", TYPE(citizen_services_records_log!F628)=1,citizen_services_records_log!F628,citizen_services_records_log!F628="ID NOT PROVIDED","ID not provided" )</f>
        <v>None</v>
      </c>
      <c r="G628" s="4">
        <f>IF(ISBLANK(citizen_services_records_log!G628),"None",IF(ISNUMBER(citizen_services_records_log!G628),citizen_services_records_log!G628,DATE(RIGHT(citizen_services_records_log!G628,4),MID(citizen_services_records_log!G628,4,2),LEFT(citizen_services_records_log!G628,2))))</f>
        <v>29933</v>
      </c>
      <c r="H628" s="5" t="str" cm="1">
        <f t="array" ref="H628">_xlfn.IFS(citizen_services_records_log!H628="M", "Male", citizen_services_records_log!H628 = "F", "Female", citizen_services_records_log!H628="male", "Male", citizen_services_records_log!H628="female","Female", ISBLANK(citizen_services_records_log!H628),"None", citizen_services_records_log!H628 = "Female", "Female", citizen_services_records_log!H628="Male","Male")</f>
        <v>Female</v>
      </c>
      <c r="I628" s="6" t="str">
        <f>IF(OR(ISBLANK(citizen_services_records_log!I628),UPPER(TRIM(citizen_services_records_log!I628))="N/A"),"None",_xlfn.LET(_xlpm.d,RIGHT(SUBSTITUTE(SUBSTITUTE(SUBSTITUTE(SUBSTITUTE(citizen_services_records_log!I628," ",""),"-",""),"(",""),")",""),9),"0"&amp;LEFT(_xlpm.d,2)&amp;" "&amp;MID(_xlpm.d,3,3)&amp;" "&amp;RIGHT(_xlpm.d,4)))</f>
        <v>None</v>
      </c>
      <c r="J628" s="5" t="str" cm="1">
        <f t="array" ref="J628">_xlfn.IFS(ISTEXT(citizen_services_records_log!J628),citizen_services_records_log!J628,ISBLANK(citizen_services_records_log!J628),"None")</f>
        <v>Ward 19</v>
      </c>
      <c r="K628" s="5" t="str" cm="1">
        <f t="array" ref="K628">_xlfn.IFS(ISTEXT(citizen_services_records_log!K628),citizen_services_records_log!K628, ISBLANK(citizen_services_records_log!K628),"None")</f>
        <v>None</v>
      </c>
      <c r="L628" s="5" t="str" cm="1">
        <f t="array" ref="L628">SUBSTITUTE(PROPER(_xlfn.IFS(ISTEXT(citizen_services_records_log!L628),citizen_services_records_log!L628, ISBLANK(citizen_services_records_log!L628),"None")),"Id","ID",1)</f>
        <v>Awaiting Home Affairs Confirmation</v>
      </c>
      <c r="M628" s="5" t="str" cm="1">
        <f t="array" ref="M628">IF(citizen_services_records_log!M628 = "Re-opened","Re-opened",PROPER(_xlfn.IFS(ISTEXT(citizen_services_records_log!M628),citizen_services_records_log!M628, ISBLANK(citizen_services_records_log!M628),"None")))</f>
        <v>Captured</v>
      </c>
      <c r="N628" s="5" t="str" cm="1">
        <f t="array" ref="N628">(_xlfn.IFS(ISTEXT(citizen_services_records_log!N628),citizen_services_records_log!N628,ISBLANK(citizen_services_records_log!N628),"None"))</f>
        <v>Q210</v>
      </c>
      <c r="O628" s="5" t="str" cm="1">
        <f t="array" ref="O628">_xlfn.IFS(ISTEXT(citizen_services_records_log!O628),PROPER(citizen_services_records_log!O628),ISBLANK(citizen_services_records_log!O628),"None")</f>
        <v>Marius Swart</v>
      </c>
      <c r="P628" s="4">
        <f>IF(ISBLANK(citizen_services_records_log!P628),"None",IF(ISNUMBER(citizen_services_records_log!P628),citizen_services_records_log!P628,DATE(RIGHT(citizen_services_records_log!P628,4),MID(citizen_services_records_log!P628,4,2),LEFT(citizen_services_records_log!P628,2))))</f>
        <v>46085</v>
      </c>
      <c r="Q628" s="5" t="str" cm="1">
        <f t="array" ref="Q628">SUBSTITUTE(_xlfn.IFS(ISTEXT(citizen_services_records_log!Q628),PROPER(citizen_services_records_log!Q628),ISBLANK(citizen_services_records_log!Q628),"None"),"Id","ID",1)</f>
        <v>Incorrect ID Number Provided Initially, Corrected</v>
      </c>
    </row>
    <row r="629" spans="1:17" x14ac:dyDescent="0.3">
      <c r="A629" s="5" t="str">
        <f>IF(ISBLANK(citizen_services_records_log!A629),"None",(CONCATENATE(UPPER(_xlfn.TEXTBEFORE(SUBSTITUTE(citizen_services_records_log!A629, "-", ""), {"0","1","2","3","4","5","6","7","8","9"}, 1)),"-",RIGHT(citizen_services_records_log!A629,6))))</f>
        <v>SASSA-000485</v>
      </c>
      <c r="B629" s="2">
        <f>IF(ISBLANK(citizen_services_records_log!B629),"None",IF(ISNUMBER(citizen_services_records_log!B629),citizen_services_records_log!B629,DATE(RIGHT(citizen_services_records_log!B629,4),MID(citizen_services_records_log!B629,4,2),LEFT(citizen_services_records_log!B629,2))))</f>
        <v>46112</v>
      </c>
      <c r="C629" s="5" t="str">
        <f>IF(citizen_services_records_log!C629 = "SASSA Grant Status Enquiry","SASSA - Grant Status Enquiry",IF(citizen_services_records_log!C629 = "SASSA Grant Application",  "SASSA - Grant Application", IF(citizen_services_records_log!C629=0,"None", citizen_services_records_log!C629)))</f>
        <v>SASSA - Grant Application</v>
      </c>
      <c r="D629" s="5" t="str" cm="1">
        <f t="array" ref="D629">_xlfn.IFS(ISTEXT(citizen_services_records_log!D629),PROPER(citizen_services_records_log!D629),ISBLANK(citizen_services_records_log!D629),"None")</f>
        <v>Sasolburg Home Affairs</v>
      </c>
      <c r="E629" s="5" t="str" cm="1">
        <f t="array" ref="E629">_xlfn.IFS(ISTEXT(citizen_services_records_log!E629),PROPER(citizen_services_records_log!E629),ISBLANK(citizen_services_records_log!E629),"None")</f>
        <v>Elizabeth Khumalo</v>
      </c>
      <c r="F629" s="6" cm="1">
        <f t="array" ref="F629">_xlfn.IFS(ISBLANK(citizen_services_records_log!F629),"None", TYPE(citizen_services_records_log!F629)=1,citizen_services_records_log!F629,citizen_services_records_log!F629="ID NOT PROVIDED","ID not provided" )</f>
        <v>5010000000000</v>
      </c>
      <c r="G629" s="4" t="str">
        <f>IF(ISBLANK(citizen_services_records_log!G629),"None",IF(ISNUMBER(citizen_services_records_log!G629),citizen_services_records_log!G629,DATE(RIGHT(citizen_services_records_log!G629,4),MID(citizen_services_records_log!G629,4,2),LEFT(citizen_services_records_log!G629,2))))</f>
        <v>None</v>
      </c>
      <c r="H629" s="5" t="str" cm="1">
        <f t="array" ref="H629">_xlfn.IFS(citizen_services_records_log!H629="M", "Male", citizen_services_records_log!H629 = "F", "Female", citizen_services_records_log!H629="male", "Male", citizen_services_records_log!H629="female","Female", ISBLANK(citizen_services_records_log!H629),"None", citizen_services_records_log!H629 = "Female", "Female", citizen_services_records_log!H629="Male","Male")</f>
        <v>Female</v>
      </c>
      <c r="I629" s="6" t="str">
        <f>IF(OR(ISBLANK(citizen_services_records_log!I629),UPPER(TRIM(citizen_services_records_log!I629))="N/A"),"None",_xlfn.LET(_xlpm.d,RIGHT(SUBSTITUTE(SUBSTITUTE(SUBSTITUTE(SUBSTITUTE(citizen_services_records_log!I629," ",""),"-",""),"(",""),")",""),9),"0"&amp;LEFT(_xlpm.d,2)&amp;" "&amp;MID(_xlpm.d,3,3)&amp;" "&amp;RIGHT(_xlpm.d,4)))</f>
        <v>070 316 1141</v>
      </c>
      <c r="J629" s="5" t="str" cm="1">
        <f t="array" ref="J629">_xlfn.IFS(ISTEXT(citizen_services_records_log!J629),citizen_services_records_log!J629,ISBLANK(citizen_services_records_log!J629),"None")</f>
        <v>Ward 4</v>
      </c>
      <c r="K629" s="5" t="str" cm="1">
        <f t="array" ref="K629">_xlfn.IFS(ISTEXT(citizen_services_records_log!K629),citizen_services_records_log!K629, ISBLANK(citizen_services_records_log!K629),"None")</f>
        <v>Older Persons Grant</v>
      </c>
      <c r="L629" s="5" t="str" cm="1">
        <f t="array" ref="L629">SUBSTITUTE(PROPER(_xlfn.IFS(ISTEXT(citizen_services_records_log!L629),citizen_services_records_log!L629, ISBLANK(citizen_services_records_log!L629),"None")),"Id","ID",1)</f>
        <v>Rejected</v>
      </c>
      <c r="M629" s="5" t="str" cm="1">
        <f t="array" ref="M629">IF(citizen_services_records_log!M629 = "Re-opened","Re-opened",PROPER(_xlfn.IFS(ISTEXT(citizen_services_records_log!M629),citizen_services_records_log!M629, ISBLANK(citizen_services_records_log!M629),"None")))</f>
        <v>Closed</v>
      </c>
      <c r="N629" s="5" t="str" cm="1">
        <f t="array" ref="N629">(_xlfn.IFS(ISTEXT(citizen_services_records_log!N629),citizen_services_records_log!N629,ISBLANK(citizen_services_records_log!N629),"None"))</f>
        <v>Q145</v>
      </c>
      <c r="O629" s="5" t="str" cm="1">
        <f t="array" ref="O629">_xlfn.IFS(ISTEXT(citizen_services_records_log!O629),PROPER(citizen_services_records_log!O629),ISBLANK(citizen_services_records_log!O629),"None")</f>
        <v>Lerato Swart</v>
      </c>
      <c r="P629" s="4" t="str">
        <f>IF(ISBLANK(citizen_services_records_log!P629),"None",IF(ISNUMBER(citizen_services_records_log!P629),citizen_services_records_log!P629,DATE(RIGHT(citizen_services_records_log!P629,4),MID(citizen_services_records_log!P629,4,2),LEFT(citizen_services_records_log!P629,2))))</f>
        <v>None</v>
      </c>
      <c r="Q629" s="5" t="str" cm="1">
        <f t="array" ref="Q629">SUBSTITUTE(_xlfn.IFS(ISTEXT(citizen_services_records_log!Q629),PROPER(citizen_services_records_log!Q629),ISBLANK(citizen_services_records_log!Q629),"None"),"Id","ID",1)</f>
        <v>Elderly Applicant Assisted Due To Mobility Issues</v>
      </c>
    </row>
    <row r="630" spans="1:17" x14ac:dyDescent="0.3">
      <c r="A630" s="5" t="str">
        <f>IF(ISBLANK(citizen_services_records_log!A630),"None",(CONCATENATE(UPPER(_xlfn.TEXTBEFORE(SUBSTITUTE(citizen_services_records_log!A630, "-", ""), {"0","1","2","3","4","5","6","7","8","9"}, 1)),"-",RIGHT(citizen_services_records_log!A630,6))))</f>
        <v>DHA-000044</v>
      </c>
      <c r="B630" s="2">
        <f>IF(ISBLANK(citizen_services_records_log!B630),"None",IF(ISNUMBER(citizen_services_records_log!B630),citizen_services_records_log!B630,DATE(RIGHT(citizen_services_records_log!B630,4),MID(citizen_services_records_log!B630,4,2),LEFT(citizen_services_records_log!B630,2))))</f>
        <v>46216</v>
      </c>
      <c r="C630" s="5" t="str">
        <f>IF(citizen_services_records_log!C630 = "SASSA Grant Status Enquiry","SASSA - Grant Status Enquiry",IF(citizen_services_records_log!C630 = "SASSA Grant Application",  "SASSA - Grant Application", IF(citizen_services_records_log!C630=0,"None", citizen_services_records_log!C630)))</f>
        <v>Home Affairs - Birth Certificate</v>
      </c>
      <c r="D630" s="5" t="str" cm="1">
        <f t="array" ref="D630">_xlfn.IFS(ISTEXT(citizen_services_records_log!D630),PROPER(citizen_services_records_log!D630),ISBLANK(citizen_services_records_log!D630),"None")</f>
        <v>Vanderbijlpark Home Affairs</v>
      </c>
      <c r="E630" s="5" t="str" cm="1">
        <f t="array" ref="E630">_xlfn.IFS(ISTEXT(citizen_services_records_log!E630),PROPER(citizen_services_records_log!E630),ISBLANK(citizen_services_records_log!E630),"None")</f>
        <v>Kagiso Sithole</v>
      </c>
      <c r="F630" s="6" cm="1">
        <f t="array" ref="F630">_xlfn.IFS(ISBLANK(citizen_services_records_log!F630),"None", TYPE(citizen_services_records_log!F630)=1,citizen_services_records_log!F630,citizen_services_records_log!F630="ID NOT PROVIDED","ID not provided" )</f>
        <v>8600000000000</v>
      </c>
      <c r="G630" s="4">
        <f>IF(ISBLANK(citizen_services_records_log!G630),"None",IF(ISNUMBER(citizen_services_records_log!G630),citizen_services_records_log!G630,DATE(RIGHT(citizen_services_records_log!G630,4),MID(citizen_services_records_log!G630,4,2),LEFT(citizen_services_records_log!G630,2))))</f>
        <v>31510</v>
      </c>
      <c r="H630" s="5" t="str" cm="1">
        <f t="array" ref="H630">_xlfn.IFS(citizen_services_records_log!H630="M", "Male", citizen_services_records_log!H630 = "F", "Female", citizen_services_records_log!H630="male", "Male", citizen_services_records_log!H630="female","Female", ISBLANK(citizen_services_records_log!H630),"None", citizen_services_records_log!H630 = "Female", "Female", citizen_services_records_log!H630="Male","Male")</f>
        <v>Male</v>
      </c>
      <c r="I630" s="6" t="str">
        <f>IF(OR(ISBLANK(citizen_services_records_log!I630),UPPER(TRIM(citizen_services_records_log!I630))="N/A"),"None",_xlfn.LET(_xlpm.d,RIGHT(SUBSTITUTE(SUBSTITUTE(SUBSTITUTE(SUBSTITUTE(citizen_services_records_log!I630," ",""),"-",""),"(",""),")",""),9),"0"&amp;LEFT(_xlpm.d,2)&amp;" "&amp;MID(_xlpm.d,3,3)&amp;" "&amp;RIGHT(_xlpm.d,4)))</f>
        <v>None</v>
      </c>
      <c r="J630" s="5" t="str" cm="1">
        <f t="array" ref="J630">_xlfn.IFS(ISTEXT(citizen_services_records_log!J630),citizen_services_records_log!J630,ISBLANK(citizen_services_records_log!J630),"None")</f>
        <v>Ward 3 (Informal Settlement)</v>
      </c>
      <c r="K630" s="5" t="str" cm="1">
        <f t="array" ref="K630">_xlfn.IFS(ISTEXT(citizen_services_records_log!K630),citizen_services_records_log!K630, ISBLANK(citizen_services_records_log!K630),"None")</f>
        <v>None</v>
      </c>
      <c r="L630" s="5" t="str" cm="1">
        <f t="array" ref="L630">SUBSTITUTE(PROPER(_xlfn.IFS(ISTEXT(citizen_services_records_log!L630),citizen_services_records_log!L630, ISBLANK(citizen_services_records_log!L630),"None")),"Id","ID",1)</f>
        <v>Rejected</v>
      </c>
      <c r="M630" s="5" t="str" cm="1">
        <f t="array" ref="M630">IF(citizen_services_records_log!M630 = "Re-opened","Re-opened",PROPER(_xlfn.IFS(ISTEXT(citizen_services_records_log!M630),citizen_services_records_log!M630, ISBLANK(citizen_services_records_log!M630),"None")))</f>
        <v>None</v>
      </c>
      <c r="N630" s="5" t="str" cm="1">
        <f t="array" ref="N630">(_xlfn.IFS(ISTEXT(citizen_services_records_log!N630),citizen_services_records_log!N630,ISBLANK(citizen_services_records_log!N630),"None"))</f>
        <v>Q189</v>
      </c>
      <c r="O630" s="5" t="str" cm="1">
        <f t="array" ref="O630">_xlfn.IFS(ISTEXT(citizen_services_records_log!O630),PROPER(citizen_services_records_log!O630),ISBLANK(citizen_services_records_log!O630),"None")</f>
        <v>Busisiwe Sithole</v>
      </c>
      <c r="P630" s="4" t="str">
        <f>IF(ISBLANK(citizen_services_records_log!P630),"None",IF(ISNUMBER(citizen_services_records_log!P630),citizen_services_records_log!P630,DATE(RIGHT(citizen_services_records_log!P630,4),MID(citizen_services_records_log!P630,4,2),LEFT(citizen_services_records_log!P630,2))))</f>
        <v>None</v>
      </c>
      <c r="Q630" s="5" t="str" cm="1">
        <f t="array" ref="Q630">SUBSTITUTE(_xlfn.IFS(ISTEXT(citizen_services_records_log!Q630),PROPER(citizen_services_records_log!Q630),ISBLANK(citizen_services_records_log!Q630),"None"),"Id","ID",1)</f>
        <v>Biometric Capture Failed, Rescheduled</v>
      </c>
    </row>
    <row r="631" spans="1:17" x14ac:dyDescent="0.3">
      <c r="A631" s="5" t="str">
        <f>IF(ISBLANK(citizen_services_records_log!A631),"None",(CONCATENATE(UPPER(_xlfn.TEXTBEFORE(SUBSTITUTE(citizen_services_records_log!A631, "-", ""), {"0","1","2","3","4","5","6","7","8","9"}, 1)),"-",RIGHT(citizen_services_records_log!A631,6))))</f>
        <v>CLN-000423</v>
      </c>
      <c r="B631" s="2">
        <f>IF(ISBLANK(citizen_services_records_log!B631),"None",IF(ISNUMBER(citizen_services_records_log!B631),citizen_services_records_log!B631,DATE(RIGHT(citizen_services_records_log!B631,4),MID(citizen_services_records_log!B631,4,2),LEFT(citizen_services_records_log!B631,2))))</f>
        <v>46138</v>
      </c>
      <c r="C631" s="5" t="str">
        <f>IF(citizen_services_records_log!C631 = "SASSA Grant Status Enquiry","SASSA - Grant Status Enquiry",IF(citizen_services_records_log!C631 = "SASSA Grant Application",  "SASSA - Grant Application", IF(citizen_services_records_log!C631=0,"None", citizen_services_records_log!C631)))</f>
        <v>Clinic - Immunisation</v>
      </c>
      <c r="D631" s="5" t="str" cm="1">
        <f t="array" ref="D631">_xlfn.IFS(ISTEXT(citizen_services_records_log!D631),PROPER(citizen_services_records_log!D631),ISBLANK(citizen_services_records_log!D631),"None")</f>
        <v>Emfuleni Municipal Office</v>
      </c>
      <c r="E631" s="5" t="str" cm="1">
        <f t="array" ref="E631">_xlfn.IFS(ISTEXT(citizen_services_records_log!E631),PROPER(citizen_services_records_log!E631),ISBLANK(citizen_services_records_log!E631),"None")</f>
        <v>Bongani Mokgadi</v>
      </c>
      <c r="F631" s="6" cm="1">
        <f t="array" ref="F631">_xlfn.IFS(ISBLANK(citizen_services_records_log!F631),"None", TYPE(citizen_services_records_log!F631)=1,citizen_services_records_log!F631,citizen_services_records_log!F631="ID NOT PROVIDED","ID not provided" )</f>
        <v>2310000000000</v>
      </c>
      <c r="G631" s="4">
        <f>IF(ISBLANK(citizen_services_records_log!G631),"None",IF(ISNUMBER(citizen_services_records_log!G631),citizen_services_records_log!G631,DATE(RIGHT(citizen_services_records_log!G631,4),MID(citizen_services_records_log!G631,4,2),LEFT(citizen_services_records_log!G631,2))))</f>
        <v>45193</v>
      </c>
      <c r="H631" s="5" t="str" cm="1">
        <f t="array" ref="H631">_xlfn.IFS(citizen_services_records_log!H631="M", "Male", citizen_services_records_log!H631 = "F", "Female", citizen_services_records_log!H631="male", "Male", citizen_services_records_log!H631="female","Female", ISBLANK(citizen_services_records_log!H631),"None", citizen_services_records_log!H631 = "Female", "Female", citizen_services_records_log!H631="Male","Male")</f>
        <v>None</v>
      </c>
      <c r="I631" s="6" t="str">
        <f>IF(OR(ISBLANK(citizen_services_records_log!I631),UPPER(TRIM(citizen_services_records_log!I631))="N/A"),"None",_xlfn.LET(_xlpm.d,RIGHT(SUBSTITUTE(SUBSTITUTE(SUBSTITUTE(SUBSTITUTE(citizen_services_records_log!I631," ",""),"-",""),"(",""),")",""),9),"0"&amp;LEFT(_xlpm.d,2)&amp;" "&amp;MID(_xlpm.d,3,3)&amp;" "&amp;RIGHT(_xlpm.d,4)))</f>
        <v>None</v>
      </c>
      <c r="J631" s="5" t="str" cm="1">
        <f t="array" ref="J631">_xlfn.IFS(ISTEXT(citizen_services_records_log!J631),citizen_services_records_log!J631,ISBLANK(citizen_services_records_log!J631),"None")</f>
        <v>Ward 20</v>
      </c>
      <c r="K631" s="5" t="str" cm="1">
        <f t="array" ref="K631">_xlfn.IFS(ISTEXT(citizen_services_records_log!K631),citizen_services_records_log!K631, ISBLANK(citizen_services_records_log!K631),"None")</f>
        <v>None</v>
      </c>
      <c r="L631" s="5" t="str" cm="1">
        <f t="array" ref="L631">SUBSTITUTE(PROPER(_xlfn.IFS(ISTEXT(citizen_services_records_log!L631),citizen_services_records_log!L631, ISBLANK(citizen_services_records_log!L631),"None")),"Id","ID",1)</f>
        <v>Complete</v>
      </c>
      <c r="M631" s="5" t="str" cm="1">
        <f t="array" ref="M631">IF(citizen_services_records_log!M631 = "Re-opened","Re-opened",PROPER(_xlfn.IFS(ISTEXT(citizen_services_records_log!M631),citizen_services_records_log!M631, ISBLANK(citizen_services_records_log!M631),"None")))</f>
        <v>None</v>
      </c>
      <c r="N631" s="5" t="str" cm="1">
        <f t="array" ref="N631">(_xlfn.IFS(ISTEXT(citizen_services_records_log!N631),citizen_services_records_log!N631,ISBLANK(citizen_services_records_log!N631),"None"))</f>
        <v>Q088</v>
      </c>
      <c r="O631" s="5" t="str" cm="1">
        <f t="array" ref="O631">_xlfn.IFS(ISTEXT(citizen_services_records_log!O631),PROPER(citizen_services_records_log!O631),ISBLANK(citizen_services_records_log!O631),"None")</f>
        <v>Chris Sithole</v>
      </c>
      <c r="P631" s="4" t="str">
        <f>IF(ISBLANK(citizen_services_records_log!P631),"None",IF(ISNUMBER(citizen_services_records_log!P631),citizen_services_records_log!P631,DATE(RIGHT(citizen_services_records_log!P631,4),MID(citizen_services_records_log!P631,4,2),LEFT(citizen_services_records_log!P631,2))))</f>
        <v>None</v>
      </c>
      <c r="Q631" s="5" t="str" cm="1">
        <f t="array" ref="Q631">SUBSTITUTE(_xlfn.IFS(ISTEXT(citizen_services_records_log!Q631),PROPER(citizen_services_records_log!Q631),ISBLANK(citizen_services_records_log!Q631),"None"),"Id","ID",1)</f>
        <v>System Offline - Captured Manually, Will Upload Later</v>
      </c>
    </row>
    <row r="632" spans="1:17" x14ac:dyDescent="0.3">
      <c r="A632" s="5" t="str">
        <f>IF(ISBLANK(citizen_services_records_log!A632),"None",(CONCATENATE(UPPER(_xlfn.TEXTBEFORE(SUBSTITUTE(citizen_services_records_log!A632, "-", ""), {"0","1","2","3","4","5","6","7","8","9"}, 1)),"-",RIGHT(citizen_services_records_log!A632,6))))</f>
        <v>DHA-000594</v>
      </c>
      <c r="B632" s="2">
        <f>IF(ISBLANK(citizen_services_records_log!B632),"None",IF(ISNUMBER(citizen_services_records_log!B632),citizen_services_records_log!B632,DATE(RIGHT(citizen_services_records_log!B632,4),MID(citizen_services_records_log!B632,4,2),LEFT(citizen_services_records_log!B632,2))))</f>
        <v>46115</v>
      </c>
      <c r="C632" s="5" t="str">
        <f>IF(citizen_services_records_log!C632 = "SASSA Grant Status Enquiry","SASSA - Grant Status Enquiry",IF(citizen_services_records_log!C632 = "SASSA Grant Application",  "SASSA - Grant Application", IF(citizen_services_records_log!C632=0,"None", citizen_services_records_log!C632)))</f>
        <v>Home Affairs - Passport Application</v>
      </c>
      <c r="D632" s="5" t="str" cm="1">
        <f t="array" ref="D632">_xlfn.IFS(ISTEXT(citizen_services_records_log!D632),PROPER(citizen_services_records_log!D632),ISBLANK(citizen_services_records_log!D632),"None")</f>
        <v>Sharpeville Clinic</v>
      </c>
      <c r="E632" s="5" t="str" cm="1">
        <f t="array" ref="E632">_xlfn.IFS(ISTEXT(citizen_services_records_log!E632),PROPER(citizen_services_records_log!E632),ISBLANK(citizen_services_records_log!E632),"None")</f>
        <v>Refilwe Dlamini</v>
      </c>
      <c r="F632" s="6" t="str" cm="1">
        <f t="array" ref="F632">_xlfn.IFS(ISBLANK(citizen_services_records_log!F632),"None", TYPE(citizen_services_records_log!F632)=1,citizen_services_records_log!F632,citizen_services_records_log!F632="ID NOT PROVIDED","ID not provided" )</f>
        <v>None</v>
      </c>
      <c r="G632" s="4">
        <f>IF(ISBLANK(citizen_services_records_log!G632),"None",IF(ISNUMBER(citizen_services_records_log!G632),citizen_services_records_log!G632,DATE(RIGHT(citizen_services_records_log!G632,4),MID(citizen_services_records_log!G632,4,2),LEFT(citizen_services_records_log!G632,2))))</f>
        <v>17571</v>
      </c>
      <c r="H632" s="5" t="str" cm="1">
        <f t="array" ref="H632">_xlfn.IFS(citizen_services_records_log!H632="M", "Male", citizen_services_records_log!H632 = "F", "Female", citizen_services_records_log!H632="male", "Male", citizen_services_records_log!H632="female","Female", ISBLANK(citizen_services_records_log!H632),"None", citizen_services_records_log!H632 = "Female", "Female", citizen_services_records_log!H632="Male","Male")</f>
        <v>Female</v>
      </c>
      <c r="I632" s="6" t="str">
        <f>IF(OR(ISBLANK(citizen_services_records_log!I632),UPPER(TRIM(citizen_services_records_log!I632))="N/A"),"None",_xlfn.LET(_xlpm.d,RIGHT(SUBSTITUTE(SUBSTITUTE(SUBSTITUTE(SUBSTITUTE(citizen_services_records_log!I632," ",""),"-",""),"(",""),")",""),9),"0"&amp;LEFT(_xlpm.d,2)&amp;" "&amp;MID(_xlpm.d,3,3)&amp;" "&amp;RIGHT(_xlpm.d,4)))</f>
        <v>080 437 7360</v>
      </c>
      <c r="J632" s="5" t="str" cm="1">
        <f t="array" ref="J632">_xlfn.IFS(ISTEXT(citizen_services_records_log!J632),citizen_services_records_log!J632,ISBLANK(citizen_services_records_log!J632),"None")</f>
        <v>Ward 3</v>
      </c>
      <c r="K632" s="5" t="str" cm="1">
        <f t="array" ref="K632">_xlfn.IFS(ISTEXT(citizen_services_records_log!K632),citizen_services_records_log!K632, ISBLANK(citizen_services_records_log!K632),"None")</f>
        <v>None</v>
      </c>
      <c r="L632" s="5" t="str" cm="1">
        <f t="array" ref="L632">SUBSTITUTE(PROPER(_xlfn.IFS(ISTEXT(citizen_services_records_log!L632),citizen_services_records_log!L632, ISBLANK(citizen_services_records_log!L632),"None")),"Id","ID",1)</f>
        <v>Complete</v>
      </c>
      <c r="M632" s="5" t="str" cm="1">
        <f t="array" ref="M632">IF(citizen_services_records_log!M632 = "Re-opened","Re-opened",PROPER(_xlfn.IFS(ISTEXT(citizen_services_records_log!M632),citizen_services_records_log!M632, ISBLANK(citizen_services_records_log!M632),"None")))</f>
        <v>None</v>
      </c>
      <c r="N632" s="5" t="str" cm="1">
        <f t="array" ref="N632">(_xlfn.IFS(ISTEXT(citizen_services_records_log!N632),citizen_services_records_log!N632,ISBLANK(citizen_services_records_log!N632),"None"))</f>
        <v>Q182</v>
      </c>
      <c r="O632" s="5" t="str" cm="1">
        <f t="array" ref="O632">_xlfn.IFS(ISTEXT(citizen_services_records_log!O632),PROPER(citizen_services_records_log!O632),ISBLANK(citizen_services_records_log!O632),"None")</f>
        <v>Lerato Swart</v>
      </c>
      <c r="P632" s="4" t="str">
        <f>IF(ISBLANK(citizen_services_records_log!P632),"None",IF(ISNUMBER(citizen_services_records_log!P632),citizen_services_records_log!P632,DATE(RIGHT(citizen_services_records_log!P632,4),MID(citizen_services_records_log!P632,4,2),LEFT(citizen_services_records_log!P632,2))))</f>
        <v>None</v>
      </c>
      <c r="Q632" s="5" t="str" cm="1">
        <f t="array" ref="Q632">SUBSTITUTE(_xlfn.IFS(ISTEXT(citizen_services_records_log!Q632),PROPER(citizen_services_records_log!Q632),ISBLANK(citizen_services_records_log!Q632),"None"),"Id","ID",1)</f>
        <v>Home Affairs System Down For Maintenance During Visit</v>
      </c>
    </row>
    <row r="633" spans="1:17" x14ac:dyDescent="0.3">
      <c r="A633" s="5" t="str">
        <f>IF(ISBLANK(citizen_services_records_log!A633),"None",(CONCATENATE(UPPER(_xlfn.TEXTBEFORE(SUBSTITUTE(citizen_services_records_log!A633, "-", ""), {"0","1","2","3","4","5","6","7","8","9"}, 1)),"-",RIGHT(citizen_services_records_log!A633,6))))</f>
        <v>SASSA-001004</v>
      </c>
      <c r="B633" s="2">
        <f>IF(ISBLANK(citizen_services_records_log!B633),"None",IF(ISNUMBER(citizen_services_records_log!B633),citizen_services_records_log!B633,DATE(RIGHT(citizen_services_records_log!B633,4),MID(citizen_services_records_log!B633,4,2),LEFT(citizen_services_records_log!B633,2))))</f>
        <v>46013</v>
      </c>
      <c r="C633" s="5" t="str">
        <f>IF(citizen_services_records_log!C633 = "SASSA Grant Status Enquiry","SASSA - Grant Status Enquiry",IF(citizen_services_records_log!C633 = "SASSA Grant Application",  "SASSA - Grant Application", IF(citizen_services_records_log!C633=0,"None", citizen_services_records_log!C633)))</f>
        <v>SASSA - Grant Status Enquiry</v>
      </c>
      <c r="D633" s="5" t="str" cm="1">
        <f t="array" ref="D633">_xlfn.IFS(ISTEXT(citizen_services_records_log!D633),PROPER(citizen_services_records_log!D633),ISBLANK(citizen_services_records_log!D633),"None")</f>
        <v>Sasolburg Home Affairs</v>
      </c>
      <c r="E633" s="5" t="str" cm="1">
        <f t="array" ref="E633">_xlfn.IFS(ISTEXT(citizen_services_records_log!E633),PROPER(citizen_services_records_log!E633),ISBLANK(citizen_services_records_log!E633),"None")</f>
        <v>Bongani Mahlangu</v>
      </c>
      <c r="F633" s="6" cm="1">
        <f t="array" ref="F633">_xlfn.IFS(ISBLANK(citizen_services_records_log!F633),"None", TYPE(citizen_services_records_log!F633)=1,citizen_services_records_log!F633,citizen_services_records_log!F633="ID NOT PROVIDED","ID not provided" )</f>
        <v>5010000000000</v>
      </c>
      <c r="G633" s="4">
        <f>IF(ISBLANK(citizen_services_records_log!G633),"None",IF(ISNUMBER(citizen_services_records_log!G633),citizen_services_records_log!G633,DATE(RIGHT(citizen_services_records_log!G633,4),MID(citizen_services_records_log!G633,4,2),LEFT(citizen_services_records_log!G633,2))))</f>
        <v>18553</v>
      </c>
      <c r="H633" s="5" t="str" cm="1">
        <f t="array" ref="H633">_xlfn.IFS(citizen_services_records_log!H633="M", "Male", citizen_services_records_log!H633 = "F", "Female", citizen_services_records_log!H633="male", "Male", citizen_services_records_log!H633="female","Female", ISBLANK(citizen_services_records_log!H633),"None", citizen_services_records_log!H633 = "Female", "Female", citizen_services_records_log!H633="Male","Male")</f>
        <v>Female</v>
      </c>
      <c r="I633" s="6" t="str">
        <f>IF(OR(ISBLANK(citizen_services_records_log!I633),UPPER(TRIM(citizen_services_records_log!I633))="N/A"),"None",_xlfn.LET(_xlpm.d,RIGHT(SUBSTITUTE(SUBSTITUTE(SUBSTITUTE(SUBSTITUTE(citizen_services_records_log!I633," ",""),"-",""),"(",""),")",""),9),"0"&amp;LEFT(_xlpm.d,2)&amp;" "&amp;MID(_xlpm.d,3,3)&amp;" "&amp;RIGHT(_xlpm.d,4)))</f>
        <v>061 544 4097</v>
      </c>
      <c r="J633" s="5" t="str" cm="1">
        <f t="array" ref="J633">_xlfn.IFS(ISTEXT(citizen_services_records_log!J633),citizen_services_records_log!J633,ISBLANK(citizen_services_records_log!J633),"None")</f>
        <v>Ward 1</v>
      </c>
      <c r="K633" s="5" t="str" cm="1">
        <f t="array" ref="K633">_xlfn.IFS(ISTEXT(citizen_services_records_log!K633),citizen_services_records_log!K633, ISBLANK(citizen_services_records_log!K633),"None")</f>
        <v>Disability Grant</v>
      </c>
      <c r="L633" s="5" t="str" cm="1">
        <f t="array" ref="L633">SUBSTITUTE(PROPER(_xlfn.IFS(ISTEXT(citizen_services_records_log!L633),citizen_services_records_log!L633, ISBLANK(citizen_services_records_log!L633),"None")),"Id","ID",1)</f>
        <v>Pending Verification</v>
      </c>
      <c r="M633" s="5" t="str" cm="1">
        <f t="array" ref="M633">IF(citizen_services_records_log!M633 = "Re-opened","Re-opened",PROPER(_xlfn.IFS(ISTEXT(citizen_services_records_log!M633),citizen_services_records_log!M633, ISBLANK(citizen_services_records_log!M633),"None")))</f>
        <v>Captured</v>
      </c>
      <c r="N633" s="5" t="str" cm="1">
        <f t="array" ref="N633">(_xlfn.IFS(ISTEXT(citizen_services_records_log!N633),citizen_services_records_log!N633,ISBLANK(citizen_services_records_log!N633),"None"))</f>
        <v>Q277</v>
      </c>
      <c r="O633" s="5" t="str" cm="1">
        <f t="array" ref="O633">_xlfn.IFS(ISTEXT(citizen_services_records_log!O633),PROPER(citizen_services_records_log!O633),ISBLANK(citizen_services_records_log!O633),"None")</f>
        <v>Zanele Mahlangu</v>
      </c>
      <c r="P633" s="4" t="str">
        <f>IF(ISBLANK(citizen_services_records_log!P633),"None",IF(ISNUMBER(citizen_services_records_log!P633),citizen_services_records_log!P633,DATE(RIGHT(citizen_services_records_log!P633,4),MID(citizen_services_records_log!P633,4,2),LEFT(citizen_services_records_log!P633,2))))</f>
        <v>None</v>
      </c>
      <c r="Q633" s="5" t="str" cm="1">
        <f t="array" ref="Q633">SUBSTITUTE(_xlfn.IFS(ISTEXT(citizen_services_records_log!Q633),PROPER(citizen_services_records_log!Q633),ISBLANK(citizen_services_records_log!Q633),"None"),"Id","ID",1)</f>
        <v>None</v>
      </c>
    </row>
    <row r="634" spans="1:17" x14ac:dyDescent="0.3">
      <c r="A634" s="5" t="str">
        <f>IF(ISBLANK(citizen_services_records_log!A634),"None",(CONCATENATE(UPPER(_xlfn.TEXTBEFORE(SUBSTITUTE(citizen_services_records_log!A634, "-", ""), {"0","1","2","3","4","5","6","7","8","9"}, 1)),"-",RIGHT(citizen_services_records_log!A634,6))))</f>
        <v>MUN-000817</v>
      </c>
      <c r="B634" s="2">
        <f>IF(ISBLANK(citizen_services_records_log!B634),"None",IF(ISNUMBER(citizen_services_records_log!B634),citizen_services_records_log!B634,DATE(RIGHT(citizen_services_records_log!B634,4),MID(citizen_services_records_log!B634,4,2),LEFT(citizen_services_records_log!B634,2))))</f>
        <v>46207</v>
      </c>
      <c r="C634" s="5" t="str">
        <f>IF(citizen_services_records_log!C634 = "SASSA Grant Status Enquiry","SASSA - Grant Status Enquiry",IF(citizen_services_records_log!C634 = "SASSA Grant Application",  "SASSA - Grant Application", IF(citizen_services_records_log!C634=0,"None", citizen_services_records_log!C634)))</f>
        <v>Municipal - Account Query</v>
      </c>
      <c r="D634" s="5" t="str" cm="1">
        <f t="array" ref="D634">_xlfn.IFS(ISTEXT(citizen_services_records_log!D634),PROPER(citizen_services_records_log!D634),ISBLANK(citizen_services_records_log!D634),"None")</f>
        <v>Three Rivers Clinic</v>
      </c>
      <c r="E634" s="5" t="str" cm="1">
        <f t="array" ref="E634">_xlfn.IFS(ISTEXT(citizen_services_records_log!E634),PROPER(citizen_services_records_log!E634),ISBLANK(citizen_services_records_log!E634),"None")</f>
        <v>Kagiso Van Der Merwe</v>
      </c>
      <c r="F634" s="6" cm="1">
        <f t="array" ref="F634">_xlfn.IFS(ISBLANK(citizen_services_records_log!F634),"None", TYPE(citizen_services_records_log!F634)=1,citizen_services_records_log!F634,citizen_services_records_log!F634="ID NOT PROVIDED","ID not provided" )</f>
        <v>602000000000</v>
      </c>
      <c r="G634" s="4">
        <f>IF(ISBLANK(citizen_services_records_log!G634),"None",IF(ISNUMBER(citizen_services_records_log!G634),citizen_services_records_log!G634,DATE(RIGHT(citizen_services_records_log!G634,4),MID(citizen_services_records_log!G634,4,2),LEFT(citizen_services_records_log!G634,2))))</f>
        <v>38809</v>
      </c>
      <c r="H634" s="5" t="str" cm="1">
        <f t="array" ref="H634">_xlfn.IFS(citizen_services_records_log!H634="M", "Male", citizen_services_records_log!H634 = "F", "Female", citizen_services_records_log!H634="male", "Male", citizen_services_records_log!H634="female","Female", ISBLANK(citizen_services_records_log!H634),"None", citizen_services_records_log!H634 = "Female", "Female", citizen_services_records_log!H634="Male","Male")</f>
        <v>Male</v>
      </c>
      <c r="I634" s="6" t="str">
        <f>IF(OR(ISBLANK(citizen_services_records_log!I634),UPPER(TRIM(citizen_services_records_log!I634))="N/A"),"None",_xlfn.LET(_xlpm.d,RIGHT(SUBSTITUTE(SUBSTITUTE(SUBSTITUTE(SUBSTITUTE(citizen_services_records_log!I634," ",""),"-",""),"(",""),")",""),9),"0"&amp;LEFT(_xlpm.d,2)&amp;" "&amp;MID(_xlpm.d,3,3)&amp;" "&amp;RIGHT(_xlpm.d,4)))</f>
        <v>083 422 3955</v>
      </c>
      <c r="J634" s="5" t="str" cm="1">
        <f t="array" ref="J634">_xlfn.IFS(ISTEXT(citizen_services_records_log!J634),citizen_services_records_log!J634,ISBLANK(citizen_services_records_log!J634),"None")</f>
        <v>Ward 4</v>
      </c>
      <c r="K634" s="5" t="str" cm="1">
        <f t="array" ref="K634">_xlfn.IFS(ISTEXT(citizen_services_records_log!K634),citizen_services_records_log!K634, ISBLANK(citizen_services_records_log!K634),"None")</f>
        <v>None</v>
      </c>
      <c r="L634" s="5" t="str" cm="1">
        <f t="array" ref="L634">SUBSTITUTE(PROPER(_xlfn.IFS(ISTEXT(citizen_services_records_log!L634),citizen_services_records_log!L634, ISBLANK(citizen_services_records_log!L634),"None")),"Id","ID",1)</f>
        <v>None</v>
      </c>
      <c r="M634" s="5" t="str" cm="1">
        <f t="array" ref="M634">IF(citizen_services_records_log!M634 = "Re-opened","Re-opened",PROPER(_xlfn.IFS(ISTEXT(citizen_services_records_log!M634),citizen_services_records_log!M634, ISBLANK(citizen_services_records_log!M634),"None")))</f>
        <v>Awaiting Documents</v>
      </c>
      <c r="N634" s="5" t="str" cm="1">
        <f t="array" ref="N634">(_xlfn.IFS(ISTEXT(citizen_services_records_log!N634),citizen_services_records_log!N634,ISBLANK(citizen_services_records_log!N634),"None"))</f>
        <v>Q215</v>
      </c>
      <c r="O634" s="5" t="str" cm="1">
        <f t="array" ref="O634">_xlfn.IFS(ISTEXT(citizen_services_records_log!O634),PROPER(citizen_services_records_log!O634),ISBLANK(citizen_services_records_log!O634),"None")</f>
        <v>Andries Mahlangu</v>
      </c>
      <c r="P634" s="4" t="str">
        <f>IF(ISBLANK(citizen_services_records_log!P634),"None",IF(ISNUMBER(citizen_services_records_log!P634),citizen_services_records_log!P634,DATE(RIGHT(citizen_services_records_log!P634,4),MID(citizen_services_records_log!P634,4,2),LEFT(citizen_services_records_log!P634,2))))</f>
        <v>None</v>
      </c>
      <c r="Q634" s="5" t="str" cm="1">
        <f t="array" ref="Q634">SUBSTITUTE(_xlfn.IFS(ISTEXT(citizen_services_records_log!Q634),PROPER(citizen_services_records_log!Q634),ISBLANK(citizen_services_records_log!Q634),"None"),"Id","ID",1)</f>
        <v>Duplicate Application Found On System - Flagged</v>
      </c>
    </row>
    <row r="635" spans="1:17" x14ac:dyDescent="0.3">
      <c r="A635" s="5" t="str">
        <f>IF(ISBLANK(citizen_services_records_log!A635),"None",(CONCATENATE(UPPER(_xlfn.TEXTBEFORE(SUBSTITUTE(citizen_services_records_log!A635, "-", ""), {"0","1","2","3","4","5","6","7","8","9"}, 1)),"-",RIGHT(citizen_services_records_log!A635,6))))</f>
        <v>CLN-000589</v>
      </c>
      <c r="B635" s="2">
        <f>IF(ISBLANK(citizen_services_records_log!B635),"None",IF(ISNUMBER(citizen_services_records_log!B635),citizen_services_records_log!B635,DATE(RIGHT(citizen_services_records_log!B635,4),MID(citizen_services_records_log!B635,4,2),LEFT(citizen_services_records_log!B635,2))))</f>
        <v>46014</v>
      </c>
      <c r="C635" s="5" t="str">
        <f>IF(citizen_services_records_log!C635 = "SASSA Grant Status Enquiry","SASSA - Grant Status Enquiry",IF(citizen_services_records_log!C635 = "SASSA Grant Application",  "SASSA - Grant Application", IF(citizen_services_records_log!C635=0,"None", citizen_services_records_log!C635)))</f>
        <v>Clinic - Chronic Medication Collection</v>
      </c>
      <c r="D635" s="5" t="str" cm="1">
        <f t="array" ref="D635">_xlfn.IFS(ISTEXT(citizen_services_records_log!D635),PROPER(citizen_services_records_log!D635),ISBLANK(citizen_services_records_log!D635),"None")</f>
        <v>Vereeniging Home Affairs</v>
      </c>
      <c r="E635" s="5" t="str" cm="1">
        <f t="array" ref="E635">_xlfn.IFS(ISTEXT(citizen_services_records_log!E635),PROPER(citizen_services_records_log!E635),ISBLANK(citizen_services_records_log!E635),"None")</f>
        <v>Tumelo Dlamini</v>
      </c>
      <c r="F635" s="6" cm="1">
        <f t="array" ref="F635">_xlfn.IFS(ISBLANK(citizen_services_records_log!F635),"None", TYPE(citizen_services_records_log!F635)=1,citizen_services_records_log!F635,citizen_services_records_log!F635="ID NOT PROVIDED","ID not provided" )</f>
        <v>8200000000000</v>
      </c>
      <c r="G635" s="4">
        <f>IF(ISBLANK(citizen_services_records_log!G635),"None",IF(ISNUMBER(citizen_services_records_log!G635),citizen_services_records_log!G635,DATE(RIGHT(citizen_services_records_log!G635,4),MID(citizen_services_records_log!G635,4,2),LEFT(citizen_services_records_log!G635,2))))</f>
        <v>29954</v>
      </c>
      <c r="H635" s="5" t="str" cm="1">
        <f t="array" ref="H635">_xlfn.IFS(citizen_services_records_log!H635="M", "Male", citizen_services_records_log!H635 = "F", "Female", citizen_services_records_log!H635="male", "Male", citizen_services_records_log!H635="female","Female", ISBLANK(citizen_services_records_log!H635),"None", citizen_services_records_log!H635 = "Female", "Female", citizen_services_records_log!H635="Male","Male")</f>
        <v>Female</v>
      </c>
      <c r="I635" s="6" t="str">
        <f>IF(OR(ISBLANK(citizen_services_records_log!I635),UPPER(TRIM(citizen_services_records_log!I635))="N/A"),"None",_xlfn.LET(_xlpm.d,RIGHT(SUBSTITUTE(SUBSTITUTE(SUBSTITUTE(SUBSTITUTE(citizen_services_records_log!I635," ",""),"-",""),"(",""),")",""),9),"0"&amp;LEFT(_xlpm.d,2)&amp;" "&amp;MID(_xlpm.d,3,3)&amp;" "&amp;RIGHT(_xlpm.d,4)))</f>
        <v>081 709 2020</v>
      </c>
      <c r="J635" s="5" t="str" cm="1">
        <f t="array" ref="J635">_xlfn.IFS(ISTEXT(citizen_services_records_log!J635),citizen_services_records_log!J635,ISBLANK(citizen_services_records_log!J635),"None")</f>
        <v>Ward 18</v>
      </c>
      <c r="K635" s="5" t="str" cm="1">
        <f t="array" ref="K635">_xlfn.IFS(ISTEXT(citizen_services_records_log!K635),citizen_services_records_log!K635, ISBLANK(citizen_services_records_log!K635),"None")</f>
        <v>None</v>
      </c>
      <c r="L635" s="5" t="str" cm="1">
        <f t="array" ref="L635">SUBSTITUTE(PROPER(_xlfn.IFS(ISTEXT(citizen_services_records_log!L635),citizen_services_records_log!L635, ISBLANK(citizen_services_records_log!L635),"None")),"Id","ID",1)</f>
        <v>Rejected</v>
      </c>
      <c r="M635" s="5" t="str" cm="1">
        <f t="array" ref="M635">IF(citizen_services_records_log!M635 = "Re-opened","Re-opened",PROPER(_xlfn.IFS(ISTEXT(citizen_services_records_log!M635),citizen_services_records_log!M635, ISBLANK(citizen_services_records_log!M635),"None")))</f>
        <v>Re-opened</v>
      </c>
      <c r="N635" s="5" t="str" cm="1">
        <f t="array" ref="N635">(_xlfn.IFS(ISTEXT(citizen_services_records_log!N635),citizen_services_records_log!N635,ISBLANK(citizen_services_records_log!N635),"None"))</f>
        <v>Q172</v>
      </c>
      <c r="O635" s="5" t="str" cm="1">
        <f t="array" ref="O635">_xlfn.IFS(ISTEXT(citizen_services_records_log!O635),PROPER(citizen_services_records_log!O635),ISBLANK(citizen_services_records_log!O635),"None")</f>
        <v>Marius Swart</v>
      </c>
      <c r="P635" s="4" t="str">
        <f>IF(ISBLANK(citizen_services_records_log!P635),"None",IF(ISNUMBER(citizen_services_records_log!P635),citizen_services_records_log!P635,DATE(RIGHT(citizen_services_records_log!P635,4),MID(citizen_services_records_log!P635,4,2),LEFT(citizen_services_records_log!P635,2))))</f>
        <v>None</v>
      </c>
      <c r="Q635" s="5" t="str" cm="1">
        <f t="array" ref="Q635">SUBSTITUTE(_xlfn.IFS(ISTEXT(citizen_services_records_log!Q635),PROPER(citizen_services_records_log!Q635),ISBLANK(citizen_services_records_log!Q635),"None"),"Id","ID",1)</f>
        <v>Duplicate Application Found On System - Flagged</v>
      </c>
    </row>
    <row r="636" spans="1:17" x14ac:dyDescent="0.3">
      <c r="A636" s="5" t="str">
        <f>IF(ISBLANK(citizen_services_records_log!A636),"None",(CONCATENATE(UPPER(_xlfn.TEXTBEFORE(SUBSTITUTE(citizen_services_records_log!A636, "-", ""), {"0","1","2","3","4","5","6","7","8","9"}, 1)),"-",RIGHT(citizen_services_records_log!A636,6))))</f>
        <v>MUN-000878</v>
      </c>
      <c r="B636" s="2">
        <f>IF(ISBLANK(citizen_services_records_log!B636),"None",IF(ISNUMBER(citizen_services_records_log!B636),citizen_services_records_log!B636,DATE(RIGHT(citizen_services_records_log!B636,4),MID(citizen_services_records_log!B636,4,2),LEFT(citizen_services_records_log!B636,2))))</f>
        <v>46171</v>
      </c>
      <c r="C636" s="5" t="str">
        <f>IF(citizen_services_records_log!C636 = "SASSA Grant Status Enquiry","SASSA - Grant Status Enquiry",IF(citizen_services_records_log!C636 = "SASSA Grant Application",  "SASSA - Grant Application", IF(citizen_services_records_log!C636=0,"None", citizen_services_records_log!C636)))</f>
        <v>Municipal - Service Request</v>
      </c>
      <c r="D636" s="5" t="str" cm="1">
        <f t="array" ref="D636">_xlfn.IFS(ISTEXT(citizen_services_records_log!D636),PROPER(citizen_services_records_log!D636),ISBLANK(citizen_services_records_log!D636),"None")</f>
        <v>Three Rivers Clinic</v>
      </c>
      <c r="E636" s="5" t="str" cm="1">
        <f t="array" ref="E636">_xlfn.IFS(ISTEXT(citizen_services_records_log!E636),PROPER(citizen_services_records_log!E636),ISBLANK(citizen_services_records_log!E636),"None")</f>
        <v>Johannes Sithole</v>
      </c>
      <c r="F636" s="6" cm="1">
        <f t="array" ref="F636">_xlfn.IFS(ISBLANK(citizen_services_records_log!F636),"None", TYPE(citizen_services_records_log!F636)=1,citizen_services_records_log!F636,citizen_services_records_log!F636="ID NOT PROVIDED","ID not provided" )</f>
        <v>6910000000000</v>
      </c>
      <c r="G636" s="4">
        <f>IF(ISBLANK(citizen_services_records_log!G636),"None",IF(ISNUMBER(citizen_services_records_log!G636),citizen_services_records_log!G636,DATE(RIGHT(citizen_services_records_log!G636,4),MID(citizen_services_records_log!G636,4,2),LEFT(citizen_services_records_log!G636,2))))</f>
        <v>25377</v>
      </c>
      <c r="H636" s="5" t="str" cm="1">
        <f t="array" ref="H636">_xlfn.IFS(citizen_services_records_log!H636="M", "Male", citizen_services_records_log!H636 = "F", "Female", citizen_services_records_log!H636="male", "Male", citizen_services_records_log!H636="female","Female", ISBLANK(citizen_services_records_log!H636),"None", citizen_services_records_log!H636 = "Female", "Female", citizen_services_records_log!H636="Male","Male")</f>
        <v>Male</v>
      </c>
      <c r="I636" s="6" t="str">
        <f>IF(OR(ISBLANK(citizen_services_records_log!I636),UPPER(TRIM(citizen_services_records_log!I636))="N/A"),"None",_xlfn.LET(_xlpm.d,RIGHT(SUBSTITUTE(SUBSTITUTE(SUBSTITUTE(SUBSTITUTE(citizen_services_records_log!I636," ",""),"-",""),"(",""),")",""),9),"0"&amp;LEFT(_xlpm.d,2)&amp;" "&amp;MID(_xlpm.d,3,3)&amp;" "&amp;RIGHT(_xlpm.d,4)))</f>
        <v>079 306 9296</v>
      </c>
      <c r="J636" s="5" t="str" cm="1">
        <f t="array" ref="J636">_xlfn.IFS(ISTEXT(citizen_services_records_log!J636),citizen_services_records_log!J636,ISBLANK(citizen_services_records_log!J636),"None")</f>
        <v>Ward 12</v>
      </c>
      <c r="K636" s="5" t="str" cm="1">
        <f t="array" ref="K636">_xlfn.IFS(ISTEXT(citizen_services_records_log!K636),citizen_services_records_log!K636, ISBLANK(citizen_services_records_log!K636),"None")</f>
        <v>None</v>
      </c>
      <c r="L636" s="5" t="str" cm="1">
        <f t="array" ref="L636">SUBSTITUTE(PROPER(_xlfn.IFS(ISTEXT(citizen_services_records_log!L636),citizen_services_records_log!L636, ISBLANK(citizen_services_records_log!L636),"None")),"Id","ID",1)</f>
        <v>Approved</v>
      </c>
      <c r="M636" s="5" t="str" cm="1">
        <f t="array" ref="M636">IF(citizen_services_records_log!M636 = "Re-opened","Re-opened",PROPER(_xlfn.IFS(ISTEXT(citizen_services_records_log!M636),citizen_services_records_log!M636, ISBLANK(citizen_services_records_log!M636),"None")))</f>
        <v>Resolved</v>
      </c>
      <c r="N636" s="5" t="str" cm="1">
        <f t="array" ref="N636">(_xlfn.IFS(ISTEXT(citizen_services_records_log!N636),citizen_services_records_log!N636,ISBLANK(citizen_services_records_log!N636),"None"))</f>
        <v>Q136</v>
      </c>
      <c r="O636" s="5" t="str" cm="1">
        <f t="array" ref="O636">_xlfn.IFS(ISTEXT(citizen_services_records_log!O636),PROPER(citizen_services_records_log!O636),ISBLANK(citizen_services_records_log!O636),"None")</f>
        <v>Deon Mahlangu</v>
      </c>
      <c r="P636" s="4" t="str">
        <f>IF(ISBLANK(citizen_services_records_log!P636),"None",IF(ISNUMBER(citizen_services_records_log!P636),citizen_services_records_log!P636,DATE(RIGHT(citizen_services_records_log!P636,4),MID(citizen_services_records_log!P636,4,2),LEFT(citizen_services_records_log!P636,2))))</f>
        <v>None</v>
      </c>
      <c r="Q636" s="5" t="str" cm="1">
        <f t="array" ref="Q636">SUBSTITUTE(_xlfn.IFS(ISTEXT(citizen_services_records_log!Q636),PROPER(citizen_services_records_log!Q636),ISBLANK(citizen_services_records_log!Q636),"None"),"Id","ID",1)</f>
        <v>None</v>
      </c>
    </row>
    <row r="637" spans="1:17" x14ac:dyDescent="0.3">
      <c r="A637" s="5" t="str">
        <f>IF(ISBLANK(citizen_services_records_log!A637),"None",(CONCATENATE(UPPER(_xlfn.TEXTBEFORE(SUBSTITUTE(citizen_services_records_log!A637, "-", ""), {"0","1","2","3","4","5","6","7","8","9"}, 1)),"-",RIGHT(citizen_services_records_log!A637,6))))</f>
        <v>CLN-000905</v>
      </c>
      <c r="B637" s="2">
        <f>IF(ISBLANK(citizen_services_records_log!B637),"None",IF(ISNUMBER(citizen_services_records_log!B637),citizen_services_records_log!B637,DATE(RIGHT(citizen_services_records_log!B637,4),MID(citizen_services_records_log!B637,4,2),LEFT(citizen_services_records_log!B637,2))))</f>
        <v>46202</v>
      </c>
      <c r="C637" s="5" t="str">
        <f>IF(citizen_services_records_log!C637 = "SASSA Grant Status Enquiry","SASSA - Grant Status Enquiry",IF(citizen_services_records_log!C637 = "SASSA Grant Application",  "SASSA - Grant Application", IF(citizen_services_records_log!C637=0,"None", citizen_services_records_log!C637)))</f>
        <v>Clinic - General Consultation</v>
      </c>
      <c r="D637" s="5" t="str" cm="1">
        <f t="array" ref="D637">_xlfn.IFS(ISTEXT(citizen_services_records_log!D637),PROPER(citizen_services_records_log!D637),ISBLANK(citizen_services_records_log!D637),"None")</f>
        <v>Emfuleni Municipal Office</v>
      </c>
      <c r="E637" s="5" t="str" cm="1">
        <f t="array" ref="E637">_xlfn.IFS(ISTEXT(citizen_services_records_log!E637),PROPER(citizen_services_records_log!E637),ISBLANK(citizen_services_records_log!E637),"None")</f>
        <v>Willem Botha</v>
      </c>
      <c r="F637" s="6" cm="1">
        <f t="array" ref="F637">_xlfn.IFS(ISBLANK(citizen_services_records_log!F637),"None", TYPE(citizen_services_records_log!F637)=1,citizen_services_records_log!F637,citizen_services_records_log!F637="ID NOT PROVIDED","ID not provided" )</f>
        <v>308000000000</v>
      </c>
      <c r="G637" s="4">
        <f>IF(ISBLANK(citizen_services_records_log!G637),"None",IF(ISNUMBER(citizen_services_records_log!G637),citizen_services_records_log!G637,DATE(RIGHT(citizen_services_records_log!G637,4),MID(citizen_services_records_log!G637,4,2),LEFT(citizen_services_records_log!G637,2))))</f>
        <v>37837</v>
      </c>
      <c r="H637" s="5" t="str" cm="1">
        <f t="array" ref="H637">_xlfn.IFS(citizen_services_records_log!H637="M", "Male", citizen_services_records_log!H637 = "F", "Female", citizen_services_records_log!H637="male", "Male", citizen_services_records_log!H637="female","Female", ISBLANK(citizen_services_records_log!H637),"None", citizen_services_records_log!H637 = "Female", "Female", citizen_services_records_log!H637="Male","Male")</f>
        <v>Female</v>
      </c>
      <c r="I637" s="6" t="str">
        <f>IF(OR(ISBLANK(citizen_services_records_log!I637),UPPER(TRIM(citizen_services_records_log!I637))="N/A"),"None",_xlfn.LET(_xlpm.d,RIGHT(SUBSTITUTE(SUBSTITUTE(SUBSTITUTE(SUBSTITUTE(citizen_services_records_log!I637," ",""),"-",""),"(",""),")",""),9),"0"&amp;LEFT(_xlpm.d,2)&amp;" "&amp;MID(_xlpm.d,3,3)&amp;" "&amp;RIGHT(_xlpm.d,4)))</f>
        <v>061 438 3149</v>
      </c>
      <c r="J637" s="5" t="str" cm="1">
        <f t="array" ref="J637">_xlfn.IFS(ISTEXT(citizen_services_records_log!J637),citizen_services_records_log!J637,ISBLANK(citizen_services_records_log!J637),"None")</f>
        <v>Ward 15</v>
      </c>
      <c r="K637" s="5" t="str" cm="1">
        <f t="array" ref="K637">_xlfn.IFS(ISTEXT(citizen_services_records_log!K637),citizen_services_records_log!K637, ISBLANK(citizen_services_records_log!K637),"None")</f>
        <v>None</v>
      </c>
      <c r="L637" s="5" t="str" cm="1">
        <f t="array" ref="L637">SUBSTITUTE(PROPER(_xlfn.IFS(ISTEXT(citizen_services_records_log!L637),citizen_services_records_log!L637, ISBLANK(citizen_services_records_log!L637),"None")),"Id","ID",1)</f>
        <v>Under Review</v>
      </c>
      <c r="M637" s="5" t="str" cm="1">
        <f t="array" ref="M637">IF(citizen_services_records_log!M637 = "Re-opened","Re-opened",PROPER(_xlfn.IFS(ISTEXT(citizen_services_records_log!M637),citizen_services_records_log!M637, ISBLANK(citizen_services_records_log!M637),"None")))</f>
        <v>Resolved</v>
      </c>
      <c r="N637" s="5" t="str" cm="1">
        <f t="array" ref="N637">(_xlfn.IFS(ISTEXT(citizen_services_records_log!N637),citizen_services_records_log!N637,ISBLANK(citizen_services_records_log!N637),"None"))</f>
        <v>Q047</v>
      </c>
      <c r="O637" s="5" t="str" cm="1">
        <f t="array" ref="O637">_xlfn.IFS(ISTEXT(citizen_services_records_log!O637),PROPER(citizen_services_records_log!O637),ISBLANK(citizen_services_records_log!O637),"None")</f>
        <v>Zanele Mahlangu</v>
      </c>
      <c r="P637" s="4" t="str">
        <f>IF(ISBLANK(citizen_services_records_log!P637),"None",IF(ISNUMBER(citizen_services_records_log!P637),citizen_services_records_log!P637,DATE(RIGHT(citizen_services_records_log!P637,4),MID(citizen_services_records_log!P637,4,2),LEFT(citizen_services_records_log!P637,2))))</f>
        <v>None</v>
      </c>
      <c r="Q637" s="5" t="str" cm="1">
        <f t="array" ref="Q637">SUBSTITUTE(_xlfn.IFS(ISTEXT(citizen_services_records_log!Q637),PROPER(citizen_services_records_log!Q637),ISBLANK(citizen_services_records_log!Q637),"None"),"Id","ID",1)</f>
        <v>Elderly Applicant Assisted Due To Mobility Issues</v>
      </c>
    </row>
    <row r="638" spans="1:17" x14ac:dyDescent="0.3">
      <c r="A638" s="5" t="str">
        <f>IF(ISBLANK(citizen_services_records_log!A638),"None",(CONCATENATE(UPPER(_xlfn.TEXTBEFORE(SUBSTITUTE(citizen_services_records_log!A638, "-", ""), {"0","1","2","3","4","5","6","7","8","9"}, 1)),"-",RIGHT(citizen_services_records_log!A638,6))))</f>
        <v>SASSA-000824</v>
      </c>
      <c r="B638" s="2">
        <f>IF(ISBLANK(citizen_services_records_log!B638),"None",IF(ISNUMBER(citizen_services_records_log!B638),citizen_services_records_log!B638,DATE(RIGHT(citizen_services_records_log!B638,4),MID(citizen_services_records_log!B638,4,2),LEFT(citizen_services_records_log!B638,2))))</f>
        <v>46186</v>
      </c>
      <c r="C638" s="5" t="str">
        <f>IF(citizen_services_records_log!C638 = "SASSA Grant Status Enquiry","SASSA - Grant Status Enquiry",IF(citizen_services_records_log!C638 = "SASSA Grant Application",  "SASSA - Grant Application", IF(citizen_services_records_log!C638=0,"None", citizen_services_records_log!C638)))</f>
        <v>SASSA - Grant Application</v>
      </c>
      <c r="D638" s="5" t="str" cm="1">
        <f t="array" ref="D638">_xlfn.IFS(ISTEXT(citizen_services_records_log!D638),PROPER(citizen_services_records_log!D638),ISBLANK(citizen_services_records_log!D638),"None")</f>
        <v>Emfuleni Municipal Office</v>
      </c>
      <c r="E638" s="5" t="str" cm="1">
        <f t="array" ref="E638">_xlfn.IFS(ISTEXT(citizen_services_records_log!E638),PROPER(citizen_services_records_log!E638),ISBLANK(citizen_services_records_log!E638),"None")</f>
        <v>Mandla Khumalo</v>
      </c>
      <c r="F638" s="6" cm="1">
        <f t="array" ref="F638">_xlfn.IFS(ISBLANK(citizen_services_records_log!F638),"None", TYPE(citizen_services_records_log!F638)=1,citizen_services_records_log!F638,citizen_services_records_log!F638="ID NOT PROVIDED","ID not provided" )</f>
        <v>5710000000000</v>
      </c>
      <c r="G638" s="4">
        <f>IF(ISBLANK(citizen_services_records_log!G638),"None",IF(ISNUMBER(citizen_services_records_log!G638),citizen_services_records_log!G638,DATE(RIGHT(citizen_services_records_log!G638,4),MID(citizen_services_records_log!G638,4,2),LEFT(citizen_services_records_log!G638,2))))</f>
        <v>21036</v>
      </c>
      <c r="H638" s="5" t="str" cm="1">
        <f t="array" ref="H638">_xlfn.IFS(citizen_services_records_log!H638="M", "Male", citizen_services_records_log!H638 = "F", "Female", citizen_services_records_log!H638="male", "Male", citizen_services_records_log!H638="female","Female", ISBLANK(citizen_services_records_log!H638),"None", citizen_services_records_log!H638 = "Female", "Female", citizen_services_records_log!H638="Male","Male")</f>
        <v>Male</v>
      </c>
      <c r="I638" s="6" t="str">
        <f>IF(OR(ISBLANK(citizen_services_records_log!I638),UPPER(TRIM(citizen_services_records_log!I638))="N/A"),"None",_xlfn.LET(_xlpm.d,RIGHT(SUBSTITUTE(SUBSTITUTE(SUBSTITUTE(SUBSTITUTE(citizen_services_records_log!I638," ",""),"-",""),"(",""),")",""),9),"0"&amp;LEFT(_xlpm.d,2)&amp;" "&amp;MID(_xlpm.d,3,3)&amp;" "&amp;RIGHT(_xlpm.d,4)))</f>
        <v>066 596 6589</v>
      </c>
      <c r="J638" s="5" t="str" cm="1">
        <f t="array" ref="J638">_xlfn.IFS(ISTEXT(citizen_services_records_log!J638),citizen_services_records_log!J638,ISBLANK(citizen_services_records_log!J638),"None")</f>
        <v>Ward 20</v>
      </c>
      <c r="K638" s="5" t="str" cm="1">
        <f t="array" ref="K638">_xlfn.IFS(ISTEXT(citizen_services_records_log!K638),citizen_services_records_log!K638, ISBLANK(citizen_services_records_log!K638),"None")</f>
        <v>Child Support Grant</v>
      </c>
      <c r="L638" s="5" t="str" cm="1">
        <f t="array" ref="L638">SUBSTITUTE(PROPER(_xlfn.IFS(ISTEXT(citizen_services_records_log!L638),citizen_services_records_log!L638, ISBLANK(citizen_services_records_log!L638),"None")),"Id","ID",1)</f>
        <v>Pending Verification</v>
      </c>
      <c r="M638" s="5" t="str" cm="1">
        <f t="array" ref="M638">IF(citizen_services_records_log!M638 = "Re-opened","Re-opened",PROPER(_xlfn.IFS(ISTEXT(citizen_services_records_log!M638),citizen_services_records_log!M638, ISBLANK(citizen_services_records_log!M638),"None")))</f>
        <v>Resolved</v>
      </c>
      <c r="N638" s="5" t="str" cm="1">
        <f t="array" ref="N638">(_xlfn.IFS(ISTEXT(citizen_services_records_log!N638),citizen_services_records_log!N638,ISBLANK(citizen_services_records_log!N638),"None"))</f>
        <v>Q095</v>
      </c>
      <c r="O638" s="5" t="str" cm="1">
        <f t="array" ref="O638">_xlfn.IFS(ISTEXT(citizen_services_records_log!O638),PROPER(citizen_services_records_log!O638),ISBLANK(citizen_services_records_log!O638),"None")</f>
        <v>Marius Nel</v>
      </c>
      <c r="P638" s="4">
        <f>IF(ISBLANK(citizen_services_records_log!P638),"None",IF(ISNUMBER(citizen_services_records_log!P638),citizen_services_records_log!P638,DATE(RIGHT(citizen_services_records_log!P638,4),MID(citizen_services_records_log!P638,4,2),LEFT(citizen_services_records_log!P638,2))))</f>
        <v>46202</v>
      </c>
      <c r="Q638" s="5" t="str" cm="1">
        <f t="array" ref="Q638">SUBSTITUTE(_xlfn.IFS(ISTEXT(citizen_services_records_log!Q638),PROPER(citizen_services_records_log!Q638),ISBLANK(citizen_services_records_log!Q638),"None"),"Id","ID",1)</f>
        <v>System Offline - Captured Manually, Will Upload Later</v>
      </c>
    </row>
    <row r="639" spans="1:17" x14ac:dyDescent="0.3">
      <c r="A639" s="5" t="str">
        <f>IF(ISBLANK(citizen_services_records_log!A639),"None",(CONCATENATE(UPPER(_xlfn.TEXTBEFORE(SUBSTITUTE(citizen_services_records_log!A639, "-", ""), {"0","1","2","3","4","5","6","7","8","9"}, 1)),"-",RIGHT(citizen_services_records_log!A639,6))))</f>
        <v>MUN-000964</v>
      </c>
      <c r="B639" s="2">
        <f>IF(ISBLANK(citizen_services_records_log!B639),"None",IF(ISNUMBER(citizen_services_records_log!B639),citizen_services_records_log!B639,DATE(RIGHT(citizen_services_records_log!B639,4),MID(citizen_services_records_log!B639,4,2),LEFT(citizen_services_records_log!B639,2))))</f>
        <v>46261</v>
      </c>
      <c r="C639" s="5" t="str">
        <f>IF(citizen_services_records_log!C639 = "SASSA Grant Status Enquiry","SASSA - Grant Status Enquiry",IF(citizen_services_records_log!C639 = "SASSA Grant Application",  "SASSA - Grant Application", IF(citizen_services_records_log!C639=0,"None", citizen_services_records_log!C639)))</f>
        <v>Municipal - Service Request</v>
      </c>
      <c r="D639" s="5" t="str" cm="1">
        <f t="array" ref="D639">_xlfn.IFS(ISTEXT(citizen_services_records_log!D639),PROPER(citizen_services_records_log!D639),ISBLANK(citizen_services_records_log!D639),"None")</f>
        <v>Vereeniging Home Affairs</v>
      </c>
      <c r="E639" s="5" t="str" cm="1">
        <f t="array" ref="E639">_xlfn.IFS(ISTEXT(citizen_services_records_log!E639),PROPER(citizen_services_records_log!E639),ISBLANK(citizen_services_records_log!E639),"None")</f>
        <v>Sizwe Fourie</v>
      </c>
      <c r="F639" s="6" cm="1">
        <f t="array" ref="F639">_xlfn.IFS(ISBLANK(citizen_services_records_log!F639),"None", TYPE(citizen_services_records_log!F639)=1,citizen_services_records_log!F639,citizen_services_records_log!F639="ID NOT PROVIDED","ID not provided" )</f>
        <v>8410000000000</v>
      </c>
      <c r="G639" s="4">
        <f>IF(ISBLANK(citizen_services_records_log!G639),"None",IF(ISNUMBER(citizen_services_records_log!G639),citizen_services_records_log!G639,DATE(RIGHT(citizen_services_records_log!G639,4),MID(citizen_services_records_log!G639,4,2),LEFT(citizen_services_records_log!G639,2))))</f>
        <v>30977</v>
      </c>
      <c r="H639" s="5" t="str" cm="1">
        <f t="array" ref="H639">_xlfn.IFS(citizen_services_records_log!H639="M", "Male", citizen_services_records_log!H639 = "F", "Female", citizen_services_records_log!H639="male", "Male", citizen_services_records_log!H639="female","Female", ISBLANK(citizen_services_records_log!H639),"None", citizen_services_records_log!H639 = "Female", "Female", citizen_services_records_log!H639="Male","Male")</f>
        <v>Female</v>
      </c>
      <c r="I639" s="6" t="str">
        <f>IF(OR(ISBLANK(citizen_services_records_log!I639),UPPER(TRIM(citizen_services_records_log!I639))="N/A"),"None",_xlfn.LET(_xlpm.d,RIGHT(SUBSTITUTE(SUBSTITUTE(SUBSTITUTE(SUBSTITUTE(citizen_services_records_log!I639," ",""),"-",""),"(",""),")",""),9),"0"&amp;LEFT(_xlpm.d,2)&amp;" "&amp;MID(_xlpm.d,3,3)&amp;" "&amp;RIGHT(_xlpm.d,4)))</f>
        <v>069 275 0514</v>
      </c>
      <c r="J639" s="5" t="str" cm="1">
        <f t="array" ref="J639">_xlfn.IFS(ISTEXT(citizen_services_records_log!J639),citizen_services_records_log!J639,ISBLANK(citizen_services_records_log!J639),"None")</f>
        <v>Ward 3 (Informal Settlement)</v>
      </c>
      <c r="K639" s="5" t="str" cm="1">
        <f t="array" ref="K639">_xlfn.IFS(ISTEXT(citizen_services_records_log!K639),citizen_services_records_log!K639, ISBLANK(citizen_services_records_log!K639),"None")</f>
        <v>None</v>
      </c>
      <c r="L639" s="5" t="str" cm="1">
        <f t="array" ref="L639">SUBSTITUTE(PROPER(_xlfn.IFS(ISTEXT(citizen_services_records_log!L639),citizen_services_records_log!L639, ISBLANK(citizen_services_records_log!L639),"None")),"Id","ID",1)</f>
        <v>Awaiting Home Affairs Confirmation</v>
      </c>
      <c r="M639" s="5" t="str" cm="1">
        <f t="array" ref="M639">IF(citizen_services_records_log!M639 = "Re-opened","Re-opened",PROPER(_xlfn.IFS(ISTEXT(citizen_services_records_log!M639),citizen_services_records_log!M639, ISBLANK(citizen_services_records_log!M639),"None")))</f>
        <v>Captured</v>
      </c>
      <c r="N639" s="5" t="str" cm="1">
        <f t="array" ref="N639">(_xlfn.IFS(ISTEXT(citizen_services_records_log!N639),citizen_services_records_log!N639,ISBLANK(citizen_services_records_log!N639),"None"))</f>
        <v>Q168</v>
      </c>
      <c r="O639" s="5" t="str" cm="1">
        <f t="array" ref="O639">_xlfn.IFS(ISTEXT(citizen_services_records_log!O639),PROPER(citizen_services_records_log!O639),ISBLANK(citizen_services_records_log!O639),"None")</f>
        <v>Deon Sithole</v>
      </c>
      <c r="P639" s="4">
        <f>IF(ISBLANK(citizen_services_records_log!P639),"None",IF(ISNUMBER(citizen_services_records_log!P639),citizen_services_records_log!P639,DATE(RIGHT(citizen_services_records_log!P639,4),MID(citizen_services_records_log!P639,4,2),LEFT(citizen_services_records_log!P639,2))))</f>
        <v>46277</v>
      </c>
      <c r="Q639" s="5" t="str" cm="1">
        <f t="array" ref="Q639">SUBSTITUTE(_xlfn.IFS(ISTEXT(citizen_services_records_log!Q639),PROPER(citizen_services_records_log!Q639),ISBLANK(citizen_services_records_log!Q639),"None"),"Id","ID",1)</f>
        <v>Applicant Did Not Bring Required Supporting Documents</v>
      </c>
    </row>
    <row r="640" spans="1:17" x14ac:dyDescent="0.3">
      <c r="A640" s="5" t="str">
        <f>IF(ISBLANK(citizen_services_records_log!A640),"None",(CONCATENATE(UPPER(_xlfn.TEXTBEFORE(SUBSTITUTE(citizen_services_records_log!A640, "-", ""), {"0","1","2","3","4","5","6","7","8","9"}, 1)),"-",RIGHT(citizen_services_records_log!A640,6))))</f>
        <v>CLN-000146</v>
      </c>
      <c r="B640" s="2">
        <f>IF(ISBLANK(citizen_services_records_log!B640),"None",IF(ISNUMBER(citizen_services_records_log!B640),citizen_services_records_log!B640,DATE(RIGHT(citizen_services_records_log!B640,4),MID(citizen_services_records_log!B640,4,2),LEFT(citizen_services_records_log!B640,2))))</f>
        <v>46335</v>
      </c>
      <c r="C640" s="5" t="str">
        <f>IF(citizen_services_records_log!C640 = "SASSA Grant Status Enquiry","SASSA - Grant Status Enquiry",IF(citizen_services_records_log!C640 = "SASSA Grant Application",  "SASSA - Grant Application", IF(citizen_services_records_log!C640=0,"None", citizen_services_records_log!C640)))</f>
        <v>Clinic - General Consultation</v>
      </c>
      <c r="D640" s="5" t="str" cm="1">
        <f t="array" ref="D640">_xlfn.IFS(ISTEXT(citizen_services_records_log!D640),PROPER(citizen_services_records_log!D640),ISBLANK(citizen_services_records_log!D640),"None")</f>
        <v>Emfuleni Municipal Office</v>
      </c>
      <c r="E640" s="5" t="str" cm="1">
        <f t="array" ref="E640">_xlfn.IFS(ISTEXT(citizen_services_records_log!E640),PROPER(citizen_services_records_log!E640),ISBLANK(citizen_services_records_log!E640),"None")</f>
        <v>Willem Van Der Merwe</v>
      </c>
      <c r="F640" s="6" cm="1">
        <f t="array" ref="F640">_xlfn.IFS(ISBLANK(citizen_services_records_log!F640),"None", TYPE(citizen_services_records_log!F640)=1,citizen_services_records_log!F640,citizen_services_records_log!F640="ID NOT PROVIDED","ID not provided" )</f>
        <v>8500000000000</v>
      </c>
      <c r="G640" s="4">
        <f>IF(ISBLANK(citizen_services_records_log!G640),"None",IF(ISNUMBER(citizen_services_records_log!G640),citizen_services_records_log!G640,DATE(RIGHT(citizen_services_records_log!G640,4),MID(citizen_services_records_log!G640,4,2),LEFT(citizen_services_records_log!G640,2))))</f>
        <v>31112</v>
      </c>
      <c r="H640" s="5" t="str" cm="1">
        <f t="array" ref="H640">_xlfn.IFS(citizen_services_records_log!H640="M", "Male", citizen_services_records_log!H640 = "F", "Female", citizen_services_records_log!H640="male", "Male", citizen_services_records_log!H640="female","Female", ISBLANK(citizen_services_records_log!H640),"None", citizen_services_records_log!H640 = "Female", "Female", citizen_services_records_log!H640="Male","Male")</f>
        <v>None</v>
      </c>
      <c r="I640" s="6" t="str">
        <f>IF(OR(ISBLANK(citizen_services_records_log!I640),UPPER(TRIM(citizen_services_records_log!I640))="N/A"),"None",_xlfn.LET(_xlpm.d,RIGHT(SUBSTITUTE(SUBSTITUTE(SUBSTITUTE(SUBSTITUTE(citizen_services_records_log!I640," ",""),"-",""),"(",""),")",""),9),"0"&amp;LEFT(_xlpm.d,2)&amp;" "&amp;MID(_xlpm.d,3,3)&amp;" "&amp;RIGHT(_xlpm.d,4)))</f>
        <v>082 306 8330</v>
      </c>
      <c r="J640" s="5" t="str" cm="1">
        <f t="array" ref="J640">_xlfn.IFS(ISTEXT(citizen_services_records_log!J640),citizen_services_records_log!J640,ISBLANK(citizen_services_records_log!J640),"None")</f>
        <v>Ward 14</v>
      </c>
      <c r="K640" s="5" t="str" cm="1">
        <f t="array" ref="K640">_xlfn.IFS(ISTEXT(citizen_services_records_log!K640),citizen_services_records_log!K640, ISBLANK(citizen_services_records_log!K640),"None")</f>
        <v>Child Support Grant</v>
      </c>
      <c r="L640" s="5" t="str" cm="1">
        <f t="array" ref="L640">SUBSTITUTE(PROPER(_xlfn.IFS(ISTEXT(citizen_services_records_log!L640),citizen_services_records_log!L640, ISBLANK(citizen_services_records_log!L640),"None")),"Id","ID",1)</f>
        <v>Incomplete - Missing ID Copy</v>
      </c>
      <c r="M640" s="5" t="str" cm="1">
        <f t="array" ref="M640">IF(citizen_services_records_log!M640 = "Re-opened","Re-opened",PROPER(_xlfn.IFS(ISTEXT(citizen_services_records_log!M640),citizen_services_records_log!M640, ISBLANK(citizen_services_records_log!M640),"None")))</f>
        <v>Awaiting Documents</v>
      </c>
      <c r="N640" s="5" t="str" cm="1">
        <f t="array" ref="N640">(_xlfn.IFS(ISTEXT(citizen_services_records_log!N640),citizen_services_records_log!N640,ISBLANK(citizen_services_records_log!N640),"None"))</f>
        <v>Q185</v>
      </c>
      <c r="O640" s="5" t="str" cm="1">
        <f t="array" ref="O640">_xlfn.IFS(ISTEXT(citizen_services_records_log!O640),PROPER(citizen_services_records_log!O640),ISBLANK(citizen_services_records_log!O640),"None")</f>
        <v>Busisiwe Coetzee</v>
      </c>
      <c r="P640" s="4">
        <f>IF(ISBLANK(citizen_services_records_log!P640),"None",IF(ISNUMBER(citizen_services_records_log!P640),citizen_services_records_log!P640,DATE(RIGHT(citizen_services_records_log!P640,4),MID(citizen_services_records_log!P640,4,2),LEFT(citizen_services_records_log!P640,2))))</f>
        <v>46302</v>
      </c>
      <c r="Q640" s="5" t="str" cm="1">
        <f t="array" ref="Q640">SUBSTITUTE(_xlfn.IFS(ISTEXT(citizen_services_records_log!Q640),PROPER(citizen_services_records_log!Q640),ISBLANK(citizen_services_records_log!Q640),"None"),"Id","ID",1)</f>
        <v>Incorrect ID Number Provided Initially, Corrected</v>
      </c>
    </row>
    <row r="641" spans="1:17" x14ac:dyDescent="0.3">
      <c r="A641" s="5" t="str">
        <f>IF(ISBLANK(citizen_services_records_log!A641),"None",(CONCATENATE(UPPER(_xlfn.TEXTBEFORE(SUBSTITUTE(citizen_services_records_log!A641, "-", ""), {"0","1","2","3","4","5","6","7","8","9"}, 1)),"-",RIGHT(citizen_services_records_log!A641,6))))</f>
        <v>DHA-001041</v>
      </c>
      <c r="B641" s="2">
        <f>IF(ISBLANK(citizen_services_records_log!B641),"None",IF(ISNUMBER(citizen_services_records_log!B641),citizen_services_records_log!B641,DATE(RIGHT(citizen_services_records_log!B641,4),MID(citizen_services_records_log!B641,4,2),LEFT(citizen_services_records_log!B641,2))))</f>
        <v>46142</v>
      </c>
      <c r="C641" s="5" t="str">
        <f>IF(citizen_services_records_log!C641 = "SASSA Grant Status Enquiry","SASSA - Grant Status Enquiry",IF(citizen_services_records_log!C641 = "SASSA Grant Application",  "SASSA - Grant Application", IF(citizen_services_records_log!C641=0,"None", citizen_services_records_log!C641)))</f>
        <v>Home Affairs - ID Application</v>
      </c>
      <c r="D641" s="5" t="str" cm="1">
        <f t="array" ref="D641">_xlfn.IFS(ISTEXT(citizen_services_records_log!D641),PROPER(citizen_services_records_log!D641),ISBLANK(citizen_services_records_log!D641),"None")</f>
        <v>Sharpeville Clinic</v>
      </c>
      <c r="E641" s="5" t="str" cm="1">
        <f t="array" ref="E641">_xlfn.IFS(ISTEXT(citizen_services_records_log!E641),PROPER(citizen_services_records_log!E641),ISBLANK(citizen_services_records_log!E641),"None")</f>
        <v>Pieter Radebe</v>
      </c>
      <c r="F641" s="6" t="str" cm="1">
        <f t="array" ref="F641">_xlfn.IFS(ISBLANK(citizen_services_records_log!F641),"None", TYPE(citizen_services_records_log!F641)=1,citizen_services_records_log!F641,citizen_services_records_log!F641="ID NOT PROVIDED","ID not provided" )</f>
        <v>None</v>
      </c>
      <c r="G641" s="4">
        <f>IF(ISBLANK(citizen_services_records_log!G641),"None",IF(ISNUMBER(citizen_services_records_log!G641),citizen_services_records_log!G641,DATE(RIGHT(citizen_services_records_log!G641,4),MID(citizen_services_records_log!G641,4,2),LEFT(citizen_services_records_log!G641,2))))</f>
        <v>25423</v>
      </c>
      <c r="H641" s="5" t="str" cm="1">
        <f t="array" ref="H641">_xlfn.IFS(citizen_services_records_log!H641="M", "Male", citizen_services_records_log!H641 = "F", "Female", citizen_services_records_log!H641="male", "Male", citizen_services_records_log!H641="female","Female", ISBLANK(citizen_services_records_log!H641),"None", citizen_services_records_log!H641 = "Female", "Female", citizen_services_records_log!H641="Male","Male")</f>
        <v>Male</v>
      </c>
      <c r="I641" s="6" t="str">
        <f>IF(OR(ISBLANK(citizen_services_records_log!I641),UPPER(TRIM(citizen_services_records_log!I641))="N/A"),"None",_xlfn.LET(_xlpm.d,RIGHT(SUBSTITUTE(SUBSTITUTE(SUBSTITUTE(SUBSTITUTE(citizen_services_records_log!I641," ",""),"-",""),"(",""),")",""),9),"0"&amp;LEFT(_xlpm.d,2)&amp;" "&amp;MID(_xlpm.d,3,3)&amp;" "&amp;RIGHT(_xlpm.d,4)))</f>
        <v>None</v>
      </c>
      <c r="J641" s="5" t="str" cm="1">
        <f t="array" ref="J641">_xlfn.IFS(ISTEXT(citizen_services_records_log!J641),citizen_services_records_log!J641,ISBLANK(citizen_services_records_log!J641),"None")</f>
        <v>None</v>
      </c>
      <c r="K641" s="5" t="str" cm="1">
        <f t="array" ref="K641">_xlfn.IFS(ISTEXT(citizen_services_records_log!K641),citizen_services_records_log!K641, ISBLANK(citizen_services_records_log!K641),"None")</f>
        <v>None</v>
      </c>
      <c r="L641" s="5" t="str" cm="1">
        <f t="array" ref="L641">SUBSTITUTE(PROPER(_xlfn.IFS(ISTEXT(citizen_services_records_log!L641),citizen_services_records_log!L641, ISBLANK(citizen_services_records_log!L641),"None")),"Id","ID",1)</f>
        <v>Complete</v>
      </c>
      <c r="M641" s="5" t="str" cm="1">
        <f t="array" ref="M641">IF(citizen_services_records_log!M641 = "Re-opened","Re-opened",PROPER(_xlfn.IFS(ISTEXT(citizen_services_records_log!M641),citizen_services_records_log!M641, ISBLANK(citizen_services_records_log!M641),"None")))</f>
        <v>Re-opened</v>
      </c>
      <c r="N641" s="5" t="str" cm="1">
        <f t="array" ref="N641">(_xlfn.IFS(ISTEXT(citizen_services_records_log!N641),citizen_services_records_log!N641,ISBLANK(citizen_services_records_log!N641),"None"))</f>
        <v>Q153</v>
      </c>
      <c r="O641" s="5" t="str" cm="1">
        <f t="array" ref="O641">_xlfn.IFS(ISTEXT(citizen_services_records_log!O641),PROPER(citizen_services_records_log!O641),ISBLANK(citizen_services_records_log!O641),"None")</f>
        <v>Werner Sithole</v>
      </c>
      <c r="P641" s="4" t="str">
        <f>IF(ISBLANK(citizen_services_records_log!P641),"None",IF(ISNUMBER(citizen_services_records_log!P641),citizen_services_records_log!P641,DATE(RIGHT(citizen_services_records_log!P641,4),MID(citizen_services_records_log!P641,4,2),LEFT(citizen_services_records_log!P641,2))))</f>
        <v>None</v>
      </c>
      <c r="Q641" s="5" t="str" cm="1">
        <f t="array" ref="Q641">SUBSTITUTE(_xlfn.IFS(ISTEXT(citizen_services_records_log!Q641),PROPER(citizen_services_records_log!Q641),ISBLANK(citizen_services_records_log!Q641),"None"),"Id","ID",1)</f>
        <v>Follow-Up Call Required To Confirm Banking Details</v>
      </c>
    </row>
    <row r="642" spans="1:17" x14ac:dyDescent="0.3">
      <c r="A642" s="5" t="str">
        <f>IF(ISBLANK(citizen_services_records_log!A642),"None",(CONCATENATE(UPPER(_xlfn.TEXTBEFORE(SUBSTITUTE(citizen_services_records_log!A642, "-", ""), {"0","1","2","3","4","5","6","7","8","9"}, 1)),"-",RIGHT(citizen_services_records_log!A642,6))))</f>
        <v>SASSA-001011</v>
      </c>
      <c r="B642" s="2">
        <f>IF(ISBLANK(citizen_services_records_log!B642),"None",IF(ISNUMBER(citizen_services_records_log!B642),citizen_services_records_log!B642,DATE(RIGHT(citizen_services_records_log!B642,4),MID(citizen_services_records_log!B642,4,2),LEFT(citizen_services_records_log!B642,2))))</f>
        <v>46203</v>
      </c>
      <c r="C642" s="5" t="str">
        <f>IF(citizen_services_records_log!C642 = "SASSA Grant Status Enquiry","SASSA - Grant Status Enquiry",IF(citizen_services_records_log!C642 = "SASSA Grant Application",  "SASSA - Grant Application", IF(citizen_services_records_log!C642=0,"None", citizen_services_records_log!C642)))</f>
        <v>SASSA - Grant Status Enquiry</v>
      </c>
      <c r="D642" s="5" t="str" cm="1">
        <f t="array" ref="D642">_xlfn.IFS(ISTEXT(citizen_services_records_log!D642),PROPER(citizen_services_records_log!D642),ISBLANK(citizen_services_records_log!D642),"None")</f>
        <v>Boipatong Clinic</v>
      </c>
      <c r="E642" s="5" t="str" cm="1">
        <f t="array" ref="E642">_xlfn.IFS(ISTEXT(citizen_services_records_log!E642),PROPER(citizen_services_records_log!E642),ISBLANK(citizen_services_records_log!E642),"None")</f>
        <v>Refilwe Botha</v>
      </c>
      <c r="F642" s="6" cm="1">
        <f t="array" ref="F642">_xlfn.IFS(ISBLANK(citizen_services_records_log!F642),"None", TYPE(citizen_services_records_log!F642)=1,citizen_services_records_log!F642,citizen_services_records_log!F642="ID NOT PROVIDED","ID not provided" )</f>
        <v>8910000000000</v>
      </c>
      <c r="G642" s="4">
        <f>IF(ISBLANK(citizen_services_records_log!G642),"None",IF(ISNUMBER(citizen_services_records_log!G642),citizen_services_records_log!G642,DATE(RIGHT(citizen_services_records_log!G642,4),MID(citizen_services_records_log!G642,4,2),LEFT(citizen_services_records_log!G642,2))))</f>
        <v>32719</v>
      </c>
      <c r="H642" s="5" t="str" cm="1">
        <f t="array" ref="H642">_xlfn.IFS(citizen_services_records_log!H642="M", "Male", citizen_services_records_log!H642 = "F", "Female", citizen_services_records_log!H642="male", "Male", citizen_services_records_log!H642="female","Female", ISBLANK(citizen_services_records_log!H642),"None", citizen_services_records_log!H642 = "Female", "Female", citizen_services_records_log!H642="Male","Male")</f>
        <v>Female</v>
      </c>
      <c r="I642" s="6" t="str">
        <f>IF(OR(ISBLANK(citizen_services_records_log!I642),UPPER(TRIM(citizen_services_records_log!I642))="N/A"),"None",_xlfn.LET(_xlpm.d,RIGHT(SUBSTITUTE(SUBSTITUTE(SUBSTITUTE(SUBSTITUTE(citizen_services_records_log!I642," ",""),"-",""),"(",""),")",""),9),"0"&amp;LEFT(_xlpm.d,2)&amp;" "&amp;MID(_xlpm.d,3,3)&amp;" "&amp;RIGHT(_xlpm.d,4)))</f>
        <v>072 539 3854</v>
      </c>
      <c r="J642" s="5" t="str" cm="1">
        <f t="array" ref="J642">_xlfn.IFS(ISTEXT(citizen_services_records_log!J642),citizen_services_records_log!J642,ISBLANK(citizen_services_records_log!J642),"None")</f>
        <v>Ward 3</v>
      </c>
      <c r="K642" s="5" t="str" cm="1">
        <f t="array" ref="K642">_xlfn.IFS(ISTEXT(citizen_services_records_log!K642),citizen_services_records_log!K642, ISBLANK(citizen_services_records_log!K642),"None")</f>
        <v>Older Persons Grant</v>
      </c>
      <c r="L642" s="5" t="str" cm="1">
        <f t="array" ref="L642">SUBSTITUTE(PROPER(_xlfn.IFS(ISTEXT(citizen_services_records_log!L642),citizen_services_records_log!L642, ISBLANK(citizen_services_records_log!L642),"None")),"Id","ID",1)</f>
        <v>Awaiting Home Affairs Confirmation</v>
      </c>
      <c r="M642" s="5" t="str" cm="1">
        <f t="array" ref="M642">IF(citizen_services_records_log!M642 = "Re-opened","Re-opened",PROPER(_xlfn.IFS(ISTEXT(citizen_services_records_log!M642),citizen_services_records_log!M642, ISBLANK(citizen_services_records_log!M642),"None")))</f>
        <v>None</v>
      </c>
      <c r="N642" s="5" t="str" cm="1">
        <f t="array" ref="N642">(_xlfn.IFS(ISTEXT(citizen_services_records_log!N642),citizen_services_records_log!N642,ISBLANK(citizen_services_records_log!N642),"None"))</f>
        <v>Q108</v>
      </c>
      <c r="O642" s="5" t="str" cm="1">
        <f t="array" ref="O642">_xlfn.IFS(ISTEXT(citizen_services_records_log!O642),PROPER(citizen_services_records_log!O642),ISBLANK(citizen_services_records_log!O642),"None")</f>
        <v>Lerato Khumalo</v>
      </c>
      <c r="P642" s="4">
        <f>IF(ISBLANK(citizen_services_records_log!P642),"None",IF(ISNUMBER(citizen_services_records_log!P642),citizen_services_records_log!P642,DATE(RIGHT(citizen_services_records_log!P642,4),MID(citizen_services_records_log!P642,4,2),LEFT(citizen_services_records_log!P642,2))))</f>
        <v>46215</v>
      </c>
      <c r="Q642" s="5" t="str" cm="1">
        <f t="array" ref="Q642">SUBSTITUTE(_xlfn.IFS(ISTEXT(citizen_services_records_log!Q642),PROPER(citizen_services_records_log!Q642),ISBLANK(citizen_services_records_log!Q642),"None"),"Id","ID",1)</f>
        <v>Record Incomplete - Contact Number Illegible On Form</v>
      </c>
    </row>
    <row r="643" spans="1:17" x14ac:dyDescent="0.3">
      <c r="A643" s="5" t="str">
        <f>IF(ISBLANK(citizen_services_records_log!A643),"None",(CONCATENATE(UPPER(_xlfn.TEXTBEFORE(SUBSTITUTE(citizen_services_records_log!A643, "-", ""), {"0","1","2","3","4","5","6","7","8","9"}, 1)),"-",RIGHT(citizen_services_records_log!A643,6))))</f>
        <v>SASSA-000922</v>
      </c>
      <c r="B643" s="2">
        <f>IF(ISBLANK(citizen_services_records_log!B643),"None",IF(ISNUMBER(citizen_services_records_log!B643),citizen_services_records_log!B643,DATE(RIGHT(citizen_services_records_log!B643,4),MID(citizen_services_records_log!B643,4,2),LEFT(citizen_services_records_log!B643,2))))</f>
        <v>46064</v>
      </c>
      <c r="C643" s="5" t="str">
        <f>IF(citizen_services_records_log!C643 = "SASSA Grant Status Enquiry","SASSA - Grant Status Enquiry",IF(citizen_services_records_log!C643 = "SASSA Grant Application",  "SASSA - Grant Application", IF(citizen_services_records_log!C643=0,"None", citizen_services_records_log!C643)))</f>
        <v>SASSA - Grant Status Enquiry</v>
      </c>
      <c r="D643" s="5" t="str" cm="1">
        <f t="array" ref="D643">_xlfn.IFS(ISTEXT(citizen_services_records_log!D643),PROPER(citizen_services_records_log!D643),ISBLANK(citizen_services_records_log!D643),"None")</f>
        <v>Vereeniging Home Affairs</v>
      </c>
      <c r="E643" s="5" t="str" cm="1">
        <f t="array" ref="E643">_xlfn.IFS(ISTEXT(citizen_services_records_log!E643),PROPER(citizen_services_records_log!E643),ISBLANK(citizen_services_records_log!E643),"None")</f>
        <v>Mandla Fourie</v>
      </c>
      <c r="F643" s="6" cm="1">
        <f t="array" ref="F643">_xlfn.IFS(ISBLANK(citizen_services_records_log!F643),"None", TYPE(citizen_services_records_log!F643)=1,citizen_services_records_log!F643,citizen_services_records_log!F643="ID NOT PROVIDED","ID not provided" )</f>
        <v>704000000000</v>
      </c>
      <c r="G643" s="4">
        <f>IF(ISBLANK(citizen_services_records_log!G643),"None",IF(ISNUMBER(citizen_services_records_log!G643),citizen_services_records_log!G643,DATE(RIGHT(citizen_services_records_log!G643,4),MID(citizen_services_records_log!G643,4,2),LEFT(citizen_services_records_log!G643,2))))</f>
        <v>39145</v>
      </c>
      <c r="H643" s="5" t="str" cm="1">
        <f t="array" ref="H643">_xlfn.IFS(citizen_services_records_log!H643="M", "Male", citizen_services_records_log!H643 = "F", "Female", citizen_services_records_log!H643="male", "Male", citizen_services_records_log!H643="female","Female", ISBLANK(citizen_services_records_log!H643),"None", citizen_services_records_log!H643 = "Female", "Female", citizen_services_records_log!H643="Male","Male")</f>
        <v>Male</v>
      </c>
      <c r="I643" s="6" t="str">
        <f>IF(OR(ISBLANK(citizen_services_records_log!I643),UPPER(TRIM(citizen_services_records_log!I643))="N/A"),"None",_xlfn.LET(_xlpm.d,RIGHT(SUBSTITUTE(SUBSTITUTE(SUBSTITUTE(SUBSTITUTE(citizen_services_records_log!I643," ",""),"-",""),"(",""),")",""),9),"0"&amp;LEFT(_xlpm.d,2)&amp;" "&amp;MID(_xlpm.d,3,3)&amp;" "&amp;RIGHT(_xlpm.d,4)))</f>
        <v>None</v>
      </c>
      <c r="J643" s="5" t="str" cm="1">
        <f t="array" ref="J643">_xlfn.IFS(ISTEXT(citizen_services_records_log!J643),citizen_services_records_log!J643,ISBLANK(citizen_services_records_log!J643),"None")</f>
        <v>Ward 15</v>
      </c>
      <c r="K643" s="5" t="str" cm="1">
        <f t="array" ref="K643">_xlfn.IFS(ISTEXT(citizen_services_records_log!K643),citizen_services_records_log!K643, ISBLANK(citizen_services_records_log!K643),"None")</f>
        <v>Child Support Grant</v>
      </c>
      <c r="L643" s="5" t="str" cm="1">
        <f t="array" ref="L643">SUBSTITUTE(PROPER(_xlfn.IFS(ISTEXT(citizen_services_records_log!L643),citizen_services_records_log!L643, ISBLANK(citizen_services_records_log!L643),"None")),"Id","ID",1)</f>
        <v>Complete</v>
      </c>
      <c r="M643" s="5" t="str" cm="1">
        <f t="array" ref="M643">IF(citizen_services_records_log!M643 = "Re-opened","Re-opened",PROPER(_xlfn.IFS(ISTEXT(citizen_services_records_log!M643),citizen_services_records_log!M643, ISBLANK(citizen_services_records_log!M643),"None")))</f>
        <v>None</v>
      </c>
      <c r="N643" s="5" t="str" cm="1">
        <f t="array" ref="N643">(_xlfn.IFS(ISTEXT(citizen_services_records_log!N643),citizen_services_records_log!N643,ISBLANK(citizen_services_records_log!N643),"None"))</f>
        <v>Q246</v>
      </c>
      <c r="O643" s="5" t="str" cm="1">
        <f t="array" ref="O643">_xlfn.IFS(ISTEXT(citizen_services_records_log!O643),PROPER(citizen_services_records_log!O643),ISBLANK(citizen_services_records_log!O643),"None")</f>
        <v>Refilwe Swart</v>
      </c>
      <c r="P643" s="4" t="str">
        <f>IF(ISBLANK(citizen_services_records_log!P643),"None",IF(ISNUMBER(citizen_services_records_log!P643),citizen_services_records_log!P643,DATE(RIGHT(citizen_services_records_log!P643,4),MID(citizen_services_records_log!P643,4,2),LEFT(citizen_services_records_log!P643,2))))</f>
        <v>None</v>
      </c>
      <c r="Q643" s="5" t="str" cm="1">
        <f t="array" ref="Q643">SUBSTITUTE(_xlfn.IFS(ISTEXT(citizen_services_records_log!Q643),PROPER(citizen_services_records_log!Q643),ISBLANK(citizen_services_records_log!Q643),"None"),"Id","ID",1)</f>
        <v>Elderly Applicant Assisted Due To Mobility Issues</v>
      </c>
    </row>
    <row r="644" spans="1:17" x14ac:dyDescent="0.3">
      <c r="A644" s="5" t="str">
        <f>IF(ISBLANK(citizen_services_records_log!A644),"None",(CONCATENATE(UPPER(_xlfn.TEXTBEFORE(SUBSTITUTE(citizen_services_records_log!A644, "-", ""), {"0","1","2","3","4","5","6","7","8","9"}, 1)),"-",RIGHT(citizen_services_records_log!A644,6))))</f>
        <v>DHA-000724</v>
      </c>
      <c r="B644" s="2">
        <f>IF(ISBLANK(citizen_services_records_log!B644),"None",IF(ISNUMBER(citizen_services_records_log!B644),citizen_services_records_log!B644,DATE(RIGHT(citizen_services_records_log!B644,4),MID(citizen_services_records_log!B644,4,2),LEFT(citizen_services_records_log!B644,2))))</f>
        <v>46018</v>
      </c>
      <c r="C644" s="5" t="str">
        <f>IF(citizen_services_records_log!C644 = "SASSA Grant Status Enquiry","SASSA - Grant Status Enquiry",IF(citizen_services_records_log!C644 = "SASSA Grant Application",  "SASSA - Grant Application", IF(citizen_services_records_log!C644=0,"None", citizen_services_records_log!C644)))</f>
        <v>Home Affairs - ID Application</v>
      </c>
      <c r="D644" s="5" t="str" cm="1">
        <f t="array" ref="D644">_xlfn.IFS(ISTEXT(citizen_services_records_log!D644),PROPER(citizen_services_records_log!D644),ISBLANK(citizen_services_records_log!D644),"None")</f>
        <v>Emfuleni Municipal Office</v>
      </c>
      <c r="E644" s="5" t="str" cm="1">
        <f t="array" ref="E644">_xlfn.IFS(ISTEXT(citizen_services_records_log!E644),PROPER(citizen_services_records_log!E644),ISBLANK(citizen_services_records_log!E644),"None")</f>
        <v>Zodwa Fourie</v>
      </c>
      <c r="F644" s="6" cm="1">
        <f t="array" ref="F644">_xlfn.IFS(ISBLANK(citizen_services_records_log!F644),"None", TYPE(citizen_services_records_log!F644)=1,citizen_services_records_log!F644,citizen_services_records_log!F644="ID NOT PROVIDED","ID not provided" )</f>
        <v>6610000000000</v>
      </c>
      <c r="G644" s="4">
        <f>IF(ISBLANK(citizen_services_records_log!G644),"None",IF(ISNUMBER(citizen_services_records_log!G644),citizen_services_records_log!G644,DATE(RIGHT(citizen_services_records_log!G644,4),MID(citizen_services_records_log!G644,4,2),LEFT(citizen_services_records_log!G644,2))))</f>
        <v>24209</v>
      </c>
      <c r="H644" s="5" t="str" cm="1">
        <f t="array" ref="H644">_xlfn.IFS(citizen_services_records_log!H644="M", "Male", citizen_services_records_log!H644 = "F", "Female", citizen_services_records_log!H644="male", "Male", citizen_services_records_log!H644="female","Female", ISBLANK(citizen_services_records_log!H644),"None", citizen_services_records_log!H644 = "Female", "Female", citizen_services_records_log!H644="Male","Male")</f>
        <v>Female</v>
      </c>
      <c r="I644" s="6" t="str">
        <f>IF(OR(ISBLANK(citizen_services_records_log!I644),UPPER(TRIM(citizen_services_records_log!I644))="N/A"),"None",_xlfn.LET(_xlpm.d,RIGHT(SUBSTITUTE(SUBSTITUTE(SUBSTITUTE(SUBSTITUTE(citizen_services_records_log!I644," ",""),"-",""),"(",""),")",""),9),"0"&amp;LEFT(_xlpm.d,2)&amp;" "&amp;MID(_xlpm.d,3,3)&amp;" "&amp;RIGHT(_xlpm.d,4)))</f>
        <v>065 263 5504</v>
      </c>
      <c r="J644" s="5" t="str" cm="1">
        <f t="array" ref="J644">_xlfn.IFS(ISTEXT(citizen_services_records_log!J644),citizen_services_records_log!J644,ISBLANK(citizen_services_records_log!J644),"None")</f>
        <v>Ward 7</v>
      </c>
      <c r="K644" s="5" t="str" cm="1">
        <f t="array" ref="K644">_xlfn.IFS(ISTEXT(citizen_services_records_log!K644),citizen_services_records_log!K644, ISBLANK(citizen_services_records_log!K644),"None")</f>
        <v>None</v>
      </c>
      <c r="L644" s="5" t="str" cm="1">
        <f t="array" ref="L644">SUBSTITUTE(PROPER(_xlfn.IFS(ISTEXT(citizen_services_records_log!L644),citizen_services_records_log!L644, ISBLANK(citizen_services_records_log!L644),"None")),"Id","ID",1)</f>
        <v>Complete</v>
      </c>
      <c r="M644" s="5" t="str" cm="1">
        <f t="array" ref="M644">IF(citizen_services_records_log!M644 = "Re-opened","Re-opened",PROPER(_xlfn.IFS(ISTEXT(citizen_services_records_log!M644),citizen_services_records_log!M644, ISBLANK(citizen_services_records_log!M644),"None")))</f>
        <v>Awaiting Documents</v>
      </c>
      <c r="N644" s="5" t="str" cm="1">
        <f t="array" ref="N644">(_xlfn.IFS(ISTEXT(citizen_services_records_log!N644),citizen_services_records_log!N644,ISBLANK(citizen_services_records_log!N644),"None"))</f>
        <v>Q024</v>
      </c>
      <c r="O644" s="5" t="str" cm="1">
        <f t="array" ref="O644">_xlfn.IFS(ISTEXT(citizen_services_records_log!O644),PROPER(citizen_services_records_log!O644),ISBLANK(citizen_services_records_log!O644),"None")</f>
        <v>Lerato Mahlangu</v>
      </c>
      <c r="P644" s="4" t="str">
        <f>IF(ISBLANK(citizen_services_records_log!P644),"None",IF(ISNUMBER(citizen_services_records_log!P644),citizen_services_records_log!P644,DATE(RIGHT(citizen_services_records_log!P644,4),MID(citizen_services_records_log!P644,4,2),LEFT(citizen_services_records_log!P644,2))))</f>
        <v>None</v>
      </c>
      <c r="Q644" s="5" t="str" cm="1">
        <f t="array" ref="Q644">SUBSTITUTE(_xlfn.IFS(ISTEXT(citizen_services_records_log!Q644),PROPER(citizen_services_records_log!Q644),ISBLANK(citizen_services_records_log!Q644),"None"),"Id","ID",1)</f>
        <v>System Offline - Captured Manually, Will Upload Later</v>
      </c>
    </row>
    <row r="645" spans="1:17" x14ac:dyDescent="0.3">
      <c r="A645" s="5" t="str">
        <f>IF(ISBLANK(citizen_services_records_log!A645),"None",(CONCATENATE(UPPER(_xlfn.TEXTBEFORE(SUBSTITUTE(citizen_services_records_log!A645, "-", ""), {"0","1","2","3","4","5","6","7","8","9"}, 1)),"-",RIGHT(citizen_services_records_log!A645,6))))</f>
        <v>SASSA-000290</v>
      </c>
      <c r="B645" s="2">
        <f>IF(ISBLANK(citizen_services_records_log!B645),"None",IF(ISNUMBER(citizen_services_records_log!B645),citizen_services_records_log!B645,DATE(RIGHT(citizen_services_records_log!B645,4),MID(citizen_services_records_log!B645,4,2),LEFT(citizen_services_records_log!B645,2))))</f>
        <v>46071</v>
      </c>
      <c r="C645" s="5" t="str">
        <f>IF(citizen_services_records_log!C645 = "SASSA Grant Status Enquiry","SASSA - Grant Status Enquiry",IF(citizen_services_records_log!C645 = "SASSA Grant Application",  "SASSA - Grant Application", IF(citizen_services_records_log!C645=0,"None", citizen_services_records_log!C645)))</f>
        <v>SASSA - Grant Application</v>
      </c>
      <c r="D645" s="5" t="str" cm="1">
        <f t="array" ref="D645">_xlfn.IFS(ISTEXT(citizen_services_records_log!D645),PROPER(citizen_services_records_log!D645),ISBLANK(citizen_services_records_log!D645),"None")</f>
        <v>Meyerton Municipal Office</v>
      </c>
      <c r="E645" s="5" t="str" cm="1">
        <f t="array" ref="E645">_xlfn.IFS(ISTEXT(citizen_services_records_log!E645),PROPER(citizen_services_records_log!E645),ISBLANK(citizen_services_records_log!E645),"None")</f>
        <v>Sizwe Fourie</v>
      </c>
      <c r="F645" s="6" cm="1">
        <f t="array" ref="F645">_xlfn.IFS(ISBLANK(citizen_services_records_log!F645),"None", TYPE(citizen_services_records_log!F645)=1,citizen_services_records_log!F645,citizen_services_records_log!F645="ID NOT PROVIDED","ID not provided" )</f>
        <v>5010000000000</v>
      </c>
      <c r="G645" s="4" t="str">
        <f>IF(ISBLANK(citizen_services_records_log!G645),"None",IF(ISNUMBER(citizen_services_records_log!G645),citizen_services_records_log!G645,DATE(RIGHT(citizen_services_records_log!G645,4),MID(citizen_services_records_log!G645,4,2),LEFT(citizen_services_records_log!G645,2))))</f>
        <v>None</v>
      </c>
      <c r="H645" s="5" t="str" cm="1">
        <f t="array" ref="H645">_xlfn.IFS(citizen_services_records_log!H645="M", "Male", citizen_services_records_log!H645 = "F", "Female", citizen_services_records_log!H645="male", "Male", citizen_services_records_log!H645="female","Female", ISBLANK(citizen_services_records_log!H645),"None", citizen_services_records_log!H645 = "Female", "Female", citizen_services_records_log!H645="Male","Male")</f>
        <v>Male</v>
      </c>
      <c r="I645" s="6" t="str">
        <f>IF(OR(ISBLANK(citizen_services_records_log!I645),UPPER(TRIM(citizen_services_records_log!I645))="N/A"),"None",_xlfn.LET(_xlpm.d,RIGHT(SUBSTITUTE(SUBSTITUTE(SUBSTITUTE(SUBSTITUTE(citizen_services_records_log!I645," ",""),"-",""),"(",""),")",""),9),"0"&amp;LEFT(_xlpm.d,2)&amp;" "&amp;MID(_xlpm.d,3,3)&amp;" "&amp;RIGHT(_xlpm.d,4)))</f>
        <v>081 646 5063</v>
      </c>
      <c r="J645" s="5" t="str" cm="1">
        <f t="array" ref="J645">_xlfn.IFS(ISTEXT(citizen_services_records_log!J645),citizen_services_records_log!J645,ISBLANK(citizen_services_records_log!J645),"None")</f>
        <v>Ward 20</v>
      </c>
      <c r="K645" s="5" t="str" cm="1">
        <f t="array" ref="K645">_xlfn.IFS(ISTEXT(citizen_services_records_log!K645),citizen_services_records_log!K645, ISBLANK(citizen_services_records_log!K645),"None")</f>
        <v>Older Person's Grant</v>
      </c>
      <c r="L645" s="5" t="str" cm="1">
        <f t="array" ref="L645">SUBSTITUTE(PROPER(_xlfn.IFS(ISTEXT(citizen_services_records_log!L645),citizen_services_records_log!L645, ISBLANK(citizen_services_records_log!L645),"None")),"Id","ID",1)</f>
        <v>Under Review</v>
      </c>
      <c r="M645" s="5" t="str" cm="1">
        <f t="array" ref="M645">IF(citizen_services_records_log!M645 = "Re-opened","Re-opened",PROPER(_xlfn.IFS(ISTEXT(citizen_services_records_log!M645),citizen_services_records_log!M645, ISBLANK(citizen_services_records_log!M645),"None")))</f>
        <v>Resolved</v>
      </c>
      <c r="N645" s="5" t="str" cm="1">
        <f t="array" ref="N645">(_xlfn.IFS(ISTEXT(citizen_services_records_log!N645),citizen_services_records_log!N645,ISBLANK(citizen_services_records_log!N645),"None"))</f>
        <v>Q065</v>
      </c>
      <c r="O645" s="5" t="str" cm="1">
        <f t="array" ref="O645">_xlfn.IFS(ISTEXT(citizen_services_records_log!O645),PROPER(citizen_services_records_log!O645),ISBLANK(citizen_services_records_log!O645),"None")</f>
        <v>Werner Mahlangu</v>
      </c>
      <c r="P645" s="4" t="str">
        <f>IF(ISBLANK(citizen_services_records_log!P645),"None",IF(ISNUMBER(citizen_services_records_log!P645),citizen_services_records_log!P645,DATE(RIGHT(citizen_services_records_log!P645,4),MID(citizen_services_records_log!P645,4,2),LEFT(citizen_services_records_log!P645,2))))</f>
        <v>None</v>
      </c>
      <c r="Q645" s="5" t="str" cm="1">
        <f t="array" ref="Q645">SUBSTITUTE(_xlfn.IFS(ISTEXT(citizen_services_records_log!Q645),PROPER(citizen_services_records_log!Q645),ISBLANK(citizen_services_records_log!Q645),"None"),"Id","ID",1)</f>
        <v>Record Incomplete - Contact Number Illegible On Form</v>
      </c>
    </row>
    <row r="646" spans="1:17" x14ac:dyDescent="0.3">
      <c r="A646" s="5" t="str">
        <f>IF(ISBLANK(citizen_services_records_log!A646),"None",(CONCATENATE(UPPER(_xlfn.TEXTBEFORE(SUBSTITUTE(citizen_services_records_log!A646, "-", ""), {"0","1","2","3","4","5","6","7","8","9"}, 1)),"-",RIGHT(citizen_services_records_log!A646,6))))</f>
        <v>CLN-000768</v>
      </c>
      <c r="B646" s="2">
        <f>IF(ISBLANK(citizen_services_records_log!B646),"None",IF(ISNUMBER(citizen_services_records_log!B646),citizen_services_records_log!B646,DATE(RIGHT(citizen_services_records_log!B646,4),MID(citizen_services_records_log!B646,4,2),LEFT(citizen_services_records_log!B646,2))))</f>
        <v>46127</v>
      </c>
      <c r="C646" s="5" t="str">
        <f>IF(citizen_services_records_log!C646 = "SASSA Grant Status Enquiry","SASSA - Grant Status Enquiry",IF(citizen_services_records_log!C646 = "SASSA Grant Application",  "SASSA - Grant Application", IF(citizen_services_records_log!C646=0,"None", citizen_services_records_log!C646)))</f>
        <v>Clinic - Immunisation</v>
      </c>
      <c r="D646" s="5" t="str" cm="1">
        <f t="array" ref="D646">_xlfn.IFS(ISTEXT(citizen_services_records_log!D646),PROPER(citizen_services_records_log!D646),ISBLANK(citizen_services_records_log!D646),"None")</f>
        <v>Boipatong Clinic</v>
      </c>
      <c r="E646" s="5" t="str" cm="1">
        <f t="array" ref="E646">_xlfn.IFS(ISTEXT(citizen_services_records_log!E646),PROPER(citizen_services_records_log!E646),ISBLANK(citizen_services_records_log!E646),"None")</f>
        <v>Elizabeth Sithole</v>
      </c>
      <c r="F646" s="6" cm="1">
        <f t="array" ref="F646">_xlfn.IFS(ISBLANK(citizen_services_records_log!F646),"None", TYPE(citizen_services_records_log!F646)=1,citizen_services_records_log!F646,citizen_services_records_log!F646="ID NOT PROVIDED","ID not provided" )</f>
        <v>2410000000000</v>
      </c>
      <c r="G646" s="4">
        <f>IF(ISBLANK(citizen_services_records_log!G646),"None",IF(ISNUMBER(citizen_services_records_log!G646),citizen_services_records_log!G646,DATE(RIGHT(citizen_services_records_log!G646,4),MID(citizen_services_records_log!G646,4,2),LEFT(citizen_services_records_log!G646,2))))</f>
        <v>45595</v>
      </c>
      <c r="H646" s="5" t="str" cm="1">
        <f t="array" ref="H646">_xlfn.IFS(citizen_services_records_log!H646="M", "Male", citizen_services_records_log!H646 = "F", "Female", citizen_services_records_log!H646="male", "Male", citizen_services_records_log!H646="female","Female", ISBLANK(citizen_services_records_log!H646),"None", citizen_services_records_log!H646 = "Female", "Female", citizen_services_records_log!H646="Male","Male")</f>
        <v>Male</v>
      </c>
      <c r="I646" s="6" t="str">
        <f>IF(OR(ISBLANK(citizen_services_records_log!I646),UPPER(TRIM(citizen_services_records_log!I646))="N/A"),"None",_xlfn.LET(_xlpm.d,RIGHT(SUBSTITUTE(SUBSTITUTE(SUBSTITUTE(SUBSTITUTE(citizen_services_records_log!I646," ",""),"-",""),"(",""),")",""),9),"0"&amp;LEFT(_xlpm.d,2)&amp;" "&amp;MID(_xlpm.d,3,3)&amp;" "&amp;RIGHT(_xlpm.d,4)))</f>
        <v>070 190 5773</v>
      </c>
      <c r="J646" s="5" t="str" cm="1">
        <f t="array" ref="J646">_xlfn.IFS(ISTEXT(citizen_services_records_log!J646),citizen_services_records_log!J646,ISBLANK(citizen_services_records_log!J646),"None")</f>
        <v>Ward 6</v>
      </c>
      <c r="K646" s="5" t="str" cm="1">
        <f t="array" ref="K646">_xlfn.IFS(ISTEXT(citizen_services_records_log!K646),citizen_services_records_log!K646, ISBLANK(citizen_services_records_log!K646),"None")</f>
        <v>None</v>
      </c>
      <c r="L646" s="5" t="str" cm="1">
        <f t="array" ref="L646">SUBSTITUTE(PROPER(_xlfn.IFS(ISTEXT(citizen_services_records_log!L646),citizen_services_records_log!L646, ISBLANK(citizen_services_records_log!L646),"None")),"Id","ID",1)</f>
        <v>Under Review</v>
      </c>
      <c r="M646" s="5" t="str" cm="1">
        <f t="array" ref="M646">IF(citizen_services_records_log!M646 = "Re-opened","Re-opened",PROPER(_xlfn.IFS(ISTEXT(citizen_services_records_log!M646),citizen_services_records_log!M646, ISBLANK(citizen_services_records_log!M646),"None")))</f>
        <v>Captured</v>
      </c>
      <c r="N646" s="5" t="str" cm="1">
        <f t="array" ref="N646">(_xlfn.IFS(ISTEXT(citizen_services_records_log!N646),citizen_services_records_log!N646,ISBLANK(citizen_services_records_log!N646),"None"))</f>
        <v>Q238</v>
      </c>
      <c r="O646" s="5" t="str" cm="1">
        <f t="array" ref="O646">_xlfn.IFS(ISTEXT(citizen_services_records_log!O646),PROPER(citizen_services_records_log!O646),ISBLANK(citizen_services_records_log!O646),"None")</f>
        <v>None</v>
      </c>
      <c r="P646" s="4" t="str">
        <f>IF(ISBLANK(citizen_services_records_log!P646),"None",IF(ISNUMBER(citizen_services_records_log!P646),citizen_services_records_log!P646,DATE(RIGHT(citizen_services_records_log!P646,4),MID(citizen_services_records_log!P646,4,2),LEFT(citizen_services_records_log!P646,2))))</f>
        <v>None</v>
      </c>
      <c r="Q646" s="5" t="str" cm="1">
        <f t="array" ref="Q646">SUBSTITUTE(_xlfn.IFS(ISTEXT(citizen_services_records_log!Q646),PROPER(citizen_services_records_log!Q646),ISBLANK(citizen_services_records_log!Q646),"None"),"Id","ID",1)</f>
        <v>Record Incomplete - Contact Number Illegible On Form</v>
      </c>
    </row>
    <row r="647" spans="1:17" x14ac:dyDescent="0.3">
      <c r="A647" s="5" t="str">
        <f>IF(ISBLANK(citizen_services_records_log!A647),"None",(CONCATENATE(UPPER(_xlfn.TEXTBEFORE(SUBSTITUTE(citizen_services_records_log!A647, "-", ""), {"0","1","2","3","4","5","6","7","8","9"}, 1)),"-",RIGHT(citizen_services_records_log!A647,6))))</f>
        <v>CLN-000316</v>
      </c>
      <c r="B647" s="2">
        <f>IF(ISBLANK(citizen_services_records_log!B647),"None",IF(ISNUMBER(citizen_services_records_log!B647),citizen_services_records_log!B647,DATE(RIGHT(citizen_services_records_log!B647,4),MID(citizen_services_records_log!B647,4,2),LEFT(citizen_services_records_log!B647,2))))</f>
        <v>46227</v>
      </c>
      <c r="C647" s="5" t="str">
        <f>IF(citizen_services_records_log!C647 = "SASSA Grant Status Enquiry","SASSA - Grant Status Enquiry",IF(citizen_services_records_log!C647 = "SASSA Grant Application",  "SASSA - Grant Application", IF(citizen_services_records_log!C647=0,"None", citizen_services_records_log!C647)))</f>
        <v>Clinic - General Consultation</v>
      </c>
      <c r="D647" s="5" t="str" cm="1">
        <f t="array" ref="D647">_xlfn.IFS(ISTEXT(citizen_services_records_log!D647),PROPER(citizen_services_records_log!D647),ISBLANK(citizen_services_records_log!D647),"None")</f>
        <v>Sasolburg Home Affairs</v>
      </c>
      <c r="E647" s="5" t="str" cm="1">
        <f t="array" ref="E647">_xlfn.IFS(ISTEXT(citizen_services_records_log!E647),PROPER(citizen_services_records_log!E647),ISBLANK(citizen_services_records_log!E647),"None")</f>
        <v>Zodwa Mahlangu</v>
      </c>
      <c r="F647" s="6" cm="1">
        <f t="array" ref="F647">_xlfn.IFS(ISBLANK(citizen_services_records_log!F647),"None", TYPE(citizen_services_records_log!F647)=1,citizen_services_records_log!F647,citizen_services_records_log!F647="ID NOT PROVIDED","ID not provided" )</f>
        <v>6910000000000</v>
      </c>
      <c r="G647" s="4">
        <f>IF(ISBLANK(citizen_services_records_log!G647),"None",IF(ISNUMBER(citizen_services_records_log!G647),citizen_services_records_log!G647,DATE(RIGHT(citizen_services_records_log!G647,4),MID(citizen_services_records_log!G647,4,2),LEFT(citizen_services_records_log!G647,2))))</f>
        <v>25459</v>
      </c>
      <c r="H647" s="5" t="str" cm="1">
        <f t="array" ref="H647">_xlfn.IFS(citizen_services_records_log!H647="M", "Male", citizen_services_records_log!H647 = "F", "Female", citizen_services_records_log!H647="male", "Male", citizen_services_records_log!H647="female","Female", ISBLANK(citizen_services_records_log!H647),"None", citizen_services_records_log!H647 = "Female", "Female", citizen_services_records_log!H647="Male","Male")</f>
        <v>Male</v>
      </c>
      <c r="I647" s="6" t="str">
        <f>IF(OR(ISBLANK(citizen_services_records_log!I647),UPPER(TRIM(citizen_services_records_log!I647))="N/A"),"None",_xlfn.LET(_xlpm.d,RIGHT(SUBSTITUTE(SUBSTITUTE(SUBSTITUTE(SUBSTITUTE(citizen_services_records_log!I647," ",""),"-",""),"(",""),")",""),9),"0"&amp;LEFT(_xlpm.d,2)&amp;" "&amp;MID(_xlpm.d,3,3)&amp;" "&amp;RIGHT(_xlpm.d,4)))</f>
        <v>None</v>
      </c>
      <c r="J647" s="5" t="str" cm="1">
        <f t="array" ref="J647">_xlfn.IFS(ISTEXT(citizen_services_records_log!J647),citizen_services_records_log!J647,ISBLANK(citizen_services_records_log!J647),"None")</f>
        <v>Ward 9</v>
      </c>
      <c r="K647" s="5" t="str" cm="1">
        <f t="array" ref="K647">_xlfn.IFS(ISTEXT(citizen_services_records_log!K647),citizen_services_records_log!K647, ISBLANK(citizen_services_records_log!K647),"None")</f>
        <v>None</v>
      </c>
      <c r="L647" s="5" t="str" cm="1">
        <f t="array" ref="L647">SUBSTITUTE(PROPER(_xlfn.IFS(ISTEXT(citizen_services_records_log!L647),citizen_services_records_log!L647, ISBLANK(citizen_services_records_log!L647),"None")),"Id","ID",1)</f>
        <v>Under Review</v>
      </c>
      <c r="M647" s="5" t="str" cm="1">
        <f t="array" ref="M647">IF(citizen_services_records_log!M647 = "Re-opened","Re-opened",PROPER(_xlfn.IFS(ISTEXT(citizen_services_records_log!M647),citizen_services_records_log!M647, ISBLANK(citizen_services_records_log!M647),"None")))</f>
        <v>Resolved</v>
      </c>
      <c r="N647" s="5" t="str" cm="1">
        <f t="array" ref="N647">(_xlfn.IFS(ISTEXT(citizen_services_records_log!N647),citizen_services_records_log!N647,ISBLANK(citizen_services_records_log!N647),"None"))</f>
        <v>None</v>
      </c>
      <c r="O647" s="5" t="str" cm="1">
        <f t="array" ref="O647">_xlfn.IFS(ISTEXT(citizen_services_records_log!O647),PROPER(citizen_services_records_log!O647),ISBLANK(citizen_services_records_log!O647),"None")</f>
        <v>None</v>
      </c>
      <c r="P647" s="4" t="str">
        <f>IF(ISBLANK(citizen_services_records_log!P647),"None",IF(ISNUMBER(citizen_services_records_log!P647),citizen_services_records_log!P647,DATE(RIGHT(citizen_services_records_log!P647,4),MID(citizen_services_records_log!P647,4,2),LEFT(citizen_services_records_log!P647,2))))</f>
        <v>None</v>
      </c>
      <c r="Q647" s="5" t="str" cm="1">
        <f t="array" ref="Q647">SUBSTITUTE(_xlfn.IFS(ISTEXT(citizen_services_records_log!Q647),PROPER(citizen_services_records_log!Q647),ISBLANK(citizen_services_records_log!Q647),"None"),"Id","ID",1)</f>
        <v>Applicant Is A Minor, Guardian Present And Documented</v>
      </c>
    </row>
    <row r="648" spans="1:17" x14ac:dyDescent="0.3">
      <c r="A648" s="5" t="str">
        <f>IF(ISBLANK(citizen_services_records_log!A648),"None",(CONCATENATE(UPPER(_xlfn.TEXTBEFORE(SUBSTITUTE(citizen_services_records_log!A648, "-", ""), {"0","1","2","3","4","5","6","7","8","9"}, 1)),"-",RIGHT(citizen_services_records_log!A648,6))))</f>
        <v>SASSA-000664</v>
      </c>
      <c r="B648" s="2">
        <f>IF(ISBLANK(citizen_services_records_log!B648),"None",IF(ISNUMBER(citizen_services_records_log!B648),citizen_services_records_log!B648,DATE(RIGHT(citizen_services_records_log!B648,4),MID(citizen_services_records_log!B648,4,2),LEFT(citizen_services_records_log!B648,2))))</f>
        <v>46040</v>
      </c>
      <c r="C648" s="5" t="str">
        <f>IF(citizen_services_records_log!C648 = "SASSA Grant Status Enquiry","SASSA - Grant Status Enquiry",IF(citizen_services_records_log!C648 = "SASSA Grant Application",  "SASSA - Grant Application", IF(citizen_services_records_log!C648=0,"None", citizen_services_records_log!C648)))</f>
        <v>SASSA - Grant Application</v>
      </c>
      <c r="D648" s="5" t="str" cm="1">
        <f t="array" ref="D648">_xlfn.IFS(ISTEXT(citizen_services_records_log!D648),PROPER(citizen_services_records_log!D648),ISBLANK(citizen_services_records_log!D648),"None")</f>
        <v>Vereeniging Home Affairs</v>
      </c>
      <c r="E648" s="5" t="str" cm="1">
        <f t="array" ref="E648">_xlfn.IFS(ISTEXT(citizen_services_records_log!E648),PROPER(citizen_services_records_log!E648),ISBLANK(citizen_services_records_log!E648),"None")</f>
        <v>Bongani Ndlovu</v>
      </c>
      <c r="F648" s="6" cm="1">
        <f t="array" ref="F648">_xlfn.IFS(ISBLANK(citizen_services_records_log!F648),"None", TYPE(citizen_services_records_log!F648)=1,citizen_services_records_log!F648,citizen_services_records_log!F648="ID NOT PROVIDED","ID not provided" )</f>
        <v>1300000000000</v>
      </c>
      <c r="G648" s="4">
        <f>IF(ISBLANK(citizen_services_records_log!G648),"None",IF(ISNUMBER(citizen_services_records_log!G648),citizen_services_records_log!G648,DATE(RIGHT(citizen_services_records_log!G648,4),MID(citizen_services_records_log!G648,4,2),LEFT(citizen_services_records_log!G648,2))))</f>
        <v>41319</v>
      </c>
      <c r="H648" s="5" t="str" cm="1">
        <f t="array" ref="H648">_xlfn.IFS(citizen_services_records_log!H648="M", "Male", citizen_services_records_log!H648 = "F", "Female", citizen_services_records_log!H648="male", "Male", citizen_services_records_log!H648="female","Female", ISBLANK(citizen_services_records_log!H648),"None", citizen_services_records_log!H648 = "Female", "Female", citizen_services_records_log!H648="Male","Male")</f>
        <v>Male</v>
      </c>
      <c r="I648" s="6" t="str">
        <f>IF(OR(ISBLANK(citizen_services_records_log!I648),UPPER(TRIM(citizen_services_records_log!I648))="N/A"),"None",_xlfn.LET(_xlpm.d,RIGHT(SUBSTITUTE(SUBSTITUTE(SUBSTITUTE(SUBSTITUTE(citizen_services_records_log!I648," ",""),"-",""),"(",""),")",""),9),"0"&amp;LEFT(_xlpm.d,2)&amp;" "&amp;MID(_xlpm.d,3,3)&amp;" "&amp;RIGHT(_xlpm.d,4)))</f>
        <v>066 908 5856</v>
      </c>
      <c r="J648" s="5" t="str" cm="1">
        <f t="array" ref="J648">_xlfn.IFS(ISTEXT(citizen_services_records_log!J648),citizen_services_records_log!J648,ISBLANK(citizen_services_records_log!J648),"None")</f>
        <v>Ward 13</v>
      </c>
      <c r="K648" s="5" t="str" cm="1">
        <f t="array" ref="K648">_xlfn.IFS(ISTEXT(citizen_services_records_log!K648),citizen_services_records_log!K648, ISBLANK(citizen_services_records_log!K648),"None")</f>
        <v>None</v>
      </c>
      <c r="L648" s="5" t="str" cm="1">
        <f t="array" ref="L648">SUBSTITUTE(PROPER(_xlfn.IFS(ISTEXT(citizen_services_records_log!L648),citizen_services_records_log!L648, ISBLANK(citizen_services_records_log!L648),"None")),"Id","ID",1)</f>
        <v>Rejected</v>
      </c>
      <c r="M648" s="5" t="str" cm="1">
        <f t="array" ref="M648">IF(citizen_services_records_log!M648 = "Re-opened","Re-opened",PROPER(_xlfn.IFS(ISTEXT(citizen_services_records_log!M648),citizen_services_records_log!M648, ISBLANK(citizen_services_records_log!M648),"None")))</f>
        <v>Re-opened</v>
      </c>
      <c r="N648" s="5" t="str" cm="1">
        <f t="array" ref="N648">(_xlfn.IFS(ISTEXT(citizen_services_records_log!N648),citizen_services_records_log!N648,ISBLANK(citizen_services_records_log!N648),"None"))</f>
        <v>Q197</v>
      </c>
      <c r="O648" s="5" t="str" cm="1">
        <f t="array" ref="O648">_xlfn.IFS(ISTEXT(citizen_services_records_log!O648),PROPER(citizen_services_records_log!O648),ISBLANK(citizen_services_records_log!O648),"None")</f>
        <v>Refilwe Sithole</v>
      </c>
      <c r="P648" s="4" t="str">
        <f>IF(ISBLANK(citizen_services_records_log!P648),"None",IF(ISNUMBER(citizen_services_records_log!P648),citizen_services_records_log!P648,DATE(RIGHT(citizen_services_records_log!P648,4),MID(citizen_services_records_log!P648,4,2),LEFT(citizen_services_records_log!P648,2))))</f>
        <v>None</v>
      </c>
      <c r="Q648" s="5" t="str" cm="1">
        <f t="array" ref="Q648">SUBSTITUTE(_xlfn.IFS(ISTEXT(citizen_services_records_log!Q648),PROPER(citizen_services_records_log!Q648),ISBLANK(citizen_services_records_log!Q648),"None"),"Id","ID",1)</f>
        <v>Elderly Applicant Assisted Due To Mobility Issues</v>
      </c>
    </row>
    <row r="649" spans="1:17" x14ac:dyDescent="0.3">
      <c r="A649" s="5" t="str">
        <f>IF(ISBLANK(citizen_services_records_log!A649),"None",(CONCATENATE(UPPER(_xlfn.TEXTBEFORE(SUBSTITUTE(citizen_services_records_log!A649, "-", ""), {"0","1","2","3","4","5","6","7","8","9"}, 1)),"-",RIGHT(citizen_services_records_log!A649,6))))</f>
        <v>MUN-000469</v>
      </c>
      <c r="B649" s="2">
        <f>IF(ISBLANK(citizen_services_records_log!B649),"None",IF(ISNUMBER(citizen_services_records_log!B649),citizen_services_records_log!B649,DATE(RIGHT(citizen_services_records_log!B649,4),MID(citizen_services_records_log!B649,4,2),LEFT(citizen_services_records_log!B649,2))))</f>
        <v>46068</v>
      </c>
      <c r="C649" s="5" t="str">
        <f>IF(citizen_services_records_log!C649 = "SASSA Grant Status Enquiry","SASSA - Grant Status Enquiry",IF(citizen_services_records_log!C649 = "SASSA Grant Application",  "SASSA - Grant Application", IF(citizen_services_records_log!C649=0,"None", citizen_services_records_log!C649)))</f>
        <v>Municipal - Account Query</v>
      </c>
      <c r="D649" s="5" t="str" cm="1">
        <f t="array" ref="D649">_xlfn.IFS(ISTEXT(citizen_services_records_log!D649),PROPER(citizen_services_records_log!D649),ISBLANK(citizen_services_records_log!D649),"None")</f>
        <v>Emfuleni Municipal Office</v>
      </c>
      <c r="E649" s="5" t="str" cm="1">
        <f t="array" ref="E649">_xlfn.IFS(ISTEXT(citizen_services_records_log!E649),PROPER(citizen_services_records_log!E649),ISBLANK(citizen_services_records_log!E649),"None")</f>
        <v>Zodwa Sithole</v>
      </c>
      <c r="F649" s="6" cm="1">
        <f t="array" ref="F649">_xlfn.IFS(ISBLANK(citizen_services_records_log!F649),"None", TYPE(citizen_services_records_log!F649)=1,citizen_services_records_log!F649,citizen_services_records_log!F649="ID NOT PROVIDED","ID not provided" )</f>
        <v>7910000000000</v>
      </c>
      <c r="G649" s="4">
        <f>IF(ISBLANK(citizen_services_records_log!G649),"None",IF(ISNUMBER(citizen_services_records_log!G649),citizen_services_records_log!G649,DATE(RIGHT(citizen_services_records_log!G649,4),MID(citizen_services_records_log!G649,4,2),LEFT(citizen_services_records_log!G649,2))))</f>
        <v>29048</v>
      </c>
      <c r="H649" s="5" t="str" cm="1">
        <f t="array" ref="H649">_xlfn.IFS(citizen_services_records_log!H649="M", "Male", citizen_services_records_log!H649 = "F", "Female", citizen_services_records_log!H649="male", "Male", citizen_services_records_log!H649="female","Female", ISBLANK(citizen_services_records_log!H649),"None", citizen_services_records_log!H649 = "Female", "Female", citizen_services_records_log!H649="Male","Male")</f>
        <v>Male</v>
      </c>
      <c r="I649" s="6" t="str">
        <f>IF(OR(ISBLANK(citizen_services_records_log!I649),UPPER(TRIM(citizen_services_records_log!I649))="N/A"),"None",_xlfn.LET(_xlpm.d,RIGHT(SUBSTITUTE(SUBSTITUTE(SUBSTITUTE(SUBSTITUTE(citizen_services_records_log!I649," ",""),"-",""),"(",""),")",""),9),"0"&amp;LEFT(_xlpm.d,2)&amp;" "&amp;MID(_xlpm.d,3,3)&amp;" "&amp;RIGHT(_xlpm.d,4)))</f>
        <v>066 349 2992</v>
      </c>
      <c r="J649" s="5" t="str" cm="1">
        <f t="array" ref="J649">_xlfn.IFS(ISTEXT(citizen_services_records_log!J649),citizen_services_records_log!J649,ISBLANK(citizen_services_records_log!J649),"None")</f>
        <v>Ward 3 (Informal Settlement)</v>
      </c>
      <c r="K649" s="5" t="str" cm="1">
        <f t="array" ref="K649">_xlfn.IFS(ISTEXT(citizen_services_records_log!K649),citizen_services_records_log!K649, ISBLANK(citizen_services_records_log!K649),"None")</f>
        <v>None</v>
      </c>
      <c r="L649" s="5" t="str" cm="1">
        <f t="array" ref="L649">SUBSTITUTE(PROPER(_xlfn.IFS(ISTEXT(citizen_services_records_log!L649),citizen_services_records_log!L649, ISBLANK(citizen_services_records_log!L649),"None")),"Id","ID",1)</f>
        <v>Incomplete - Missing Proof Of Residence</v>
      </c>
      <c r="M649" s="5" t="str" cm="1">
        <f t="array" ref="M649">IF(citizen_services_records_log!M649 = "Re-opened","Re-opened",PROPER(_xlfn.IFS(ISTEXT(citizen_services_records_log!M649),citizen_services_records_log!M649, ISBLANK(citizen_services_records_log!M649),"None")))</f>
        <v>Re-opened</v>
      </c>
      <c r="N649" s="5" t="str" cm="1">
        <f t="array" ref="N649">(_xlfn.IFS(ISTEXT(citizen_services_records_log!N649),citizen_services_records_log!N649,ISBLANK(citizen_services_records_log!N649),"None"))</f>
        <v>Q273</v>
      </c>
      <c r="O649" s="5" t="str" cm="1">
        <f t="array" ref="O649">_xlfn.IFS(ISTEXT(citizen_services_records_log!O649),PROPER(citizen_services_records_log!O649),ISBLANK(citizen_services_records_log!O649),"None")</f>
        <v>Chris Mahlangu</v>
      </c>
      <c r="P649" s="4">
        <f>IF(ISBLANK(citizen_services_records_log!P649),"None",IF(ISNUMBER(citizen_services_records_log!P649),citizen_services_records_log!P649,DATE(RIGHT(citizen_services_records_log!P649,4),MID(citizen_services_records_log!P649,4,2),LEFT(citizen_services_records_log!P649,2))))</f>
        <v>46115</v>
      </c>
      <c r="Q649" s="5" t="str" cm="1">
        <f t="array" ref="Q649">SUBSTITUTE(_xlfn.IFS(ISTEXT(citizen_services_records_log!Q649),PROPER(citizen_services_records_log!Q649),ISBLANK(citizen_services_records_log!Q649),"None"),"Id","ID",1)</f>
        <v>Elderly Applicant Assisted Due To Mobility Issues</v>
      </c>
    </row>
    <row r="650" spans="1:17" x14ac:dyDescent="0.3">
      <c r="A650" s="5" t="str">
        <f>IF(ISBLANK(citizen_services_records_log!A650),"None",(CONCATENATE(UPPER(_xlfn.TEXTBEFORE(SUBSTITUTE(citizen_services_records_log!A650, "-", ""), {"0","1","2","3","4","5","6","7","8","9"}, 1)),"-",RIGHT(citizen_services_records_log!A650,6))))</f>
        <v>CLN-000099</v>
      </c>
      <c r="B650" s="2">
        <f>IF(ISBLANK(citizen_services_records_log!B650),"None",IF(ISNUMBER(citizen_services_records_log!B650),citizen_services_records_log!B650,DATE(RIGHT(citizen_services_records_log!B650,4),MID(citizen_services_records_log!B650,4,2),LEFT(citizen_services_records_log!B650,2))))</f>
        <v>46174</v>
      </c>
      <c r="C650" s="5" t="str">
        <f>IF(citizen_services_records_log!C650 = "SASSA Grant Status Enquiry","SASSA - Grant Status Enquiry",IF(citizen_services_records_log!C650 = "SASSA Grant Application",  "SASSA - Grant Application", IF(citizen_services_records_log!C650=0,"None", citizen_services_records_log!C650)))</f>
        <v>Clinic - Chronic Medication Collection</v>
      </c>
      <c r="D650" s="5" t="str" cm="1">
        <f t="array" ref="D650">_xlfn.IFS(ISTEXT(citizen_services_records_log!D650),PROPER(citizen_services_records_log!D650),ISBLANK(citizen_services_records_log!D650),"None")</f>
        <v>Emfuleni Municipal Office</v>
      </c>
      <c r="E650" s="5" t="str" cm="1">
        <f t="array" ref="E650">_xlfn.IFS(ISTEXT(citizen_services_records_log!E650),PROPER(citizen_services_records_log!E650),ISBLANK(citizen_services_records_log!E650),"None")</f>
        <v>Refilwe Dlamini</v>
      </c>
      <c r="F650" s="6" cm="1">
        <f t="array" ref="F650">_xlfn.IFS(ISBLANK(citizen_services_records_log!F650),"None", TYPE(citizen_services_records_log!F650)=1,citizen_services_records_log!F650,citizen_services_records_log!F650="ID NOT PROVIDED","ID not provided" )</f>
        <v>9510000000000</v>
      </c>
      <c r="G650" s="4">
        <f>IF(ISBLANK(citizen_services_records_log!G650),"None",IF(ISNUMBER(citizen_services_records_log!G650),citizen_services_records_log!G650,DATE(RIGHT(citizen_services_records_log!G650,4),MID(citizen_services_records_log!G650,4,2),LEFT(citizen_services_records_log!G650,2))))</f>
        <v>34873</v>
      </c>
      <c r="H650" s="5" t="str" cm="1">
        <f t="array" ref="H650">_xlfn.IFS(citizen_services_records_log!H650="M", "Male", citizen_services_records_log!H650 = "F", "Female", citizen_services_records_log!H650="male", "Male", citizen_services_records_log!H650="female","Female", ISBLANK(citizen_services_records_log!H650),"None", citizen_services_records_log!H650 = "Female", "Female", citizen_services_records_log!H650="Male","Male")</f>
        <v>None</v>
      </c>
      <c r="I650" s="6" t="str">
        <f>IF(OR(ISBLANK(citizen_services_records_log!I650),UPPER(TRIM(citizen_services_records_log!I650))="N/A"),"None",_xlfn.LET(_xlpm.d,RIGHT(SUBSTITUTE(SUBSTITUTE(SUBSTITUTE(SUBSTITUTE(citizen_services_records_log!I650," ",""),"-",""),"(",""),")",""),9),"0"&amp;LEFT(_xlpm.d,2)&amp;" "&amp;MID(_xlpm.d,3,3)&amp;" "&amp;RIGHT(_xlpm.d,4)))</f>
        <v>None</v>
      </c>
      <c r="J650" s="5" t="str" cm="1">
        <f t="array" ref="J650">_xlfn.IFS(ISTEXT(citizen_services_records_log!J650),citizen_services_records_log!J650,ISBLANK(citizen_services_records_log!J650),"None")</f>
        <v>Ward 10</v>
      </c>
      <c r="K650" s="5" t="str" cm="1">
        <f t="array" ref="K650">_xlfn.IFS(ISTEXT(citizen_services_records_log!K650),citizen_services_records_log!K650, ISBLANK(citizen_services_records_log!K650),"None")</f>
        <v>None</v>
      </c>
      <c r="L650" s="5" t="str" cm="1">
        <f t="array" ref="L650">SUBSTITUTE(PROPER(_xlfn.IFS(ISTEXT(citizen_services_records_log!L650),citizen_services_records_log!L650, ISBLANK(citizen_services_records_log!L650),"None")),"Id","ID",1)</f>
        <v>Complete</v>
      </c>
      <c r="M650" s="5" t="str" cm="1">
        <f t="array" ref="M650">IF(citizen_services_records_log!M650 = "Re-opened","Re-opened",PROPER(_xlfn.IFS(ISTEXT(citizen_services_records_log!M650),citizen_services_records_log!M650, ISBLANK(citizen_services_records_log!M650),"None")))</f>
        <v>Re-opened</v>
      </c>
      <c r="N650" s="5" t="str" cm="1">
        <f t="array" ref="N650">(_xlfn.IFS(ISTEXT(citizen_services_records_log!N650),citizen_services_records_log!N650,ISBLANK(citizen_services_records_log!N650),"None"))</f>
        <v>Q208</v>
      </c>
      <c r="O650" s="5" t="str" cm="1">
        <f t="array" ref="O650">_xlfn.IFS(ISTEXT(citizen_services_records_log!O650),PROPER(citizen_services_records_log!O650),ISBLANK(citizen_services_records_log!O650),"None")</f>
        <v>Werner Coetzee</v>
      </c>
      <c r="P650" s="4" t="str">
        <f>IF(ISBLANK(citizen_services_records_log!P650),"None",IF(ISNUMBER(citizen_services_records_log!P650),citizen_services_records_log!P650,DATE(RIGHT(citizen_services_records_log!P650,4),MID(citizen_services_records_log!P650,4,2),LEFT(citizen_services_records_log!P650,2))))</f>
        <v>None</v>
      </c>
      <c r="Q650" s="5" t="str" cm="1">
        <f t="array" ref="Q650">SUBSTITUTE(_xlfn.IFS(ISTEXT(citizen_services_records_log!Q650),PROPER(citizen_services_records_log!Q650),ISBLANK(citizen_services_records_log!Q650),"None"),"Id","ID",1)</f>
        <v>Applicant Referred To Social Worker</v>
      </c>
    </row>
    <row r="651" spans="1:17" x14ac:dyDescent="0.3">
      <c r="A651" s="5" t="str">
        <f>IF(ISBLANK(citizen_services_records_log!A651),"None",(CONCATENATE(UPPER(_xlfn.TEXTBEFORE(SUBSTITUTE(citizen_services_records_log!A651, "-", ""), {"0","1","2","3","4","5","6","7","8","9"}, 1)),"-",RIGHT(citizen_services_records_log!A651,6))))</f>
        <v>CLN-000227</v>
      </c>
      <c r="B651" s="2">
        <f>IF(ISBLANK(citizen_services_records_log!B651),"None",IF(ISNUMBER(citizen_services_records_log!B651),citizen_services_records_log!B651,DATE(RIGHT(citizen_services_records_log!B651,4),MID(citizen_services_records_log!B651,4,2),LEFT(citizen_services_records_log!B651,2))))</f>
        <v>46238</v>
      </c>
      <c r="C651" s="5" t="str">
        <f>IF(citizen_services_records_log!C651 = "SASSA Grant Status Enquiry","SASSA - Grant Status Enquiry",IF(citizen_services_records_log!C651 = "SASSA Grant Application",  "SASSA - Grant Application", IF(citizen_services_records_log!C651=0,"None", citizen_services_records_log!C651)))</f>
        <v>Clinic - General Consultation</v>
      </c>
      <c r="D651" s="5" t="str" cm="1">
        <f t="array" ref="D651">_xlfn.IFS(ISTEXT(citizen_services_records_log!D651),PROPER(citizen_services_records_log!D651),ISBLANK(citizen_services_records_log!D651),"None")</f>
        <v>Evaton Sassa Office</v>
      </c>
      <c r="E651" s="5" t="str" cm="1">
        <f t="array" ref="E651">_xlfn.IFS(ISTEXT(citizen_services_records_log!E651),PROPER(citizen_services_records_log!E651),ISBLANK(citizen_services_records_log!E651),"None")</f>
        <v>Willem Kruger</v>
      </c>
      <c r="F651" s="6" cm="1">
        <f t="array" ref="F651">_xlfn.IFS(ISBLANK(citizen_services_records_log!F651),"None", TYPE(citizen_services_records_log!F651)=1,citizen_services_records_log!F651,citizen_services_records_log!F651="ID NOT PROVIDED","ID not provided" )</f>
        <v>8310000000000</v>
      </c>
      <c r="G651" s="4">
        <f>IF(ISBLANK(citizen_services_records_log!G651),"None",IF(ISNUMBER(citizen_services_records_log!G651),citizen_services_records_log!G651,DATE(RIGHT(citizen_services_records_log!G651,4),MID(citizen_services_records_log!G651,4,2),LEFT(citizen_services_records_log!G651,2))))</f>
        <v>30387</v>
      </c>
      <c r="H651" s="5" t="str" cm="1">
        <f t="array" ref="H651">_xlfn.IFS(citizen_services_records_log!H651="M", "Male", citizen_services_records_log!H651 = "F", "Female", citizen_services_records_log!H651="male", "Male", citizen_services_records_log!H651="female","Female", ISBLANK(citizen_services_records_log!H651),"None", citizen_services_records_log!H651 = "Female", "Female", citizen_services_records_log!H651="Male","Male")</f>
        <v>Male</v>
      </c>
      <c r="I651" s="6" t="str">
        <f>IF(OR(ISBLANK(citizen_services_records_log!I651),UPPER(TRIM(citizen_services_records_log!I651))="N/A"),"None",_xlfn.LET(_xlpm.d,RIGHT(SUBSTITUTE(SUBSTITUTE(SUBSTITUTE(SUBSTITUTE(citizen_services_records_log!I651," ",""),"-",""),"(",""),")",""),9),"0"&amp;LEFT(_xlpm.d,2)&amp;" "&amp;MID(_xlpm.d,3,3)&amp;" "&amp;RIGHT(_xlpm.d,4)))</f>
        <v>068 905 7086</v>
      </c>
      <c r="J651" s="5" t="str" cm="1">
        <f t="array" ref="J651">_xlfn.IFS(ISTEXT(citizen_services_records_log!J651),citizen_services_records_log!J651,ISBLANK(citizen_services_records_log!J651),"None")</f>
        <v>Ward 15</v>
      </c>
      <c r="K651" s="5" t="str" cm="1">
        <f t="array" ref="K651">_xlfn.IFS(ISTEXT(citizen_services_records_log!K651),citizen_services_records_log!K651, ISBLANK(citizen_services_records_log!K651),"None")</f>
        <v>None</v>
      </c>
      <c r="L651" s="5" t="str" cm="1">
        <f t="array" ref="L651">SUBSTITUTE(PROPER(_xlfn.IFS(ISTEXT(citizen_services_records_log!L651),citizen_services_records_log!L651, ISBLANK(citizen_services_records_log!L651),"None")),"Id","ID",1)</f>
        <v>Pending Verification</v>
      </c>
      <c r="M651" s="5" t="str" cm="1">
        <f t="array" ref="M651">IF(citizen_services_records_log!M651 = "Re-opened","Re-opened",PROPER(_xlfn.IFS(ISTEXT(citizen_services_records_log!M651),citizen_services_records_log!M651, ISBLANK(citizen_services_records_log!M651),"None")))</f>
        <v>Captured</v>
      </c>
      <c r="N651" s="5" t="str" cm="1">
        <f t="array" ref="N651">(_xlfn.IFS(ISTEXT(citizen_services_records_log!N651),citizen_services_records_log!N651,ISBLANK(citizen_services_records_log!N651),"None"))</f>
        <v>Q244</v>
      </c>
      <c r="O651" s="5" t="str" cm="1">
        <f t="array" ref="O651">_xlfn.IFS(ISTEXT(citizen_services_records_log!O651),PROPER(citizen_services_records_log!O651),ISBLANK(citizen_services_records_log!O651),"None")</f>
        <v>Andries Mahlangu</v>
      </c>
      <c r="P651" s="4" t="str">
        <f>IF(ISBLANK(citizen_services_records_log!P651),"None",IF(ISNUMBER(citizen_services_records_log!P651),citizen_services_records_log!P651,DATE(RIGHT(citizen_services_records_log!P651,4),MID(citizen_services_records_log!P651,4,2),LEFT(citizen_services_records_log!P651,2))))</f>
        <v>None</v>
      </c>
      <c r="Q651" s="5" t="str" cm="1">
        <f t="array" ref="Q651">SUBSTITUTE(_xlfn.IFS(ISTEXT(citizen_services_records_log!Q651),PROPER(citizen_services_records_log!Q651),ISBLANK(citizen_services_records_log!Q651),"None"),"Id","ID",1)</f>
        <v>Interpreter Required - Assisted In Sesotho</v>
      </c>
    </row>
    <row r="652" spans="1:17" x14ac:dyDescent="0.3">
      <c r="A652" s="5" t="str">
        <f>IF(ISBLANK(citizen_services_records_log!A652),"None",(CONCATENATE(UPPER(_xlfn.TEXTBEFORE(SUBSTITUTE(citizen_services_records_log!A652, "-", ""), {"0","1","2","3","4","5","6","7","8","9"}, 1)),"-",RIGHT(citizen_services_records_log!A652,6))))</f>
        <v>DHA-000451</v>
      </c>
      <c r="B652" s="2">
        <f>IF(ISBLANK(citizen_services_records_log!B652),"None",IF(ISNUMBER(citizen_services_records_log!B652),citizen_services_records_log!B652,DATE(RIGHT(citizen_services_records_log!B652,4),MID(citizen_services_records_log!B652,4,2),LEFT(citizen_services_records_log!B652,2))))</f>
        <v>45991</v>
      </c>
      <c r="C652" s="5" t="str">
        <f>IF(citizen_services_records_log!C652 = "SASSA Grant Status Enquiry","SASSA - Grant Status Enquiry",IF(citizen_services_records_log!C652 = "SASSA Grant Application",  "SASSA - Grant Application", IF(citizen_services_records_log!C652=0,"None", citizen_services_records_log!C652)))</f>
        <v>Home Affairs - Birth Certificate</v>
      </c>
      <c r="D652" s="5" t="str" cm="1">
        <f t="array" ref="D652">_xlfn.IFS(ISTEXT(citizen_services_records_log!D652),PROPER(citizen_services_records_log!D652),ISBLANK(citizen_services_records_log!D652),"None")</f>
        <v>Evaton Sassa Office</v>
      </c>
      <c r="E652" s="5" t="str" cm="1">
        <f t="array" ref="E652">_xlfn.IFS(ISTEXT(citizen_services_records_log!E652),PROPER(citizen_services_records_log!E652),ISBLANK(citizen_services_records_log!E652),"None")</f>
        <v>Pieter Fourie</v>
      </c>
      <c r="F652" s="6" cm="1">
        <f t="array" ref="F652">_xlfn.IFS(ISBLANK(citizen_services_records_log!F652),"None", TYPE(citizen_services_records_log!F652)=1,citizen_services_records_log!F652,citizen_services_records_log!F652="ID NOT PROVIDED","ID not provided" )</f>
        <v>7100000000000</v>
      </c>
      <c r="G652" s="4">
        <f>IF(ISBLANK(citizen_services_records_log!G652),"None",IF(ISNUMBER(citizen_services_records_log!G652),citizen_services_records_log!G652,DATE(RIGHT(citizen_services_records_log!G652,4),MID(citizen_services_records_log!G652,4,2),LEFT(citizen_services_records_log!G652,2))))</f>
        <v>26006</v>
      </c>
      <c r="H652" s="5" t="str" cm="1">
        <f t="array" ref="H652">_xlfn.IFS(citizen_services_records_log!H652="M", "Male", citizen_services_records_log!H652 = "F", "Female", citizen_services_records_log!H652="male", "Male", citizen_services_records_log!H652="female","Female", ISBLANK(citizen_services_records_log!H652),"None", citizen_services_records_log!H652 = "Female", "Female", citizen_services_records_log!H652="Male","Male")</f>
        <v>Female</v>
      </c>
      <c r="I652" s="6" t="str">
        <f>IF(OR(ISBLANK(citizen_services_records_log!I652),UPPER(TRIM(citizen_services_records_log!I652))="N/A"),"None",_xlfn.LET(_xlpm.d,RIGHT(SUBSTITUTE(SUBSTITUTE(SUBSTITUTE(SUBSTITUTE(citizen_services_records_log!I652," ",""),"-",""),"(",""),")",""),9),"0"&amp;LEFT(_xlpm.d,2)&amp;" "&amp;MID(_xlpm.d,3,3)&amp;" "&amp;RIGHT(_xlpm.d,4)))</f>
        <v>065 527 0111</v>
      </c>
      <c r="J652" s="5" t="str" cm="1">
        <f t="array" ref="J652">_xlfn.IFS(ISTEXT(citizen_services_records_log!J652),citizen_services_records_log!J652,ISBLANK(citizen_services_records_log!J652),"None")</f>
        <v>Ward 9</v>
      </c>
      <c r="K652" s="5" t="str" cm="1">
        <f t="array" ref="K652">_xlfn.IFS(ISTEXT(citizen_services_records_log!K652),citizen_services_records_log!K652, ISBLANK(citizen_services_records_log!K652),"None")</f>
        <v>None</v>
      </c>
      <c r="L652" s="5" t="str" cm="1">
        <f t="array" ref="L652">SUBSTITUTE(PROPER(_xlfn.IFS(ISTEXT(citizen_services_records_log!L652),citizen_services_records_log!L652, ISBLANK(citizen_services_records_log!L652),"None")),"Id","ID",1)</f>
        <v>Rejected</v>
      </c>
      <c r="M652" s="5" t="str" cm="1">
        <f t="array" ref="M652">IF(citizen_services_records_log!M652 = "Re-opened","Re-opened",PROPER(_xlfn.IFS(ISTEXT(citizen_services_records_log!M652),citizen_services_records_log!M652, ISBLANK(citizen_services_records_log!M652),"None")))</f>
        <v>Resolved</v>
      </c>
      <c r="N652" s="5" t="str" cm="1">
        <f t="array" ref="N652">(_xlfn.IFS(ISTEXT(citizen_services_records_log!N652),citizen_services_records_log!N652,ISBLANK(citizen_services_records_log!N652),"None"))</f>
        <v>Q284</v>
      </c>
      <c r="O652" s="5" t="str" cm="1">
        <f t="array" ref="O652">_xlfn.IFS(ISTEXT(citizen_services_records_log!O652),PROPER(citizen_services_records_log!O652),ISBLANK(citizen_services_records_log!O652),"None")</f>
        <v>Refilwe Swart</v>
      </c>
      <c r="P652" s="4" t="str">
        <f>IF(ISBLANK(citizen_services_records_log!P652),"None",IF(ISNUMBER(citizen_services_records_log!P652),citizen_services_records_log!P652,DATE(RIGHT(citizen_services_records_log!P652,4),MID(citizen_services_records_log!P652,4,2),LEFT(citizen_services_records_log!P652,2))))</f>
        <v>None</v>
      </c>
      <c r="Q652" s="5" t="str" cm="1">
        <f t="array" ref="Q652">SUBSTITUTE(_xlfn.IFS(ISTEXT(citizen_services_records_log!Q652),PROPER(citizen_services_records_log!Q652),ISBLANK(citizen_services_records_log!Q652),"None"),"Id","ID",1)</f>
        <v>Duplicate Application Found On System - Flagged</v>
      </c>
    </row>
    <row r="653" spans="1:17" x14ac:dyDescent="0.3">
      <c r="A653" s="5" t="str">
        <f>IF(ISBLANK(citizen_services_records_log!A653),"None",(CONCATENATE(UPPER(_xlfn.TEXTBEFORE(SUBSTITUTE(citizen_services_records_log!A653, "-", ""), {"0","1","2","3","4","5","6","7","8","9"}, 1)),"-",RIGHT(citizen_services_records_log!A653,6))))</f>
        <v>SASSA-000382</v>
      </c>
      <c r="B653" s="2">
        <f>IF(ISBLANK(citizen_services_records_log!B653),"None",IF(ISNUMBER(citizen_services_records_log!B653),citizen_services_records_log!B653,DATE(RIGHT(citizen_services_records_log!B653,4),MID(citizen_services_records_log!B653,4,2),LEFT(citizen_services_records_log!B653,2))))</f>
        <v>46032</v>
      </c>
      <c r="C653" s="5" t="str">
        <f>IF(citizen_services_records_log!C653 = "SASSA Grant Status Enquiry","SASSA - Grant Status Enquiry",IF(citizen_services_records_log!C653 = "SASSA Grant Application",  "SASSA - Grant Application", IF(citizen_services_records_log!C653=0,"None", citizen_services_records_log!C653)))</f>
        <v>SASSA - Grant Application</v>
      </c>
      <c r="D653" s="5" t="str" cm="1">
        <f t="array" ref="D653">_xlfn.IFS(ISTEXT(citizen_services_records_log!D653),PROPER(citizen_services_records_log!D653),ISBLANK(citizen_services_records_log!D653),"None")</f>
        <v>Meyerton Municipal Office</v>
      </c>
      <c r="E653" s="5" t="str" cm="1">
        <f t="array" ref="E653">_xlfn.IFS(ISTEXT(citizen_services_records_log!E653),PROPER(citizen_services_records_log!E653),ISBLANK(citizen_services_records_log!E653),"None")</f>
        <v>Tumelo Mahlangu</v>
      </c>
      <c r="F653" s="6" cm="1">
        <f t="array" ref="F653">_xlfn.IFS(ISBLANK(citizen_services_records_log!F653),"None", TYPE(citizen_services_records_log!F653)=1,citizen_services_records_log!F653,citizen_services_records_log!F653="ID NOT PROVIDED","ID not provided" )</f>
        <v>9600000000000</v>
      </c>
      <c r="G653" s="4">
        <f>IF(ISBLANK(citizen_services_records_log!G653),"None",IF(ISNUMBER(citizen_services_records_log!G653),citizen_services_records_log!G653,DATE(RIGHT(citizen_services_records_log!G653,4),MID(citizen_services_records_log!G653,4,2),LEFT(citizen_services_records_log!G653,2))))</f>
        <v>35372</v>
      </c>
      <c r="H653" s="5" t="str" cm="1">
        <f t="array" ref="H653">_xlfn.IFS(citizen_services_records_log!H653="M", "Male", citizen_services_records_log!H653 = "F", "Female", citizen_services_records_log!H653="male", "Male", citizen_services_records_log!H653="female","Female", ISBLANK(citizen_services_records_log!H653),"None", citizen_services_records_log!H653 = "Female", "Female", citizen_services_records_log!H653="Male","Male")</f>
        <v>Female</v>
      </c>
      <c r="I653" s="6" t="str">
        <f>IF(OR(ISBLANK(citizen_services_records_log!I653),UPPER(TRIM(citizen_services_records_log!I653))="N/A"),"None",_xlfn.LET(_xlpm.d,RIGHT(SUBSTITUTE(SUBSTITUTE(SUBSTITUTE(SUBSTITUTE(citizen_services_records_log!I653," ",""),"-",""),"(",""),")",""),9),"0"&amp;LEFT(_xlpm.d,2)&amp;" "&amp;MID(_xlpm.d,3,3)&amp;" "&amp;RIGHT(_xlpm.d,4)))</f>
        <v>065 958 2641</v>
      </c>
      <c r="J653" s="5" t="str" cm="1">
        <f t="array" ref="J653">_xlfn.IFS(ISTEXT(citizen_services_records_log!J653),citizen_services_records_log!J653,ISBLANK(citizen_services_records_log!J653),"None")</f>
        <v>Ward 2</v>
      </c>
      <c r="K653" s="5" t="str" cm="1">
        <f t="array" ref="K653">_xlfn.IFS(ISTEXT(citizen_services_records_log!K653),citizen_services_records_log!K653, ISBLANK(citizen_services_records_log!K653),"None")</f>
        <v>Older Persons Grant</v>
      </c>
      <c r="L653" s="5" t="str" cm="1">
        <f t="array" ref="L653">SUBSTITUTE(PROPER(_xlfn.IFS(ISTEXT(citizen_services_records_log!L653),citizen_services_records_log!L653, ISBLANK(citizen_services_records_log!L653),"None")),"Id","ID",1)</f>
        <v>Awaiting Home Affairs Confirmation</v>
      </c>
      <c r="M653" s="5" t="str" cm="1">
        <f t="array" ref="M653">IF(citizen_services_records_log!M653 = "Re-opened","Re-opened",PROPER(_xlfn.IFS(ISTEXT(citizen_services_records_log!M653),citizen_services_records_log!M653, ISBLANK(citizen_services_records_log!M653),"None")))</f>
        <v>Captured</v>
      </c>
      <c r="N653" s="5" t="str" cm="1">
        <f t="array" ref="N653">(_xlfn.IFS(ISTEXT(citizen_services_records_log!N653),citizen_services_records_log!N653,ISBLANK(citizen_services_records_log!N653),"None"))</f>
        <v>Q051</v>
      </c>
      <c r="O653" s="5" t="str" cm="1">
        <f t="array" ref="O653">_xlfn.IFS(ISTEXT(citizen_services_records_log!O653),PROPER(citizen_services_records_log!O653),ISBLANK(citizen_services_records_log!O653),"None")</f>
        <v>Busisiwe Radebe</v>
      </c>
      <c r="P653" s="4">
        <f>IF(ISBLANK(citizen_services_records_log!P653),"None",IF(ISNUMBER(citizen_services_records_log!P653),citizen_services_records_log!P653,DATE(RIGHT(citizen_services_records_log!P653,4),MID(citizen_services_records_log!P653,4,2),LEFT(citizen_services_records_log!P653,2))))</f>
        <v>46049</v>
      </c>
      <c r="Q653" s="5" t="str" cm="1">
        <f t="array" ref="Q653">SUBSTITUTE(_xlfn.IFS(ISTEXT(citizen_services_records_log!Q653),PROPER(citizen_services_records_log!Q653),ISBLANK(citizen_services_records_log!Q653),"None"),"Id","ID",1)</f>
        <v>Home Affairs System Down For Maintenance During Visit</v>
      </c>
    </row>
    <row r="654" spans="1:17" x14ac:dyDescent="0.3">
      <c r="A654" s="5" t="str">
        <f>IF(ISBLANK(citizen_services_records_log!A654),"None",(CONCATENATE(UPPER(_xlfn.TEXTBEFORE(SUBSTITUTE(citizen_services_records_log!A654, "-", ""), {"0","1","2","3","4","5","6","7","8","9"}, 1)),"-",RIGHT(citizen_services_records_log!A654,6))))</f>
        <v>DHA-000892</v>
      </c>
      <c r="B654" s="2">
        <f>IF(ISBLANK(citizen_services_records_log!B654),"None",IF(ISNUMBER(citizen_services_records_log!B654),citizen_services_records_log!B654,DATE(RIGHT(citizen_services_records_log!B654,4),MID(citizen_services_records_log!B654,4,2),LEFT(citizen_services_records_log!B654,2))))</f>
        <v>46138</v>
      </c>
      <c r="C654" s="5" t="str">
        <f>IF(citizen_services_records_log!C654 = "SASSA Grant Status Enquiry","SASSA - Grant Status Enquiry",IF(citizen_services_records_log!C654 = "SASSA Grant Application",  "SASSA - Grant Application", IF(citizen_services_records_log!C654=0,"None", citizen_services_records_log!C654)))</f>
        <v>Home Affairs - ID Application</v>
      </c>
      <c r="D654" s="5" t="str" cm="1">
        <f t="array" ref="D654">_xlfn.IFS(ISTEXT(citizen_services_records_log!D654),PROPER(citizen_services_records_log!D654),ISBLANK(citizen_services_records_log!D654),"None")</f>
        <v>Vereeniging Home Affairs</v>
      </c>
      <c r="E654" s="5" t="str" cm="1">
        <f t="array" ref="E654">_xlfn.IFS(ISTEXT(citizen_services_records_log!E654),PROPER(citizen_services_records_log!E654),ISBLANK(citizen_services_records_log!E654),"None")</f>
        <v>Anna Kruger</v>
      </c>
      <c r="F654" s="6" cm="1">
        <f t="array" ref="F654">_xlfn.IFS(ISBLANK(citizen_services_records_log!F654),"None", TYPE(citizen_services_records_log!F654)=1,citizen_services_records_log!F654,citizen_services_records_log!F654="ID NOT PROVIDED","ID not provided" )</f>
        <v>8800000000000</v>
      </c>
      <c r="G654" s="4">
        <f>IF(ISBLANK(citizen_services_records_log!G654),"None",IF(ISNUMBER(citizen_services_records_log!G654),citizen_services_records_log!G654,DATE(RIGHT(citizen_services_records_log!G654,4),MID(citizen_services_records_log!G654,4,2),LEFT(citizen_services_records_log!G654,2))))</f>
        <v>32214</v>
      </c>
      <c r="H654" s="5" t="str" cm="1">
        <f t="array" ref="H654">_xlfn.IFS(citizen_services_records_log!H654="M", "Male", citizen_services_records_log!H654 = "F", "Female", citizen_services_records_log!H654="male", "Male", citizen_services_records_log!H654="female","Female", ISBLANK(citizen_services_records_log!H654),"None", citizen_services_records_log!H654 = "Female", "Female", citizen_services_records_log!H654="Male","Male")</f>
        <v>Female</v>
      </c>
      <c r="I654" s="6" t="str">
        <f>IF(OR(ISBLANK(citizen_services_records_log!I654),UPPER(TRIM(citizen_services_records_log!I654))="N/A"),"None",_xlfn.LET(_xlpm.d,RIGHT(SUBSTITUTE(SUBSTITUTE(SUBSTITUTE(SUBSTITUTE(citizen_services_records_log!I654," ",""),"-",""),"(",""),")",""),9),"0"&amp;LEFT(_xlpm.d,2)&amp;" "&amp;MID(_xlpm.d,3,3)&amp;" "&amp;RIGHT(_xlpm.d,4)))</f>
        <v>084 599 0648</v>
      </c>
      <c r="J654" s="5" t="str" cm="1">
        <f t="array" ref="J654">_xlfn.IFS(ISTEXT(citizen_services_records_log!J654),citizen_services_records_log!J654,ISBLANK(citizen_services_records_log!J654),"None")</f>
        <v>Ward 11</v>
      </c>
      <c r="K654" s="5" t="str" cm="1">
        <f t="array" ref="K654">_xlfn.IFS(ISTEXT(citizen_services_records_log!K654),citizen_services_records_log!K654, ISBLANK(citizen_services_records_log!K654),"None")</f>
        <v>None</v>
      </c>
      <c r="L654" s="5" t="str" cm="1">
        <f t="array" ref="L654">SUBSTITUTE(PROPER(_xlfn.IFS(ISTEXT(citizen_services_records_log!L654),citizen_services_records_log!L654, ISBLANK(citizen_services_records_log!L654),"None")),"Id","ID",1)</f>
        <v>None</v>
      </c>
      <c r="M654" s="5" t="str" cm="1">
        <f t="array" ref="M654">IF(citizen_services_records_log!M654 = "Re-opened","Re-opened",PROPER(_xlfn.IFS(ISTEXT(citizen_services_records_log!M654),citizen_services_records_log!M654, ISBLANK(citizen_services_records_log!M654),"None")))</f>
        <v>Pending</v>
      </c>
      <c r="N654" s="5" t="str" cm="1">
        <f t="array" ref="N654">(_xlfn.IFS(ISTEXT(citizen_services_records_log!N654),citizen_services_records_log!N654,ISBLANK(citizen_services_records_log!N654),"None"))</f>
        <v>Q201</v>
      </c>
      <c r="O654" s="5" t="str" cm="1">
        <f t="array" ref="O654">_xlfn.IFS(ISTEXT(citizen_services_records_log!O654),PROPER(citizen_services_records_log!O654),ISBLANK(citizen_services_records_log!O654),"None")</f>
        <v>Werner Meyer</v>
      </c>
      <c r="P654" s="4" t="str">
        <f>IF(ISBLANK(citizen_services_records_log!P654),"None",IF(ISNUMBER(citizen_services_records_log!P654),citizen_services_records_log!P654,DATE(RIGHT(citizen_services_records_log!P654,4),MID(citizen_services_records_log!P654,4,2),LEFT(citizen_services_records_log!P654,2))))</f>
        <v>None</v>
      </c>
      <c r="Q654" s="5" t="str" cm="1">
        <f t="array" ref="Q654">SUBSTITUTE(_xlfn.IFS(ISTEXT(citizen_services_records_log!Q654),PROPER(citizen_services_records_log!Q654),ISBLANK(citizen_services_records_log!Q654),"None"),"Id","ID",1)</f>
        <v>None</v>
      </c>
    </row>
    <row r="655" spans="1:17" x14ac:dyDescent="0.3">
      <c r="A655" s="5" t="str">
        <f>IF(ISBLANK(citizen_services_records_log!A655),"None",(CONCATENATE(UPPER(_xlfn.TEXTBEFORE(SUBSTITUTE(citizen_services_records_log!A655, "-", ""), {"0","1","2","3","4","5","6","7","8","9"}, 1)),"-",RIGHT(citizen_services_records_log!A655,6))))</f>
        <v>DHA-000462</v>
      </c>
      <c r="B655" s="2">
        <f>IF(ISBLANK(citizen_services_records_log!B655),"None",IF(ISNUMBER(citizen_services_records_log!B655),citizen_services_records_log!B655,DATE(RIGHT(citizen_services_records_log!B655,4),MID(citizen_services_records_log!B655,4,2),LEFT(citizen_services_records_log!B655,2))))</f>
        <v>46265</v>
      </c>
      <c r="C655" s="5" t="str">
        <f>IF(citizen_services_records_log!C655 = "SASSA Grant Status Enquiry","SASSA - Grant Status Enquiry",IF(citizen_services_records_log!C655 = "SASSA Grant Application",  "SASSA - Grant Application", IF(citizen_services_records_log!C655=0,"None", citizen_services_records_log!C655)))</f>
        <v>Home Affairs - Birth Certificate</v>
      </c>
      <c r="D655" s="5" t="str" cm="1">
        <f t="array" ref="D655">_xlfn.IFS(ISTEXT(citizen_services_records_log!D655),PROPER(citizen_services_records_log!D655),ISBLANK(citizen_services_records_log!D655),"None")</f>
        <v>Vereeniging Home Affairs</v>
      </c>
      <c r="E655" s="5" t="str" cm="1">
        <f t="array" ref="E655">_xlfn.IFS(ISTEXT(citizen_services_records_log!E655),PROPER(citizen_services_records_log!E655),ISBLANK(citizen_services_records_log!E655),"None")</f>
        <v>Nokuthula Van Der Merwe</v>
      </c>
      <c r="F655" s="6" cm="1">
        <f t="array" ref="F655">_xlfn.IFS(ISBLANK(citizen_services_records_log!F655),"None", TYPE(citizen_services_records_log!F655)=1,citizen_services_records_log!F655,citizen_services_records_log!F655="ID NOT PROVIDED","ID not provided" )</f>
        <v>4600000000000</v>
      </c>
      <c r="G655" s="4">
        <f>IF(ISBLANK(citizen_services_records_log!G655),"None",IF(ISNUMBER(citizen_services_records_log!G655),citizen_services_records_log!G655,DATE(RIGHT(citizen_services_records_log!G655,4),MID(citizen_services_records_log!G655,4,2),LEFT(citizen_services_records_log!G655,2))))</f>
        <v>16898</v>
      </c>
      <c r="H655" s="5" t="str" cm="1">
        <f t="array" ref="H655">_xlfn.IFS(citizen_services_records_log!H655="M", "Male", citizen_services_records_log!H655 = "F", "Female", citizen_services_records_log!H655="male", "Male", citizen_services_records_log!H655="female","Female", ISBLANK(citizen_services_records_log!H655),"None", citizen_services_records_log!H655 = "Female", "Female", citizen_services_records_log!H655="Male","Male")</f>
        <v>None</v>
      </c>
      <c r="I655" s="6" t="str">
        <f>IF(OR(ISBLANK(citizen_services_records_log!I655),UPPER(TRIM(citizen_services_records_log!I655))="N/A"),"None",_xlfn.LET(_xlpm.d,RIGHT(SUBSTITUTE(SUBSTITUTE(SUBSTITUTE(SUBSTITUTE(citizen_services_records_log!I655," ",""),"-",""),"(",""),")",""),9),"0"&amp;LEFT(_xlpm.d,2)&amp;" "&amp;MID(_xlpm.d,3,3)&amp;" "&amp;RIGHT(_xlpm.d,4)))</f>
        <v>071 989 1558</v>
      </c>
      <c r="J655" s="5" t="str" cm="1">
        <f t="array" ref="J655">_xlfn.IFS(ISTEXT(citizen_services_records_log!J655),citizen_services_records_log!J655,ISBLANK(citizen_services_records_log!J655),"None")</f>
        <v>Ward 16</v>
      </c>
      <c r="K655" s="5" t="str" cm="1">
        <f t="array" ref="K655">_xlfn.IFS(ISTEXT(citizen_services_records_log!K655),citizen_services_records_log!K655, ISBLANK(citizen_services_records_log!K655),"None")</f>
        <v>None</v>
      </c>
      <c r="L655" s="5" t="str" cm="1">
        <f t="array" ref="L655">SUBSTITUTE(PROPER(_xlfn.IFS(ISTEXT(citizen_services_records_log!L655),citizen_services_records_log!L655, ISBLANK(citizen_services_records_log!L655),"None")),"Id","ID",1)</f>
        <v>Under Review</v>
      </c>
      <c r="M655" s="5" t="str" cm="1">
        <f t="array" ref="M655">IF(citizen_services_records_log!M655 = "Re-opened","Re-opened",PROPER(_xlfn.IFS(ISTEXT(citizen_services_records_log!M655),citizen_services_records_log!M655, ISBLANK(citizen_services_records_log!M655),"None")))</f>
        <v>None</v>
      </c>
      <c r="N655" s="5" t="str" cm="1">
        <f t="array" ref="N655">(_xlfn.IFS(ISTEXT(citizen_services_records_log!N655),citizen_services_records_log!N655,ISBLANK(citizen_services_records_log!N655),"None"))</f>
        <v>Q034</v>
      </c>
      <c r="O655" s="5" t="str" cm="1">
        <f t="array" ref="O655">_xlfn.IFS(ISTEXT(citizen_services_records_log!O655),PROPER(citizen_services_records_log!O655),ISBLANK(citizen_services_records_log!O655),"None")</f>
        <v>Marius Sithole</v>
      </c>
      <c r="P655" s="4" t="str">
        <f>IF(ISBLANK(citizen_services_records_log!P655),"None",IF(ISNUMBER(citizen_services_records_log!P655),citizen_services_records_log!P655,DATE(RIGHT(citizen_services_records_log!P655,4),MID(citizen_services_records_log!P655,4,2),LEFT(citizen_services_records_log!P655,2))))</f>
        <v>None</v>
      </c>
      <c r="Q655" s="5" t="str" cm="1">
        <f t="array" ref="Q655">SUBSTITUTE(_xlfn.IFS(ISTEXT(citizen_services_records_log!Q655),PROPER(citizen_services_records_log!Q655),ISBLANK(citizen_services_records_log!Q655),"None"),"Id","ID",1)</f>
        <v>Interpreter Required - Assisted In Sesotho</v>
      </c>
    </row>
    <row r="656" spans="1:17" x14ac:dyDescent="0.3">
      <c r="A656" s="5" t="str">
        <f>IF(ISBLANK(citizen_services_records_log!A656),"None",(CONCATENATE(UPPER(_xlfn.TEXTBEFORE(SUBSTITUTE(citizen_services_records_log!A656, "-", ""), {"0","1","2","3","4","5","6","7","8","9"}, 1)),"-",RIGHT(citizen_services_records_log!A656,6))))</f>
        <v>SASSA-001026</v>
      </c>
      <c r="B656" s="2">
        <f>IF(ISBLANK(citizen_services_records_log!B656),"None",IF(ISNUMBER(citizen_services_records_log!B656),citizen_services_records_log!B656,DATE(RIGHT(citizen_services_records_log!B656,4),MID(citizen_services_records_log!B656,4,2),LEFT(citizen_services_records_log!B656,2))))</f>
        <v>46161</v>
      </c>
      <c r="C656" s="5" t="str">
        <f>IF(citizen_services_records_log!C656 = "SASSA Grant Status Enquiry","SASSA - Grant Status Enquiry",IF(citizen_services_records_log!C656 = "SASSA Grant Application",  "SASSA - Grant Application", IF(citizen_services_records_log!C656=0,"None", citizen_services_records_log!C656)))</f>
        <v>SASSA - Grant Application</v>
      </c>
      <c r="D656" s="5" t="str" cm="1">
        <f t="array" ref="D656">_xlfn.IFS(ISTEXT(citizen_services_records_log!D656),PROPER(citizen_services_records_log!D656),ISBLANK(citizen_services_records_log!D656),"None")</f>
        <v>Sebokeng Sassa Office</v>
      </c>
      <c r="E656" s="5" t="str" cm="1">
        <f t="array" ref="E656">_xlfn.IFS(ISTEXT(citizen_services_records_log!E656),PROPER(citizen_services_records_log!E656),ISBLANK(citizen_services_records_log!E656),"None")</f>
        <v>Willem Mokoena</v>
      </c>
      <c r="F656" s="6" cm="1">
        <f t="array" ref="F656">_xlfn.IFS(ISBLANK(citizen_services_records_log!F656),"None", TYPE(citizen_services_records_log!F656)=1,citizen_services_records_log!F656,citizen_services_records_log!F656="ID NOT PROVIDED","ID not provided" )</f>
        <v>1310000000000</v>
      </c>
      <c r="G656" s="4">
        <f>IF(ISBLANK(citizen_services_records_log!G656),"None",IF(ISNUMBER(citizen_services_records_log!G656),citizen_services_records_log!G656,DATE(RIGHT(citizen_services_records_log!G656,4),MID(citizen_services_records_log!G656,4,2),LEFT(citizen_services_records_log!G656,2))))</f>
        <v>41561</v>
      </c>
      <c r="H656" s="5" t="str" cm="1">
        <f t="array" ref="H656">_xlfn.IFS(citizen_services_records_log!H656="M", "Male", citizen_services_records_log!H656 = "F", "Female", citizen_services_records_log!H656="male", "Male", citizen_services_records_log!H656="female","Female", ISBLANK(citizen_services_records_log!H656),"None", citizen_services_records_log!H656 = "Female", "Female", citizen_services_records_log!H656="Male","Male")</f>
        <v>Male</v>
      </c>
      <c r="I656" s="6" t="str">
        <f>IF(OR(ISBLANK(citizen_services_records_log!I656),UPPER(TRIM(citizen_services_records_log!I656))="N/A"),"None",_xlfn.LET(_xlpm.d,RIGHT(SUBSTITUTE(SUBSTITUTE(SUBSTITUTE(SUBSTITUTE(citizen_services_records_log!I656," ",""),"-",""),"(",""),")",""),9),"0"&amp;LEFT(_xlpm.d,2)&amp;" "&amp;MID(_xlpm.d,3,3)&amp;" "&amp;RIGHT(_xlpm.d,4)))</f>
        <v>080 933 8494</v>
      </c>
      <c r="J656" s="5" t="str" cm="1">
        <f t="array" ref="J656">_xlfn.IFS(ISTEXT(citizen_services_records_log!J656),citizen_services_records_log!J656,ISBLANK(citizen_services_records_log!J656),"None")</f>
        <v>Ward 17</v>
      </c>
      <c r="K656" s="5" t="str" cm="1">
        <f t="array" ref="K656">_xlfn.IFS(ISTEXT(citizen_services_records_log!K656),citizen_services_records_log!K656, ISBLANK(citizen_services_records_log!K656),"None")</f>
        <v>Foster Child Grant</v>
      </c>
      <c r="L656" s="5" t="str" cm="1">
        <f t="array" ref="L656">SUBSTITUTE(PROPER(_xlfn.IFS(ISTEXT(citizen_services_records_log!L656),citizen_services_records_log!L656, ISBLANK(citizen_services_records_log!L656),"None")),"Id","ID",1)</f>
        <v>Complete</v>
      </c>
      <c r="M656" s="5" t="str" cm="1">
        <f t="array" ref="M656">IF(citizen_services_records_log!M656 = "Re-opened","Re-opened",PROPER(_xlfn.IFS(ISTEXT(citizen_services_records_log!M656),citizen_services_records_log!M656, ISBLANK(citizen_services_records_log!M656),"None")))</f>
        <v>Escalated</v>
      </c>
      <c r="N656" s="5" t="str" cm="1">
        <f t="array" ref="N656">(_xlfn.IFS(ISTEXT(citizen_services_records_log!N656),citizen_services_records_log!N656,ISBLANK(citizen_services_records_log!N656),"None"))</f>
        <v>Q202</v>
      </c>
      <c r="O656" s="5" t="str" cm="1">
        <f t="array" ref="O656">_xlfn.IFS(ISTEXT(citizen_services_records_log!O656),PROPER(citizen_services_records_log!O656),ISBLANK(citizen_services_records_log!O656),"None")</f>
        <v>Refilwe Mahlangu</v>
      </c>
      <c r="P656" s="4" t="str">
        <f>IF(ISBLANK(citizen_services_records_log!P656),"None",IF(ISNUMBER(citizen_services_records_log!P656),citizen_services_records_log!P656,DATE(RIGHT(citizen_services_records_log!P656,4),MID(citizen_services_records_log!P656,4,2),LEFT(citizen_services_records_log!P656,2))))</f>
        <v>None</v>
      </c>
      <c r="Q656" s="5" t="str" cm="1">
        <f t="array" ref="Q656">SUBSTITUTE(_xlfn.IFS(ISTEXT(citizen_services_records_log!Q656),PROPER(citizen_services_records_log!Q656),ISBLANK(citizen_services_records_log!Q656),"None"),"Id","ID",1)</f>
        <v>Elderly Applicant Assisted Due To Mobility Issues</v>
      </c>
    </row>
    <row r="657" spans="1:17" x14ac:dyDescent="0.3">
      <c r="A657" s="5" t="str">
        <f>IF(ISBLANK(citizen_services_records_log!A657),"None",(CONCATENATE(UPPER(_xlfn.TEXTBEFORE(SUBSTITUTE(citizen_services_records_log!A657, "-", ""), {"0","1","2","3","4","5","6","7","8","9"}, 1)),"-",RIGHT(citizen_services_records_log!A657,6))))</f>
        <v>DHA-000649</v>
      </c>
      <c r="B657" s="2">
        <f>IF(ISBLANK(citizen_services_records_log!B657),"None",IF(ISNUMBER(citizen_services_records_log!B657),citizen_services_records_log!B657,DATE(RIGHT(citizen_services_records_log!B657,4),MID(citizen_services_records_log!B657,4,2),LEFT(citizen_services_records_log!B657,2))))</f>
        <v>46207</v>
      </c>
      <c r="C657" s="5" t="str">
        <f>IF(citizen_services_records_log!C657 = "SASSA Grant Status Enquiry","SASSA - Grant Status Enquiry",IF(citizen_services_records_log!C657 = "SASSA Grant Application",  "SASSA - Grant Application", IF(citizen_services_records_log!C657=0,"None", citizen_services_records_log!C657)))</f>
        <v>Home Affairs - Birth Certificate</v>
      </c>
      <c r="D657" s="5" t="str" cm="1">
        <f t="array" ref="D657">_xlfn.IFS(ISTEXT(citizen_services_records_log!D657),PROPER(citizen_services_records_log!D657),ISBLANK(citizen_services_records_log!D657),"None")</f>
        <v>Sebokeng Sassa Office</v>
      </c>
      <c r="E657" s="5" t="str" cm="1">
        <f t="array" ref="E657">_xlfn.IFS(ISTEXT(citizen_services_records_log!E657),PROPER(citizen_services_records_log!E657),ISBLANK(citizen_services_records_log!E657),"None")</f>
        <v>Mandla Mokgadi</v>
      </c>
      <c r="F657" s="6" cm="1">
        <f t="array" ref="F657">_xlfn.IFS(ISBLANK(citizen_services_records_log!F657),"None", TYPE(citizen_services_records_log!F657)=1,citizen_services_records_log!F657,citizen_services_records_log!F657="ID NOT PROVIDED","ID not provided" )</f>
        <v>9041872081</v>
      </c>
      <c r="G657" s="4">
        <f>IF(ISBLANK(citizen_services_records_log!G657),"None",IF(ISNUMBER(citizen_services_records_log!G657),citizen_services_records_log!G657,DATE(RIGHT(citizen_services_records_log!G657,4),MID(citizen_services_records_log!G657,4,2),LEFT(citizen_services_records_log!G657,2))))</f>
        <v>36773</v>
      </c>
      <c r="H657" s="5" t="str" cm="1">
        <f t="array" ref="H657">_xlfn.IFS(citizen_services_records_log!H657="M", "Male", citizen_services_records_log!H657 = "F", "Female", citizen_services_records_log!H657="male", "Male", citizen_services_records_log!H657="female","Female", ISBLANK(citizen_services_records_log!H657),"None", citizen_services_records_log!H657 = "Female", "Female", citizen_services_records_log!H657="Male","Male")</f>
        <v>Female</v>
      </c>
      <c r="I657" s="6" t="str">
        <f>IF(OR(ISBLANK(citizen_services_records_log!I657),UPPER(TRIM(citizen_services_records_log!I657))="N/A"),"None",_xlfn.LET(_xlpm.d,RIGHT(SUBSTITUTE(SUBSTITUTE(SUBSTITUTE(SUBSTITUTE(citizen_services_records_log!I657," ",""),"-",""),"(",""),")",""),9),"0"&amp;LEFT(_xlpm.d,2)&amp;" "&amp;MID(_xlpm.d,3,3)&amp;" "&amp;RIGHT(_xlpm.d,4)))</f>
        <v>066 253 9084</v>
      </c>
      <c r="J657" s="5" t="str" cm="1">
        <f t="array" ref="J657">_xlfn.IFS(ISTEXT(citizen_services_records_log!J657),citizen_services_records_log!J657,ISBLANK(citizen_services_records_log!J657),"None")</f>
        <v>Ward 15</v>
      </c>
      <c r="K657" s="5" t="str" cm="1">
        <f t="array" ref="K657">_xlfn.IFS(ISTEXT(citizen_services_records_log!K657),citizen_services_records_log!K657, ISBLANK(citizen_services_records_log!K657),"None")</f>
        <v>None</v>
      </c>
      <c r="L657" s="5" t="str" cm="1">
        <f t="array" ref="L657">SUBSTITUTE(PROPER(_xlfn.IFS(ISTEXT(citizen_services_records_log!L657),citizen_services_records_log!L657, ISBLANK(citizen_services_records_log!L657),"None")),"Id","ID",1)</f>
        <v>Incomplete - Missing ID Copy</v>
      </c>
      <c r="M657" s="5" t="str" cm="1">
        <f t="array" ref="M657">IF(citizen_services_records_log!M657 = "Re-opened","Re-opened",PROPER(_xlfn.IFS(ISTEXT(citizen_services_records_log!M657),citizen_services_records_log!M657, ISBLANK(citizen_services_records_log!M657),"None")))</f>
        <v>Closed</v>
      </c>
      <c r="N657" s="5" t="str" cm="1">
        <f t="array" ref="N657">(_xlfn.IFS(ISTEXT(citizen_services_records_log!N657),citizen_services_records_log!N657,ISBLANK(citizen_services_records_log!N657),"None"))</f>
        <v>Q041</v>
      </c>
      <c r="O657" s="5" t="str" cm="1">
        <f t="array" ref="O657">_xlfn.IFS(ISTEXT(citizen_services_records_log!O657),PROPER(citizen_services_records_log!O657),ISBLANK(citizen_services_records_log!O657),"None")</f>
        <v>Palesa Nel</v>
      </c>
      <c r="P657" s="4" t="str">
        <f>IF(ISBLANK(citizen_services_records_log!P657),"None",IF(ISNUMBER(citizen_services_records_log!P657),citizen_services_records_log!P657,DATE(RIGHT(citizen_services_records_log!P657,4),MID(citizen_services_records_log!P657,4,2),LEFT(citizen_services_records_log!P657,2))))</f>
        <v>None</v>
      </c>
      <c r="Q657" s="5" t="str" cm="1">
        <f t="array" ref="Q657">SUBSTITUTE(_xlfn.IFS(ISTEXT(citizen_services_records_log!Q657),PROPER(citizen_services_records_log!Q657),ISBLANK(citizen_services_records_log!Q657),"None"),"Id","ID",1)</f>
        <v>Client To Return With Proof Of Residence</v>
      </c>
    </row>
    <row r="658" spans="1:17" x14ac:dyDescent="0.3">
      <c r="A658" s="5" t="str">
        <f>IF(ISBLANK(citizen_services_records_log!A658),"None",(CONCATENATE(UPPER(_xlfn.TEXTBEFORE(SUBSTITUTE(citizen_services_records_log!A658, "-", ""), {"0","1","2","3","4","5","6","7","8","9"}, 1)),"-",RIGHT(citizen_services_records_log!A658,6))))</f>
        <v>SASSA-000278</v>
      </c>
      <c r="B658" s="2">
        <f>IF(ISBLANK(citizen_services_records_log!B658),"None",IF(ISNUMBER(citizen_services_records_log!B658),citizen_services_records_log!B658,DATE(RIGHT(citizen_services_records_log!B658,4),MID(citizen_services_records_log!B658,4,2),LEFT(citizen_services_records_log!B658,2))))</f>
        <v>46178</v>
      </c>
      <c r="C658" s="5" t="str">
        <f>IF(citizen_services_records_log!C658 = "SASSA Grant Status Enquiry","SASSA - Grant Status Enquiry",IF(citizen_services_records_log!C658 = "SASSA Grant Application",  "SASSA - Grant Application", IF(citizen_services_records_log!C658=0,"None", citizen_services_records_log!C658)))</f>
        <v>SASSA - Grant Status Enquiry</v>
      </c>
      <c r="D658" s="5" t="str" cm="1">
        <f t="array" ref="D658">_xlfn.IFS(ISTEXT(citizen_services_records_log!D658),PROPER(citizen_services_records_log!D658),ISBLANK(citizen_services_records_log!D658),"None")</f>
        <v>Vanderbijlpark Home Affairs</v>
      </c>
      <c r="E658" s="5" t="str" cm="1">
        <f t="array" ref="E658">_xlfn.IFS(ISTEXT(citizen_services_records_log!E658),PROPER(citizen_services_records_log!E658),ISBLANK(citizen_services_records_log!E658),"None")</f>
        <v>Bongani Mokoena</v>
      </c>
      <c r="F658" s="6" cm="1">
        <f t="array" ref="F658">_xlfn.IFS(ISBLANK(citizen_services_records_log!F658),"None", TYPE(citizen_services_records_log!F658)=1,citizen_services_records_log!F658,citizen_services_records_log!F658="ID NOT PROVIDED","ID not provided" )</f>
        <v>8710000000000</v>
      </c>
      <c r="G658" s="4">
        <f>IF(ISBLANK(citizen_services_records_log!G658),"None",IF(ISNUMBER(citizen_services_records_log!G658),citizen_services_records_log!G658,DATE(RIGHT(citizen_services_records_log!G658,4),MID(citizen_services_records_log!G658,4,2),LEFT(citizen_services_records_log!G658,2))))</f>
        <v>32141</v>
      </c>
      <c r="H658" s="5" t="str" cm="1">
        <f t="array" ref="H658">_xlfn.IFS(citizen_services_records_log!H658="M", "Male", citizen_services_records_log!H658 = "F", "Female", citizen_services_records_log!H658="male", "Male", citizen_services_records_log!H658="female","Female", ISBLANK(citizen_services_records_log!H658),"None", citizen_services_records_log!H658 = "Female", "Female", citizen_services_records_log!H658="Male","Male")</f>
        <v>None</v>
      </c>
      <c r="I658" s="6" t="str">
        <f>IF(OR(ISBLANK(citizen_services_records_log!I658),UPPER(TRIM(citizen_services_records_log!I658))="N/A"),"None",_xlfn.LET(_xlpm.d,RIGHT(SUBSTITUTE(SUBSTITUTE(SUBSTITUTE(SUBSTITUTE(citizen_services_records_log!I658," ",""),"-",""),"(",""),")",""),9),"0"&amp;LEFT(_xlpm.d,2)&amp;" "&amp;MID(_xlpm.d,3,3)&amp;" "&amp;RIGHT(_xlpm.d,4)))</f>
        <v>082 719 9094</v>
      </c>
      <c r="J658" s="5" t="str" cm="1">
        <f t="array" ref="J658">_xlfn.IFS(ISTEXT(citizen_services_records_log!J658),citizen_services_records_log!J658,ISBLANK(citizen_services_records_log!J658),"None")</f>
        <v>Ward 8</v>
      </c>
      <c r="K658" s="5" t="str" cm="1">
        <f t="array" ref="K658">_xlfn.IFS(ISTEXT(citizen_services_records_log!K658),citizen_services_records_log!K658, ISBLANK(citizen_services_records_log!K658),"None")</f>
        <v>None</v>
      </c>
      <c r="L658" s="5" t="str" cm="1">
        <f t="array" ref="L658">SUBSTITUTE(PROPER(_xlfn.IFS(ISTEXT(citizen_services_records_log!L658),citizen_services_records_log!L658, ISBLANK(citizen_services_records_log!L658),"None")),"Id","ID",1)</f>
        <v>Complete</v>
      </c>
      <c r="M658" s="5" t="str" cm="1">
        <f t="array" ref="M658">IF(citizen_services_records_log!M658 = "Re-opened","Re-opened",PROPER(_xlfn.IFS(ISTEXT(citizen_services_records_log!M658),citizen_services_records_log!M658, ISBLANK(citizen_services_records_log!M658),"None")))</f>
        <v>Closed</v>
      </c>
      <c r="N658" s="5" t="str" cm="1">
        <f t="array" ref="N658">(_xlfn.IFS(ISTEXT(citizen_services_records_log!N658),citizen_services_records_log!N658,ISBLANK(citizen_services_records_log!N658),"None"))</f>
        <v>Q191</v>
      </c>
      <c r="O658" s="5" t="str" cm="1">
        <f t="array" ref="O658">_xlfn.IFS(ISTEXT(citizen_services_records_log!O658),PROPER(citizen_services_records_log!O658),ISBLANK(citizen_services_records_log!O658),"None")</f>
        <v>Chris Swart</v>
      </c>
      <c r="P658" s="4" t="str">
        <f>IF(ISBLANK(citizen_services_records_log!P658),"None",IF(ISNUMBER(citizen_services_records_log!P658),citizen_services_records_log!P658,DATE(RIGHT(citizen_services_records_log!P658,4),MID(citizen_services_records_log!P658,4,2),LEFT(citizen_services_records_log!P658,2))))</f>
        <v>None</v>
      </c>
      <c r="Q658" s="5" t="str" cm="1">
        <f t="array" ref="Q658">SUBSTITUTE(_xlfn.IFS(ISTEXT(citizen_services_records_log!Q658),PROPER(citizen_services_records_log!Q658),ISBLANK(citizen_services_records_log!Q658),"None"),"Id","ID",1)</f>
        <v>Urgent Case - Fast-Tracked Per Supervisor Approval</v>
      </c>
    </row>
    <row r="659" spans="1:17" x14ac:dyDescent="0.3">
      <c r="A659" s="5" t="str">
        <f>IF(ISBLANK(citizen_services_records_log!A659),"None",(CONCATENATE(UPPER(_xlfn.TEXTBEFORE(SUBSTITUTE(citizen_services_records_log!A659, "-", ""), {"0","1","2","3","4","5","6","7","8","9"}, 1)),"-",RIGHT(citizen_services_records_log!A659,6))))</f>
        <v>SASSA-000322</v>
      </c>
      <c r="B659" s="2">
        <f>IF(ISBLANK(citizen_services_records_log!B659),"None",IF(ISNUMBER(citizen_services_records_log!B659),citizen_services_records_log!B659,DATE(RIGHT(citizen_services_records_log!B659,4),MID(citizen_services_records_log!B659,4,2),LEFT(citizen_services_records_log!B659,2))))</f>
        <v>46165</v>
      </c>
      <c r="C659" s="5" t="str">
        <f>IF(citizen_services_records_log!C659 = "SASSA Grant Status Enquiry","SASSA - Grant Status Enquiry",IF(citizen_services_records_log!C659 = "SASSA Grant Application",  "SASSA - Grant Application", IF(citizen_services_records_log!C659=0,"None", citizen_services_records_log!C659)))</f>
        <v>SASSA - Grant Application</v>
      </c>
      <c r="D659" s="5" t="str" cm="1">
        <f t="array" ref="D659">_xlfn.IFS(ISTEXT(citizen_services_records_log!D659),PROPER(citizen_services_records_log!D659),ISBLANK(citizen_services_records_log!D659),"None")</f>
        <v>Meyerton Municipal Office</v>
      </c>
      <c r="E659" s="5" t="str" cm="1">
        <f t="array" ref="E659">_xlfn.IFS(ISTEXT(citizen_services_records_log!E659),PROPER(citizen_services_records_log!E659),ISBLANK(citizen_services_records_log!E659),"None")</f>
        <v>Nokuthula Mahlangu</v>
      </c>
      <c r="F659" s="6" t="str" cm="1">
        <f t="array" ref="F659">_xlfn.IFS(ISBLANK(citizen_services_records_log!F659),"None", TYPE(citizen_services_records_log!F659)=1,citizen_services_records_log!F659,citizen_services_records_log!F659="ID NOT PROVIDED","ID not provided" )</f>
        <v>ID not provided</v>
      </c>
      <c r="G659" s="4">
        <f>IF(ISBLANK(citizen_services_records_log!G659),"None",IF(ISNUMBER(citizen_services_records_log!G659),citizen_services_records_log!G659,DATE(RIGHT(citizen_services_records_log!G659,4),MID(citizen_services_records_log!G659,4,2),LEFT(citizen_services_records_log!G659,2))))</f>
        <v>36986</v>
      </c>
      <c r="H659" s="5" t="str" cm="1">
        <f t="array" ref="H659">_xlfn.IFS(citizen_services_records_log!H659="M", "Male", citizen_services_records_log!H659 = "F", "Female", citizen_services_records_log!H659="male", "Male", citizen_services_records_log!H659="female","Female", ISBLANK(citizen_services_records_log!H659),"None", citizen_services_records_log!H659 = "Female", "Female", citizen_services_records_log!H659="Male","Male")</f>
        <v>Male</v>
      </c>
      <c r="I659" s="6" t="str">
        <f>IF(OR(ISBLANK(citizen_services_records_log!I659),UPPER(TRIM(citizen_services_records_log!I659))="N/A"),"None",_xlfn.LET(_xlpm.d,RIGHT(SUBSTITUTE(SUBSTITUTE(SUBSTITUTE(SUBSTITUTE(citizen_services_records_log!I659," ",""),"-",""),"(",""),")",""),9),"0"&amp;LEFT(_xlpm.d,2)&amp;" "&amp;MID(_xlpm.d,3,3)&amp;" "&amp;RIGHT(_xlpm.d,4)))</f>
        <v>075 635 7609</v>
      </c>
      <c r="J659" s="5" t="str" cm="1">
        <f t="array" ref="J659">_xlfn.IFS(ISTEXT(citizen_services_records_log!J659),citizen_services_records_log!J659,ISBLANK(citizen_services_records_log!J659),"None")</f>
        <v>Ward 8</v>
      </c>
      <c r="K659" s="5" t="str" cm="1">
        <f t="array" ref="K659">_xlfn.IFS(ISTEXT(citizen_services_records_log!K659),citizen_services_records_log!K659, ISBLANK(citizen_services_records_log!K659),"None")</f>
        <v>Disability Grant</v>
      </c>
      <c r="L659" s="5" t="str" cm="1">
        <f t="array" ref="L659">SUBSTITUTE(PROPER(_xlfn.IFS(ISTEXT(citizen_services_records_log!L659),citizen_services_records_log!L659, ISBLANK(citizen_services_records_log!L659),"None")),"Id","ID",1)</f>
        <v>Complete</v>
      </c>
      <c r="M659" s="5" t="str" cm="1">
        <f t="array" ref="M659">IF(citizen_services_records_log!M659 = "Re-opened","Re-opened",PROPER(_xlfn.IFS(ISTEXT(citizen_services_records_log!M659),citizen_services_records_log!M659, ISBLANK(citizen_services_records_log!M659),"None")))</f>
        <v>None</v>
      </c>
      <c r="N659" s="5" t="str" cm="1">
        <f t="array" ref="N659">(_xlfn.IFS(ISTEXT(citizen_services_records_log!N659),citizen_services_records_log!N659,ISBLANK(citizen_services_records_log!N659),"None"))</f>
        <v>Q145</v>
      </c>
      <c r="O659" s="5" t="str" cm="1">
        <f t="array" ref="O659">_xlfn.IFS(ISTEXT(citizen_services_records_log!O659),PROPER(citizen_services_records_log!O659),ISBLANK(citizen_services_records_log!O659),"None")</f>
        <v>Palesa Mahlangu</v>
      </c>
      <c r="P659" s="4" t="str">
        <f>IF(ISBLANK(citizen_services_records_log!P659),"None",IF(ISNUMBER(citizen_services_records_log!P659),citizen_services_records_log!P659,DATE(RIGHT(citizen_services_records_log!P659,4),MID(citizen_services_records_log!P659,4,2),LEFT(citizen_services_records_log!P659,2))))</f>
        <v>None</v>
      </c>
      <c r="Q659" s="5" t="str" cm="1">
        <f t="array" ref="Q659">SUBSTITUTE(_xlfn.IFS(ISTEXT(citizen_services_records_log!Q659),PROPER(citizen_services_records_log!Q659),ISBLANK(citizen_services_records_log!Q659),"None"),"Id","ID",1)</f>
        <v>Biometric Capture Failed, Rescheduled</v>
      </c>
    </row>
    <row r="660" spans="1:17" x14ac:dyDescent="0.3">
      <c r="A660" s="5" t="str">
        <f>IF(ISBLANK(citizen_services_records_log!A660),"None",(CONCATENATE(UPPER(_xlfn.TEXTBEFORE(SUBSTITUTE(citizen_services_records_log!A660, "-", ""), {"0","1","2","3","4","5","6","7","8","9"}, 1)),"-",RIGHT(citizen_services_records_log!A660,6))))</f>
        <v>CLN-000652</v>
      </c>
      <c r="B660" s="2">
        <f>IF(ISBLANK(citizen_services_records_log!B660),"None",IF(ISNUMBER(citizen_services_records_log!B660),citizen_services_records_log!B660,DATE(RIGHT(citizen_services_records_log!B660,4),MID(citizen_services_records_log!B660,4,2),LEFT(citizen_services_records_log!B660,2))))</f>
        <v>46205</v>
      </c>
      <c r="C660" s="5" t="str">
        <f>IF(citizen_services_records_log!C660 = "SASSA Grant Status Enquiry","SASSA - Grant Status Enquiry",IF(citizen_services_records_log!C660 = "SASSA Grant Application",  "SASSA - Grant Application", IF(citizen_services_records_log!C660=0,"None", citizen_services_records_log!C660)))</f>
        <v>Clinic - Chronic Medication Collection</v>
      </c>
      <c r="D660" s="5" t="str" cm="1">
        <f t="array" ref="D660">_xlfn.IFS(ISTEXT(citizen_services_records_log!D660),PROPER(citizen_services_records_log!D660),ISBLANK(citizen_services_records_log!D660),"None")</f>
        <v>Emfuleni Municipal Office</v>
      </c>
      <c r="E660" s="5" t="str" cm="1">
        <f t="array" ref="E660">_xlfn.IFS(ISTEXT(citizen_services_records_log!E660),PROPER(citizen_services_records_log!E660),ISBLANK(citizen_services_records_log!E660),"None")</f>
        <v>Elizabeth Fourie</v>
      </c>
      <c r="F660" s="6" cm="1">
        <f t="array" ref="F660">_xlfn.IFS(ISBLANK(citizen_services_records_log!F660),"None", TYPE(citizen_services_records_log!F660)=1,citizen_services_records_log!F660,citizen_services_records_log!F660="ID NOT PROVIDED","ID not provided" )</f>
        <v>7110000000000</v>
      </c>
      <c r="G660" s="4">
        <f>IF(ISBLANK(citizen_services_records_log!G660),"None",IF(ISNUMBER(citizen_services_records_log!G660),citizen_services_records_log!G660,DATE(RIGHT(citizen_services_records_log!G660,4),MID(citizen_services_records_log!G660,4,2),LEFT(citizen_services_records_log!G660,2))))</f>
        <v>26181</v>
      </c>
      <c r="H660" s="5" t="str" cm="1">
        <f t="array" ref="H660">_xlfn.IFS(citizen_services_records_log!H660="M", "Male", citizen_services_records_log!H660 = "F", "Female", citizen_services_records_log!H660="male", "Male", citizen_services_records_log!H660="female","Female", ISBLANK(citizen_services_records_log!H660),"None", citizen_services_records_log!H660 = "Female", "Female", citizen_services_records_log!H660="Male","Male")</f>
        <v>Male</v>
      </c>
      <c r="I660" s="6" t="str">
        <f>IF(OR(ISBLANK(citizen_services_records_log!I660),UPPER(TRIM(citizen_services_records_log!I660))="N/A"),"None",_xlfn.LET(_xlpm.d,RIGHT(SUBSTITUTE(SUBSTITUTE(SUBSTITUTE(SUBSTITUTE(citizen_services_records_log!I660," ",""),"-",""),"(",""),")",""),9),"0"&amp;LEFT(_xlpm.d,2)&amp;" "&amp;MID(_xlpm.d,3,3)&amp;" "&amp;RIGHT(_xlpm.d,4)))</f>
        <v>074 372 4381</v>
      </c>
      <c r="J660" s="5" t="str" cm="1">
        <f t="array" ref="J660">_xlfn.IFS(ISTEXT(citizen_services_records_log!J660),citizen_services_records_log!J660,ISBLANK(citizen_services_records_log!J660),"None")</f>
        <v>Ward 10</v>
      </c>
      <c r="K660" s="5" t="str" cm="1">
        <f t="array" ref="K660">_xlfn.IFS(ISTEXT(citizen_services_records_log!K660),citizen_services_records_log!K660, ISBLANK(citizen_services_records_log!K660),"None")</f>
        <v>None</v>
      </c>
      <c r="L660" s="5" t="str" cm="1">
        <f t="array" ref="L660">SUBSTITUTE(PROPER(_xlfn.IFS(ISTEXT(citizen_services_records_log!L660),citizen_services_records_log!L660, ISBLANK(citizen_services_records_log!L660),"None")),"Id","ID",1)</f>
        <v>Incomplete - Missing Proof Of Residence</v>
      </c>
      <c r="M660" s="5" t="str" cm="1">
        <f t="array" ref="M660">IF(citizen_services_records_log!M660 = "Re-opened","Re-opened",PROPER(_xlfn.IFS(ISTEXT(citizen_services_records_log!M660),citizen_services_records_log!M660, ISBLANK(citizen_services_records_log!M660),"None")))</f>
        <v>Awaiting Documents</v>
      </c>
      <c r="N660" s="5" t="str" cm="1">
        <f t="array" ref="N660">(_xlfn.IFS(ISTEXT(citizen_services_records_log!N660),citizen_services_records_log!N660,ISBLANK(citizen_services_records_log!N660),"None"))</f>
        <v>Q134</v>
      </c>
      <c r="O660" s="5" t="str" cm="1">
        <f t="array" ref="O660">_xlfn.IFS(ISTEXT(citizen_services_records_log!O660),PROPER(citizen_services_records_log!O660),ISBLANK(citizen_services_records_log!O660),"None")</f>
        <v>Chris Nel</v>
      </c>
      <c r="P660" s="4">
        <f>IF(ISBLANK(citizen_services_records_log!P660),"None",IF(ISNUMBER(citizen_services_records_log!P660),citizen_services_records_log!P660,DATE(RIGHT(citizen_services_records_log!P660,4),MID(citizen_services_records_log!P660,4,2),LEFT(citizen_services_records_log!P660,2))))</f>
        <v>46216</v>
      </c>
      <c r="Q660" s="5" t="str" cm="1">
        <f t="array" ref="Q660">SUBSTITUTE(_xlfn.IFS(ISTEXT(citizen_services_records_log!Q660),PROPER(citizen_services_records_log!Q660),ISBLANK(citizen_services_records_log!Q660),"None"),"Id","ID",1)</f>
        <v>Applicant Is A Minor, Guardian Present And Documented</v>
      </c>
    </row>
    <row r="661" spans="1:17" x14ac:dyDescent="0.3">
      <c r="A661" s="5" t="str">
        <f>IF(ISBLANK(citizen_services_records_log!A661),"None",(CONCATENATE(UPPER(_xlfn.TEXTBEFORE(SUBSTITUTE(citizen_services_records_log!A661, "-", ""), {"0","1","2","3","4","5","6","7","8","9"}, 1)),"-",RIGHT(citizen_services_records_log!A661,6))))</f>
        <v>SASSA-000670</v>
      </c>
      <c r="B661" s="2">
        <f>IF(ISBLANK(citizen_services_records_log!B661),"None",IF(ISNUMBER(citizen_services_records_log!B661),citizen_services_records_log!B661,DATE(RIGHT(citizen_services_records_log!B661,4),MID(citizen_services_records_log!B661,4,2),LEFT(citizen_services_records_log!B661,2))))</f>
        <v>46011</v>
      </c>
      <c r="C661" s="5" t="str">
        <f>IF(citizen_services_records_log!C661 = "SASSA Grant Status Enquiry","SASSA - Grant Status Enquiry",IF(citizen_services_records_log!C661 = "SASSA Grant Application",  "SASSA - Grant Application", IF(citizen_services_records_log!C661=0,"None", citizen_services_records_log!C661)))</f>
        <v>SASSA - Grant Status Enquiry</v>
      </c>
      <c r="D661" s="5" t="str" cm="1">
        <f t="array" ref="D661">_xlfn.IFS(ISTEXT(citizen_services_records_log!D661),PROPER(citizen_services_records_log!D661),ISBLANK(citizen_services_records_log!D661),"None")</f>
        <v>Vereeniging Home Affairs</v>
      </c>
      <c r="E661" s="5" t="str" cm="1">
        <f t="array" ref="E661">_xlfn.IFS(ISTEXT(citizen_services_records_log!E661),PROPER(citizen_services_records_log!E661),ISBLANK(citizen_services_records_log!E661),"None")</f>
        <v>Zodwa Steyn</v>
      </c>
      <c r="F661" s="6" cm="1">
        <f t="array" ref="F661">_xlfn.IFS(ISBLANK(citizen_services_records_log!F661),"None", TYPE(citizen_services_records_log!F661)=1,citizen_services_records_log!F661,citizen_services_records_log!F661="ID NOT PROVIDED","ID not provided" )</f>
        <v>2300000000000</v>
      </c>
      <c r="G661" s="4">
        <f>IF(ISBLANK(citizen_services_records_log!G661),"None",IF(ISNUMBER(citizen_services_records_log!G661),citizen_services_records_log!G661,DATE(RIGHT(citizen_services_records_log!G661,4),MID(citizen_services_records_log!G661,4,2),LEFT(citizen_services_records_log!G661,2))))</f>
        <v>44943</v>
      </c>
      <c r="H661" s="5" t="str" cm="1">
        <f t="array" ref="H661">_xlfn.IFS(citizen_services_records_log!H661="M", "Male", citizen_services_records_log!H661 = "F", "Female", citizen_services_records_log!H661="male", "Male", citizen_services_records_log!H661="female","Female", ISBLANK(citizen_services_records_log!H661),"None", citizen_services_records_log!H661 = "Female", "Female", citizen_services_records_log!H661="Male","Male")</f>
        <v>None</v>
      </c>
      <c r="I661" s="6" t="str">
        <f>IF(OR(ISBLANK(citizen_services_records_log!I661),UPPER(TRIM(citizen_services_records_log!I661))="N/A"),"None",_xlfn.LET(_xlpm.d,RIGHT(SUBSTITUTE(SUBSTITUTE(SUBSTITUTE(SUBSTITUTE(citizen_services_records_log!I661," ",""),"-",""),"(",""),")",""),9),"0"&amp;LEFT(_xlpm.d,2)&amp;" "&amp;MID(_xlpm.d,3,3)&amp;" "&amp;RIGHT(_xlpm.d,4)))</f>
        <v>065 956 7985</v>
      </c>
      <c r="J661" s="5" t="str" cm="1">
        <f t="array" ref="J661">_xlfn.IFS(ISTEXT(citizen_services_records_log!J661),citizen_services_records_log!J661,ISBLANK(citizen_services_records_log!J661),"None")</f>
        <v>Ward 5</v>
      </c>
      <c r="K661" s="5" t="str" cm="1">
        <f t="array" ref="K661">_xlfn.IFS(ISTEXT(citizen_services_records_log!K661),citizen_services_records_log!K661, ISBLANK(citizen_services_records_log!K661),"None")</f>
        <v>Social Relief of Distress (SRD)</v>
      </c>
      <c r="L661" s="5" t="str" cm="1">
        <f t="array" ref="L661">SUBSTITUTE(PROPER(_xlfn.IFS(ISTEXT(citizen_services_records_log!L661),citizen_services_records_log!L661, ISBLANK(citizen_services_records_log!L661),"None")),"Id","ID",1)</f>
        <v>Complete</v>
      </c>
      <c r="M661" s="5" t="str" cm="1">
        <f t="array" ref="M661">IF(citizen_services_records_log!M661 = "Re-opened","Re-opened",PROPER(_xlfn.IFS(ISTEXT(citizen_services_records_log!M661),citizen_services_records_log!M661, ISBLANK(citizen_services_records_log!M661),"None")))</f>
        <v>Closed</v>
      </c>
      <c r="N661" s="5" t="str" cm="1">
        <f t="array" ref="N661">(_xlfn.IFS(ISTEXT(citizen_services_records_log!N661),citizen_services_records_log!N661,ISBLANK(citizen_services_records_log!N661),"None"))</f>
        <v>Q273</v>
      </c>
      <c r="O661" s="5" t="str" cm="1">
        <f t="array" ref="O661">_xlfn.IFS(ISTEXT(citizen_services_records_log!O661),PROPER(citizen_services_records_log!O661),ISBLANK(citizen_services_records_log!O661),"None")</f>
        <v>Andries Mahlangu</v>
      </c>
      <c r="P661" s="4" t="str">
        <f>IF(ISBLANK(citizen_services_records_log!P661),"None",IF(ISNUMBER(citizen_services_records_log!P661),citizen_services_records_log!P661,DATE(RIGHT(citizen_services_records_log!P661,4),MID(citizen_services_records_log!P661,4,2),LEFT(citizen_services_records_log!P661,2))))</f>
        <v>None</v>
      </c>
      <c r="Q661" s="5" t="str" cm="1">
        <f t="array" ref="Q661">SUBSTITUTE(_xlfn.IFS(ISTEXT(citizen_services_records_log!Q661),PROPER(citizen_services_records_log!Q661),ISBLANK(citizen_services_records_log!Q661),"None"),"Id","ID",1)</f>
        <v>None</v>
      </c>
    </row>
    <row r="662" spans="1:17" x14ac:dyDescent="0.3">
      <c r="A662" s="5" t="str">
        <f>IF(ISBLANK(citizen_services_records_log!A662),"None",(CONCATENATE(UPPER(_xlfn.TEXTBEFORE(SUBSTITUTE(citizen_services_records_log!A662, "-", ""), {"0","1","2","3","4","5","6","7","8","9"}, 1)),"-",RIGHT(citizen_services_records_log!A662,6))))</f>
        <v>CLN-000826</v>
      </c>
      <c r="B662" s="2">
        <f>IF(ISBLANK(citizen_services_records_log!B662),"None",IF(ISNUMBER(citizen_services_records_log!B662),citizen_services_records_log!B662,DATE(RIGHT(citizen_services_records_log!B662,4),MID(citizen_services_records_log!B662,4,2),LEFT(citizen_services_records_log!B662,2))))</f>
        <v>46358</v>
      </c>
      <c r="C662" s="5" t="str">
        <f>IF(citizen_services_records_log!C662 = "SASSA Grant Status Enquiry","SASSA - Grant Status Enquiry",IF(citizen_services_records_log!C662 = "SASSA Grant Application",  "SASSA - Grant Application", IF(citizen_services_records_log!C662=0,"None", citizen_services_records_log!C662)))</f>
        <v>Clinic - General Consultation</v>
      </c>
      <c r="D662" s="5" t="str" cm="1">
        <f t="array" ref="D662">_xlfn.IFS(ISTEXT(citizen_services_records_log!D662),PROPER(citizen_services_records_log!D662),ISBLANK(citizen_services_records_log!D662),"None")</f>
        <v>Sharpeville Clinic</v>
      </c>
      <c r="E662" s="5" t="str" cm="1">
        <f t="array" ref="E662">_xlfn.IFS(ISTEXT(citizen_services_records_log!E662),PROPER(citizen_services_records_log!E662),ISBLANK(citizen_services_records_log!E662),"None")</f>
        <v>Nomvula Khumalo</v>
      </c>
      <c r="F662" s="6" cm="1">
        <f t="array" ref="F662">_xlfn.IFS(ISBLANK(citizen_services_records_log!F662),"None", TYPE(citizen_services_records_log!F662)=1,citizen_services_records_log!F662,citizen_services_records_log!F662="ID NOT PROVIDED","ID not provided" )</f>
        <v>5410000000000</v>
      </c>
      <c r="G662" s="4">
        <f>IF(ISBLANK(citizen_services_records_log!G662),"None",IF(ISNUMBER(citizen_services_records_log!G662),citizen_services_records_log!G662,DATE(RIGHT(citizen_services_records_log!G662,4),MID(citizen_services_records_log!G662,4,2),LEFT(citizen_services_records_log!G662,2))))</f>
        <v>20076</v>
      </c>
      <c r="H662" s="5" t="str" cm="1">
        <f t="array" ref="H662">_xlfn.IFS(citizen_services_records_log!H662="M", "Male", citizen_services_records_log!H662 = "F", "Female", citizen_services_records_log!H662="male", "Male", citizen_services_records_log!H662="female","Female", ISBLANK(citizen_services_records_log!H662),"None", citizen_services_records_log!H662 = "Female", "Female", citizen_services_records_log!H662="Male","Male")</f>
        <v>Male</v>
      </c>
      <c r="I662" s="6" t="str">
        <f>IF(OR(ISBLANK(citizen_services_records_log!I662),UPPER(TRIM(citizen_services_records_log!I662))="N/A"),"None",_xlfn.LET(_xlpm.d,RIGHT(SUBSTITUTE(SUBSTITUTE(SUBSTITUTE(SUBSTITUTE(citizen_services_records_log!I662," ",""),"-",""),"(",""),")",""),9),"0"&amp;LEFT(_xlpm.d,2)&amp;" "&amp;MID(_xlpm.d,3,3)&amp;" "&amp;RIGHT(_xlpm.d,4)))</f>
        <v>082 647 2792</v>
      </c>
      <c r="J662" s="5" t="str" cm="1">
        <f t="array" ref="J662">_xlfn.IFS(ISTEXT(citizen_services_records_log!J662),citizen_services_records_log!J662,ISBLANK(citizen_services_records_log!J662),"None")</f>
        <v>Ward 16</v>
      </c>
      <c r="K662" s="5" t="str" cm="1">
        <f t="array" ref="K662">_xlfn.IFS(ISTEXT(citizen_services_records_log!K662),citizen_services_records_log!K662, ISBLANK(citizen_services_records_log!K662),"None")</f>
        <v>None</v>
      </c>
      <c r="L662" s="5" t="str" cm="1">
        <f t="array" ref="L662">SUBSTITUTE(PROPER(_xlfn.IFS(ISTEXT(citizen_services_records_log!L662),citizen_services_records_log!L662, ISBLANK(citizen_services_records_log!L662),"None")),"Id","ID",1)</f>
        <v>Rejected</v>
      </c>
      <c r="M662" s="5" t="str" cm="1">
        <f t="array" ref="M662">IF(citizen_services_records_log!M662 = "Re-opened","Re-opened",PROPER(_xlfn.IFS(ISTEXT(citizen_services_records_log!M662),citizen_services_records_log!M662, ISBLANK(citizen_services_records_log!M662),"None")))</f>
        <v>Closed</v>
      </c>
      <c r="N662" s="5" t="str" cm="1">
        <f t="array" ref="N662">(_xlfn.IFS(ISTEXT(citizen_services_records_log!N662),citizen_services_records_log!N662,ISBLANK(citizen_services_records_log!N662),"None"))</f>
        <v>Q181</v>
      </c>
      <c r="O662" s="5" t="str" cm="1">
        <f t="array" ref="O662">_xlfn.IFS(ISTEXT(citizen_services_records_log!O662),PROPER(citizen_services_records_log!O662),ISBLANK(citizen_services_records_log!O662),"None")</f>
        <v>Marius Nel</v>
      </c>
      <c r="P662" s="4" t="str">
        <f>IF(ISBLANK(citizen_services_records_log!P662),"None",IF(ISNUMBER(citizen_services_records_log!P662),citizen_services_records_log!P662,DATE(RIGHT(citizen_services_records_log!P662,4),MID(citizen_services_records_log!P662,4,2),LEFT(citizen_services_records_log!P662,2))))</f>
        <v>None</v>
      </c>
      <c r="Q662" s="5" t="str" cm="1">
        <f t="array" ref="Q662">SUBSTITUTE(_xlfn.IFS(ISTEXT(citizen_services_records_log!Q662),PROPER(citizen_services_records_log!Q662),ISBLANK(citizen_services_records_log!Q662),"None"),"Id","ID",1)</f>
        <v>Interpreter Required - Assisted In Sesotho</v>
      </c>
    </row>
    <row r="663" spans="1:17" x14ac:dyDescent="0.3">
      <c r="A663" s="5" t="str">
        <f>IF(ISBLANK(citizen_services_records_log!A663),"None",(CONCATENATE(UPPER(_xlfn.TEXTBEFORE(SUBSTITUTE(citizen_services_records_log!A663, "-", ""), {"0","1","2","3","4","5","6","7","8","9"}, 1)),"-",RIGHT(citizen_services_records_log!A663,6))))</f>
        <v>MUN-000484</v>
      </c>
      <c r="B663" s="2">
        <f>IF(ISBLANK(citizen_services_records_log!B663),"None",IF(ISNUMBER(citizen_services_records_log!B663),citizen_services_records_log!B663,DATE(RIGHT(citizen_services_records_log!B663,4),MID(citizen_services_records_log!B663,4,2),LEFT(citizen_services_records_log!B663,2))))</f>
        <v>46151</v>
      </c>
      <c r="C663" s="5" t="str">
        <f>IF(citizen_services_records_log!C663 = "SASSA Grant Status Enquiry","SASSA - Grant Status Enquiry",IF(citizen_services_records_log!C663 = "SASSA Grant Application",  "SASSA - Grant Application", IF(citizen_services_records_log!C663=0,"None", citizen_services_records_log!C663)))</f>
        <v>Municipal - Service Request</v>
      </c>
      <c r="D663" s="5" t="str" cm="1">
        <f t="array" ref="D663">_xlfn.IFS(ISTEXT(citizen_services_records_log!D663),PROPER(citizen_services_records_log!D663),ISBLANK(citizen_services_records_log!D663),"None")</f>
        <v>Sebokeng Sassa Office</v>
      </c>
      <c r="E663" s="5" t="str" cm="1">
        <f t="array" ref="E663">_xlfn.IFS(ISTEXT(citizen_services_records_log!E663),PROPER(citizen_services_records_log!E663),ISBLANK(citizen_services_records_log!E663),"None")</f>
        <v>Dorah Kruger</v>
      </c>
      <c r="F663" s="6" cm="1">
        <f t="array" ref="F663">_xlfn.IFS(ISBLANK(citizen_services_records_log!F663),"None", TYPE(citizen_services_records_log!F663)=1,citizen_services_records_log!F663,citizen_services_records_log!F663="ID NOT PROVIDED","ID not provided" )</f>
        <v>5300000000000</v>
      </c>
      <c r="G663" s="4">
        <f>IF(ISBLANK(citizen_services_records_log!G663),"None",IF(ISNUMBER(citizen_services_records_log!G663),citizen_services_records_log!G663,DATE(RIGHT(citizen_services_records_log!G663,4),MID(citizen_services_records_log!G663,4,2),LEFT(citizen_services_records_log!G663,2))))</f>
        <v>19397</v>
      </c>
      <c r="H663" s="5" t="str" cm="1">
        <f t="array" ref="H663">_xlfn.IFS(citizen_services_records_log!H663="M", "Male", citizen_services_records_log!H663 = "F", "Female", citizen_services_records_log!H663="male", "Male", citizen_services_records_log!H663="female","Female", ISBLANK(citizen_services_records_log!H663),"None", citizen_services_records_log!H663 = "Female", "Female", citizen_services_records_log!H663="Male","Male")</f>
        <v>Male</v>
      </c>
      <c r="I663" s="6" t="str">
        <f>IF(OR(ISBLANK(citizen_services_records_log!I663),UPPER(TRIM(citizen_services_records_log!I663))="N/A"),"None",_xlfn.LET(_xlpm.d,RIGHT(SUBSTITUTE(SUBSTITUTE(SUBSTITUTE(SUBSTITUTE(citizen_services_records_log!I663," ",""),"-",""),"(",""),")",""),9),"0"&amp;LEFT(_xlpm.d,2)&amp;" "&amp;MID(_xlpm.d,3,3)&amp;" "&amp;RIGHT(_xlpm.d,4)))</f>
        <v>065 932 1906</v>
      </c>
      <c r="J663" s="5" t="str" cm="1">
        <f t="array" ref="J663">_xlfn.IFS(ISTEXT(citizen_services_records_log!J663),citizen_services_records_log!J663,ISBLANK(citizen_services_records_log!J663),"None")</f>
        <v>Ward 20</v>
      </c>
      <c r="K663" s="5" t="str" cm="1">
        <f t="array" ref="K663">_xlfn.IFS(ISTEXT(citizen_services_records_log!K663),citizen_services_records_log!K663, ISBLANK(citizen_services_records_log!K663),"None")</f>
        <v>None</v>
      </c>
      <c r="L663" s="5" t="str" cm="1">
        <f t="array" ref="L663">SUBSTITUTE(PROPER(_xlfn.IFS(ISTEXT(citizen_services_records_log!L663),citizen_services_records_log!L663, ISBLANK(citizen_services_records_log!L663),"None")),"Id","ID",1)</f>
        <v>Complete</v>
      </c>
      <c r="M663" s="5" t="str" cm="1">
        <f t="array" ref="M663">IF(citizen_services_records_log!M663 = "Re-opened","Re-opened",PROPER(_xlfn.IFS(ISTEXT(citizen_services_records_log!M663),citizen_services_records_log!M663, ISBLANK(citizen_services_records_log!M663),"None")))</f>
        <v>None</v>
      </c>
      <c r="N663" s="5" t="str" cm="1">
        <f t="array" ref="N663">(_xlfn.IFS(ISTEXT(citizen_services_records_log!N663),citizen_services_records_log!N663,ISBLANK(citizen_services_records_log!N663),"None"))</f>
        <v>Q093</v>
      </c>
      <c r="O663" s="5" t="str" cm="1">
        <f t="array" ref="O663">_xlfn.IFS(ISTEXT(citizen_services_records_log!O663),PROPER(citizen_services_records_log!O663),ISBLANK(citizen_services_records_log!O663),"None")</f>
        <v>Palesa Sithole</v>
      </c>
      <c r="P663" s="4" t="str">
        <f>IF(ISBLANK(citizen_services_records_log!P663),"None",IF(ISNUMBER(citizen_services_records_log!P663),citizen_services_records_log!P663,DATE(RIGHT(citizen_services_records_log!P663,4),MID(citizen_services_records_log!P663,4,2),LEFT(citizen_services_records_log!P663,2))))</f>
        <v>None</v>
      </c>
      <c r="Q663" s="5" t="str" cm="1">
        <f t="array" ref="Q663">SUBSTITUTE(_xlfn.IFS(ISTEXT(citizen_services_records_log!Q663),PROPER(citizen_services_records_log!Q663),ISBLANK(citizen_services_records_log!Q663),"None"),"Id","ID",1)</f>
        <v>Client To Return With Proof Of Residence</v>
      </c>
    </row>
    <row r="664" spans="1:17" x14ac:dyDescent="0.3">
      <c r="A664" s="5" t="str">
        <f>IF(ISBLANK(citizen_services_records_log!A664),"None",(CONCATENATE(UPPER(_xlfn.TEXTBEFORE(SUBSTITUTE(citizen_services_records_log!A664, "-", ""), {"0","1","2","3","4","5","6","7","8","9"}, 1)),"-",RIGHT(citizen_services_records_log!A664,6))))</f>
        <v>DHA-000443</v>
      </c>
      <c r="B664" s="2">
        <f>IF(ISBLANK(citizen_services_records_log!B664),"None",IF(ISNUMBER(citizen_services_records_log!B664),citizen_services_records_log!B664,DATE(RIGHT(citizen_services_records_log!B664,4),MID(citizen_services_records_log!B664,4,2),LEFT(citizen_services_records_log!B664,2))))</f>
        <v>46070</v>
      </c>
      <c r="C664" s="5" t="str">
        <f>IF(citizen_services_records_log!C664 = "SASSA Grant Status Enquiry","SASSA - Grant Status Enquiry",IF(citizen_services_records_log!C664 = "SASSA Grant Application",  "SASSA - Grant Application", IF(citizen_services_records_log!C664=0,"None", citizen_services_records_log!C664)))</f>
        <v>Home Affairs - Birth Certificate</v>
      </c>
      <c r="D664" s="5" t="str" cm="1">
        <f t="array" ref="D664">_xlfn.IFS(ISTEXT(citizen_services_records_log!D664),PROPER(citizen_services_records_log!D664),ISBLANK(citizen_services_records_log!D664),"None")</f>
        <v>Evaton Sassa Office</v>
      </c>
      <c r="E664" s="5" t="str" cm="1">
        <f t="array" ref="E664">_xlfn.IFS(ISTEXT(citizen_services_records_log!E664),PROPER(citizen_services_records_log!E664),ISBLANK(citizen_services_records_log!E664),"None")</f>
        <v>Lindiwe Kruger</v>
      </c>
      <c r="F664" s="6" cm="1">
        <f t="array" ref="F664">_xlfn.IFS(ISBLANK(citizen_services_records_log!F664),"None", TYPE(citizen_services_records_log!F664)=1,citizen_services_records_log!F664,citizen_services_records_log!F664="ID NOT PROVIDED","ID not provided" )</f>
        <v>6100000000000</v>
      </c>
      <c r="G664" s="4">
        <f>IF(ISBLANK(citizen_services_records_log!G664),"None",IF(ISNUMBER(citizen_services_records_log!G664),citizen_services_records_log!G664,DATE(RIGHT(citizen_services_records_log!G664,4),MID(citizen_services_records_log!G664,4,2),LEFT(citizen_services_records_log!G664,2))))</f>
        <v>22359</v>
      </c>
      <c r="H664" s="5" t="str" cm="1">
        <f t="array" ref="H664">_xlfn.IFS(citizen_services_records_log!H664="M", "Male", citizen_services_records_log!H664 = "F", "Female", citizen_services_records_log!H664="male", "Male", citizen_services_records_log!H664="female","Female", ISBLANK(citizen_services_records_log!H664),"None", citizen_services_records_log!H664 = "Female", "Female", citizen_services_records_log!H664="Male","Male")</f>
        <v>Female</v>
      </c>
      <c r="I664" s="6" t="str">
        <f>IF(OR(ISBLANK(citizen_services_records_log!I664),UPPER(TRIM(citizen_services_records_log!I664))="N/A"),"None",_xlfn.LET(_xlpm.d,RIGHT(SUBSTITUTE(SUBSTITUTE(SUBSTITUTE(SUBSTITUTE(citizen_services_records_log!I664," ",""),"-",""),"(",""),")",""),9),"0"&amp;LEFT(_xlpm.d,2)&amp;" "&amp;MID(_xlpm.d,3,3)&amp;" "&amp;RIGHT(_xlpm.d,4)))</f>
        <v>083 919 1947</v>
      </c>
      <c r="J664" s="5" t="str" cm="1">
        <f t="array" ref="J664">_xlfn.IFS(ISTEXT(citizen_services_records_log!J664),citizen_services_records_log!J664,ISBLANK(citizen_services_records_log!J664),"None")</f>
        <v>Ward 23</v>
      </c>
      <c r="K664" s="5" t="str" cm="1">
        <f t="array" ref="K664">_xlfn.IFS(ISTEXT(citizen_services_records_log!K664),citizen_services_records_log!K664, ISBLANK(citizen_services_records_log!K664),"None")</f>
        <v>None</v>
      </c>
      <c r="L664" s="5" t="str" cm="1">
        <f t="array" ref="L664">SUBSTITUTE(PROPER(_xlfn.IFS(ISTEXT(citizen_services_records_log!L664),citizen_services_records_log!L664, ISBLANK(citizen_services_records_log!L664),"None")),"Id","ID",1)</f>
        <v>Incomplete - Missing ID Copy</v>
      </c>
      <c r="M664" s="5" t="str" cm="1">
        <f t="array" ref="M664">IF(citizen_services_records_log!M664 = "Re-opened","Re-opened",PROPER(_xlfn.IFS(ISTEXT(citizen_services_records_log!M664),citizen_services_records_log!M664, ISBLANK(citizen_services_records_log!M664),"None")))</f>
        <v>Escalated</v>
      </c>
      <c r="N664" s="5" t="str" cm="1">
        <f t="array" ref="N664">(_xlfn.IFS(ISTEXT(citizen_services_records_log!N664),citizen_services_records_log!N664,ISBLANK(citizen_services_records_log!N664),"None"))</f>
        <v>Q035</v>
      </c>
      <c r="O664" s="5" t="str" cm="1">
        <f t="array" ref="O664">_xlfn.IFS(ISTEXT(citizen_services_records_log!O664),PROPER(citizen_services_records_log!O664),ISBLANK(citizen_services_records_log!O664),"None")</f>
        <v>Chris Meyer</v>
      </c>
      <c r="P664" s="4" t="str">
        <f>IF(ISBLANK(citizen_services_records_log!P664),"None",IF(ISNUMBER(citizen_services_records_log!P664),citizen_services_records_log!P664,DATE(RIGHT(citizen_services_records_log!P664,4),MID(citizen_services_records_log!P664,4,2),LEFT(citizen_services_records_log!P664,2))))</f>
        <v>None</v>
      </c>
      <c r="Q664" s="5" t="str" cm="1">
        <f t="array" ref="Q664">SUBSTITUTE(_xlfn.IFS(ISTEXT(citizen_services_records_log!Q664),PROPER(citizen_services_records_log!Q664),ISBLANK(citizen_services_records_log!Q664),"None"),"Id","ID",1)</f>
        <v>Applicant Is A Minor, Guardian Present And Documented</v>
      </c>
    </row>
    <row r="665" spans="1:17" x14ac:dyDescent="0.3">
      <c r="A665" s="5" t="str">
        <f>IF(ISBLANK(citizen_services_records_log!A665),"None",(CONCATENATE(UPPER(_xlfn.TEXTBEFORE(SUBSTITUTE(citizen_services_records_log!A665, "-", ""), {"0","1","2","3","4","5","6","7","8","9"}, 1)),"-",RIGHT(citizen_services_records_log!A665,6))))</f>
        <v>SASSA-000504</v>
      </c>
      <c r="B665" s="2">
        <f>IF(ISBLANK(citizen_services_records_log!B665),"None",IF(ISNUMBER(citizen_services_records_log!B665),citizen_services_records_log!B665,DATE(RIGHT(citizen_services_records_log!B665,4),MID(citizen_services_records_log!B665,4,2),LEFT(citizen_services_records_log!B665,2))))</f>
        <v>46053</v>
      </c>
      <c r="C665" s="5" t="str">
        <f>IF(citizen_services_records_log!C665 = "SASSA Grant Status Enquiry","SASSA - Grant Status Enquiry",IF(citizen_services_records_log!C665 = "SASSA Grant Application",  "SASSA - Grant Application", IF(citizen_services_records_log!C665=0,"None", citizen_services_records_log!C665)))</f>
        <v>SASSA - Grant Application</v>
      </c>
      <c r="D665" s="5" t="str" cm="1">
        <f t="array" ref="D665">_xlfn.IFS(ISTEXT(citizen_services_records_log!D665),PROPER(citizen_services_records_log!D665),ISBLANK(citizen_services_records_log!D665),"None")</f>
        <v>Vereeniging Home Affairs</v>
      </c>
      <c r="E665" s="5" t="str" cm="1">
        <f t="array" ref="E665">_xlfn.IFS(ISTEXT(citizen_services_records_log!E665),PROPER(citizen_services_records_log!E665),ISBLANK(citizen_services_records_log!E665),"None")</f>
        <v>Zodwa Pretorius</v>
      </c>
      <c r="F665" s="6" t="str" cm="1">
        <f t="array" ref="F665">_xlfn.IFS(ISBLANK(citizen_services_records_log!F665),"None", TYPE(citizen_services_records_log!F665)=1,citizen_services_records_log!F665,citizen_services_records_log!F665="ID NOT PROVIDED","ID not provided" )</f>
        <v>None</v>
      </c>
      <c r="G665" s="4">
        <f>IF(ISBLANK(citizen_services_records_log!G665),"None",IF(ISNUMBER(citizen_services_records_log!G665),citizen_services_records_log!G665,DATE(RIGHT(citizen_services_records_log!G665,4),MID(citizen_services_records_log!G665,4,2),LEFT(citizen_services_records_log!G665,2))))</f>
        <v>17417</v>
      </c>
      <c r="H665" s="5" t="str" cm="1">
        <f t="array" ref="H665">_xlfn.IFS(citizen_services_records_log!H665="M", "Male", citizen_services_records_log!H665 = "F", "Female", citizen_services_records_log!H665="male", "Male", citizen_services_records_log!H665="female","Female", ISBLANK(citizen_services_records_log!H665),"None", citizen_services_records_log!H665 = "Female", "Female", citizen_services_records_log!H665="Male","Male")</f>
        <v>Female</v>
      </c>
      <c r="I665" s="6" t="str">
        <f>IF(OR(ISBLANK(citizen_services_records_log!I665),UPPER(TRIM(citizen_services_records_log!I665))="N/A"),"None",_xlfn.LET(_xlpm.d,RIGHT(SUBSTITUTE(SUBSTITUTE(SUBSTITUTE(SUBSTITUTE(citizen_services_records_log!I665," ",""),"-",""),"(",""),")",""),9),"0"&amp;LEFT(_xlpm.d,2)&amp;" "&amp;MID(_xlpm.d,3,3)&amp;" "&amp;RIGHT(_xlpm.d,4)))</f>
        <v>082 753 1888</v>
      </c>
      <c r="J665" s="5" t="str" cm="1">
        <f t="array" ref="J665">_xlfn.IFS(ISTEXT(citizen_services_records_log!J665),citizen_services_records_log!J665,ISBLANK(citizen_services_records_log!J665),"None")</f>
        <v>Ward 3 (Informal Settlement)</v>
      </c>
      <c r="K665" s="5" t="str" cm="1">
        <f t="array" ref="K665">_xlfn.IFS(ISTEXT(citizen_services_records_log!K665),citizen_services_records_log!K665, ISBLANK(citizen_services_records_log!K665),"None")</f>
        <v>Social Relief of Distress (SRD)</v>
      </c>
      <c r="L665" s="5" t="str" cm="1">
        <f t="array" ref="L665">SUBSTITUTE(PROPER(_xlfn.IFS(ISTEXT(citizen_services_records_log!L665),citizen_services_records_log!L665, ISBLANK(citizen_services_records_log!L665),"None")),"Id","ID",1)</f>
        <v>Complete</v>
      </c>
      <c r="M665" s="5" t="str" cm="1">
        <f t="array" ref="M665">IF(citizen_services_records_log!M665 = "Re-opened","Re-opened",PROPER(_xlfn.IFS(ISTEXT(citizen_services_records_log!M665),citizen_services_records_log!M665, ISBLANK(citizen_services_records_log!M665),"None")))</f>
        <v>Captured</v>
      </c>
      <c r="N665" s="5" t="str" cm="1">
        <f t="array" ref="N665">(_xlfn.IFS(ISTEXT(citizen_services_records_log!N665),citizen_services_records_log!N665,ISBLANK(citizen_services_records_log!N665),"None"))</f>
        <v>Q088</v>
      </c>
      <c r="O665" s="5" t="str" cm="1">
        <f t="array" ref="O665">_xlfn.IFS(ISTEXT(citizen_services_records_log!O665),PROPER(citizen_services_records_log!O665),ISBLANK(citizen_services_records_log!O665),"None")</f>
        <v>Refilwe Khumalo</v>
      </c>
      <c r="P665" s="4" t="str">
        <f>IF(ISBLANK(citizen_services_records_log!P665),"None",IF(ISNUMBER(citizen_services_records_log!P665),citizen_services_records_log!P665,DATE(RIGHT(citizen_services_records_log!P665,4),MID(citizen_services_records_log!P665,4,2),LEFT(citizen_services_records_log!P665,2))))</f>
        <v>None</v>
      </c>
      <c r="Q665" s="5" t="str" cm="1">
        <f t="array" ref="Q665">SUBSTITUTE(_xlfn.IFS(ISTEXT(citizen_services_records_log!Q665),PROPER(citizen_services_records_log!Q665),ISBLANK(citizen_services_records_log!Q665),"None"),"Id","ID",1)</f>
        <v>Urgent Case - Fast-Tracked Per Supervisor Approval</v>
      </c>
    </row>
    <row r="666" spans="1:17" x14ac:dyDescent="0.3">
      <c r="A666" s="5" t="str">
        <f>IF(ISBLANK(citizen_services_records_log!A666),"None",(CONCATENATE(UPPER(_xlfn.TEXTBEFORE(SUBSTITUTE(citizen_services_records_log!A666, "-", ""), {"0","1","2","3","4","5","6","7","8","9"}, 1)),"-",RIGHT(citizen_services_records_log!A666,6))))</f>
        <v>MUN-000640</v>
      </c>
      <c r="B666" s="2">
        <f>IF(ISBLANK(citizen_services_records_log!B666),"None",IF(ISNUMBER(citizen_services_records_log!B666),citizen_services_records_log!B666,DATE(RIGHT(citizen_services_records_log!B666,4),MID(citizen_services_records_log!B666,4,2),LEFT(citizen_services_records_log!B666,2))))</f>
        <v>46200</v>
      </c>
      <c r="C666" s="5" t="str">
        <f>IF(citizen_services_records_log!C666 = "SASSA Grant Status Enquiry","SASSA - Grant Status Enquiry",IF(citizen_services_records_log!C666 = "SASSA Grant Application",  "SASSA - Grant Application", IF(citizen_services_records_log!C666=0,"None", citizen_services_records_log!C666)))</f>
        <v>Municipal - Account Query</v>
      </c>
      <c r="D666" s="5" t="str" cm="1">
        <f t="array" ref="D666">_xlfn.IFS(ISTEXT(citizen_services_records_log!D666),PROPER(citizen_services_records_log!D666),ISBLANK(citizen_services_records_log!D666),"None")</f>
        <v>Meyerton Municipal Office</v>
      </c>
      <c r="E666" s="5" t="str" cm="1">
        <f t="array" ref="E666">_xlfn.IFS(ISTEXT(citizen_services_records_log!E666),PROPER(citizen_services_records_log!E666),ISBLANK(citizen_services_records_log!E666),"None")</f>
        <v>Sizwe Mahlangu</v>
      </c>
      <c r="F666" s="6" cm="1">
        <f t="array" ref="F666">_xlfn.IFS(ISBLANK(citizen_services_records_log!F666),"None", TYPE(citizen_services_records_log!F666)=1,citizen_services_records_log!F666,citizen_services_records_log!F666="ID NOT PROVIDED","ID not provided" )</f>
        <v>7600000000000</v>
      </c>
      <c r="G666" s="4">
        <f>IF(ISBLANK(citizen_services_records_log!G666),"None",IF(ISNUMBER(citizen_services_records_log!G666),citizen_services_records_log!G666,DATE(RIGHT(citizen_services_records_log!G666,4),MID(citizen_services_records_log!G666,4,2),LEFT(citizen_services_records_log!G666,2))))</f>
        <v>27847</v>
      </c>
      <c r="H666" s="5" t="str" cm="1">
        <f t="array" ref="H666">_xlfn.IFS(citizen_services_records_log!H666="M", "Male", citizen_services_records_log!H666 = "F", "Female", citizen_services_records_log!H666="male", "Male", citizen_services_records_log!H666="female","Female", ISBLANK(citizen_services_records_log!H666),"None", citizen_services_records_log!H666 = "Female", "Female", citizen_services_records_log!H666="Male","Male")</f>
        <v>Female</v>
      </c>
      <c r="I666" s="6" t="str">
        <f>IF(OR(ISBLANK(citizen_services_records_log!I666),UPPER(TRIM(citizen_services_records_log!I666))="N/A"),"None",_xlfn.LET(_xlpm.d,RIGHT(SUBSTITUTE(SUBSTITUTE(SUBSTITUTE(SUBSTITUTE(citizen_services_records_log!I666," ",""),"-",""),"(",""),")",""),9),"0"&amp;LEFT(_xlpm.d,2)&amp;" "&amp;MID(_xlpm.d,3,3)&amp;" "&amp;RIGHT(_xlpm.d,4)))</f>
        <v>062 927 7376</v>
      </c>
      <c r="J666" s="5" t="str" cm="1">
        <f t="array" ref="J666">_xlfn.IFS(ISTEXT(citizen_services_records_log!J666),citizen_services_records_log!J666,ISBLANK(citizen_services_records_log!J666),"None")</f>
        <v>None</v>
      </c>
      <c r="K666" s="5" t="str" cm="1">
        <f t="array" ref="K666">_xlfn.IFS(ISTEXT(citizen_services_records_log!K666),citizen_services_records_log!K666, ISBLANK(citizen_services_records_log!K666),"None")</f>
        <v>None</v>
      </c>
      <c r="L666" s="5" t="str" cm="1">
        <f t="array" ref="L666">SUBSTITUTE(PROPER(_xlfn.IFS(ISTEXT(citizen_services_records_log!L666),citizen_services_records_log!L666, ISBLANK(citizen_services_records_log!L666),"None")),"Id","ID",1)</f>
        <v>Awaiting Home Affairs Confirmation</v>
      </c>
      <c r="M666" s="5" t="str" cm="1">
        <f t="array" ref="M666">IF(citizen_services_records_log!M666 = "Re-opened","Re-opened",PROPER(_xlfn.IFS(ISTEXT(citizen_services_records_log!M666),citizen_services_records_log!M666, ISBLANK(citizen_services_records_log!M666),"None")))</f>
        <v>Re-opened</v>
      </c>
      <c r="N666" s="5" t="str" cm="1">
        <f t="array" ref="N666">(_xlfn.IFS(ISTEXT(citizen_services_records_log!N666),citizen_services_records_log!N666,ISBLANK(citizen_services_records_log!N666),"None"))</f>
        <v>None</v>
      </c>
      <c r="O666" s="5" t="str" cm="1">
        <f t="array" ref="O666">_xlfn.IFS(ISTEXT(citizen_services_records_log!O666),PROPER(citizen_services_records_log!O666),ISBLANK(citizen_services_records_log!O666),"None")</f>
        <v>Palesa Meyer</v>
      </c>
      <c r="P666" s="4">
        <f>IF(ISBLANK(citizen_services_records_log!P666),"None",IF(ISNUMBER(citizen_services_records_log!P666),citizen_services_records_log!P666,DATE(RIGHT(citizen_services_records_log!P666,4),MID(citizen_services_records_log!P666,4,2),LEFT(citizen_services_records_log!P666,2))))</f>
        <v>46210</v>
      </c>
      <c r="Q666" s="5" t="str" cm="1">
        <f t="array" ref="Q666">SUBSTITUTE(_xlfn.IFS(ISTEXT(citizen_services_records_log!Q666),PROPER(citizen_services_records_log!Q666),ISBLANK(citizen_services_records_log!Q666),"None"),"Id","ID",1)</f>
        <v>Applicant Is A Minor, Guardian Present And Documented</v>
      </c>
    </row>
    <row r="667" spans="1:17" x14ac:dyDescent="0.3">
      <c r="A667" s="5" t="str">
        <f>IF(ISBLANK(citizen_services_records_log!A667),"None",(CONCATENATE(UPPER(_xlfn.TEXTBEFORE(SUBSTITUTE(citizen_services_records_log!A667, "-", ""), {"0","1","2","3","4","5","6","7","8","9"}, 1)),"-",RIGHT(citizen_services_records_log!A667,6))))</f>
        <v>SASSA-000583</v>
      </c>
      <c r="B667" s="2">
        <f>IF(ISBLANK(citizen_services_records_log!B667),"None",IF(ISNUMBER(citizen_services_records_log!B667),citizen_services_records_log!B667,DATE(RIGHT(citizen_services_records_log!B667,4),MID(citizen_services_records_log!B667,4,2),LEFT(citizen_services_records_log!B667,2))))</f>
        <v>46107</v>
      </c>
      <c r="C667" s="5" t="str">
        <f>IF(citizen_services_records_log!C667 = "SASSA Grant Status Enquiry","SASSA - Grant Status Enquiry",IF(citizen_services_records_log!C667 = "SASSA Grant Application",  "SASSA - Grant Application", IF(citizen_services_records_log!C667=0,"None", citizen_services_records_log!C667)))</f>
        <v>SASSA - Grant Application</v>
      </c>
      <c r="D667" s="5" t="str" cm="1">
        <f t="array" ref="D667">_xlfn.IFS(ISTEXT(citizen_services_records_log!D667),PROPER(citizen_services_records_log!D667),ISBLANK(citizen_services_records_log!D667),"None")</f>
        <v>Evaton Sassa Office</v>
      </c>
      <c r="E667" s="5" t="str" cm="1">
        <f t="array" ref="E667">_xlfn.IFS(ISTEXT(citizen_services_records_log!E667),PROPER(citizen_services_records_log!E667),ISBLANK(citizen_services_records_log!E667),"None")</f>
        <v>Pieter Dlamini</v>
      </c>
      <c r="F667" s="6" t="str" cm="1">
        <f t="array" ref="F667">_xlfn.IFS(ISBLANK(citizen_services_records_log!F667),"None", TYPE(citizen_services_records_log!F667)=1,citizen_services_records_log!F667,citizen_services_records_log!F667="ID NOT PROVIDED","ID not provided" )</f>
        <v>ID not provided</v>
      </c>
      <c r="G667" s="4">
        <f>IF(ISBLANK(citizen_services_records_log!G667),"None",IF(ISNUMBER(citizen_services_records_log!G667),citizen_services_records_log!G667,DATE(RIGHT(citizen_services_records_log!G667,4),MID(citizen_services_records_log!G667,4,2),LEFT(citizen_services_records_log!G667,2))))</f>
        <v>29117</v>
      </c>
      <c r="H667" s="5" t="str" cm="1">
        <f t="array" ref="H667">_xlfn.IFS(citizen_services_records_log!H667="M", "Male", citizen_services_records_log!H667 = "F", "Female", citizen_services_records_log!H667="male", "Male", citizen_services_records_log!H667="female","Female", ISBLANK(citizen_services_records_log!H667),"None", citizen_services_records_log!H667 = "Female", "Female", citizen_services_records_log!H667="Male","Male")</f>
        <v>Male</v>
      </c>
      <c r="I667" s="6" t="str">
        <f>IF(OR(ISBLANK(citizen_services_records_log!I667),UPPER(TRIM(citizen_services_records_log!I667))="N/A"),"None",_xlfn.LET(_xlpm.d,RIGHT(SUBSTITUTE(SUBSTITUTE(SUBSTITUTE(SUBSTITUTE(citizen_services_records_log!I667," ",""),"-",""),"(",""),")",""),9),"0"&amp;LEFT(_xlpm.d,2)&amp;" "&amp;MID(_xlpm.d,3,3)&amp;" "&amp;RIGHT(_xlpm.d,4)))</f>
        <v>069 511 2412</v>
      </c>
      <c r="J667" s="5" t="str" cm="1">
        <f t="array" ref="J667">_xlfn.IFS(ISTEXT(citizen_services_records_log!J667),citizen_services_records_log!J667,ISBLANK(citizen_services_records_log!J667),"None")</f>
        <v>Ward 5</v>
      </c>
      <c r="K667" s="5" t="str" cm="1">
        <f t="array" ref="K667">_xlfn.IFS(ISTEXT(citizen_services_records_log!K667),citizen_services_records_log!K667, ISBLANK(citizen_services_records_log!K667),"None")</f>
        <v>SRD Grant</v>
      </c>
      <c r="L667" s="5" t="str" cm="1">
        <f t="array" ref="L667">SUBSTITUTE(PROPER(_xlfn.IFS(ISTEXT(citizen_services_records_log!L667),citizen_services_records_log!L667, ISBLANK(citizen_services_records_log!L667),"None")),"Id","ID",1)</f>
        <v>None</v>
      </c>
      <c r="M667" s="5" t="str" cm="1">
        <f t="array" ref="M667">IF(citizen_services_records_log!M667 = "Re-opened","Re-opened",PROPER(_xlfn.IFS(ISTEXT(citizen_services_records_log!M667),citizen_services_records_log!M667, ISBLANK(citizen_services_records_log!M667),"None")))</f>
        <v>None</v>
      </c>
      <c r="N667" s="5" t="str" cm="1">
        <f t="array" ref="N667">(_xlfn.IFS(ISTEXT(citizen_services_records_log!N667),citizen_services_records_log!N667,ISBLANK(citizen_services_records_log!N667),"None"))</f>
        <v>Q135</v>
      </c>
      <c r="O667" s="5" t="str" cm="1">
        <f t="array" ref="O667">_xlfn.IFS(ISTEXT(citizen_services_records_log!O667),PROPER(citizen_services_records_log!O667),ISBLANK(citizen_services_records_log!O667),"None")</f>
        <v>Chris Nel</v>
      </c>
      <c r="P667" s="4" t="str">
        <f>IF(ISBLANK(citizen_services_records_log!P667),"None",IF(ISNUMBER(citizen_services_records_log!P667),citizen_services_records_log!P667,DATE(RIGHT(citizen_services_records_log!P667,4),MID(citizen_services_records_log!P667,4,2),LEFT(citizen_services_records_log!P667,2))))</f>
        <v>None</v>
      </c>
      <c r="Q667" s="5" t="str" cm="1">
        <f t="array" ref="Q667">SUBSTITUTE(_xlfn.IFS(ISTEXT(citizen_services_records_log!Q667),PROPER(citizen_services_records_log!Q667),ISBLANK(citizen_services_records_log!Q667),"None"),"Id","ID",1)</f>
        <v>Interpreter Required - Assisted In Sesotho</v>
      </c>
    </row>
    <row r="668" spans="1:17" x14ac:dyDescent="0.3">
      <c r="A668" s="5" t="str">
        <f>IF(ISBLANK(citizen_services_records_log!A668),"None",(CONCATENATE(UPPER(_xlfn.TEXTBEFORE(SUBSTITUTE(citizen_services_records_log!A668, "-", ""), {"0","1","2","3","4","5","6","7","8","9"}, 1)),"-",RIGHT(citizen_services_records_log!A668,6))))</f>
        <v>MUN-000749</v>
      </c>
      <c r="B668" s="2">
        <f>IF(ISBLANK(citizen_services_records_log!B668),"None",IF(ISNUMBER(citizen_services_records_log!B668),citizen_services_records_log!B668,DATE(RIGHT(citizen_services_records_log!B668,4),MID(citizen_services_records_log!B668,4,2),LEFT(citizen_services_records_log!B668,2))))</f>
        <v>46095</v>
      </c>
      <c r="C668" s="5" t="str">
        <f>IF(citizen_services_records_log!C668 = "SASSA Grant Status Enquiry","SASSA - Grant Status Enquiry",IF(citizen_services_records_log!C668 = "SASSA Grant Application",  "SASSA - Grant Application", IF(citizen_services_records_log!C668=0,"None", citizen_services_records_log!C668)))</f>
        <v>Municipal - Service Request</v>
      </c>
      <c r="D668" s="5" t="str" cm="1">
        <f t="array" ref="D668">_xlfn.IFS(ISTEXT(citizen_services_records_log!D668),PROPER(citizen_services_records_log!D668),ISBLANK(citizen_services_records_log!D668),"None")</f>
        <v>Vanderbijlpark Home Affairs</v>
      </c>
      <c r="E668" s="5" t="str" cm="1">
        <f t="array" ref="E668">_xlfn.IFS(ISTEXT(citizen_services_records_log!E668),PROPER(citizen_services_records_log!E668),ISBLANK(citizen_services_records_log!E668),"None")</f>
        <v>Elizabeth Pretorius</v>
      </c>
      <c r="F668" s="6" cm="1">
        <f t="array" ref="F668">_xlfn.IFS(ISBLANK(citizen_services_records_log!F668),"None", TYPE(citizen_services_records_log!F668)=1,citizen_services_records_log!F668,citizen_services_records_log!F668="ID NOT PROVIDED","ID not provided" )</f>
        <v>5610000000000</v>
      </c>
      <c r="G668" s="4">
        <f>IF(ISBLANK(citizen_services_records_log!G668),"None",IF(ISNUMBER(citizen_services_records_log!G668),citizen_services_records_log!G668,DATE(RIGHT(citizen_services_records_log!G668,4),MID(citizen_services_records_log!G668,4,2),LEFT(citizen_services_records_log!G668,2))))</f>
        <v>20595</v>
      </c>
      <c r="H668" s="5" t="str" cm="1">
        <f t="array" ref="H668">_xlfn.IFS(citizen_services_records_log!H668="M", "Male", citizen_services_records_log!H668 = "F", "Female", citizen_services_records_log!H668="male", "Male", citizen_services_records_log!H668="female","Female", ISBLANK(citizen_services_records_log!H668),"None", citizen_services_records_log!H668 = "Female", "Female", citizen_services_records_log!H668="Male","Male")</f>
        <v>Female</v>
      </c>
      <c r="I668" s="6" t="str">
        <f>IF(OR(ISBLANK(citizen_services_records_log!I668),UPPER(TRIM(citizen_services_records_log!I668))="N/A"),"None",_xlfn.LET(_xlpm.d,RIGHT(SUBSTITUTE(SUBSTITUTE(SUBSTITUTE(SUBSTITUTE(citizen_services_records_log!I668," ",""),"-",""),"(",""),")",""),9),"0"&amp;LEFT(_xlpm.d,2)&amp;" "&amp;MID(_xlpm.d,3,3)&amp;" "&amp;RIGHT(_xlpm.d,4)))</f>
        <v>074 239 4110</v>
      </c>
      <c r="J668" s="5" t="str" cm="1">
        <f t="array" ref="J668">_xlfn.IFS(ISTEXT(citizen_services_records_log!J668),citizen_services_records_log!J668,ISBLANK(citizen_services_records_log!J668),"None")</f>
        <v>Ward 6</v>
      </c>
      <c r="K668" s="5" t="str" cm="1">
        <f t="array" ref="K668">_xlfn.IFS(ISTEXT(citizen_services_records_log!K668),citizen_services_records_log!K668, ISBLANK(citizen_services_records_log!K668),"None")</f>
        <v>None</v>
      </c>
      <c r="L668" s="5" t="str" cm="1">
        <f t="array" ref="L668">SUBSTITUTE(PROPER(_xlfn.IFS(ISTEXT(citizen_services_records_log!L668),citizen_services_records_log!L668, ISBLANK(citizen_services_records_log!L668),"None")),"Id","ID",1)</f>
        <v>Complete</v>
      </c>
      <c r="M668" s="5" t="str" cm="1">
        <f t="array" ref="M668">IF(citizen_services_records_log!M668 = "Re-opened","Re-opened",PROPER(_xlfn.IFS(ISTEXT(citizen_services_records_log!M668),citizen_services_records_log!M668, ISBLANK(citizen_services_records_log!M668),"None")))</f>
        <v>Escalated</v>
      </c>
      <c r="N668" s="5" t="str" cm="1">
        <f t="array" ref="N668">(_xlfn.IFS(ISTEXT(citizen_services_records_log!N668),citizen_services_records_log!N668,ISBLANK(citizen_services_records_log!N668),"None"))</f>
        <v>Q124</v>
      </c>
      <c r="O668" s="5" t="str" cm="1">
        <f t="array" ref="O668">_xlfn.IFS(ISTEXT(citizen_services_records_log!O668),PROPER(citizen_services_records_log!O668),ISBLANK(citizen_services_records_log!O668),"None")</f>
        <v>Werner Mahlangu</v>
      </c>
      <c r="P668" s="4" t="str">
        <f>IF(ISBLANK(citizen_services_records_log!P668),"None",IF(ISNUMBER(citizen_services_records_log!P668),citizen_services_records_log!P668,DATE(RIGHT(citizen_services_records_log!P668,4),MID(citizen_services_records_log!P668,4,2),LEFT(citizen_services_records_log!P668,2))))</f>
        <v>None</v>
      </c>
      <c r="Q668" s="5" t="str" cm="1">
        <f t="array" ref="Q668">SUBSTITUTE(_xlfn.IFS(ISTEXT(citizen_services_records_log!Q668),PROPER(citizen_services_records_log!Q668),ISBLANK(citizen_services_records_log!Q668),"None"),"Id","ID",1)</f>
        <v>Applicant Did Not Bring Required Supporting Documents</v>
      </c>
    </row>
    <row r="669" spans="1:17" x14ac:dyDescent="0.3">
      <c r="A669" s="5" t="str">
        <f>IF(ISBLANK(citizen_services_records_log!A669),"None",(CONCATENATE(UPPER(_xlfn.TEXTBEFORE(SUBSTITUTE(citizen_services_records_log!A669, "-", ""), {"0","1","2","3","4","5","6","7","8","9"}, 1)),"-",RIGHT(citizen_services_records_log!A669,6))))</f>
        <v>DHA-000727</v>
      </c>
      <c r="B669" s="2">
        <f>IF(ISBLANK(citizen_services_records_log!B669),"None",IF(ISNUMBER(citizen_services_records_log!B669),citizen_services_records_log!B669,DATE(RIGHT(citizen_services_records_log!B669,4),MID(citizen_services_records_log!B669,4,2),LEFT(citizen_services_records_log!B669,2))))</f>
        <v>45728</v>
      </c>
      <c r="C669" s="5" t="str">
        <f>IF(citizen_services_records_log!C669 = "SASSA Grant Status Enquiry","SASSA - Grant Status Enquiry",IF(citizen_services_records_log!C669 = "SASSA Grant Application",  "SASSA - Grant Application", IF(citizen_services_records_log!C669=0,"None", citizen_services_records_log!C669)))</f>
        <v>Home Affairs - ID Application</v>
      </c>
      <c r="D669" s="5" t="str" cm="1">
        <f t="array" ref="D669">_xlfn.IFS(ISTEXT(citizen_services_records_log!D669),PROPER(citizen_services_records_log!D669),ISBLANK(citizen_services_records_log!D669),"None")</f>
        <v>Evaton Sassa Office</v>
      </c>
      <c r="E669" s="5" t="str" cm="1">
        <f t="array" ref="E669">_xlfn.IFS(ISTEXT(citizen_services_records_log!E669),PROPER(citizen_services_records_log!E669),ISBLANK(citizen_services_records_log!E669),"None")</f>
        <v>None</v>
      </c>
      <c r="F669" s="6" cm="1">
        <f t="array" ref="F669">_xlfn.IFS(ISBLANK(citizen_services_records_log!F669),"None", TYPE(citizen_services_records_log!F669)=1,citizen_services_records_log!F669,citizen_services_records_log!F669="ID NOT PROVIDED","ID not provided" )</f>
        <v>5800000000000</v>
      </c>
      <c r="G669" s="4">
        <f>IF(ISBLANK(citizen_services_records_log!G669),"None",IF(ISNUMBER(citizen_services_records_log!G669),citizen_services_records_log!G669,DATE(RIGHT(citizen_services_records_log!G669,4),MID(citizen_services_records_log!G669,4,2),LEFT(citizen_services_records_log!G669,2))))</f>
        <v>21294</v>
      </c>
      <c r="H669" s="5" t="str" cm="1">
        <f t="array" ref="H669">_xlfn.IFS(citizen_services_records_log!H669="M", "Male", citizen_services_records_log!H669 = "F", "Female", citizen_services_records_log!H669="male", "Male", citizen_services_records_log!H669="female","Female", ISBLANK(citizen_services_records_log!H669),"None", citizen_services_records_log!H669 = "Female", "Female", citizen_services_records_log!H669="Male","Male")</f>
        <v>Male</v>
      </c>
      <c r="I669" s="6" t="str">
        <f>IF(OR(ISBLANK(citizen_services_records_log!I669),UPPER(TRIM(citizen_services_records_log!I669))="N/A"),"None",_xlfn.LET(_xlpm.d,RIGHT(SUBSTITUTE(SUBSTITUTE(SUBSTITUTE(SUBSTITUTE(citizen_services_records_log!I669," ",""),"-",""),"(",""),")",""),9),"0"&amp;LEFT(_xlpm.d,2)&amp;" "&amp;MID(_xlpm.d,3,3)&amp;" "&amp;RIGHT(_xlpm.d,4)))</f>
        <v>078 365 2890</v>
      </c>
      <c r="J669" s="5" t="str" cm="1">
        <f t="array" ref="J669">_xlfn.IFS(ISTEXT(citizen_services_records_log!J669),citizen_services_records_log!J669,ISBLANK(citizen_services_records_log!J669),"None")</f>
        <v>Ward 22</v>
      </c>
      <c r="K669" s="5" t="str" cm="1">
        <f t="array" ref="K669">_xlfn.IFS(ISTEXT(citizen_services_records_log!K669),citizen_services_records_log!K669, ISBLANK(citizen_services_records_log!K669),"None")</f>
        <v>None</v>
      </c>
      <c r="L669" s="5" t="str" cm="1">
        <f t="array" ref="L669">SUBSTITUTE(PROPER(_xlfn.IFS(ISTEXT(citizen_services_records_log!L669),citizen_services_records_log!L669, ISBLANK(citizen_services_records_log!L669),"None")),"Id","ID",1)</f>
        <v>Rejected</v>
      </c>
      <c r="M669" s="5" t="str" cm="1">
        <f t="array" ref="M669">IF(citizen_services_records_log!M669 = "Re-opened","Re-opened",PROPER(_xlfn.IFS(ISTEXT(citizen_services_records_log!M669),citizen_services_records_log!M669, ISBLANK(citizen_services_records_log!M669),"None")))</f>
        <v>Pending</v>
      </c>
      <c r="N669" s="5" t="str" cm="1">
        <f t="array" ref="N669">(_xlfn.IFS(ISTEXT(citizen_services_records_log!N669),citizen_services_records_log!N669,ISBLANK(citizen_services_records_log!N669),"None"))</f>
        <v>None</v>
      </c>
      <c r="O669" s="5" t="str" cm="1">
        <f t="array" ref="O669">_xlfn.IFS(ISTEXT(citizen_services_records_log!O669),PROPER(citizen_services_records_log!O669),ISBLANK(citizen_services_records_log!O669),"None")</f>
        <v>Chris Meyer</v>
      </c>
      <c r="P669" s="4" t="str">
        <f>IF(ISBLANK(citizen_services_records_log!P669),"None",IF(ISNUMBER(citizen_services_records_log!P669),citizen_services_records_log!P669,DATE(RIGHT(citizen_services_records_log!P669,4),MID(citizen_services_records_log!P669,4,2),LEFT(citizen_services_records_log!P669,2))))</f>
        <v>None</v>
      </c>
      <c r="Q669" s="5" t="str" cm="1">
        <f t="array" ref="Q669">SUBSTITUTE(_xlfn.IFS(ISTEXT(citizen_services_records_log!Q669),PROPER(citizen_services_records_log!Q669),ISBLANK(citizen_services_records_log!Q669),"None"),"Id","ID",1)</f>
        <v>Biometric Capture Failed, Rescheduled</v>
      </c>
    </row>
    <row r="670" spans="1:17" x14ac:dyDescent="0.3">
      <c r="A670" s="5" t="str">
        <f>IF(ISBLANK(citizen_services_records_log!A670),"None",(CONCATENATE(UPPER(_xlfn.TEXTBEFORE(SUBSTITUTE(citizen_services_records_log!A670, "-", ""), {"0","1","2","3","4","5","6","7","8","9"}, 1)),"-",RIGHT(citizen_services_records_log!A670,6))))</f>
        <v>CLN-000577</v>
      </c>
      <c r="B670" s="2">
        <f>IF(ISBLANK(citizen_services_records_log!B670),"None",IF(ISNUMBER(citizen_services_records_log!B670),citizen_services_records_log!B670,DATE(RIGHT(citizen_services_records_log!B670,4),MID(citizen_services_records_log!B670,4,2),LEFT(citizen_services_records_log!B670,2))))</f>
        <v>46036</v>
      </c>
      <c r="C670" s="5" t="str">
        <f>IF(citizen_services_records_log!C670 = "SASSA Grant Status Enquiry","SASSA - Grant Status Enquiry",IF(citizen_services_records_log!C670 = "SASSA Grant Application",  "SASSA - Grant Application", IF(citizen_services_records_log!C670=0,"None", citizen_services_records_log!C670)))</f>
        <v>Clinic - General Consultation</v>
      </c>
      <c r="D670" s="5" t="str" cm="1">
        <f t="array" ref="D670">_xlfn.IFS(ISTEXT(citizen_services_records_log!D670),PROPER(citizen_services_records_log!D670),ISBLANK(citizen_services_records_log!D670),"None")</f>
        <v>Meyerton Municipal Office</v>
      </c>
      <c r="E670" s="5" t="str" cm="1">
        <f t="array" ref="E670">_xlfn.IFS(ISTEXT(citizen_services_records_log!E670),PROPER(citizen_services_records_log!E670),ISBLANK(citizen_services_records_log!E670),"None")</f>
        <v>Marie Fourie</v>
      </c>
      <c r="F670" s="6" cm="1">
        <f t="array" ref="F670">_xlfn.IFS(ISBLANK(citizen_services_records_log!F670),"None", TYPE(citizen_services_records_log!F670)=1,citizen_services_records_log!F670,citizen_services_records_log!F670="ID NOT PROVIDED","ID not provided" )</f>
        <v>6310000000000</v>
      </c>
      <c r="G670" s="4">
        <f>IF(ISBLANK(citizen_services_records_log!G670),"None",IF(ISNUMBER(citizen_services_records_log!G670),citizen_services_records_log!G670,DATE(RIGHT(citizen_services_records_log!G670,4),MID(citizen_services_records_log!G670,4,2),LEFT(citizen_services_records_log!G670,2))))</f>
        <v>23238</v>
      </c>
      <c r="H670" s="5" t="str" cm="1">
        <f t="array" ref="H670">_xlfn.IFS(citizen_services_records_log!H670="M", "Male", citizen_services_records_log!H670 = "F", "Female", citizen_services_records_log!H670="male", "Male", citizen_services_records_log!H670="female","Female", ISBLANK(citizen_services_records_log!H670),"None", citizen_services_records_log!H670 = "Female", "Female", citizen_services_records_log!H670="Male","Male")</f>
        <v>Male</v>
      </c>
      <c r="I670" s="6" t="str">
        <f>IF(OR(ISBLANK(citizen_services_records_log!I670),UPPER(TRIM(citizen_services_records_log!I670))="N/A"),"None",_xlfn.LET(_xlpm.d,RIGHT(SUBSTITUTE(SUBSTITUTE(SUBSTITUTE(SUBSTITUTE(citizen_services_records_log!I670," ",""),"-",""),"(",""),")",""),9),"0"&amp;LEFT(_xlpm.d,2)&amp;" "&amp;MID(_xlpm.d,3,3)&amp;" "&amp;RIGHT(_xlpm.d,4)))</f>
        <v>066 808 8148</v>
      </c>
      <c r="J670" s="5" t="str" cm="1">
        <f t="array" ref="J670">_xlfn.IFS(ISTEXT(citizen_services_records_log!J670),citizen_services_records_log!J670,ISBLANK(citizen_services_records_log!J670),"None")</f>
        <v>Ward 5</v>
      </c>
      <c r="K670" s="5" t="str" cm="1">
        <f t="array" ref="K670">_xlfn.IFS(ISTEXT(citizen_services_records_log!K670),citizen_services_records_log!K670, ISBLANK(citizen_services_records_log!K670),"None")</f>
        <v>None</v>
      </c>
      <c r="L670" s="5" t="str" cm="1">
        <f t="array" ref="L670">SUBSTITUTE(PROPER(_xlfn.IFS(ISTEXT(citizen_services_records_log!L670),citizen_services_records_log!L670, ISBLANK(citizen_services_records_log!L670),"None")),"Id","ID",1)</f>
        <v>Awaiting Home Affairs Confirmation</v>
      </c>
      <c r="M670" s="5" t="str" cm="1">
        <f t="array" ref="M670">IF(citizen_services_records_log!M670 = "Re-opened","Re-opened",PROPER(_xlfn.IFS(ISTEXT(citizen_services_records_log!M670),citizen_services_records_log!M670, ISBLANK(citizen_services_records_log!M670),"None")))</f>
        <v>None</v>
      </c>
      <c r="N670" s="5" t="str" cm="1">
        <f t="array" ref="N670">(_xlfn.IFS(ISTEXT(citizen_services_records_log!N670),citizen_services_records_log!N670,ISBLANK(citizen_services_records_log!N670),"None"))</f>
        <v>Q064</v>
      </c>
      <c r="O670" s="5" t="str" cm="1">
        <f t="array" ref="O670">_xlfn.IFS(ISTEXT(citizen_services_records_log!O670),PROPER(citizen_services_records_log!O670),ISBLANK(citizen_services_records_log!O670),"None")</f>
        <v>Deon Radebe</v>
      </c>
      <c r="P670" s="4">
        <f>IF(ISBLANK(citizen_services_records_log!P670),"None",IF(ISNUMBER(citizen_services_records_log!P670),citizen_services_records_log!P670,DATE(RIGHT(citizen_services_records_log!P670,4),MID(citizen_services_records_log!P670,4,2),LEFT(citizen_services_records_log!P670,2))))</f>
        <v>46059</v>
      </c>
      <c r="Q670" s="5" t="str" cm="1">
        <f t="array" ref="Q670">SUBSTITUTE(_xlfn.IFS(ISTEXT(citizen_services_records_log!Q670),PROPER(citizen_services_records_log!Q670),ISBLANK(citizen_services_records_log!Q670),"None"),"Id","ID",1)</f>
        <v>Urgent Case - Fast-Tracked Per Supervisor Approval</v>
      </c>
    </row>
    <row r="671" spans="1:17" x14ac:dyDescent="0.3">
      <c r="A671" s="5" t="str">
        <f>IF(ISBLANK(citizen_services_records_log!A671),"None",(CONCATENATE(UPPER(_xlfn.TEXTBEFORE(SUBSTITUTE(citizen_services_records_log!A671, "-", ""), {"0","1","2","3","4","5","6","7","8","9"}, 1)),"-",RIGHT(citizen_services_records_log!A671,6))))</f>
        <v>MUN-000735</v>
      </c>
      <c r="B671" s="2">
        <f>IF(ISBLANK(citizen_services_records_log!B671),"None",IF(ISNUMBER(citizen_services_records_log!B671),citizen_services_records_log!B671,DATE(RIGHT(citizen_services_records_log!B671,4),MID(citizen_services_records_log!B671,4,2),LEFT(citizen_services_records_log!B671,2))))</f>
        <v>46080</v>
      </c>
      <c r="C671" s="5" t="str">
        <f>IF(citizen_services_records_log!C671 = "SASSA Grant Status Enquiry","SASSA - Grant Status Enquiry",IF(citizen_services_records_log!C671 = "SASSA Grant Application",  "SASSA - Grant Application", IF(citizen_services_records_log!C671=0,"None", citizen_services_records_log!C671)))</f>
        <v>Municipal - Service Request</v>
      </c>
      <c r="D671" s="5" t="str" cm="1">
        <f t="array" ref="D671">_xlfn.IFS(ISTEXT(citizen_services_records_log!D671),PROPER(citizen_services_records_log!D671),ISBLANK(citizen_services_records_log!D671),"None")</f>
        <v>Three Rivers Clinic</v>
      </c>
      <c r="E671" s="5" t="str" cm="1">
        <f t="array" ref="E671">_xlfn.IFS(ISTEXT(citizen_services_records_log!E671),PROPER(citizen_services_records_log!E671),ISBLANK(citizen_services_records_log!E671),"None")</f>
        <v>Anna Khumalo</v>
      </c>
      <c r="F671" s="6" t="str" cm="1">
        <f t="array" ref="F671">_xlfn.IFS(ISBLANK(citizen_services_records_log!F671),"None", TYPE(citizen_services_records_log!F671)=1,citizen_services_records_log!F671,citizen_services_records_log!F671="ID NOT PROVIDED","ID not provided" )</f>
        <v>None</v>
      </c>
      <c r="G671" s="4">
        <f>IF(ISBLANK(citizen_services_records_log!G671),"None",IF(ISNUMBER(citizen_services_records_log!G671),citizen_services_records_log!G671,DATE(RIGHT(citizen_services_records_log!G671,4),MID(citizen_services_records_log!G671,4,2),LEFT(citizen_services_records_log!G671,2))))</f>
        <v>28895</v>
      </c>
      <c r="H671" s="5" t="str" cm="1">
        <f t="array" ref="H671">_xlfn.IFS(citizen_services_records_log!H671="M", "Male", citizen_services_records_log!H671 = "F", "Female", citizen_services_records_log!H671="male", "Male", citizen_services_records_log!H671="female","Female", ISBLANK(citizen_services_records_log!H671),"None", citizen_services_records_log!H671 = "Female", "Female", citizen_services_records_log!H671="Male","Male")</f>
        <v>Male</v>
      </c>
      <c r="I671" s="6" t="str">
        <f>IF(OR(ISBLANK(citizen_services_records_log!I671),UPPER(TRIM(citizen_services_records_log!I671))="N/A"),"None",_xlfn.LET(_xlpm.d,RIGHT(SUBSTITUTE(SUBSTITUTE(SUBSTITUTE(SUBSTITUTE(citizen_services_records_log!I671," ",""),"-",""),"(",""),")",""),9),"0"&amp;LEFT(_xlpm.d,2)&amp;" "&amp;MID(_xlpm.d,3,3)&amp;" "&amp;RIGHT(_xlpm.d,4)))</f>
        <v>062 812 8622</v>
      </c>
      <c r="J671" s="5" t="str" cm="1">
        <f t="array" ref="J671">_xlfn.IFS(ISTEXT(citizen_services_records_log!J671),citizen_services_records_log!J671,ISBLANK(citizen_services_records_log!J671),"None")</f>
        <v>Ward 18</v>
      </c>
      <c r="K671" s="5" t="str" cm="1">
        <f t="array" ref="K671">_xlfn.IFS(ISTEXT(citizen_services_records_log!K671),citizen_services_records_log!K671, ISBLANK(citizen_services_records_log!K671),"None")</f>
        <v>None</v>
      </c>
      <c r="L671" s="5" t="str" cm="1">
        <f t="array" ref="L671">SUBSTITUTE(PROPER(_xlfn.IFS(ISTEXT(citizen_services_records_log!L671),citizen_services_records_log!L671, ISBLANK(citizen_services_records_log!L671),"None")),"Id","ID",1)</f>
        <v>Complete</v>
      </c>
      <c r="M671" s="5" t="str" cm="1">
        <f t="array" ref="M671">IF(citizen_services_records_log!M671 = "Re-opened","Re-opened",PROPER(_xlfn.IFS(ISTEXT(citizen_services_records_log!M671),citizen_services_records_log!M671, ISBLANK(citizen_services_records_log!M671),"None")))</f>
        <v>Resolved</v>
      </c>
      <c r="N671" s="5" t="str" cm="1">
        <f t="array" ref="N671">(_xlfn.IFS(ISTEXT(citizen_services_records_log!N671),citizen_services_records_log!N671,ISBLANK(citizen_services_records_log!N671),"None"))</f>
        <v>None</v>
      </c>
      <c r="O671" s="5" t="str" cm="1">
        <f t="array" ref="O671">_xlfn.IFS(ISTEXT(citizen_services_records_log!O671),PROPER(citizen_services_records_log!O671),ISBLANK(citizen_services_records_log!O671),"None")</f>
        <v>Refilwe Meyer</v>
      </c>
      <c r="P671" s="4" t="str">
        <f>IF(ISBLANK(citizen_services_records_log!P671),"None",IF(ISNUMBER(citizen_services_records_log!P671),citizen_services_records_log!P671,DATE(RIGHT(citizen_services_records_log!P671,4),MID(citizen_services_records_log!P671,4,2),LEFT(citizen_services_records_log!P671,2))))</f>
        <v>None</v>
      </c>
      <c r="Q671" s="5" t="str" cm="1">
        <f t="array" ref="Q671">SUBSTITUTE(_xlfn.IFS(ISTEXT(citizen_services_records_log!Q671),PROPER(citizen_services_records_log!Q671),ISBLANK(citizen_services_records_log!Q671),"None"),"Id","ID",1)</f>
        <v>Applicant Referred To Social Worker</v>
      </c>
    </row>
    <row r="672" spans="1:17" x14ac:dyDescent="0.3">
      <c r="A672" s="5" t="str">
        <f>IF(ISBLANK(citizen_services_records_log!A672),"None",(CONCATENATE(UPPER(_xlfn.TEXTBEFORE(SUBSTITUTE(citizen_services_records_log!A672, "-", ""), {"0","1","2","3","4","5","6","7","8","9"}, 1)),"-",RIGHT(citizen_services_records_log!A672,6))))</f>
        <v>CLN-000398</v>
      </c>
      <c r="B672" s="2">
        <f>IF(ISBLANK(citizen_services_records_log!B672),"None",IF(ISNUMBER(citizen_services_records_log!B672),citizen_services_records_log!B672,DATE(RIGHT(citizen_services_records_log!B672,4),MID(citizen_services_records_log!B672,4,2),LEFT(citizen_services_records_log!B672,2))))</f>
        <v>46081</v>
      </c>
      <c r="C672" s="5" t="str">
        <f>IF(citizen_services_records_log!C672 = "SASSA Grant Status Enquiry","SASSA - Grant Status Enquiry",IF(citizen_services_records_log!C672 = "SASSA Grant Application",  "SASSA - Grant Application", IF(citizen_services_records_log!C672=0,"None", citizen_services_records_log!C672)))</f>
        <v>Clinic - Immunisation</v>
      </c>
      <c r="D672" s="5" t="str" cm="1">
        <f t="array" ref="D672">_xlfn.IFS(ISTEXT(citizen_services_records_log!D672),PROPER(citizen_services_records_log!D672),ISBLANK(citizen_services_records_log!D672),"None")</f>
        <v>Meyerton Municipal Office</v>
      </c>
      <c r="E672" s="5" t="str" cm="1">
        <f t="array" ref="E672">_xlfn.IFS(ISTEXT(citizen_services_records_log!E672),PROPER(citizen_services_records_log!E672),ISBLANK(citizen_services_records_log!E672),"None")</f>
        <v>None</v>
      </c>
      <c r="F672" s="6" cm="1">
        <f t="array" ref="F672">_xlfn.IFS(ISBLANK(citizen_services_records_log!F672),"None", TYPE(citizen_services_records_log!F672)=1,citizen_services_records_log!F672,citizen_services_records_log!F672="ID NOT PROVIDED","ID not provided" )</f>
        <v>2400000000000</v>
      </c>
      <c r="G672" s="4">
        <f>IF(ISBLANK(citizen_services_records_log!G672),"None",IF(ISNUMBER(citizen_services_records_log!G672),citizen_services_records_log!G672,DATE(RIGHT(citizen_services_records_log!G672,4),MID(citizen_services_records_log!G672,4,2),LEFT(citizen_services_records_log!G672,2))))</f>
        <v>45313</v>
      </c>
      <c r="H672" s="5" t="str" cm="1">
        <f t="array" ref="H672">_xlfn.IFS(citizen_services_records_log!H672="M", "Male", citizen_services_records_log!H672 = "F", "Female", citizen_services_records_log!H672="male", "Male", citizen_services_records_log!H672="female","Female", ISBLANK(citizen_services_records_log!H672),"None", citizen_services_records_log!H672 = "Female", "Female", citizen_services_records_log!H672="Male","Male")</f>
        <v>Female</v>
      </c>
      <c r="I672" s="6" t="str">
        <f>IF(OR(ISBLANK(citizen_services_records_log!I672),UPPER(TRIM(citizen_services_records_log!I672))="N/A"),"None",_xlfn.LET(_xlpm.d,RIGHT(SUBSTITUTE(SUBSTITUTE(SUBSTITUTE(SUBSTITUTE(citizen_services_records_log!I672," ",""),"-",""),"(",""),")",""),9),"0"&amp;LEFT(_xlpm.d,2)&amp;" "&amp;MID(_xlpm.d,3,3)&amp;" "&amp;RIGHT(_xlpm.d,4)))</f>
        <v>065 922 9822</v>
      </c>
      <c r="J672" s="5" t="str" cm="1">
        <f t="array" ref="J672">_xlfn.IFS(ISTEXT(citizen_services_records_log!J672),citizen_services_records_log!J672,ISBLANK(citizen_services_records_log!J672),"None")</f>
        <v>Ward 17</v>
      </c>
      <c r="K672" s="5" t="str" cm="1">
        <f t="array" ref="K672">_xlfn.IFS(ISTEXT(citizen_services_records_log!K672),citizen_services_records_log!K672, ISBLANK(citizen_services_records_log!K672),"None")</f>
        <v>None</v>
      </c>
      <c r="L672" s="5" t="str" cm="1">
        <f t="array" ref="L672">SUBSTITUTE(PROPER(_xlfn.IFS(ISTEXT(citizen_services_records_log!L672),citizen_services_records_log!L672, ISBLANK(citizen_services_records_log!L672),"None")),"Id","ID",1)</f>
        <v>Incomplete - Missing Proof Of Residence</v>
      </c>
      <c r="M672" s="5" t="str" cm="1">
        <f t="array" ref="M672">IF(citizen_services_records_log!M672 = "Re-opened","Re-opened",PROPER(_xlfn.IFS(ISTEXT(citizen_services_records_log!M672),citizen_services_records_log!M672, ISBLANK(citizen_services_records_log!M672),"None")))</f>
        <v>None</v>
      </c>
      <c r="N672" s="5" t="str" cm="1">
        <f t="array" ref="N672">(_xlfn.IFS(ISTEXT(citizen_services_records_log!N672),citizen_services_records_log!N672,ISBLANK(citizen_services_records_log!N672),"None"))</f>
        <v>Q136</v>
      </c>
      <c r="O672" s="5" t="str" cm="1">
        <f t="array" ref="O672">_xlfn.IFS(ISTEXT(citizen_services_records_log!O672),PROPER(citizen_services_records_log!O672),ISBLANK(citizen_services_records_log!O672),"None")</f>
        <v>Werner Meyer</v>
      </c>
      <c r="P672" s="4">
        <f>IF(ISBLANK(citizen_services_records_log!P672),"None",IF(ISNUMBER(citizen_services_records_log!P672),citizen_services_records_log!P672,DATE(RIGHT(citizen_services_records_log!P672,4),MID(citizen_services_records_log!P672,4,2),LEFT(citizen_services_records_log!P672,2))))</f>
        <v>46268</v>
      </c>
      <c r="Q672" s="5" t="str" cm="1">
        <f t="array" ref="Q672">SUBSTITUTE(_xlfn.IFS(ISTEXT(citizen_services_records_log!Q672),PROPER(citizen_services_records_log!Q672),ISBLANK(citizen_services_records_log!Q672),"None"),"Id","ID",1)</f>
        <v>None</v>
      </c>
    </row>
    <row r="673" spans="1:17" x14ac:dyDescent="0.3">
      <c r="A673" s="5" t="str">
        <f>IF(ISBLANK(citizen_services_records_log!A673),"None",(CONCATENATE(UPPER(_xlfn.TEXTBEFORE(SUBSTITUTE(citizen_services_records_log!A673, "-", ""), {"0","1","2","3","4","5","6","7","8","9"}, 1)),"-",RIGHT(citizen_services_records_log!A673,6))))</f>
        <v>CLN-000751</v>
      </c>
      <c r="B673" s="2">
        <f>IF(ISBLANK(citizen_services_records_log!B673),"None",IF(ISNUMBER(citizen_services_records_log!B673),citizen_services_records_log!B673,DATE(RIGHT(citizen_services_records_log!B673,4),MID(citizen_services_records_log!B673,4,2),LEFT(citizen_services_records_log!B673,2))))</f>
        <v>46173</v>
      </c>
      <c r="C673" s="5" t="str">
        <f>IF(citizen_services_records_log!C673 = "SASSA Grant Status Enquiry","SASSA - Grant Status Enquiry",IF(citizen_services_records_log!C673 = "SASSA Grant Application",  "SASSA - Grant Application", IF(citizen_services_records_log!C673=0,"None", citizen_services_records_log!C673)))</f>
        <v>Clinic - Immunisation</v>
      </c>
      <c r="D673" s="5" t="str" cm="1">
        <f t="array" ref="D673">_xlfn.IFS(ISTEXT(citizen_services_records_log!D673),PROPER(citizen_services_records_log!D673),ISBLANK(citizen_services_records_log!D673),"None")</f>
        <v>Emfuleni Municipal Office</v>
      </c>
      <c r="E673" s="5" t="str" cm="1">
        <f t="array" ref="E673">_xlfn.IFS(ISTEXT(citizen_services_records_log!E673),PROPER(citizen_services_records_log!E673),ISBLANK(citizen_services_records_log!E673),"None")</f>
        <v>Dorah Mahlangu</v>
      </c>
      <c r="F673" s="6" cm="1">
        <f t="array" ref="F673">_xlfn.IFS(ISBLANK(citizen_services_records_log!F673),"None", TYPE(citizen_services_records_log!F673)=1,citizen_services_records_log!F673,citizen_services_records_log!F673="ID NOT PROVIDED","ID not provided" )</f>
        <v>2300000000000</v>
      </c>
      <c r="G673" s="4">
        <f>IF(ISBLANK(citizen_services_records_log!G673),"None",IF(ISNUMBER(citizen_services_records_log!G673),citizen_services_records_log!G673,DATE(RIGHT(citizen_services_records_log!G673,4),MID(citizen_services_records_log!G673,4,2),LEFT(citizen_services_records_log!G673,2))))</f>
        <v>45080</v>
      </c>
      <c r="H673" s="5" t="str" cm="1">
        <f t="array" ref="H673">_xlfn.IFS(citizen_services_records_log!H673="M", "Male", citizen_services_records_log!H673 = "F", "Female", citizen_services_records_log!H673="male", "Male", citizen_services_records_log!H673="female","Female", ISBLANK(citizen_services_records_log!H673),"None", citizen_services_records_log!H673 = "Female", "Female", citizen_services_records_log!H673="Male","Male")</f>
        <v>Male</v>
      </c>
      <c r="I673" s="6" t="str">
        <f>IF(OR(ISBLANK(citizen_services_records_log!I673),UPPER(TRIM(citizen_services_records_log!I673))="N/A"),"None",_xlfn.LET(_xlpm.d,RIGHT(SUBSTITUTE(SUBSTITUTE(SUBSTITUTE(SUBSTITUTE(citizen_services_records_log!I673," ",""),"-",""),"(",""),")",""),9),"0"&amp;LEFT(_xlpm.d,2)&amp;" "&amp;MID(_xlpm.d,3,3)&amp;" "&amp;RIGHT(_xlpm.d,4)))</f>
        <v>070 324 9945</v>
      </c>
      <c r="J673" s="5" t="str" cm="1">
        <f t="array" ref="J673">_xlfn.IFS(ISTEXT(citizen_services_records_log!J673),citizen_services_records_log!J673,ISBLANK(citizen_services_records_log!J673),"None")</f>
        <v>Ward 17</v>
      </c>
      <c r="K673" s="5" t="str" cm="1">
        <f t="array" ref="K673">_xlfn.IFS(ISTEXT(citizen_services_records_log!K673),citizen_services_records_log!K673, ISBLANK(citizen_services_records_log!K673),"None")</f>
        <v>None</v>
      </c>
      <c r="L673" s="5" t="str" cm="1">
        <f t="array" ref="L673">SUBSTITUTE(PROPER(_xlfn.IFS(ISTEXT(citizen_services_records_log!L673),citizen_services_records_log!L673, ISBLANK(citizen_services_records_log!L673),"None")),"Id","ID",1)</f>
        <v>Rejected</v>
      </c>
      <c r="M673" s="5" t="str" cm="1">
        <f t="array" ref="M673">IF(citizen_services_records_log!M673 = "Re-opened","Re-opened",PROPER(_xlfn.IFS(ISTEXT(citizen_services_records_log!M673),citizen_services_records_log!M673, ISBLANK(citizen_services_records_log!M673),"None")))</f>
        <v>Captured</v>
      </c>
      <c r="N673" s="5" t="str" cm="1">
        <f t="array" ref="N673">(_xlfn.IFS(ISTEXT(citizen_services_records_log!N673),citizen_services_records_log!N673,ISBLANK(citizen_services_records_log!N673),"None"))</f>
        <v>Q022</v>
      </c>
      <c r="O673" s="5" t="str" cm="1">
        <f t="array" ref="O673">_xlfn.IFS(ISTEXT(citizen_services_records_log!O673),PROPER(citizen_services_records_log!O673),ISBLANK(citizen_services_records_log!O673),"None")</f>
        <v>Refilwe Radebe</v>
      </c>
      <c r="P673" s="4" t="str">
        <f>IF(ISBLANK(citizen_services_records_log!P673),"None",IF(ISNUMBER(citizen_services_records_log!P673),citizen_services_records_log!P673,DATE(RIGHT(citizen_services_records_log!P673,4),MID(citizen_services_records_log!P673,4,2),LEFT(citizen_services_records_log!P673,2))))</f>
        <v>None</v>
      </c>
      <c r="Q673" s="5" t="str" cm="1">
        <f t="array" ref="Q673">SUBSTITUTE(_xlfn.IFS(ISTEXT(citizen_services_records_log!Q673),PROPER(citizen_services_records_log!Q673),ISBLANK(citizen_services_records_log!Q673),"None"),"Id","ID",1)</f>
        <v>Grant Payment Query - Referred To Sassa Call Centre</v>
      </c>
    </row>
    <row r="674" spans="1:17" x14ac:dyDescent="0.3">
      <c r="A674" s="5" t="str">
        <f>IF(ISBLANK(citizen_services_records_log!A674),"None",(CONCATENATE(UPPER(_xlfn.TEXTBEFORE(SUBSTITUTE(citizen_services_records_log!A674, "-", ""), {"0","1","2","3","4","5","6","7","8","9"}, 1)),"-",RIGHT(citizen_services_records_log!A674,6))))</f>
        <v>CLN-000682</v>
      </c>
      <c r="B674" s="2">
        <f>IF(ISBLANK(citizen_services_records_log!B674),"None",IF(ISNUMBER(citizen_services_records_log!B674),citizen_services_records_log!B674,DATE(RIGHT(citizen_services_records_log!B674,4),MID(citizen_services_records_log!B674,4,2),LEFT(citizen_services_records_log!B674,2))))</f>
        <v>46041</v>
      </c>
      <c r="C674" s="5" t="str">
        <f>IF(citizen_services_records_log!C674 = "SASSA Grant Status Enquiry","SASSA - Grant Status Enquiry",IF(citizen_services_records_log!C674 = "SASSA Grant Application",  "SASSA - Grant Application", IF(citizen_services_records_log!C674=0,"None", citizen_services_records_log!C674)))</f>
        <v>Clinic - Chronic Medication Collection</v>
      </c>
      <c r="D674" s="5" t="str" cm="1">
        <f t="array" ref="D674">_xlfn.IFS(ISTEXT(citizen_services_records_log!D674),PROPER(citizen_services_records_log!D674),ISBLANK(citizen_services_records_log!D674),"None")</f>
        <v>Emfuleni Municipal Office</v>
      </c>
      <c r="E674" s="5" t="str" cm="1">
        <f t="array" ref="E674">_xlfn.IFS(ISTEXT(citizen_services_records_log!E674),PROPER(citizen_services_records_log!E674),ISBLANK(citizen_services_records_log!E674),"None")</f>
        <v>Elizabeth Mahlangu</v>
      </c>
      <c r="F674" s="6" cm="1">
        <f t="array" ref="F674">_xlfn.IFS(ISBLANK(citizen_services_records_log!F674),"None", TYPE(citizen_services_records_log!F674)=1,citizen_services_records_log!F674,citizen_services_records_log!F674="ID NOT PROVIDED","ID not provided" )</f>
        <v>6410000000000</v>
      </c>
      <c r="G674" s="4">
        <f>IF(ISBLANK(citizen_services_records_log!G674),"None",IF(ISNUMBER(citizen_services_records_log!G674),citizen_services_records_log!G674,DATE(RIGHT(citizen_services_records_log!G674,4),MID(citizen_services_records_log!G674,4,2),LEFT(citizen_services_records_log!G674,2))))</f>
        <v>23627</v>
      </c>
      <c r="H674" s="5" t="str" cm="1">
        <f t="array" ref="H674">_xlfn.IFS(citizen_services_records_log!H674="M", "Male", citizen_services_records_log!H674 = "F", "Female", citizen_services_records_log!H674="male", "Male", citizen_services_records_log!H674="female","Female", ISBLANK(citizen_services_records_log!H674),"None", citizen_services_records_log!H674 = "Female", "Female", citizen_services_records_log!H674="Male","Male")</f>
        <v>Female</v>
      </c>
      <c r="I674" s="6" t="str">
        <f>IF(OR(ISBLANK(citizen_services_records_log!I674),UPPER(TRIM(citizen_services_records_log!I674))="N/A"),"None",_xlfn.LET(_xlpm.d,RIGHT(SUBSTITUTE(SUBSTITUTE(SUBSTITUTE(SUBSTITUTE(citizen_services_records_log!I674," ",""),"-",""),"(",""),")",""),9),"0"&amp;LEFT(_xlpm.d,2)&amp;" "&amp;MID(_xlpm.d,3,3)&amp;" "&amp;RIGHT(_xlpm.d,4)))</f>
        <v>078 981 8278</v>
      </c>
      <c r="J674" s="5" t="str" cm="1">
        <f t="array" ref="J674">_xlfn.IFS(ISTEXT(citizen_services_records_log!J674),citizen_services_records_log!J674,ISBLANK(citizen_services_records_log!J674),"None")</f>
        <v>Ward 17</v>
      </c>
      <c r="K674" s="5" t="str" cm="1">
        <f t="array" ref="K674">_xlfn.IFS(ISTEXT(citizen_services_records_log!K674),citizen_services_records_log!K674, ISBLANK(citizen_services_records_log!K674),"None")</f>
        <v>None</v>
      </c>
      <c r="L674" s="5" t="str" cm="1">
        <f t="array" ref="L674">SUBSTITUTE(PROPER(_xlfn.IFS(ISTEXT(citizen_services_records_log!L674),citizen_services_records_log!L674, ISBLANK(citizen_services_records_log!L674),"None")),"Id","ID",1)</f>
        <v>Under Review</v>
      </c>
      <c r="M674" s="5" t="str" cm="1">
        <f t="array" ref="M674">IF(citizen_services_records_log!M674 = "Re-opened","Re-opened",PROPER(_xlfn.IFS(ISTEXT(citizen_services_records_log!M674),citizen_services_records_log!M674, ISBLANK(citizen_services_records_log!M674),"None")))</f>
        <v>Escalated</v>
      </c>
      <c r="N674" s="5" t="str" cm="1">
        <f t="array" ref="N674">(_xlfn.IFS(ISTEXT(citizen_services_records_log!N674),citizen_services_records_log!N674,ISBLANK(citizen_services_records_log!N674),"None"))</f>
        <v>Q102</v>
      </c>
      <c r="O674" s="5" t="str" cm="1">
        <f t="array" ref="O674">_xlfn.IFS(ISTEXT(citizen_services_records_log!O674),PROPER(citizen_services_records_log!O674),ISBLANK(citizen_services_records_log!O674),"None")</f>
        <v>Deon Radebe</v>
      </c>
      <c r="P674" s="4" t="str">
        <f>IF(ISBLANK(citizen_services_records_log!P674),"None",IF(ISNUMBER(citizen_services_records_log!P674),citizen_services_records_log!P674,DATE(RIGHT(citizen_services_records_log!P674,4),MID(citizen_services_records_log!P674,4,2),LEFT(citizen_services_records_log!P674,2))))</f>
        <v>None</v>
      </c>
      <c r="Q674" s="5" t="str" cm="1">
        <f t="array" ref="Q674">SUBSTITUTE(_xlfn.IFS(ISTEXT(citizen_services_records_log!Q674),PROPER(citizen_services_records_log!Q674),ISBLANK(citizen_services_records_log!Q674),"None"),"Id","ID",1)</f>
        <v>Client To Return With Proof Of Residence</v>
      </c>
    </row>
    <row r="675" spans="1:17" x14ac:dyDescent="0.3">
      <c r="A675" s="5" t="str">
        <f>IF(ISBLANK(citizen_services_records_log!A675),"None",(CONCATENATE(UPPER(_xlfn.TEXTBEFORE(SUBSTITUTE(citizen_services_records_log!A675, "-", ""), {"0","1","2","3","4","5","6","7","8","9"}, 1)),"-",RIGHT(citizen_services_records_log!A675,6))))</f>
        <v>CLN-000189</v>
      </c>
      <c r="B675" s="2">
        <f>IF(ISBLANK(citizen_services_records_log!B675),"None",IF(ISNUMBER(citizen_services_records_log!B675),citizen_services_records_log!B675,DATE(RIGHT(citizen_services_records_log!B675,4),MID(citizen_services_records_log!B675,4,2),LEFT(citizen_services_records_log!B675,2))))</f>
        <v>46280</v>
      </c>
      <c r="C675" s="5" t="str">
        <f>IF(citizen_services_records_log!C675 = "SASSA Grant Status Enquiry","SASSA - Grant Status Enquiry",IF(citizen_services_records_log!C675 = "SASSA Grant Application",  "SASSA - Grant Application", IF(citizen_services_records_log!C675=0,"None", citizen_services_records_log!C675)))</f>
        <v>Clinic - Immunisation</v>
      </c>
      <c r="D675" s="5" t="str" cm="1">
        <f t="array" ref="D675">_xlfn.IFS(ISTEXT(citizen_services_records_log!D675),PROPER(citizen_services_records_log!D675),ISBLANK(citizen_services_records_log!D675),"None")</f>
        <v>Sasolburg Home Affairs</v>
      </c>
      <c r="E675" s="5" t="str" cm="1">
        <f t="array" ref="E675">_xlfn.IFS(ISTEXT(citizen_services_records_log!E675),PROPER(citizen_services_records_log!E675),ISBLANK(citizen_services_records_log!E675),"None")</f>
        <v>Sizwe Sithole</v>
      </c>
      <c r="F675" s="6" cm="1">
        <f t="array" ref="F675">_xlfn.IFS(ISBLANK(citizen_services_records_log!F675),"None", TYPE(citizen_services_records_log!F675)=1,citizen_services_records_log!F675,citizen_services_records_log!F675="ID NOT PROVIDED","ID not provided" )</f>
        <v>2210000000000</v>
      </c>
      <c r="G675" s="4">
        <f>IF(ISBLANK(citizen_services_records_log!G675),"None",IF(ISNUMBER(citizen_services_records_log!G675),citizen_services_records_log!G675,DATE(RIGHT(citizen_services_records_log!G675,4),MID(citizen_services_records_log!G675,4,2),LEFT(citizen_services_records_log!G675,2))))</f>
        <v>44900</v>
      </c>
      <c r="H675" s="5" t="str" cm="1">
        <f t="array" ref="H675">_xlfn.IFS(citizen_services_records_log!H675="M", "Male", citizen_services_records_log!H675 = "F", "Female", citizen_services_records_log!H675="male", "Male", citizen_services_records_log!H675="female","Female", ISBLANK(citizen_services_records_log!H675),"None", citizen_services_records_log!H675 = "Female", "Female", citizen_services_records_log!H675="Male","Male")</f>
        <v>Female</v>
      </c>
      <c r="I675" s="6" t="str">
        <f>IF(OR(ISBLANK(citizen_services_records_log!I675),UPPER(TRIM(citizen_services_records_log!I675))="N/A"),"None",_xlfn.LET(_xlpm.d,RIGHT(SUBSTITUTE(SUBSTITUTE(SUBSTITUTE(SUBSTITUTE(citizen_services_records_log!I675," ",""),"-",""),"(",""),")",""),9),"0"&amp;LEFT(_xlpm.d,2)&amp;" "&amp;MID(_xlpm.d,3,3)&amp;" "&amp;RIGHT(_xlpm.d,4)))</f>
        <v>061 816 5482</v>
      </c>
      <c r="J675" s="5" t="str" cm="1">
        <f t="array" ref="J675">_xlfn.IFS(ISTEXT(citizen_services_records_log!J675),citizen_services_records_log!J675,ISBLANK(citizen_services_records_log!J675),"None")</f>
        <v>Ward 11</v>
      </c>
      <c r="K675" s="5" t="str" cm="1">
        <f t="array" ref="K675">_xlfn.IFS(ISTEXT(citizen_services_records_log!K675),citizen_services_records_log!K675, ISBLANK(citizen_services_records_log!K675),"None")</f>
        <v>None</v>
      </c>
      <c r="L675" s="5" t="str" cm="1">
        <f t="array" ref="L675">SUBSTITUTE(PROPER(_xlfn.IFS(ISTEXT(citizen_services_records_log!L675),citizen_services_records_log!L675, ISBLANK(citizen_services_records_log!L675),"None")),"Id","ID",1)</f>
        <v>Complete</v>
      </c>
      <c r="M675" s="5" t="str" cm="1">
        <f t="array" ref="M675">IF(citizen_services_records_log!M675 = "Re-opened","Re-opened",PROPER(_xlfn.IFS(ISTEXT(citizen_services_records_log!M675),citizen_services_records_log!M675, ISBLANK(citizen_services_records_log!M675),"None")))</f>
        <v>None</v>
      </c>
      <c r="N675" s="5" t="str" cm="1">
        <f t="array" ref="N675">(_xlfn.IFS(ISTEXT(citizen_services_records_log!N675),citizen_services_records_log!N675,ISBLANK(citizen_services_records_log!N675),"None"))</f>
        <v>Q197</v>
      </c>
      <c r="O675" s="5" t="str" cm="1">
        <f t="array" ref="O675">_xlfn.IFS(ISTEXT(citizen_services_records_log!O675),PROPER(citizen_services_records_log!O675),ISBLANK(citizen_services_records_log!O675),"None")</f>
        <v>Lerato Nel</v>
      </c>
      <c r="P675" s="4" t="str">
        <f>IF(ISBLANK(citizen_services_records_log!P675),"None",IF(ISNUMBER(citizen_services_records_log!P675),citizen_services_records_log!P675,DATE(RIGHT(citizen_services_records_log!P675,4),MID(citizen_services_records_log!P675,4,2),LEFT(citizen_services_records_log!P675,2))))</f>
        <v>None</v>
      </c>
      <c r="Q675" s="5" t="str" cm="1">
        <f t="array" ref="Q675">SUBSTITUTE(_xlfn.IFS(ISTEXT(citizen_services_records_log!Q675),PROPER(citizen_services_records_log!Q675),ISBLANK(citizen_services_records_log!Q675),"None"),"Id","ID",1)</f>
        <v>Grant Payment Query - Referred To Sassa Call Centre</v>
      </c>
    </row>
    <row r="676" spans="1:17" x14ac:dyDescent="0.3">
      <c r="A676" s="5" t="str">
        <f>IF(ISBLANK(citizen_services_records_log!A676),"None",(CONCATENATE(UPPER(_xlfn.TEXTBEFORE(SUBSTITUTE(citizen_services_records_log!A676, "-", ""), {"0","1","2","3","4","5","6","7","8","9"}, 1)),"-",RIGHT(citizen_services_records_log!A676,6))))</f>
        <v>DHA-000911</v>
      </c>
      <c r="B676" s="2">
        <f>IF(ISBLANK(citizen_services_records_log!B676),"None",IF(ISNUMBER(citizen_services_records_log!B676),citizen_services_records_log!B676,DATE(RIGHT(citizen_services_records_log!B676,4),MID(citizen_services_records_log!B676,4,2),LEFT(citizen_services_records_log!B676,2))))</f>
        <v>46273</v>
      </c>
      <c r="C676" s="5" t="str">
        <f>IF(citizen_services_records_log!C676 = "SASSA Grant Status Enquiry","SASSA - Grant Status Enquiry",IF(citizen_services_records_log!C676 = "SASSA Grant Application",  "SASSA - Grant Application", IF(citizen_services_records_log!C676=0,"None", citizen_services_records_log!C676)))</f>
        <v>Home Affairs - Passport Application</v>
      </c>
      <c r="D676" s="5" t="str" cm="1">
        <f t="array" ref="D676">_xlfn.IFS(ISTEXT(citizen_services_records_log!D676),PROPER(citizen_services_records_log!D676),ISBLANK(citizen_services_records_log!D676),"None")</f>
        <v>Sharpeville Clinic</v>
      </c>
      <c r="E676" s="5" t="str" cm="1">
        <f t="array" ref="E676">_xlfn.IFS(ISTEXT(citizen_services_records_log!E676),PROPER(citizen_services_records_log!E676),ISBLANK(citizen_services_records_log!E676),"None")</f>
        <v>Refilwe Fourie</v>
      </c>
      <c r="F676" s="6" cm="1">
        <f t="array" ref="F676">_xlfn.IFS(ISBLANK(citizen_services_records_log!F676),"None", TYPE(citizen_services_records_log!F676)=1,citizen_services_records_log!F676,citizen_services_records_log!F676="ID NOT PROVIDED","ID not provided" )</f>
        <v>7010000000000</v>
      </c>
      <c r="G676" s="4">
        <f>IF(ISBLANK(citizen_services_records_log!G676),"None",IF(ISNUMBER(citizen_services_records_log!G676),citizen_services_records_log!G676,DATE(RIGHT(citizen_services_records_log!G676,4),MID(citizen_services_records_log!G676,4,2),LEFT(citizen_services_records_log!G676,2))))</f>
        <v>25577</v>
      </c>
      <c r="H676" s="5" t="str" cm="1">
        <f t="array" ref="H676">_xlfn.IFS(citizen_services_records_log!H676="M", "Male", citizen_services_records_log!H676 = "F", "Female", citizen_services_records_log!H676="male", "Male", citizen_services_records_log!H676="female","Female", ISBLANK(citizen_services_records_log!H676),"None", citizen_services_records_log!H676 = "Female", "Female", citizen_services_records_log!H676="Male","Male")</f>
        <v>Female</v>
      </c>
      <c r="I676" s="6" t="str">
        <f>IF(OR(ISBLANK(citizen_services_records_log!I676),UPPER(TRIM(citizen_services_records_log!I676))="N/A"),"None",_xlfn.LET(_xlpm.d,RIGHT(SUBSTITUTE(SUBSTITUTE(SUBSTITUTE(SUBSTITUTE(citizen_services_records_log!I676," ",""),"-",""),"(",""),")",""),9),"0"&amp;LEFT(_xlpm.d,2)&amp;" "&amp;MID(_xlpm.d,3,3)&amp;" "&amp;RIGHT(_xlpm.d,4)))</f>
        <v>074 976 4294</v>
      </c>
      <c r="J676" s="5" t="str" cm="1">
        <f t="array" ref="J676">_xlfn.IFS(ISTEXT(citizen_services_records_log!J676),citizen_services_records_log!J676,ISBLANK(citizen_services_records_log!J676),"None")</f>
        <v>Ward 23</v>
      </c>
      <c r="K676" s="5" t="str" cm="1">
        <f t="array" ref="K676">_xlfn.IFS(ISTEXT(citizen_services_records_log!K676),citizen_services_records_log!K676, ISBLANK(citizen_services_records_log!K676),"None")</f>
        <v>None</v>
      </c>
      <c r="L676" s="5" t="str" cm="1">
        <f t="array" ref="L676">SUBSTITUTE(PROPER(_xlfn.IFS(ISTEXT(citizen_services_records_log!L676),citizen_services_records_log!L676, ISBLANK(citizen_services_records_log!L676),"None")),"Id","ID",1)</f>
        <v>Complete</v>
      </c>
      <c r="M676" s="5" t="str" cm="1">
        <f t="array" ref="M676">IF(citizen_services_records_log!M676 = "Re-opened","Re-opened",PROPER(_xlfn.IFS(ISTEXT(citizen_services_records_log!M676),citizen_services_records_log!M676, ISBLANK(citizen_services_records_log!M676),"None")))</f>
        <v>Pending</v>
      </c>
      <c r="N676" s="5" t="str" cm="1">
        <f t="array" ref="N676">(_xlfn.IFS(ISTEXT(citizen_services_records_log!N676),citizen_services_records_log!N676,ISBLANK(citizen_services_records_log!N676),"None"))</f>
        <v>Q289</v>
      </c>
      <c r="O676" s="5" t="str" cm="1">
        <f t="array" ref="O676">_xlfn.IFS(ISTEXT(citizen_services_records_log!O676),PROPER(citizen_services_records_log!O676),ISBLANK(citizen_services_records_log!O676),"None")</f>
        <v>Deon Nel</v>
      </c>
      <c r="P676" s="4" t="str">
        <f>IF(ISBLANK(citizen_services_records_log!P676),"None",IF(ISNUMBER(citizen_services_records_log!P676),citizen_services_records_log!P676,DATE(RIGHT(citizen_services_records_log!P676,4),MID(citizen_services_records_log!P676,4,2),LEFT(citizen_services_records_log!P676,2))))</f>
        <v>None</v>
      </c>
      <c r="Q676" s="5" t="str" cm="1">
        <f t="array" ref="Q676">SUBSTITUTE(_xlfn.IFS(ISTEXT(citizen_services_records_log!Q676),PROPER(citizen_services_records_log!Q676),ISBLANK(citizen_services_records_log!Q676),"None"),"Id","ID",1)</f>
        <v>None</v>
      </c>
    </row>
    <row r="677" spans="1:17" x14ac:dyDescent="0.3">
      <c r="A677" s="5" t="str">
        <f>IF(ISBLANK(citizen_services_records_log!A677),"None",(CONCATENATE(UPPER(_xlfn.TEXTBEFORE(SUBSTITUTE(citizen_services_records_log!A677, "-", ""), {"0","1","2","3","4","5","6","7","8","9"}, 1)),"-",RIGHT(citizen_services_records_log!A677,6))))</f>
        <v>SASSA-000491</v>
      </c>
      <c r="B677" s="2">
        <f>IF(ISBLANK(citizen_services_records_log!B677),"None",IF(ISNUMBER(citizen_services_records_log!B677),citizen_services_records_log!B677,DATE(RIGHT(citizen_services_records_log!B677,4),MID(citizen_services_records_log!B677,4,2),LEFT(citizen_services_records_log!B677,2))))</f>
        <v>46126</v>
      </c>
      <c r="C677" s="5" t="str">
        <f>IF(citizen_services_records_log!C677 = "SASSA Grant Status Enquiry","SASSA - Grant Status Enquiry",IF(citizen_services_records_log!C677 = "SASSA Grant Application",  "SASSA - Grant Application", IF(citizen_services_records_log!C677=0,"None", citizen_services_records_log!C677)))</f>
        <v>SASSA - Grant Application</v>
      </c>
      <c r="D677" s="5" t="str" cm="1">
        <f t="array" ref="D677">_xlfn.IFS(ISTEXT(citizen_services_records_log!D677),PROPER(citizen_services_records_log!D677),ISBLANK(citizen_services_records_log!D677),"None")</f>
        <v>Sharpeville Clinic</v>
      </c>
      <c r="E677" s="5" t="str" cm="1">
        <f t="array" ref="E677">_xlfn.IFS(ISTEXT(citizen_services_records_log!E677),PROPER(citizen_services_records_log!E677),ISBLANK(citizen_services_records_log!E677),"None")</f>
        <v>Johannes Nkosi</v>
      </c>
      <c r="F677" s="6" cm="1">
        <f t="array" ref="F677">_xlfn.IFS(ISBLANK(citizen_services_records_log!F677),"None", TYPE(citizen_services_records_log!F677)=1,citizen_services_records_log!F677,citizen_services_records_log!F677="ID NOT PROVIDED","ID not provided" )</f>
        <v>1010000000000</v>
      </c>
      <c r="G677" s="4">
        <f>IF(ISBLANK(citizen_services_records_log!G677),"None",IF(ISNUMBER(citizen_services_records_log!G677),citizen_services_records_log!G677,DATE(RIGHT(citizen_services_records_log!G677,4),MID(citizen_services_records_log!G677,4,2),LEFT(citizen_services_records_log!G677,2))))</f>
        <v>40368</v>
      </c>
      <c r="H677" s="5" t="str" cm="1">
        <f t="array" ref="H677">_xlfn.IFS(citizen_services_records_log!H677="M", "Male", citizen_services_records_log!H677 = "F", "Female", citizen_services_records_log!H677="male", "Male", citizen_services_records_log!H677="female","Female", ISBLANK(citizen_services_records_log!H677),"None", citizen_services_records_log!H677 = "Female", "Female", citizen_services_records_log!H677="Male","Male")</f>
        <v>Female</v>
      </c>
      <c r="I677" s="6" t="str">
        <f>IF(OR(ISBLANK(citizen_services_records_log!I677),UPPER(TRIM(citizen_services_records_log!I677))="N/A"),"None",_xlfn.LET(_xlpm.d,RIGHT(SUBSTITUTE(SUBSTITUTE(SUBSTITUTE(SUBSTITUTE(citizen_services_records_log!I677," ",""),"-",""),"(",""),")",""),9),"0"&amp;LEFT(_xlpm.d,2)&amp;" "&amp;MID(_xlpm.d,3,3)&amp;" "&amp;RIGHT(_xlpm.d,4)))</f>
        <v>079 884 2518</v>
      </c>
      <c r="J677" s="5" t="str" cm="1">
        <f t="array" ref="J677">_xlfn.IFS(ISTEXT(citizen_services_records_log!J677),citizen_services_records_log!J677,ISBLANK(citizen_services_records_log!J677),"None")</f>
        <v>Ward 7</v>
      </c>
      <c r="K677" s="5" t="str" cm="1">
        <f t="array" ref="K677">_xlfn.IFS(ISTEXT(citizen_services_records_log!K677),citizen_services_records_log!K677, ISBLANK(citizen_services_records_log!K677),"None")</f>
        <v>SRD Grant</v>
      </c>
      <c r="L677" s="5" t="str" cm="1">
        <f t="array" ref="L677">SUBSTITUTE(PROPER(_xlfn.IFS(ISTEXT(citizen_services_records_log!L677),citizen_services_records_log!L677, ISBLANK(citizen_services_records_log!L677),"None")),"Id","ID",1)</f>
        <v>Rejected</v>
      </c>
      <c r="M677" s="5" t="str" cm="1">
        <f t="array" ref="M677">IF(citizen_services_records_log!M677 = "Re-opened","Re-opened",PROPER(_xlfn.IFS(ISTEXT(citizen_services_records_log!M677),citizen_services_records_log!M677, ISBLANK(citizen_services_records_log!M677),"None")))</f>
        <v>Captured</v>
      </c>
      <c r="N677" s="5" t="str" cm="1">
        <f t="array" ref="N677">(_xlfn.IFS(ISTEXT(citizen_services_records_log!N677),citizen_services_records_log!N677,ISBLANK(citizen_services_records_log!N677),"None"))</f>
        <v>Q169</v>
      </c>
      <c r="O677" s="5" t="str" cm="1">
        <f t="array" ref="O677">_xlfn.IFS(ISTEXT(citizen_services_records_log!O677),PROPER(citizen_services_records_log!O677),ISBLANK(citizen_services_records_log!O677),"None")</f>
        <v>Marius Khumalo</v>
      </c>
      <c r="P677" s="4" t="str">
        <f>IF(ISBLANK(citizen_services_records_log!P677),"None",IF(ISNUMBER(citizen_services_records_log!P677),citizen_services_records_log!P677,DATE(RIGHT(citizen_services_records_log!P677,4),MID(citizen_services_records_log!P677,4,2),LEFT(citizen_services_records_log!P677,2))))</f>
        <v>None</v>
      </c>
      <c r="Q677" s="5" t="str" cm="1">
        <f t="array" ref="Q677">SUBSTITUTE(_xlfn.IFS(ISTEXT(citizen_services_records_log!Q677),PROPER(citizen_services_records_log!Q677),ISBLANK(citizen_services_records_log!Q677),"None"),"Id","ID",1)</f>
        <v>Follow-Up Call Required To Confirm Banking Details</v>
      </c>
    </row>
    <row r="678" spans="1:17" x14ac:dyDescent="0.3">
      <c r="A678" s="5" t="str">
        <f>IF(ISBLANK(citizen_services_records_log!A678),"None",(CONCATENATE(UPPER(_xlfn.TEXTBEFORE(SUBSTITUTE(citizen_services_records_log!A678, "-", ""), {"0","1","2","3","4","5","6","7","8","9"}, 1)),"-",RIGHT(citizen_services_records_log!A678,6))))</f>
        <v>DHA-000885</v>
      </c>
      <c r="B678" s="2">
        <f>IF(ISBLANK(citizen_services_records_log!B678),"None",IF(ISNUMBER(citizen_services_records_log!B678),citizen_services_records_log!B678,DATE(RIGHT(citizen_services_records_log!B678,4),MID(citizen_services_records_log!B678,4,2),LEFT(citizen_services_records_log!B678,2))))</f>
        <v>46218</v>
      </c>
      <c r="C678" s="5" t="str">
        <f>IF(citizen_services_records_log!C678 = "SASSA Grant Status Enquiry","SASSA - Grant Status Enquiry",IF(citizen_services_records_log!C678 = "SASSA Grant Application",  "SASSA - Grant Application", IF(citizen_services_records_log!C678=0,"None", citizen_services_records_log!C678)))</f>
        <v>Home Affairs - ID Application</v>
      </c>
      <c r="D678" s="5" t="str" cm="1">
        <f t="array" ref="D678">_xlfn.IFS(ISTEXT(citizen_services_records_log!D678),PROPER(citizen_services_records_log!D678),ISBLANK(citizen_services_records_log!D678),"None")</f>
        <v>Boipatong Clinic</v>
      </c>
      <c r="E678" s="5" t="str" cm="1">
        <f t="array" ref="E678">_xlfn.IFS(ISTEXT(citizen_services_records_log!E678),PROPER(citizen_services_records_log!E678),ISBLANK(citizen_services_records_log!E678),"None")</f>
        <v>Lindiwe Mokoena</v>
      </c>
      <c r="F678" s="6" cm="1">
        <f t="array" ref="F678">_xlfn.IFS(ISBLANK(citizen_services_records_log!F678),"None", TYPE(citizen_services_records_log!F678)=1,citizen_services_records_log!F678,citizen_services_records_log!F678="ID NOT PROVIDED","ID not provided" )</f>
        <v>9110000000000</v>
      </c>
      <c r="G678" s="4">
        <f>IF(ISBLANK(citizen_services_records_log!G678),"None",IF(ISNUMBER(citizen_services_records_log!G678),citizen_services_records_log!G678,DATE(RIGHT(citizen_services_records_log!G678,4),MID(citizen_services_records_log!G678,4,2),LEFT(citizen_services_records_log!G678,2))))</f>
        <v>33523</v>
      </c>
      <c r="H678" s="5" t="str" cm="1">
        <f t="array" ref="H678">_xlfn.IFS(citizen_services_records_log!H678="M", "Male", citizen_services_records_log!H678 = "F", "Female", citizen_services_records_log!H678="male", "Male", citizen_services_records_log!H678="female","Female", ISBLANK(citizen_services_records_log!H678),"None", citizen_services_records_log!H678 = "Female", "Female", citizen_services_records_log!H678="Male","Male")</f>
        <v>Female</v>
      </c>
      <c r="I678" s="6" t="str">
        <f>IF(OR(ISBLANK(citizen_services_records_log!I678),UPPER(TRIM(citizen_services_records_log!I678))="N/A"),"None",_xlfn.LET(_xlpm.d,RIGHT(SUBSTITUTE(SUBSTITUTE(SUBSTITUTE(SUBSTITUTE(citizen_services_records_log!I678," ",""),"-",""),"(",""),")",""),9),"0"&amp;LEFT(_xlpm.d,2)&amp;" "&amp;MID(_xlpm.d,3,3)&amp;" "&amp;RIGHT(_xlpm.d,4)))</f>
        <v>082 968 6108</v>
      </c>
      <c r="J678" s="5" t="str" cm="1">
        <f t="array" ref="J678">_xlfn.IFS(ISTEXT(citizen_services_records_log!J678),citizen_services_records_log!J678,ISBLANK(citizen_services_records_log!J678),"None")</f>
        <v>Ward 9</v>
      </c>
      <c r="K678" s="5" t="str" cm="1">
        <f t="array" ref="K678">_xlfn.IFS(ISTEXT(citizen_services_records_log!K678),citizen_services_records_log!K678, ISBLANK(citizen_services_records_log!K678),"None")</f>
        <v>None</v>
      </c>
      <c r="L678" s="5" t="str" cm="1">
        <f t="array" ref="L678">SUBSTITUTE(PROPER(_xlfn.IFS(ISTEXT(citizen_services_records_log!L678),citizen_services_records_log!L678, ISBLANK(citizen_services_records_log!L678),"None")),"Id","ID",1)</f>
        <v>Under Review</v>
      </c>
      <c r="M678" s="5" t="str" cm="1">
        <f t="array" ref="M678">IF(citizen_services_records_log!M678 = "Re-opened","Re-opened",PROPER(_xlfn.IFS(ISTEXT(citizen_services_records_log!M678),citizen_services_records_log!M678, ISBLANK(citizen_services_records_log!M678),"None")))</f>
        <v>None</v>
      </c>
      <c r="N678" s="5" t="str" cm="1">
        <f t="array" ref="N678">(_xlfn.IFS(ISTEXT(citizen_services_records_log!N678),citizen_services_records_log!N678,ISBLANK(citizen_services_records_log!N678),"None"))</f>
        <v>Q186</v>
      </c>
      <c r="O678" s="5" t="str" cm="1">
        <f t="array" ref="O678">_xlfn.IFS(ISTEXT(citizen_services_records_log!O678),PROPER(citizen_services_records_log!O678),ISBLANK(citizen_services_records_log!O678),"None")</f>
        <v>Lerato Khumalo</v>
      </c>
      <c r="P678" s="4" t="str">
        <f>IF(ISBLANK(citizen_services_records_log!P678),"None",IF(ISNUMBER(citizen_services_records_log!P678),citizen_services_records_log!P678,DATE(RIGHT(citizen_services_records_log!P678,4),MID(citizen_services_records_log!P678,4,2),LEFT(citizen_services_records_log!P678,2))))</f>
        <v>None</v>
      </c>
      <c r="Q678" s="5" t="str" cm="1">
        <f t="array" ref="Q678">SUBSTITUTE(_xlfn.IFS(ISTEXT(citizen_services_records_log!Q678),PROPER(citizen_services_records_log!Q678),ISBLANK(citizen_services_records_log!Q678),"None"),"Id","ID",1)</f>
        <v>Grant Payment Query - Referred To Sassa Call Centre</v>
      </c>
    </row>
    <row r="679" spans="1:17" x14ac:dyDescent="0.3">
      <c r="A679" s="5" t="str">
        <f>IF(ISBLANK(citizen_services_records_log!A679),"None",(CONCATENATE(UPPER(_xlfn.TEXTBEFORE(SUBSTITUTE(citizen_services_records_log!A679, "-", ""), {"0","1","2","3","4","5","6","7","8","9"}, 1)),"-",RIGHT(citizen_services_records_log!A679,6))))</f>
        <v>SASSA-001021</v>
      </c>
      <c r="B679" s="2">
        <f>IF(ISBLANK(citizen_services_records_log!B679),"None",IF(ISNUMBER(citizen_services_records_log!B679),citizen_services_records_log!B679,DATE(RIGHT(citizen_services_records_log!B679,4),MID(citizen_services_records_log!B679,4,2),LEFT(citizen_services_records_log!B679,2))))</f>
        <v>45990</v>
      </c>
      <c r="C679" s="5" t="str">
        <f>IF(citizen_services_records_log!C679 = "SASSA Grant Status Enquiry","SASSA - Grant Status Enquiry",IF(citizen_services_records_log!C679 = "SASSA Grant Application",  "SASSA - Grant Application", IF(citizen_services_records_log!C679=0,"None", citizen_services_records_log!C679)))</f>
        <v>SASSA - Grant Application</v>
      </c>
      <c r="D679" s="5" t="str" cm="1">
        <f t="array" ref="D679">_xlfn.IFS(ISTEXT(citizen_services_records_log!D679),PROPER(citizen_services_records_log!D679),ISBLANK(citizen_services_records_log!D679),"None")</f>
        <v>Vanderbijlpark Home Affairs</v>
      </c>
      <c r="E679" s="5" t="str" cm="1">
        <f t="array" ref="E679">_xlfn.IFS(ISTEXT(citizen_services_records_log!E679),PROPER(citizen_services_records_log!E679),ISBLANK(citizen_services_records_log!E679),"None")</f>
        <v>Refilwe Botha</v>
      </c>
      <c r="F679" s="6" cm="1">
        <f t="array" ref="F679">_xlfn.IFS(ISBLANK(citizen_services_records_log!F679),"None", TYPE(citizen_services_records_log!F679)=1,citizen_services_records_log!F679,citizen_services_records_log!F679="ID NOT PROVIDED","ID not provided" )</f>
        <v>1310000000000</v>
      </c>
      <c r="G679" s="4">
        <f>IF(ISBLANK(citizen_services_records_log!G679),"None",IF(ISNUMBER(citizen_services_records_log!G679),citizen_services_records_log!G679,DATE(RIGHT(citizen_services_records_log!G679,4),MID(citizen_services_records_log!G679,4,2),LEFT(citizen_services_records_log!G679,2))))</f>
        <v>41457</v>
      </c>
      <c r="H679" s="5" t="str" cm="1">
        <f t="array" ref="H679">_xlfn.IFS(citizen_services_records_log!H679="M", "Male", citizen_services_records_log!H679 = "F", "Female", citizen_services_records_log!H679="male", "Male", citizen_services_records_log!H679="female","Female", ISBLANK(citizen_services_records_log!H679),"None", citizen_services_records_log!H679 = "Female", "Female", citizen_services_records_log!H679="Male","Male")</f>
        <v>Male</v>
      </c>
      <c r="I679" s="6" t="str">
        <f>IF(OR(ISBLANK(citizen_services_records_log!I679),UPPER(TRIM(citizen_services_records_log!I679))="N/A"),"None",_xlfn.LET(_xlpm.d,RIGHT(SUBSTITUTE(SUBSTITUTE(SUBSTITUTE(SUBSTITUTE(citizen_services_records_log!I679," ",""),"-",""),"(",""),")",""),9),"0"&amp;LEFT(_xlpm.d,2)&amp;" "&amp;MID(_xlpm.d,3,3)&amp;" "&amp;RIGHT(_xlpm.d,4)))</f>
        <v>064 721 9617</v>
      </c>
      <c r="J679" s="5" t="str" cm="1">
        <f t="array" ref="J679">_xlfn.IFS(ISTEXT(citizen_services_records_log!J679),citizen_services_records_log!J679,ISBLANK(citizen_services_records_log!J679),"None")</f>
        <v>Ward 16</v>
      </c>
      <c r="K679" s="5" t="str" cm="1">
        <f t="array" ref="K679">_xlfn.IFS(ISTEXT(citizen_services_records_log!K679),citizen_services_records_log!K679, ISBLANK(citizen_services_records_log!K679),"None")</f>
        <v>Foster Child Grant</v>
      </c>
      <c r="L679" s="5" t="str" cm="1">
        <f t="array" ref="L679">SUBSTITUTE(PROPER(_xlfn.IFS(ISTEXT(citizen_services_records_log!L679),citizen_services_records_log!L679, ISBLANK(citizen_services_records_log!L679),"None")),"Id","ID",1)</f>
        <v>Rejected</v>
      </c>
      <c r="M679" s="5" t="str" cm="1">
        <f t="array" ref="M679">IF(citizen_services_records_log!M679 = "Re-opened","Re-opened",PROPER(_xlfn.IFS(ISTEXT(citizen_services_records_log!M679),citizen_services_records_log!M679, ISBLANK(citizen_services_records_log!M679),"None")))</f>
        <v>Captured</v>
      </c>
      <c r="N679" s="5" t="str" cm="1">
        <f t="array" ref="N679">(_xlfn.IFS(ISTEXT(citizen_services_records_log!N679),citizen_services_records_log!N679,ISBLANK(citizen_services_records_log!N679),"None"))</f>
        <v>Q113</v>
      </c>
      <c r="O679" s="5" t="str" cm="1">
        <f t="array" ref="O679">_xlfn.IFS(ISTEXT(citizen_services_records_log!O679),PROPER(citizen_services_records_log!O679),ISBLANK(citizen_services_records_log!O679),"None")</f>
        <v>Marius Swart</v>
      </c>
      <c r="P679" s="4" t="str">
        <f>IF(ISBLANK(citizen_services_records_log!P679),"None",IF(ISNUMBER(citizen_services_records_log!P679),citizen_services_records_log!P679,DATE(RIGHT(citizen_services_records_log!P679,4),MID(citizen_services_records_log!P679,4,2),LEFT(citizen_services_records_log!P679,2))))</f>
        <v>None</v>
      </c>
      <c r="Q679" s="5" t="str" cm="1">
        <f t="array" ref="Q679">SUBSTITUTE(_xlfn.IFS(ISTEXT(citizen_services_records_log!Q679),PROPER(citizen_services_records_log!Q679),ISBLANK(citizen_services_records_log!Q679),"None"),"Id","ID",1)</f>
        <v>Record Incomplete - Contact Number Illegible On Form</v>
      </c>
    </row>
    <row r="680" spans="1:17" x14ac:dyDescent="0.3">
      <c r="A680" s="5" t="str">
        <f>IF(ISBLANK(citizen_services_records_log!A680),"None",(CONCATENATE(UPPER(_xlfn.TEXTBEFORE(SUBSTITUTE(citizen_services_records_log!A680, "-", ""), {"0","1","2","3","4","5","6","7","8","9"}, 1)),"-",RIGHT(citizen_services_records_log!A680,6))))</f>
        <v>SASSA-000123</v>
      </c>
      <c r="B680" s="2">
        <f>IF(ISBLANK(citizen_services_records_log!B680),"None",IF(ISNUMBER(citizen_services_records_log!B680),citizen_services_records_log!B680,DATE(RIGHT(citizen_services_records_log!B680,4),MID(citizen_services_records_log!B680,4,2),LEFT(citizen_services_records_log!B680,2))))</f>
        <v>46008</v>
      </c>
      <c r="C680" s="5" t="str">
        <f>IF(citizen_services_records_log!C680 = "SASSA Grant Status Enquiry","SASSA - Grant Status Enquiry",IF(citizen_services_records_log!C680 = "SASSA Grant Application",  "SASSA - Grant Application", IF(citizen_services_records_log!C680=0,"None", citizen_services_records_log!C680)))</f>
        <v>SASSA - Grant Application</v>
      </c>
      <c r="D680" s="5" t="str" cm="1">
        <f t="array" ref="D680">_xlfn.IFS(ISTEXT(citizen_services_records_log!D680),PROPER(citizen_services_records_log!D680),ISBLANK(citizen_services_records_log!D680),"None")</f>
        <v>Emfuleni Municipal Office</v>
      </c>
      <c r="E680" s="5" t="str" cm="1">
        <f t="array" ref="E680">_xlfn.IFS(ISTEXT(citizen_services_records_log!E680),PROPER(citizen_services_records_log!E680),ISBLANK(citizen_services_records_log!E680),"None")</f>
        <v>Nomvula Van Der Merwe</v>
      </c>
      <c r="F680" s="6" cm="1">
        <f t="array" ref="F680">_xlfn.IFS(ISBLANK(citizen_services_records_log!F680),"None", TYPE(citizen_services_records_log!F680)=1,citizen_services_records_log!F680,citizen_services_records_log!F680="ID NOT PROVIDED","ID not provided" )</f>
        <v>4700000000000</v>
      </c>
      <c r="G680" s="4">
        <f>IF(ISBLANK(citizen_services_records_log!G680),"None",IF(ISNUMBER(citizen_services_records_log!G680),citizen_services_records_log!G680,DATE(RIGHT(citizen_services_records_log!G680,4),MID(citizen_services_records_log!G680,4,2),LEFT(citizen_services_records_log!G680,2))))</f>
        <v>17284</v>
      </c>
      <c r="H680" s="5" t="str" cm="1">
        <f t="array" ref="H680">_xlfn.IFS(citizen_services_records_log!H680="M", "Male", citizen_services_records_log!H680 = "F", "Female", citizen_services_records_log!H680="male", "Male", citizen_services_records_log!H680="female","Female", ISBLANK(citizen_services_records_log!H680),"None", citizen_services_records_log!H680 = "Female", "Female", citizen_services_records_log!H680="Male","Male")</f>
        <v>Male</v>
      </c>
      <c r="I680" s="6" t="str">
        <f>IF(OR(ISBLANK(citizen_services_records_log!I680),UPPER(TRIM(citizen_services_records_log!I680))="N/A"),"None",_xlfn.LET(_xlpm.d,RIGHT(SUBSTITUTE(SUBSTITUTE(SUBSTITUTE(SUBSTITUTE(citizen_services_records_log!I680," ",""),"-",""),"(",""),")",""),9),"0"&amp;LEFT(_xlpm.d,2)&amp;" "&amp;MID(_xlpm.d,3,3)&amp;" "&amp;RIGHT(_xlpm.d,4)))</f>
        <v>067 640 2374</v>
      </c>
      <c r="J680" s="5" t="str" cm="1">
        <f t="array" ref="J680">_xlfn.IFS(ISTEXT(citizen_services_records_log!J680),citizen_services_records_log!J680,ISBLANK(citizen_services_records_log!J680),"None")</f>
        <v>Ward 2</v>
      </c>
      <c r="K680" s="5" t="str" cm="1">
        <f t="array" ref="K680">_xlfn.IFS(ISTEXT(citizen_services_records_log!K680),citizen_services_records_log!K680, ISBLANK(citizen_services_records_log!K680),"None")</f>
        <v>None</v>
      </c>
      <c r="L680" s="5" t="str" cm="1">
        <f t="array" ref="L680">SUBSTITUTE(PROPER(_xlfn.IFS(ISTEXT(citizen_services_records_log!L680),citizen_services_records_log!L680, ISBLANK(citizen_services_records_log!L680),"None")),"Id","ID",1)</f>
        <v>Complete</v>
      </c>
      <c r="M680" s="5" t="str" cm="1">
        <f t="array" ref="M680">IF(citizen_services_records_log!M680 = "Re-opened","Re-opened",PROPER(_xlfn.IFS(ISTEXT(citizen_services_records_log!M680),citizen_services_records_log!M680, ISBLANK(citizen_services_records_log!M680),"None")))</f>
        <v>Captured</v>
      </c>
      <c r="N680" s="5" t="str" cm="1">
        <f t="array" ref="N680">(_xlfn.IFS(ISTEXT(citizen_services_records_log!N680),citizen_services_records_log!N680,ISBLANK(citizen_services_records_log!N680),"None"))</f>
        <v>Q019</v>
      </c>
      <c r="O680" s="5" t="str" cm="1">
        <f t="array" ref="O680">_xlfn.IFS(ISTEXT(citizen_services_records_log!O680),PROPER(citizen_services_records_log!O680),ISBLANK(citizen_services_records_log!O680),"None")</f>
        <v>Marius Mahlangu</v>
      </c>
      <c r="P680" s="4" t="str">
        <f>IF(ISBLANK(citizen_services_records_log!P680),"None",IF(ISNUMBER(citizen_services_records_log!P680),citizen_services_records_log!P680,DATE(RIGHT(citizen_services_records_log!P680,4),MID(citizen_services_records_log!P680,4,2),LEFT(citizen_services_records_log!P680,2))))</f>
        <v>None</v>
      </c>
      <c r="Q680" s="5" t="str" cm="1">
        <f t="array" ref="Q680">SUBSTITUTE(_xlfn.IFS(ISTEXT(citizen_services_records_log!Q680),PROPER(citizen_services_records_log!Q680),ISBLANK(citizen_services_records_log!Q680),"None"),"Id","ID",1)</f>
        <v>Home Affairs System Down For Maintenance During Visit</v>
      </c>
    </row>
    <row r="681" spans="1:17" x14ac:dyDescent="0.3">
      <c r="A681" s="5" t="str">
        <f>IF(ISBLANK(citizen_services_records_log!A681),"None",(CONCATENATE(UPPER(_xlfn.TEXTBEFORE(SUBSTITUTE(citizen_services_records_log!A681, "-", ""), {"0","1","2","3","4","5","6","7","8","9"}, 1)),"-",RIGHT(citizen_services_records_log!A681,6))))</f>
        <v>DHA-000010</v>
      </c>
      <c r="B681" s="2">
        <f>IF(ISBLANK(citizen_services_records_log!B681),"None",IF(ISNUMBER(citizen_services_records_log!B681),citizen_services_records_log!B681,DATE(RIGHT(citizen_services_records_log!B681,4),MID(citizen_services_records_log!B681,4,2),LEFT(citizen_services_records_log!B681,2))))</f>
        <v>46163</v>
      </c>
      <c r="C681" s="5" t="str">
        <f>IF(citizen_services_records_log!C681 = "SASSA Grant Status Enquiry","SASSA - Grant Status Enquiry",IF(citizen_services_records_log!C681 = "SASSA Grant Application",  "SASSA - Grant Application", IF(citizen_services_records_log!C681=0,"None", citizen_services_records_log!C681)))</f>
        <v>Home Affairs - ID Application</v>
      </c>
      <c r="D681" s="5" t="str" cm="1">
        <f t="array" ref="D681">_xlfn.IFS(ISTEXT(citizen_services_records_log!D681),PROPER(citizen_services_records_log!D681),ISBLANK(citizen_services_records_log!D681),"None")</f>
        <v>Emfuleni Municipal Office</v>
      </c>
      <c r="E681" s="5" t="str" cm="1">
        <f t="array" ref="E681">_xlfn.IFS(ISTEXT(citizen_services_records_log!E681),PROPER(citizen_services_records_log!E681),ISBLANK(citizen_services_records_log!E681),"None")</f>
        <v>Bongani Mokoena</v>
      </c>
      <c r="F681" s="6" cm="1">
        <f t="array" ref="F681">_xlfn.IFS(ISBLANK(citizen_services_records_log!F681),"None", TYPE(citizen_services_records_log!F681)=1,citizen_services_records_log!F681,citizen_services_records_log!F681="ID NOT PROVIDED","ID not provided" )</f>
        <v>5400000000000</v>
      </c>
      <c r="G681" s="4">
        <f>IF(ISBLANK(citizen_services_records_log!G681),"None",IF(ISNUMBER(citizen_services_records_log!G681),citizen_services_records_log!G681,DATE(RIGHT(citizen_services_records_log!G681,4),MID(citizen_services_records_log!G681,4,2),LEFT(citizen_services_records_log!G681,2))))</f>
        <v>19756</v>
      </c>
      <c r="H681" s="5" t="str" cm="1">
        <f t="array" ref="H681">_xlfn.IFS(citizen_services_records_log!H681="M", "Male", citizen_services_records_log!H681 = "F", "Female", citizen_services_records_log!H681="male", "Male", citizen_services_records_log!H681="female","Female", ISBLANK(citizen_services_records_log!H681),"None", citizen_services_records_log!H681 = "Female", "Female", citizen_services_records_log!H681="Male","Male")</f>
        <v>Male</v>
      </c>
      <c r="I681" s="6" t="str">
        <f>IF(OR(ISBLANK(citizen_services_records_log!I681),UPPER(TRIM(citizen_services_records_log!I681))="N/A"),"None",_xlfn.LET(_xlpm.d,RIGHT(SUBSTITUTE(SUBSTITUTE(SUBSTITUTE(SUBSTITUTE(citizen_services_records_log!I681," ",""),"-",""),"(",""),")",""),9),"0"&amp;LEFT(_xlpm.d,2)&amp;" "&amp;MID(_xlpm.d,3,3)&amp;" "&amp;RIGHT(_xlpm.d,4)))</f>
        <v>067 522 7367</v>
      </c>
      <c r="J681" s="5" t="str" cm="1">
        <f t="array" ref="J681">_xlfn.IFS(ISTEXT(citizen_services_records_log!J681),citizen_services_records_log!J681,ISBLANK(citizen_services_records_log!J681),"None")</f>
        <v>Ward 17</v>
      </c>
      <c r="K681" s="5" t="str" cm="1">
        <f t="array" ref="K681">_xlfn.IFS(ISTEXT(citizen_services_records_log!K681),citizen_services_records_log!K681, ISBLANK(citizen_services_records_log!K681),"None")</f>
        <v>None</v>
      </c>
      <c r="L681" s="5" t="str" cm="1">
        <f t="array" ref="L681">SUBSTITUTE(PROPER(_xlfn.IFS(ISTEXT(citizen_services_records_log!L681),citizen_services_records_log!L681, ISBLANK(citizen_services_records_log!L681),"None")),"Id","ID",1)</f>
        <v>Pending Verification</v>
      </c>
      <c r="M681" s="5" t="str" cm="1">
        <f t="array" ref="M681">IF(citizen_services_records_log!M681 = "Re-opened","Re-opened",PROPER(_xlfn.IFS(ISTEXT(citizen_services_records_log!M681),citizen_services_records_log!M681, ISBLANK(citizen_services_records_log!M681),"None")))</f>
        <v>Captured</v>
      </c>
      <c r="N681" s="5" t="str" cm="1">
        <f t="array" ref="N681">(_xlfn.IFS(ISTEXT(citizen_services_records_log!N681),citizen_services_records_log!N681,ISBLANK(citizen_services_records_log!N681),"None"))</f>
        <v>Q144</v>
      </c>
      <c r="O681" s="5" t="str" cm="1">
        <f t="array" ref="O681">_xlfn.IFS(ISTEXT(citizen_services_records_log!O681),PROPER(citizen_services_records_log!O681),ISBLANK(citizen_services_records_log!O681),"None")</f>
        <v>Zanele Coetzee</v>
      </c>
      <c r="P681" s="4">
        <f>IF(ISBLANK(citizen_services_records_log!P681),"None",IF(ISNUMBER(citizen_services_records_log!P681),citizen_services_records_log!P681,DATE(RIGHT(citizen_services_records_log!P681,4),MID(citizen_services_records_log!P681,4,2),LEFT(citizen_services_records_log!P681,2))))</f>
        <v>46186</v>
      </c>
      <c r="Q681" s="5" t="str" cm="1">
        <f t="array" ref="Q681">SUBSTITUTE(_xlfn.IFS(ISTEXT(citizen_services_records_log!Q681),PROPER(citizen_services_records_log!Q681),ISBLANK(citizen_services_records_log!Q681),"None"),"Id","ID",1)</f>
        <v>Follow-Up Call Required To Confirm Banking Details</v>
      </c>
    </row>
    <row r="682" spans="1:17" x14ac:dyDescent="0.3">
      <c r="A682" s="5" t="str">
        <f>IF(ISBLANK(citizen_services_records_log!A682),"None",(CONCATENATE(UPPER(_xlfn.TEXTBEFORE(SUBSTITUTE(citizen_services_records_log!A682, "-", ""), {"0","1","2","3","4","5","6","7","8","9"}, 1)),"-",RIGHT(citizen_services_records_log!A682,6))))</f>
        <v>DHA-000813</v>
      </c>
      <c r="B682" s="2">
        <f>IF(ISBLANK(citizen_services_records_log!B682),"None",IF(ISNUMBER(citizen_services_records_log!B682),citizen_services_records_log!B682,DATE(RIGHT(citizen_services_records_log!B682,4),MID(citizen_services_records_log!B682,4,2),LEFT(citizen_services_records_log!B682,2))))</f>
        <v>45881</v>
      </c>
      <c r="C682" s="5" t="str">
        <f>IF(citizen_services_records_log!C682 = "SASSA Grant Status Enquiry","SASSA - Grant Status Enquiry",IF(citizen_services_records_log!C682 = "SASSA Grant Application",  "SASSA - Grant Application", IF(citizen_services_records_log!C682=0,"None", citizen_services_records_log!C682)))</f>
        <v>Home Affairs - Passport Application</v>
      </c>
      <c r="D682" s="5" t="str" cm="1">
        <f t="array" ref="D682">_xlfn.IFS(ISTEXT(citizen_services_records_log!D682),PROPER(citizen_services_records_log!D682),ISBLANK(citizen_services_records_log!D682),"None")</f>
        <v>Evaton Sassa Office</v>
      </c>
      <c r="E682" s="5" t="str" cm="1">
        <f t="array" ref="E682">_xlfn.IFS(ISTEXT(citizen_services_records_log!E682),PROPER(citizen_services_records_log!E682),ISBLANK(citizen_services_records_log!E682),"None")</f>
        <v>Willem Molefe</v>
      </c>
      <c r="F682" s="6" cm="1">
        <f t="array" ref="F682">_xlfn.IFS(ISBLANK(citizen_services_records_log!F682),"None", TYPE(citizen_services_records_log!F682)=1,citizen_services_records_log!F682,citizen_services_records_log!F682="ID NOT PROVIDED","ID not provided" )</f>
        <v>7000000000000</v>
      </c>
      <c r="G682" s="4">
        <f>IF(ISBLANK(citizen_services_records_log!G682),"None",IF(ISNUMBER(citizen_services_records_log!G682),citizen_services_records_log!G682,DATE(RIGHT(citizen_services_records_log!G682,4),MID(citizen_services_records_log!G682,4,2),LEFT(citizen_services_records_log!G682,2))))</f>
        <v>25599</v>
      </c>
      <c r="H682" s="5" t="str" cm="1">
        <f t="array" ref="H682">_xlfn.IFS(citizen_services_records_log!H682="M", "Male", citizen_services_records_log!H682 = "F", "Female", citizen_services_records_log!H682="male", "Male", citizen_services_records_log!H682="female","Female", ISBLANK(citizen_services_records_log!H682),"None", citizen_services_records_log!H682 = "Female", "Female", citizen_services_records_log!H682="Male","Male")</f>
        <v>Male</v>
      </c>
      <c r="I682" s="6" t="str">
        <f>IF(OR(ISBLANK(citizen_services_records_log!I682),UPPER(TRIM(citizen_services_records_log!I682))="N/A"),"None",_xlfn.LET(_xlpm.d,RIGHT(SUBSTITUTE(SUBSTITUTE(SUBSTITUTE(SUBSTITUTE(citizen_services_records_log!I682," ",""),"-",""),"(",""),")",""),9),"0"&amp;LEFT(_xlpm.d,2)&amp;" "&amp;MID(_xlpm.d,3,3)&amp;" "&amp;RIGHT(_xlpm.d,4)))</f>
        <v>063 891 0796</v>
      </c>
      <c r="J682" s="5" t="str" cm="1">
        <f t="array" ref="J682">_xlfn.IFS(ISTEXT(citizen_services_records_log!J682),citizen_services_records_log!J682,ISBLANK(citizen_services_records_log!J682),"None")</f>
        <v>Ward 24</v>
      </c>
      <c r="K682" s="5" t="str" cm="1">
        <f t="array" ref="K682">_xlfn.IFS(ISTEXT(citizen_services_records_log!K682),citizen_services_records_log!K682, ISBLANK(citizen_services_records_log!K682),"None")</f>
        <v>None</v>
      </c>
      <c r="L682" s="5" t="str" cm="1">
        <f t="array" ref="L682">SUBSTITUTE(PROPER(_xlfn.IFS(ISTEXT(citizen_services_records_log!L682),citizen_services_records_log!L682, ISBLANK(citizen_services_records_log!L682),"None")),"Id","ID",1)</f>
        <v>None</v>
      </c>
      <c r="M682" s="5" t="str" cm="1">
        <f t="array" ref="M682">IF(citizen_services_records_log!M682 = "Re-opened","Re-opened",PROPER(_xlfn.IFS(ISTEXT(citizen_services_records_log!M682),citizen_services_records_log!M682, ISBLANK(citizen_services_records_log!M682),"None")))</f>
        <v>Closed</v>
      </c>
      <c r="N682" s="5" t="str" cm="1">
        <f t="array" ref="N682">(_xlfn.IFS(ISTEXT(citizen_services_records_log!N682),citizen_services_records_log!N682,ISBLANK(citizen_services_records_log!N682),"None"))</f>
        <v>Q131</v>
      </c>
      <c r="O682" s="5" t="str" cm="1">
        <f t="array" ref="O682">_xlfn.IFS(ISTEXT(citizen_services_records_log!O682),PROPER(citizen_services_records_log!O682),ISBLANK(citizen_services_records_log!O682),"None")</f>
        <v>Chris Radebe</v>
      </c>
      <c r="P682" s="4" t="str">
        <f>IF(ISBLANK(citizen_services_records_log!P682),"None",IF(ISNUMBER(citizen_services_records_log!P682),citizen_services_records_log!P682,DATE(RIGHT(citizen_services_records_log!P682,4),MID(citizen_services_records_log!P682,4,2),LEFT(citizen_services_records_log!P682,2))))</f>
        <v>None</v>
      </c>
      <c r="Q682" s="5" t="str" cm="1">
        <f t="array" ref="Q682">SUBSTITUTE(_xlfn.IFS(ISTEXT(citizen_services_records_log!Q682),PROPER(citizen_services_records_log!Q682),ISBLANK(citizen_services_records_log!Q682),"None"),"Id","ID",1)</f>
        <v>Biometric Capture Failed, Rescheduled</v>
      </c>
    </row>
    <row r="683" spans="1:17" x14ac:dyDescent="0.3">
      <c r="A683" s="5" t="str">
        <f>IF(ISBLANK(citizen_services_records_log!A683),"None",(CONCATENATE(UPPER(_xlfn.TEXTBEFORE(SUBSTITUTE(citizen_services_records_log!A683, "-", ""), {"0","1","2","3","4","5","6","7","8","9"}, 1)),"-",RIGHT(citizen_services_records_log!A683,6))))</f>
        <v>DHA-000165</v>
      </c>
      <c r="B683" s="2" t="str">
        <f>IF(ISBLANK(citizen_services_records_log!B683),"None",IF(ISNUMBER(citizen_services_records_log!B683),citizen_services_records_log!B683,DATE(RIGHT(citizen_services_records_log!B683,4),MID(citizen_services_records_log!B683,4,2),LEFT(citizen_services_records_log!B683,2))))</f>
        <v>None</v>
      </c>
      <c r="C683" s="5" t="str">
        <f>IF(citizen_services_records_log!C683 = "SASSA Grant Status Enquiry","SASSA - Grant Status Enquiry",IF(citizen_services_records_log!C683 = "SASSA Grant Application",  "SASSA - Grant Application", IF(citizen_services_records_log!C683=0,"None", citizen_services_records_log!C683)))</f>
        <v>Home Affairs - ID Application</v>
      </c>
      <c r="D683" s="5" t="str" cm="1">
        <f t="array" ref="D683">_xlfn.IFS(ISTEXT(citizen_services_records_log!D683),PROPER(citizen_services_records_log!D683),ISBLANK(citizen_services_records_log!D683),"None")</f>
        <v>Vereeniging Home Affairs</v>
      </c>
      <c r="E683" s="5" t="str" cm="1">
        <f t="array" ref="E683">_xlfn.IFS(ISTEXT(citizen_services_records_log!E683),PROPER(citizen_services_records_log!E683),ISBLANK(citizen_services_records_log!E683),"None")</f>
        <v>Refilwe Mokoena</v>
      </c>
      <c r="F683" s="6" cm="1">
        <f t="array" ref="F683">_xlfn.IFS(ISBLANK(citizen_services_records_log!F683),"None", TYPE(citizen_services_records_log!F683)=1,citizen_services_records_log!F683,citizen_services_records_log!F683="ID NOT PROVIDED","ID not provided" )</f>
        <v>8800000000000</v>
      </c>
      <c r="G683" s="4">
        <f>IF(ISBLANK(citizen_services_records_log!G683),"None",IF(ISNUMBER(citizen_services_records_log!G683),citizen_services_records_log!G683,DATE(RIGHT(citizen_services_records_log!G683,4),MID(citizen_services_records_log!G683,4,2),LEFT(citizen_services_records_log!G683,2))))</f>
        <v>32248</v>
      </c>
      <c r="H683" s="5" t="str" cm="1">
        <f t="array" ref="H683">_xlfn.IFS(citizen_services_records_log!H683="M", "Male", citizen_services_records_log!H683 = "F", "Female", citizen_services_records_log!H683="male", "Male", citizen_services_records_log!H683="female","Female", ISBLANK(citizen_services_records_log!H683),"None", citizen_services_records_log!H683 = "Female", "Female", citizen_services_records_log!H683="Male","Male")</f>
        <v>Male</v>
      </c>
      <c r="I683" s="6" t="str">
        <f>IF(OR(ISBLANK(citizen_services_records_log!I683),UPPER(TRIM(citizen_services_records_log!I683))="N/A"),"None",_xlfn.LET(_xlpm.d,RIGHT(SUBSTITUTE(SUBSTITUTE(SUBSTITUTE(SUBSTITUTE(citizen_services_records_log!I683," ",""),"-",""),"(",""),")",""),9),"0"&amp;LEFT(_xlpm.d,2)&amp;" "&amp;MID(_xlpm.d,3,3)&amp;" "&amp;RIGHT(_xlpm.d,4)))</f>
        <v>072 730 6104</v>
      </c>
      <c r="J683" s="5" t="str" cm="1">
        <f t="array" ref="J683">_xlfn.IFS(ISTEXT(citizen_services_records_log!J683),citizen_services_records_log!J683,ISBLANK(citizen_services_records_log!J683),"None")</f>
        <v>Ward 15</v>
      </c>
      <c r="K683" s="5" t="str" cm="1">
        <f t="array" ref="K683">_xlfn.IFS(ISTEXT(citizen_services_records_log!K683),citizen_services_records_log!K683, ISBLANK(citizen_services_records_log!K683),"None")</f>
        <v>None</v>
      </c>
      <c r="L683" s="5" t="str" cm="1">
        <f t="array" ref="L683">SUBSTITUTE(PROPER(_xlfn.IFS(ISTEXT(citizen_services_records_log!L683),citizen_services_records_log!L683, ISBLANK(citizen_services_records_log!L683),"None")),"Id","ID",1)</f>
        <v>Complete</v>
      </c>
      <c r="M683" s="5" t="str" cm="1">
        <f t="array" ref="M683">IF(citizen_services_records_log!M683 = "Re-opened","Re-opened",PROPER(_xlfn.IFS(ISTEXT(citizen_services_records_log!M683),citizen_services_records_log!M683, ISBLANK(citizen_services_records_log!M683),"None")))</f>
        <v>None</v>
      </c>
      <c r="N683" s="5" t="str" cm="1">
        <f t="array" ref="N683">(_xlfn.IFS(ISTEXT(citizen_services_records_log!N683),citizen_services_records_log!N683,ISBLANK(citizen_services_records_log!N683),"None"))</f>
        <v>Q122</v>
      </c>
      <c r="O683" s="5" t="str" cm="1">
        <f t="array" ref="O683">_xlfn.IFS(ISTEXT(citizen_services_records_log!O683),PROPER(citizen_services_records_log!O683),ISBLANK(citizen_services_records_log!O683),"None")</f>
        <v>Werner Mahlangu</v>
      </c>
      <c r="P683" s="4" t="str">
        <f>IF(ISBLANK(citizen_services_records_log!P683),"None",IF(ISNUMBER(citizen_services_records_log!P683),citizen_services_records_log!P683,DATE(RIGHT(citizen_services_records_log!P683,4),MID(citizen_services_records_log!P683,4,2),LEFT(citizen_services_records_log!P683,2))))</f>
        <v>None</v>
      </c>
      <c r="Q683" s="5" t="str" cm="1">
        <f t="array" ref="Q683">SUBSTITUTE(_xlfn.IFS(ISTEXT(citizen_services_records_log!Q683),PROPER(citizen_services_records_log!Q683),ISBLANK(citizen_services_records_log!Q683),"None"),"Id","ID",1)</f>
        <v>Record Incomplete - Contact Number Illegible On Form</v>
      </c>
    </row>
    <row r="684" spans="1:17" x14ac:dyDescent="0.3">
      <c r="A684" s="5" t="str">
        <f>IF(ISBLANK(citizen_services_records_log!A684),"None",(CONCATENATE(UPPER(_xlfn.TEXTBEFORE(SUBSTITUTE(citizen_services_records_log!A684, "-", ""), {"0","1","2","3","4","5","6","7","8","9"}, 1)),"-",RIGHT(citizen_services_records_log!A684,6))))</f>
        <v>SASSA-000623</v>
      </c>
      <c r="B684" s="2">
        <f>IF(ISBLANK(citizen_services_records_log!B684),"None",IF(ISNUMBER(citizen_services_records_log!B684),citizen_services_records_log!B684,DATE(RIGHT(citizen_services_records_log!B684,4),MID(citizen_services_records_log!B684,4,2),LEFT(citizen_services_records_log!B684,2))))</f>
        <v>46060</v>
      </c>
      <c r="C684" s="5" t="str">
        <f>IF(citizen_services_records_log!C684 = "SASSA Grant Status Enquiry","SASSA - Grant Status Enquiry",IF(citizen_services_records_log!C684 = "SASSA Grant Application",  "SASSA - Grant Application", IF(citizen_services_records_log!C684=0,"None", citizen_services_records_log!C684)))</f>
        <v>SASSA - Grant Application</v>
      </c>
      <c r="D684" s="5" t="str" cm="1">
        <f t="array" ref="D684">_xlfn.IFS(ISTEXT(citizen_services_records_log!D684),PROPER(citizen_services_records_log!D684),ISBLANK(citizen_services_records_log!D684),"None")</f>
        <v>Boipatong Clinic</v>
      </c>
      <c r="E684" s="5" t="str" cm="1">
        <f t="array" ref="E684">_xlfn.IFS(ISTEXT(citizen_services_records_log!E684),PROPER(citizen_services_records_log!E684),ISBLANK(citizen_services_records_log!E684),"None")</f>
        <v>Willem Dlamini</v>
      </c>
      <c r="F684" s="6" cm="1">
        <f t="array" ref="F684">_xlfn.IFS(ISBLANK(citizen_services_records_log!F684),"None", TYPE(citizen_services_records_log!F684)=1,citizen_services_records_log!F684,citizen_services_records_log!F684="ID NOT PROVIDED","ID not provided" )</f>
        <v>5610000000000</v>
      </c>
      <c r="G684" s="4">
        <f>IF(ISBLANK(citizen_services_records_log!G684),"None",IF(ISNUMBER(citizen_services_records_log!G684),citizen_services_records_log!G684,DATE(RIGHT(citizen_services_records_log!G684,4),MID(citizen_services_records_log!G684,4,2),LEFT(citizen_services_records_log!G684,2))))</f>
        <v>20752</v>
      </c>
      <c r="H684" s="5" t="str" cm="1">
        <f t="array" ref="H684">_xlfn.IFS(citizen_services_records_log!H684="M", "Male", citizen_services_records_log!H684 = "F", "Female", citizen_services_records_log!H684="male", "Male", citizen_services_records_log!H684="female","Female", ISBLANK(citizen_services_records_log!H684),"None", citizen_services_records_log!H684 = "Female", "Female", citizen_services_records_log!H684="Male","Male")</f>
        <v>Male</v>
      </c>
      <c r="I684" s="6" t="str">
        <f>IF(OR(ISBLANK(citizen_services_records_log!I684),UPPER(TRIM(citizen_services_records_log!I684))="N/A"),"None",_xlfn.LET(_xlpm.d,RIGHT(SUBSTITUTE(SUBSTITUTE(SUBSTITUTE(SUBSTITUTE(citizen_services_records_log!I684," ",""),"-",""),"(",""),")",""),9),"0"&amp;LEFT(_xlpm.d,2)&amp;" "&amp;MID(_xlpm.d,3,3)&amp;" "&amp;RIGHT(_xlpm.d,4)))</f>
        <v>078 589 3060</v>
      </c>
      <c r="J684" s="5" t="str" cm="1">
        <f t="array" ref="J684">_xlfn.IFS(ISTEXT(citizen_services_records_log!J684),citizen_services_records_log!J684,ISBLANK(citizen_services_records_log!J684),"None")</f>
        <v>Ward 24</v>
      </c>
      <c r="K684" s="5" t="str" cm="1">
        <f t="array" ref="K684">_xlfn.IFS(ISTEXT(citizen_services_records_log!K684),citizen_services_records_log!K684, ISBLANK(citizen_services_records_log!K684),"None")</f>
        <v>None</v>
      </c>
      <c r="L684" s="5" t="str" cm="1">
        <f t="array" ref="L684">SUBSTITUTE(PROPER(_xlfn.IFS(ISTEXT(citizen_services_records_log!L684),citizen_services_records_log!L684, ISBLANK(citizen_services_records_log!L684),"None")),"Id","ID",1)</f>
        <v>Incomplete - Missing ID Copy</v>
      </c>
      <c r="M684" s="5" t="str" cm="1">
        <f t="array" ref="M684">IF(citizen_services_records_log!M684 = "Re-opened","Re-opened",PROPER(_xlfn.IFS(ISTEXT(citizen_services_records_log!M684),citizen_services_records_log!M684, ISBLANK(citizen_services_records_log!M684),"None")))</f>
        <v>Resolved</v>
      </c>
      <c r="N684" s="5" t="str" cm="1">
        <f t="array" ref="N684">(_xlfn.IFS(ISTEXT(citizen_services_records_log!N684),citizen_services_records_log!N684,ISBLANK(citizen_services_records_log!N684),"None"))</f>
        <v>Q195</v>
      </c>
      <c r="O684" s="5" t="str" cm="1">
        <f t="array" ref="O684">_xlfn.IFS(ISTEXT(citizen_services_records_log!O684),PROPER(citizen_services_records_log!O684),ISBLANK(citizen_services_records_log!O684),"None")</f>
        <v>Lerato Coetzee</v>
      </c>
      <c r="P684" s="4">
        <f>IF(ISBLANK(citizen_services_records_log!P684),"None",IF(ISNUMBER(citizen_services_records_log!P684),citizen_services_records_log!P684,DATE(RIGHT(citizen_services_records_log!P684,4),MID(citizen_services_records_log!P684,4,2),LEFT(citizen_services_records_log!P684,2))))</f>
        <v>46221</v>
      </c>
      <c r="Q684" s="5" t="str" cm="1">
        <f t="array" ref="Q684">SUBSTITUTE(_xlfn.IFS(ISTEXT(citizen_services_records_log!Q684),PROPER(citizen_services_records_log!Q684),ISBLANK(citizen_services_records_log!Q684),"None"),"Id","ID",1)</f>
        <v>Applicant Referred To Social Worker</v>
      </c>
    </row>
    <row r="685" spans="1:17" x14ac:dyDescent="0.3">
      <c r="A685" s="5" t="str">
        <f>IF(ISBLANK(citizen_services_records_log!A685),"None",(CONCATENATE(UPPER(_xlfn.TEXTBEFORE(SUBSTITUTE(citizen_services_records_log!A685, "-", ""), {"0","1","2","3","4","5","6","7","8","9"}, 1)),"-",RIGHT(citizen_services_records_log!A685,6))))</f>
        <v>DHA-000102</v>
      </c>
      <c r="B685" s="2">
        <f>IF(ISBLANK(citizen_services_records_log!B685),"None",IF(ISNUMBER(citizen_services_records_log!B685),citizen_services_records_log!B685,DATE(RIGHT(citizen_services_records_log!B685,4),MID(citizen_services_records_log!B685,4,2),LEFT(citizen_services_records_log!B685,2))))</f>
        <v>46095</v>
      </c>
      <c r="C685" s="5" t="str">
        <f>IF(citizen_services_records_log!C685 = "SASSA Grant Status Enquiry","SASSA - Grant Status Enquiry",IF(citizen_services_records_log!C685 = "SASSA Grant Application",  "SASSA - Grant Application", IF(citizen_services_records_log!C685=0,"None", citizen_services_records_log!C685)))</f>
        <v>Home Affairs - Death Certificate</v>
      </c>
      <c r="D685" s="5" t="str" cm="1">
        <f t="array" ref="D685">_xlfn.IFS(ISTEXT(citizen_services_records_log!D685),PROPER(citizen_services_records_log!D685),ISBLANK(citizen_services_records_log!D685),"None")</f>
        <v>Emfuleni Municipal Office</v>
      </c>
      <c r="E685" s="5" t="str" cm="1">
        <f t="array" ref="E685">_xlfn.IFS(ISTEXT(citizen_services_records_log!E685),PROPER(citizen_services_records_log!E685),ISBLANK(citizen_services_records_log!E685),"None")</f>
        <v>Sizwe Botha</v>
      </c>
      <c r="F685" s="6" cm="1">
        <f t="array" ref="F685">_xlfn.IFS(ISBLANK(citizen_services_records_log!F685),"None", TYPE(citizen_services_records_log!F685)=1,citizen_services_records_log!F685,citizen_services_records_log!F685="ID NOT PROVIDED","ID not provided" )</f>
        <v>8210000000000</v>
      </c>
      <c r="G685" s="4">
        <f>IF(ISBLANK(citizen_services_records_log!G685),"None",IF(ISNUMBER(citizen_services_records_log!G685),citizen_services_records_log!G685,DATE(RIGHT(citizen_services_records_log!G685,4),MID(citizen_services_records_log!G685,4,2),LEFT(citizen_services_records_log!G685,2))))</f>
        <v>30315</v>
      </c>
      <c r="H685" s="5" t="str" cm="1">
        <f t="array" ref="H685">_xlfn.IFS(citizen_services_records_log!H685="M", "Male", citizen_services_records_log!H685 = "F", "Female", citizen_services_records_log!H685="male", "Male", citizen_services_records_log!H685="female","Female", ISBLANK(citizen_services_records_log!H685),"None", citizen_services_records_log!H685 = "Female", "Female", citizen_services_records_log!H685="Male","Male")</f>
        <v>Female</v>
      </c>
      <c r="I685" s="6" t="str">
        <f>IF(OR(ISBLANK(citizen_services_records_log!I685),UPPER(TRIM(citizen_services_records_log!I685))="N/A"),"None",_xlfn.LET(_xlpm.d,RIGHT(SUBSTITUTE(SUBSTITUTE(SUBSTITUTE(SUBSTITUTE(citizen_services_records_log!I685," ",""),"-",""),"(",""),")",""),9),"0"&amp;LEFT(_xlpm.d,2)&amp;" "&amp;MID(_xlpm.d,3,3)&amp;" "&amp;RIGHT(_xlpm.d,4)))</f>
        <v>060 327 9429</v>
      </c>
      <c r="J685" s="5" t="str" cm="1">
        <f t="array" ref="J685">_xlfn.IFS(ISTEXT(citizen_services_records_log!J685),citizen_services_records_log!J685,ISBLANK(citizen_services_records_log!J685),"None")</f>
        <v>Ward 7</v>
      </c>
      <c r="K685" s="5" t="str" cm="1">
        <f t="array" ref="K685">_xlfn.IFS(ISTEXT(citizen_services_records_log!K685),citizen_services_records_log!K685, ISBLANK(citizen_services_records_log!K685),"None")</f>
        <v>None</v>
      </c>
      <c r="L685" s="5" t="str" cm="1">
        <f t="array" ref="L685">SUBSTITUTE(PROPER(_xlfn.IFS(ISTEXT(citizen_services_records_log!L685),citizen_services_records_log!L685, ISBLANK(citizen_services_records_log!L685),"None")),"Id","ID",1)</f>
        <v>None</v>
      </c>
      <c r="M685" s="5" t="str" cm="1">
        <f t="array" ref="M685">IF(citizen_services_records_log!M685 = "Re-opened","Re-opened",PROPER(_xlfn.IFS(ISTEXT(citizen_services_records_log!M685),citizen_services_records_log!M685, ISBLANK(citizen_services_records_log!M685),"None")))</f>
        <v>None</v>
      </c>
      <c r="N685" s="5" t="str" cm="1">
        <f t="array" ref="N685">(_xlfn.IFS(ISTEXT(citizen_services_records_log!N685),citizen_services_records_log!N685,ISBLANK(citizen_services_records_log!N685),"None"))</f>
        <v>Q162</v>
      </c>
      <c r="O685" s="5" t="str" cm="1">
        <f t="array" ref="O685">_xlfn.IFS(ISTEXT(citizen_services_records_log!O685),PROPER(citizen_services_records_log!O685),ISBLANK(citizen_services_records_log!O685),"None")</f>
        <v>Deon Khumalo</v>
      </c>
      <c r="P685" s="4" t="str">
        <f>IF(ISBLANK(citizen_services_records_log!P685),"None",IF(ISNUMBER(citizen_services_records_log!P685),citizen_services_records_log!P685,DATE(RIGHT(citizen_services_records_log!P685,4),MID(citizen_services_records_log!P685,4,2),LEFT(citizen_services_records_log!P685,2))))</f>
        <v>None</v>
      </c>
      <c r="Q685" s="5" t="str" cm="1">
        <f t="array" ref="Q685">SUBSTITUTE(_xlfn.IFS(ISTEXT(citizen_services_records_log!Q685),PROPER(citizen_services_records_log!Q685),ISBLANK(citizen_services_records_log!Q685),"None"),"Id","ID",1)</f>
        <v>Follow-Up Call Required To Confirm Banking Details</v>
      </c>
    </row>
    <row r="686" spans="1:17" x14ac:dyDescent="0.3">
      <c r="A686" s="5" t="str">
        <f>IF(ISBLANK(citizen_services_records_log!A686),"None",(CONCATENATE(UPPER(_xlfn.TEXTBEFORE(SUBSTITUTE(citizen_services_records_log!A686, "-", ""), {"0","1","2","3","4","5","6","7","8","9"}, 1)),"-",RIGHT(citizen_services_records_log!A686,6))))</f>
        <v>SASSA-000789</v>
      </c>
      <c r="B686" s="2">
        <f>IF(ISBLANK(citizen_services_records_log!B686),"None",IF(ISNUMBER(citizen_services_records_log!B686),citizen_services_records_log!B686,DATE(RIGHT(citizen_services_records_log!B686,4),MID(citizen_services_records_log!B686,4,2),LEFT(citizen_services_records_log!B686,2))))</f>
        <v>46006</v>
      </c>
      <c r="C686" s="5" t="str">
        <f>IF(citizen_services_records_log!C686 = "SASSA Grant Status Enquiry","SASSA - Grant Status Enquiry",IF(citizen_services_records_log!C686 = "SASSA Grant Application",  "SASSA - Grant Application", IF(citizen_services_records_log!C686=0,"None", citizen_services_records_log!C686)))</f>
        <v>SASSA - Grant Application</v>
      </c>
      <c r="D686" s="5" t="str" cm="1">
        <f t="array" ref="D686">_xlfn.IFS(ISTEXT(citizen_services_records_log!D686),PROPER(citizen_services_records_log!D686),ISBLANK(citizen_services_records_log!D686),"None")</f>
        <v>Three Rivers Clinic</v>
      </c>
      <c r="E686" s="5" t="str" cm="1">
        <f t="array" ref="E686">_xlfn.IFS(ISTEXT(citizen_services_records_log!E686),PROPER(citizen_services_records_log!E686),ISBLANK(citizen_services_records_log!E686),"None")</f>
        <v>Anna Steyn</v>
      </c>
      <c r="F686" s="6" cm="1">
        <f t="array" ref="F686">_xlfn.IFS(ISBLANK(citizen_services_records_log!F686),"None", TYPE(citizen_services_records_log!F686)=1,citizen_services_records_log!F686,citizen_services_records_log!F686="ID NOT PROVIDED","ID not provided" )</f>
        <v>801000000000</v>
      </c>
      <c r="G686" s="4">
        <f>IF(ISBLANK(citizen_services_records_log!G686),"None",IF(ISNUMBER(citizen_services_records_log!G686),citizen_services_records_log!G686,DATE(RIGHT(citizen_services_records_log!G686,4),MID(citizen_services_records_log!G686,4,2),LEFT(citizen_services_records_log!G686,2))))</f>
        <v>39464</v>
      </c>
      <c r="H686" s="5" t="str" cm="1">
        <f t="array" ref="H686">_xlfn.IFS(citizen_services_records_log!H686="M", "Male", citizen_services_records_log!H686 = "F", "Female", citizen_services_records_log!H686="male", "Male", citizen_services_records_log!H686="female","Female", ISBLANK(citizen_services_records_log!H686),"None", citizen_services_records_log!H686 = "Female", "Female", citizen_services_records_log!H686="Male","Male")</f>
        <v>None</v>
      </c>
      <c r="I686" s="6" t="str">
        <f>IF(OR(ISBLANK(citizen_services_records_log!I686),UPPER(TRIM(citizen_services_records_log!I686))="N/A"),"None",_xlfn.LET(_xlpm.d,RIGHT(SUBSTITUTE(SUBSTITUTE(SUBSTITUTE(SUBSTITUTE(citizen_services_records_log!I686," ",""),"-",""),"(",""),")",""),9),"0"&amp;LEFT(_xlpm.d,2)&amp;" "&amp;MID(_xlpm.d,3,3)&amp;" "&amp;RIGHT(_xlpm.d,4)))</f>
        <v>071 742 6977</v>
      </c>
      <c r="J686" s="5" t="str" cm="1">
        <f t="array" ref="J686">_xlfn.IFS(ISTEXT(citizen_services_records_log!J686),citizen_services_records_log!J686,ISBLANK(citizen_services_records_log!J686),"None")</f>
        <v>Ward 3 (Informal Settlement)</v>
      </c>
      <c r="K686" s="5" t="str" cm="1">
        <f t="array" ref="K686">_xlfn.IFS(ISTEXT(citizen_services_records_log!K686),citizen_services_records_log!K686, ISBLANK(citizen_services_records_log!K686),"None")</f>
        <v>Foster Child Grant</v>
      </c>
      <c r="L686" s="5" t="str" cm="1">
        <f t="array" ref="L686">SUBSTITUTE(PROPER(_xlfn.IFS(ISTEXT(citizen_services_records_log!L686),citizen_services_records_log!L686, ISBLANK(citizen_services_records_log!L686),"None")),"Id","ID",1)</f>
        <v>Pending Verification</v>
      </c>
      <c r="M686" s="5" t="str" cm="1">
        <f t="array" ref="M686">IF(citizen_services_records_log!M686 = "Re-opened","Re-opened",PROPER(_xlfn.IFS(ISTEXT(citizen_services_records_log!M686),citizen_services_records_log!M686, ISBLANK(citizen_services_records_log!M686),"None")))</f>
        <v>Captured</v>
      </c>
      <c r="N686" s="5" t="str" cm="1">
        <f t="array" ref="N686">(_xlfn.IFS(ISTEXT(citizen_services_records_log!N686),citizen_services_records_log!N686,ISBLANK(citizen_services_records_log!N686),"None"))</f>
        <v>Q187</v>
      </c>
      <c r="O686" s="5" t="str" cm="1">
        <f t="array" ref="O686">_xlfn.IFS(ISTEXT(citizen_services_records_log!O686),PROPER(citizen_services_records_log!O686),ISBLANK(citizen_services_records_log!O686),"None")</f>
        <v>Deon Khumalo</v>
      </c>
      <c r="P686" s="4">
        <f>IF(ISBLANK(citizen_services_records_log!P686),"None",IF(ISNUMBER(citizen_services_records_log!P686),citizen_services_records_log!P686,DATE(RIGHT(citizen_services_records_log!P686,4),MID(citizen_services_records_log!P686,4,2),LEFT(citizen_services_records_log!P686,2))))</f>
        <v>46018</v>
      </c>
      <c r="Q686" s="5" t="str" cm="1">
        <f t="array" ref="Q686">SUBSTITUTE(_xlfn.IFS(ISTEXT(citizen_services_records_log!Q686),PROPER(citizen_services_records_log!Q686),ISBLANK(citizen_services_records_log!Q686),"None"),"Id","ID",1)</f>
        <v>Duplicate Application Found On System - Flagged</v>
      </c>
    </row>
    <row r="687" spans="1:17" x14ac:dyDescent="0.3">
      <c r="A687" s="5" t="str">
        <f>IF(ISBLANK(citizen_services_records_log!A687),"None",(CONCATENATE(UPPER(_xlfn.TEXTBEFORE(SUBSTITUTE(citizen_services_records_log!A687, "-", ""), {"0","1","2","3","4","5","6","7","8","9"}, 1)),"-",RIGHT(citizen_services_records_log!A687,6))))</f>
        <v>SASSA-000352</v>
      </c>
      <c r="B687" s="2">
        <f>IF(ISBLANK(citizen_services_records_log!B687),"None",IF(ISNUMBER(citizen_services_records_log!B687),citizen_services_records_log!B687,DATE(RIGHT(citizen_services_records_log!B687,4),MID(citizen_services_records_log!B687,4,2),LEFT(citizen_services_records_log!B687,2))))</f>
        <v>46254</v>
      </c>
      <c r="C687" s="5" t="str">
        <f>IF(citizen_services_records_log!C687 = "SASSA Grant Status Enquiry","SASSA - Grant Status Enquiry",IF(citizen_services_records_log!C687 = "SASSA Grant Application",  "SASSA - Grant Application", IF(citizen_services_records_log!C687=0,"None", citizen_services_records_log!C687)))</f>
        <v>SASSA - Grant Status Enquiry</v>
      </c>
      <c r="D687" s="5" t="str" cm="1">
        <f t="array" ref="D687">_xlfn.IFS(ISTEXT(citizen_services_records_log!D687),PROPER(citizen_services_records_log!D687),ISBLANK(citizen_services_records_log!D687),"None")</f>
        <v>Sharpeville Clinic</v>
      </c>
      <c r="E687" s="5" t="str" cm="1">
        <f t="array" ref="E687">_xlfn.IFS(ISTEXT(citizen_services_records_log!E687),PROPER(citizen_services_records_log!E687),ISBLANK(citizen_services_records_log!E687),"None")</f>
        <v>Johannes Dlamini</v>
      </c>
      <c r="F687" s="6" cm="1">
        <f t="array" ref="F687">_xlfn.IFS(ISBLANK(citizen_services_records_log!F687),"None", TYPE(citizen_services_records_log!F687)=1,citizen_services_records_log!F687,citizen_services_records_log!F687="ID NOT PROVIDED","ID not provided" )</f>
        <v>9410000000000</v>
      </c>
      <c r="G687" s="4">
        <f>IF(ISBLANK(citizen_services_records_log!G687),"None",IF(ISNUMBER(citizen_services_records_log!G687),citizen_services_records_log!G687,DATE(RIGHT(citizen_services_records_log!G687,4),MID(citizen_services_records_log!G687,4,2),LEFT(citizen_services_records_log!G687,2))))</f>
        <v>34635</v>
      </c>
      <c r="H687" s="5" t="str" cm="1">
        <f t="array" ref="H687">_xlfn.IFS(citizen_services_records_log!H687="M", "Male", citizen_services_records_log!H687 = "F", "Female", citizen_services_records_log!H687="male", "Male", citizen_services_records_log!H687="female","Female", ISBLANK(citizen_services_records_log!H687),"None", citizen_services_records_log!H687 = "Female", "Female", citizen_services_records_log!H687="Male","Male")</f>
        <v>Female</v>
      </c>
      <c r="I687" s="6" t="str">
        <f>IF(OR(ISBLANK(citizen_services_records_log!I687),UPPER(TRIM(citizen_services_records_log!I687))="N/A"),"None",_xlfn.LET(_xlpm.d,RIGHT(SUBSTITUTE(SUBSTITUTE(SUBSTITUTE(SUBSTITUTE(citizen_services_records_log!I687," ",""),"-",""),"(",""),")",""),9),"0"&amp;LEFT(_xlpm.d,2)&amp;" "&amp;MID(_xlpm.d,3,3)&amp;" "&amp;RIGHT(_xlpm.d,4)))</f>
        <v>068 686 4663</v>
      </c>
      <c r="J687" s="5" t="str" cm="1">
        <f t="array" ref="J687">_xlfn.IFS(ISTEXT(citizen_services_records_log!J687),citizen_services_records_log!J687,ISBLANK(citizen_services_records_log!J687),"None")</f>
        <v>Ward 12</v>
      </c>
      <c r="K687" s="5" t="str" cm="1">
        <f t="array" ref="K687">_xlfn.IFS(ISTEXT(citizen_services_records_log!K687),citizen_services_records_log!K687, ISBLANK(citizen_services_records_log!K687),"None")</f>
        <v>Older Person's Grant</v>
      </c>
      <c r="L687" s="5" t="str" cm="1">
        <f t="array" ref="L687">SUBSTITUTE(PROPER(_xlfn.IFS(ISTEXT(citizen_services_records_log!L687),citizen_services_records_log!L687, ISBLANK(citizen_services_records_log!L687),"None")),"Id","ID",1)</f>
        <v>Complete</v>
      </c>
      <c r="M687" s="5" t="str" cm="1">
        <f t="array" ref="M687">IF(citizen_services_records_log!M687 = "Re-opened","Re-opened",PROPER(_xlfn.IFS(ISTEXT(citizen_services_records_log!M687),citizen_services_records_log!M687, ISBLANK(citizen_services_records_log!M687),"None")))</f>
        <v>Captured</v>
      </c>
      <c r="N687" s="5" t="str" cm="1">
        <f t="array" ref="N687">(_xlfn.IFS(ISTEXT(citizen_services_records_log!N687),citizen_services_records_log!N687,ISBLANK(citizen_services_records_log!N687),"None"))</f>
        <v>Q191</v>
      </c>
      <c r="O687" s="5" t="str" cm="1">
        <f t="array" ref="O687">_xlfn.IFS(ISTEXT(citizen_services_records_log!O687),PROPER(citizen_services_records_log!O687),ISBLANK(citizen_services_records_log!O687),"None")</f>
        <v>Busisiwe Mahlangu</v>
      </c>
      <c r="P687" s="4" t="str">
        <f>IF(ISBLANK(citizen_services_records_log!P687),"None",IF(ISNUMBER(citizen_services_records_log!P687),citizen_services_records_log!P687,DATE(RIGHT(citizen_services_records_log!P687,4),MID(citizen_services_records_log!P687,4,2),LEFT(citizen_services_records_log!P687,2))))</f>
        <v>None</v>
      </c>
      <c r="Q687" s="5" t="str" cm="1">
        <f t="array" ref="Q687">SUBSTITUTE(_xlfn.IFS(ISTEXT(citizen_services_records_log!Q687),PROPER(citizen_services_records_log!Q687),ISBLANK(citizen_services_records_log!Q687),"None"),"Id","ID",1)</f>
        <v>Follow-Up Call Required To Confirm Banking Details</v>
      </c>
    </row>
    <row r="688" spans="1:17" x14ac:dyDescent="0.3">
      <c r="A688" s="5" t="str">
        <f>IF(ISBLANK(citizen_services_records_log!A688),"None",(CONCATENATE(UPPER(_xlfn.TEXTBEFORE(SUBSTITUTE(citizen_services_records_log!A688, "-", ""), {"0","1","2","3","4","5","6","7","8","9"}, 1)),"-",RIGHT(citizen_services_records_log!A688,6))))</f>
        <v>DHA-000374</v>
      </c>
      <c r="B688" s="2">
        <f>IF(ISBLANK(citizen_services_records_log!B688),"None",IF(ISNUMBER(citizen_services_records_log!B688),citizen_services_records_log!B688,DATE(RIGHT(citizen_services_records_log!B688,4),MID(citizen_services_records_log!B688,4,2),LEFT(citizen_services_records_log!B688,2))))</f>
        <v>46023</v>
      </c>
      <c r="C688" s="5" t="str">
        <f>IF(citizen_services_records_log!C688 = "SASSA Grant Status Enquiry","SASSA - Grant Status Enquiry",IF(citizen_services_records_log!C688 = "SASSA Grant Application",  "SASSA - Grant Application", IF(citizen_services_records_log!C688=0,"None", citizen_services_records_log!C688)))</f>
        <v>Home Affairs - Passport Application</v>
      </c>
      <c r="D688" s="5" t="str" cm="1">
        <f t="array" ref="D688">_xlfn.IFS(ISTEXT(citizen_services_records_log!D688),PROPER(citizen_services_records_log!D688),ISBLANK(citizen_services_records_log!D688),"None")</f>
        <v>Boipatong Clinic</v>
      </c>
      <c r="E688" s="5" t="str" cm="1">
        <f t="array" ref="E688">_xlfn.IFS(ISTEXT(citizen_services_records_log!E688),PROPER(citizen_services_records_log!E688),ISBLANK(citizen_services_records_log!E688),"None")</f>
        <v>Grace Nkosi</v>
      </c>
      <c r="F688" s="6" cm="1">
        <f t="array" ref="F688">_xlfn.IFS(ISBLANK(citizen_services_records_log!F688),"None", TYPE(citizen_services_records_log!F688)=1,citizen_services_records_log!F688,citizen_services_records_log!F688="ID NOT PROVIDED","ID not provided" )</f>
        <v>8210000000000</v>
      </c>
      <c r="G688" s="4">
        <f>IF(ISBLANK(citizen_services_records_log!G688),"None",IF(ISNUMBER(citizen_services_records_log!G688),citizen_services_records_log!G688,DATE(RIGHT(citizen_services_records_log!G688,4),MID(citizen_services_records_log!G688,4,2),LEFT(citizen_services_records_log!G688,2))))</f>
        <v>30234</v>
      </c>
      <c r="H688" s="5" t="str" cm="1">
        <f t="array" ref="H688">_xlfn.IFS(citizen_services_records_log!H688="M", "Male", citizen_services_records_log!H688 = "F", "Female", citizen_services_records_log!H688="male", "Male", citizen_services_records_log!H688="female","Female", ISBLANK(citizen_services_records_log!H688),"None", citizen_services_records_log!H688 = "Female", "Female", citizen_services_records_log!H688="Male","Male")</f>
        <v>Male</v>
      </c>
      <c r="I688" s="6" t="str">
        <f>IF(OR(ISBLANK(citizen_services_records_log!I688),UPPER(TRIM(citizen_services_records_log!I688))="N/A"),"None",_xlfn.LET(_xlpm.d,RIGHT(SUBSTITUTE(SUBSTITUTE(SUBSTITUTE(SUBSTITUTE(citizen_services_records_log!I688," ",""),"-",""),"(",""),")",""),9),"0"&amp;LEFT(_xlpm.d,2)&amp;" "&amp;MID(_xlpm.d,3,3)&amp;" "&amp;RIGHT(_xlpm.d,4)))</f>
        <v>None</v>
      </c>
      <c r="J688" s="5" t="str" cm="1">
        <f t="array" ref="J688">_xlfn.IFS(ISTEXT(citizen_services_records_log!J688),citizen_services_records_log!J688,ISBLANK(citizen_services_records_log!J688),"None")</f>
        <v>Ward 13</v>
      </c>
      <c r="K688" s="5" t="str" cm="1">
        <f t="array" ref="K688">_xlfn.IFS(ISTEXT(citizen_services_records_log!K688),citizen_services_records_log!K688, ISBLANK(citizen_services_records_log!K688),"None")</f>
        <v>None</v>
      </c>
      <c r="L688" s="5" t="str" cm="1">
        <f t="array" ref="L688">SUBSTITUTE(PROPER(_xlfn.IFS(ISTEXT(citizen_services_records_log!L688),citizen_services_records_log!L688, ISBLANK(citizen_services_records_log!L688),"None")),"Id","ID",1)</f>
        <v>Incomplete - Missing ID Copy</v>
      </c>
      <c r="M688" s="5" t="str" cm="1">
        <f t="array" ref="M688">IF(citizen_services_records_log!M688 = "Re-opened","Re-opened",PROPER(_xlfn.IFS(ISTEXT(citizen_services_records_log!M688),citizen_services_records_log!M688, ISBLANK(citizen_services_records_log!M688),"None")))</f>
        <v>Closed</v>
      </c>
      <c r="N688" s="5" t="str" cm="1">
        <f t="array" ref="N688">(_xlfn.IFS(ISTEXT(citizen_services_records_log!N688),citizen_services_records_log!N688,ISBLANK(citizen_services_records_log!N688),"None"))</f>
        <v>Q265</v>
      </c>
      <c r="O688" s="5" t="str" cm="1">
        <f t="array" ref="O688">_xlfn.IFS(ISTEXT(citizen_services_records_log!O688),PROPER(citizen_services_records_log!O688),ISBLANK(citizen_services_records_log!O688),"None")</f>
        <v>Chris Khumalo</v>
      </c>
      <c r="P688" s="4" t="str">
        <f>IF(ISBLANK(citizen_services_records_log!P688),"None",IF(ISNUMBER(citizen_services_records_log!P688),citizen_services_records_log!P688,DATE(RIGHT(citizen_services_records_log!P688,4),MID(citizen_services_records_log!P688,4,2),LEFT(citizen_services_records_log!P688,2))))</f>
        <v>None</v>
      </c>
      <c r="Q688" s="5" t="str" cm="1">
        <f t="array" ref="Q688">SUBSTITUTE(_xlfn.IFS(ISTEXT(citizen_services_records_log!Q688),PROPER(citizen_services_records_log!Q688),ISBLANK(citizen_services_records_log!Q688),"None"),"Id","ID",1)</f>
        <v>Interpreter Required - Assisted In Sesotho</v>
      </c>
    </row>
    <row r="689" spans="1:17" x14ac:dyDescent="0.3">
      <c r="A689" s="5" t="str">
        <f>IF(ISBLANK(citizen_services_records_log!A689),"None",(CONCATENATE(UPPER(_xlfn.TEXTBEFORE(SUBSTITUTE(citizen_services_records_log!A689, "-", ""), {"0","1","2","3","4","5","6","7","8","9"}, 1)),"-",RIGHT(citizen_services_records_log!A689,6))))</f>
        <v>MUN-000572</v>
      </c>
      <c r="B689" s="2">
        <f>IF(ISBLANK(citizen_services_records_log!B689),"None",IF(ISNUMBER(citizen_services_records_log!B689),citizen_services_records_log!B689,DATE(RIGHT(citizen_services_records_log!B689,4),MID(citizen_services_records_log!B689,4,2),LEFT(citizen_services_records_log!B689,2))))</f>
        <v>46190</v>
      </c>
      <c r="C689" s="5" t="str">
        <f>IF(citizen_services_records_log!C689 = "SASSA Grant Status Enquiry","SASSA - Grant Status Enquiry",IF(citizen_services_records_log!C689 = "SASSA Grant Application",  "SASSA - Grant Application", IF(citizen_services_records_log!C689=0,"None", citizen_services_records_log!C689)))</f>
        <v>Municipal - Service Request</v>
      </c>
      <c r="D689" s="5" t="str" cm="1">
        <f t="array" ref="D689">_xlfn.IFS(ISTEXT(citizen_services_records_log!D689),PROPER(citizen_services_records_log!D689),ISBLANK(citizen_services_records_log!D689),"None")</f>
        <v>Emfuleni Municipal Office</v>
      </c>
      <c r="E689" s="5" t="str" cm="1">
        <f t="array" ref="E689">_xlfn.IFS(ISTEXT(citizen_services_records_log!E689),PROPER(citizen_services_records_log!E689),ISBLANK(citizen_services_records_log!E689),"None")</f>
        <v>Marie Kruger</v>
      </c>
      <c r="F689" s="6" cm="1">
        <f t="array" ref="F689">_xlfn.IFS(ISBLANK(citizen_services_records_log!F689),"None", TYPE(citizen_services_records_log!F689)=1,citizen_services_records_log!F689,citizen_services_records_log!F689="ID NOT PROVIDED","ID not provided" )</f>
        <v>7010000000000</v>
      </c>
      <c r="G689" s="4">
        <f>IF(ISBLANK(citizen_services_records_log!G689),"None",IF(ISNUMBER(citizen_services_records_log!G689),citizen_services_records_log!G689,DATE(RIGHT(citizen_services_records_log!G689,4),MID(citizen_services_records_log!G689,4,2),LEFT(citizen_services_records_log!G689,2))))</f>
        <v>25704</v>
      </c>
      <c r="H689" s="5" t="str" cm="1">
        <f t="array" ref="H689">_xlfn.IFS(citizen_services_records_log!H689="M", "Male", citizen_services_records_log!H689 = "F", "Female", citizen_services_records_log!H689="male", "Male", citizen_services_records_log!H689="female","Female", ISBLANK(citizen_services_records_log!H689),"None", citizen_services_records_log!H689 = "Female", "Female", citizen_services_records_log!H689="Male","Male")</f>
        <v>Male</v>
      </c>
      <c r="I689" s="6" t="str">
        <f>IF(OR(ISBLANK(citizen_services_records_log!I689),UPPER(TRIM(citizen_services_records_log!I689))="N/A"),"None",_xlfn.LET(_xlpm.d,RIGHT(SUBSTITUTE(SUBSTITUTE(SUBSTITUTE(SUBSTITUTE(citizen_services_records_log!I689," ",""),"-",""),"(",""),")",""),9),"0"&amp;LEFT(_xlpm.d,2)&amp;" "&amp;MID(_xlpm.d,3,3)&amp;" "&amp;RIGHT(_xlpm.d,4)))</f>
        <v>083 883 1631</v>
      </c>
      <c r="J689" s="5" t="str" cm="1">
        <f t="array" ref="J689">_xlfn.IFS(ISTEXT(citizen_services_records_log!J689),citizen_services_records_log!J689,ISBLANK(citizen_services_records_log!J689),"None")</f>
        <v>Ward 16</v>
      </c>
      <c r="K689" s="5" t="str" cm="1">
        <f t="array" ref="K689">_xlfn.IFS(ISTEXT(citizen_services_records_log!K689),citizen_services_records_log!K689, ISBLANK(citizen_services_records_log!K689),"None")</f>
        <v>None</v>
      </c>
      <c r="L689" s="5" t="str" cm="1">
        <f t="array" ref="L689">SUBSTITUTE(PROPER(_xlfn.IFS(ISTEXT(citizen_services_records_log!L689),citizen_services_records_log!L689, ISBLANK(citizen_services_records_log!L689),"None")),"Id","ID",1)</f>
        <v>Complete</v>
      </c>
      <c r="M689" s="5" t="str" cm="1">
        <f t="array" ref="M689">IF(citizen_services_records_log!M689 = "Re-opened","Re-opened",PROPER(_xlfn.IFS(ISTEXT(citizen_services_records_log!M689),citizen_services_records_log!M689, ISBLANK(citizen_services_records_log!M689),"None")))</f>
        <v>Re-opened</v>
      </c>
      <c r="N689" s="5" t="str" cm="1">
        <f t="array" ref="N689">(_xlfn.IFS(ISTEXT(citizen_services_records_log!N689),citizen_services_records_log!N689,ISBLANK(citizen_services_records_log!N689),"None"))</f>
        <v>Q278</v>
      </c>
      <c r="O689" s="5" t="str" cm="1">
        <f t="array" ref="O689">_xlfn.IFS(ISTEXT(citizen_services_records_log!O689),PROPER(citizen_services_records_log!O689),ISBLANK(citizen_services_records_log!O689),"None")</f>
        <v>Andries Nel</v>
      </c>
      <c r="P689" s="4" t="str">
        <f>IF(ISBLANK(citizen_services_records_log!P689),"None",IF(ISNUMBER(citizen_services_records_log!P689),citizen_services_records_log!P689,DATE(RIGHT(citizen_services_records_log!P689,4),MID(citizen_services_records_log!P689,4,2),LEFT(citizen_services_records_log!P689,2))))</f>
        <v>None</v>
      </c>
      <c r="Q689" s="5" t="str" cm="1">
        <f t="array" ref="Q689">SUBSTITUTE(_xlfn.IFS(ISTEXT(citizen_services_records_log!Q689),PROPER(citizen_services_records_log!Q689),ISBLANK(citizen_services_records_log!Q689),"None"),"Id","ID",1)</f>
        <v>Biometric Capture Failed, Rescheduled</v>
      </c>
    </row>
    <row r="690" spans="1:17" x14ac:dyDescent="0.3">
      <c r="A690" s="5" t="str">
        <f>IF(ISBLANK(citizen_services_records_log!A690),"None",(CONCATENATE(UPPER(_xlfn.TEXTBEFORE(SUBSTITUTE(citizen_services_records_log!A690, "-", ""), {"0","1","2","3","4","5","6","7","8","9"}, 1)),"-",RIGHT(citizen_services_records_log!A690,6))))</f>
        <v>SASSA-000561</v>
      </c>
      <c r="B690" s="2">
        <f>IF(ISBLANK(citizen_services_records_log!B690),"None",IF(ISNUMBER(citizen_services_records_log!B690),citizen_services_records_log!B690,DATE(RIGHT(citizen_services_records_log!B690,4),MID(citizen_services_records_log!B690,4,2),LEFT(citizen_services_records_log!B690,2))))</f>
        <v>46093</v>
      </c>
      <c r="C690" s="5" t="str">
        <f>IF(citizen_services_records_log!C690 = "SASSA Grant Status Enquiry","SASSA - Grant Status Enquiry",IF(citizen_services_records_log!C690 = "SASSA Grant Application",  "SASSA - Grant Application", IF(citizen_services_records_log!C690=0,"None", citizen_services_records_log!C690)))</f>
        <v>SASSA - Grant Status Enquiry</v>
      </c>
      <c r="D690" s="5" t="str" cm="1">
        <f t="array" ref="D690">_xlfn.IFS(ISTEXT(citizen_services_records_log!D690),PROPER(citizen_services_records_log!D690),ISBLANK(citizen_services_records_log!D690),"None")</f>
        <v>Emfuleni Municipal Office</v>
      </c>
      <c r="E690" s="5" t="str" cm="1">
        <f t="array" ref="E690">_xlfn.IFS(ISTEXT(citizen_services_records_log!E690),PROPER(citizen_services_records_log!E690),ISBLANK(citizen_services_records_log!E690),"None")</f>
        <v>Elizabeth Pretorius</v>
      </c>
      <c r="F690" s="6" cm="1">
        <f t="array" ref="F690">_xlfn.IFS(ISBLANK(citizen_services_records_log!F690),"None", TYPE(citizen_services_records_log!F690)=1,citizen_services_records_log!F690,citizen_services_records_log!F690="ID NOT PROVIDED","ID not provided" )</f>
        <v>5610000000000</v>
      </c>
      <c r="G690" s="4">
        <f>IF(ISBLANK(citizen_services_records_log!G690),"None",IF(ISNUMBER(citizen_services_records_log!G690),citizen_services_records_log!G690,DATE(RIGHT(citizen_services_records_log!G690,4),MID(citizen_services_records_log!G690,4,2),LEFT(citizen_services_records_log!G690,2))))</f>
        <v>20699</v>
      </c>
      <c r="H690" s="5" t="str" cm="1">
        <f t="array" ref="H690">_xlfn.IFS(citizen_services_records_log!H690="M", "Male", citizen_services_records_log!H690 = "F", "Female", citizen_services_records_log!H690="male", "Male", citizen_services_records_log!H690="female","Female", ISBLANK(citizen_services_records_log!H690),"None", citizen_services_records_log!H690 = "Female", "Female", citizen_services_records_log!H690="Male","Male")</f>
        <v>Male</v>
      </c>
      <c r="I690" s="6" t="str">
        <f>IF(OR(ISBLANK(citizen_services_records_log!I690),UPPER(TRIM(citizen_services_records_log!I690))="N/A"),"None",_xlfn.LET(_xlpm.d,RIGHT(SUBSTITUTE(SUBSTITUTE(SUBSTITUTE(SUBSTITUTE(citizen_services_records_log!I690," ",""),"-",""),"(",""),")",""),9),"0"&amp;LEFT(_xlpm.d,2)&amp;" "&amp;MID(_xlpm.d,3,3)&amp;" "&amp;RIGHT(_xlpm.d,4)))</f>
        <v>078 778 6982</v>
      </c>
      <c r="J690" s="5" t="str" cm="1">
        <f t="array" ref="J690">_xlfn.IFS(ISTEXT(citizen_services_records_log!J690),citizen_services_records_log!J690,ISBLANK(citizen_services_records_log!J690),"None")</f>
        <v>Ward 18</v>
      </c>
      <c r="K690" s="5" t="str" cm="1">
        <f t="array" ref="K690">_xlfn.IFS(ISTEXT(citizen_services_records_log!K690),citizen_services_records_log!K690, ISBLANK(citizen_services_records_log!K690),"None")</f>
        <v>None</v>
      </c>
      <c r="L690" s="5" t="str" cm="1">
        <f t="array" ref="L690">SUBSTITUTE(PROPER(_xlfn.IFS(ISTEXT(citizen_services_records_log!L690),citizen_services_records_log!L690, ISBLANK(citizen_services_records_log!L690),"None")),"Id","ID",1)</f>
        <v>Under Review</v>
      </c>
      <c r="M690" s="5" t="str" cm="1">
        <f t="array" ref="M690">IF(citizen_services_records_log!M690 = "Re-opened","Re-opened",PROPER(_xlfn.IFS(ISTEXT(citizen_services_records_log!M690),citizen_services_records_log!M690, ISBLANK(citizen_services_records_log!M690),"None")))</f>
        <v>Captured</v>
      </c>
      <c r="N690" s="5" t="str" cm="1">
        <f t="array" ref="N690">(_xlfn.IFS(ISTEXT(citizen_services_records_log!N690),citizen_services_records_log!N690,ISBLANK(citizen_services_records_log!N690),"None"))</f>
        <v>Q273</v>
      </c>
      <c r="O690" s="5" t="str" cm="1">
        <f t="array" ref="O690">_xlfn.IFS(ISTEXT(citizen_services_records_log!O690),PROPER(citizen_services_records_log!O690),ISBLANK(citizen_services_records_log!O690),"None")</f>
        <v>Deon Sithole</v>
      </c>
      <c r="P690" s="4" t="str">
        <f>IF(ISBLANK(citizen_services_records_log!P690),"None",IF(ISNUMBER(citizen_services_records_log!P690),citizen_services_records_log!P690,DATE(RIGHT(citizen_services_records_log!P690,4),MID(citizen_services_records_log!P690,4,2),LEFT(citizen_services_records_log!P690,2))))</f>
        <v>None</v>
      </c>
      <c r="Q690" s="5" t="str" cm="1">
        <f t="array" ref="Q690">SUBSTITUTE(_xlfn.IFS(ISTEXT(citizen_services_records_log!Q690),PROPER(citizen_services_records_log!Q690),ISBLANK(citizen_services_records_log!Q690),"None"),"Id","ID",1)</f>
        <v>Follow-Up Call Required To Confirm Banking Details</v>
      </c>
    </row>
    <row r="691" spans="1:17" x14ac:dyDescent="0.3">
      <c r="A691" s="5" t="str">
        <f>IF(ISBLANK(citizen_services_records_log!A691),"None",(CONCATENATE(UPPER(_xlfn.TEXTBEFORE(SUBSTITUTE(citizen_services_records_log!A691, "-", ""), {"0","1","2","3","4","5","6","7","8","9"}, 1)),"-",RIGHT(citizen_services_records_log!A691,6))))</f>
        <v>DHA-000961</v>
      </c>
      <c r="B691" s="2">
        <f>IF(ISBLANK(citizen_services_records_log!B691),"None",IF(ISNUMBER(citizen_services_records_log!B691),citizen_services_records_log!B691,DATE(RIGHT(citizen_services_records_log!B691,4),MID(citizen_services_records_log!B691,4,2),LEFT(citizen_services_records_log!B691,2))))</f>
        <v>46228</v>
      </c>
      <c r="C691" s="5" t="str">
        <f>IF(citizen_services_records_log!C691 = "SASSA Grant Status Enquiry","SASSA - Grant Status Enquiry",IF(citizen_services_records_log!C691 = "SASSA Grant Application",  "SASSA - Grant Application", IF(citizen_services_records_log!C691=0,"None", citizen_services_records_log!C691)))</f>
        <v>Home Affairs - Death Certificate</v>
      </c>
      <c r="D691" s="5" t="str" cm="1">
        <f t="array" ref="D691">_xlfn.IFS(ISTEXT(citizen_services_records_log!D691),PROPER(citizen_services_records_log!D691),ISBLANK(citizen_services_records_log!D691),"None")</f>
        <v>Sharpeville Clinic</v>
      </c>
      <c r="E691" s="5" t="str" cm="1">
        <f t="array" ref="E691">_xlfn.IFS(ISTEXT(citizen_services_records_log!E691),PROPER(citizen_services_records_log!E691),ISBLANK(citizen_services_records_log!E691),"None")</f>
        <v>Refilwe Molefe</v>
      </c>
      <c r="F691" s="6" cm="1">
        <f t="array" ref="F691">_xlfn.IFS(ISBLANK(citizen_services_records_log!F691),"None", TYPE(citizen_services_records_log!F691)=1,citizen_services_records_log!F691,citizen_services_records_log!F691="ID NOT PROVIDED","ID not provided" )</f>
        <v>6710000000000</v>
      </c>
      <c r="G691" s="4">
        <f>IF(ISBLANK(citizen_services_records_log!G691),"None",IF(ISNUMBER(citizen_services_records_log!G691),citizen_services_records_log!G691,DATE(RIGHT(citizen_services_records_log!G691,4),MID(citizen_services_records_log!G691,4,2),LEFT(citizen_services_records_log!G691,2))))</f>
        <v>24737</v>
      </c>
      <c r="H691" s="5" t="str" cm="1">
        <f t="array" ref="H691">_xlfn.IFS(citizen_services_records_log!H691="M", "Male", citizen_services_records_log!H691 = "F", "Female", citizen_services_records_log!H691="male", "Male", citizen_services_records_log!H691="female","Female", ISBLANK(citizen_services_records_log!H691),"None", citizen_services_records_log!H691 = "Female", "Female", citizen_services_records_log!H691="Male","Male")</f>
        <v>Male</v>
      </c>
      <c r="I691" s="6" t="str">
        <f>IF(OR(ISBLANK(citizen_services_records_log!I691),UPPER(TRIM(citizen_services_records_log!I691))="N/A"),"None",_xlfn.LET(_xlpm.d,RIGHT(SUBSTITUTE(SUBSTITUTE(SUBSTITUTE(SUBSTITUTE(citizen_services_records_log!I691," ",""),"-",""),"(",""),")",""),9),"0"&amp;LEFT(_xlpm.d,2)&amp;" "&amp;MID(_xlpm.d,3,3)&amp;" "&amp;RIGHT(_xlpm.d,4)))</f>
        <v>075 902 5880</v>
      </c>
      <c r="J691" s="5" t="str" cm="1">
        <f t="array" ref="J691">_xlfn.IFS(ISTEXT(citizen_services_records_log!J691),citizen_services_records_log!J691,ISBLANK(citizen_services_records_log!J691),"None")</f>
        <v>Ward 9</v>
      </c>
      <c r="K691" s="5" t="str" cm="1">
        <f t="array" ref="K691">_xlfn.IFS(ISTEXT(citizen_services_records_log!K691),citizen_services_records_log!K691, ISBLANK(citizen_services_records_log!K691),"None")</f>
        <v>None</v>
      </c>
      <c r="L691" s="5" t="str" cm="1">
        <f t="array" ref="L691">SUBSTITUTE(PROPER(_xlfn.IFS(ISTEXT(citizen_services_records_log!L691),citizen_services_records_log!L691, ISBLANK(citizen_services_records_log!L691),"None")),"Id","ID",1)</f>
        <v>Incomplete - Missing ID Copy</v>
      </c>
      <c r="M691" s="5" t="str" cm="1">
        <f t="array" ref="M691">IF(citizen_services_records_log!M691 = "Re-opened","Re-opened",PROPER(_xlfn.IFS(ISTEXT(citizen_services_records_log!M691),citizen_services_records_log!M691, ISBLANK(citizen_services_records_log!M691),"None")))</f>
        <v>Captured</v>
      </c>
      <c r="N691" s="5" t="str" cm="1">
        <f t="array" ref="N691">(_xlfn.IFS(ISTEXT(citizen_services_records_log!N691),citizen_services_records_log!N691,ISBLANK(citizen_services_records_log!N691),"None"))</f>
        <v>Q242</v>
      </c>
      <c r="O691" s="5" t="str" cm="1">
        <f t="array" ref="O691">_xlfn.IFS(ISTEXT(citizen_services_records_log!O691),PROPER(citizen_services_records_log!O691),ISBLANK(citizen_services_records_log!O691),"None")</f>
        <v>Palesa Coetzee</v>
      </c>
      <c r="P691" s="4">
        <f>IF(ISBLANK(citizen_services_records_log!P691),"None",IF(ISNUMBER(citizen_services_records_log!P691),citizen_services_records_log!P691,DATE(RIGHT(citizen_services_records_log!P691,4),MID(citizen_services_records_log!P691,4,2),LEFT(citizen_services_records_log!P691,2))))</f>
        <v>46255</v>
      </c>
      <c r="Q691" s="5" t="str" cm="1">
        <f t="array" ref="Q691">SUBSTITUTE(_xlfn.IFS(ISTEXT(citizen_services_records_log!Q691),PROPER(citizen_services_records_log!Q691),ISBLANK(citizen_services_records_log!Q691),"None"),"Id","ID",1)</f>
        <v>Interpreter Required - Assisted In Sesotho</v>
      </c>
    </row>
    <row r="692" spans="1:17" x14ac:dyDescent="0.3">
      <c r="A692" s="5" t="str">
        <f>IF(ISBLANK(citizen_services_records_log!A692),"None",(CONCATENATE(UPPER(_xlfn.TEXTBEFORE(SUBSTITUTE(citizen_services_records_log!A692, "-", ""), {"0","1","2","3","4","5","6","7","8","9"}, 1)),"-",RIGHT(citizen_services_records_log!A692,6))))</f>
        <v>CLN-000622</v>
      </c>
      <c r="B692" s="2">
        <f>IF(ISBLANK(citizen_services_records_log!B692),"None",IF(ISNUMBER(citizen_services_records_log!B692),citizen_services_records_log!B692,DATE(RIGHT(citizen_services_records_log!B692,4),MID(citizen_services_records_log!B692,4,2),LEFT(citizen_services_records_log!B692,2))))</f>
        <v>46189</v>
      </c>
      <c r="C692" s="5" t="str">
        <f>IF(citizen_services_records_log!C692 = "SASSA Grant Status Enquiry","SASSA - Grant Status Enquiry",IF(citizen_services_records_log!C692 = "SASSA Grant Application",  "SASSA - Grant Application", IF(citizen_services_records_log!C692=0,"None", citizen_services_records_log!C692)))</f>
        <v>Clinic - Chronic Medication Collection</v>
      </c>
      <c r="D692" s="5" t="str" cm="1">
        <f t="array" ref="D692">_xlfn.IFS(ISTEXT(citizen_services_records_log!D692),PROPER(citizen_services_records_log!D692),ISBLANK(citizen_services_records_log!D692),"None")</f>
        <v>Evaton Sassa Office</v>
      </c>
      <c r="E692" s="5" t="str" cm="1">
        <f t="array" ref="E692">_xlfn.IFS(ISTEXT(citizen_services_records_log!E692),PROPER(citizen_services_records_log!E692),ISBLANK(citizen_services_records_log!E692),"None")</f>
        <v>Elizabeth Fourie</v>
      </c>
      <c r="F692" s="6" cm="1">
        <f t="array" ref="F692">_xlfn.IFS(ISBLANK(citizen_services_records_log!F692),"None", TYPE(citizen_services_records_log!F692)=1,citizen_services_records_log!F692,citizen_services_records_log!F692="ID NOT PROVIDED","ID not provided" )</f>
        <v>9400000000000</v>
      </c>
      <c r="G692" s="4">
        <f>IF(ISBLANK(citizen_services_records_log!G692),"None",IF(ISNUMBER(citizen_services_records_log!G692),citizen_services_records_log!G692,DATE(RIGHT(citizen_services_records_log!G692,4),MID(citizen_services_records_log!G692,4,2),LEFT(citizen_services_records_log!G692,2))))</f>
        <v>34385</v>
      </c>
      <c r="H692" s="5" t="str" cm="1">
        <f t="array" ref="H692">_xlfn.IFS(citizen_services_records_log!H692="M", "Male", citizen_services_records_log!H692 = "F", "Female", citizen_services_records_log!H692="male", "Male", citizen_services_records_log!H692="female","Female", ISBLANK(citizen_services_records_log!H692),"None", citizen_services_records_log!H692 = "Female", "Female", citizen_services_records_log!H692="Male","Male")</f>
        <v>Male</v>
      </c>
      <c r="I692" s="6" t="str">
        <f>IF(OR(ISBLANK(citizen_services_records_log!I692),UPPER(TRIM(citizen_services_records_log!I692))="N/A"),"None",_xlfn.LET(_xlpm.d,RIGHT(SUBSTITUTE(SUBSTITUTE(SUBSTITUTE(SUBSTITUTE(citizen_services_records_log!I692," ",""),"-",""),"(",""),")",""),9),"0"&amp;LEFT(_xlpm.d,2)&amp;" "&amp;MID(_xlpm.d,3,3)&amp;" "&amp;RIGHT(_xlpm.d,4)))</f>
        <v>078 567 7922</v>
      </c>
      <c r="J692" s="5" t="str" cm="1">
        <f t="array" ref="J692">_xlfn.IFS(ISTEXT(citizen_services_records_log!J692),citizen_services_records_log!J692,ISBLANK(citizen_services_records_log!J692),"None")</f>
        <v>Ward 23</v>
      </c>
      <c r="K692" s="5" t="str" cm="1">
        <f t="array" ref="K692">_xlfn.IFS(ISTEXT(citizen_services_records_log!K692),citizen_services_records_log!K692, ISBLANK(citizen_services_records_log!K692),"None")</f>
        <v>None</v>
      </c>
      <c r="L692" s="5" t="str" cm="1">
        <f t="array" ref="L692">SUBSTITUTE(PROPER(_xlfn.IFS(ISTEXT(citizen_services_records_log!L692),citizen_services_records_log!L692, ISBLANK(citizen_services_records_log!L692),"None")),"Id","ID",1)</f>
        <v>Complete</v>
      </c>
      <c r="M692" s="5" t="str" cm="1">
        <f t="array" ref="M692">IF(citizen_services_records_log!M692 = "Re-opened","Re-opened",PROPER(_xlfn.IFS(ISTEXT(citizen_services_records_log!M692),citizen_services_records_log!M692, ISBLANK(citizen_services_records_log!M692),"None")))</f>
        <v>Captured</v>
      </c>
      <c r="N692" s="5" t="str" cm="1">
        <f t="array" ref="N692">(_xlfn.IFS(ISTEXT(citizen_services_records_log!N692),citizen_services_records_log!N692,ISBLANK(citizen_services_records_log!N692),"None"))</f>
        <v>Q282</v>
      </c>
      <c r="O692" s="5" t="str" cm="1">
        <f t="array" ref="O692">_xlfn.IFS(ISTEXT(citizen_services_records_log!O692),PROPER(citizen_services_records_log!O692),ISBLANK(citizen_services_records_log!O692),"None")</f>
        <v>Zanele Khumalo</v>
      </c>
      <c r="P692" s="4" t="str">
        <f>IF(ISBLANK(citizen_services_records_log!P692),"None",IF(ISNUMBER(citizen_services_records_log!P692),citizen_services_records_log!P692,DATE(RIGHT(citizen_services_records_log!P692,4),MID(citizen_services_records_log!P692,4,2),LEFT(citizen_services_records_log!P692,2))))</f>
        <v>None</v>
      </c>
      <c r="Q692" s="5" t="str" cm="1">
        <f t="array" ref="Q692">SUBSTITUTE(_xlfn.IFS(ISTEXT(citizen_services_records_log!Q692),PROPER(citizen_services_records_log!Q692),ISBLANK(citizen_services_records_log!Q692),"None"),"Id","ID",1)</f>
        <v>Record Incomplete - Contact Number Illegible On Form</v>
      </c>
    </row>
    <row r="693" spans="1:17" x14ac:dyDescent="0.3">
      <c r="A693" s="5" t="str">
        <f>IF(ISBLANK(citizen_services_records_log!A693),"None",(CONCATENATE(UPPER(_xlfn.TEXTBEFORE(SUBSTITUTE(citizen_services_records_log!A693, "-", ""), {"0","1","2","3","4","5","6","7","8","9"}, 1)),"-",RIGHT(citizen_services_records_log!A693,6))))</f>
        <v>SASSA-000792</v>
      </c>
      <c r="B693" s="2">
        <f>IF(ISBLANK(citizen_services_records_log!B693),"None",IF(ISNUMBER(citizen_services_records_log!B693),citizen_services_records_log!B693,DATE(RIGHT(citizen_services_records_log!B693,4),MID(citizen_services_records_log!B693,4,2),LEFT(citizen_services_records_log!B693,2))))</f>
        <v>46283</v>
      </c>
      <c r="C693" s="5" t="str">
        <f>IF(citizen_services_records_log!C693 = "SASSA Grant Status Enquiry","SASSA - Grant Status Enquiry",IF(citizen_services_records_log!C693 = "SASSA Grant Application",  "SASSA - Grant Application", IF(citizen_services_records_log!C693=0,"None", citizen_services_records_log!C693)))</f>
        <v>SASSA - Grant Application</v>
      </c>
      <c r="D693" s="5" t="str" cm="1">
        <f t="array" ref="D693">_xlfn.IFS(ISTEXT(citizen_services_records_log!D693),PROPER(citizen_services_records_log!D693),ISBLANK(citizen_services_records_log!D693),"None")</f>
        <v>Sebokeng Sassa Office</v>
      </c>
      <c r="E693" s="5" t="str" cm="1">
        <f t="array" ref="E693">_xlfn.IFS(ISTEXT(citizen_services_records_log!E693),PROPER(citizen_services_records_log!E693),ISBLANK(citizen_services_records_log!E693),"None")</f>
        <v>Anna Mahlangu</v>
      </c>
      <c r="F693" s="6" cm="1">
        <f t="array" ref="F693">_xlfn.IFS(ISBLANK(citizen_services_records_log!F693),"None", TYPE(citizen_services_records_log!F693)=1,citizen_services_records_log!F693,citizen_services_records_log!F693="ID NOT PROVIDED","ID not provided" )</f>
        <v>6110000000000</v>
      </c>
      <c r="G693" s="4">
        <f>IF(ISBLANK(citizen_services_records_log!G693),"None",IF(ISNUMBER(citizen_services_records_log!G693),citizen_services_records_log!G693,DATE(RIGHT(citizen_services_records_log!G693,4),MID(citizen_services_records_log!G693,4,2),LEFT(citizen_services_records_log!G693,2))))</f>
        <v>22558</v>
      </c>
      <c r="H693" s="5" t="str" cm="1">
        <f t="array" ref="H693">_xlfn.IFS(citizen_services_records_log!H693="M", "Male", citizen_services_records_log!H693 = "F", "Female", citizen_services_records_log!H693="male", "Male", citizen_services_records_log!H693="female","Female", ISBLANK(citizen_services_records_log!H693),"None", citizen_services_records_log!H693 = "Female", "Female", citizen_services_records_log!H693="Male","Male")</f>
        <v>Female</v>
      </c>
      <c r="I693" s="6" t="str">
        <f>IF(OR(ISBLANK(citizen_services_records_log!I693),UPPER(TRIM(citizen_services_records_log!I693))="N/A"),"None",_xlfn.LET(_xlpm.d,RIGHT(SUBSTITUTE(SUBSTITUTE(SUBSTITUTE(SUBSTITUTE(citizen_services_records_log!I693," ",""),"-",""),"(",""),")",""),9),"0"&amp;LEFT(_xlpm.d,2)&amp;" "&amp;MID(_xlpm.d,3,3)&amp;" "&amp;RIGHT(_xlpm.d,4)))</f>
        <v>069 234 2207</v>
      </c>
      <c r="J693" s="5" t="str" cm="1">
        <f t="array" ref="J693">_xlfn.IFS(ISTEXT(citizen_services_records_log!J693),citizen_services_records_log!J693,ISBLANK(citizen_services_records_log!J693),"None")</f>
        <v>Ward 4</v>
      </c>
      <c r="K693" s="5" t="str" cm="1">
        <f t="array" ref="K693">_xlfn.IFS(ISTEXT(citizen_services_records_log!K693),citizen_services_records_log!K693, ISBLANK(citizen_services_records_log!K693),"None")</f>
        <v>SRD Grant</v>
      </c>
      <c r="L693" s="5" t="str" cm="1">
        <f t="array" ref="L693">SUBSTITUTE(PROPER(_xlfn.IFS(ISTEXT(citizen_services_records_log!L693),citizen_services_records_log!L693, ISBLANK(citizen_services_records_log!L693),"None")),"Id","ID",1)</f>
        <v>Incomplete - Missing ID Copy</v>
      </c>
      <c r="M693" s="5" t="str" cm="1">
        <f t="array" ref="M693">IF(citizen_services_records_log!M693 = "Re-opened","Re-opened",PROPER(_xlfn.IFS(ISTEXT(citizen_services_records_log!M693),citizen_services_records_log!M693, ISBLANK(citizen_services_records_log!M693),"None")))</f>
        <v>Escalated</v>
      </c>
      <c r="N693" s="5" t="str" cm="1">
        <f t="array" ref="N693">(_xlfn.IFS(ISTEXT(citizen_services_records_log!N693),citizen_services_records_log!N693,ISBLANK(citizen_services_records_log!N693),"None"))</f>
        <v>Q293</v>
      </c>
      <c r="O693" s="5" t="str" cm="1">
        <f t="array" ref="O693">_xlfn.IFS(ISTEXT(citizen_services_records_log!O693),PROPER(citizen_services_records_log!O693),ISBLANK(citizen_services_records_log!O693),"None")</f>
        <v>Lerato Mahlangu</v>
      </c>
      <c r="P693" s="4">
        <f>IF(ISBLANK(citizen_services_records_log!P693),"None",IF(ISNUMBER(citizen_services_records_log!P693),citizen_services_records_log!P693,DATE(RIGHT(citizen_services_records_log!P693,4),MID(citizen_services_records_log!P693,4,2),LEFT(citizen_services_records_log!P693,2))))</f>
        <v>46307</v>
      </c>
      <c r="Q693" s="5" t="str" cm="1">
        <f t="array" ref="Q693">SUBSTITUTE(_xlfn.IFS(ISTEXT(citizen_services_records_log!Q693),PROPER(citizen_services_records_log!Q693),ISBLANK(citizen_services_records_log!Q693),"None"),"Id","ID",1)</f>
        <v>Interpreter Required - Assisted In Sesotho</v>
      </c>
    </row>
    <row r="694" spans="1:17" x14ac:dyDescent="0.3">
      <c r="A694" s="5" t="str">
        <f>IF(ISBLANK(citizen_services_records_log!A694),"None",(CONCATENATE(UPPER(_xlfn.TEXTBEFORE(SUBSTITUTE(citizen_services_records_log!A694, "-", ""), {"0","1","2","3","4","5","6","7","8","9"}, 1)),"-",RIGHT(citizen_services_records_log!A694,6))))</f>
        <v>SASSA-000690</v>
      </c>
      <c r="B694" s="2">
        <f>IF(ISBLANK(citizen_services_records_log!B694),"None",IF(ISNUMBER(citizen_services_records_log!B694),citizen_services_records_log!B694,DATE(RIGHT(citizen_services_records_log!B694,4),MID(citizen_services_records_log!B694,4,2),LEFT(citizen_services_records_log!B694,2))))</f>
        <v>46043</v>
      </c>
      <c r="C694" s="5" t="str">
        <f>IF(citizen_services_records_log!C694 = "SASSA Grant Status Enquiry","SASSA - Grant Status Enquiry",IF(citizen_services_records_log!C694 = "SASSA Grant Application",  "SASSA - Grant Application", IF(citizen_services_records_log!C694=0,"None", citizen_services_records_log!C694)))</f>
        <v>SASSA - Grant Application</v>
      </c>
      <c r="D694" s="5" t="str" cm="1">
        <f t="array" ref="D694">_xlfn.IFS(ISTEXT(citizen_services_records_log!D694),PROPER(citizen_services_records_log!D694),ISBLANK(citizen_services_records_log!D694),"None")</f>
        <v>Vereeniging Home Affairs</v>
      </c>
      <c r="E694" s="5" t="str" cm="1">
        <f t="array" ref="E694">_xlfn.IFS(ISTEXT(citizen_services_records_log!E694),PROPER(citizen_services_records_log!E694),ISBLANK(citizen_services_records_log!E694),"None")</f>
        <v>Nokuthula Steyn</v>
      </c>
      <c r="F694" s="6" t="str" cm="1">
        <f t="array" ref="F694">_xlfn.IFS(ISBLANK(citizen_services_records_log!F694),"None", TYPE(citizen_services_records_log!F694)=1,citizen_services_records_log!F694,citizen_services_records_log!F694="ID NOT PROVIDED","ID not provided" )</f>
        <v>None</v>
      </c>
      <c r="G694" s="4">
        <f>IF(ISBLANK(citizen_services_records_log!G694),"None",IF(ISNUMBER(citizen_services_records_log!G694),citizen_services_records_log!G694,DATE(RIGHT(citizen_services_records_log!G694,4),MID(citizen_services_records_log!G694,4,2),LEFT(citizen_services_records_log!G694,2))))</f>
        <v>41960</v>
      </c>
      <c r="H694" s="5" t="str" cm="1">
        <f t="array" ref="H694">_xlfn.IFS(citizen_services_records_log!H694="M", "Male", citizen_services_records_log!H694 = "F", "Female", citizen_services_records_log!H694="male", "Male", citizen_services_records_log!H694="female","Female", ISBLANK(citizen_services_records_log!H694),"None", citizen_services_records_log!H694 = "Female", "Female", citizen_services_records_log!H694="Male","Male")</f>
        <v>Male</v>
      </c>
      <c r="I694" s="6" t="str">
        <f>IF(OR(ISBLANK(citizen_services_records_log!I694),UPPER(TRIM(citizen_services_records_log!I694))="N/A"),"None",_xlfn.LET(_xlpm.d,RIGHT(SUBSTITUTE(SUBSTITUTE(SUBSTITUTE(SUBSTITUTE(citizen_services_records_log!I694," ",""),"-",""),"(",""),")",""),9),"0"&amp;LEFT(_xlpm.d,2)&amp;" "&amp;MID(_xlpm.d,3,3)&amp;" "&amp;RIGHT(_xlpm.d,4)))</f>
        <v>071 417 1833</v>
      </c>
      <c r="J694" s="5" t="str" cm="1">
        <f t="array" ref="J694">_xlfn.IFS(ISTEXT(citizen_services_records_log!J694),citizen_services_records_log!J694,ISBLANK(citizen_services_records_log!J694),"None")</f>
        <v>Ward 11</v>
      </c>
      <c r="K694" s="5" t="str" cm="1">
        <f t="array" ref="K694">_xlfn.IFS(ISTEXT(citizen_services_records_log!K694),citizen_services_records_log!K694, ISBLANK(citizen_services_records_log!K694),"None")</f>
        <v>Older Person's Grant</v>
      </c>
      <c r="L694" s="5" t="str" cm="1">
        <f t="array" ref="L694">SUBSTITUTE(PROPER(_xlfn.IFS(ISTEXT(citizen_services_records_log!L694),citizen_services_records_log!L694, ISBLANK(citizen_services_records_log!L694),"None")),"Id","ID",1)</f>
        <v>Complete</v>
      </c>
      <c r="M694" s="5" t="str" cm="1">
        <f t="array" ref="M694">IF(citizen_services_records_log!M694 = "Re-opened","Re-opened",PROPER(_xlfn.IFS(ISTEXT(citizen_services_records_log!M694),citizen_services_records_log!M694, ISBLANK(citizen_services_records_log!M694),"None")))</f>
        <v>None</v>
      </c>
      <c r="N694" s="5" t="str" cm="1">
        <f t="array" ref="N694">(_xlfn.IFS(ISTEXT(citizen_services_records_log!N694),citizen_services_records_log!N694,ISBLANK(citizen_services_records_log!N694),"None"))</f>
        <v>Q201</v>
      </c>
      <c r="O694" s="5" t="str" cm="1">
        <f t="array" ref="O694">_xlfn.IFS(ISTEXT(citizen_services_records_log!O694),PROPER(citizen_services_records_log!O694),ISBLANK(citizen_services_records_log!O694),"None")</f>
        <v>Werner Coetzee</v>
      </c>
      <c r="P694" s="4" t="str">
        <f>IF(ISBLANK(citizen_services_records_log!P694),"None",IF(ISNUMBER(citizen_services_records_log!P694),citizen_services_records_log!P694,DATE(RIGHT(citizen_services_records_log!P694,4),MID(citizen_services_records_log!P694,4,2),LEFT(citizen_services_records_log!P694,2))))</f>
        <v>None</v>
      </c>
      <c r="Q694" s="5" t="str" cm="1">
        <f t="array" ref="Q694">SUBSTITUTE(_xlfn.IFS(ISTEXT(citizen_services_records_log!Q694),PROPER(citizen_services_records_log!Q694),ISBLANK(citizen_services_records_log!Q694),"None"),"Id","ID",1)</f>
        <v>Follow-Up Call Required To Confirm Banking Details</v>
      </c>
    </row>
    <row r="695" spans="1:17" x14ac:dyDescent="0.3">
      <c r="A695" s="5" t="str">
        <f>IF(ISBLANK(citizen_services_records_log!A695),"None",(CONCATENATE(UPPER(_xlfn.TEXTBEFORE(SUBSTITUTE(citizen_services_records_log!A695, "-", ""), {"0","1","2","3","4","5","6","7","8","9"}, 1)),"-",RIGHT(citizen_services_records_log!A695,6))))</f>
        <v>MUN-000857</v>
      </c>
      <c r="B695" s="2">
        <f>IF(ISBLANK(citizen_services_records_log!B695),"None",IF(ISNUMBER(citizen_services_records_log!B695),citizen_services_records_log!B695,DATE(RIGHT(citizen_services_records_log!B695,4),MID(citizen_services_records_log!B695,4,2),LEFT(citizen_services_records_log!B695,2))))</f>
        <v>46172</v>
      </c>
      <c r="C695" s="5" t="str">
        <f>IF(citizen_services_records_log!C695 = "SASSA Grant Status Enquiry","SASSA - Grant Status Enquiry",IF(citizen_services_records_log!C695 = "SASSA Grant Application",  "SASSA - Grant Application", IF(citizen_services_records_log!C695=0,"None", citizen_services_records_log!C695)))</f>
        <v>Municipal - Account Query</v>
      </c>
      <c r="D695" s="5" t="str" cm="1">
        <f t="array" ref="D695">_xlfn.IFS(ISTEXT(citizen_services_records_log!D695),PROPER(citizen_services_records_log!D695),ISBLANK(citizen_services_records_log!D695),"None")</f>
        <v>Boipatong Clinic</v>
      </c>
      <c r="E695" s="5" t="str" cm="1">
        <f t="array" ref="E695">_xlfn.IFS(ISTEXT(citizen_services_records_log!E695),PROPER(citizen_services_records_log!E695),ISBLANK(citizen_services_records_log!E695),"None")</f>
        <v>Marie Van Der Merwe</v>
      </c>
      <c r="F695" s="6" cm="1">
        <f t="array" ref="F695">_xlfn.IFS(ISBLANK(citizen_services_records_log!F695),"None", TYPE(citizen_services_records_log!F695)=1,citizen_services_records_log!F695,citizen_services_records_log!F695="ID NOT PROVIDED","ID not provided" )</f>
        <v>5610000000000</v>
      </c>
      <c r="G695" s="4">
        <f>IF(ISBLANK(citizen_services_records_log!G695),"None",IF(ISNUMBER(citizen_services_records_log!G695),citizen_services_records_log!G695,DATE(RIGHT(citizen_services_records_log!G695,4),MID(citizen_services_records_log!G695,4,2),LEFT(citizen_services_records_log!G695,2))))</f>
        <v>20715</v>
      </c>
      <c r="H695" s="5" t="str" cm="1">
        <f t="array" ref="H695">_xlfn.IFS(citizen_services_records_log!H695="M", "Male", citizen_services_records_log!H695 = "F", "Female", citizen_services_records_log!H695="male", "Male", citizen_services_records_log!H695="female","Female", ISBLANK(citizen_services_records_log!H695),"None", citizen_services_records_log!H695 = "Female", "Female", citizen_services_records_log!H695="Male","Male")</f>
        <v>Male</v>
      </c>
      <c r="I695" s="6" t="str">
        <f>IF(OR(ISBLANK(citizen_services_records_log!I695),UPPER(TRIM(citizen_services_records_log!I695))="N/A"),"None",_xlfn.LET(_xlpm.d,RIGHT(SUBSTITUTE(SUBSTITUTE(SUBSTITUTE(SUBSTITUTE(citizen_services_records_log!I695," ",""),"-",""),"(",""),")",""),9),"0"&amp;LEFT(_xlpm.d,2)&amp;" "&amp;MID(_xlpm.d,3,3)&amp;" "&amp;RIGHT(_xlpm.d,4)))</f>
        <v>069 416 7068</v>
      </c>
      <c r="J695" s="5" t="str" cm="1">
        <f t="array" ref="J695">_xlfn.IFS(ISTEXT(citizen_services_records_log!J695),citizen_services_records_log!J695,ISBLANK(citizen_services_records_log!J695),"None")</f>
        <v>Ward 3 (Informal Settlement)</v>
      </c>
      <c r="K695" s="5" t="str" cm="1">
        <f t="array" ref="K695">_xlfn.IFS(ISTEXT(citizen_services_records_log!K695),citizen_services_records_log!K695, ISBLANK(citizen_services_records_log!K695),"None")</f>
        <v>None</v>
      </c>
      <c r="L695" s="5" t="str" cm="1">
        <f t="array" ref="L695">SUBSTITUTE(PROPER(_xlfn.IFS(ISTEXT(citizen_services_records_log!L695),citizen_services_records_log!L695, ISBLANK(citizen_services_records_log!L695),"None")),"Id","ID",1)</f>
        <v>Rejected</v>
      </c>
      <c r="M695" s="5" t="str" cm="1">
        <f t="array" ref="M695">IF(citizen_services_records_log!M695 = "Re-opened","Re-opened",PROPER(_xlfn.IFS(ISTEXT(citizen_services_records_log!M695),citizen_services_records_log!M695, ISBLANK(citizen_services_records_log!M695),"None")))</f>
        <v>Closed</v>
      </c>
      <c r="N695" s="5" t="str" cm="1">
        <f t="array" ref="N695">(_xlfn.IFS(ISTEXT(citizen_services_records_log!N695),citizen_services_records_log!N695,ISBLANK(citizen_services_records_log!N695),"None"))</f>
        <v>Q015</v>
      </c>
      <c r="O695" s="5" t="str" cm="1">
        <f t="array" ref="O695">_xlfn.IFS(ISTEXT(citizen_services_records_log!O695),PROPER(citizen_services_records_log!O695),ISBLANK(citizen_services_records_log!O695),"None")</f>
        <v>None</v>
      </c>
      <c r="P695" s="4" t="str">
        <f>IF(ISBLANK(citizen_services_records_log!P695),"None",IF(ISNUMBER(citizen_services_records_log!P695),citizen_services_records_log!P695,DATE(RIGHT(citizen_services_records_log!P695,4),MID(citizen_services_records_log!P695,4,2),LEFT(citizen_services_records_log!P695,2))))</f>
        <v>None</v>
      </c>
      <c r="Q695" s="5" t="str" cm="1">
        <f t="array" ref="Q695">SUBSTITUTE(_xlfn.IFS(ISTEXT(citizen_services_records_log!Q695),PROPER(citizen_services_records_log!Q695),ISBLANK(citizen_services_records_log!Q695),"None"),"Id","ID",1)</f>
        <v>Elderly Applicant Assisted Due To Mobility Issues</v>
      </c>
    </row>
    <row r="696" spans="1:17" x14ac:dyDescent="0.3">
      <c r="A696" s="5" t="str">
        <f>IF(ISBLANK(citizen_services_records_log!A696),"None",(CONCATENATE(UPPER(_xlfn.TEXTBEFORE(SUBSTITUTE(citizen_services_records_log!A696, "-", ""), {"0","1","2","3","4","5","6","7","8","9"}, 1)),"-",RIGHT(citizen_services_records_log!A696,6))))</f>
        <v>SASSA-000240</v>
      </c>
      <c r="B696" s="2">
        <f>IF(ISBLANK(citizen_services_records_log!B696),"None",IF(ISNUMBER(citizen_services_records_log!B696),citizen_services_records_log!B696,DATE(RIGHT(citizen_services_records_log!B696,4),MID(citizen_services_records_log!B696,4,2),LEFT(citizen_services_records_log!B696,2))))</f>
        <v>46199</v>
      </c>
      <c r="C696" s="5" t="str">
        <f>IF(citizen_services_records_log!C696 = "SASSA Grant Status Enquiry","SASSA - Grant Status Enquiry",IF(citizen_services_records_log!C696 = "SASSA Grant Application",  "SASSA - Grant Application", IF(citizen_services_records_log!C696=0,"None", citizen_services_records_log!C696)))</f>
        <v>SASSA - Grant Application</v>
      </c>
      <c r="D696" s="5" t="str" cm="1">
        <f t="array" ref="D696">_xlfn.IFS(ISTEXT(citizen_services_records_log!D696),PROPER(citizen_services_records_log!D696),ISBLANK(citizen_services_records_log!D696),"None")</f>
        <v>Three Rivers Clinic</v>
      </c>
      <c r="E696" s="5" t="str" cm="1">
        <f t="array" ref="E696">_xlfn.IFS(ISTEXT(citizen_services_records_log!E696),PROPER(citizen_services_records_log!E696),ISBLANK(citizen_services_records_log!E696),"None")</f>
        <v>Sipho Nkosi</v>
      </c>
      <c r="F696" s="6" cm="1">
        <f t="array" ref="F696">_xlfn.IFS(ISBLANK(citizen_services_records_log!F696),"None", TYPE(citizen_services_records_log!F696)=1,citizen_services_records_log!F696,citizen_services_records_log!F696="ID NOT PROVIDED","ID not provided" )</f>
        <v>1310000000000</v>
      </c>
      <c r="G696" s="4">
        <f>IF(ISBLANK(citizen_services_records_log!G696),"None",IF(ISNUMBER(citizen_services_records_log!G696),citizen_services_records_log!G696,DATE(RIGHT(citizen_services_records_log!G696,4),MID(citizen_services_records_log!G696,4,2),LEFT(citizen_services_records_log!G696,2))))</f>
        <v>41626</v>
      </c>
      <c r="H696" s="5" t="str" cm="1">
        <f t="array" ref="H696">_xlfn.IFS(citizen_services_records_log!H696="M", "Male", citizen_services_records_log!H696 = "F", "Female", citizen_services_records_log!H696="male", "Male", citizen_services_records_log!H696="female","Female", ISBLANK(citizen_services_records_log!H696),"None", citizen_services_records_log!H696 = "Female", "Female", citizen_services_records_log!H696="Male","Male")</f>
        <v>Male</v>
      </c>
      <c r="I696" s="6" t="str">
        <f>IF(OR(ISBLANK(citizen_services_records_log!I696),UPPER(TRIM(citizen_services_records_log!I696))="N/A"),"None",_xlfn.LET(_xlpm.d,RIGHT(SUBSTITUTE(SUBSTITUTE(SUBSTITUTE(SUBSTITUTE(citizen_services_records_log!I696," ",""),"-",""),"(",""),")",""),9),"0"&amp;LEFT(_xlpm.d,2)&amp;" "&amp;MID(_xlpm.d,3,3)&amp;" "&amp;RIGHT(_xlpm.d,4)))</f>
        <v>072 919 7919</v>
      </c>
      <c r="J696" s="5" t="str" cm="1">
        <f t="array" ref="J696">_xlfn.IFS(ISTEXT(citizen_services_records_log!J696),citizen_services_records_log!J696,ISBLANK(citizen_services_records_log!J696),"None")</f>
        <v>Ward 22</v>
      </c>
      <c r="K696" s="5" t="str" cm="1">
        <f t="array" ref="K696">_xlfn.IFS(ISTEXT(citizen_services_records_log!K696),citizen_services_records_log!K696, ISBLANK(citizen_services_records_log!K696),"None")</f>
        <v>Social Relief of Distress (SRD)</v>
      </c>
      <c r="L696" s="5" t="str" cm="1">
        <f t="array" ref="L696">SUBSTITUTE(PROPER(_xlfn.IFS(ISTEXT(citizen_services_records_log!L696),citizen_services_records_log!L696, ISBLANK(citizen_services_records_log!L696),"None")),"Id","ID",1)</f>
        <v>None</v>
      </c>
      <c r="M696" s="5" t="str" cm="1">
        <f t="array" ref="M696">IF(citizen_services_records_log!M696 = "Re-opened","Re-opened",PROPER(_xlfn.IFS(ISTEXT(citizen_services_records_log!M696),citizen_services_records_log!M696, ISBLANK(citizen_services_records_log!M696),"None")))</f>
        <v>Captured</v>
      </c>
      <c r="N696" s="5" t="str" cm="1">
        <f t="array" ref="N696">(_xlfn.IFS(ISTEXT(citizen_services_records_log!N696),citizen_services_records_log!N696,ISBLANK(citizen_services_records_log!N696),"None"))</f>
        <v>Q136</v>
      </c>
      <c r="O696" s="5" t="str" cm="1">
        <f t="array" ref="O696">_xlfn.IFS(ISTEXT(citizen_services_records_log!O696),PROPER(citizen_services_records_log!O696),ISBLANK(citizen_services_records_log!O696),"None")</f>
        <v>Busisiwe Nel</v>
      </c>
      <c r="P696" s="4" t="str">
        <f>IF(ISBLANK(citizen_services_records_log!P696),"None",IF(ISNUMBER(citizen_services_records_log!P696),citizen_services_records_log!P696,DATE(RIGHT(citizen_services_records_log!P696,4),MID(citizen_services_records_log!P696,4,2),LEFT(citizen_services_records_log!P696,2))))</f>
        <v>None</v>
      </c>
      <c r="Q696" s="5" t="str" cm="1">
        <f t="array" ref="Q696">SUBSTITUTE(_xlfn.IFS(ISTEXT(citizen_services_records_log!Q696),PROPER(citizen_services_records_log!Q696),ISBLANK(citizen_services_records_log!Q696),"None"),"Id","ID",1)</f>
        <v>Record Incomplete - Contact Number Illegible On Form</v>
      </c>
    </row>
    <row r="697" spans="1:17" x14ac:dyDescent="0.3">
      <c r="A697" s="5" t="str">
        <f>IF(ISBLANK(citizen_services_records_log!A697),"None",(CONCATENATE(UPPER(_xlfn.TEXTBEFORE(SUBSTITUTE(citizen_services_records_log!A697, "-", ""), {"0","1","2","3","4","5","6","7","8","9"}, 1)),"-",RIGHT(citizen_services_records_log!A697,6))))</f>
        <v>DHA-001044</v>
      </c>
      <c r="B697" s="2">
        <f>IF(ISBLANK(citizen_services_records_log!B697),"None",IF(ISNUMBER(citizen_services_records_log!B697),citizen_services_records_log!B697,DATE(RIGHT(citizen_services_records_log!B697,4),MID(citizen_services_records_log!B697,4,2),LEFT(citizen_services_records_log!B697,2))))</f>
        <v>46116</v>
      </c>
      <c r="C697" s="5" t="str">
        <f>IF(citizen_services_records_log!C697 = "SASSA Grant Status Enquiry","SASSA - Grant Status Enquiry",IF(citizen_services_records_log!C697 = "SASSA Grant Application",  "SASSA - Grant Application", IF(citizen_services_records_log!C697=0,"None", citizen_services_records_log!C697)))</f>
        <v>Home Affairs - ID Application</v>
      </c>
      <c r="D697" s="5" t="str" cm="1">
        <f t="array" ref="D697">_xlfn.IFS(ISTEXT(citizen_services_records_log!D697),PROPER(citizen_services_records_log!D697),ISBLANK(citizen_services_records_log!D697),"None")</f>
        <v>Emfuleni Municipal Office</v>
      </c>
      <c r="E697" s="5" t="str" cm="1">
        <f t="array" ref="E697">_xlfn.IFS(ISTEXT(citizen_services_records_log!E697),PROPER(citizen_services_records_log!E697),ISBLANK(citizen_services_records_log!E697),"None")</f>
        <v>Nomvula Steyn</v>
      </c>
      <c r="F697" s="6" cm="1">
        <f t="array" ref="F697">_xlfn.IFS(ISBLANK(citizen_services_records_log!F697),"None", TYPE(citizen_services_records_log!F697)=1,citizen_services_records_log!F697,citizen_services_records_log!F697="ID NOT PROVIDED","ID not provided" )</f>
        <v>5700000000000</v>
      </c>
      <c r="G697" s="4">
        <f>IF(ISBLANK(citizen_services_records_log!G697),"None",IF(ISNUMBER(citizen_services_records_log!G697),citizen_services_records_log!G697,DATE(RIGHT(citizen_services_records_log!G697,4),MID(citizen_services_records_log!G697,4,2),LEFT(citizen_services_records_log!G697,2))))</f>
        <v>21002</v>
      </c>
      <c r="H697" s="5" t="str" cm="1">
        <f t="array" ref="H697">_xlfn.IFS(citizen_services_records_log!H697="M", "Male", citizen_services_records_log!H697 = "F", "Female", citizen_services_records_log!H697="male", "Male", citizen_services_records_log!H697="female","Female", ISBLANK(citizen_services_records_log!H697),"None", citizen_services_records_log!H697 = "Female", "Female", citizen_services_records_log!H697="Male","Male")</f>
        <v>Female</v>
      </c>
      <c r="I697" s="6" t="str">
        <f>IF(OR(ISBLANK(citizen_services_records_log!I697),UPPER(TRIM(citizen_services_records_log!I697))="N/A"),"None",_xlfn.LET(_xlpm.d,RIGHT(SUBSTITUTE(SUBSTITUTE(SUBSTITUTE(SUBSTITUTE(citizen_services_records_log!I697," ",""),"-",""),"(",""),")",""),9),"0"&amp;LEFT(_xlpm.d,2)&amp;" "&amp;MID(_xlpm.d,3,3)&amp;" "&amp;RIGHT(_xlpm.d,4)))</f>
        <v>081 871 1556</v>
      </c>
      <c r="J697" s="5" t="str" cm="1">
        <f t="array" ref="J697">_xlfn.IFS(ISTEXT(citizen_services_records_log!J697),citizen_services_records_log!J697,ISBLANK(citizen_services_records_log!J697),"None")</f>
        <v>Ward 7</v>
      </c>
      <c r="K697" s="5" t="str" cm="1">
        <f t="array" ref="K697">_xlfn.IFS(ISTEXT(citizen_services_records_log!K697),citizen_services_records_log!K697, ISBLANK(citizen_services_records_log!K697),"None")</f>
        <v>None</v>
      </c>
      <c r="L697" s="5" t="str" cm="1">
        <f t="array" ref="L697">SUBSTITUTE(PROPER(_xlfn.IFS(ISTEXT(citizen_services_records_log!L697),citizen_services_records_log!L697, ISBLANK(citizen_services_records_log!L697),"None")),"Id","ID",1)</f>
        <v>Awaiting Home Affairs Confirmation</v>
      </c>
      <c r="M697" s="5" t="str" cm="1">
        <f t="array" ref="M697">IF(citizen_services_records_log!M697 = "Re-opened","Re-opened",PROPER(_xlfn.IFS(ISTEXT(citizen_services_records_log!M697),citizen_services_records_log!M697, ISBLANK(citizen_services_records_log!M697),"None")))</f>
        <v>Awaiting Documents</v>
      </c>
      <c r="N697" s="5" t="str" cm="1">
        <f t="array" ref="N697">(_xlfn.IFS(ISTEXT(citizen_services_records_log!N697),citizen_services_records_log!N697,ISBLANK(citizen_services_records_log!N697),"None"))</f>
        <v>Q035</v>
      </c>
      <c r="O697" s="5" t="str" cm="1">
        <f t="array" ref="O697">_xlfn.IFS(ISTEXT(citizen_services_records_log!O697),PROPER(citizen_services_records_log!O697),ISBLANK(citizen_services_records_log!O697),"None")</f>
        <v>Refilwe Sithole</v>
      </c>
      <c r="P697" s="4">
        <f>IF(ISBLANK(citizen_services_records_log!P697),"None",IF(ISNUMBER(citizen_services_records_log!P697),citizen_services_records_log!P697,DATE(RIGHT(citizen_services_records_log!P697,4),MID(citizen_services_records_log!P697,4,2),LEFT(citizen_services_records_log!P697,2))))</f>
        <v>46142</v>
      </c>
      <c r="Q697" s="5" t="str" cm="1">
        <f t="array" ref="Q697">SUBSTITUTE(_xlfn.IFS(ISTEXT(citizen_services_records_log!Q697),PROPER(citizen_services_records_log!Q697),ISBLANK(citizen_services_records_log!Q697),"None"),"Id","ID",1)</f>
        <v>Grant Payment Query - Referred To Sassa Call Centre</v>
      </c>
    </row>
    <row r="698" spans="1:17" x14ac:dyDescent="0.3">
      <c r="A698" s="5" t="str">
        <f>IF(ISBLANK(citizen_services_records_log!A698),"None",(CONCATENATE(UPPER(_xlfn.TEXTBEFORE(SUBSTITUTE(citizen_services_records_log!A698, "-", ""), {"0","1","2","3","4","5","6","7","8","9"}, 1)),"-",RIGHT(citizen_services_records_log!A698,6))))</f>
        <v>CLN-000077</v>
      </c>
      <c r="B698" s="2">
        <f>IF(ISBLANK(citizen_services_records_log!B698),"None",IF(ISNUMBER(citizen_services_records_log!B698),citizen_services_records_log!B698,DATE(RIGHT(citizen_services_records_log!B698,4),MID(citizen_services_records_log!B698,4,2),LEFT(citizen_services_records_log!B698,2))))</f>
        <v>46218</v>
      </c>
      <c r="C698" s="5" t="str">
        <f>IF(citizen_services_records_log!C698 = "SASSA Grant Status Enquiry","SASSA - Grant Status Enquiry",IF(citizen_services_records_log!C698 = "SASSA Grant Application",  "SASSA - Grant Application", IF(citizen_services_records_log!C698=0,"None", citizen_services_records_log!C698)))</f>
        <v>Clinic - General Consultation</v>
      </c>
      <c r="D698" s="5" t="str" cm="1">
        <f t="array" ref="D698">_xlfn.IFS(ISTEXT(citizen_services_records_log!D698),PROPER(citizen_services_records_log!D698),ISBLANK(citizen_services_records_log!D698),"None")</f>
        <v>Vereeniging Home Affairs</v>
      </c>
      <c r="E698" s="5" t="str" cm="1">
        <f t="array" ref="E698">_xlfn.IFS(ISTEXT(citizen_services_records_log!E698),PROPER(citizen_services_records_log!E698),ISBLANK(citizen_services_records_log!E698),"None")</f>
        <v>Sipho Dlamini</v>
      </c>
      <c r="F698" s="6" cm="1">
        <f t="array" ref="F698">_xlfn.IFS(ISBLANK(citizen_services_records_log!F698),"None", TYPE(citizen_services_records_log!F698)=1,citizen_services_records_log!F698,citizen_services_records_log!F698="ID NOT PROVIDED","ID not provided" )</f>
        <v>604000000000</v>
      </c>
      <c r="G698" s="4">
        <f>IF(ISBLANK(citizen_services_records_log!G698),"None",IF(ISNUMBER(citizen_services_records_log!G698),citizen_services_records_log!G698,DATE(RIGHT(citizen_services_records_log!G698,4),MID(citizen_services_records_log!G698,4,2),LEFT(citizen_services_records_log!G698,2))))</f>
        <v>38817</v>
      </c>
      <c r="H698" s="5" t="str" cm="1">
        <f t="array" ref="H698">_xlfn.IFS(citizen_services_records_log!H698="M", "Male", citizen_services_records_log!H698 = "F", "Female", citizen_services_records_log!H698="male", "Male", citizen_services_records_log!H698="female","Female", ISBLANK(citizen_services_records_log!H698),"None", citizen_services_records_log!H698 = "Female", "Female", citizen_services_records_log!H698="Male","Male")</f>
        <v>Female</v>
      </c>
      <c r="I698" s="6" t="str">
        <f>IF(OR(ISBLANK(citizen_services_records_log!I698),UPPER(TRIM(citizen_services_records_log!I698))="N/A"),"None",_xlfn.LET(_xlpm.d,RIGHT(SUBSTITUTE(SUBSTITUTE(SUBSTITUTE(SUBSTITUTE(citizen_services_records_log!I698," ",""),"-",""),"(",""),")",""),9),"0"&amp;LEFT(_xlpm.d,2)&amp;" "&amp;MID(_xlpm.d,3,3)&amp;" "&amp;RIGHT(_xlpm.d,4)))</f>
        <v>068 261 9808</v>
      </c>
      <c r="J698" s="5" t="str" cm="1">
        <f t="array" ref="J698">_xlfn.IFS(ISTEXT(citizen_services_records_log!J698),citizen_services_records_log!J698,ISBLANK(citizen_services_records_log!J698),"None")</f>
        <v>None</v>
      </c>
      <c r="K698" s="5" t="str" cm="1">
        <f t="array" ref="K698">_xlfn.IFS(ISTEXT(citizen_services_records_log!K698),citizen_services_records_log!K698, ISBLANK(citizen_services_records_log!K698),"None")</f>
        <v>None</v>
      </c>
      <c r="L698" s="5" t="str" cm="1">
        <f t="array" ref="L698">SUBSTITUTE(PROPER(_xlfn.IFS(ISTEXT(citizen_services_records_log!L698),citizen_services_records_log!L698, ISBLANK(citizen_services_records_log!L698),"None")),"Id","ID",1)</f>
        <v>Complete</v>
      </c>
      <c r="M698" s="5" t="str" cm="1">
        <f t="array" ref="M698">IF(citizen_services_records_log!M698 = "Re-opened","Re-opened",PROPER(_xlfn.IFS(ISTEXT(citizen_services_records_log!M698),citizen_services_records_log!M698, ISBLANK(citizen_services_records_log!M698),"None")))</f>
        <v>None</v>
      </c>
      <c r="N698" s="5" t="str" cm="1">
        <f t="array" ref="N698">(_xlfn.IFS(ISTEXT(citizen_services_records_log!N698),citizen_services_records_log!N698,ISBLANK(citizen_services_records_log!N698),"None"))</f>
        <v>Q274</v>
      </c>
      <c r="O698" s="5" t="str" cm="1">
        <f t="array" ref="O698">_xlfn.IFS(ISTEXT(citizen_services_records_log!O698),PROPER(citizen_services_records_log!O698),ISBLANK(citizen_services_records_log!O698),"None")</f>
        <v>Lerato Meyer</v>
      </c>
      <c r="P698" s="4" t="str">
        <f>IF(ISBLANK(citizen_services_records_log!P698),"None",IF(ISNUMBER(citizen_services_records_log!P698),citizen_services_records_log!P698,DATE(RIGHT(citizen_services_records_log!P698,4),MID(citizen_services_records_log!P698,4,2),LEFT(citizen_services_records_log!P698,2))))</f>
        <v>None</v>
      </c>
      <c r="Q698" s="5" t="str" cm="1">
        <f t="array" ref="Q698">SUBSTITUTE(_xlfn.IFS(ISTEXT(citizen_services_records_log!Q698),PROPER(citizen_services_records_log!Q698),ISBLANK(citizen_services_records_log!Q698),"None"),"Id","ID",1)</f>
        <v>System Offline - Captured Manually, Will Upload Later</v>
      </c>
    </row>
    <row r="699" spans="1:17" x14ac:dyDescent="0.3">
      <c r="A699" s="5" t="str">
        <f>IF(ISBLANK(citizen_services_records_log!A699),"None",(CONCATENATE(UPPER(_xlfn.TEXTBEFORE(SUBSTITUTE(citizen_services_records_log!A699, "-", ""), {"0","1","2","3","4","5","6","7","8","9"}, 1)),"-",RIGHT(citizen_services_records_log!A699,6))))</f>
        <v>MUN-000224</v>
      </c>
      <c r="B699" s="2">
        <f>IF(ISBLANK(citizen_services_records_log!B699),"None",IF(ISNUMBER(citizen_services_records_log!B699),citizen_services_records_log!B699,DATE(RIGHT(citizen_services_records_log!B699,4),MID(citizen_services_records_log!B699,4,2),LEFT(citizen_services_records_log!B699,2))))</f>
        <v>46121</v>
      </c>
      <c r="C699" s="5" t="str">
        <f>IF(citizen_services_records_log!C699 = "SASSA Grant Status Enquiry","SASSA - Grant Status Enquiry",IF(citizen_services_records_log!C699 = "SASSA Grant Application",  "SASSA - Grant Application", IF(citizen_services_records_log!C699=0,"None", citizen_services_records_log!C699)))</f>
        <v>Municipal - Service Request</v>
      </c>
      <c r="D699" s="5" t="str" cm="1">
        <f t="array" ref="D699">_xlfn.IFS(ISTEXT(citizen_services_records_log!D699),PROPER(citizen_services_records_log!D699),ISBLANK(citizen_services_records_log!D699),"None")</f>
        <v>Vereeniging Home Affairs</v>
      </c>
      <c r="E699" s="5" t="str" cm="1">
        <f t="array" ref="E699">_xlfn.IFS(ISTEXT(citizen_services_records_log!E699),PROPER(citizen_services_records_log!E699),ISBLANK(citizen_services_records_log!E699),"None")</f>
        <v>Zodwa Mokoena</v>
      </c>
      <c r="F699" s="6" cm="1">
        <f t="array" ref="F699">_xlfn.IFS(ISBLANK(citizen_services_records_log!F699),"None", TYPE(citizen_services_records_log!F699)=1,citizen_services_records_log!F699,citizen_services_records_log!F699="ID NOT PROVIDED","ID not provided" )</f>
        <v>7000000000000</v>
      </c>
      <c r="G699" s="4">
        <f>IF(ISBLANK(citizen_services_records_log!G699),"None",IF(ISNUMBER(citizen_services_records_log!G699),citizen_services_records_log!G699,DATE(RIGHT(citizen_services_records_log!G699,4),MID(citizen_services_records_log!G699,4,2),LEFT(citizen_services_records_log!G699,2))))</f>
        <v>25623</v>
      </c>
      <c r="H699" s="5" t="str" cm="1">
        <f t="array" ref="H699">_xlfn.IFS(citizen_services_records_log!H699="M", "Male", citizen_services_records_log!H699 = "F", "Female", citizen_services_records_log!H699="male", "Male", citizen_services_records_log!H699="female","Female", ISBLANK(citizen_services_records_log!H699),"None", citizen_services_records_log!H699 = "Female", "Female", citizen_services_records_log!H699="Male","Male")</f>
        <v>Male</v>
      </c>
      <c r="I699" s="6" t="str">
        <f>IF(OR(ISBLANK(citizen_services_records_log!I699),UPPER(TRIM(citizen_services_records_log!I699))="N/A"),"None",_xlfn.LET(_xlpm.d,RIGHT(SUBSTITUTE(SUBSTITUTE(SUBSTITUTE(SUBSTITUTE(citizen_services_records_log!I699," ",""),"-",""),"(",""),")",""),9),"0"&amp;LEFT(_xlpm.d,2)&amp;" "&amp;MID(_xlpm.d,3,3)&amp;" "&amp;RIGHT(_xlpm.d,4)))</f>
        <v>079 843 5536</v>
      </c>
      <c r="J699" s="5" t="str" cm="1">
        <f t="array" ref="J699">_xlfn.IFS(ISTEXT(citizen_services_records_log!J699),citizen_services_records_log!J699,ISBLANK(citizen_services_records_log!J699),"None")</f>
        <v>Ward 13</v>
      </c>
      <c r="K699" s="5" t="str" cm="1">
        <f t="array" ref="K699">_xlfn.IFS(ISTEXT(citizen_services_records_log!K699),citizen_services_records_log!K699, ISBLANK(citizen_services_records_log!K699),"None")</f>
        <v>None</v>
      </c>
      <c r="L699" s="5" t="str" cm="1">
        <f t="array" ref="L699">SUBSTITUTE(PROPER(_xlfn.IFS(ISTEXT(citizen_services_records_log!L699),citizen_services_records_log!L699, ISBLANK(citizen_services_records_log!L699),"None")),"Id","ID",1)</f>
        <v>None</v>
      </c>
      <c r="M699" s="5" t="str" cm="1">
        <f t="array" ref="M699">IF(citizen_services_records_log!M699 = "Re-opened","Re-opened",PROPER(_xlfn.IFS(ISTEXT(citizen_services_records_log!M699),citizen_services_records_log!M699, ISBLANK(citizen_services_records_log!M699),"None")))</f>
        <v>Awaiting Documents</v>
      </c>
      <c r="N699" s="5" t="str" cm="1">
        <f t="array" ref="N699">(_xlfn.IFS(ISTEXT(citizen_services_records_log!N699),citizen_services_records_log!N699,ISBLANK(citizen_services_records_log!N699),"None"))</f>
        <v>Q294</v>
      </c>
      <c r="O699" s="5" t="str" cm="1">
        <f t="array" ref="O699">_xlfn.IFS(ISTEXT(citizen_services_records_log!O699),PROPER(citizen_services_records_log!O699),ISBLANK(citizen_services_records_log!O699),"None")</f>
        <v>Palesa Swart</v>
      </c>
      <c r="P699" s="4" t="str">
        <f>IF(ISBLANK(citizen_services_records_log!P699),"None",IF(ISNUMBER(citizen_services_records_log!P699),citizen_services_records_log!P699,DATE(RIGHT(citizen_services_records_log!P699,4),MID(citizen_services_records_log!P699,4,2),LEFT(citizen_services_records_log!P699,2))))</f>
        <v>None</v>
      </c>
      <c r="Q699" s="5" t="str" cm="1">
        <f t="array" ref="Q699">SUBSTITUTE(_xlfn.IFS(ISTEXT(citizen_services_records_log!Q699),PROPER(citizen_services_records_log!Q699),ISBLANK(citizen_services_records_log!Q699),"None"),"Id","ID",1)</f>
        <v>Applicant Did Not Bring Required Supporting Documents</v>
      </c>
    </row>
    <row r="700" spans="1:17" x14ac:dyDescent="0.3">
      <c r="A700" s="5" t="str">
        <f>IF(ISBLANK(citizen_services_records_log!A700),"None",(CONCATENATE(UPPER(_xlfn.TEXTBEFORE(SUBSTITUTE(citizen_services_records_log!A700, "-", ""), {"0","1","2","3","4","5","6","7","8","9"}, 1)),"-",RIGHT(citizen_services_records_log!A700,6))))</f>
        <v>SASSA-000663</v>
      </c>
      <c r="B700" s="2">
        <f>IF(ISBLANK(citizen_services_records_log!B700),"None",IF(ISNUMBER(citizen_services_records_log!B700),citizen_services_records_log!B700,DATE(RIGHT(citizen_services_records_log!B700,4),MID(citizen_services_records_log!B700,4,2),LEFT(citizen_services_records_log!B700,2))))</f>
        <v>46155</v>
      </c>
      <c r="C700" s="5" t="str">
        <f>IF(citizen_services_records_log!C700 = "SASSA Grant Status Enquiry","SASSA - Grant Status Enquiry",IF(citizen_services_records_log!C700 = "SASSA Grant Application",  "SASSA - Grant Application", IF(citizen_services_records_log!C700=0,"None", citizen_services_records_log!C700)))</f>
        <v>SASSA - Grant Application</v>
      </c>
      <c r="D700" s="5" t="str" cm="1">
        <f t="array" ref="D700">_xlfn.IFS(ISTEXT(citizen_services_records_log!D700),PROPER(citizen_services_records_log!D700),ISBLANK(citizen_services_records_log!D700),"None")</f>
        <v>Vereeniging Home Affairs</v>
      </c>
      <c r="E700" s="5" t="str" cm="1">
        <f t="array" ref="E700">_xlfn.IFS(ISTEXT(citizen_services_records_log!E700),PROPER(citizen_services_records_log!E700),ISBLANK(citizen_services_records_log!E700),"None")</f>
        <v>Johannes Van Der Merwe</v>
      </c>
      <c r="F700" s="6" cm="1">
        <f t="array" ref="F700">_xlfn.IFS(ISBLANK(citizen_services_records_log!F700),"None", TYPE(citizen_services_records_log!F700)=1,citizen_services_records_log!F700,citizen_services_records_log!F700="ID NOT PROVIDED","ID not provided" )</f>
        <v>1710000000000</v>
      </c>
      <c r="G700" s="4" t="str">
        <f>IF(ISBLANK(citizen_services_records_log!G700),"None",IF(ISNUMBER(citizen_services_records_log!G700),citizen_services_records_log!G700,DATE(RIGHT(citizen_services_records_log!G700,4),MID(citizen_services_records_log!G700,4,2),LEFT(citizen_services_records_log!G700,2))))</f>
        <v>None</v>
      </c>
      <c r="H700" s="5" t="str" cm="1">
        <f t="array" ref="H700">_xlfn.IFS(citizen_services_records_log!H700="M", "Male", citizen_services_records_log!H700 = "F", "Female", citizen_services_records_log!H700="male", "Male", citizen_services_records_log!H700="female","Female", ISBLANK(citizen_services_records_log!H700),"None", citizen_services_records_log!H700 = "Female", "Female", citizen_services_records_log!H700="Male","Male")</f>
        <v>Male</v>
      </c>
      <c r="I700" s="6" t="str">
        <f>IF(OR(ISBLANK(citizen_services_records_log!I700),UPPER(TRIM(citizen_services_records_log!I700))="N/A"),"None",_xlfn.LET(_xlpm.d,RIGHT(SUBSTITUTE(SUBSTITUTE(SUBSTITUTE(SUBSTITUTE(citizen_services_records_log!I700," ",""),"-",""),"(",""),")",""),9),"0"&amp;LEFT(_xlpm.d,2)&amp;" "&amp;MID(_xlpm.d,3,3)&amp;" "&amp;RIGHT(_xlpm.d,4)))</f>
        <v>073 338 4423</v>
      </c>
      <c r="J700" s="5" t="str" cm="1">
        <f t="array" ref="J700">_xlfn.IFS(ISTEXT(citizen_services_records_log!J700),citizen_services_records_log!J700,ISBLANK(citizen_services_records_log!J700),"None")</f>
        <v>Ward 19</v>
      </c>
      <c r="K700" s="5" t="str" cm="1">
        <f t="array" ref="K700">_xlfn.IFS(ISTEXT(citizen_services_records_log!K700),citizen_services_records_log!K700, ISBLANK(citizen_services_records_log!K700),"None")</f>
        <v>Child Support Grant</v>
      </c>
      <c r="L700" s="5" t="str" cm="1">
        <f t="array" ref="L700">SUBSTITUTE(PROPER(_xlfn.IFS(ISTEXT(citizen_services_records_log!L700),citizen_services_records_log!L700, ISBLANK(citizen_services_records_log!L700),"None")),"Id","ID",1)</f>
        <v>Complete</v>
      </c>
      <c r="M700" s="5" t="str" cm="1">
        <f t="array" ref="M700">IF(citizen_services_records_log!M700 = "Re-opened","Re-opened",PROPER(_xlfn.IFS(ISTEXT(citizen_services_records_log!M700),citizen_services_records_log!M700, ISBLANK(citizen_services_records_log!M700),"None")))</f>
        <v>None</v>
      </c>
      <c r="N700" s="5" t="str" cm="1">
        <f t="array" ref="N700">(_xlfn.IFS(ISTEXT(citizen_services_records_log!N700),citizen_services_records_log!N700,ISBLANK(citizen_services_records_log!N700),"None"))</f>
        <v>Q206</v>
      </c>
      <c r="O700" s="5" t="str" cm="1">
        <f t="array" ref="O700">_xlfn.IFS(ISTEXT(citizen_services_records_log!O700),PROPER(citizen_services_records_log!O700),ISBLANK(citizen_services_records_log!O700),"None")</f>
        <v>Zanele Coetzee</v>
      </c>
      <c r="P700" s="4" t="str">
        <f>IF(ISBLANK(citizen_services_records_log!P700),"None",IF(ISNUMBER(citizen_services_records_log!P700),citizen_services_records_log!P700,DATE(RIGHT(citizen_services_records_log!P700,4),MID(citizen_services_records_log!P700,4,2),LEFT(citizen_services_records_log!P700,2))))</f>
        <v>None</v>
      </c>
      <c r="Q700" s="5" t="str" cm="1">
        <f t="array" ref="Q700">SUBSTITUTE(_xlfn.IFS(ISTEXT(citizen_services_records_log!Q700),PROPER(citizen_services_records_log!Q700),ISBLANK(citizen_services_records_log!Q700),"None"),"Id","ID",1)</f>
        <v>Interpreter Required - Assisted In Sesotho</v>
      </c>
    </row>
    <row r="701" spans="1:17" x14ac:dyDescent="0.3">
      <c r="A701" s="5" t="str">
        <f>IF(ISBLANK(citizen_services_records_log!A701),"None",(CONCATENATE(UPPER(_xlfn.TEXTBEFORE(SUBSTITUTE(citizen_services_records_log!A701, "-", ""), {"0","1","2","3","4","5","6","7","8","9"}, 1)),"-",RIGHT(citizen_services_records_log!A701,6))))</f>
        <v>SASSA-000643</v>
      </c>
      <c r="B701" s="2">
        <f>IF(ISBLANK(citizen_services_records_log!B701),"None",IF(ISNUMBER(citizen_services_records_log!B701),citizen_services_records_log!B701,DATE(RIGHT(citizen_services_records_log!B701,4),MID(citizen_services_records_log!B701,4,2),LEFT(citizen_services_records_log!B701,2))))</f>
        <v>46135</v>
      </c>
      <c r="C701" s="5" t="str">
        <f>IF(citizen_services_records_log!C701 = "SASSA Grant Status Enquiry","SASSA - Grant Status Enquiry",IF(citizen_services_records_log!C701 = "SASSA Grant Application",  "SASSA - Grant Application", IF(citizen_services_records_log!C701=0,"None", citizen_services_records_log!C701)))</f>
        <v>SASSA - Grant Application</v>
      </c>
      <c r="D701" s="5" t="str" cm="1">
        <f t="array" ref="D701">_xlfn.IFS(ISTEXT(citizen_services_records_log!D701),PROPER(citizen_services_records_log!D701),ISBLANK(citizen_services_records_log!D701),"None")</f>
        <v>Sharpeville Clinic</v>
      </c>
      <c r="E701" s="5" t="str" cm="1">
        <f t="array" ref="E701">_xlfn.IFS(ISTEXT(citizen_services_records_log!E701),PROPER(citizen_services_records_log!E701),ISBLANK(citizen_services_records_log!E701),"None")</f>
        <v>Tumelo Sithole</v>
      </c>
      <c r="F701" s="6" cm="1">
        <f t="array" ref="F701">_xlfn.IFS(ISBLANK(citizen_services_records_log!F701),"None", TYPE(citizen_services_records_log!F701)=1,citizen_services_records_log!F701,citizen_services_records_log!F701="ID NOT PROVIDED","ID not provided" )</f>
        <v>812000000000</v>
      </c>
      <c r="G701" s="4">
        <f>IF(ISBLANK(citizen_services_records_log!G701),"None",IF(ISNUMBER(citizen_services_records_log!G701),citizen_services_records_log!G701,DATE(RIGHT(citizen_services_records_log!G701,4),MID(citizen_services_records_log!G701,4,2),LEFT(citizen_services_records_log!G701,2))))</f>
        <v>39793</v>
      </c>
      <c r="H701" s="5" t="str" cm="1">
        <f t="array" ref="H701">_xlfn.IFS(citizen_services_records_log!H701="M", "Male", citizen_services_records_log!H701 = "F", "Female", citizen_services_records_log!H701="male", "Male", citizen_services_records_log!H701="female","Female", ISBLANK(citizen_services_records_log!H701),"None", citizen_services_records_log!H701 = "Female", "Female", citizen_services_records_log!H701="Male","Male")</f>
        <v>None</v>
      </c>
      <c r="I701" s="6" t="str">
        <f>IF(OR(ISBLANK(citizen_services_records_log!I701),UPPER(TRIM(citizen_services_records_log!I701))="N/A"),"None",_xlfn.LET(_xlpm.d,RIGHT(SUBSTITUTE(SUBSTITUTE(SUBSTITUTE(SUBSTITUTE(citizen_services_records_log!I701," ",""),"-",""),"(",""),")",""),9),"0"&amp;LEFT(_xlpm.d,2)&amp;" "&amp;MID(_xlpm.d,3,3)&amp;" "&amp;RIGHT(_xlpm.d,4)))</f>
        <v>084 802 1926</v>
      </c>
      <c r="J701" s="5" t="str" cm="1">
        <f t="array" ref="J701">_xlfn.IFS(ISTEXT(citizen_services_records_log!J701),citizen_services_records_log!J701,ISBLANK(citizen_services_records_log!J701),"None")</f>
        <v>Ward 18</v>
      </c>
      <c r="K701" s="5" t="str" cm="1">
        <f t="array" ref="K701">_xlfn.IFS(ISTEXT(citizen_services_records_log!K701),citizen_services_records_log!K701, ISBLANK(citizen_services_records_log!K701),"None")</f>
        <v>Child Support Grant</v>
      </c>
      <c r="L701" s="5" t="str" cm="1">
        <f t="array" ref="L701">SUBSTITUTE(PROPER(_xlfn.IFS(ISTEXT(citizen_services_records_log!L701),citizen_services_records_log!L701, ISBLANK(citizen_services_records_log!L701),"None")),"Id","ID",1)</f>
        <v>Rejected</v>
      </c>
      <c r="M701" s="5" t="str" cm="1">
        <f t="array" ref="M701">IF(citizen_services_records_log!M701 = "Re-opened","Re-opened",PROPER(_xlfn.IFS(ISTEXT(citizen_services_records_log!M701),citizen_services_records_log!M701, ISBLANK(citizen_services_records_log!M701),"None")))</f>
        <v>Resolved</v>
      </c>
      <c r="N701" s="5" t="str" cm="1">
        <f t="array" ref="N701">(_xlfn.IFS(ISTEXT(citizen_services_records_log!N701),citizen_services_records_log!N701,ISBLANK(citizen_services_records_log!N701),"None"))</f>
        <v>Q232</v>
      </c>
      <c r="O701" s="5" t="str" cm="1">
        <f t="array" ref="O701">_xlfn.IFS(ISTEXT(citizen_services_records_log!O701),PROPER(citizen_services_records_log!O701),ISBLANK(citizen_services_records_log!O701),"None")</f>
        <v>Lerato Coetzee</v>
      </c>
      <c r="P701" s="4" t="str">
        <f>IF(ISBLANK(citizen_services_records_log!P701),"None",IF(ISNUMBER(citizen_services_records_log!P701),citizen_services_records_log!P701,DATE(RIGHT(citizen_services_records_log!P701,4),MID(citizen_services_records_log!P701,4,2),LEFT(citizen_services_records_log!P701,2))))</f>
        <v>None</v>
      </c>
      <c r="Q701" s="5" t="str" cm="1">
        <f t="array" ref="Q701">SUBSTITUTE(_xlfn.IFS(ISTEXT(citizen_services_records_log!Q701),PROPER(citizen_services_records_log!Q701),ISBLANK(citizen_services_records_log!Q701),"None"),"Id","ID",1)</f>
        <v>Record Incomplete - Contact Number Illegible On Form</v>
      </c>
    </row>
    <row r="702" spans="1:17" x14ac:dyDescent="0.3">
      <c r="A702" s="5" t="str">
        <f>IF(ISBLANK(citizen_services_records_log!A702),"None",(CONCATENATE(UPPER(_xlfn.TEXTBEFORE(SUBSTITUTE(citizen_services_records_log!A702, "-", ""), {"0","1","2","3","4","5","6","7","8","9"}, 1)),"-",RIGHT(citizen_services_records_log!A702,6))))</f>
        <v>DHA-000765</v>
      </c>
      <c r="B702" s="2">
        <f>IF(ISBLANK(citizen_services_records_log!B702),"None",IF(ISNUMBER(citizen_services_records_log!B702),citizen_services_records_log!B702,DATE(RIGHT(citizen_services_records_log!B702,4),MID(citizen_services_records_log!B702,4,2),LEFT(citizen_services_records_log!B702,2))))</f>
        <v>46239</v>
      </c>
      <c r="C702" s="5" t="str">
        <f>IF(citizen_services_records_log!C702 = "SASSA Grant Status Enquiry","SASSA - Grant Status Enquiry",IF(citizen_services_records_log!C702 = "SASSA Grant Application",  "SASSA - Grant Application", IF(citizen_services_records_log!C702=0,"None", citizen_services_records_log!C702)))</f>
        <v>Home Affairs - Birth Certificate</v>
      </c>
      <c r="D702" s="5" t="str" cm="1">
        <f t="array" ref="D702">_xlfn.IFS(ISTEXT(citizen_services_records_log!D702),PROPER(citizen_services_records_log!D702),ISBLANK(citizen_services_records_log!D702),"None")</f>
        <v>Sebokeng Sassa Office</v>
      </c>
      <c r="E702" s="5" t="str" cm="1">
        <f t="array" ref="E702">_xlfn.IFS(ISTEXT(citizen_services_records_log!E702),PROPER(citizen_services_records_log!E702),ISBLANK(citizen_services_records_log!E702),"None")</f>
        <v>Mandla Radebe</v>
      </c>
      <c r="F702" s="6" cm="1">
        <f t="array" ref="F702">_xlfn.IFS(ISBLANK(citizen_services_records_log!F702),"None", TYPE(citizen_services_records_log!F702)=1,citizen_services_records_log!F702,citizen_services_records_log!F702="ID NOT PROVIDED","ID not provided" )</f>
        <v>404000000000</v>
      </c>
      <c r="G702" s="4">
        <f>IF(ISBLANK(citizen_services_records_log!G702),"None",IF(ISNUMBER(citizen_services_records_log!G702),citizen_services_records_log!G702,DATE(RIGHT(citizen_services_records_log!G702,4),MID(citizen_services_records_log!G702,4,2),LEFT(citizen_services_records_log!G702,2))))</f>
        <v>38083</v>
      </c>
      <c r="H702" s="5" t="str" cm="1">
        <f t="array" ref="H702">_xlfn.IFS(citizen_services_records_log!H702="M", "Male", citizen_services_records_log!H702 = "F", "Female", citizen_services_records_log!H702="male", "Male", citizen_services_records_log!H702="female","Female", ISBLANK(citizen_services_records_log!H702),"None", citizen_services_records_log!H702 = "Female", "Female", citizen_services_records_log!H702="Male","Male")</f>
        <v>Male</v>
      </c>
      <c r="I702" s="6" t="str">
        <f>IF(OR(ISBLANK(citizen_services_records_log!I702),UPPER(TRIM(citizen_services_records_log!I702))="N/A"),"None",_xlfn.LET(_xlpm.d,RIGHT(SUBSTITUTE(SUBSTITUTE(SUBSTITUTE(SUBSTITUTE(citizen_services_records_log!I702," ",""),"-",""),"(",""),")",""),9),"0"&amp;LEFT(_xlpm.d,2)&amp;" "&amp;MID(_xlpm.d,3,3)&amp;" "&amp;RIGHT(_xlpm.d,4)))</f>
        <v>076 419 9543</v>
      </c>
      <c r="J702" s="5" t="str" cm="1">
        <f t="array" ref="J702">_xlfn.IFS(ISTEXT(citizen_services_records_log!J702),citizen_services_records_log!J702,ISBLANK(citizen_services_records_log!J702),"None")</f>
        <v>Ward 19</v>
      </c>
      <c r="K702" s="5" t="str" cm="1">
        <f t="array" ref="K702">_xlfn.IFS(ISTEXT(citizen_services_records_log!K702),citizen_services_records_log!K702, ISBLANK(citizen_services_records_log!K702),"None")</f>
        <v>None</v>
      </c>
      <c r="L702" s="5" t="str" cm="1">
        <f t="array" ref="L702">SUBSTITUTE(PROPER(_xlfn.IFS(ISTEXT(citizen_services_records_log!L702),citizen_services_records_log!L702, ISBLANK(citizen_services_records_log!L702),"None")),"Id","ID",1)</f>
        <v>Complete</v>
      </c>
      <c r="M702" s="5" t="str" cm="1">
        <f t="array" ref="M702">IF(citizen_services_records_log!M702 = "Re-opened","Re-opened",PROPER(_xlfn.IFS(ISTEXT(citizen_services_records_log!M702),citizen_services_records_log!M702, ISBLANK(citizen_services_records_log!M702),"None")))</f>
        <v>Escalated</v>
      </c>
      <c r="N702" s="5" t="str" cm="1">
        <f t="array" ref="N702">(_xlfn.IFS(ISTEXT(citizen_services_records_log!N702),citizen_services_records_log!N702,ISBLANK(citizen_services_records_log!N702),"None"))</f>
        <v>Q279</v>
      </c>
      <c r="O702" s="5" t="str" cm="1">
        <f t="array" ref="O702">_xlfn.IFS(ISTEXT(citizen_services_records_log!O702),PROPER(citizen_services_records_log!O702),ISBLANK(citizen_services_records_log!O702),"None")</f>
        <v>Zanele Radebe</v>
      </c>
      <c r="P702" s="4" t="str">
        <f>IF(ISBLANK(citizen_services_records_log!P702),"None",IF(ISNUMBER(citizen_services_records_log!P702),citizen_services_records_log!P702,DATE(RIGHT(citizen_services_records_log!P702,4),MID(citizen_services_records_log!P702,4,2),LEFT(citizen_services_records_log!P702,2))))</f>
        <v>None</v>
      </c>
      <c r="Q702" s="5" t="str" cm="1">
        <f t="array" ref="Q702">SUBSTITUTE(_xlfn.IFS(ISTEXT(citizen_services_records_log!Q702),PROPER(citizen_services_records_log!Q702),ISBLANK(citizen_services_records_log!Q702),"None"),"Id","ID",1)</f>
        <v>Home Affairs System Down For Maintenance During Visit</v>
      </c>
    </row>
    <row r="703" spans="1:17" x14ac:dyDescent="0.3">
      <c r="A703" s="5" t="str">
        <f>IF(ISBLANK(citizen_services_records_log!A703),"None",(CONCATENATE(UPPER(_xlfn.TEXTBEFORE(SUBSTITUTE(citizen_services_records_log!A703, "-", ""), {"0","1","2","3","4","5","6","7","8","9"}, 1)),"-",RIGHT(citizen_services_records_log!A703,6))))</f>
        <v>DHA-000925</v>
      </c>
      <c r="B703" s="2">
        <f>IF(ISBLANK(citizen_services_records_log!B703),"None",IF(ISNUMBER(citizen_services_records_log!B703),citizen_services_records_log!B703,DATE(RIGHT(citizen_services_records_log!B703,4),MID(citizen_services_records_log!B703,4,2),LEFT(citizen_services_records_log!B703,2))))</f>
        <v>46026</v>
      </c>
      <c r="C703" s="5" t="str">
        <f>IF(citizen_services_records_log!C703 = "SASSA Grant Status Enquiry","SASSA - Grant Status Enquiry",IF(citizen_services_records_log!C703 = "SASSA Grant Application",  "SASSA - Grant Application", IF(citizen_services_records_log!C703=0,"None", citizen_services_records_log!C703)))</f>
        <v>Home Affairs - ID Application</v>
      </c>
      <c r="D703" s="5" t="str" cm="1">
        <f t="array" ref="D703">_xlfn.IFS(ISTEXT(citizen_services_records_log!D703),PROPER(citizen_services_records_log!D703),ISBLANK(citizen_services_records_log!D703),"None")</f>
        <v>Sebokeng Sassa Office</v>
      </c>
      <c r="E703" s="5" t="str" cm="1">
        <f t="array" ref="E703">_xlfn.IFS(ISTEXT(citizen_services_records_log!E703),PROPER(citizen_services_records_log!E703),ISBLANK(citizen_services_records_log!E703),"None")</f>
        <v>Nomvula Fourie</v>
      </c>
      <c r="F703" s="6" cm="1">
        <f t="array" ref="F703">_xlfn.IFS(ISBLANK(citizen_services_records_log!F703),"None", TYPE(citizen_services_records_log!F703)=1,citizen_services_records_log!F703,citizen_services_records_log!F703="ID NOT PROVIDED","ID not provided" )</f>
        <v>8200000000000</v>
      </c>
      <c r="G703" s="4">
        <f>IF(ISBLANK(citizen_services_records_log!G703),"None",IF(ISNUMBER(citizen_services_records_log!G703),citizen_services_records_log!G703,DATE(RIGHT(citizen_services_records_log!G703,4),MID(citizen_services_records_log!G703,4,2),LEFT(citizen_services_records_log!G703,2))))</f>
        <v>29964</v>
      </c>
      <c r="H703" s="5" t="str" cm="1">
        <f t="array" ref="H703">_xlfn.IFS(citizen_services_records_log!H703="M", "Male", citizen_services_records_log!H703 = "F", "Female", citizen_services_records_log!H703="male", "Male", citizen_services_records_log!H703="female","Female", ISBLANK(citizen_services_records_log!H703),"None", citizen_services_records_log!H703 = "Female", "Female", citizen_services_records_log!H703="Male","Male")</f>
        <v>Female</v>
      </c>
      <c r="I703" s="6" t="str">
        <f>IF(OR(ISBLANK(citizen_services_records_log!I703),UPPER(TRIM(citizen_services_records_log!I703))="N/A"),"None",_xlfn.LET(_xlpm.d,RIGHT(SUBSTITUTE(SUBSTITUTE(SUBSTITUTE(SUBSTITUTE(citizen_services_records_log!I703," ",""),"-",""),"(",""),")",""),9),"0"&amp;LEFT(_xlpm.d,2)&amp;" "&amp;MID(_xlpm.d,3,3)&amp;" "&amp;RIGHT(_xlpm.d,4)))</f>
        <v>073 566 1964</v>
      </c>
      <c r="J703" s="5" t="str" cm="1">
        <f t="array" ref="J703">_xlfn.IFS(ISTEXT(citizen_services_records_log!J703),citizen_services_records_log!J703,ISBLANK(citizen_services_records_log!J703),"None")</f>
        <v>None</v>
      </c>
      <c r="K703" s="5" t="str" cm="1">
        <f t="array" ref="K703">_xlfn.IFS(ISTEXT(citizen_services_records_log!K703),citizen_services_records_log!K703, ISBLANK(citizen_services_records_log!K703),"None")</f>
        <v>None</v>
      </c>
      <c r="L703" s="5" t="str" cm="1">
        <f t="array" ref="L703">SUBSTITUTE(PROPER(_xlfn.IFS(ISTEXT(citizen_services_records_log!L703),citizen_services_records_log!L703, ISBLANK(citizen_services_records_log!L703),"None")),"Id","ID",1)</f>
        <v>Incomplete - Missing Proof Of Residence</v>
      </c>
      <c r="M703" s="5" t="str" cm="1">
        <f t="array" ref="M703">IF(citizen_services_records_log!M703 = "Re-opened","Re-opened",PROPER(_xlfn.IFS(ISTEXT(citizen_services_records_log!M703),citizen_services_records_log!M703, ISBLANK(citizen_services_records_log!M703),"None")))</f>
        <v>Escalated</v>
      </c>
      <c r="N703" s="5" t="str" cm="1">
        <f t="array" ref="N703">(_xlfn.IFS(ISTEXT(citizen_services_records_log!N703),citizen_services_records_log!N703,ISBLANK(citizen_services_records_log!N703),"None"))</f>
        <v>Q155</v>
      </c>
      <c r="O703" s="5" t="str" cm="1">
        <f t="array" ref="O703">_xlfn.IFS(ISTEXT(citizen_services_records_log!O703),PROPER(citizen_services_records_log!O703),ISBLANK(citizen_services_records_log!O703),"None")</f>
        <v>Deon Mahlangu</v>
      </c>
      <c r="P703" s="4">
        <f>IF(ISBLANK(citizen_services_records_log!P703),"None",IF(ISNUMBER(citizen_services_records_log!P703),citizen_services_records_log!P703,DATE(RIGHT(citizen_services_records_log!P703,4),MID(citizen_services_records_log!P703,4,2),LEFT(citizen_services_records_log!P703,2))))</f>
        <v>46056</v>
      </c>
      <c r="Q703" s="5" t="str" cm="1">
        <f t="array" ref="Q703">SUBSTITUTE(_xlfn.IFS(ISTEXT(citizen_services_records_log!Q703),PROPER(citizen_services_records_log!Q703),ISBLANK(citizen_services_records_log!Q703),"None"),"Id","ID",1)</f>
        <v>Interpreter Required - Assisted In Sesotho</v>
      </c>
    </row>
    <row r="704" spans="1:17" x14ac:dyDescent="0.3">
      <c r="A704" s="5" t="str">
        <f>IF(ISBLANK(citizen_services_records_log!A704),"None",(CONCATENATE(UPPER(_xlfn.TEXTBEFORE(SUBSTITUTE(citizen_services_records_log!A704, "-", ""), {"0","1","2","3","4","5","6","7","8","9"}, 1)),"-",RIGHT(citizen_services_records_log!A704,6))))</f>
        <v>SASSA-000519</v>
      </c>
      <c r="B704" s="2">
        <f>IF(ISBLANK(citizen_services_records_log!B704),"None",IF(ISNUMBER(citizen_services_records_log!B704),citizen_services_records_log!B704,DATE(RIGHT(citizen_services_records_log!B704,4),MID(citizen_services_records_log!B704,4,2),LEFT(citizen_services_records_log!B704,2))))</f>
        <v>46164</v>
      </c>
      <c r="C704" s="5" t="str">
        <f>IF(citizen_services_records_log!C704 = "SASSA Grant Status Enquiry","SASSA - Grant Status Enquiry",IF(citizen_services_records_log!C704 = "SASSA Grant Application",  "SASSA - Grant Application", IF(citizen_services_records_log!C704=0,"None", citizen_services_records_log!C704)))</f>
        <v>SASSA - Grant Status Enquiry</v>
      </c>
      <c r="D704" s="5" t="str" cm="1">
        <f t="array" ref="D704">_xlfn.IFS(ISTEXT(citizen_services_records_log!D704),PROPER(citizen_services_records_log!D704),ISBLANK(citizen_services_records_log!D704),"None")</f>
        <v>Three Rivers Clinic</v>
      </c>
      <c r="E704" s="5" t="str" cm="1">
        <f t="array" ref="E704">_xlfn.IFS(ISTEXT(citizen_services_records_log!E704),PROPER(citizen_services_records_log!E704),ISBLANK(citizen_services_records_log!E704),"None")</f>
        <v>Pieter Steyn</v>
      </c>
      <c r="F704" s="6" cm="1">
        <f t="array" ref="F704">_xlfn.IFS(ISBLANK(citizen_services_records_log!F704),"None", TYPE(citizen_services_records_log!F704)=1,citizen_services_records_log!F704,citizen_services_records_log!F704="ID NOT PROVIDED","ID not provided" )</f>
        <v>6310000000000</v>
      </c>
      <c r="G704" s="4">
        <f>IF(ISBLANK(citizen_services_records_log!G704),"None",IF(ISNUMBER(citizen_services_records_log!G704),citizen_services_records_log!G704,DATE(RIGHT(citizen_services_records_log!G704,4),MID(citizen_services_records_log!G704,4,2),LEFT(citizen_services_records_log!G704,2))))</f>
        <v>23175</v>
      </c>
      <c r="H704" s="5" t="str" cm="1">
        <f t="array" ref="H704">_xlfn.IFS(citizen_services_records_log!H704="M", "Male", citizen_services_records_log!H704 = "F", "Female", citizen_services_records_log!H704="male", "Male", citizen_services_records_log!H704="female","Female", ISBLANK(citizen_services_records_log!H704),"None", citizen_services_records_log!H704 = "Female", "Female", citizen_services_records_log!H704="Male","Male")</f>
        <v>Male</v>
      </c>
      <c r="I704" s="6" t="str">
        <f>IF(OR(ISBLANK(citizen_services_records_log!I704),UPPER(TRIM(citizen_services_records_log!I704))="N/A"),"None",_xlfn.LET(_xlpm.d,RIGHT(SUBSTITUTE(SUBSTITUTE(SUBSTITUTE(SUBSTITUTE(citizen_services_records_log!I704," ",""),"-",""),"(",""),")",""),9),"0"&amp;LEFT(_xlpm.d,2)&amp;" "&amp;MID(_xlpm.d,3,3)&amp;" "&amp;RIGHT(_xlpm.d,4)))</f>
        <v>066 134 0409</v>
      </c>
      <c r="J704" s="5" t="str" cm="1">
        <f t="array" ref="J704">_xlfn.IFS(ISTEXT(citizen_services_records_log!J704),citizen_services_records_log!J704,ISBLANK(citizen_services_records_log!J704),"None")</f>
        <v>Ward 22</v>
      </c>
      <c r="K704" s="5" t="str" cm="1">
        <f t="array" ref="K704">_xlfn.IFS(ISTEXT(citizen_services_records_log!K704),citizen_services_records_log!K704, ISBLANK(citizen_services_records_log!K704),"None")</f>
        <v>None</v>
      </c>
      <c r="L704" s="5" t="str" cm="1">
        <f t="array" ref="L704">SUBSTITUTE(PROPER(_xlfn.IFS(ISTEXT(citizen_services_records_log!L704),citizen_services_records_log!L704, ISBLANK(citizen_services_records_log!L704),"None")),"Id","ID",1)</f>
        <v>Complete</v>
      </c>
      <c r="M704" s="5" t="str" cm="1">
        <f t="array" ref="M704">IF(citizen_services_records_log!M704 = "Re-opened","Re-opened",PROPER(_xlfn.IFS(ISTEXT(citizen_services_records_log!M704),citizen_services_records_log!M704, ISBLANK(citizen_services_records_log!M704),"None")))</f>
        <v>Resolved</v>
      </c>
      <c r="N704" s="5" t="str" cm="1">
        <f t="array" ref="N704">(_xlfn.IFS(ISTEXT(citizen_services_records_log!N704),citizen_services_records_log!N704,ISBLANK(citizen_services_records_log!N704),"None"))</f>
        <v>Q232</v>
      </c>
      <c r="O704" s="5" t="str" cm="1">
        <f t="array" ref="O704">_xlfn.IFS(ISTEXT(citizen_services_records_log!O704),PROPER(citizen_services_records_log!O704),ISBLANK(citizen_services_records_log!O704),"None")</f>
        <v>Lerato Swart</v>
      </c>
      <c r="P704" s="4" t="str">
        <f>IF(ISBLANK(citizen_services_records_log!P704),"None",IF(ISNUMBER(citizen_services_records_log!P704),citizen_services_records_log!P704,DATE(RIGHT(citizen_services_records_log!P704,4),MID(citizen_services_records_log!P704,4,2),LEFT(citizen_services_records_log!P704,2))))</f>
        <v>None</v>
      </c>
      <c r="Q704" s="5" t="str" cm="1">
        <f t="array" ref="Q704">SUBSTITUTE(_xlfn.IFS(ISTEXT(citizen_services_records_log!Q704),PROPER(citizen_services_records_log!Q704),ISBLANK(citizen_services_records_log!Q704),"None"),"Id","ID",1)</f>
        <v>None</v>
      </c>
    </row>
    <row r="705" spans="1:17" x14ac:dyDescent="0.3">
      <c r="A705" s="5" t="str">
        <f>IF(ISBLANK(citizen_services_records_log!A705),"None",(CONCATENATE(UPPER(_xlfn.TEXTBEFORE(SUBSTITUTE(citizen_services_records_log!A705, "-", ""), {"0","1","2","3","4","5","6","7","8","9"}, 1)),"-",RIGHT(citizen_services_records_log!A705,6))))</f>
        <v>SASSA-000930</v>
      </c>
      <c r="B705" s="2">
        <f>IF(ISBLANK(citizen_services_records_log!B705),"None",IF(ISNUMBER(citizen_services_records_log!B705),citizen_services_records_log!B705,DATE(RIGHT(citizen_services_records_log!B705,4),MID(citizen_services_records_log!B705,4,2),LEFT(citizen_services_records_log!B705,2))))</f>
        <v>46103</v>
      </c>
      <c r="C705" s="5" t="str">
        <f>IF(citizen_services_records_log!C705 = "SASSA Grant Status Enquiry","SASSA - Grant Status Enquiry",IF(citizen_services_records_log!C705 = "SASSA Grant Application",  "SASSA - Grant Application", IF(citizen_services_records_log!C705=0,"None", citizen_services_records_log!C705)))</f>
        <v>SASSA - Grant Application</v>
      </c>
      <c r="D705" s="5" t="str" cm="1">
        <f t="array" ref="D705">_xlfn.IFS(ISTEXT(citizen_services_records_log!D705),PROPER(citizen_services_records_log!D705),ISBLANK(citizen_services_records_log!D705),"None")</f>
        <v>Vereeniging Home Affairs</v>
      </c>
      <c r="E705" s="5" t="str" cm="1">
        <f t="array" ref="E705">_xlfn.IFS(ISTEXT(citizen_services_records_log!E705),PROPER(citizen_services_records_log!E705),ISBLANK(citizen_services_records_log!E705),"None")</f>
        <v>Willem Pretorius</v>
      </c>
      <c r="F705" s="6" cm="1">
        <f t="array" ref="F705">_xlfn.IFS(ISBLANK(citizen_services_records_log!F705),"None", TYPE(citizen_services_records_log!F705)=1,citizen_services_records_log!F705,citizen_services_records_log!F705="ID NOT PROVIDED","ID not provided" )</f>
        <v>8110000000000</v>
      </c>
      <c r="G705" s="4">
        <f>IF(ISBLANK(citizen_services_records_log!G705),"None",IF(ISNUMBER(citizen_services_records_log!G705),citizen_services_records_log!G705,DATE(RIGHT(citizen_services_records_log!G705,4),MID(citizen_services_records_log!G705,4,2),LEFT(citizen_services_records_log!G705,2))))</f>
        <v>29942</v>
      </c>
      <c r="H705" s="5" t="str" cm="1">
        <f t="array" ref="H705">_xlfn.IFS(citizen_services_records_log!H705="M", "Male", citizen_services_records_log!H705 = "F", "Female", citizen_services_records_log!H705="male", "Male", citizen_services_records_log!H705="female","Female", ISBLANK(citizen_services_records_log!H705),"None", citizen_services_records_log!H705 = "Female", "Female", citizen_services_records_log!H705="Male","Male")</f>
        <v>Female</v>
      </c>
      <c r="I705" s="6" t="str">
        <f>IF(OR(ISBLANK(citizen_services_records_log!I705),UPPER(TRIM(citizen_services_records_log!I705))="N/A"),"None",_xlfn.LET(_xlpm.d,RIGHT(SUBSTITUTE(SUBSTITUTE(SUBSTITUTE(SUBSTITUTE(citizen_services_records_log!I705," ",""),"-",""),"(",""),")",""),9),"0"&amp;LEFT(_xlpm.d,2)&amp;" "&amp;MID(_xlpm.d,3,3)&amp;" "&amp;RIGHT(_xlpm.d,4)))</f>
        <v>066 496 7428</v>
      </c>
      <c r="J705" s="5" t="str" cm="1">
        <f t="array" ref="J705">_xlfn.IFS(ISTEXT(citizen_services_records_log!J705),citizen_services_records_log!J705,ISBLANK(citizen_services_records_log!J705),"None")</f>
        <v>Ward 7</v>
      </c>
      <c r="K705" s="5" t="str" cm="1">
        <f t="array" ref="K705">_xlfn.IFS(ISTEXT(citizen_services_records_log!K705),citizen_services_records_log!K705, ISBLANK(citizen_services_records_log!K705),"None")</f>
        <v>Social Relief of Distress (SRD)</v>
      </c>
      <c r="L705" s="5" t="str" cm="1">
        <f t="array" ref="L705">SUBSTITUTE(PROPER(_xlfn.IFS(ISTEXT(citizen_services_records_log!L705),citizen_services_records_log!L705, ISBLANK(citizen_services_records_log!L705),"None")),"Id","ID",1)</f>
        <v>Under Review</v>
      </c>
      <c r="M705" s="5" t="str" cm="1">
        <f t="array" ref="M705">IF(citizen_services_records_log!M705 = "Re-opened","Re-opened",PROPER(_xlfn.IFS(ISTEXT(citizen_services_records_log!M705),citizen_services_records_log!M705, ISBLANK(citizen_services_records_log!M705),"None")))</f>
        <v>Captured</v>
      </c>
      <c r="N705" s="5" t="str" cm="1">
        <f t="array" ref="N705">(_xlfn.IFS(ISTEXT(citizen_services_records_log!N705),citizen_services_records_log!N705,ISBLANK(citizen_services_records_log!N705),"None"))</f>
        <v>Q034</v>
      </c>
      <c r="O705" s="5" t="str" cm="1">
        <f t="array" ref="O705">_xlfn.IFS(ISTEXT(citizen_services_records_log!O705),PROPER(citizen_services_records_log!O705),ISBLANK(citizen_services_records_log!O705),"None")</f>
        <v>Lerato Meyer</v>
      </c>
      <c r="P705" s="4" t="str">
        <f>IF(ISBLANK(citizen_services_records_log!P705),"None",IF(ISNUMBER(citizen_services_records_log!P705),citizen_services_records_log!P705,DATE(RIGHT(citizen_services_records_log!P705,4),MID(citizen_services_records_log!P705,4,2),LEFT(citizen_services_records_log!P705,2))))</f>
        <v>None</v>
      </c>
      <c r="Q705" s="5" t="str" cm="1">
        <f t="array" ref="Q705">SUBSTITUTE(_xlfn.IFS(ISTEXT(citizen_services_records_log!Q705),PROPER(citizen_services_records_log!Q705),ISBLANK(citizen_services_records_log!Q705),"None"),"Id","ID",1)</f>
        <v>None</v>
      </c>
    </row>
    <row r="706" spans="1:17" x14ac:dyDescent="0.3">
      <c r="A706" s="5" t="str">
        <f>IF(ISBLANK(citizen_services_records_log!A706),"None",(CONCATENATE(UPPER(_xlfn.TEXTBEFORE(SUBSTITUTE(citizen_services_records_log!A706, "-", ""), {"0","1","2","3","4","5","6","7","8","9"}, 1)),"-",RIGHT(citizen_services_records_log!A706,6))))</f>
        <v>CLN-000461</v>
      </c>
      <c r="B706" s="2">
        <f>IF(ISBLANK(citizen_services_records_log!B706),"None",IF(ISNUMBER(citizen_services_records_log!B706),citizen_services_records_log!B706,DATE(RIGHT(citizen_services_records_log!B706,4),MID(citizen_services_records_log!B706,4,2),LEFT(citizen_services_records_log!B706,2))))</f>
        <v>45973</v>
      </c>
      <c r="C706" s="5" t="str">
        <f>IF(citizen_services_records_log!C706 = "SASSA Grant Status Enquiry","SASSA - Grant Status Enquiry",IF(citizen_services_records_log!C706 = "SASSA Grant Application",  "SASSA - Grant Application", IF(citizen_services_records_log!C706=0,"None", citizen_services_records_log!C706)))</f>
        <v>Clinic - General Consultation</v>
      </c>
      <c r="D706" s="5" t="str" cm="1">
        <f t="array" ref="D706">_xlfn.IFS(ISTEXT(citizen_services_records_log!D706),PROPER(citizen_services_records_log!D706),ISBLANK(citizen_services_records_log!D706),"None")</f>
        <v>Sasolburg Home Affairs</v>
      </c>
      <c r="E706" s="5" t="str" cm="1">
        <f t="array" ref="E706">_xlfn.IFS(ISTEXT(citizen_services_records_log!E706),PROPER(citizen_services_records_log!E706),ISBLANK(citizen_services_records_log!E706),"None")</f>
        <v>Nomvula Khumalo</v>
      </c>
      <c r="F706" s="6" cm="1">
        <f t="array" ref="F706">_xlfn.IFS(ISBLANK(citizen_services_records_log!F706),"None", TYPE(citizen_services_records_log!F706)=1,citizen_services_records_log!F706,citizen_services_records_log!F706="ID NOT PROVIDED","ID not provided" )</f>
        <v>8010000000000</v>
      </c>
      <c r="G706" s="4">
        <f>IF(ISBLANK(citizen_services_records_log!G706),"None",IF(ISNUMBER(citizen_services_records_log!G706),citizen_services_records_log!G706,DATE(RIGHT(citizen_services_records_log!G706,4),MID(citizen_services_records_log!G706,4,2),LEFT(citizen_services_records_log!G706,2))))</f>
        <v>29459</v>
      </c>
      <c r="H706" s="5" t="str" cm="1">
        <f t="array" ref="H706">_xlfn.IFS(citizen_services_records_log!H706="M", "Male", citizen_services_records_log!H706 = "F", "Female", citizen_services_records_log!H706="male", "Male", citizen_services_records_log!H706="female","Female", ISBLANK(citizen_services_records_log!H706),"None", citizen_services_records_log!H706 = "Female", "Female", citizen_services_records_log!H706="Male","Male")</f>
        <v>None</v>
      </c>
      <c r="I706" s="6" t="str">
        <f>IF(OR(ISBLANK(citizen_services_records_log!I706),UPPER(TRIM(citizen_services_records_log!I706))="N/A"),"None",_xlfn.LET(_xlpm.d,RIGHT(SUBSTITUTE(SUBSTITUTE(SUBSTITUTE(SUBSTITUTE(citizen_services_records_log!I706," ",""),"-",""),"(",""),")",""),9),"0"&amp;LEFT(_xlpm.d,2)&amp;" "&amp;MID(_xlpm.d,3,3)&amp;" "&amp;RIGHT(_xlpm.d,4)))</f>
        <v>064 479 1017</v>
      </c>
      <c r="J706" s="5" t="str" cm="1">
        <f t="array" ref="J706">_xlfn.IFS(ISTEXT(citizen_services_records_log!J706),citizen_services_records_log!J706,ISBLANK(citizen_services_records_log!J706),"None")</f>
        <v>None</v>
      </c>
      <c r="K706" s="5" t="str" cm="1">
        <f t="array" ref="K706">_xlfn.IFS(ISTEXT(citizen_services_records_log!K706),citizen_services_records_log!K706, ISBLANK(citizen_services_records_log!K706),"None")</f>
        <v>None</v>
      </c>
      <c r="L706" s="5" t="str" cm="1">
        <f t="array" ref="L706">SUBSTITUTE(PROPER(_xlfn.IFS(ISTEXT(citizen_services_records_log!L706),citizen_services_records_log!L706, ISBLANK(citizen_services_records_log!L706),"None")),"Id","ID",1)</f>
        <v>Approved</v>
      </c>
      <c r="M706" s="5" t="str" cm="1">
        <f t="array" ref="M706">IF(citizen_services_records_log!M706 = "Re-opened","Re-opened",PROPER(_xlfn.IFS(ISTEXT(citizen_services_records_log!M706),citizen_services_records_log!M706, ISBLANK(citizen_services_records_log!M706),"None")))</f>
        <v>Closed</v>
      </c>
      <c r="N706" s="5" t="str" cm="1">
        <f t="array" ref="N706">(_xlfn.IFS(ISTEXT(citizen_services_records_log!N706),citizen_services_records_log!N706,ISBLANK(citizen_services_records_log!N706),"None"))</f>
        <v>Q076</v>
      </c>
      <c r="O706" s="5" t="str" cm="1">
        <f t="array" ref="O706">_xlfn.IFS(ISTEXT(citizen_services_records_log!O706),PROPER(citizen_services_records_log!O706),ISBLANK(citizen_services_records_log!O706),"None")</f>
        <v>Marius Khumalo</v>
      </c>
      <c r="P706" s="4" t="str">
        <f>IF(ISBLANK(citizen_services_records_log!P706),"None",IF(ISNUMBER(citizen_services_records_log!P706),citizen_services_records_log!P706,DATE(RIGHT(citizen_services_records_log!P706,4),MID(citizen_services_records_log!P706,4,2),LEFT(citizen_services_records_log!P706,2))))</f>
        <v>None</v>
      </c>
      <c r="Q706" s="5" t="str" cm="1">
        <f t="array" ref="Q706">SUBSTITUTE(_xlfn.IFS(ISTEXT(citizen_services_records_log!Q706),PROPER(citizen_services_records_log!Q706),ISBLANK(citizen_services_records_log!Q706),"None"),"Id","ID",1)</f>
        <v>Record Incomplete - Contact Number Illegible On Form</v>
      </c>
    </row>
    <row r="707" spans="1:17" x14ac:dyDescent="0.3">
      <c r="A707" s="5" t="str">
        <f>IF(ISBLANK(citizen_services_records_log!A707),"None",(CONCATENATE(UPPER(_xlfn.TEXTBEFORE(SUBSTITUTE(citizen_services_records_log!A707, "-", ""), {"0","1","2","3","4","5","6","7","8","9"}, 1)),"-",RIGHT(citizen_services_records_log!A707,6))))</f>
        <v>SASSA-000312</v>
      </c>
      <c r="B707" s="2">
        <f>IF(ISBLANK(citizen_services_records_log!B707),"None",IF(ISNUMBER(citizen_services_records_log!B707),citizen_services_records_log!B707,DATE(RIGHT(citizen_services_records_log!B707,4),MID(citizen_services_records_log!B707,4,2),LEFT(citizen_services_records_log!B707,2))))</f>
        <v>46172</v>
      </c>
      <c r="C707" s="5" t="str">
        <f>IF(citizen_services_records_log!C707 = "SASSA Grant Status Enquiry","SASSA - Grant Status Enquiry",IF(citizen_services_records_log!C707 = "SASSA Grant Application",  "SASSA - Grant Application", IF(citizen_services_records_log!C707=0,"None", citizen_services_records_log!C707)))</f>
        <v>SASSA - Grant Application</v>
      </c>
      <c r="D707" s="5" t="str" cm="1">
        <f t="array" ref="D707">_xlfn.IFS(ISTEXT(citizen_services_records_log!D707),PROPER(citizen_services_records_log!D707),ISBLANK(citizen_services_records_log!D707),"None")</f>
        <v>Sharpeville Clinic</v>
      </c>
      <c r="E707" s="5" t="str" cm="1">
        <f t="array" ref="E707">_xlfn.IFS(ISTEXT(citizen_services_records_log!E707),PROPER(citizen_services_records_log!E707),ISBLANK(citizen_services_records_log!E707),"None")</f>
        <v>Lindiwe Mahlangu</v>
      </c>
      <c r="F707" s="6" cm="1">
        <f t="array" ref="F707">_xlfn.IFS(ISBLANK(citizen_services_records_log!F707),"None", TYPE(citizen_services_records_log!F707)=1,citizen_services_records_log!F707,citizen_services_records_log!F707="ID NOT PROVIDED","ID not provided" )</f>
        <v>6300000000000</v>
      </c>
      <c r="G707" s="4">
        <f>IF(ISBLANK(citizen_services_records_log!G707),"None",IF(ISNUMBER(citizen_services_records_log!G707),citizen_services_records_log!G707,DATE(RIGHT(citizen_services_records_log!G707,4),MID(citizen_services_records_log!G707,4,2),LEFT(citizen_services_records_log!G707,2))))</f>
        <v>23024</v>
      </c>
      <c r="H707" s="5" t="str" cm="1">
        <f t="array" ref="H707">_xlfn.IFS(citizen_services_records_log!H707="M", "Male", citizen_services_records_log!H707 = "F", "Female", citizen_services_records_log!H707="male", "Male", citizen_services_records_log!H707="female","Female", ISBLANK(citizen_services_records_log!H707),"None", citizen_services_records_log!H707 = "Female", "Female", citizen_services_records_log!H707="Male","Male")</f>
        <v>Male</v>
      </c>
      <c r="I707" s="6" t="str">
        <f>IF(OR(ISBLANK(citizen_services_records_log!I707),UPPER(TRIM(citizen_services_records_log!I707))="N/A"),"None",_xlfn.LET(_xlpm.d,RIGHT(SUBSTITUTE(SUBSTITUTE(SUBSTITUTE(SUBSTITUTE(citizen_services_records_log!I707," ",""),"-",""),"(",""),")",""),9),"0"&amp;LEFT(_xlpm.d,2)&amp;" "&amp;MID(_xlpm.d,3,3)&amp;" "&amp;RIGHT(_xlpm.d,4)))</f>
        <v>069 749 8376</v>
      </c>
      <c r="J707" s="5" t="str" cm="1">
        <f t="array" ref="J707">_xlfn.IFS(ISTEXT(citizen_services_records_log!J707),citizen_services_records_log!J707,ISBLANK(citizen_services_records_log!J707),"None")</f>
        <v>Ward 5</v>
      </c>
      <c r="K707" s="5" t="str" cm="1">
        <f t="array" ref="K707">_xlfn.IFS(ISTEXT(citizen_services_records_log!K707),citizen_services_records_log!K707, ISBLANK(citizen_services_records_log!K707),"None")</f>
        <v>Older Person's Grant</v>
      </c>
      <c r="L707" s="5" t="str" cm="1">
        <f t="array" ref="L707">SUBSTITUTE(PROPER(_xlfn.IFS(ISTEXT(citizen_services_records_log!L707),citizen_services_records_log!L707, ISBLANK(citizen_services_records_log!L707),"None")),"Id","ID",1)</f>
        <v>None</v>
      </c>
      <c r="M707" s="5" t="str" cm="1">
        <f t="array" ref="M707">IF(citizen_services_records_log!M707 = "Re-opened","Re-opened",PROPER(_xlfn.IFS(ISTEXT(citizen_services_records_log!M707),citizen_services_records_log!M707, ISBLANK(citizen_services_records_log!M707),"None")))</f>
        <v>Pending</v>
      </c>
      <c r="N707" s="5" t="str" cm="1">
        <f t="array" ref="N707">(_xlfn.IFS(ISTEXT(citizen_services_records_log!N707),citizen_services_records_log!N707,ISBLANK(citizen_services_records_log!N707),"None"))</f>
        <v>Q249</v>
      </c>
      <c r="O707" s="5" t="str" cm="1">
        <f t="array" ref="O707">_xlfn.IFS(ISTEXT(citizen_services_records_log!O707),PROPER(citizen_services_records_log!O707),ISBLANK(citizen_services_records_log!O707),"None")</f>
        <v>Werner Sithole</v>
      </c>
      <c r="P707" s="4" t="str">
        <f>IF(ISBLANK(citizen_services_records_log!P707),"None",IF(ISNUMBER(citizen_services_records_log!P707),citizen_services_records_log!P707,DATE(RIGHT(citizen_services_records_log!P707,4),MID(citizen_services_records_log!P707,4,2),LEFT(citizen_services_records_log!P707,2))))</f>
        <v>None</v>
      </c>
      <c r="Q707" s="5" t="str" cm="1">
        <f t="array" ref="Q707">SUBSTITUTE(_xlfn.IFS(ISTEXT(citizen_services_records_log!Q707),PROPER(citizen_services_records_log!Q707),ISBLANK(citizen_services_records_log!Q707),"None"),"Id","ID",1)</f>
        <v>Incorrect ID Number Provided Initially, Corrected</v>
      </c>
    </row>
    <row r="708" spans="1:17" x14ac:dyDescent="0.3">
      <c r="A708" s="5" t="str">
        <f>IF(ISBLANK(citizen_services_records_log!A708),"None",(CONCATENATE(UPPER(_xlfn.TEXTBEFORE(SUBSTITUTE(citizen_services_records_log!A708, "-", ""), {"0","1","2","3","4","5","6","7","8","9"}, 1)),"-",RIGHT(citizen_services_records_log!A708,6))))</f>
        <v>DHA-000019</v>
      </c>
      <c r="B708" s="2">
        <f>IF(ISBLANK(citizen_services_records_log!B708),"None",IF(ISNUMBER(citizen_services_records_log!B708),citizen_services_records_log!B708,DATE(RIGHT(citizen_services_records_log!B708,4),MID(citizen_services_records_log!B708,4,2),LEFT(citizen_services_records_log!B708,2))))</f>
        <v>46092</v>
      </c>
      <c r="C708" s="5" t="str">
        <f>IF(citizen_services_records_log!C708 = "SASSA Grant Status Enquiry","SASSA - Grant Status Enquiry",IF(citizen_services_records_log!C708 = "SASSA Grant Application",  "SASSA - Grant Application", IF(citizen_services_records_log!C708=0,"None", citizen_services_records_log!C708)))</f>
        <v>Home Affairs - Passport Application</v>
      </c>
      <c r="D708" s="5" t="str" cm="1">
        <f t="array" ref="D708">_xlfn.IFS(ISTEXT(citizen_services_records_log!D708),PROPER(citizen_services_records_log!D708),ISBLANK(citizen_services_records_log!D708),"None")</f>
        <v>Sebokeng Sassa Office</v>
      </c>
      <c r="E708" s="5" t="str" cm="1">
        <f t="array" ref="E708">_xlfn.IFS(ISTEXT(citizen_services_records_log!E708),PROPER(citizen_services_records_log!E708),ISBLANK(citizen_services_records_log!E708),"None")</f>
        <v>Thabo Mokgadi</v>
      </c>
      <c r="F708" s="6" cm="1">
        <f t="array" ref="F708">_xlfn.IFS(ISBLANK(citizen_services_records_log!F708),"None", TYPE(citizen_services_records_log!F708)=1,citizen_services_records_log!F708,citizen_services_records_log!F708="ID NOT PROVIDED","ID not provided" )</f>
        <v>7210000000000</v>
      </c>
      <c r="G708" s="4">
        <f>IF(ISBLANK(citizen_services_records_log!G708),"None",IF(ISNUMBER(citizen_services_records_log!G708),citizen_services_records_log!G708,DATE(RIGHT(citizen_services_records_log!G708,4),MID(citizen_services_records_log!G708,4,2),LEFT(citizen_services_records_log!G708,2))))</f>
        <v>26504</v>
      </c>
      <c r="H708" s="5" t="str" cm="1">
        <f t="array" ref="H708">_xlfn.IFS(citizen_services_records_log!H708="M", "Male", citizen_services_records_log!H708 = "F", "Female", citizen_services_records_log!H708="male", "Male", citizen_services_records_log!H708="female","Female", ISBLANK(citizen_services_records_log!H708),"None", citizen_services_records_log!H708 = "Female", "Female", citizen_services_records_log!H708="Male","Male")</f>
        <v>None</v>
      </c>
      <c r="I708" s="6" t="str">
        <f>IF(OR(ISBLANK(citizen_services_records_log!I708),UPPER(TRIM(citizen_services_records_log!I708))="N/A"),"None",_xlfn.LET(_xlpm.d,RIGHT(SUBSTITUTE(SUBSTITUTE(SUBSTITUTE(SUBSTITUTE(citizen_services_records_log!I708," ",""),"-",""),"(",""),")",""),9),"0"&amp;LEFT(_xlpm.d,2)&amp;" "&amp;MID(_xlpm.d,3,3)&amp;" "&amp;RIGHT(_xlpm.d,4)))</f>
        <v>079 129 8845</v>
      </c>
      <c r="J708" s="5" t="str" cm="1">
        <f t="array" ref="J708">_xlfn.IFS(ISTEXT(citizen_services_records_log!J708),citizen_services_records_log!J708,ISBLANK(citizen_services_records_log!J708),"None")</f>
        <v>Ward 11</v>
      </c>
      <c r="K708" s="5" t="str" cm="1">
        <f t="array" ref="K708">_xlfn.IFS(ISTEXT(citizen_services_records_log!K708),citizen_services_records_log!K708, ISBLANK(citizen_services_records_log!K708),"None")</f>
        <v>None</v>
      </c>
      <c r="L708" s="5" t="str" cm="1">
        <f t="array" ref="L708">SUBSTITUTE(PROPER(_xlfn.IFS(ISTEXT(citizen_services_records_log!L708),citizen_services_records_log!L708, ISBLANK(citizen_services_records_log!L708),"None")),"Id","ID",1)</f>
        <v>Complete</v>
      </c>
      <c r="M708" s="5" t="str" cm="1">
        <f t="array" ref="M708">IF(citizen_services_records_log!M708 = "Re-opened","Re-opened",PROPER(_xlfn.IFS(ISTEXT(citizen_services_records_log!M708),citizen_services_records_log!M708, ISBLANK(citizen_services_records_log!M708),"None")))</f>
        <v>Escalated</v>
      </c>
      <c r="N708" s="5" t="str" cm="1">
        <f t="array" ref="N708">(_xlfn.IFS(ISTEXT(citizen_services_records_log!N708),citizen_services_records_log!N708,ISBLANK(citizen_services_records_log!N708),"None"))</f>
        <v>Q083</v>
      </c>
      <c r="O708" s="5" t="str" cm="1">
        <f t="array" ref="O708">_xlfn.IFS(ISTEXT(citizen_services_records_log!O708),PROPER(citizen_services_records_log!O708),ISBLANK(citizen_services_records_log!O708),"None")</f>
        <v>Chris Khumalo</v>
      </c>
      <c r="P708" s="4" t="str">
        <f>IF(ISBLANK(citizen_services_records_log!P708),"None",IF(ISNUMBER(citizen_services_records_log!P708),citizen_services_records_log!P708,DATE(RIGHT(citizen_services_records_log!P708,4),MID(citizen_services_records_log!P708,4,2),LEFT(citizen_services_records_log!P708,2))))</f>
        <v>None</v>
      </c>
      <c r="Q708" s="5" t="str" cm="1">
        <f t="array" ref="Q708">SUBSTITUTE(_xlfn.IFS(ISTEXT(citizen_services_records_log!Q708),PROPER(citizen_services_records_log!Q708),ISBLANK(citizen_services_records_log!Q708),"None"),"Id","ID",1)</f>
        <v>System Offline - Captured Manually, Will Upload Later</v>
      </c>
    </row>
    <row r="709" spans="1:17" x14ac:dyDescent="0.3">
      <c r="A709" s="5" t="str">
        <f>IF(ISBLANK(citizen_services_records_log!A709),"None",(CONCATENATE(UPPER(_xlfn.TEXTBEFORE(SUBSTITUTE(citizen_services_records_log!A709, "-", ""), {"0","1","2","3","4","5","6","7","8","9"}, 1)),"-",RIGHT(citizen_services_records_log!A709,6))))</f>
        <v>DHA-000192</v>
      </c>
      <c r="B709" s="2">
        <f>IF(ISBLANK(citizen_services_records_log!B709),"None",IF(ISNUMBER(citizen_services_records_log!B709),citizen_services_records_log!B709,DATE(RIGHT(citizen_services_records_log!B709,4),MID(citizen_services_records_log!B709,4,2),LEFT(citizen_services_records_log!B709,2))))</f>
        <v>46034</v>
      </c>
      <c r="C709" s="5" t="str">
        <f>IF(citizen_services_records_log!C709 = "SASSA Grant Status Enquiry","SASSA - Grant Status Enquiry",IF(citizen_services_records_log!C709 = "SASSA Grant Application",  "SASSA - Grant Application", IF(citizen_services_records_log!C709=0,"None", citizen_services_records_log!C709)))</f>
        <v>Home Affairs - ID Application</v>
      </c>
      <c r="D709" s="5" t="str" cm="1">
        <f t="array" ref="D709">_xlfn.IFS(ISTEXT(citizen_services_records_log!D709),PROPER(citizen_services_records_log!D709),ISBLANK(citizen_services_records_log!D709),"None")</f>
        <v>Three Rivers Clinic</v>
      </c>
      <c r="E709" s="5" t="str" cm="1">
        <f t="array" ref="E709">_xlfn.IFS(ISTEXT(citizen_services_records_log!E709),PROPER(citizen_services_records_log!E709),ISBLANK(citizen_services_records_log!E709),"None")</f>
        <v>Dorah Kruger</v>
      </c>
      <c r="F709" s="6" cm="1">
        <f t="array" ref="F709">_xlfn.IFS(ISBLANK(citizen_services_records_log!F709),"None", TYPE(citizen_services_records_log!F709)=1,citizen_services_records_log!F709,citizen_services_records_log!F709="ID NOT PROVIDED","ID not provided" )</f>
        <v>8010000000000</v>
      </c>
      <c r="G709" s="4">
        <f>IF(ISBLANK(citizen_services_records_log!G709),"None",IF(ISNUMBER(citizen_services_records_log!G709),citizen_services_records_log!G709,DATE(RIGHT(citizen_services_records_log!G709,4),MID(citizen_services_records_log!G709,4,2),LEFT(citizen_services_records_log!G709,2))))</f>
        <v>29500</v>
      </c>
      <c r="H709" s="5" t="str" cm="1">
        <f t="array" ref="H709">_xlfn.IFS(citizen_services_records_log!H709="M", "Male", citizen_services_records_log!H709 = "F", "Female", citizen_services_records_log!H709="male", "Male", citizen_services_records_log!H709="female","Female", ISBLANK(citizen_services_records_log!H709),"None", citizen_services_records_log!H709 = "Female", "Female", citizen_services_records_log!H709="Male","Male")</f>
        <v>Male</v>
      </c>
      <c r="I709" s="6" t="str">
        <f>IF(OR(ISBLANK(citizen_services_records_log!I709),UPPER(TRIM(citizen_services_records_log!I709))="N/A"),"None",_xlfn.LET(_xlpm.d,RIGHT(SUBSTITUTE(SUBSTITUTE(SUBSTITUTE(SUBSTITUTE(citizen_services_records_log!I709," ",""),"-",""),"(",""),")",""),9),"0"&amp;LEFT(_xlpm.d,2)&amp;" "&amp;MID(_xlpm.d,3,3)&amp;" "&amp;RIGHT(_xlpm.d,4)))</f>
        <v>084 720 2544</v>
      </c>
      <c r="J709" s="5" t="str" cm="1">
        <f t="array" ref="J709">_xlfn.IFS(ISTEXT(citizen_services_records_log!J709),citizen_services_records_log!J709,ISBLANK(citizen_services_records_log!J709),"None")</f>
        <v>Ward 8</v>
      </c>
      <c r="K709" s="5" t="str" cm="1">
        <f t="array" ref="K709">_xlfn.IFS(ISTEXT(citizen_services_records_log!K709),citizen_services_records_log!K709, ISBLANK(citizen_services_records_log!K709),"None")</f>
        <v>None</v>
      </c>
      <c r="L709" s="5" t="str" cm="1">
        <f t="array" ref="L709">SUBSTITUTE(PROPER(_xlfn.IFS(ISTEXT(citizen_services_records_log!L709),citizen_services_records_log!L709, ISBLANK(citizen_services_records_log!L709),"None")),"Id","ID",1)</f>
        <v>Rejected</v>
      </c>
      <c r="M709" s="5" t="str" cm="1">
        <f t="array" ref="M709">IF(citizen_services_records_log!M709 = "Re-opened","Re-opened",PROPER(_xlfn.IFS(ISTEXT(citizen_services_records_log!M709),citizen_services_records_log!M709, ISBLANK(citizen_services_records_log!M709),"None")))</f>
        <v>Awaiting Documents</v>
      </c>
      <c r="N709" s="5" t="str" cm="1">
        <f t="array" ref="N709">(_xlfn.IFS(ISTEXT(citizen_services_records_log!N709),citizen_services_records_log!N709,ISBLANK(citizen_services_records_log!N709),"None"))</f>
        <v>Q249</v>
      </c>
      <c r="O709" s="5" t="str" cm="1">
        <f t="array" ref="O709">_xlfn.IFS(ISTEXT(citizen_services_records_log!O709),PROPER(citizen_services_records_log!O709),ISBLANK(citizen_services_records_log!O709),"None")</f>
        <v>Refilwe Sithole</v>
      </c>
      <c r="P709" s="4" t="str">
        <f>IF(ISBLANK(citizen_services_records_log!P709),"None",IF(ISNUMBER(citizen_services_records_log!P709),citizen_services_records_log!P709,DATE(RIGHT(citizen_services_records_log!P709,4),MID(citizen_services_records_log!P709,4,2),LEFT(citizen_services_records_log!P709,2))))</f>
        <v>None</v>
      </c>
      <c r="Q709" s="5" t="str" cm="1">
        <f t="array" ref="Q709">SUBSTITUTE(_xlfn.IFS(ISTEXT(citizen_services_records_log!Q709),PROPER(citizen_services_records_log!Q709),ISBLANK(citizen_services_records_log!Q709),"None"),"Id","ID",1)</f>
        <v>Incorrect ID Number Provided Initially, Corrected</v>
      </c>
    </row>
    <row r="710" spans="1:17" x14ac:dyDescent="0.3">
      <c r="A710" s="5" t="str">
        <f>IF(ISBLANK(citizen_services_records_log!A710),"None",(CONCATENATE(UPPER(_xlfn.TEXTBEFORE(SUBSTITUTE(citizen_services_records_log!A710, "-", ""), {"0","1","2","3","4","5","6","7","8","9"}, 1)),"-",RIGHT(citizen_services_records_log!A710,6))))</f>
        <v>DHA-000414</v>
      </c>
      <c r="B710" s="2">
        <f>IF(ISBLANK(citizen_services_records_log!B710),"None",IF(ISNUMBER(citizen_services_records_log!B710),citizen_services_records_log!B710,DATE(RIGHT(citizen_services_records_log!B710,4),MID(citizen_services_records_log!B710,4,2),LEFT(citizen_services_records_log!B710,2))))</f>
        <v>45986</v>
      </c>
      <c r="C710" s="5" t="str">
        <f>IF(citizen_services_records_log!C710 = "SASSA Grant Status Enquiry","SASSA - Grant Status Enquiry",IF(citizen_services_records_log!C710 = "SASSA Grant Application",  "SASSA - Grant Application", IF(citizen_services_records_log!C710=0,"None", citizen_services_records_log!C710)))</f>
        <v>Home Affairs - Passport Application</v>
      </c>
      <c r="D710" s="5" t="str" cm="1">
        <f t="array" ref="D710">_xlfn.IFS(ISTEXT(citizen_services_records_log!D710),PROPER(citizen_services_records_log!D710),ISBLANK(citizen_services_records_log!D710),"None")</f>
        <v>Sebokeng Sassa Office</v>
      </c>
      <c r="E710" s="5" t="str" cm="1">
        <f t="array" ref="E710">_xlfn.IFS(ISTEXT(citizen_services_records_log!E710),PROPER(citizen_services_records_log!E710),ISBLANK(citizen_services_records_log!E710),"None")</f>
        <v>Refilwe Mokgadi</v>
      </c>
      <c r="F710" s="6" cm="1">
        <f t="array" ref="F710">_xlfn.IFS(ISBLANK(citizen_services_records_log!F710),"None", TYPE(citizen_services_records_log!F710)=1,citizen_services_records_log!F710,citizen_services_records_log!F710="ID NOT PROVIDED","ID not provided" )</f>
        <v>6710000000000</v>
      </c>
      <c r="G710" s="4">
        <f>IF(ISBLANK(citizen_services_records_log!G710),"None",IF(ISNUMBER(citizen_services_records_log!G710),citizen_services_records_log!G710,DATE(RIGHT(citizen_services_records_log!G710,4),MID(citizen_services_records_log!G710,4,2),LEFT(citizen_services_records_log!G710,2))))</f>
        <v>24766</v>
      </c>
      <c r="H710" s="5" t="str" cm="1">
        <f t="array" ref="H710">_xlfn.IFS(citizen_services_records_log!H710="M", "Male", citizen_services_records_log!H710 = "F", "Female", citizen_services_records_log!H710="male", "Male", citizen_services_records_log!H710="female","Female", ISBLANK(citizen_services_records_log!H710),"None", citizen_services_records_log!H710 = "Female", "Female", citizen_services_records_log!H710="Male","Male")</f>
        <v>Female</v>
      </c>
      <c r="I710" s="6" t="str">
        <f>IF(OR(ISBLANK(citizen_services_records_log!I710),UPPER(TRIM(citizen_services_records_log!I710))="N/A"),"None",_xlfn.LET(_xlpm.d,RIGHT(SUBSTITUTE(SUBSTITUTE(SUBSTITUTE(SUBSTITUTE(citizen_services_records_log!I710," ",""),"-",""),"(",""),")",""),9),"0"&amp;LEFT(_xlpm.d,2)&amp;" "&amp;MID(_xlpm.d,3,3)&amp;" "&amp;RIGHT(_xlpm.d,4)))</f>
        <v>071 695 2810</v>
      </c>
      <c r="J710" s="5" t="str" cm="1">
        <f t="array" ref="J710">_xlfn.IFS(ISTEXT(citizen_services_records_log!J710),citizen_services_records_log!J710,ISBLANK(citizen_services_records_log!J710),"None")</f>
        <v>Ward 6</v>
      </c>
      <c r="K710" s="5" t="str" cm="1">
        <f t="array" ref="K710">_xlfn.IFS(ISTEXT(citizen_services_records_log!K710),citizen_services_records_log!K710, ISBLANK(citizen_services_records_log!K710),"None")</f>
        <v>None</v>
      </c>
      <c r="L710" s="5" t="str" cm="1">
        <f t="array" ref="L710">SUBSTITUTE(PROPER(_xlfn.IFS(ISTEXT(citizen_services_records_log!L710),citizen_services_records_log!L710, ISBLANK(citizen_services_records_log!L710),"None")),"Id","ID",1)</f>
        <v>Complete</v>
      </c>
      <c r="M710" s="5" t="str" cm="1">
        <f t="array" ref="M710">IF(citizen_services_records_log!M710 = "Re-opened","Re-opened",PROPER(_xlfn.IFS(ISTEXT(citizen_services_records_log!M710),citizen_services_records_log!M710, ISBLANK(citizen_services_records_log!M710),"None")))</f>
        <v>Escalated</v>
      </c>
      <c r="N710" s="5" t="str" cm="1">
        <f t="array" ref="N710">(_xlfn.IFS(ISTEXT(citizen_services_records_log!N710),citizen_services_records_log!N710,ISBLANK(citizen_services_records_log!N710),"None"))</f>
        <v>Q282</v>
      </c>
      <c r="O710" s="5" t="str" cm="1">
        <f t="array" ref="O710">_xlfn.IFS(ISTEXT(citizen_services_records_log!O710),PROPER(citizen_services_records_log!O710),ISBLANK(citizen_services_records_log!O710),"None")</f>
        <v>None</v>
      </c>
      <c r="P710" s="4" t="str">
        <f>IF(ISBLANK(citizen_services_records_log!P710),"None",IF(ISNUMBER(citizen_services_records_log!P710),citizen_services_records_log!P710,DATE(RIGHT(citizen_services_records_log!P710,4),MID(citizen_services_records_log!P710,4,2),LEFT(citizen_services_records_log!P710,2))))</f>
        <v>None</v>
      </c>
      <c r="Q710" s="5" t="str" cm="1">
        <f t="array" ref="Q710">SUBSTITUTE(_xlfn.IFS(ISTEXT(citizen_services_records_log!Q710),PROPER(citizen_services_records_log!Q710),ISBLANK(citizen_services_records_log!Q710),"None"),"Id","ID",1)</f>
        <v>Applicant Did Not Bring Required Supporting Documents</v>
      </c>
    </row>
    <row r="711" spans="1:17" x14ac:dyDescent="0.3">
      <c r="A711" s="5" t="str">
        <f>IF(ISBLANK(citizen_services_records_log!A711),"None",(CONCATENATE(UPPER(_xlfn.TEXTBEFORE(SUBSTITUTE(citizen_services_records_log!A711, "-", ""), {"0","1","2","3","4","5","6","7","8","9"}, 1)),"-",RIGHT(citizen_services_records_log!A711,6))))</f>
        <v>MUN-000744</v>
      </c>
      <c r="B711" s="2">
        <f>IF(ISBLANK(citizen_services_records_log!B711),"None",IF(ISNUMBER(citizen_services_records_log!B711),citizen_services_records_log!B711,DATE(RIGHT(citizen_services_records_log!B711,4),MID(citizen_services_records_log!B711,4,2),LEFT(citizen_services_records_log!B711,2))))</f>
        <v>46109</v>
      </c>
      <c r="C711" s="5" t="str">
        <f>IF(citizen_services_records_log!C711 = "SASSA Grant Status Enquiry","SASSA - Grant Status Enquiry",IF(citizen_services_records_log!C711 = "SASSA Grant Application",  "SASSA - Grant Application", IF(citizen_services_records_log!C711=0,"None", citizen_services_records_log!C711)))</f>
        <v>Municipal - Service Request</v>
      </c>
      <c r="D711" s="5" t="str" cm="1">
        <f t="array" ref="D711">_xlfn.IFS(ISTEXT(citizen_services_records_log!D711),PROPER(citizen_services_records_log!D711),ISBLANK(citizen_services_records_log!D711),"None")</f>
        <v>Vereeniging Home Affairs</v>
      </c>
      <c r="E711" s="5" t="str" cm="1">
        <f t="array" ref="E711">_xlfn.IFS(ISTEXT(citizen_services_records_log!E711),PROPER(citizen_services_records_log!E711),ISBLANK(citizen_services_records_log!E711),"None")</f>
        <v>Dorah Nkosi</v>
      </c>
      <c r="F711" s="6" cm="1">
        <f t="array" ref="F711">_xlfn.IFS(ISBLANK(citizen_services_records_log!F711),"None", TYPE(citizen_services_records_log!F711)=1,citizen_services_records_log!F711,citizen_services_records_log!F711="ID NOT PROVIDED","ID not provided" )</f>
        <v>501000000000</v>
      </c>
      <c r="G711" s="4">
        <f>IF(ISBLANK(citizen_services_records_log!G711),"None",IF(ISNUMBER(citizen_services_records_log!G711),citizen_services_records_log!G711,DATE(RIGHT(citizen_services_records_log!G711,4),MID(citizen_services_records_log!G711,4,2),LEFT(citizen_services_records_log!G711,2))))</f>
        <v>38373</v>
      </c>
      <c r="H711" s="5" t="str" cm="1">
        <f t="array" ref="H711">_xlfn.IFS(citizen_services_records_log!H711="M", "Male", citizen_services_records_log!H711 = "F", "Female", citizen_services_records_log!H711="male", "Male", citizen_services_records_log!H711="female","Female", ISBLANK(citizen_services_records_log!H711),"None", citizen_services_records_log!H711 = "Female", "Female", citizen_services_records_log!H711="Male","Male")</f>
        <v>Male</v>
      </c>
      <c r="I711" s="6" t="str">
        <f>IF(OR(ISBLANK(citizen_services_records_log!I711),UPPER(TRIM(citizen_services_records_log!I711))="N/A"),"None",_xlfn.LET(_xlpm.d,RIGHT(SUBSTITUTE(SUBSTITUTE(SUBSTITUTE(SUBSTITUTE(citizen_services_records_log!I711," ",""),"-",""),"(",""),")",""),9),"0"&amp;LEFT(_xlpm.d,2)&amp;" "&amp;MID(_xlpm.d,3,3)&amp;" "&amp;RIGHT(_xlpm.d,4)))</f>
        <v>063 182 2473</v>
      </c>
      <c r="J711" s="5" t="str" cm="1">
        <f t="array" ref="J711">_xlfn.IFS(ISTEXT(citizen_services_records_log!J711),citizen_services_records_log!J711,ISBLANK(citizen_services_records_log!J711),"None")</f>
        <v>Ward 13</v>
      </c>
      <c r="K711" s="5" t="str" cm="1">
        <f t="array" ref="K711">_xlfn.IFS(ISTEXT(citizen_services_records_log!K711),citizen_services_records_log!K711, ISBLANK(citizen_services_records_log!K711),"None")</f>
        <v>None</v>
      </c>
      <c r="L711" s="5" t="str" cm="1">
        <f t="array" ref="L711">SUBSTITUTE(PROPER(_xlfn.IFS(ISTEXT(citizen_services_records_log!L711),citizen_services_records_log!L711, ISBLANK(citizen_services_records_log!L711),"None")),"Id","ID",1)</f>
        <v>Pending Verification</v>
      </c>
      <c r="M711" s="5" t="str" cm="1">
        <f t="array" ref="M711">IF(citizen_services_records_log!M711 = "Re-opened","Re-opened",PROPER(_xlfn.IFS(ISTEXT(citizen_services_records_log!M711),citizen_services_records_log!M711, ISBLANK(citizen_services_records_log!M711),"None")))</f>
        <v>Re-opened</v>
      </c>
      <c r="N711" s="5" t="str" cm="1">
        <f t="array" ref="N711">(_xlfn.IFS(ISTEXT(citizen_services_records_log!N711),citizen_services_records_log!N711,ISBLANK(citizen_services_records_log!N711),"None"))</f>
        <v>Q002</v>
      </c>
      <c r="O711" s="5" t="str" cm="1">
        <f t="array" ref="O711">_xlfn.IFS(ISTEXT(citizen_services_records_log!O711),PROPER(citizen_services_records_log!O711),ISBLANK(citizen_services_records_log!O711),"None")</f>
        <v>Andries Mahlangu</v>
      </c>
      <c r="P711" s="4">
        <f>IF(ISBLANK(citizen_services_records_log!P711),"None",IF(ISNUMBER(citizen_services_records_log!P711),citizen_services_records_log!P711,DATE(RIGHT(citizen_services_records_log!P711,4),MID(citizen_services_records_log!P711,4,2),LEFT(citizen_services_records_log!P711,2))))</f>
        <v>46134</v>
      </c>
      <c r="Q711" s="5" t="str" cm="1">
        <f t="array" ref="Q711">SUBSTITUTE(_xlfn.IFS(ISTEXT(citizen_services_records_log!Q711),PROPER(citizen_services_records_log!Q711),ISBLANK(citizen_services_records_log!Q711),"None"),"Id","ID",1)</f>
        <v>Applicant Referred To Social Worker</v>
      </c>
    </row>
    <row r="712" spans="1:17" x14ac:dyDescent="0.3">
      <c r="A712" s="5" t="str">
        <f>IF(ISBLANK(citizen_services_records_log!A712),"None",(CONCATENATE(UPPER(_xlfn.TEXTBEFORE(SUBSTITUTE(citizen_services_records_log!A712, "-", ""), {"0","1","2","3","4","5","6","7","8","9"}, 1)),"-",RIGHT(citizen_services_records_log!A712,6))))</f>
        <v>SASSA-000873</v>
      </c>
      <c r="B712" s="2">
        <f>IF(ISBLANK(citizen_services_records_log!B712),"None",IF(ISNUMBER(citizen_services_records_log!B712),citizen_services_records_log!B712,DATE(RIGHT(citizen_services_records_log!B712,4),MID(citizen_services_records_log!B712,4,2),LEFT(citizen_services_records_log!B712,2))))</f>
        <v>46058</v>
      </c>
      <c r="C712" s="5" t="str">
        <f>IF(citizen_services_records_log!C712 = "SASSA Grant Status Enquiry","SASSA - Grant Status Enquiry",IF(citizen_services_records_log!C712 = "SASSA Grant Application",  "SASSA - Grant Application", IF(citizen_services_records_log!C712=0,"None", citizen_services_records_log!C712)))</f>
        <v>SASSA - Grant Status Enquiry</v>
      </c>
      <c r="D712" s="5" t="str" cm="1">
        <f t="array" ref="D712">_xlfn.IFS(ISTEXT(citizen_services_records_log!D712),PROPER(citizen_services_records_log!D712),ISBLANK(citizen_services_records_log!D712),"None")</f>
        <v>Sebokeng Sassa Office</v>
      </c>
      <c r="E712" s="5" t="str" cm="1">
        <f t="array" ref="E712">_xlfn.IFS(ISTEXT(citizen_services_records_log!E712),PROPER(citizen_services_records_log!E712),ISBLANK(citizen_services_records_log!E712),"None")</f>
        <v>Elizabeth Molefe</v>
      </c>
      <c r="F712" s="6" cm="1">
        <f t="array" ref="F712">_xlfn.IFS(ISBLANK(citizen_services_records_log!F712),"None", TYPE(citizen_services_records_log!F712)=1,citizen_services_records_log!F712,citizen_services_records_log!F712="ID NOT PROVIDED","ID not provided" )</f>
        <v>7100000000000</v>
      </c>
      <c r="G712" s="4">
        <f>IF(ISBLANK(citizen_services_records_log!G712),"None",IF(ISNUMBER(citizen_services_records_log!G712),citizen_services_records_log!G712,DATE(RIGHT(citizen_services_records_log!G712,4),MID(citizen_services_records_log!G712,4,2),LEFT(citizen_services_records_log!G712,2))))</f>
        <v>26039</v>
      </c>
      <c r="H712" s="5" t="str" cm="1">
        <f t="array" ref="H712">_xlfn.IFS(citizen_services_records_log!H712="M", "Male", citizen_services_records_log!H712 = "F", "Female", citizen_services_records_log!H712="male", "Male", citizen_services_records_log!H712="female","Female", ISBLANK(citizen_services_records_log!H712),"None", citizen_services_records_log!H712 = "Female", "Female", citizen_services_records_log!H712="Male","Male")</f>
        <v>Male</v>
      </c>
      <c r="I712" s="6" t="str">
        <f>IF(OR(ISBLANK(citizen_services_records_log!I712),UPPER(TRIM(citizen_services_records_log!I712))="N/A"),"None",_xlfn.LET(_xlpm.d,RIGHT(SUBSTITUTE(SUBSTITUTE(SUBSTITUTE(SUBSTITUTE(citizen_services_records_log!I712," ",""),"-",""),"(",""),")",""),9),"0"&amp;LEFT(_xlpm.d,2)&amp;" "&amp;MID(_xlpm.d,3,3)&amp;" "&amp;RIGHT(_xlpm.d,4)))</f>
        <v>077 727 5724</v>
      </c>
      <c r="J712" s="5" t="str" cm="1">
        <f t="array" ref="J712">_xlfn.IFS(ISTEXT(citizen_services_records_log!J712),citizen_services_records_log!J712,ISBLANK(citizen_services_records_log!J712),"None")</f>
        <v>Ward 22</v>
      </c>
      <c r="K712" s="5" t="str" cm="1">
        <f t="array" ref="K712">_xlfn.IFS(ISTEXT(citizen_services_records_log!K712),citizen_services_records_log!K712, ISBLANK(citizen_services_records_log!K712),"None")</f>
        <v>None</v>
      </c>
      <c r="L712" s="5" t="str" cm="1">
        <f t="array" ref="L712">SUBSTITUTE(PROPER(_xlfn.IFS(ISTEXT(citizen_services_records_log!L712),citizen_services_records_log!L712, ISBLANK(citizen_services_records_log!L712),"None")),"Id","ID",1)</f>
        <v>Incomplete - Missing ID Copy</v>
      </c>
      <c r="M712" s="5" t="str" cm="1">
        <f t="array" ref="M712">IF(citizen_services_records_log!M712 = "Re-opened","Re-opened",PROPER(_xlfn.IFS(ISTEXT(citizen_services_records_log!M712),citizen_services_records_log!M712, ISBLANK(citizen_services_records_log!M712),"None")))</f>
        <v>Re-opened</v>
      </c>
      <c r="N712" s="5" t="str" cm="1">
        <f t="array" ref="N712">(_xlfn.IFS(ISTEXT(citizen_services_records_log!N712),citizen_services_records_log!N712,ISBLANK(citizen_services_records_log!N712),"None"))</f>
        <v>Q150</v>
      </c>
      <c r="O712" s="5" t="str" cm="1">
        <f t="array" ref="O712">_xlfn.IFS(ISTEXT(citizen_services_records_log!O712),PROPER(citizen_services_records_log!O712),ISBLANK(citizen_services_records_log!O712),"None")</f>
        <v>Palesa Sithole</v>
      </c>
      <c r="P712" s="4">
        <f>IF(ISBLANK(citizen_services_records_log!P712),"None",IF(ISNUMBER(citizen_services_records_log!P712),citizen_services_records_log!P712,DATE(RIGHT(citizen_services_records_log!P712,4),MID(citizen_services_records_log!P712,4,2),LEFT(citizen_services_records_log!P712,2))))</f>
        <v>46147</v>
      </c>
      <c r="Q712" s="5" t="str" cm="1">
        <f t="array" ref="Q712">SUBSTITUTE(_xlfn.IFS(ISTEXT(citizen_services_records_log!Q712),PROPER(citizen_services_records_log!Q712),ISBLANK(citizen_services_records_log!Q712),"None"),"Id","ID",1)</f>
        <v>None</v>
      </c>
    </row>
    <row r="713" spans="1:17" x14ac:dyDescent="0.3">
      <c r="A713" s="5" t="str">
        <f>IF(ISBLANK(citizen_services_records_log!A713),"None",(CONCATENATE(UPPER(_xlfn.TEXTBEFORE(SUBSTITUTE(citizen_services_records_log!A713, "-", ""), {"0","1","2","3","4","5","6","7","8","9"}, 1)),"-",RIGHT(citizen_services_records_log!A713,6))))</f>
        <v>CLN-000281</v>
      </c>
      <c r="B713" s="2">
        <f>IF(ISBLANK(citizen_services_records_log!B713),"None",IF(ISNUMBER(citizen_services_records_log!B713),citizen_services_records_log!B713,DATE(RIGHT(citizen_services_records_log!B713,4),MID(citizen_services_records_log!B713,4,2),LEFT(citizen_services_records_log!B713,2))))</f>
        <v>45987</v>
      </c>
      <c r="C713" s="5" t="str">
        <f>IF(citizen_services_records_log!C713 = "SASSA Grant Status Enquiry","SASSA - Grant Status Enquiry",IF(citizen_services_records_log!C713 = "SASSA Grant Application",  "SASSA - Grant Application", IF(citizen_services_records_log!C713=0,"None", citizen_services_records_log!C713)))</f>
        <v>Clinic - Immunisation</v>
      </c>
      <c r="D713" s="5" t="str" cm="1">
        <f t="array" ref="D713">_xlfn.IFS(ISTEXT(citizen_services_records_log!D713),PROPER(citizen_services_records_log!D713),ISBLANK(citizen_services_records_log!D713),"None")</f>
        <v>Vanderbijlpark Home Affairs</v>
      </c>
      <c r="E713" s="5" t="str" cm="1">
        <f t="array" ref="E713">_xlfn.IFS(ISTEXT(citizen_services_records_log!E713),PROPER(citizen_services_records_log!E713),ISBLANK(citizen_services_records_log!E713),"None")</f>
        <v>Thabo Fourie</v>
      </c>
      <c r="F713" s="6" cm="1">
        <f t="array" ref="F713">_xlfn.IFS(ISBLANK(citizen_services_records_log!F713),"None", TYPE(citizen_services_records_log!F713)=1,citizen_services_records_log!F713,citizen_services_records_log!F713="ID NOT PROVIDED","ID not provided" )</f>
        <v>2610000000000</v>
      </c>
      <c r="G713" s="4">
        <f>IF(ISBLANK(citizen_services_records_log!G713),"None",IF(ISNUMBER(citizen_services_records_log!G713),citizen_services_records_log!G713,DATE(RIGHT(citizen_services_records_log!G713,4),MID(citizen_services_records_log!G713,4,2),LEFT(citizen_services_records_log!G713,2))))</f>
        <v>46186</v>
      </c>
      <c r="H713" s="5" t="str" cm="1">
        <f t="array" ref="H713">_xlfn.IFS(citizen_services_records_log!H713="M", "Male", citizen_services_records_log!H713 = "F", "Female", citizen_services_records_log!H713="male", "Male", citizen_services_records_log!H713="female","Female", ISBLANK(citizen_services_records_log!H713),"None", citizen_services_records_log!H713 = "Female", "Female", citizen_services_records_log!H713="Male","Male")</f>
        <v>Female</v>
      </c>
      <c r="I713" s="6" t="str">
        <f>IF(OR(ISBLANK(citizen_services_records_log!I713),UPPER(TRIM(citizen_services_records_log!I713))="N/A"),"None",_xlfn.LET(_xlpm.d,RIGHT(SUBSTITUTE(SUBSTITUTE(SUBSTITUTE(SUBSTITUTE(citizen_services_records_log!I713," ",""),"-",""),"(",""),")",""),9),"0"&amp;LEFT(_xlpm.d,2)&amp;" "&amp;MID(_xlpm.d,3,3)&amp;" "&amp;RIGHT(_xlpm.d,4)))</f>
        <v>066 309 1981</v>
      </c>
      <c r="J713" s="5" t="str" cm="1">
        <f t="array" ref="J713">_xlfn.IFS(ISTEXT(citizen_services_records_log!J713),citizen_services_records_log!J713,ISBLANK(citizen_services_records_log!J713),"None")</f>
        <v>Ward 23</v>
      </c>
      <c r="K713" s="5" t="str" cm="1">
        <f t="array" ref="K713">_xlfn.IFS(ISTEXT(citizen_services_records_log!K713),citizen_services_records_log!K713, ISBLANK(citizen_services_records_log!K713),"None")</f>
        <v>None</v>
      </c>
      <c r="L713" s="5" t="str" cm="1">
        <f t="array" ref="L713">SUBSTITUTE(PROPER(_xlfn.IFS(ISTEXT(citizen_services_records_log!L713),citizen_services_records_log!L713, ISBLANK(citizen_services_records_log!L713),"None")),"Id","ID",1)</f>
        <v>Complete</v>
      </c>
      <c r="M713" s="5" t="str" cm="1">
        <f t="array" ref="M713">IF(citizen_services_records_log!M713 = "Re-opened","Re-opened",PROPER(_xlfn.IFS(ISTEXT(citizen_services_records_log!M713),citizen_services_records_log!M713, ISBLANK(citizen_services_records_log!M713),"None")))</f>
        <v>Captured</v>
      </c>
      <c r="N713" s="5" t="str" cm="1">
        <f t="array" ref="N713">(_xlfn.IFS(ISTEXT(citizen_services_records_log!N713),citizen_services_records_log!N713,ISBLANK(citizen_services_records_log!N713),"None"))</f>
        <v>Q014</v>
      </c>
      <c r="O713" s="5" t="str" cm="1">
        <f t="array" ref="O713">_xlfn.IFS(ISTEXT(citizen_services_records_log!O713),PROPER(citizen_services_records_log!O713),ISBLANK(citizen_services_records_log!O713),"None")</f>
        <v>Lerato Khumalo</v>
      </c>
      <c r="P713" s="4" t="str">
        <f>IF(ISBLANK(citizen_services_records_log!P713),"None",IF(ISNUMBER(citizen_services_records_log!P713),citizen_services_records_log!P713,DATE(RIGHT(citizen_services_records_log!P713,4),MID(citizen_services_records_log!P713,4,2),LEFT(citizen_services_records_log!P713,2))))</f>
        <v>None</v>
      </c>
      <c r="Q713" s="5" t="str" cm="1">
        <f t="array" ref="Q713">SUBSTITUTE(_xlfn.IFS(ISTEXT(citizen_services_records_log!Q713),PROPER(citizen_services_records_log!Q713),ISBLANK(citizen_services_records_log!Q713),"None"),"Id","ID",1)</f>
        <v>Grant Payment Query - Referred To Sassa Call Centre</v>
      </c>
    </row>
    <row r="714" spans="1:17" x14ac:dyDescent="0.3">
      <c r="A714" s="5" t="str">
        <f>IF(ISBLANK(citizen_services_records_log!A714),"None",(CONCATENATE(UPPER(_xlfn.TEXTBEFORE(SUBSTITUTE(citizen_services_records_log!A714, "-", ""), {"0","1","2","3","4","5","6","7","8","9"}, 1)),"-",RIGHT(citizen_services_records_log!A714,6))))</f>
        <v>CLN-000500</v>
      </c>
      <c r="B714" s="2">
        <f>IF(ISBLANK(citizen_services_records_log!B714),"None",IF(ISNUMBER(citizen_services_records_log!B714),citizen_services_records_log!B714,DATE(RIGHT(citizen_services_records_log!B714,4),MID(citizen_services_records_log!B714,4,2),LEFT(citizen_services_records_log!B714,2))))</f>
        <v>46243</v>
      </c>
      <c r="C714" s="5" t="str">
        <f>IF(citizen_services_records_log!C714 = "SASSA Grant Status Enquiry","SASSA - Grant Status Enquiry",IF(citizen_services_records_log!C714 = "SASSA Grant Application",  "SASSA - Grant Application", IF(citizen_services_records_log!C714=0,"None", citizen_services_records_log!C714)))</f>
        <v>Clinic - Chronic Medication Collection</v>
      </c>
      <c r="D714" s="5" t="str" cm="1">
        <f t="array" ref="D714">_xlfn.IFS(ISTEXT(citizen_services_records_log!D714),PROPER(citizen_services_records_log!D714),ISBLANK(citizen_services_records_log!D714),"None")</f>
        <v>Evaton Sassa Office</v>
      </c>
      <c r="E714" s="5" t="str" cm="1">
        <f t="array" ref="E714">_xlfn.IFS(ISTEXT(citizen_services_records_log!E714),PROPER(citizen_services_records_log!E714),ISBLANK(citizen_services_records_log!E714),"None")</f>
        <v>Mandla Steyn</v>
      </c>
      <c r="F714" s="6" cm="1">
        <f t="array" ref="F714">_xlfn.IFS(ISBLANK(citizen_services_records_log!F714),"None", TYPE(citizen_services_records_log!F714)=1,citizen_services_records_log!F714,citizen_services_records_log!F714="ID NOT PROVIDED","ID not provided" )</f>
        <v>7110000000000</v>
      </c>
      <c r="G714" s="4">
        <f>IF(ISBLANK(citizen_services_records_log!G714),"None",IF(ISNUMBER(citizen_services_records_log!G714),citizen_services_records_log!G714,DATE(RIGHT(citizen_services_records_log!G714,4),MID(citizen_services_records_log!G714,4,2),LEFT(citizen_services_records_log!G714,2))))</f>
        <v>26169</v>
      </c>
      <c r="H714" s="5" t="str" cm="1">
        <f t="array" ref="H714">_xlfn.IFS(citizen_services_records_log!H714="M", "Male", citizen_services_records_log!H714 = "F", "Female", citizen_services_records_log!H714="male", "Male", citizen_services_records_log!H714="female","Female", ISBLANK(citizen_services_records_log!H714),"None", citizen_services_records_log!H714 = "Female", "Female", citizen_services_records_log!H714="Male","Male")</f>
        <v>Female</v>
      </c>
      <c r="I714" s="6" t="str">
        <f>IF(OR(ISBLANK(citizen_services_records_log!I714),UPPER(TRIM(citizen_services_records_log!I714))="N/A"),"None",_xlfn.LET(_xlpm.d,RIGHT(SUBSTITUTE(SUBSTITUTE(SUBSTITUTE(SUBSTITUTE(citizen_services_records_log!I714," ",""),"-",""),"(",""),")",""),9),"0"&amp;LEFT(_xlpm.d,2)&amp;" "&amp;MID(_xlpm.d,3,3)&amp;" "&amp;RIGHT(_xlpm.d,4)))</f>
        <v>061 718 7299</v>
      </c>
      <c r="J714" s="5" t="str" cm="1">
        <f t="array" ref="J714">_xlfn.IFS(ISTEXT(citizen_services_records_log!J714),citizen_services_records_log!J714,ISBLANK(citizen_services_records_log!J714),"None")</f>
        <v>Ward 7</v>
      </c>
      <c r="K714" s="5" t="str" cm="1">
        <f t="array" ref="K714">_xlfn.IFS(ISTEXT(citizen_services_records_log!K714),citizen_services_records_log!K714, ISBLANK(citizen_services_records_log!K714),"None")</f>
        <v>None</v>
      </c>
      <c r="L714" s="5" t="str" cm="1">
        <f t="array" ref="L714">SUBSTITUTE(PROPER(_xlfn.IFS(ISTEXT(citizen_services_records_log!L714),citizen_services_records_log!L714, ISBLANK(citizen_services_records_log!L714),"None")),"Id","ID",1)</f>
        <v>None</v>
      </c>
      <c r="M714" s="5" t="str" cm="1">
        <f t="array" ref="M714">IF(citizen_services_records_log!M714 = "Re-opened","Re-opened",PROPER(_xlfn.IFS(ISTEXT(citizen_services_records_log!M714),citizen_services_records_log!M714, ISBLANK(citizen_services_records_log!M714),"None")))</f>
        <v>Closed</v>
      </c>
      <c r="N714" s="5" t="str" cm="1">
        <f t="array" ref="N714">(_xlfn.IFS(ISTEXT(citizen_services_records_log!N714),citizen_services_records_log!N714,ISBLANK(citizen_services_records_log!N714),"None"))</f>
        <v>Q013</v>
      </c>
      <c r="O714" s="5" t="str" cm="1">
        <f t="array" ref="O714">_xlfn.IFS(ISTEXT(citizen_services_records_log!O714),PROPER(citizen_services_records_log!O714),ISBLANK(citizen_services_records_log!O714),"None")</f>
        <v>Busisiwe Mahlangu</v>
      </c>
      <c r="P714" s="4" t="str">
        <f>IF(ISBLANK(citizen_services_records_log!P714),"None",IF(ISNUMBER(citizen_services_records_log!P714),citizen_services_records_log!P714,DATE(RIGHT(citizen_services_records_log!P714,4),MID(citizen_services_records_log!P714,4,2),LEFT(citizen_services_records_log!P714,2))))</f>
        <v>None</v>
      </c>
      <c r="Q714" s="5" t="str" cm="1">
        <f t="array" ref="Q714">SUBSTITUTE(_xlfn.IFS(ISTEXT(citizen_services_records_log!Q714),PROPER(citizen_services_records_log!Q714),ISBLANK(citizen_services_records_log!Q714),"None"),"Id","ID",1)</f>
        <v>None</v>
      </c>
    </row>
    <row r="715" spans="1:17" x14ac:dyDescent="0.3">
      <c r="A715" s="5" t="str">
        <f>IF(ISBLANK(citizen_services_records_log!A715),"None",(CONCATENATE(UPPER(_xlfn.TEXTBEFORE(SUBSTITUTE(citizen_services_records_log!A715, "-", ""), {"0","1","2","3","4","5","6","7","8","9"}, 1)),"-",RIGHT(citizen_services_records_log!A715,6))))</f>
        <v>SASSA-000329</v>
      </c>
      <c r="B715" s="2">
        <f>IF(ISBLANK(citizen_services_records_log!B715),"None",IF(ISNUMBER(citizen_services_records_log!B715),citizen_services_records_log!B715,DATE(RIGHT(citizen_services_records_log!B715,4),MID(citizen_services_records_log!B715,4,2),LEFT(citizen_services_records_log!B715,2))))</f>
        <v>46117</v>
      </c>
      <c r="C715" s="5" t="str">
        <f>IF(citizen_services_records_log!C715 = "SASSA Grant Status Enquiry","SASSA - Grant Status Enquiry",IF(citizen_services_records_log!C715 = "SASSA Grant Application",  "SASSA - Grant Application", IF(citizen_services_records_log!C715=0,"None", citizen_services_records_log!C715)))</f>
        <v>SASSA - Grant Application</v>
      </c>
      <c r="D715" s="5" t="str" cm="1">
        <f t="array" ref="D715">_xlfn.IFS(ISTEXT(citizen_services_records_log!D715),PROPER(citizen_services_records_log!D715),ISBLANK(citizen_services_records_log!D715),"None")</f>
        <v>Sebokeng Sassa Office</v>
      </c>
      <c r="E715" s="5" t="str" cm="1">
        <f t="array" ref="E715">_xlfn.IFS(ISTEXT(citizen_services_records_log!E715),PROPER(citizen_services_records_log!E715),ISBLANK(citizen_services_records_log!E715),"None")</f>
        <v>Marie Mahlangu</v>
      </c>
      <c r="F715" s="6" cm="1">
        <f t="array" ref="F715">_xlfn.IFS(ISBLANK(citizen_services_records_log!F715),"None", TYPE(citizen_services_records_log!F715)=1,citizen_services_records_log!F715,citizen_services_records_log!F715="ID NOT PROVIDED","ID not provided" )</f>
        <v>7910000000000</v>
      </c>
      <c r="G715" s="4">
        <f>IF(ISBLANK(citizen_services_records_log!G715),"None",IF(ISNUMBER(citizen_services_records_log!G715),citizen_services_records_log!G715,DATE(RIGHT(citizen_services_records_log!G715,4),MID(citizen_services_records_log!G715,4,2),LEFT(citizen_services_records_log!G715,2))))</f>
        <v>28988</v>
      </c>
      <c r="H715" s="5" t="str" cm="1">
        <f t="array" ref="H715">_xlfn.IFS(citizen_services_records_log!H715="M", "Male", citizen_services_records_log!H715 = "F", "Female", citizen_services_records_log!H715="male", "Male", citizen_services_records_log!H715="female","Female", ISBLANK(citizen_services_records_log!H715),"None", citizen_services_records_log!H715 = "Female", "Female", citizen_services_records_log!H715="Male","Male")</f>
        <v>Female</v>
      </c>
      <c r="I715" s="6" t="str">
        <f>IF(OR(ISBLANK(citizen_services_records_log!I715),UPPER(TRIM(citizen_services_records_log!I715))="N/A"),"None",_xlfn.LET(_xlpm.d,RIGHT(SUBSTITUTE(SUBSTITUTE(SUBSTITUTE(SUBSTITUTE(citizen_services_records_log!I715," ",""),"-",""),"(",""),")",""),9),"0"&amp;LEFT(_xlpm.d,2)&amp;" "&amp;MID(_xlpm.d,3,3)&amp;" "&amp;RIGHT(_xlpm.d,4)))</f>
        <v>None</v>
      </c>
      <c r="J715" s="5" t="str" cm="1">
        <f t="array" ref="J715">_xlfn.IFS(ISTEXT(citizen_services_records_log!J715),citizen_services_records_log!J715,ISBLANK(citizen_services_records_log!J715),"None")</f>
        <v>Ward 3</v>
      </c>
      <c r="K715" s="5" t="str" cm="1">
        <f t="array" ref="K715">_xlfn.IFS(ISTEXT(citizen_services_records_log!K715),citizen_services_records_log!K715, ISBLANK(citizen_services_records_log!K715),"None")</f>
        <v>Older Person's Grant</v>
      </c>
      <c r="L715" s="5" t="str" cm="1">
        <f t="array" ref="L715">SUBSTITUTE(PROPER(_xlfn.IFS(ISTEXT(citizen_services_records_log!L715),citizen_services_records_log!L715, ISBLANK(citizen_services_records_log!L715),"None")),"Id","ID",1)</f>
        <v>Approved</v>
      </c>
      <c r="M715" s="5" t="str" cm="1">
        <f t="array" ref="M715">IF(citizen_services_records_log!M715 = "Re-opened","Re-opened",PROPER(_xlfn.IFS(ISTEXT(citizen_services_records_log!M715),citizen_services_records_log!M715, ISBLANK(citizen_services_records_log!M715),"None")))</f>
        <v>Closed</v>
      </c>
      <c r="N715" s="5" t="str" cm="1">
        <f t="array" ref="N715">(_xlfn.IFS(ISTEXT(citizen_services_records_log!N715),citizen_services_records_log!N715,ISBLANK(citizen_services_records_log!N715),"None"))</f>
        <v>Q136</v>
      </c>
      <c r="O715" s="5" t="str" cm="1">
        <f t="array" ref="O715">_xlfn.IFS(ISTEXT(citizen_services_records_log!O715),PROPER(citizen_services_records_log!O715),ISBLANK(citizen_services_records_log!O715),"None")</f>
        <v>Andries Swart</v>
      </c>
      <c r="P715" s="4" t="str">
        <f>IF(ISBLANK(citizen_services_records_log!P715),"None",IF(ISNUMBER(citizen_services_records_log!P715),citizen_services_records_log!P715,DATE(RIGHT(citizen_services_records_log!P715,4),MID(citizen_services_records_log!P715,4,2),LEFT(citizen_services_records_log!P715,2))))</f>
        <v>None</v>
      </c>
      <c r="Q715" s="5" t="str" cm="1">
        <f t="array" ref="Q715">SUBSTITUTE(_xlfn.IFS(ISTEXT(citizen_services_records_log!Q715),PROPER(citizen_services_records_log!Q715),ISBLANK(citizen_services_records_log!Q715),"None"),"Id","ID",1)</f>
        <v>System Offline - Captured Manually, Will Upload Later</v>
      </c>
    </row>
    <row r="716" spans="1:17" x14ac:dyDescent="0.3">
      <c r="A716" s="5" t="str">
        <f>IF(ISBLANK(citizen_services_records_log!A716),"None",(CONCATENATE(UPPER(_xlfn.TEXTBEFORE(SUBSTITUTE(citizen_services_records_log!A716, "-", ""), {"0","1","2","3","4","5","6","7","8","9"}, 1)),"-",RIGHT(citizen_services_records_log!A716,6))))</f>
        <v>SASSA-000001</v>
      </c>
      <c r="B716" s="2">
        <f>IF(ISBLANK(citizen_services_records_log!B716),"None",IF(ISNUMBER(citizen_services_records_log!B716),citizen_services_records_log!B716,DATE(RIGHT(citizen_services_records_log!B716,4),MID(citizen_services_records_log!B716,4,2),LEFT(citizen_services_records_log!B716,2))))</f>
        <v>46142</v>
      </c>
      <c r="C716" s="5" t="str">
        <f>IF(citizen_services_records_log!C716 = "SASSA Grant Status Enquiry","SASSA - Grant Status Enquiry",IF(citizen_services_records_log!C716 = "SASSA Grant Application",  "SASSA - Grant Application", IF(citizen_services_records_log!C716=0,"None", citizen_services_records_log!C716)))</f>
        <v>SASSA - Grant Status Enquiry</v>
      </c>
      <c r="D716" s="5" t="str" cm="1">
        <f t="array" ref="D716">_xlfn.IFS(ISTEXT(citizen_services_records_log!D716),PROPER(citizen_services_records_log!D716),ISBLANK(citizen_services_records_log!D716),"None")</f>
        <v>Emfuleni Municipal Office</v>
      </c>
      <c r="E716" s="5" t="str" cm="1">
        <f t="array" ref="E716">_xlfn.IFS(ISTEXT(citizen_services_records_log!E716),PROPER(citizen_services_records_log!E716),ISBLANK(citizen_services_records_log!E716),"None")</f>
        <v>Refilwe Botha</v>
      </c>
      <c r="F716" s="6" cm="1">
        <f t="array" ref="F716">_xlfn.IFS(ISBLANK(citizen_services_records_log!F716),"None", TYPE(citizen_services_records_log!F716)=1,citizen_services_records_log!F716,citizen_services_records_log!F716="ID NOT PROVIDED","ID not provided" )</f>
        <v>4700000000000</v>
      </c>
      <c r="G716" s="4">
        <f>IF(ISBLANK(citizen_services_records_log!G716),"None",IF(ISNUMBER(citizen_services_records_log!G716),citizen_services_records_log!G716,DATE(RIGHT(citizen_services_records_log!G716,4),MID(citizen_services_records_log!G716,4,2),LEFT(citizen_services_records_log!G716,2))))</f>
        <v>17191</v>
      </c>
      <c r="H716" s="5" t="str" cm="1">
        <f t="array" ref="H716">_xlfn.IFS(citizen_services_records_log!H716="M", "Male", citizen_services_records_log!H716 = "F", "Female", citizen_services_records_log!H716="male", "Male", citizen_services_records_log!H716="female","Female", ISBLANK(citizen_services_records_log!H716),"None", citizen_services_records_log!H716 = "Female", "Female", citizen_services_records_log!H716="Male","Male")</f>
        <v>Male</v>
      </c>
      <c r="I716" s="6" t="str">
        <f>IF(OR(ISBLANK(citizen_services_records_log!I716),UPPER(TRIM(citizen_services_records_log!I716))="N/A"),"None",_xlfn.LET(_xlpm.d,RIGHT(SUBSTITUTE(SUBSTITUTE(SUBSTITUTE(SUBSTITUTE(citizen_services_records_log!I716," ",""),"-",""),"(",""),")",""),9),"0"&amp;LEFT(_xlpm.d,2)&amp;" "&amp;MID(_xlpm.d,3,3)&amp;" "&amp;RIGHT(_xlpm.d,4)))</f>
        <v>076 932 3186</v>
      </c>
      <c r="J716" s="5" t="str" cm="1">
        <f t="array" ref="J716">_xlfn.IFS(ISTEXT(citizen_services_records_log!J716),citizen_services_records_log!J716,ISBLANK(citizen_services_records_log!J716),"None")</f>
        <v>Ward 24</v>
      </c>
      <c r="K716" s="5" t="str" cm="1">
        <f t="array" ref="K716">_xlfn.IFS(ISTEXT(citizen_services_records_log!K716),citizen_services_records_log!K716, ISBLANK(citizen_services_records_log!K716),"None")</f>
        <v>Social Relief of Distress (SRD)</v>
      </c>
      <c r="L716" s="5" t="str" cm="1">
        <f t="array" ref="L716">SUBSTITUTE(PROPER(_xlfn.IFS(ISTEXT(citizen_services_records_log!L716),citizen_services_records_log!L716, ISBLANK(citizen_services_records_log!L716),"None")),"Id","ID",1)</f>
        <v>Incomplete - Missing Proof Of Residence</v>
      </c>
      <c r="M716" s="5" t="str" cm="1">
        <f t="array" ref="M716">IF(citizen_services_records_log!M716 = "Re-opened","Re-opened",PROPER(_xlfn.IFS(ISTEXT(citizen_services_records_log!M716),citizen_services_records_log!M716, ISBLANK(citizen_services_records_log!M716),"None")))</f>
        <v>Resolved</v>
      </c>
      <c r="N716" s="5" t="str" cm="1">
        <f t="array" ref="N716">(_xlfn.IFS(ISTEXT(citizen_services_records_log!N716),citizen_services_records_log!N716,ISBLANK(citizen_services_records_log!N716),"None"))</f>
        <v>Q164</v>
      </c>
      <c r="O716" s="5" t="str" cm="1">
        <f t="array" ref="O716">_xlfn.IFS(ISTEXT(citizen_services_records_log!O716),PROPER(citizen_services_records_log!O716),ISBLANK(citizen_services_records_log!O716),"None")</f>
        <v>Werner Nel</v>
      </c>
      <c r="P716" s="4">
        <f>IF(ISBLANK(citizen_services_records_log!P716),"None",IF(ISNUMBER(citizen_services_records_log!P716),citizen_services_records_log!P716,DATE(RIGHT(citizen_services_records_log!P716,4),MID(citizen_services_records_log!P716,4,2),LEFT(citizen_services_records_log!P716,2))))</f>
        <v>46154</v>
      </c>
      <c r="Q716" s="5" t="str" cm="1">
        <f t="array" ref="Q716">SUBSTITUTE(_xlfn.IFS(ISTEXT(citizen_services_records_log!Q716),PROPER(citizen_services_records_log!Q716),ISBLANK(citizen_services_records_log!Q716),"None"),"Id","ID",1)</f>
        <v>Grant Payment Query - Referred To Sassa Call Centre</v>
      </c>
    </row>
    <row r="717" spans="1:17" x14ac:dyDescent="0.3">
      <c r="A717" s="5" t="str">
        <f>IF(ISBLANK(citizen_services_records_log!A717),"None",(CONCATENATE(UPPER(_xlfn.TEXTBEFORE(SUBSTITUTE(citizen_services_records_log!A717, "-", ""), {"0","1","2","3","4","5","6","7","8","9"}, 1)),"-",RIGHT(citizen_services_records_log!A717,6))))</f>
        <v>SASSA-000573</v>
      </c>
      <c r="B717" s="2">
        <f>IF(ISBLANK(citizen_services_records_log!B717),"None",IF(ISNUMBER(citizen_services_records_log!B717),citizen_services_records_log!B717,DATE(RIGHT(citizen_services_records_log!B717,4),MID(citizen_services_records_log!B717,4,2),LEFT(citizen_services_records_log!B717,2))))</f>
        <v>46192</v>
      </c>
      <c r="C717" s="5" t="str">
        <f>IF(citizen_services_records_log!C717 = "SASSA Grant Status Enquiry","SASSA - Grant Status Enquiry",IF(citizen_services_records_log!C717 = "SASSA Grant Application",  "SASSA - Grant Application", IF(citizen_services_records_log!C717=0,"None", citizen_services_records_log!C717)))</f>
        <v>SASSA - Grant Application</v>
      </c>
      <c r="D717" s="5" t="str" cm="1">
        <f t="array" ref="D717">_xlfn.IFS(ISTEXT(citizen_services_records_log!D717),PROPER(citizen_services_records_log!D717),ISBLANK(citizen_services_records_log!D717),"None")</f>
        <v>Sharpeville Clinic</v>
      </c>
      <c r="E717" s="5" t="str" cm="1">
        <f t="array" ref="E717">_xlfn.IFS(ISTEXT(citizen_services_records_log!E717),PROPER(citizen_services_records_log!E717),ISBLANK(citizen_services_records_log!E717),"None")</f>
        <v>Nokuthula Fourie</v>
      </c>
      <c r="F717" s="6" cm="1">
        <f t="array" ref="F717">_xlfn.IFS(ISBLANK(citizen_services_records_log!F717),"None", TYPE(citizen_services_records_log!F717)=1,citizen_services_records_log!F717,citizen_services_records_log!F717="ID NOT PROVIDED","ID not provided" )</f>
        <v>9310000000000</v>
      </c>
      <c r="G717" s="4" t="str">
        <f>IF(ISBLANK(citizen_services_records_log!G717),"None",IF(ISNUMBER(citizen_services_records_log!G717),citizen_services_records_log!G717,DATE(RIGHT(citizen_services_records_log!G717,4),MID(citizen_services_records_log!G717,4,2),LEFT(citizen_services_records_log!G717,2))))</f>
        <v>None</v>
      </c>
      <c r="H717" s="5" t="str" cm="1">
        <f t="array" ref="H717">_xlfn.IFS(citizen_services_records_log!H717="M", "Male", citizen_services_records_log!H717 = "F", "Female", citizen_services_records_log!H717="male", "Male", citizen_services_records_log!H717="female","Female", ISBLANK(citizen_services_records_log!H717),"None", citizen_services_records_log!H717 = "Female", "Female", citizen_services_records_log!H717="Male","Male")</f>
        <v>Female</v>
      </c>
      <c r="I717" s="6" t="str">
        <f>IF(OR(ISBLANK(citizen_services_records_log!I717),UPPER(TRIM(citizen_services_records_log!I717))="N/A"),"None",_xlfn.LET(_xlpm.d,RIGHT(SUBSTITUTE(SUBSTITUTE(SUBSTITUTE(SUBSTITUTE(citizen_services_records_log!I717," ",""),"-",""),"(",""),")",""),9),"0"&amp;LEFT(_xlpm.d,2)&amp;" "&amp;MID(_xlpm.d,3,3)&amp;" "&amp;RIGHT(_xlpm.d,4)))</f>
        <v>061 976 0867</v>
      </c>
      <c r="J717" s="5" t="str" cm="1">
        <f t="array" ref="J717">_xlfn.IFS(ISTEXT(citizen_services_records_log!J717),citizen_services_records_log!J717,ISBLANK(citizen_services_records_log!J717),"None")</f>
        <v>Ward 14</v>
      </c>
      <c r="K717" s="5" t="str" cm="1">
        <f t="array" ref="K717">_xlfn.IFS(ISTEXT(citizen_services_records_log!K717),citizen_services_records_log!K717, ISBLANK(citizen_services_records_log!K717),"None")</f>
        <v>Disability Grant</v>
      </c>
      <c r="L717" s="5" t="str" cm="1">
        <f t="array" ref="L717">SUBSTITUTE(PROPER(_xlfn.IFS(ISTEXT(citizen_services_records_log!L717),citizen_services_records_log!L717, ISBLANK(citizen_services_records_log!L717),"None")),"Id","ID",1)</f>
        <v>Rejected</v>
      </c>
      <c r="M717" s="5" t="str" cm="1">
        <f t="array" ref="M717">IF(citizen_services_records_log!M717 = "Re-opened","Re-opened",PROPER(_xlfn.IFS(ISTEXT(citizen_services_records_log!M717),citizen_services_records_log!M717, ISBLANK(citizen_services_records_log!M717),"None")))</f>
        <v>Escalated</v>
      </c>
      <c r="N717" s="5" t="str" cm="1">
        <f t="array" ref="N717">(_xlfn.IFS(ISTEXT(citizen_services_records_log!N717),citizen_services_records_log!N717,ISBLANK(citizen_services_records_log!N717),"None"))</f>
        <v>None</v>
      </c>
      <c r="O717" s="5" t="str" cm="1">
        <f t="array" ref="O717">_xlfn.IFS(ISTEXT(citizen_services_records_log!O717),PROPER(citizen_services_records_log!O717),ISBLANK(citizen_services_records_log!O717),"None")</f>
        <v>Marius Coetzee</v>
      </c>
      <c r="P717" s="4" t="str">
        <f>IF(ISBLANK(citizen_services_records_log!P717),"None",IF(ISNUMBER(citizen_services_records_log!P717),citizen_services_records_log!P717,DATE(RIGHT(citizen_services_records_log!P717,4),MID(citizen_services_records_log!P717,4,2),LEFT(citizen_services_records_log!P717,2))))</f>
        <v>None</v>
      </c>
      <c r="Q717" s="5" t="str" cm="1">
        <f t="array" ref="Q717">SUBSTITUTE(_xlfn.IFS(ISTEXT(citizen_services_records_log!Q717),PROPER(citizen_services_records_log!Q717),ISBLANK(citizen_services_records_log!Q717),"None"),"Id","ID",1)</f>
        <v>Elderly Applicant Assisted Due To Mobility Issues</v>
      </c>
    </row>
    <row r="718" spans="1:17" x14ac:dyDescent="0.3">
      <c r="A718" s="5" t="str">
        <f>IF(ISBLANK(citizen_services_records_log!A718),"None",(CONCATENATE(UPPER(_xlfn.TEXTBEFORE(SUBSTITUTE(citizen_services_records_log!A718, "-", ""), {"0","1","2","3","4","5","6","7","8","9"}, 1)),"-",RIGHT(citizen_services_records_log!A718,6))))</f>
        <v>DHA-000916</v>
      </c>
      <c r="B718" s="2">
        <f>IF(ISBLANK(citizen_services_records_log!B718),"None",IF(ISNUMBER(citizen_services_records_log!B718),citizen_services_records_log!B718,DATE(RIGHT(citizen_services_records_log!B718,4),MID(citizen_services_records_log!B718,4,2),LEFT(citizen_services_records_log!B718,2))))</f>
        <v>46237</v>
      </c>
      <c r="C718" s="5" t="str">
        <f>IF(citizen_services_records_log!C718 = "SASSA Grant Status Enquiry","SASSA - Grant Status Enquiry",IF(citizen_services_records_log!C718 = "SASSA Grant Application",  "SASSA - Grant Application", IF(citizen_services_records_log!C718=0,"None", citizen_services_records_log!C718)))</f>
        <v>Home Affairs - Birth Certificate</v>
      </c>
      <c r="D718" s="5" t="str" cm="1">
        <f t="array" ref="D718">_xlfn.IFS(ISTEXT(citizen_services_records_log!D718),PROPER(citizen_services_records_log!D718),ISBLANK(citizen_services_records_log!D718),"None")</f>
        <v>Sharpeville Clinic</v>
      </c>
      <c r="E718" s="5" t="str" cm="1">
        <f t="array" ref="E718">_xlfn.IFS(ISTEXT(citizen_services_records_log!E718),PROPER(citizen_services_records_log!E718),ISBLANK(citizen_services_records_log!E718),"None")</f>
        <v>Nomvula Pretorius</v>
      </c>
      <c r="F718" s="6" cm="1">
        <f t="array" ref="F718">_xlfn.IFS(ISBLANK(citizen_services_records_log!F718),"None", TYPE(citizen_services_records_log!F718)=1,citizen_services_records_log!F718,citizen_services_records_log!F718="ID NOT PROVIDED","ID not provided" )</f>
        <v>6610000000000</v>
      </c>
      <c r="G718" s="4">
        <f>IF(ISBLANK(citizen_services_records_log!G718),"None",IF(ISNUMBER(citizen_services_records_log!G718),citizen_services_records_log!G718,DATE(RIGHT(citizen_services_records_log!G718,4),MID(citizen_services_records_log!G718,4,2),LEFT(citizen_services_records_log!G718,2))))</f>
        <v>24203</v>
      </c>
      <c r="H718" s="5" t="str" cm="1">
        <f t="array" ref="H718">_xlfn.IFS(citizen_services_records_log!H718="M", "Male", citizen_services_records_log!H718 = "F", "Female", citizen_services_records_log!H718="male", "Male", citizen_services_records_log!H718="female","Female", ISBLANK(citizen_services_records_log!H718),"None", citizen_services_records_log!H718 = "Female", "Female", citizen_services_records_log!H718="Male","Male")</f>
        <v>Female</v>
      </c>
      <c r="I718" s="6" t="str">
        <f>IF(OR(ISBLANK(citizen_services_records_log!I718),UPPER(TRIM(citizen_services_records_log!I718))="N/A"),"None",_xlfn.LET(_xlpm.d,RIGHT(SUBSTITUTE(SUBSTITUTE(SUBSTITUTE(SUBSTITUTE(citizen_services_records_log!I718," ",""),"-",""),"(",""),")",""),9),"0"&amp;LEFT(_xlpm.d,2)&amp;" "&amp;MID(_xlpm.d,3,3)&amp;" "&amp;RIGHT(_xlpm.d,4)))</f>
        <v>084 574 0586</v>
      </c>
      <c r="J718" s="5" t="str" cm="1">
        <f t="array" ref="J718">_xlfn.IFS(ISTEXT(citizen_services_records_log!J718),citizen_services_records_log!J718,ISBLANK(citizen_services_records_log!J718),"None")</f>
        <v>Ward 13</v>
      </c>
      <c r="K718" s="5" t="str" cm="1">
        <f t="array" ref="K718">_xlfn.IFS(ISTEXT(citizen_services_records_log!K718),citizen_services_records_log!K718, ISBLANK(citizen_services_records_log!K718),"None")</f>
        <v>None</v>
      </c>
      <c r="L718" s="5" t="str" cm="1">
        <f t="array" ref="L718">SUBSTITUTE(PROPER(_xlfn.IFS(ISTEXT(citizen_services_records_log!L718),citizen_services_records_log!L718, ISBLANK(citizen_services_records_log!L718),"None")),"Id","ID",1)</f>
        <v>Awaiting Home Affairs Confirmation</v>
      </c>
      <c r="M718" s="5" t="str" cm="1">
        <f t="array" ref="M718">IF(citizen_services_records_log!M718 = "Re-opened","Re-opened",PROPER(_xlfn.IFS(ISTEXT(citizen_services_records_log!M718),citizen_services_records_log!M718, ISBLANK(citizen_services_records_log!M718),"None")))</f>
        <v>Pending</v>
      </c>
      <c r="N718" s="5" t="str" cm="1">
        <f t="array" ref="N718">(_xlfn.IFS(ISTEXT(citizen_services_records_log!N718),citizen_services_records_log!N718,ISBLANK(citizen_services_records_log!N718),"None"))</f>
        <v>Q244</v>
      </c>
      <c r="O718" s="5" t="str" cm="1">
        <f t="array" ref="O718">_xlfn.IFS(ISTEXT(citizen_services_records_log!O718),PROPER(citizen_services_records_log!O718),ISBLANK(citizen_services_records_log!O718),"None")</f>
        <v>None</v>
      </c>
      <c r="P718" s="4">
        <f>IF(ISBLANK(citizen_services_records_log!P718),"None",IF(ISNUMBER(citizen_services_records_log!P718),citizen_services_records_log!P718,DATE(RIGHT(citizen_services_records_log!P718,4),MID(citizen_services_records_log!P718,4,2),LEFT(citizen_services_records_log!P718,2))))</f>
        <v>46261</v>
      </c>
      <c r="Q718" s="5" t="str" cm="1">
        <f t="array" ref="Q718">SUBSTITUTE(_xlfn.IFS(ISTEXT(citizen_services_records_log!Q718),PROPER(citizen_services_records_log!Q718),ISBLANK(citizen_services_records_log!Q718),"None"),"Id","ID",1)</f>
        <v>Elderly Applicant Assisted Due To Mobility Issues</v>
      </c>
    </row>
    <row r="719" spans="1:17" x14ac:dyDescent="0.3">
      <c r="A719" s="5" t="str">
        <f>IF(ISBLANK(citizen_services_records_log!A719),"None",(CONCATENATE(UPPER(_xlfn.TEXTBEFORE(SUBSTITUTE(citizen_services_records_log!A719, "-", ""), {"0","1","2","3","4","5","6","7","8","9"}, 1)),"-",RIGHT(citizen_services_records_log!A719,6))))</f>
        <v>DHA-000960</v>
      </c>
      <c r="B719" s="2">
        <f>IF(ISBLANK(citizen_services_records_log!B719),"None",IF(ISNUMBER(citizen_services_records_log!B719),citizen_services_records_log!B719,DATE(RIGHT(citizen_services_records_log!B719,4),MID(citizen_services_records_log!B719,4,2),LEFT(citizen_services_records_log!B719,2))))</f>
        <v>46134</v>
      </c>
      <c r="C719" s="5" t="str">
        <f>IF(citizen_services_records_log!C719 = "SASSA Grant Status Enquiry","SASSA - Grant Status Enquiry",IF(citizen_services_records_log!C719 = "SASSA Grant Application",  "SASSA - Grant Application", IF(citizen_services_records_log!C719=0,"None", citizen_services_records_log!C719)))</f>
        <v>Home Affairs - Birth Certificate</v>
      </c>
      <c r="D719" s="5" t="str" cm="1">
        <f t="array" ref="D719">_xlfn.IFS(ISTEXT(citizen_services_records_log!D719),PROPER(citizen_services_records_log!D719),ISBLANK(citizen_services_records_log!D719),"None")</f>
        <v>Emfuleni Municipal Office</v>
      </c>
      <c r="E719" s="5" t="str" cm="1">
        <f t="array" ref="E719">_xlfn.IFS(ISTEXT(citizen_services_records_log!E719),PROPER(citizen_services_records_log!E719),ISBLANK(citizen_services_records_log!E719),"None")</f>
        <v>Pieter Radebe</v>
      </c>
      <c r="F719" s="6" t="str" cm="1">
        <f t="array" ref="F719">_xlfn.IFS(ISBLANK(citizen_services_records_log!F719),"None", TYPE(citizen_services_records_log!F719)=1,citizen_services_records_log!F719,citizen_services_records_log!F719="ID NOT PROVIDED","ID not provided" )</f>
        <v>None</v>
      </c>
      <c r="G719" s="4">
        <f>IF(ISBLANK(citizen_services_records_log!G719),"None",IF(ISNUMBER(citizen_services_records_log!G719),citizen_services_records_log!G719,DATE(RIGHT(citizen_services_records_log!G719,4),MID(citizen_services_records_log!G719,4,2),LEFT(citizen_services_records_log!G719,2))))</f>
        <v>34208</v>
      </c>
      <c r="H719" s="5" t="str" cm="1">
        <f t="array" ref="H719">_xlfn.IFS(citizen_services_records_log!H719="M", "Male", citizen_services_records_log!H719 = "F", "Female", citizen_services_records_log!H719="male", "Male", citizen_services_records_log!H719="female","Female", ISBLANK(citizen_services_records_log!H719),"None", citizen_services_records_log!H719 = "Female", "Female", citizen_services_records_log!H719="Male","Male")</f>
        <v>Female</v>
      </c>
      <c r="I719" s="6" t="str">
        <f>IF(OR(ISBLANK(citizen_services_records_log!I719),UPPER(TRIM(citizen_services_records_log!I719))="N/A"),"None",_xlfn.LET(_xlpm.d,RIGHT(SUBSTITUTE(SUBSTITUTE(SUBSTITUTE(SUBSTITUTE(citizen_services_records_log!I719," ",""),"-",""),"(",""),")",""),9),"0"&amp;LEFT(_xlpm.d,2)&amp;" "&amp;MID(_xlpm.d,3,3)&amp;" "&amp;RIGHT(_xlpm.d,4)))</f>
        <v>066 953 7130</v>
      </c>
      <c r="J719" s="5" t="str" cm="1">
        <f t="array" ref="J719">_xlfn.IFS(ISTEXT(citizen_services_records_log!J719),citizen_services_records_log!J719,ISBLANK(citizen_services_records_log!J719),"None")</f>
        <v>Ward 10</v>
      </c>
      <c r="K719" s="5" t="str" cm="1">
        <f t="array" ref="K719">_xlfn.IFS(ISTEXT(citizen_services_records_log!K719),citizen_services_records_log!K719, ISBLANK(citizen_services_records_log!K719),"None")</f>
        <v>None</v>
      </c>
      <c r="L719" s="5" t="str" cm="1">
        <f t="array" ref="L719">SUBSTITUTE(PROPER(_xlfn.IFS(ISTEXT(citizen_services_records_log!L719),citizen_services_records_log!L719, ISBLANK(citizen_services_records_log!L719),"None")),"Id","ID",1)</f>
        <v>Rejected</v>
      </c>
      <c r="M719" s="5" t="str" cm="1">
        <f t="array" ref="M719">IF(citizen_services_records_log!M719 = "Re-opened","Re-opened",PROPER(_xlfn.IFS(ISTEXT(citizen_services_records_log!M719),citizen_services_records_log!M719, ISBLANK(citizen_services_records_log!M719),"None")))</f>
        <v>Awaiting Documents</v>
      </c>
      <c r="N719" s="5" t="str" cm="1">
        <f t="array" ref="N719">(_xlfn.IFS(ISTEXT(citizen_services_records_log!N719),citizen_services_records_log!N719,ISBLANK(citizen_services_records_log!N719),"None"))</f>
        <v>Q035</v>
      </c>
      <c r="O719" s="5" t="str" cm="1">
        <f t="array" ref="O719">_xlfn.IFS(ISTEXT(citizen_services_records_log!O719),PROPER(citizen_services_records_log!O719),ISBLANK(citizen_services_records_log!O719),"None")</f>
        <v>Refilwe Radebe</v>
      </c>
      <c r="P719" s="4" t="str">
        <f>IF(ISBLANK(citizen_services_records_log!P719),"None",IF(ISNUMBER(citizen_services_records_log!P719),citizen_services_records_log!P719,DATE(RIGHT(citizen_services_records_log!P719,4),MID(citizen_services_records_log!P719,4,2),LEFT(citizen_services_records_log!P719,2))))</f>
        <v>None</v>
      </c>
      <c r="Q719" s="5" t="str" cm="1">
        <f t="array" ref="Q719">SUBSTITUTE(_xlfn.IFS(ISTEXT(citizen_services_records_log!Q719),PROPER(citizen_services_records_log!Q719),ISBLANK(citizen_services_records_log!Q719),"None"),"Id","ID",1)</f>
        <v>Incorrect ID Number Provided Initially, Corrected</v>
      </c>
    </row>
    <row r="720" spans="1:17" x14ac:dyDescent="0.3">
      <c r="A720" s="5" t="str">
        <f>IF(ISBLANK(citizen_services_records_log!A720),"None",(CONCATENATE(UPPER(_xlfn.TEXTBEFORE(SUBSTITUTE(citizen_services_records_log!A720, "-", ""), {"0","1","2","3","4","5","6","7","8","9"}, 1)),"-",RIGHT(citizen_services_records_log!A720,6))))</f>
        <v>DHA-000758</v>
      </c>
      <c r="B720" s="2">
        <f>IF(ISBLANK(citizen_services_records_log!B720),"None",IF(ISNUMBER(citizen_services_records_log!B720),citizen_services_records_log!B720,DATE(RIGHT(citizen_services_records_log!B720,4),MID(citizen_services_records_log!B720,4,2),LEFT(citizen_services_records_log!B720,2))))</f>
        <v>46067</v>
      </c>
      <c r="C720" s="5" t="str">
        <f>IF(citizen_services_records_log!C720 = "SASSA Grant Status Enquiry","SASSA - Grant Status Enquiry",IF(citizen_services_records_log!C720 = "SASSA Grant Application",  "SASSA - Grant Application", IF(citizen_services_records_log!C720=0,"None", citizen_services_records_log!C720)))</f>
        <v>Home Affairs - Birth Certificate</v>
      </c>
      <c r="D720" s="5" t="str" cm="1">
        <f t="array" ref="D720">_xlfn.IFS(ISTEXT(citizen_services_records_log!D720),PROPER(citizen_services_records_log!D720),ISBLANK(citizen_services_records_log!D720),"None")</f>
        <v>Vanderbijlpark Home Affairs</v>
      </c>
      <c r="E720" s="5" t="str" cm="1">
        <f t="array" ref="E720">_xlfn.IFS(ISTEXT(citizen_services_records_log!E720),PROPER(citizen_services_records_log!E720),ISBLANK(citizen_services_records_log!E720),"None")</f>
        <v>Dorah Dlamini</v>
      </c>
      <c r="F720" s="6" cm="1">
        <f t="array" ref="F720">_xlfn.IFS(ISBLANK(citizen_services_records_log!F720),"None", TYPE(citizen_services_records_log!F720)=1,citizen_services_records_log!F720,citizen_services_records_log!F720="ID NOT PROVIDED","ID not provided" )</f>
        <v>4900000000000</v>
      </c>
      <c r="G720" s="4">
        <f>IF(ISBLANK(citizen_services_records_log!G720),"None",IF(ISNUMBER(citizen_services_records_log!G720),citizen_services_records_log!G720,DATE(RIGHT(citizen_services_records_log!G720,4),MID(citizen_services_records_log!G720,4,2),LEFT(citizen_services_records_log!G720,2))))</f>
        <v>17938</v>
      </c>
      <c r="H720" s="5" t="str" cm="1">
        <f t="array" ref="H720">_xlfn.IFS(citizen_services_records_log!H720="M", "Male", citizen_services_records_log!H720 = "F", "Female", citizen_services_records_log!H720="male", "Male", citizen_services_records_log!H720="female","Female", ISBLANK(citizen_services_records_log!H720),"None", citizen_services_records_log!H720 = "Female", "Female", citizen_services_records_log!H720="Male","Male")</f>
        <v>Male</v>
      </c>
      <c r="I720" s="6" t="str">
        <f>IF(OR(ISBLANK(citizen_services_records_log!I720),UPPER(TRIM(citizen_services_records_log!I720))="N/A"),"None",_xlfn.LET(_xlpm.d,RIGHT(SUBSTITUTE(SUBSTITUTE(SUBSTITUTE(SUBSTITUTE(citizen_services_records_log!I720," ",""),"-",""),"(",""),")",""),9),"0"&amp;LEFT(_xlpm.d,2)&amp;" "&amp;MID(_xlpm.d,3,3)&amp;" "&amp;RIGHT(_xlpm.d,4)))</f>
        <v>075 661 5377</v>
      </c>
      <c r="J720" s="5" t="str" cm="1">
        <f t="array" ref="J720">_xlfn.IFS(ISTEXT(citizen_services_records_log!J720),citizen_services_records_log!J720,ISBLANK(citizen_services_records_log!J720),"None")</f>
        <v>Ward 10</v>
      </c>
      <c r="K720" s="5" t="str" cm="1">
        <f t="array" ref="K720">_xlfn.IFS(ISTEXT(citizen_services_records_log!K720),citizen_services_records_log!K720, ISBLANK(citizen_services_records_log!K720),"None")</f>
        <v>None</v>
      </c>
      <c r="L720" s="5" t="str" cm="1">
        <f t="array" ref="L720">SUBSTITUTE(PROPER(_xlfn.IFS(ISTEXT(citizen_services_records_log!L720),citizen_services_records_log!L720, ISBLANK(citizen_services_records_log!L720),"None")),"Id","ID",1)</f>
        <v>Awaiting Home Affairs Confirmation</v>
      </c>
      <c r="M720" s="5" t="str" cm="1">
        <f t="array" ref="M720">IF(citizen_services_records_log!M720 = "Re-opened","Re-opened",PROPER(_xlfn.IFS(ISTEXT(citizen_services_records_log!M720),citizen_services_records_log!M720, ISBLANK(citizen_services_records_log!M720),"None")))</f>
        <v>Resolved</v>
      </c>
      <c r="N720" s="5" t="str" cm="1">
        <f t="array" ref="N720">(_xlfn.IFS(ISTEXT(citizen_services_records_log!N720),citizen_services_records_log!N720,ISBLANK(citizen_services_records_log!N720),"None"))</f>
        <v>Q132</v>
      </c>
      <c r="O720" s="5" t="str" cm="1">
        <f t="array" ref="O720">_xlfn.IFS(ISTEXT(citizen_services_records_log!O720),PROPER(citizen_services_records_log!O720),ISBLANK(citizen_services_records_log!O720),"None")</f>
        <v>Palesa Mahlangu</v>
      </c>
      <c r="P720" s="4">
        <f>IF(ISBLANK(citizen_services_records_log!P720),"None",IF(ISNUMBER(citizen_services_records_log!P720),citizen_services_records_log!P720,DATE(RIGHT(citizen_services_records_log!P720,4),MID(citizen_services_records_log!P720,4,2),LEFT(citizen_services_records_log!P720,2))))</f>
        <v>46090</v>
      </c>
      <c r="Q720" s="5" t="str" cm="1">
        <f t="array" ref="Q720">SUBSTITUTE(_xlfn.IFS(ISTEXT(citizen_services_records_log!Q720),PROPER(citizen_services_records_log!Q720),ISBLANK(citizen_services_records_log!Q720),"None"),"Id","ID",1)</f>
        <v>Home Affairs System Down For Maintenance During Visit</v>
      </c>
    </row>
    <row r="721" spans="1:17" x14ac:dyDescent="0.3">
      <c r="A721" s="5" t="str">
        <f>IF(ISBLANK(citizen_services_records_log!A721),"None",(CONCATENATE(UPPER(_xlfn.TEXTBEFORE(SUBSTITUTE(citizen_services_records_log!A721, "-", ""), {"0","1","2","3","4","5","6","7","8","9"}, 1)),"-",RIGHT(citizen_services_records_log!A721,6))))</f>
        <v>DHA-000340</v>
      </c>
      <c r="B721" s="2" t="str">
        <f>IF(ISBLANK(citizen_services_records_log!B721),"None",IF(ISNUMBER(citizen_services_records_log!B721),citizen_services_records_log!B721,DATE(RIGHT(citizen_services_records_log!B721,4),MID(citizen_services_records_log!B721,4,2),LEFT(citizen_services_records_log!B721,2))))</f>
        <v>None</v>
      </c>
      <c r="C721" s="5" t="str">
        <f>IF(citizen_services_records_log!C721 = "SASSA Grant Status Enquiry","SASSA - Grant Status Enquiry",IF(citizen_services_records_log!C721 = "SASSA Grant Application",  "SASSA - Grant Application", IF(citizen_services_records_log!C721=0,"None", citizen_services_records_log!C721)))</f>
        <v>Home Affairs - Passport Application</v>
      </c>
      <c r="D721" s="5" t="str" cm="1">
        <f t="array" ref="D721">_xlfn.IFS(ISTEXT(citizen_services_records_log!D721),PROPER(citizen_services_records_log!D721),ISBLANK(citizen_services_records_log!D721),"None")</f>
        <v>Vereeniging Home Affairs</v>
      </c>
      <c r="E721" s="5" t="str" cm="1">
        <f t="array" ref="E721">_xlfn.IFS(ISTEXT(citizen_services_records_log!E721),PROPER(citizen_services_records_log!E721),ISBLANK(citizen_services_records_log!E721),"None")</f>
        <v>Dorah Dlamini</v>
      </c>
      <c r="F721" s="6" cm="1">
        <f t="array" ref="F721">_xlfn.IFS(ISBLANK(citizen_services_records_log!F721),"None", TYPE(citizen_services_records_log!F721)=1,citizen_services_records_log!F721,citizen_services_records_log!F721="ID NOT PROVIDED","ID not provided" )</f>
        <v>7710000000000</v>
      </c>
      <c r="G721" s="4">
        <f>IF(ISBLANK(citizen_services_records_log!G721),"None",IF(ISNUMBER(citizen_services_records_log!G721),citizen_services_records_log!G721,DATE(RIGHT(citizen_services_records_log!G721,4),MID(citizen_services_records_log!G721,4,2),LEFT(citizen_services_records_log!G721,2))))</f>
        <v>28384</v>
      </c>
      <c r="H721" s="5" t="str" cm="1">
        <f t="array" ref="H721">_xlfn.IFS(citizen_services_records_log!H721="M", "Male", citizen_services_records_log!H721 = "F", "Female", citizen_services_records_log!H721="male", "Male", citizen_services_records_log!H721="female","Female", ISBLANK(citizen_services_records_log!H721),"None", citizen_services_records_log!H721 = "Female", "Female", citizen_services_records_log!H721="Male","Male")</f>
        <v>Male</v>
      </c>
      <c r="I721" s="6" t="str">
        <f>IF(OR(ISBLANK(citizen_services_records_log!I721),UPPER(TRIM(citizen_services_records_log!I721))="N/A"),"None",_xlfn.LET(_xlpm.d,RIGHT(SUBSTITUTE(SUBSTITUTE(SUBSTITUTE(SUBSTITUTE(citizen_services_records_log!I721," ",""),"-",""),"(",""),")",""),9),"0"&amp;LEFT(_xlpm.d,2)&amp;" "&amp;MID(_xlpm.d,3,3)&amp;" "&amp;RIGHT(_xlpm.d,4)))</f>
        <v>063 286 8174</v>
      </c>
      <c r="J721" s="5" t="str" cm="1">
        <f t="array" ref="J721">_xlfn.IFS(ISTEXT(citizen_services_records_log!J721),citizen_services_records_log!J721,ISBLANK(citizen_services_records_log!J721),"None")</f>
        <v>Ward 9</v>
      </c>
      <c r="K721" s="5" t="str" cm="1">
        <f t="array" ref="K721">_xlfn.IFS(ISTEXT(citizen_services_records_log!K721),citizen_services_records_log!K721, ISBLANK(citizen_services_records_log!K721),"None")</f>
        <v>None</v>
      </c>
      <c r="L721" s="5" t="str" cm="1">
        <f t="array" ref="L721">SUBSTITUTE(PROPER(_xlfn.IFS(ISTEXT(citizen_services_records_log!L721),citizen_services_records_log!L721, ISBLANK(citizen_services_records_log!L721),"None")),"Id","ID",1)</f>
        <v>Incomplete - Missing Proof Of Residence</v>
      </c>
      <c r="M721" s="5" t="str" cm="1">
        <f t="array" ref="M721">IF(citizen_services_records_log!M721 = "Re-opened","Re-opened",PROPER(_xlfn.IFS(ISTEXT(citizen_services_records_log!M721),citizen_services_records_log!M721, ISBLANK(citizen_services_records_log!M721),"None")))</f>
        <v>Re-opened</v>
      </c>
      <c r="N721" s="5" t="str" cm="1">
        <f t="array" ref="N721">(_xlfn.IFS(ISTEXT(citizen_services_records_log!N721),citizen_services_records_log!N721,ISBLANK(citizen_services_records_log!N721),"None"))</f>
        <v>Q032</v>
      </c>
      <c r="O721" s="5" t="str" cm="1">
        <f t="array" ref="O721">_xlfn.IFS(ISTEXT(citizen_services_records_log!O721),PROPER(citizen_services_records_log!O721),ISBLANK(citizen_services_records_log!O721),"None")</f>
        <v>Deon Khumalo</v>
      </c>
      <c r="P721" s="4">
        <f>IF(ISBLANK(citizen_services_records_log!P721),"None",IF(ISNUMBER(citizen_services_records_log!P721),citizen_services_records_log!P721,DATE(RIGHT(citizen_services_records_log!P721,4),MID(citizen_services_records_log!P721,4,2),LEFT(citizen_services_records_log!P721,2))))</f>
        <v>46307</v>
      </c>
      <c r="Q721" s="5" t="str" cm="1">
        <f t="array" ref="Q721">SUBSTITUTE(_xlfn.IFS(ISTEXT(citizen_services_records_log!Q721),PROPER(citizen_services_records_log!Q721),ISBLANK(citizen_services_records_log!Q721),"None"),"Id","ID",1)</f>
        <v>Biometric Capture Failed, Rescheduled</v>
      </c>
    </row>
    <row r="722" spans="1:17" x14ac:dyDescent="0.3">
      <c r="A722" s="5" t="str">
        <f>IF(ISBLANK(citizen_services_records_log!A722),"None",(CONCATENATE(UPPER(_xlfn.TEXTBEFORE(SUBSTITUTE(citizen_services_records_log!A722, "-", ""), {"0","1","2","3","4","5","6","7","8","9"}, 1)),"-",RIGHT(citizen_services_records_log!A722,6))))</f>
        <v>DHA-000183</v>
      </c>
      <c r="B722" s="2">
        <f>IF(ISBLANK(citizen_services_records_log!B722),"None",IF(ISNUMBER(citizen_services_records_log!B722),citizen_services_records_log!B722,DATE(RIGHT(citizen_services_records_log!B722,4),MID(citizen_services_records_log!B722,4,2),LEFT(citizen_services_records_log!B722,2))))</f>
        <v>46082</v>
      </c>
      <c r="C722" s="5" t="str">
        <f>IF(citizen_services_records_log!C722 = "SASSA Grant Status Enquiry","SASSA - Grant Status Enquiry",IF(citizen_services_records_log!C722 = "SASSA Grant Application",  "SASSA - Grant Application", IF(citizen_services_records_log!C722=0,"None", citizen_services_records_log!C722)))</f>
        <v>Home Affairs - Birth Certificate</v>
      </c>
      <c r="D722" s="5" t="str" cm="1">
        <f t="array" ref="D722">_xlfn.IFS(ISTEXT(citizen_services_records_log!D722),PROPER(citizen_services_records_log!D722),ISBLANK(citizen_services_records_log!D722),"None")</f>
        <v>Emfuleni Municipal Office</v>
      </c>
      <c r="E722" s="5" t="str" cm="1">
        <f t="array" ref="E722">_xlfn.IFS(ISTEXT(citizen_services_records_log!E722),PROPER(citizen_services_records_log!E722),ISBLANK(citizen_services_records_log!E722),"None")</f>
        <v>Mandla Ndlovu</v>
      </c>
      <c r="F722" s="6" cm="1">
        <f t="array" ref="F722">_xlfn.IFS(ISBLANK(citizen_services_records_log!F722),"None", TYPE(citizen_services_records_log!F722)=1,citizen_services_records_log!F722,citizen_services_records_log!F722="ID NOT PROVIDED","ID not provided" )</f>
        <v>6310000000000</v>
      </c>
      <c r="G722" s="4">
        <f>IF(ISBLANK(citizen_services_records_log!G722),"None",IF(ISNUMBER(citizen_services_records_log!G722),citizen_services_records_log!G722,DATE(RIGHT(citizen_services_records_log!G722,4),MID(citizen_services_records_log!G722,4,2),LEFT(citizen_services_records_log!G722,2))))</f>
        <v>23225</v>
      </c>
      <c r="H722" s="5" t="str" cm="1">
        <f t="array" ref="H722">_xlfn.IFS(citizen_services_records_log!H722="M", "Male", citizen_services_records_log!H722 = "F", "Female", citizen_services_records_log!H722="male", "Male", citizen_services_records_log!H722="female","Female", ISBLANK(citizen_services_records_log!H722),"None", citizen_services_records_log!H722 = "Female", "Female", citizen_services_records_log!H722="Male","Male")</f>
        <v>Female</v>
      </c>
      <c r="I722" s="6" t="str">
        <f>IF(OR(ISBLANK(citizen_services_records_log!I722),UPPER(TRIM(citizen_services_records_log!I722))="N/A"),"None",_xlfn.LET(_xlpm.d,RIGHT(SUBSTITUTE(SUBSTITUTE(SUBSTITUTE(SUBSTITUTE(citizen_services_records_log!I722," ",""),"-",""),"(",""),")",""),9),"0"&amp;LEFT(_xlpm.d,2)&amp;" "&amp;MID(_xlpm.d,3,3)&amp;" "&amp;RIGHT(_xlpm.d,4)))</f>
        <v>070 779 1602</v>
      </c>
      <c r="J722" s="5" t="str" cm="1">
        <f t="array" ref="J722">_xlfn.IFS(ISTEXT(citizen_services_records_log!J722),citizen_services_records_log!J722,ISBLANK(citizen_services_records_log!J722),"None")</f>
        <v>Ward 18</v>
      </c>
      <c r="K722" s="5" t="str" cm="1">
        <f t="array" ref="K722">_xlfn.IFS(ISTEXT(citizen_services_records_log!K722),citizen_services_records_log!K722, ISBLANK(citizen_services_records_log!K722),"None")</f>
        <v>None</v>
      </c>
      <c r="L722" s="5" t="str" cm="1">
        <f t="array" ref="L722">SUBSTITUTE(PROPER(_xlfn.IFS(ISTEXT(citizen_services_records_log!L722),citizen_services_records_log!L722, ISBLANK(citizen_services_records_log!L722),"None")),"Id","ID",1)</f>
        <v>Incomplete - Missing ID Copy</v>
      </c>
      <c r="M722" s="5" t="str" cm="1">
        <f t="array" ref="M722">IF(citizen_services_records_log!M722 = "Re-opened","Re-opened",PROPER(_xlfn.IFS(ISTEXT(citizen_services_records_log!M722),citizen_services_records_log!M722, ISBLANK(citizen_services_records_log!M722),"None")))</f>
        <v>None</v>
      </c>
      <c r="N722" s="5" t="str" cm="1">
        <f t="array" ref="N722">(_xlfn.IFS(ISTEXT(citizen_services_records_log!N722),citizen_services_records_log!N722,ISBLANK(citizen_services_records_log!N722),"None"))</f>
        <v>Q152</v>
      </c>
      <c r="O722" s="5" t="str" cm="1">
        <f t="array" ref="O722">_xlfn.IFS(ISTEXT(citizen_services_records_log!O722),PROPER(citizen_services_records_log!O722),ISBLANK(citizen_services_records_log!O722),"None")</f>
        <v>Andries Meyer</v>
      </c>
      <c r="P722" s="4" t="str">
        <f>IF(ISBLANK(citizen_services_records_log!P722),"None",IF(ISNUMBER(citizen_services_records_log!P722),citizen_services_records_log!P722,DATE(RIGHT(citizen_services_records_log!P722,4),MID(citizen_services_records_log!P722,4,2),LEFT(citizen_services_records_log!P722,2))))</f>
        <v>None</v>
      </c>
      <c r="Q722" s="5" t="str" cm="1">
        <f t="array" ref="Q722">SUBSTITUTE(_xlfn.IFS(ISTEXT(citizen_services_records_log!Q722),PROPER(citizen_services_records_log!Q722),ISBLANK(citizen_services_records_log!Q722),"None"),"Id","ID",1)</f>
        <v>Follow-Up Call Required To Confirm Banking Details</v>
      </c>
    </row>
    <row r="723" spans="1:17" x14ac:dyDescent="0.3">
      <c r="A723" s="5" t="str">
        <f>IF(ISBLANK(citizen_services_records_log!A723),"None",(CONCATENATE(UPPER(_xlfn.TEXTBEFORE(SUBSTITUTE(citizen_services_records_log!A723, "-", ""), {"0","1","2","3","4","5","6","7","8","9"}, 1)),"-",RIGHT(citizen_services_records_log!A723,6))))</f>
        <v>DHA-000494</v>
      </c>
      <c r="B723" s="2">
        <f>IF(ISBLANK(citizen_services_records_log!B723),"None",IF(ISNUMBER(citizen_services_records_log!B723),citizen_services_records_log!B723,DATE(RIGHT(citizen_services_records_log!B723,4),MID(citizen_services_records_log!B723,4,2),LEFT(citizen_services_records_log!B723,2))))</f>
        <v>46249</v>
      </c>
      <c r="C723" s="5" t="str">
        <f>IF(citizen_services_records_log!C723 = "SASSA Grant Status Enquiry","SASSA - Grant Status Enquiry",IF(citizen_services_records_log!C723 = "SASSA Grant Application",  "SASSA - Grant Application", IF(citizen_services_records_log!C723=0,"None", citizen_services_records_log!C723)))</f>
        <v>Home Affairs - Death Certificate</v>
      </c>
      <c r="D723" s="5" t="str" cm="1">
        <f t="array" ref="D723">_xlfn.IFS(ISTEXT(citizen_services_records_log!D723),PROPER(citizen_services_records_log!D723),ISBLANK(citizen_services_records_log!D723),"None")</f>
        <v>Vereeniging Home Affairs</v>
      </c>
      <c r="E723" s="5" t="str" cm="1">
        <f t="array" ref="E723">_xlfn.IFS(ISTEXT(citizen_services_records_log!E723),PROPER(citizen_services_records_log!E723),ISBLANK(citizen_services_records_log!E723),"None")</f>
        <v>Bongani Molefe</v>
      </c>
      <c r="F723" s="6" t="str" cm="1">
        <f t="array" ref="F723">_xlfn.IFS(ISBLANK(citizen_services_records_log!F723),"None", TYPE(citizen_services_records_log!F723)=1,citizen_services_records_log!F723,citizen_services_records_log!F723="ID NOT PROVIDED","ID not provided" )</f>
        <v>None</v>
      </c>
      <c r="G723" s="4">
        <f>IF(ISBLANK(citizen_services_records_log!G723),"None",IF(ISNUMBER(citizen_services_records_log!G723),citizen_services_records_log!G723,DATE(RIGHT(citizen_services_records_log!G723,4),MID(citizen_services_records_log!G723,4,2),LEFT(citizen_services_records_log!G723,2))))</f>
        <v>19799</v>
      </c>
      <c r="H723" s="5" t="str" cm="1">
        <f t="array" ref="H723">_xlfn.IFS(citizen_services_records_log!H723="M", "Male", citizen_services_records_log!H723 = "F", "Female", citizen_services_records_log!H723="male", "Male", citizen_services_records_log!H723="female","Female", ISBLANK(citizen_services_records_log!H723),"None", citizen_services_records_log!H723 = "Female", "Female", citizen_services_records_log!H723="Male","Male")</f>
        <v>Male</v>
      </c>
      <c r="I723" s="6" t="str">
        <f>IF(OR(ISBLANK(citizen_services_records_log!I723),UPPER(TRIM(citizen_services_records_log!I723))="N/A"),"None",_xlfn.LET(_xlpm.d,RIGHT(SUBSTITUTE(SUBSTITUTE(SUBSTITUTE(SUBSTITUTE(citizen_services_records_log!I723," ",""),"-",""),"(",""),")",""),9),"0"&amp;LEFT(_xlpm.d,2)&amp;" "&amp;MID(_xlpm.d,3,3)&amp;" "&amp;RIGHT(_xlpm.d,4)))</f>
        <v>069 128 0083</v>
      </c>
      <c r="J723" s="5" t="str" cm="1">
        <f t="array" ref="J723">_xlfn.IFS(ISTEXT(citizen_services_records_log!J723),citizen_services_records_log!J723,ISBLANK(citizen_services_records_log!J723),"None")</f>
        <v>None</v>
      </c>
      <c r="K723" s="5" t="str" cm="1">
        <f t="array" ref="K723">_xlfn.IFS(ISTEXT(citizen_services_records_log!K723),citizen_services_records_log!K723, ISBLANK(citizen_services_records_log!K723),"None")</f>
        <v>None</v>
      </c>
      <c r="L723" s="5" t="str" cm="1">
        <f t="array" ref="L723">SUBSTITUTE(PROPER(_xlfn.IFS(ISTEXT(citizen_services_records_log!L723),citizen_services_records_log!L723, ISBLANK(citizen_services_records_log!L723),"None")),"Id","ID",1)</f>
        <v>Incomplete - Missing Proof Of Residence</v>
      </c>
      <c r="M723" s="5" t="str" cm="1">
        <f t="array" ref="M723">IF(citizen_services_records_log!M723 = "Re-opened","Re-opened",PROPER(_xlfn.IFS(ISTEXT(citizen_services_records_log!M723),citizen_services_records_log!M723, ISBLANK(citizen_services_records_log!M723),"None")))</f>
        <v>Awaiting Documents</v>
      </c>
      <c r="N723" s="5" t="str" cm="1">
        <f t="array" ref="N723">(_xlfn.IFS(ISTEXT(citizen_services_records_log!N723),citizen_services_records_log!N723,ISBLANK(citizen_services_records_log!N723),"None"))</f>
        <v>Q251</v>
      </c>
      <c r="O723" s="5" t="str" cm="1">
        <f t="array" ref="O723">_xlfn.IFS(ISTEXT(citizen_services_records_log!O723),PROPER(citizen_services_records_log!O723),ISBLANK(citizen_services_records_log!O723),"None")</f>
        <v>Marius Coetzee</v>
      </c>
      <c r="P723" s="4">
        <f>IF(ISBLANK(citizen_services_records_log!P723),"None",IF(ISNUMBER(citizen_services_records_log!P723),citizen_services_records_log!P723,DATE(RIGHT(citizen_services_records_log!P723,4),MID(citizen_services_records_log!P723,4,2),LEFT(citizen_services_records_log!P723,2))))</f>
        <v>46262</v>
      </c>
      <c r="Q723" s="5" t="str" cm="1">
        <f t="array" ref="Q723">SUBSTITUTE(_xlfn.IFS(ISTEXT(citizen_services_records_log!Q723),PROPER(citizen_services_records_log!Q723),ISBLANK(citizen_services_records_log!Q723),"None"),"Id","ID",1)</f>
        <v>System Offline - Captured Manually, Will Upload Later</v>
      </c>
    </row>
    <row r="724" spans="1:17" x14ac:dyDescent="0.3">
      <c r="A724" s="5" t="str">
        <f>IF(ISBLANK(citizen_services_records_log!A724),"None",(CONCATENATE(UPPER(_xlfn.TEXTBEFORE(SUBSTITUTE(citizen_services_records_log!A724, "-", ""), {"0","1","2","3","4","5","6","7","8","9"}, 1)),"-",RIGHT(citizen_services_records_log!A724,6))))</f>
        <v>DHA-000605</v>
      </c>
      <c r="B724" s="2">
        <f>IF(ISBLANK(citizen_services_records_log!B724),"None",IF(ISNUMBER(citizen_services_records_log!B724),citizen_services_records_log!B724,DATE(RIGHT(citizen_services_records_log!B724,4),MID(citizen_services_records_log!B724,4,2),LEFT(citizen_services_records_log!B724,2))))</f>
        <v>46190</v>
      </c>
      <c r="C724" s="5" t="str">
        <f>IF(citizen_services_records_log!C724 = "SASSA Grant Status Enquiry","SASSA - Grant Status Enquiry",IF(citizen_services_records_log!C724 = "SASSA Grant Application",  "SASSA - Grant Application", IF(citizen_services_records_log!C724=0,"None", citizen_services_records_log!C724)))</f>
        <v>Home Affairs - Birth Certificate</v>
      </c>
      <c r="D724" s="5" t="str" cm="1">
        <f t="array" ref="D724">_xlfn.IFS(ISTEXT(citizen_services_records_log!D724),PROPER(citizen_services_records_log!D724),ISBLANK(citizen_services_records_log!D724),"None")</f>
        <v>Vereeniging Home Affairs</v>
      </c>
      <c r="E724" s="5" t="str" cm="1">
        <f t="array" ref="E724">_xlfn.IFS(ISTEXT(citizen_services_records_log!E724),PROPER(citizen_services_records_log!E724),ISBLANK(citizen_services_records_log!E724),"None")</f>
        <v>Zodwa Ndlovu</v>
      </c>
      <c r="F724" s="6" cm="1">
        <f t="array" ref="F724">_xlfn.IFS(ISBLANK(citizen_services_records_log!F724),"None", TYPE(citizen_services_records_log!F724)=1,citizen_services_records_log!F724,citizen_services_records_log!F724="ID NOT PROVIDED","ID not provided" )</f>
        <v>8100000000000</v>
      </c>
      <c r="G724" s="4">
        <f>IF(ISBLANK(citizen_services_records_log!G724),"None",IF(ISNUMBER(citizen_services_records_log!G724),citizen_services_records_log!G724,DATE(RIGHT(citizen_services_records_log!G724,4),MID(citizen_services_records_log!G724,4,2),LEFT(citizen_services_records_log!G724,2))))</f>
        <v>29701</v>
      </c>
      <c r="H724" s="5" t="str" cm="1">
        <f t="array" ref="H724">_xlfn.IFS(citizen_services_records_log!H724="M", "Male", citizen_services_records_log!H724 = "F", "Female", citizen_services_records_log!H724="male", "Male", citizen_services_records_log!H724="female","Female", ISBLANK(citizen_services_records_log!H724),"None", citizen_services_records_log!H724 = "Female", "Female", citizen_services_records_log!H724="Male","Male")</f>
        <v>Male</v>
      </c>
      <c r="I724" s="6" t="str">
        <f>IF(OR(ISBLANK(citizen_services_records_log!I724),UPPER(TRIM(citizen_services_records_log!I724))="N/A"),"None",_xlfn.LET(_xlpm.d,RIGHT(SUBSTITUTE(SUBSTITUTE(SUBSTITUTE(SUBSTITUTE(citizen_services_records_log!I724," ",""),"-",""),"(",""),")",""),9),"0"&amp;LEFT(_xlpm.d,2)&amp;" "&amp;MID(_xlpm.d,3,3)&amp;" "&amp;RIGHT(_xlpm.d,4)))</f>
        <v>061 192 6792</v>
      </c>
      <c r="J724" s="5" t="str" cm="1">
        <f t="array" ref="J724">_xlfn.IFS(ISTEXT(citizen_services_records_log!J724),citizen_services_records_log!J724,ISBLANK(citizen_services_records_log!J724),"None")</f>
        <v>Ward 3 (Informal Settlement)</v>
      </c>
      <c r="K724" s="5" t="str" cm="1">
        <f t="array" ref="K724">_xlfn.IFS(ISTEXT(citizen_services_records_log!K724),citizen_services_records_log!K724, ISBLANK(citizen_services_records_log!K724),"None")</f>
        <v>None</v>
      </c>
      <c r="L724" s="5" t="str" cm="1">
        <f t="array" ref="L724">SUBSTITUTE(PROPER(_xlfn.IFS(ISTEXT(citizen_services_records_log!L724),citizen_services_records_log!L724, ISBLANK(citizen_services_records_log!L724),"None")),"Id","ID",1)</f>
        <v>Awaiting Home Affairs Confirmation</v>
      </c>
      <c r="M724" s="5" t="str" cm="1">
        <f t="array" ref="M724">IF(citizen_services_records_log!M724 = "Re-opened","Re-opened",PROPER(_xlfn.IFS(ISTEXT(citizen_services_records_log!M724),citizen_services_records_log!M724, ISBLANK(citizen_services_records_log!M724),"None")))</f>
        <v>Captured</v>
      </c>
      <c r="N724" s="5" t="str" cm="1">
        <f t="array" ref="N724">(_xlfn.IFS(ISTEXT(citizen_services_records_log!N724),citizen_services_records_log!N724,ISBLANK(citizen_services_records_log!N724),"None"))</f>
        <v>Q239</v>
      </c>
      <c r="O724" s="5" t="str" cm="1">
        <f t="array" ref="O724">_xlfn.IFS(ISTEXT(citizen_services_records_log!O724),PROPER(citizen_services_records_log!O724),ISBLANK(citizen_services_records_log!O724),"None")</f>
        <v>Palesa Sithole</v>
      </c>
      <c r="P724" s="4">
        <f>IF(ISBLANK(citizen_services_records_log!P724),"None",IF(ISNUMBER(citizen_services_records_log!P724),citizen_services_records_log!P724,DATE(RIGHT(citizen_services_records_log!P724,4),MID(citizen_services_records_log!P724,4,2),LEFT(citizen_services_records_log!P724,2))))</f>
        <v>46220</v>
      </c>
      <c r="Q724" s="5" t="str" cm="1">
        <f t="array" ref="Q724">SUBSTITUTE(_xlfn.IFS(ISTEXT(citizen_services_records_log!Q724),PROPER(citizen_services_records_log!Q724),ISBLANK(citizen_services_records_log!Q724),"None"),"Id","ID",1)</f>
        <v>System Offline - Captured Manually, Will Upload Later</v>
      </c>
    </row>
    <row r="725" spans="1:17" x14ac:dyDescent="0.3">
      <c r="A725" s="5" t="str">
        <f>IF(ISBLANK(citizen_services_records_log!A725),"None",(CONCATENATE(UPPER(_xlfn.TEXTBEFORE(SUBSTITUTE(citizen_services_records_log!A725, "-", ""), {"0","1","2","3","4","5","6","7","8","9"}, 1)),"-",RIGHT(citizen_services_records_log!A725,6))))</f>
        <v>MUN-000097</v>
      </c>
      <c r="B725" s="2">
        <f>IF(ISBLANK(citizen_services_records_log!B725),"None",IF(ISNUMBER(citizen_services_records_log!B725),citizen_services_records_log!B725,DATE(RIGHT(citizen_services_records_log!B725,4),MID(citizen_services_records_log!B725,4,2),LEFT(citizen_services_records_log!B725,2))))</f>
        <v>46100</v>
      </c>
      <c r="C725" s="5" t="str">
        <f>IF(citizen_services_records_log!C725 = "SASSA Grant Status Enquiry","SASSA - Grant Status Enquiry",IF(citizen_services_records_log!C725 = "SASSA Grant Application",  "SASSA - Grant Application", IF(citizen_services_records_log!C725=0,"None", citizen_services_records_log!C725)))</f>
        <v>Municipal - Account Query</v>
      </c>
      <c r="D725" s="5" t="str" cm="1">
        <f t="array" ref="D725">_xlfn.IFS(ISTEXT(citizen_services_records_log!D725),PROPER(citizen_services_records_log!D725),ISBLANK(citizen_services_records_log!D725),"None")</f>
        <v>Sharpeville Clinic</v>
      </c>
      <c r="E725" s="5" t="str" cm="1">
        <f t="array" ref="E725">_xlfn.IFS(ISTEXT(citizen_services_records_log!E725),PROPER(citizen_services_records_log!E725),ISBLANK(citizen_services_records_log!E725),"None")</f>
        <v>Marie Radebe</v>
      </c>
      <c r="F725" s="6" cm="1">
        <f t="array" ref="F725">_xlfn.IFS(ISBLANK(citizen_services_records_log!F725),"None", TYPE(citizen_services_records_log!F725)=1,citizen_services_records_log!F725,citizen_services_records_log!F725="ID NOT PROVIDED","ID not provided" )</f>
        <v>8510000000000</v>
      </c>
      <c r="G725" s="4">
        <f>IF(ISBLANK(citizen_services_records_log!G725),"None",IF(ISNUMBER(citizen_services_records_log!G725),citizen_services_records_log!G725,DATE(RIGHT(citizen_services_records_log!G725,4),MID(citizen_services_records_log!G725,4,2),LEFT(citizen_services_records_log!G725,2))))</f>
        <v>31362</v>
      </c>
      <c r="H725" s="5" t="str" cm="1">
        <f t="array" ref="H725">_xlfn.IFS(citizen_services_records_log!H725="M", "Male", citizen_services_records_log!H725 = "F", "Female", citizen_services_records_log!H725="male", "Male", citizen_services_records_log!H725="female","Female", ISBLANK(citizen_services_records_log!H725),"None", citizen_services_records_log!H725 = "Female", "Female", citizen_services_records_log!H725="Male","Male")</f>
        <v>Male</v>
      </c>
      <c r="I725" s="6" t="str">
        <f>IF(OR(ISBLANK(citizen_services_records_log!I725),UPPER(TRIM(citizen_services_records_log!I725))="N/A"),"None",_xlfn.LET(_xlpm.d,RIGHT(SUBSTITUTE(SUBSTITUTE(SUBSTITUTE(SUBSTITUTE(citizen_services_records_log!I725," ",""),"-",""),"(",""),")",""),9),"0"&amp;LEFT(_xlpm.d,2)&amp;" "&amp;MID(_xlpm.d,3,3)&amp;" "&amp;RIGHT(_xlpm.d,4)))</f>
        <v>078 775 2015</v>
      </c>
      <c r="J725" s="5" t="str" cm="1">
        <f t="array" ref="J725">_xlfn.IFS(ISTEXT(citizen_services_records_log!J725),citizen_services_records_log!J725,ISBLANK(citizen_services_records_log!J725),"None")</f>
        <v>Ward 11</v>
      </c>
      <c r="K725" s="5" t="str" cm="1">
        <f t="array" ref="K725">_xlfn.IFS(ISTEXT(citizen_services_records_log!K725),citizen_services_records_log!K725, ISBLANK(citizen_services_records_log!K725),"None")</f>
        <v>None</v>
      </c>
      <c r="L725" s="5" t="str" cm="1">
        <f t="array" ref="L725">SUBSTITUTE(PROPER(_xlfn.IFS(ISTEXT(citizen_services_records_log!L725),citizen_services_records_log!L725, ISBLANK(citizen_services_records_log!L725),"None")),"Id","ID",1)</f>
        <v>Complete</v>
      </c>
      <c r="M725" s="5" t="str" cm="1">
        <f t="array" ref="M725">IF(citizen_services_records_log!M725 = "Re-opened","Re-opened",PROPER(_xlfn.IFS(ISTEXT(citizen_services_records_log!M725),citizen_services_records_log!M725, ISBLANK(citizen_services_records_log!M725),"None")))</f>
        <v>Escalated</v>
      </c>
      <c r="N725" s="5" t="str" cm="1">
        <f t="array" ref="N725">(_xlfn.IFS(ISTEXT(citizen_services_records_log!N725),citizen_services_records_log!N725,ISBLANK(citizen_services_records_log!N725),"None"))</f>
        <v>Q035</v>
      </c>
      <c r="O725" s="5" t="str" cm="1">
        <f t="array" ref="O725">_xlfn.IFS(ISTEXT(citizen_services_records_log!O725),PROPER(citizen_services_records_log!O725),ISBLANK(citizen_services_records_log!O725),"None")</f>
        <v>Chris Coetzee</v>
      </c>
      <c r="P725" s="4" t="str">
        <f>IF(ISBLANK(citizen_services_records_log!P725),"None",IF(ISNUMBER(citizen_services_records_log!P725),citizen_services_records_log!P725,DATE(RIGHT(citizen_services_records_log!P725,4),MID(citizen_services_records_log!P725,4,2),LEFT(citizen_services_records_log!P725,2))))</f>
        <v>None</v>
      </c>
      <c r="Q725" s="5" t="str" cm="1">
        <f t="array" ref="Q725">SUBSTITUTE(_xlfn.IFS(ISTEXT(citizen_services_records_log!Q725),PROPER(citizen_services_records_log!Q725),ISBLANK(citizen_services_records_log!Q725),"None"),"Id","ID",1)</f>
        <v>Elderly Applicant Assisted Due To Mobility Issues</v>
      </c>
    </row>
    <row r="726" spans="1:17" x14ac:dyDescent="0.3">
      <c r="A726" s="5" t="str">
        <f>IF(ISBLANK(citizen_services_records_log!A726),"None",(CONCATENATE(UPPER(_xlfn.TEXTBEFORE(SUBSTITUTE(citizen_services_records_log!A726, "-", ""), {"0","1","2","3","4","5","6","7","8","9"}, 1)),"-",RIGHT(citizen_services_records_log!A726,6))))</f>
        <v>CLN-000667</v>
      </c>
      <c r="B726" s="2">
        <f>IF(ISBLANK(citizen_services_records_log!B726),"None",IF(ISNUMBER(citizen_services_records_log!B726),citizen_services_records_log!B726,DATE(RIGHT(citizen_services_records_log!B726,4),MID(citizen_services_records_log!B726,4,2),LEFT(citizen_services_records_log!B726,2))))</f>
        <v>46184</v>
      </c>
      <c r="C726" s="5" t="str">
        <f>IF(citizen_services_records_log!C726 = "SASSA Grant Status Enquiry","SASSA - Grant Status Enquiry",IF(citizen_services_records_log!C726 = "SASSA Grant Application",  "SASSA - Grant Application", IF(citizen_services_records_log!C726=0,"None", citizen_services_records_log!C726)))</f>
        <v>Clinic - Chronic Medication Collection</v>
      </c>
      <c r="D726" s="5" t="str" cm="1">
        <f t="array" ref="D726">_xlfn.IFS(ISTEXT(citizen_services_records_log!D726),PROPER(citizen_services_records_log!D726),ISBLANK(citizen_services_records_log!D726),"None")</f>
        <v>Sharpeville Clinic</v>
      </c>
      <c r="E726" s="5" t="str" cm="1">
        <f t="array" ref="E726">_xlfn.IFS(ISTEXT(citizen_services_records_log!E726),PROPER(citizen_services_records_log!E726),ISBLANK(citizen_services_records_log!E726),"None")</f>
        <v>Lindiwe Fourie</v>
      </c>
      <c r="F726" s="6" cm="1">
        <f t="array" ref="F726">_xlfn.IFS(ISBLANK(citizen_services_records_log!F726),"None", TYPE(citizen_services_records_log!F726)=1,citizen_services_records_log!F726,citizen_services_records_log!F726="ID NOT PROVIDED","ID not provided" )</f>
        <v>6300000000000</v>
      </c>
      <c r="G726" s="4">
        <f>IF(ISBLANK(citizen_services_records_log!G726),"None",IF(ISNUMBER(citizen_services_records_log!G726),citizen_services_records_log!G726,DATE(RIGHT(citizen_services_records_log!G726,4),MID(citizen_services_records_log!G726,4,2),LEFT(citizen_services_records_log!G726,2))))</f>
        <v>23258</v>
      </c>
      <c r="H726" s="5" t="str" cm="1">
        <f t="array" ref="H726">_xlfn.IFS(citizen_services_records_log!H726="M", "Male", citizen_services_records_log!H726 = "F", "Female", citizen_services_records_log!H726="male", "Male", citizen_services_records_log!H726="female","Female", ISBLANK(citizen_services_records_log!H726),"None", citizen_services_records_log!H726 = "Female", "Female", citizen_services_records_log!H726="Male","Male")</f>
        <v>Female</v>
      </c>
      <c r="I726" s="6" t="str">
        <f>IF(OR(ISBLANK(citizen_services_records_log!I726),UPPER(TRIM(citizen_services_records_log!I726))="N/A"),"None",_xlfn.LET(_xlpm.d,RIGHT(SUBSTITUTE(SUBSTITUTE(SUBSTITUTE(SUBSTITUTE(citizen_services_records_log!I726," ",""),"-",""),"(",""),")",""),9),"0"&amp;LEFT(_xlpm.d,2)&amp;" "&amp;MID(_xlpm.d,3,3)&amp;" "&amp;RIGHT(_xlpm.d,4)))</f>
        <v>None</v>
      </c>
      <c r="J726" s="5" t="str" cm="1">
        <f t="array" ref="J726">_xlfn.IFS(ISTEXT(citizen_services_records_log!J726),citizen_services_records_log!J726,ISBLANK(citizen_services_records_log!J726),"None")</f>
        <v>Ward 3 (Informal Settlement)</v>
      </c>
      <c r="K726" s="5" t="str" cm="1">
        <f t="array" ref="K726">_xlfn.IFS(ISTEXT(citizen_services_records_log!K726),citizen_services_records_log!K726, ISBLANK(citizen_services_records_log!K726),"None")</f>
        <v>None</v>
      </c>
      <c r="L726" s="5" t="str" cm="1">
        <f t="array" ref="L726">SUBSTITUTE(PROPER(_xlfn.IFS(ISTEXT(citizen_services_records_log!L726),citizen_services_records_log!L726, ISBLANK(citizen_services_records_log!L726),"None")),"Id","ID",1)</f>
        <v>Approved</v>
      </c>
      <c r="M726" s="5" t="str" cm="1">
        <f t="array" ref="M726">IF(citizen_services_records_log!M726 = "Re-opened","Re-opened",PROPER(_xlfn.IFS(ISTEXT(citizen_services_records_log!M726),citizen_services_records_log!M726, ISBLANK(citizen_services_records_log!M726),"None")))</f>
        <v>Escalated</v>
      </c>
      <c r="N726" s="5" t="str" cm="1">
        <f t="array" ref="N726">(_xlfn.IFS(ISTEXT(citizen_services_records_log!N726),citizen_services_records_log!N726,ISBLANK(citizen_services_records_log!N726),"None"))</f>
        <v>None</v>
      </c>
      <c r="O726" s="5" t="str" cm="1">
        <f t="array" ref="O726">_xlfn.IFS(ISTEXT(citizen_services_records_log!O726),PROPER(citizen_services_records_log!O726),ISBLANK(citizen_services_records_log!O726),"None")</f>
        <v>Chris Nel</v>
      </c>
      <c r="P726" s="4" t="str">
        <f>IF(ISBLANK(citizen_services_records_log!P726),"None",IF(ISNUMBER(citizen_services_records_log!P726),citizen_services_records_log!P726,DATE(RIGHT(citizen_services_records_log!P726,4),MID(citizen_services_records_log!P726,4,2),LEFT(citizen_services_records_log!P726,2))))</f>
        <v>None</v>
      </c>
      <c r="Q726" s="5" t="str" cm="1">
        <f t="array" ref="Q726">SUBSTITUTE(_xlfn.IFS(ISTEXT(citizen_services_records_log!Q726),PROPER(citizen_services_records_log!Q726),ISBLANK(citizen_services_records_log!Q726),"None"),"Id","ID",1)</f>
        <v>Incorrect ID Number Provided Initially, Corrected</v>
      </c>
    </row>
    <row r="727" spans="1:17" x14ac:dyDescent="0.3">
      <c r="A727" s="5" t="str">
        <f>IF(ISBLANK(citizen_services_records_log!A727),"None",(CONCATENATE(UPPER(_xlfn.TEXTBEFORE(SUBSTITUTE(citizen_services_records_log!A727, "-", ""), {"0","1","2","3","4","5","6","7","8","9"}, 1)),"-",RIGHT(citizen_services_records_log!A727,6))))</f>
        <v>CLN-000056</v>
      </c>
      <c r="B727" s="2">
        <f>IF(ISBLANK(citizen_services_records_log!B727),"None",IF(ISNUMBER(citizen_services_records_log!B727),citizen_services_records_log!B727,DATE(RIGHT(citizen_services_records_log!B727,4),MID(citizen_services_records_log!B727,4,2),LEFT(citizen_services_records_log!B727,2))))</f>
        <v>46139</v>
      </c>
      <c r="C727" s="5" t="str">
        <f>IF(citizen_services_records_log!C727 = "SASSA Grant Status Enquiry","SASSA - Grant Status Enquiry",IF(citizen_services_records_log!C727 = "SASSA Grant Application",  "SASSA - Grant Application", IF(citizen_services_records_log!C727=0,"None", citizen_services_records_log!C727)))</f>
        <v>Clinic - General Consultation</v>
      </c>
      <c r="D727" s="5" t="str" cm="1">
        <f t="array" ref="D727">_xlfn.IFS(ISTEXT(citizen_services_records_log!D727),PROPER(citizen_services_records_log!D727),ISBLANK(citizen_services_records_log!D727),"None")</f>
        <v>Sharpeville Clinic</v>
      </c>
      <c r="E727" s="5" t="str" cm="1">
        <f t="array" ref="E727">_xlfn.IFS(ISTEXT(citizen_services_records_log!E727),PROPER(citizen_services_records_log!E727),ISBLANK(citizen_services_records_log!E727),"None")</f>
        <v>Lindiwe Khumalo</v>
      </c>
      <c r="F727" s="6" t="str" cm="1">
        <f t="array" ref="F727">_xlfn.IFS(ISBLANK(citizen_services_records_log!F727),"None", TYPE(citizen_services_records_log!F727)=1,citizen_services_records_log!F727,citizen_services_records_log!F727="ID NOT PROVIDED","ID not provided" )</f>
        <v>None</v>
      </c>
      <c r="G727" s="4">
        <f>IF(ISBLANK(citizen_services_records_log!G727),"None",IF(ISNUMBER(citizen_services_records_log!G727),citizen_services_records_log!G727,DATE(RIGHT(citizen_services_records_log!G727,4),MID(citizen_services_records_log!G727,4,2),LEFT(citizen_services_records_log!G727,2))))</f>
        <v>31506</v>
      </c>
      <c r="H727" s="5" t="str" cm="1">
        <f t="array" ref="H727">_xlfn.IFS(citizen_services_records_log!H727="M", "Male", citizen_services_records_log!H727 = "F", "Female", citizen_services_records_log!H727="male", "Male", citizen_services_records_log!H727="female","Female", ISBLANK(citizen_services_records_log!H727),"None", citizen_services_records_log!H727 = "Female", "Female", citizen_services_records_log!H727="Male","Male")</f>
        <v>Male</v>
      </c>
      <c r="I727" s="6" t="str">
        <f>IF(OR(ISBLANK(citizen_services_records_log!I727),UPPER(TRIM(citizen_services_records_log!I727))="N/A"),"None",_xlfn.LET(_xlpm.d,RIGHT(SUBSTITUTE(SUBSTITUTE(SUBSTITUTE(SUBSTITUTE(citizen_services_records_log!I727," ",""),"-",""),"(",""),")",""),9),"0"&amp;LEFT(_xlpm.d,2)&amp;" "&amp;MID(_xlpm.d,3,3)&amp;" "&amp;RIGHT(_xlpm.d,4)))</f>
        <v>080 437 7933</v>
      </c>
      <c r="J727" s="5" t="str" cm="1">
        <f t="array" ref="J727">_xlfn.IFS(ISTEXT(citizen_services_records_log!J727),citizen_services_records_log!J727,ISBLANK(citizen_services_records_log!J727),"None")</f>
        <v>Ward 3 (Informal Settlement)</v>
      </c>
      <c r="K727" s="5" t="str" cm="1">
        <f t="array" ref="K727">_xlfn.IFS(ISTEXT(citizen_services_records_log!K727),citizen_services_records_log!K727, ISBLANK(citizen_services_records_log!K727),"None")</f>
        <v>None</v>
      </c>
      <c r="L727" s="5" t="str" cm="1">
        <f t="array" ref="L727">SUBSTITUTE(PROPER(_xlfn.IFS(ISTEXT(citizen_services_records_log!L727),citizen_services_records_log!L727, ISBLANK(citizen_services_records_log!L727),"None")),"Id","ID",1)</f>
        <v>Awaiting Home Affairs Confirmation</v>
      </c>
      <c r="M727" s="5" t="str" cm="1">
        <f t="array" ref="M727">IF(citizen_services_records_log!M727 = "Re-opened","Re-opened",PROPER(_xlfn.IFS(ISTEXT(citizen_services_records_log!M727),citizen_services_records_log!M727, ISBLANK(citizen_services_records_log!M727),"None")))</f>
        <v>Captured</v>
      </c>
      <c r="N727" s="5" t="str" cm="1">
        <f t="array" ref="N727">(_xlfn.IFS(ISTEXT(citizen_services_records_log!N727),citizen_services_records_log!N727,ISBLANK(citizen_services_records_log!N727),"None"))</f>
        <v>Q259</v>
      </c>
      <c r="O727" s="5" t="str" cm="1">
        <f t="array" ref="O727">_xlfn.IFS(ISTEXT(citizen_services_records_log!O727),PROPER(citizen_services_records_log!O727),ISBLANK(citizen_services_records_log!O727),"None")</f>
        <v>Deon Sithole</v>
      </c>
      <c r="P727" s="4">
        <f>IF(ISBLANK(citizen_services_records_log!P727),"None",IF(ISNUMBER(citizen_services_records_log!P727),citizen_services_records_log!P727,DATE(RIGHT(citizen_services_records_log!P727,4),MID(citizen_services_records_log!P727,4,2),LEFT(citizen_services_records_log!P727,2))))</f>
        <v>46086</v>
      </c>
      <c r="Q727" s="5" t="str" cm="1">
        <f t="array" ref="Q727">SUBSTITUTE(_xlfn.IFS(ISTEXT(citizen_services_records_log!Q727),PROPER(citizen_services_records_log!Q727),ISBLANK(citizen_services_records_log!Q727),"None"),"Id","ID",1)</f>
        <v>Record Incomplete - Contact Number Illegible On Form</v>
      </c>
    </row>
    <row r="728" spans="1:17" x14ac:dyDescent="0.3">
      <c r="A728" s="5" t="str">
        <f>IF(ISBLANK(citizen_services_records_log!A728),"None",(CONCATENATE(UPPER(_xlfn.TEXTBEFORE(SUBSTITUTE(citizen_services_records_log!A728, "-", ""), {"0","1","2","3","4","5","6","7","8","9"}, 1)),"-",RIGHT(citizen_services_records_log!A728,6))))</f>
        <v>DHA-000351</v>
      </c>
      <c r="B728" s="2">
        <f>IF(ISBLANK(citizen_services_records_log!B728),"None",IF(ISNUMBER(citizen_services_records_log!B728),citizen_services_records_log!B728,DATE(RIGHT(citizen_services_records_log!B728,4),MID(citizen_services_records_log!B728,4,2),LEFT(citizen_services_records_log!B728,2))))</f>
        <v>46111</v>
      </c>
      <c r="C728" s="5" t="str">
        <f>IF(citizen_services_records_log!C728 = "SASSA Grant Status Enquiry","SASSA - Grant Status Enquiry",IF(citizen_services_records_log!C728 = "SASSA Grant Application",  "SASSA - Grant Application", IF(citizen_services_records_log!C728=0,"None", citizen_services_records_log!C728)))</f>
        <v>Home Affairs - ID Application</v>
      </c>
      <c r="D728" s="5" t="str" cm="1">
        <f t="array" ref="D728">_xlfn.IFS(ISTEXT(citizen_services_records_log!D728),PROPER(citizen_services_records_log!D728),ISBLANK(citizen_services_records_log!D728),"None")</f>
        <v>Vanderbijlpark Home Affairs</v>
      </c>
      <c r="E728" s="5" t="str" cm="1">
        <f t="array" ref="E728">_xlfn.IFS(ISTEXT(citizen_services_records_log!E728),PROPER(citizen_services_records_log!E728),ISBLANK(citizen_services_records_log!E728),"None")</f>
        <v>Tumelo Botha</v>
      </c>
      <c r="F728" s="6" cm="1">
        <f t="array" ref="F728">_xlfn.IFS(ISBLANK(citizen_services_records_log!F728),"None", TYPE(citizen_services_records_log!F728)=1,citizen_services_records_log!F728,citizen_services_records_log!F728="ID NOT PROVIDED","ID not provided" )</f>
        <v>5010000000000</v>
      </c>
      <c r="G728" s="4">
        <f>IF(ISBLANK(citizen_services_records_log!G728),"None",IF(ISNUMBER(citizen_services_records_log!G728),citizen_services_records_log!G728,DATE(RIGHT(citizen_services_records_log!G728,4),MID(citizen_services_records_log!G728,4,2),LEFT(citizen_services_records_log!G728,2))))</f>
        <v>18513</v>
      </c>
      <c r="H728" s="5" t="str" cm="1">
        <f t="array" ref="H728">_xlfn.IFS(citizen_services_records_log!H728="M", "Male", citizen_services_records_log!H728 = "F", "Female", citizen_services_records_log!H728="male", "Male", citizen_services_records_log!H728="female","Female", ISBLANK(citizen_services_records_log!H728),"None", citizen_services_records_log!H728 = "Female", "Female", citizen_services_records_log!H728="Male","Male")</f>
        <v>Male</v>
      </c>
      <c r="I728" s="6" t="str">
        <f>IF(OR(ISBLANK(citizen_services_records_log!I728),UPPER(TRIM(citizen_services_records_log!I728))="N/A"),"None",_xlfn.LET(_xlpm.d,RIGHT(SUBSTITUTE(SUBSTITUTE(SUBSTITUTE(SUBSTITUTE(citizen_services_records_log!I728," ",""),"-",""),"(",""),")",""),9),"0"&amp;LEFT(_xlpm.d,2)&amp;" "&amp;MID(_xlpm.d,3,3)&amp;" "&amp;RIGHT(_xlpm.d,4)))</f>
        <v>083 406 4034</v>
      </c>
      <c r="J728" s="5" t="str" cm="1">
        <f t="array" ref="J728">_xlfn.IFS(ISTEXT(citizen_services_records_log!J728),citizen_services_records_log!J728,ISBLANK(citizen_services_records_log!J728),"None")</f>
        <v>Ward 13</v>
      </c>
      <c r="K728" s="5" t="str" cm="1">
        <f t="array" ref="K728">_xlfn.IFS(ISTEXT(citizen_services_records_log!K728),citizen_services_records_log!K728, ISBLANK(citizen_services_records_log!K728),"None")</f>
        <v>None</v>
      </c>
      <c r="L728" s="5" t="str" cm="1">
        <f t="array" ref="L728">SUBSTITUTE(PROPER(_xlfn.IFS(ISTEXT(citizen_services_records_log!L728),citizen_services_records_log!L728, ISBLANK(citizen_services_records_log!L728),"None")),"Id","ID",1)</f>
        <v>Complete</v>
      </c>
      <c r="M728" s="5" t="str" cm="1">
        <f t="array" ref="M728">IF(citizen_services_records_log!M728 = "Re-opened","Re-opened",PROPER(_xlfn.IFS(ISTEXT(citizen_services_records_log!M728),citizen_services_records_log!M728, ISBLANK(citizen_services_records_log!M728),"None")))</f>
        <v>Resolved</v>
      </c>
      <c r="N728" s="5" t="str" cm="1">
        <f t="array" ref="N728">(_xlfn.IFS(ISTEXT(citizen_services_records_log!N728),citizen_services_records_log!N728,ISBLANK(citizen_services_records_log!N728),"None"))</f>
        <v>Q233</v>
      </c>
      <c r="O728" s="5" t="str" cm="1">
        <f t="array" ref="O728">_xlfn.IFS(ISTEXT(citizen_services_records_log!O728),PROPER(citizen_services_records_log!O728),ISBLANK(citizen_services_records_log!O728),"None")</f>
        <v>None</v>
      </c>
      <c r="P728" s="4" t="str">
        <f>IF(ISBLANK(citizen_services_records_log!P728),"None",IF(ISNUMBER(citizen_services_records_log!P728),citizen_services_records_log!P728,DATE(RIGHT(citizen_services_records_log!P728,4),MID(citizen_services_records_log!P728,4,2),LEFT(citizen_services_records_log!P728,2))))</f>
        <v>None</v>
      </c>
      <c r="Q728" s="5" t="str" cm="1">
        <f t="array" ref="Q728">SUBSTITUTE(_xlfn.IFS(ISTEXT(citizen_services_records_log!Q728),PROPER(citizen_services_records_log!Q728),ISBLANK(citizen_services_records_log!Q728),"None"),"Id","ID",1)</f>
        <v>Interpreter Required - Assisted In Sesotho</v>
      </c>
    </row>
    <row r="729" spans="1:17" x14ac:dyDescent="0.3">
      <c r="A729" s="5" t="str">
        <f>IF(ISBLANK(citizen_services_records_log!A729),"None",(CONCATENATE(UPPER(_xlfn.TEXTBEFORE(SUBSTITUTE(citizen_services_records_log!A729, "-", ""), {"0","1","2","3","4","5","6","7","8","9"}, 1)),"-",RIGHT(citizen_services_records_log!A729,6))))</f>
        <v>DHA-000040</v>
      </c>
      <c r="B729" s="2">
        <f>IF(ISBLANK(citizen_services_records_log!B729),"None",IF(ISNUMBER(citizen_services_records_log!B729),citizen_services_records_log!B729,DATE(RIGHT(citizen_services_records_log!B729,4),MID(citizen_services_records_log!B729,4,2),LEFT(citizen_services_records_log!B729,2))))</f>
        <v>46164</v>
      </c>
      <c r="C729" s="5" t="str">
        <f>IF(citizen_services_records_log!C729 = "SASSA Grant Status Enquiry","SASSA - Grant Status Enquiry",IF(citizen_services_records_log!C729 = "SASSA Grant Application",  "SASSA - Grant Application", IF(citizen_services_records_log!C729=0,"None", citizen_services_records_log!C729)))</f>
        <v>Home Affairs - Birth Certificate</v>
      </c>
      <c r="D729" s="5" t="str" cm="1">
        <f t="array" ref="D729">_xlfn.IFS(ISTEXT(citizen_services_records_log!D729),PROPER(citizen_services_records_log!D729),ISBLANK(citizen_services_records_log!D729),"None")</f>
        <v>Vanderbijlpark Home Affairs</v>
      </c>
      <c r="E729" s="5" t="str" cm="1">
        <f t="array" ref="E729">_xlfn.IFS(ISTEXT(citizen_services_records_log!E729),PROPER(citizen_services_records_log!E729),ISBLANK(citizen_services_records_log!E729),"None")</f>
        <v>None</v>
      </c>
      <c r="F729" s="6" cm="1">
        <f t="array" ref="F729">_xlfn.IFS(ISBLANK(citizen_services_records_log!F729),"None", TYPE(citizen_services_records_log!F729)=1,citizen_services_records_log!F729,citizen_services_records_log!F729="ID NOT PROVIDED","ID not provided" )</f>
        <v>4710000000000</v>
      </c>
      <c r="G729" s="4">
        <f>IF(ISBLANK(citizen_services_records_log!G729),"None",IF(ISNUMBER(citizen_services_records_log!G729),citizen_services_records_log!G729,DATE(RIGHT(citizen_services_records_log!G729,4),MID(citizen_services_records_log!G729,4,2),LEFT(citizen_services_records_log!G729,2))))</f>
        <v>17415</v>
      </c>
      <c r="H729" s="5" t="str" cm="1">
        <f t="array" ref="H729">_xlfn.IFS(citizen_services_records_log!H729="M", "Male", citizen_services_records_log!H729 = "F", "Female", citizen_services_records_log!H729="male", "Male", citizen_services_records_log!H729="female","Female", ISBLANK(citizen_services_records_log!H729),"None", citizen_services_records_log!H729 = "Female", "Female", citizen_services_records_log!H729="Male","Male")</f>
        <v>Male</v>
      </c>
      <c r="I729" s="6" t="str">
        <f>IF(OR(ISBLANK(citizen_services_records_log!I729),UPPER(TRIM(citizen_services_records_log!I729))="N/A"),"None",_xlfn.LET(_xlpm.d,RIGHT(SUBSTITUTE(SUBSTITUTE(SUBSTITUTE(SUBSTITUTE(citizen_services_records_log!I729," ",""),"-",""),"(",""),")",""),9),"0"&amp;LEFT(_xlpm.d,2)&amp;" "&amp;MID(_xlpm.d,3,3)&amp;" "&amp;RIGHT(_xlpm.d,4)))</f>
        <v>076 910 5689</v>
      </c>
      <c r="J729" s="5" t="str" cm="1">
        <f t="array" ref="J729">_xlfn.IFS(ISTEXT(citizen_services_records_log!J729),citizen_services_records_log!J729,ISBLANK(citizen_services_records_log!J729),"None")</f>
        <v>Ward 17</v>
      </c>
      <c r="K729" s="5" t="str" cm="1">
        <f t="array" ref="K729">_xlfn.IFS(ISTEXT(citizen_services_records_log!K729),citizen_services_records_log!K729, ISBLANK(citizen_services_records_log!K729),"None")</f>
        <v>None</v>
      </c>
      <c r="L729" s="5" t="str" cm="1">
        <f t="array" ref="L729">SUBSTITUTE(PROPER(_xlfn.IFS(ISTEXT(citizen_services_records_log!L729),citizen_services_records_log!L729, ISBLANK(citizen_services_records_log!L729),"None")),"Id","ID",1)</f>
        <v>Incomplete - Missing ID Copy</v>
      </c>
      <c r="M729" s="5" t="str" cm="1">
        <f t="array" ref="M729">IF(citizen_services_records_log!M729 = "Re-opened","Re-opened",PROPER(_xlfn.IFS(ISTEXT(citizen_services_records_log!M729),citizen_services_records_log!M729, ISBLANK(citizen_services_records_log!M729),"None")))</f>
        <v>Pending</v>
      </c>
      <c r="N729" s="5" t="str" cm="1">
        <f t="array" ref="N729">(_xlfn.IFS(ISTEXT(citizen_services_records_log!N729),citizen_services_records_log!N729,ISBLANK(citizen_services_records_log!N729),"None"))</f>
        <v>Q061</v>
      </c>
      <c r="O729" s="5" t="str" cm="1">
        <f t="array" ref="O729">_xlfn.IFS(ISTEXT(citizen_services_records_log!O729),PROPER(citizen_services_records_log!O729),ISBLANK(citizen_services_records_log!O729),"None")</f>
        <v>Andries Swart</v>
      </c>
      <c r="P729" s="4">
        <f>IF(ISBLANK(citizen_services_records_log!P729),"None",IF(ISNUMBER(citizen_services_records_log!P729),citizen_services_records_log!P729,DATE(RIGHT(citizen_services_records_log!P729,4),MID(citizen_services_records_log!P729,4,2),LEFT(citizen_services_records_log!P729,2))))</f>
        <v>46185</v>
      </c>
      <c r="Q729" s="5" t="str" cm="1">
        <f t="array" ref="Q729">SUBSTITUTE(_xlfn.IFS(ISTEXT(citizen_services_records_log!Q729),PROPER(citizen_services_records_log!Q729),ISBLANK(citizen_services_records_log!Q729),"None"),"Id","ID",1)</f>
        <v>Home Affairs System Down For Maintenance During Visit</v>
      </c>
    </row>
    <row r="730" spans="1:17" x14ac:dyDescent="0.3">
      <c r="A730" s="5" t="str">
        <f>IF(ISBLANK(citizen_services_records_log!A730),"None",(CONCATENATE(UPPER(_xlfn.TEXTBEFORE(SUBSTITUTE(citizen_services_records_log!A730, "-", ""), {"0","1","2","3","4","5","6","7","8","9"}, 1)),"-",RIGHT(citizen_services_records_log!A730,6))))</f>
        <v>SASSA-000523</v>
      </c>
      <c r="B730" s="2">
        <f>IF(ISBLANK(citizen_services_records_log!B730),"None",IF(ISNUMBER(citizen_services_records_log!B730),citizen_services_records_log!B730,DATE(RIGHT(citizen_services_records_log!B730,4),MID(citizen_services_records_log!B730,4,2),LEFT(citizen_services_records_log!B730,2))))</f>
        <v>46130</v>
      </c>
      <c r="C730" s="5" t="str">
        <f>IF(citizen_services_records_log!C730 = "SASSA Grant Status Enquiry","SASSA - Grant Status Enquiry",IF(citizen_services_records_log!C730 = "SASSA Grant Application",  "SASSA - Grant Application", IF(citizen_services_records_log!C730=0,"None", citizen_services_records_log!C730)))</f>
        <v>SASSA - Grant Application</v>
      </c>
      <c r="D730" s="5" t="str" cm="1">
        <f t="array" ref="D730">_xlfn.IFS(ISTEXT(citizen_services_records_log!D730),PROPER(citizen_services_records_log!D730),ISBLANK(citizen_services_records_log!D730),"None")</f>
        <v>Sebokeng Sassa Office</v>
      </c>
      <c r="E730" s="5" t="str" cm="1">
        <f t="array" ref="E730">_xlfn.IFS(ISTEXT(citizen_services_records_log!E730),PROPER(citizen_services_records_log!E730),ISBLANK(citizen_services_records_log!E730),"None")</f>
        <v>Tumelo Mokoena</v>
      </c>
      <c r="F730" s="6" cm="1">
        <f t="array" ref="F730">_xlfn.IFS(ISBLANK(citizen_services_records_log!F730),"None", TYPE(citizen_services_records_log!F730)=1,citizen_services_records_log!F730,citizen_services_records_log!F730="ID NOT PROVIDED","ID not provided" )</f>
        <v>5910000000000</v>
      </c>
      <c r="G730" s="4">
        <f>IF(ISBLANK(citizen_services_records_log!G730),"None",IF(ISNUMBER(citizen_services_records_log!G730),citizen_services_records_log!G730,DATE(RIGHT(citizen_services_records_log!G730,4),MID(citizen_services_records_log!G730,4,2),LEFT(citizen_services_records_log!G730,2))))</f>
        <v>21801</v>
      </c>
      <c r="H730" s="5" t="str" cm="1">
        <f t="array" ref="H730">_xlfn.IFS(citizen_services_records_log!H730="M", "Male", citizen_services_records_log!H730 = "F", "Female", citizen_services_records_log!H730="male", "Male", citizen_services_records_log!H730="female","Female", ISBLANK(citizen_services_records_log!H730),"None", citizen_services_records_log!H730 = "Female", "Female", citizen_services_records_log!H730="Male","Male")</f>
        <v>Male</v>
      </c>
      <c r="I730" s="6" t="str">
        <f>IF(OR(ISBLANK(citizen_services_records_log!I730),UPPER(TRIM(citizen_services_records_log!I730))="N/A"),"None",_xlfn.LET(_xlpm.d,RIGHT(SUBSTITUTE(SUBSTITUTE(SUBSTITUTE(SUBSTITUTE(citizen_services_records_log!I730," ",""),"-",""),"(",""),")",""),9),"0"&amp;LEFT(_xlpm.d,2)&amp;" "&amp;MID(_xlpm.d,3,3)&amp;" "&amp;RIGHT(_xlpm.d,4)))</f>
        <v>078 243 3307</v>
      </c>
      <c r="J730" s="5" t="str" cm="1">
        <f t="array" ref="J730">_xlfn.IFS(ISTEXT(citizen_services_records_log!J730),citizen_services_records_log!J730,ISBLANK(citizen_services_records_log!J730),"None")</f>
        <v>Ward 8</v>
      </c>
      <c r="K730" s="5" t="str" cm="1">
        <f t="array" ref="K730">_xlfn.IFS(ISTEXT(citizen_services_records_log!K730),citizen_services_records_log!K730, ISBLANK(citizen_services_records_log!K730),"None")</f>
        <v>Social Relief of Distress (SRD)</v>
      </c>
      <c r="L730" s="5" t="str" cm="1">
        <f t="array" ref="L730">SUBSTITUTE(PROPER(_xlfn.IFS(ISTEXT(citizen_services_records_log!L730),citizen_services_records_log!L730, ISBLANK(citizen_services_records_log!L730),"None")),"Id","ID",1)</f>
        <v>Incomplete - Missing ID Copy</v>
      </c>
      <c r="M730" s="5" t="str" cm="1">
        <f t="array" ref="M730">IF(citizen_services_records_log!M730 = "Re-opened","Re-opened",PROPER(_xlfn.IFS(ISTEXT(citizen_services_records_log!M730),citizen_services_records_log!M730, ISBLANK(citizen_services_records_log!M730),"None")))</f>
        <v>Captured</v>
      </c>
      <c r="N730" s="5" t="str" cm="1">
        <f t="array" ref="N730">(_xlfn.IFS(ISTEXT(citizen_services_records_log!N730),citizen_services_records_log!N730,ISBLANK(citizen_services_records_log!N730),"None"))</f>
        <v>Q082</v>
      </c>
      <c r="O730" s="5" t="str" cm="1">
        <f t="array" ref="O730">_xlfn.IFS(ISTEXT(citizen_services_records_log!O730),PROPER(citizen_services_records_log!O730),ISBLANK(citizen_services_records_log!O730),"None")</f>
        <v>Lerato Khumalo</v>
      </c>
      <c r="P730" s="4" t="str">
        <f>IF(ISBLANK(citizen_services_records_log!P730),"None",IF(ISNUMBER(citizen_services_records_log!P730),citizen_services_records_log!P730,DATE(RIGHT(citizen_services_records_log!P730,4),MID(citizen_services_records_log!P730,4,2),LEFT(citizen_services_records_log!P730,2))))</f>
        <v>None</v>
      </c>
      <c r="Q730" s="5" t="str" cm="1">
        <f t="array" ref="Q730">SUBSTITUTE(_xlfn.IFS(ISTEXT(citizen_services_records_log!Q730),PROPER(citizen_services_records_log!Q730),ISBLANK(citizen_services_records_log!Q730),"None"),"Id","ID",1)</f>
        <v>Urgent Case - Fast-Tracked Per Supervisor Approval</v>
      </c>
    </row>
    <row r="731" spans="1:17" x14ac:dyDescent="0.3">
      <c r="A731" s="5" t="str">
        <f>IF(ISBLANK(citizen_services_records_log!A731),"None",(CONCATENATE(UPPER(_xlfn.TEXTBEFORE(SUBSTITUTE(citizen_services_records_log!A731, "-", ""), {"0","1","2","3","4","5","6","7","8","9"}, 1)),"-",RIGHT(citizen_services_records_log!A731,6))))</f>
        <v>SASSA-001012</v>
      </c>
      <c r="B731" s="2">
        <f>IF(ISBLANK(citizen_services_records_log!B731),"None",IF(ISNUMBER(citizen_services_records_log!B731),citizen_services_records_log!B731,DATE(RIGHT(citizen_services_records_log!B731,4),MID(citizen_services_records_log!B731,4,2),LEFT(citizen_services_records_log!B731,2))))</f>
        <v>46222</v>
      </c>
      <c r="C731" s="5" t="str">
        <f>IF(citizen_services_records_log!C731 = "SASSA Grant Status Enquiry","SASSA - Grant Status Enquiry",IF(citizen_services_records_log!C731 = "SASSA Grant Application",  "SASSA - Grant Application", IF(citizen_services_records_log!C731=0,"None", citizen_services_records_log!C731)))</f>
        <v>SASSA - Grant Application</v>
      </c>
      <c r="D731" s="5" t="str" cm="1">
        <f t="array" ref="D731">_xlfn.IFS(ISTEXT(citizen_services_records_log!D731),PROPER(citizen_services_records_log!D731),ISBLANK(citizen_services_records_log!D731),"None")</f>
        <v>Vereeniging Home Affairs</v>
      </c>
      <c r="E731" s="5" t="str" cm="1">
        <f t="array" ref="E731">_xlfn.IFS(ISTEXT(citizen_services_records_log!E731),PROPER(citizen_services_records_log!E731),ISBLANK(citizen_services_records_log!E731),"None")</f>
        <v>Thabo Steyn</v>
      </c>
      <c r="F731" s="6" t="str" cm="1">
        <f t="array" ref="F731">_xlfn.IFS(ISBLANK(citizen_services_records_log!F731),"None", TYPE(citizen_services_records_log!F731)=1,citizen_services_records_log!F731,citizen_services_records_log!F731="ID NOT PROVIDED","ID not provided" )</f>
        <v>ID not provided</v>
      </c>
      <c r="G731" s="4">
        <f>IF(ISBLANK(citizen_services_records_log!G731),"None",IF(ISNUMBER(citizen_services_records_log!G731),citizen_services_records_log!G731,DATE(RIGHT(citizen_services_records_log!G731,4),MID(citizen_services_records_log!G731,4,2),LEFT(citizen_services_records_log!G731,2))))</f>
        <v>40363</v>
      </c>
      <c r="H731" s="5" t="str" cm="1">
        <f t="array" ref="H731">_xlfn.IFS(citizen_services_records_log!H731="M", "Male", citizen_services_records_log!H731 = "F", "Female", citizen_services_records_log!H731="male", "Male", citizen_services_records_log!H731="female","Female", ISBLANK(citizen_services_records_log!H731),"None", citizen_services_records_log!H731 = "Female", "Female", citizen_services_records_log!H731="Male","Male")</f>
        <v>Male</v>
      </c>
      <c r="I731" s="6" t="str">
        <f>IF(OR(ISBLANK(citizen_services_records_log!I731),UPPER(TRIM(citizen_services_records_log!I731))="N/A"),"None",_xlfn.LET(_xlpm.d,RIGHT(SUBSTITUTE(SUBSTITUTE(SUBSTITUTE(SUBSTITUTE(citizen_services_records_log!I731," ",""),"-",""),"(",""),")",""),9),"0"&amp;LEFT(_xlpm.d,2)&amp;" "&amp;MID(_xlpm.d,3,3)&amp;" "&amp;RIGHT(_xlpm.d,4)))</f>
        <v>083 528 9567</v>
      </c>
      <c r="J731" s="5" t="str" cm="1">
        <f t="array" ref="J731">_xlfn.IFS(ISTEXT(citizen_services_records_log!J731),citizen_services_records_log!J731,ISBLANK(citizen_services_records_log!J731),"None")</f>
        <v>Ward 11</v>
      </c>
      <c r="K731" s="5" t="str" cm="1">
        <f t="array" ref="K731">_xlfn.IFS(ISTEXT(citizen_services_records_log!K731),citizen_services_records_log!K731, ISBLANK(citizen_services_records_log!K731),"None")</f>
        <v>Foster Child Grant</v>
      </c>
      <c r="L731" s="5" t="str" cm="1">
        <f t="array" ref="L731">SUBSTITUTE(PROPER(_xlfn.IFS(ISTEXT(citizen_services_records_log!L731),citizen_services_records_log!L731, ISBLANK(citizen_services_records_log!L731),"None")),"Id","ID",1)</f>
        <v>Complete</v>
      </c>
      <c r="M731" s="5" t="str" cm="1">
        <f t="array" ref="M731">IF(citizen_services_records_log!M731 = "Re-opened","Re-opened",PROPER(_xlfn.IFS(ISTEXT(citizen_services_records_log!M731),citizen_services_records_log!M731, ISBLANK(citizen_services_records_log!M731),"None")))</f>
        <v>Captured</v>
      </c>
      <c r="N731" s="5" t="str" cm="1">
        <f t="array" ref="N731">(_xlfn.IFS(ISTEXT(citizen_services_records_log!N731),citizen_services_records_log!N731,ISBLANK(citizen_services_records_log!N731),"None"))</f>
        <v>Q275</v>
      </c>
      <c r="O731" s="5" t="str" cm="1">
        <f t="array" ref="O731">_xlfn.IFS(ISTEXT(citizen_services_records_log!O731),PROPER(citizen_services_records_log!O731),ISBLANK(citizen_services_records_log!O731),"None")</f>
        <v>Marius Meyer</v>
      </c>
      <c r="P731" s="4" t="str">
        <f>IF(ISBLANK(citizen_services_records_log!P731),"None",IF(ISNUMBER(citizen_services_records_log!P731),citizen_services_records_log!P731,DATE(RIGHT(citizen_services_records_log!P731,4),MID(citizen_services_records_log!P731,4,2),LEFT(citizen_services_records_log!P731,2))))</f>
        <v>None</v>
      </c>
      <c r="Q731" s="5" t="str" cm="1">
        <f t="array" ref="Q731">SUBSTITUTE(_xlfn.IFS(ISTEXT(citizen_services_records_log!Q731),PROPER(citizen_services_records_log!Q731),ISBLANK(citizen_services_records_log!Q731),"None"),"Id","ID",1)</f>
        <v>Home Affairs System Down For Maintenance During Visit</v>
      </c>
    </row>
    <row r="732" spans="1:17" x14ac:dyDescent="0.3">
      <c r="A732" s="5" t="str">
        <f>IF(ISBLANK(citizen_services_records_log!A732),"None",(CONCATENATE(UPPER(_xlfn.TEXTBEFORE(SUBSTITUTE(citizen_services_records_log!A732, "-", ""), {"0","1","2","3","4","5","6","7","8","9"}, 1)),"-",RIGHT(citizen_services_records_log!A732,6))))</f>
        <v>DHA-000933</v>
      </c>
      <c r="B732" s="2">
        <f>IF(ISBLANK(citizen_services_records_log!B732),"None",IF(ISNUMBER(citizen_services_records_log!B732),citizen_services_records_log!B732,DATE(RIGHT(citizen_services_records_log!B732,4),MID(citizen_services_records_log!B732,4,2),LEFT(citizen_services_records_log!B732,2))))</f>
        <v>46159</v>
      </c>
      <c r="C732" s="5" t="str">
        <f>IF(citizen_services_records_log!C732 = "SASSA Grant Status Enquiry","SASSA - Grant Status Enquiry",IF(citizen_services_records_log!C732 = "SASSA Grant Application",  "SASSA - Grant Application", IF(citizen_services_records_log!C732=0,"None", citizen_services_records_log!C732)))</f>
        <v>Home Affairs - ID Application</v>
      </c>
      <c r="D732" s="5" t="str" cm="1">
        <f t="array" ref="D732">_xlfn.IFS(ISTEXT(citizen_services_records_log!D732),PROPER(citizen_services_records_log!D732),ISBLANK(citizen_services_records_log!D732),"None")</f>
        <v>Emfuleni Municipal Office</v>
      </c>
      <c r="E732" s="5" t="str" cm="1">
        <f t="array" ref="E732">_xlfn.IFS(ISTEXT(citizen_services_records_log!E732),PROPER(citizen_services_records_log!E732),ISBLANK(citizen_services_records_log!E732),"None")</f>
        <v>Nomvula Dlamini</v>
      </c>
      <c r="F732" s="6" t="str" cm="1">
        <f t="array" ref="F732">_xlfn.IFS(ISBLANK(citizen_services_records_log!F732),"None", TYPE(citizen_services_records_log!F732)=1,citizen_services_records_log!F732,citizen_services_records_log!F732="ID NOT PROVIDED","ID not provided" )</f>
        <v>ID not provided</v>
      </c>
      <c r="G732" s="4">
        <f>IF(ISBLANK(citizen_services_records_log!G732),"None",IF(ISNUMBER(citizen_services_records_log!G732),citizen_services_records_log!G732,DATE(RIGHT(citizen_services_records_log!G732,4),MID(citizen_services_records_log!G732,4,2),LEFT(citizen_services_records_log!G732,2))))</f>
        <v>31261</v>
      </c>
      <c r="H732" s="5" t="str" cm="1">
        <f t="array" ref="H732">_xlfn.IFS(citizen_services_records_log!H732="M", "Male", citizen_services_records_log!H732 = "F", "Female", citizen_services_records_log!H732="male", "Male", citizen_services_records_log!H732="female","Female", ISBLANK(citizen_services_records_log!H732),"None", citizen_services_records_log!H732 = "Female", "Female", citizen_services_records_log!H732="Male","Male")</f>
        <v>Female</v>
      </c>
      <c r="I732" s="6" t="str">
        <f>IF(OR(ISBLANK(citizen_services_records_log!I732),UPPER(TRIM(citizen_services_records_log!I732))="N/A"),"None",_xlfn.LET(_xlpm.d,RIGHT(SUBSTITUTE(SUBSTITUTE(SUBSTITUTE(SUBSTITUTE(citizen_services_records_log!I732," ",""),"-",""),"(",""),")",""),9),"0"&amp;LEFT(_xlpm.d,2)&amp;" "&amp;MID(_xlpm.d,3,3)&amp;" "&amp;RIGHT(_xlpm.d,4)))</f>
        <v>None</v>
      </c>
      <c r="J732" s="5" t="str" cm="1">
        <f t="array" ref="J732">_xlfn.IFS(ISTEXT(citizen_services_records_log!J732),citizen_services_records_log!J732,ISBLANK(citizen_services_records_log!J732),"None")</f>
        <v>Ward 14</v>
      </c>
      <c r="K732" s="5" t="str" cm="1">
        <f t="array" ref="K732">_xlfn.IFS(ISTEXT(citizen_services_records_log!K732),citizen_services_records_log!K732, ISBLANK(citizen_services_records_log!K732),"None")</f>
        <v>None</v>
      </c>
      <c r="L732" s="5" t="str" cm="1">
        <f t="array" ref="L732">SUBSTITUTE(PROPER(_xlfn.IFS(ISTEXT(citizen_services_records_log!L732),citizen_services_records_log!L732, ISBLANK(citizen_services_records_log!L732),"None")),"Id","ID",1)</f>
        <v>Approved</v>
      </c>
      <c r="M732" s="5" t="str" cm="1">
        <f t="array" ref="M732">IF(citizen_services_records_log!M732 = "Re-opened","Re-opened",PROPER(_xlfn.IFS(ISTEXT(citizen_services_records_log!M732),citizen_services_records_log!M732, ISBLANK(citizen_services_records_log!M732),"None")))</f>
        <v>Captured</v>
      </c>
      <c r="N732" s="5" t="str" cm="1">
        <f t="array" ref="N732">(_xlfn.IFS(ISTEXT(citizen_services_records_log!N732),citizen_services_records_log!N732,ISBLANK(citizen_services_records_log!N732),"None"))</f>
        <v>Q085</v>
      </c>
      <c r="O732" s="5" t="str" cm="1">
        <f t="array" ref="O732">_xlfn.IFS(ISTEXT(citizen_services_records_log!O732),PROPER(citizen_services_records_log!O732),ISBLANK(citizen_services_records_log!O732),"None")</f>
        <v>None</v>
      </c>
      <c r="P732" s="4" t="str">
        <f>IF(ISBLANK(citizen_services_records_log!P732),"None",IF(ISNUMBER(citizen_services_records_log!P732),citizen_services_records_log!P732,DATE(RIGHT(citizen_services_records_log!P732,4),MID(citizen_services_records_log!P732,4,2),LEFT(citizen_services_records_log!P732,2))))</f>
        <v>None</v>
      </c>
      <c r="Q732" s="5" t="str" cm="1">
        <f t="array" ref="Q732">SUBSTITUTE(_xlfn.IFS(ISTEXT(citizen_services_records_log!Q732),PROPER(citizen_services_records_log!Q732),ISBLANK(citizen_services_records_log!Q732),"None"),"Id","ID",1)</f>
        <v>Incorrect ID Number Provided Initially, Corrected</v>
      </c>
    </row>
    <row r="733" spans="1:17" x14ac:dyDescent="0.3">
      <c r="A733" s="5" t="str">
        <f>IF(ISBLANK(citizen_services_records_log!A733),"None",(CONCATENATE(UPPER(_xlfn.TEXTBEFORE(SUBSTITUTE(citizen_services_records_log!A733, "-", ""), {"0","1","2","3","4","5","6","7","8","9"}, 1)),"-",RIGHT(citizen_services_records_log!A733,6))))</f>
        <v>CLN-000305</v>
      </c>
      <c r="B733" s="2">
        <f>IF(ISBLANK(citizen_services_records_log!B733),"None",IF(ISNUMBER(citizen_services_records_log!B733),citizen_services_records_log!B733,DATE(RIGHT(citizen_services_records_log!B733,4),MID(citizen_services_records_log!B733,4,2),LEFT(citizen_services_records_log!B733,2))))</f>
        <v>46047</v>
      </c>
      <c r="C733" s="5" t="str">
        <f>IF(citizen_services_records_log!C733 = "SASSA Grant Status Enquiry","SASSA - Grant Status Enquiry",IF(citizen_services_records_log!C733 = "SASSA Grant Application",  "SASSA - Grant Application", IF(citizen_services_records_log!C733=0,"None", citizen_services_records_log!C733)))</f>
        <v>Clinic - Chronic Medication Collection</v>
      </c>
      <c r="D733" s="5" t="str" cm="1">
        <f t="array" ref="D733">_xlfn.IFS(ISTEXT(citizen_services_records_log!D733),PROPER(citizen_services_records_log!D733),ISBLANK(citizen_services_records_log!D733),"None")</f>
        <v>Boipatong Clinic</v>
      </c>
      <c r="E733" s="5" t="str" cm="1">
        <f t="array" ref="E733">_xlfn.IFS(ISTEXT(citizen_services_records_log!E733),PROPER(citizen_services_records_log!E733),ISBLANK(citizen_services_records_log!E733),"None")</f>
        <v>Lindiwe Molefe</v>
      </c>
      <c r="F733" s="6" cm="1">
        <f t="array" ref="F733">_xlfn.IFS(ISBLANK(citizen_services_records_log!F733),"None", TYPE(citizen_services_records_log!F733)=1,citizen_services_records_log!F733,citizen_services_records_log!F733="ID NOT PROVIDED","ID not provided" )</f>
        <v>6100000000000</v>
      </c>
      <c r="G733" s="4">
        <f>IF(ISBLANK(citizen_services_records_log!G733),"None",IF(ISNUMBER(citizen_services_records_log!G733),citizen_services_records_log!G733,DATE(RIGHT(citizen_services_records_log!G733,4),MID(citizen_services_records_log!G733,4,2),LEFT(citizen_services_records_log!G733,2))))</f>
        <v>22362</v>
      </c>
      <c r="H733" s="5" t="str" cm="1">
        <f t="array" ref="H733">_xlfn.IFS(citizen_services_records_log!H733="M", "Male", citizen_services_records_log!H733 = "F", "Female", citizen_services_records_log!H733="male", "Male", citizen_services_records_log!H733="female","Female", ISBLANK(citizen_services_records_log!H733),"None", citizen_services_records_log!H733 = "Female", "Female", citizen_services_records_log!H733="Male","Male")</f>
        <v>Female</v>
      </c>
      <c r="I733" s="6" t="str">
        <f>IF(OR(ISBLANK(citizen_services_records_log!I733),UPPER(TRIM(citizen_services_records_log!I733))="N/A"),"None",_xlfn.LET(_xlpm.d,RIGHT(SUBSTITUTE(SUBSTITUTE(SUBSTITUTE(SUBSTITUTE(citizen_services_records_log!I733," ",""),"-",""),"(",""),")",""),9),"0"&amp;LEFT(_xlpm.d,2)&amp;" "&amp;MID(_xlpm.d,3,3)&amp;" "&amp;RIGHT(_xlpm.d,4)))</f>
        <v>070 199 7699</v>
      </c>
      <c r="J733" s="5" t="str" cm="1">
        <f t="array" ref="J733">_xlfn.IFS(ISTEXT(citizen_services_records_log!J733),citizen_services_records_log!J733,ISBLANK(citizen_services_records_log!J733),"None")</f>
        <v>Ward 1</v>
      </c>
      <c r="K733" s="5" t="str" cm="1">
        <f t="array" ref="K733">_xlfn.IFS(ISTEXT(citizen_services_records_log!K733),citizen_services_records_log!K733, ISBLANK(citizen_services_records_log!K733),"None")</f>
        <v>Social Relief of Distress (SRD)</v>
      </c>
      <c r="L733" s="5" t="str" cm="1">
        <f t="array" ref="L733">SUBSTITUTE(PROPER(_xlfn.IFS(ISTEXT(citizen_services_records_log!L733),citizen_services_records_log!L733, ISBLANK(citizen_services_records_log!L733),"None")),"Id","ID",1)</f>
        <v>Pending Verification</v>
      </c>
      <c r="M733" s="5" t="str" cm="1">
        <f t="array" ref="M733">IF(citizen_services_records_log!M733 = "Re-opened","Re-opened",PROPER(_xlfn.IFS(ISTEXT(citizen_services_records_log!M733),citizen_services_records_log!M733, ISBLANK(citizen_services_records_log!M733),"None")))</f>
        <v>Escalated</v>
      </c>
      <c r="N733" s="5" t="str" cm="1">
        <f t="array" ref="N733">(_xlfn.IFS(ISTEXT(citizen_services_records_log!N733),citizen_services_records_log!N733,ISBLANK(citizen_services_records_log!N733),"None"))</f>
        <v>Q100</v>
      </c>
      <c r="O733" s="5" t="str" cm="1">
        <f t="array" ref="O733">_xlfn.IFS(ISTEXT(citizen_services_records_log!O733),PROPER(citizen_services_records_log!O733),ISBLANK(citizen_services_records_log!O733),"None")</f>
        <v>Werner Meyer</v>
      </c>
      <c r="P733" s="4">
        <f>IF(ISBLANK(citizen_services_records_log!P733),"None",IF(ISNUMBER(citizen_services_records_log!P733),citizen_services_records_log!P733,DATE(RIGHT(citizen_services_records_log!P733,4),MID(citizen_services_records_log!P733,4,2),LEFT(citizen_services_records_log!P733,2))))</f>
        <v>46067</v>
      </c>
      <c r="Q733" s="5" t="str" cm="1">
        <f t="array" ref="Q733">SUBSTITUTE(_xlfn.IFS(ISTEXT(citizen_services_records_log!Q733),PROPER(citizen_services_records_log!Q733),ISBLANK(citizen_services_records_log!Q733),"None"),"Id","ID",1)</f>
        <v>Home Affairs System Down For Maintenance During Visit</v>
      </c>
    </row>
    <row r="734" spans="1:17" x14ac:dyDescent="0.3">
      <c r="A734" s="5" t="str">
        <f>IF(ISBLANK(citizen_services_records_log!A734),"None",(CONCATENATE(UPPER(_xlfn.TEXTBEFORE(SUBSTITUTE(citizen_services_records_log!A734, "-", ""), {"0","1","2","3","4","5","6","7","8","9"}, 1)),"-",RIGHT(citizen_services_records_log!A734,6))))</f>
        <v>MUN-000216</v>
      </c>
      <c r="B734" s="2">
        <f>IF(ISBLANK(citizen_services_records_log!B734),"None",IF(ISNUMBER(citizen_services_records_log!B734),citizen_services_records_log!B734,DATE(RIGHT(citizen_services_records_log!B734,4),MID(citizen_services_records_log!B734,4,2),LEFT(citizen_services_records_log!B734,2))))</f>
        <v>46222</v>
      </c>
      <c r="C734" s="5" t="str">
        <f>IF(citizen_services_records_log!C734 = "SASSA Grant Status Enquiry","SASSA - Grant Status Enquiry",IF(citizen_services_records_log!C734 = "SASSA Grant Application",  "SASSA - Grant Application", IF(citizen_services_records_log!C734=0,"None", citizen_services_records_log!C734)))</f>
        <v>Municipal - Account Query</v>
      </c>
      <c r="D734" s="5" t="str" cm="1">
        <f t="array" ref="D734">_xlfn.IFS(ISTEXT(citizen_services_records_log!D734),PROPER(citizen_services_records_log!D734),ISBLANK(citizen_services_records_log!D734),"None")</f>
        <v>Vereeniging Home Affairs</v>
      </c>
      <c r="E734" s="5" t="str" cm="1">
        <f t="array" ref="E734">_xlfn.IFS(ISTEXT(citizen_services_records_log!E734),PROPER(citizen_services_records_log!E734),ISBLANK(citizen_services_records_log!E734),"None")</f>
        <v>Pieter Fourie</v>
      </c>
      <c r="F734" s="6" cm="1">
        <f t="array" ref="F734">_xlfn.IFS(ISBLANK(citizen_services_records_log!F734),"None", TYPE(citizen_services_records_log!F734)=1,citizen_services_records_log!F734,citizen_services_records_log!F734="ID NOT PROVIDED","ID not provided" )</f>
        <v>8910000000000</v>
      </c>
      <c r="G734" s="4">
        <f>IF(ISBLANK(citizen_services_records_log!G734),"None",IF(ISNUMBER(citizen_services_records_log!G734),citizen_services_records_log!G734,DATE(RIGHT(citizen_services_records_log!G734,4),MID(citizen_services_records_log!G734,4,2),LEFT(citizen_services_records_log!G734,2))))</f>
        <v>32669</v>
      </c>
      <c r="H734" s="5" t="str" cm="1">
        <f t="array" ref="H734">_xlfn.IFS(citizen_services_records_log!H734="M", "Male", citizen_services_records_log!H734 = "F", "Female", citizen_services_records_log!H734="male", "Male", citizen_services_records_log!H734="female","Female", ISBLANK(citizen_services_records_log!H734),"None", citizen_services_records_log!H734 = "Female", "Female", citizen_services_records_log!H734="Male","Male")</f>
        <v>Female</v>
      </c>
      <c r="I734" s="6" t="str">
        <f>IF(OR(ISBLANK(citizen_services_records_log!I734),UPPER(TRIM(citizen_services_records_log!I734))="N/A"),"None",_xlfn.LET(_xlpm.d,RIGHT(SUBSTITUTE(SUBSTITUTE(SUBSTITUTE(SUBSTITUTE(citizen_services_records_log!I734," ",""),"-",""),"(",""),")",""),9),"0"&amp;LEFT(_xlpm.d,2)&amp;" "&amp;MID(_xlpm.d,3,3)&amp;" "&amp;RIGHT(_xlpm.d,4)))</f>
        <v>None</v>
      </c>
      <c r="J734" s="5" t="str" cm="1">
        <f t="array" ref="J734">_xlfn.IFS(ISTEXT(citizen_services_records_log!J734),citizen_services_records_log!J734,ISBLANK(citizen_services_records_log!J734),"None")</f>
        <v>Ward 17</v>
      </c>
      <c r="K734" s="5" t="str" cm="1">
        <f t="array" ref="K734">_xlfn.IFS(ISTEXT(citizen_services_records_log!K734),citizen_services_records_log!K734, ISBLANK(citizen_services_records_log!K734),"None")</f>
        <v>None</v>
      </c>
      <c r="L734" s="5" t="str" cm="1">
        <f t="array" ref="L734">SUBSTITUTE(PROPER(_xlfn.IFS(ISTEXT(citizen_services_records_log!L734),citizen_services_records_log!L734, ISBLANK(citizen_services_records_log!L734),"None")),"Id","ID",1)</f>
        <v>Incomplete - Missing Proof Of Residence</v>
      </c>
      <c r="M734" s="5" t="str" cm="1">
        <f t="array" ref="M734">IF(citizen_services_records_log!M734 = "Re-opened","Re-opened",PROPER(_xlfn.IFS(ISTEXT(citizen_services_records_log!M734),citizen_services_records_log!M734, ISBLANK(citizen_services_records_log!M734),"None")))</f>
        <v>Resolved</v>
      </c>
      <c r="N734" s="5" t="str" cm="1">
        <f t="array" ref="N734">(_xlfn.IFS(ISTEXT(citizen_services_records_log!N734),citizen_services_records_log!N734,ISBLANK(citizen_services_records_log!N734),"None"))</f>
        <v>Q189</v>
      </c>
      <c r="O734" s="5" t="str" cm="1">
        <f t="array" ref="O734">_xlfn.IFS(ISTEXT(citizen_services_records_log!O734),PROPER(citizen_services_records_log!O734),ISBLANK(citizen_services_records_log!O734),"None")</f>
        <v>None</v>
      </c>
      <c r="P734" s="4">
        <f>IF(ISBLANK(citizen_services_records_log!P734),"None",IF(ISNUMBER(citizen_services_records_log!P734),citizen_services_records_log!P734,DATE(RIGHT(citizen_services_records_log!P734,4),MID(citizen_services_records_log!P734,4,2),LEFT(citizen_services_records_log!P734,2))))</f>
        <v>46247</v>
      </c>
      <c r="Q734" s="5" t="str" cm="1">
        <f t="array" ref="Q734">SUBSTITUTE(_xlfn.IFS(ISTEXT(citizen_services_records_log!Q734),PROPER(citizen_services_records_log!Q734),ISBLANK(citizen_services_records_log!Q734),"None"),"Id","ID",1)</f>
        <v>Applicant Is A Minor, Guardian Present And Documented</v>
      </c>
    </row>
    <row r="735" spans="1:17" x14ac:dyDescent="0.3">
      <c r="A735" s="5" t="str">
        <f>IF(ISBLANK(citizen_services_records_log!A735),"None",(CONCATENATE(UPPER(_xlfn.TEXTBEFORE(SUBSTITUTE(citizen_services_records_log!A735, "-", ""), {"0","1","2","3","4","5","6","7","8","9"}, 1)),"-",RIGHT(citizen_services_records_log!A735,6))))</f>
        <v>DHA-000299</v>
      </c>
      <c r="B735" s="2">
        <f>IF(ISBLANK(citizen_services_records_log!B735),"None",IF(ISNUMBER(citizen_services_records_log!B735),citizen_services_records_log!B735,DATE(RIGHT(citizen_services_records_log!B735,4),MID(citizen_services_records_log!B735,4,2),LEFT(citizen_services_records_log!B735,2))))</f>
        <v>46028</v>
      </c>
      <c r="C735" s="5" t="str">
        <f>IF(citizen_services_records_log!C735 = "SASSA Grant Status Enquiry","SASSA - Grant Status Enquiry",IF(citizen_services_records_log!C735 = "SASSA Grant Application",  "SASSA - Grant Application", IF(citizen_services_records_log!C735=0,"None", citizen_services_records_log!C735)))</f>
        <v>Home Affairs - ID Application</v>
      </c>
      <c r="D735" s="5" t="str" cm="1">
        <f t="array" ref="D735">_xlfn.IFS(ISTEXT(citizen_services_records_log!D735),PROPER(citizen_services_records_log!D735),ISBLANK(citizen_services_records_log!D735),"None")</f>
        <v>Vereeniging Home Affairs</v>
      </c>
      <c r="E735" s="5" t="str" cm="1">
        <f t="array" ref="E735">_xlfn.IFS(ISTEXT(citizen_services_records_log!E735),PROPER(citizen_services_records_log!E735),ISBLANK(citizen_services_records_log!E735),"None")</f>
        <v>Lindiwe Khumalo</v>
      </c>
      <c r="F735" s="6" cm="1">
        <f t="array" ref="F735">_xlfn.IFS(ISBLANK(citizen_services_records_log!F735),"None", TYPE(citizen_services_records_log!F735)=1,citizen_services_records_log!F735,citizen_services_records_log!F735="ID NOT PROVIDED","ID not provided" )</f>
        <v>50091682021</v>
      </c>
      <c r="G735" s="4">
        <f>IF(ISBLANK(citizen_services_records_log!G735),"None",IF(ISNUMBER(citizen_services_records_log!G735),citizen_services_records_log!G735,DATE(RIGHT(citizen_services_records_log!G735,4),MID(citizen_services_records_log!G735,4,2),LEFT(citizen_services_records_log!G735,2))))</f>
        <v>18522</v>
      </c>
      <c r="H735" s="5" t="str" cm="1">
        <f t="array" ref="H735">_xlfn.IFS(citizen_services_records_log!H735="M", "Male", citizen_services_records_log!H735 = "F", "Female", citizen_services_records_log!H735="male", "Male", citizen_services_records_log!H735="female","Female", ISBLANK(citizen_services_records_log!H735),"None", citizen_services_records_log!H735 = "Female", "Female", citizen_services_records_log!H735="Male","Male")</f>
        <v>Male</v>
      </c>
      <c r="I735" s="6" t="str">
        <f>IF(OR(ISBLANK(citizen_services_records_log!I735),UPPER(TRIM(citizen_services_records_log!I735))="N/A"),"None",_xlfn.LET(_xlpm.d,RIGHT(SUBSTITUTE(SUBSTITUTE(SUBSTITUTE(SUBSTITUTE(citizen_services_records_log!I735," ",""),"-",""),"(",""),")",""),9),"0"&amp;LEFT(_xlpm.d,2)&amp;" "&amp;MID(_xlpm.d,3,3)&amp;" "&amp;RIGHT(_xlpm.d,4)))</f>
        <v>069 845 9006</v>
      </c>
      <c r="J735" s="5" t="str" cm="1">
        <f t="array" ref="J735">_xlfn.IFS(ISTEXT(citizen_services_records_log!J735),citizen_services_records_log!J735,ISBLANK(citizen_services_records_log!J735),"None")</f>
        <v>Ward 17</v>
      </c>
      <c r="K735" s="5" t="str" cm="1">
        <f t="array" ref="K735">_xlfn.IFS(ISTEXT(citizen_services_records_log!K735),citizen_services_records_log!K735, ISBLANK(citizen_services_records_log!K735),"None")</f>
        <v>None</v>
      </c>
      <c r="L735" s="5" t="str" cm="1">
        <f t="array" ref="L735">SUBSTITUTE(PROPER(_xlfn.IFS(ISTEXT(citizen_services_records_log!L735),citizen_services_records_log!L735, ISBLANK(citizen_services_records_log!L735),"None")),"Id","ID",1)</f>
        <v>Approved</v>
      </c>
      <c r="M735" s="5" t="str" cm="1">
        <f t="array" ref="M735">IF(citizen_services_records_log!M735 = "Re-opened","Re-opened",PROPER(_xlfn.IFS(ISTEXT(citizen_services_records_log!M735),citizen_services_records_log!M735, ISBLANK(citizen_services_records_log!M735),"None")))</f>
        <v>None</v>
      </c>
      <c r="N735" s="5" t="str" cm="1">
        <f t="array" ref="N735">(_xlfn.IFS(ISTEXT(citizen_services_records_log!N735),citizen_services_records_log!N735,ISBLANK(citizen_services_records_log!N735),"None"))</f>
        <v>Q088</v>
      </c>
      <c r="O735" s="5" t="str" cm="1">
        <f t="array" ref="O735">_xlfn.IFS(ISTEXT(citizen_services_records_log!O735),PROPER(citizen_services_records_log!O735),ISBLANK(citizen_services_records_log!O735),"None")</f>
        <v>Busisiwe Coetzee</v>
      </c>
      <c r="P735" s="4" t="str">
        <f>IF(ISBLANK(citizen_services_records_log!P735),"None",IF(ISNUMBER(citizen_services_records_log!P735),citizen_services_records_log!P735,DATE(RIGHT(citizen_services_records_log!P735,4),MID(citizen_services_records_log!P735,4,2),LEFT(citizen_services_records_log!P735,2))))</f>
        <v>None</v>
      </c>
      <c r="Q735" s="5" t="str" cm="1">
        <f t="array" ref="Q735">SUBSTITUTE(_xlfn.IFS(ISTEXT(citizen_services_records_log!Q735),PROPER(citizen_services_records_log!Q735),ISBLANK(citizen_services_records_log!Q735),"None"),"Id","ID",1)</f>
        <v>Biometric Capture Failed, Rescheduled</v>
      </c>
    </row>
    <row r="736" spans="1:17" x14ac:dyDescent="0.3">
      <c r="A736" s="5" t="str">
        <f>IF(ISBLANK(citizen_services_records_log!A736),"None",(CONCATENATE(UPPER(_xlfn.TEXTBEFORE(SUBSTITUTE(citizen_services_records_log!A736, "-", ""), {"0","1","2","3","4","5","6","7","8","9"}, 1)),"-",RIGHT(citizen_services_records_log!A736,6))))</f>
        <v>CLN-000372</v>
      </c>
      <c r="B736" s="2">
        <f>IF(ISBLANK(citizen_services_records_log!B736),"None",IF(ISNUMBER(citizen_services_records_log!B736),citizen_services_records_log!B736,DATE(RIGHT(citizen_services_records_log!B736,4),MID(citizen_services_records_log!B736,4,2),LEFT(citizen_services_records_log!B736,2))))</f>
        <v>46274</v>
      </c>
      <c r="C736" s="5" t="str">
        <f>IF(citizen_services_records_log!C736 = "SASSA Grant Status Enquiry","SASSA - Grant Status Enquiry",IF(citizen_services_records_log!C736 = "SASSA Grant Application",  "SASSA - Grant Application", IF(citizen_services_records_log!C736=0,"None", citizen_services_records_log!C736)))</f>
        <v>Clinic - Chronic Medication Collection</v>
      </c>
      <c r="D736" s="5" t="str" cm="1">
        <f t="array" ref="D736">_xlfn.IFS(ISTEXT(citizen_services_records_log!D736),PROPER(citizen_services_records_log!D736),ISBLANK(citizen_services_records_log!D736),"None")</f>
        <v>Meyerton Municipal Office</v>
      </c>
      <c r="E736" s="5" t="str" cm="1">
        <f t="array" ref="E736">_xlfn.IFS(ISTEXT(citizen_services_records_log!E736),PROPER(citizen_services_records_log!E736),ISBLANK(citizen_services_records_log!E736),"None")</f>
        <v>Elizabeth Sithole</v>
      </c>
      <c r="F736" s="6" cm="1">
        <f t="array" ref="F736">_xlfn.IFS(ISBLANK(citizen_services_records_log!F736),"None", TYPE(citizen_services_records_log!F736)=1,citizen_services_records_log!F736,citizen_services_records_log!F736="ID NOT PROVIDED","ID not provided" )</f>
        <v>411000000000</v>
      </c>
      <c r="G736" s="4">
        <f>IF(ISBLANK(citizen_services_records_log!G736),"None",IF(ISNUMBER(citizen_services_records_log!G736),citizen_services_records_log!G736,DATE(RIGHT(citizen_services_records_log!G736,4),MID(citizen_services_records_log!G736,4,2),LEFT(citizen_services_records_log!G736,2))))</f>
        <v>38293</v>
      </c>
      <c r="H736" s="5" t="str" cm="1">
        <f t="array" ref="H736">_xlfn.IFS(citizen_services_records_log!H736="M", "Male", citizen_services_records_log!H736 = "F", "Female", citizen_services_records_log!H736="male", "Male", citizen_services_records_log!H736="female","Female", ISBLANK(citizen_services_records_log!H736),"None", citizen_services_records_log!H736 = "Female", "Female", citizen_services_records_log!H736="Male","Male")</f>
        <v>Male</v>
      </c>
      <c r="I736" s="6" t="str">
        <f>IF(OR(ISBLANK(citizen_services_records_log!I736),UPPER(TRIM(citizen_services_records_log!I736))="N/A"),"None",_xlfn.LET(_xlpm.d,RIGHT(SUBSTITUTE(SUBSTITUTE(SUBSTITUTE(SUBSTITUTE(citizen_services_records_log!I736," ",""),"-",""),"(",""),")",""),9),"0"&amp;LEFT(_xlpm.d,2)&amp;" "&amp;MID(_xlpm.d,3,3)&amp;" "&amp;RIGHT(_xlpm.d,4)))</f>
        <v>None</v>
      </c>
      <c r="J736" s="5" t="str" cm="1">
        <f t="array" ref="J736">_xlfn.IFS(ISTEXT(citizen_services_records_log!J736),citizen_services_records_log!J736,ISBLANK(citizen_services_records_log!J736),"None")</f>
        <v>Ward 15</v>
      </c>
      <c r="K736" s="5" t="str" cm="1">
        <f t="array" ref="K736">_xlfn.IFS(ISTEXT(citizen_services_records_log!K736),citizen_services_records_log!K736, ISBLANK(citizen_services_records_log!K736),"None")</f>
        <v>None</v>
      </c>
      <c r="L736" s="5" t="str" cm="1">
        <f t="array" ref="L736">SUBSTITUTE(PROPER(_xlfn.IFS(ISTEXT(citizen_services_records_log!L736),citizen_services_records_log!L736, ISBLANK(citizen_services_records_log!L736),"None")),"Id","ID",1)</f>
        <v>Pending Verification</v>
      </c>
      <c r="M736" s="5" t="str" cm="1">
        <f t="array" ref="M736">IF(citizen_services_records_log!M736 = "Re-opened","Re-opened",PROPER(_xlfn.IFS(ISTEXT(citizen_services_records_log!M736),citizen_services_records_log!M736, ISBLANK(citizen_services_records_log!M736),"None")))</f>
        <v>Pending</v>
      </c>
      <c r="N736" s="5" t="str" cm="1">
        <f t="array" ref="N736">(_xlfn.IFS(ISTEXT(citizen_services_records_log!N736),citizen_services_records_log!N736,ISBLANK(citizen_services_records_log!N736),"None"))</f>
        <v>Q145</v>
      </c>
      <c r="O736" s="5" t="str" cm="1">
        <f t="array" ref="O736">_xlfn.IFS(ISTEXT(citizen_services_records_log!O736),PROPER(citizen_services_records_log!O736),ISBLANK(citizen_services_records_log!O736),"None")</f>
        <v>Werner Khumalo</v>
      </c>
      <c r="P736" s="4">
        <f>IF(ISBLANK(citizen_services_records_log!P736),"None",IF(ISNUMBER(citizen_services_records_log!P736),citizen_services_records_log!P736,DATE(RIGHT(citizen_services_records_log!P736,4),MID(citizen_services_records_log!P736,4,2),LEFT(citizen_services_records_log!P736,2))))</f>
        <v>46288</v>
      </c>
      <c r="Q736" s="5" t="str" cm="1">
        <f t="array" ref="Q736">SUBSTITUTE(_xlfn.IFS(ISTEXT(citizen_services_records_log!Q736),PROPER(citizen_services_records_log!Q736),ISBLANK(citizen_services_records_log!Q736),"None"),"Id","ID",1)</f>
        <v>Follow-Up Call Required To Confirm Banking Details</v>
      </c>
    </row>
    <row r="737" spans="1:17" x14ac:dyDescent="0.3">
      <c r="A737" s="5" t="str">
        <f>IF(ISBLANK(citizen_services_records_log!A737),"None",(CONCATENATE(UPPER(_xlfn.TEXTBEFORE(SUBSTITUTE(citizen_services_records_log!A737, "-", ""), {"0","1","2","3","4","5","6","7","8","9"}, 1)),"-",RIGHT(citizen_services_records_log!A737,6))))</f>
        <v>SASSA-000539</v>
      </c>
      <c r="B737" s="2">
        <f>IF(ISBLANK(citizen_services_records_log!B737),"None",IF(ISNUMBER(citizen_services_records_log!B737),citizen_services_records_log!B737,DATE(RIGHT(citizen_services_records_log!B737,4),MID(citizen_services_records_log!B737,4,2),LEFT(citizen_services_records_log!B737,2))))</f>
        <v>46102</v>
      </c>
      <c r="C737" s="5" t="str">
        <f>IF(citizen_services_records_log!C737 = "SASSA Grant Status Enquiry","SASSA - Grant Status Enquiry",IF(citizen_services_records_log!C737 = "SASSA Grant Application",  "SASSA - Grant Application", IF(citizen_services_records_log!C737=0,"None", citizen_services_records_log!C737)))</f>
        <v>SASSA - Grant Application</v>
      </c>
      <c r="D737" s="5" t="str" cm="1">
        <f t="array" ref="D737">_xlfn.IFS(ISTEXT(citizen_services_records_log!D737),PROPER(citizen_services_records_log!D737),ISBLANK(citizen_services_records_log!D737),"None")</f>
        <v>Evaton Sassa Office</v>
      </c>
      <c r="E737" s="5" t="str" cm="1">
        <f t="array" ref="E737">_xlfn.IFS(ISTEXT(citizen_services_records_log!E737),PROPER(citizen_services_records_log!E737),ISBLANK(citizen_services_records_log!E737),"None")</f>
        <v>Zodwa Fourie</v>
      </c>
      <c r="F737" s="6" cm="1">
        <f t="array" ref="F737">_xlfn.IFS(ISBLANK(citizen_services_records_log!F737),"None", TYPE(citizen_services_records_log!F737)=1,citizen_services_records_log!F737,citizen_services_records_log!F737="ID NOT PROVIDED","ID not provided" )</f>
        <v>604000000000</v>
      </c>
      <c r="G737" s="4">
        <f>IF(ISBLANK(citizen_services_records_log!G737),"None",IF(ISNUMBER(citizen_services_records_log!G737),citizen_services_records_log!G737,DATE(RIGHT(citizen_services_records_log!G737,4),MID(citizen_services_records_log!G737,4,2),LEFT(citizen_services_records_log!G737,2))))</f>
        <v>38811</v>
      </c>
      <c r="H737" s="5" t="str" cm="1">
        <f t="array" ref="H737">_xlfn.IFS(citizen_services_records_log!H737="M", "Male", citizen_services_records_log!H737 = "F", "Female", citizen_services_records_log!H737="male", "Male", citizen_services_records_log!H737="female","Female", ISBLANK(citizen_services_records_log!H737),"None", citizen_services_records_log!H737 = "Female", "Female", citizen_services_records_log!H737="Male","Male")</f>
        <v>Male</v>
      </c>
      <c r="I737" s="6" t="str">
        <f>IF(OR(ISBLANK(citizen_services_records_log!I737),UPPER(TRIM(citizen_services_records_log!I737))="N/A"),"None",_xlfn.LET(_xlpm.d,RIGHT(SUBSTITUTE(SUBSTITUTE(SUBSTITUTE(SUBSTITUTE(citizen_services_records_log!I737," ",""),"-",""),"(",""),")",""),9),"0"&amp;LEFT(_xlpm.d,2)&amp;" "&amp;MID(_xlpm.d,3,3)&amp;" "&amp;RIGHT(_xlpm.d,4)))</f>
        <v>076 104 6126</v>
      </c>
      <c r="J737" s="5" t="str" cm="1">
        <f t="array" ref="J737">_xlfn.IFS(ISTEXT(citizen_services_records_log!J737),citizen_services_records_log!J737,ISBLANK(citizen_services_records_log!J737),"None")</f>
        <v>Ward 5</v>
      </c>
      <c r="K737" s="5" t="str" cm="1">
        <f t="array" ref="K737">_xlfn.IFS(ISTEXT(citizen_services_records_log!K737),citizen_services_records_log!K737, ISBLANK(citizen_services_records_log!K737),"None")</f>
        <v>None</v>
      </c>
      <c r="L737" s="5" t="str" cm="1">
        <f t="array" ref="L737">SUBSTITUTE(PROPER(_xlfn.IFS(ISTEXT(citizen_services_records_log!L737),citizen_services_records_log!L737, ISBLANK(citizen_services_records_log!L737),"None")),"Id","ID",1)</f>
        <v>Pending Verification</v>
      </c>
      <c r="M737" s="5" t="str" cm="1">
        <f t="array" ref="M737">IF(citizen_services_records_log!M737 = "Re-opened","Re-opened",PROPER(_xlfn.IFS(ISTEXT(citizen_services_records_log!M737),citizen_services_records_log!M737, ISBLANK(citizen_services_records_log!M737),"None")))</f>
        <v>Captured</v>
      </c>
      <c r="N737" s="5" t="str" cm="1">
        <f t="array" ref="N737">(_xlfn.IFS(ISTEXT(citizen_services_records_log!N737),citizen_services_records_log!N737,ISBLANK(citizen_services_records_log!N737),"None"))</f>
        <v>Q289</v>
      </c>
      <c r="O737" s="5" t="str" cm="1">
        <f t="array" ref="O737">_xlfn.IFS(ISTEXT(citizen_services_records_log!O737),PROPER(citizen_services_records_log!O737),ISBLANK(citizen_services_records_log!O737),"None")</f>
        <v>Chris Radebe</v>
      </c>
      <c r="P737" s="4">
        <f>IF(ISBLANK(citizen_services_records_log!P737),"None",IF(ISNUMBER(citizen_services_records_log!P737),citizen_services_records_log!P737,DATE(RIGHT(citizen_services_records_log!P737,4),MID(citizen_services_records_log!P737,4,2),LEFT(citizen_services_records_log!P737,2))))</f>
        <v>46114</v>
      </c>
      <c r="Q737" s="5" t="str" cm="1">
        <f t="array" ref="Q737">SUBSTITUTE(_xlfn.IFS(ISTEXT(citizen_services_records_log!Q737),PROPER(citizen_services_records_log!Q737),ISBLANK(citizen_services_records_log!Q737),"None"),"Id","ID",1)</f>
        <v>System Offline - Captured Manually, Will Upload Later</v>
      </c>
    </row>
    <row r="738" spans="1:17" x14ac:dyDescent="0.3">
      <c r="A738" s="5" t="str">
        <f>IF(ISBLANK(citizen_services_records_log!A738),"None",(CONCATENATE(UPPER(_xlfn.TEXTBEFORE(SUBSTITUTE(citizen_services_records_log!A738, "-", ""), {"0","1","2","3","4","5","6","7","8","9"}, 1)),"-",RIGHT(citizen_services_records_log!A738,6))))</f>
        <v>CLN-000855</v>
      </c>
      <c r="B738" s="2">
        <f>IF(ISBLANK(citizen_services_records_log!B738),"None",IF(ISNUMBER(citizen_services_records_log!B738),citizen_services_records_log!B738,DATE(RIGHT(citizen_services_records_log!B738,4),MID(citizen_services_records_log!B738,4,2),LEFT(citizen_services_records_log!B738,2))))</f>
        <v>46137</v>
      </c>
      <c r="C738" s="5" t="str">
        <f>IF(citizen_services_records_log!C738 = "SASSA Grant Status Enquiry","SASSA - Grant Status Enquiry",IF(citizen_services_records_log!C738 = "SASSA Grant Application",  "SASSA - Grant Application", IF(citizen_services_records_log!C738=0,"None", citizen_services_records_log!C738)))</f>
        <v>Clinic - General Consultation</v>
      </c>
      <c r="D738" s="5" t="str" cm="1">
        <f t="array" ref="D738">_xlfn.IFS(ISTEXT(citizen_services_records_log!D738),PROPER(citizen_services_records_log!D738),ISBLANK(citizen_services_records_log!D738),"None")</f>
        <v>Evaton Sassa Office</v>
      </c>
      <c r="E738" s="5" t="str" cm="1">
        <f t="array" ref="E738">_xlfn.IFS(ISTEXT(citizen_services_records_log!E738),PROPER(citizen_services_records_log!E738),ISBLANK(citizen_services_records_log!E738),"None")</f>
        <v>Nokuthula Khumalo</v>
      </c>
      <c r="F738" s="6" cm="1">
        <f t="array" ref="F738">_xlfn.IFS(ISBLANK(citizen_services_records_log!F738),"None", TYPE(citizen_services_records_log!F738)=1,citizen_services_records_log!F738,citizen_services_records_log!F738="ID NOT PROVIDED","ID not provided" )</f>
        <v>7110000000000</v>
      </c>
      <c r="G738" s="4">
        <f>IF(ISBLANK(citizen_services_records_log!G738),"None",IF(ISNUMBER(citizen_services_records_log!G738),citizen_services_records_log!G738,DATE(RIGHT(citizen_services_records_log!G738,4),MID(citizen_services_records_log!G738,4,2),LEFT(citizen_services_records_log!G738,2))))</f>
        <v>26089</v>
      </c>
      <c r="H738" s="5" t="str" cm="1">
        <f t="array" ref="H738">_xlfn.IFS(citizen_services_records_log!H738="M", "Male", citizen_services_records_log!H738 = "F", "Female", citizen_services_records_log!H738="male", "Male", citizen_services_records_log!H738="female","Female", ISBLANK(citizen_services_records_log!H738),"None", citizen_services_records_log!H738 = "Female", "Female", citizen_services_records_log!H738="Male","Male")</f>
        <v>Male</v>
      </c>
      <c r="I738" s="6" t="str">
        <f>IF(OR(ISBLANK(citizen_services_records_log!I738),UPPER(TRIM(citizen_services_records_log!I738))="N/A"),"None",_xlfn.LET(_xlpm.d,RIGHT(SUBSTITUTE(SUBSTITUTE(SUBSTITUTE(SUBSTITUTE(citizen_services_records_log!I738," ",""),"-",""),"(",""),")",""),9),"0"&amp;LEFT(_xlpm.d,2)&amp;" "&amp;MID(_xlpm.d,3,3)&amp;" "&amp;RIGHT(_xlpm.d,4)))</f>
        <v>065 543 5425</v>
      </c>
      <c r="J738" s="5" t="str" cm="1">
        <f t="array" ref="J738">_xlfn.IFS(ISTEXT(citizen_services_records_log!J738),citizen_services_records_log!J738,ISBLANK(citizen_services_records_log!J738),"None")</f>
        <v>Ward 10</v>
      </c>
      <c r="K738" s="5" t="str" cm="1">
        <f t="array" ref="K738">_xlfn.IFS(ISTEXT(citizen_services_records_log!K738),citizen_services_records_log!K738, ISBLANK(citizen_services_records_log!K738),"None")</f>
        <v>None</v>
      </c>
      <c r="L738" s="5" t="str" cm="1">
        <f t="array" ref="L738">SUBSTITUTE(PROPER(_xlfn.IFS(ISTEXT(citizen_services_records_log!L738),citizen_services_records_log!L738, ISBLANK(citizen_services_records_log!L738),"None")),"Id","ID",1)</f>
        <v>Pending Verification</v>
      </c>
      <c r="M738" s="5" t="str" cm="1">
        <f t="array" ref="M738">IF(citizen_services_records_log!M738 = "Re-opened","Re-opened",PROPER(_xlfn.IFS(ISTEXT(citizen_services_records_log!M738),citizen_services_records_log!M738, ISBLANK(citizen_services_records_log!M738),"None")))</f>
        <v>None</v>
      </c>
      <c r="N738" s="5" t="str" cm="1">
        <f t="array" ref="N738">(_xlfn.IFS(ISTEXT(citizen_services_records_log!N738),citizen_services_records_log!N738,ISBLANK(citizen_services_records_log!N738),"None"))</f>
        <v>Q205</v>
      </c>
      <c r="O738" s="5" t="str" cm="1">
        <f t="array" ref="O738">_xlfn.IFS(ISTEXT(citizen_services_records_log!O738),PROPER(citizen_services_records_log!O738),ISBLANK(citizen_services_records_log!O738),"None")</f>
        <v>Zanele Nel</v>
      </c>
      <c r="P738" s="4">
        <f>IF(ISBLANK(citizen_services_records_log!P738),"None",IF(ISNUMBER(citizen_services_records_log!P738),citizen_services_records_log!P738,DATE(RIGHT(citizen_services_records_log!P738,4),MID(citizen_services_records_log!P738,4,2),LEFT(citizen_services_records_log!P738,2))))</f>
        <v>46142</v>
      </c>
      <c r="Q738" s="5" t="str" cm="1">
        <f t="array" ref="Q738">SUBSTITUTE(_xlfn.IFS(ISTEXT(citizen_services_records_log!Q738),PROPER(citizen_services_records_log!Q738),ISBLANK(citizen_services_records_log!Q738),"None"),"Id","ID",1)</f>
        <v>Follow-Up Call Required To Confirm Banking Details</v>
      </c>
    </row>
    <row r="739" spans="1:17" x14ac:dyDescent="0.3">
      <c r="A739" s="5" t="str">
        <f>IF(ISBLANK(citizen_services_records_log!A739),"None",(CONCATENATE(UPPER(_xlfn.TEXTBEFORE(SUBSTITUTE(citizen_services_records_log!A739, "-", ""), {"0","1","2","3","4","5","6","7","8","9"}, 1)),"-",RIGHT(citizen_services_records_log!A739,6))))</f>
        <v>DHA-000697</v>
      </c>
      <c r="B739" s="2">
        <f>IF(ISBLANK(citizen_services_records_log!B739),"None",IF(ISNUMBER(citizen_services_records_log!B739),citizen_services_records_log!B739,DATE(RIGHT(citizen_services_records_log!B739,4),MID(citizen_services_records_log!B739,4,2),LEFT(citizen_services_records_log!B739,2))))</f>
        <v>46226</v>
      </c>
      <c r="C739" s="5" t="str">
        <f>IF(citizen_services_records_log!C739 = "SASSA Grant Status Enquiry","SASSA - Grant Status Enquiry",IF(citizen_services_records_log!C739 = "SASSA Grant Application",  "SASSA - Grant Application", IF(citizen_services_records_log!C739=0,"None", citizen_services_records_log!C739)))</f>
        <v>Home Affairs - ID Application</v>
      </c>
      <c r="D739" s="5" t="str" cm="1">
        <f t="array" ref="D739">_xlfn.IFS(ISTEXT(citizen_services_records_log!D739),PROPER(citizen_services_records_log!D739),ISBLANK(citizen_services_records_log!D739),"None")</f>
        <v>Sasolburg Home Affairs</v>
      </c>
      <c r="E739" s="5" t="str" cm="1">
        <f t="array" ref="E739">_xlfn.IFS(ISTEXT(citizen_services_records_log!E739),PROPER(citizen_services_records_log!E739),ISBLANK(citizen_services_records_log!E739),"None")</f>
        <v>Nomvula Ndlovu</v>
      </c>
      <c r="F739" s="6" t="str" cm="1">
        <f t="array" ref="F739">_xlfn.IFS(ISBLANK(citizen_services_records_log!F739),"None", TYPE(citizen_services_records_log!F739)=1,citizen_services_records_log!F739,citizen_services_records_log!F739="ID NOT PROVIDED","ID not provided" )</f>
        <v>None</v>
      </c>
      <c r="G739" s="4">
        <f>IF(ISBLANK(citizen_services_records_log!G739),"None",IF(ISNUMBER(citizen_services_records_log!G739),citizen_services_records_log!G739,DATE(RIGHT(citizen_services_records_log!G739,4),MID(citizen_services_records_log!G739,4,2),LEFT(citizen_services_records_log!G739,2))))</f>
        <v>31870</v>
      </c>
      <c r="H739" s="5" t="str" cm="1">
        <f t="array" ref="H739">_xlfn.IFS(citizen_services_records_log!H739="M", "Male", citizen_services_records_log!H739 = "F", "Female", citizen_services_records_log!H739="male", "Male", citizen_services_records_log!H739="female","Female", ISBLANK(citizen_services_records_log!H739),"None", citizen_services_records_log!H739 = "Female", "Female", citizen_services_records_log!H739="Male","Male")</f>
        <v>Male</v>
      </c>
      <c r="I739" s="6" t="str">
        <f>IF(OR(ISBLANK(citizen_services_records_log!I739),UPPER(TRIM(citizen_services_records_log!I739))="N/A"),"None",_xlfn.LET(_xlpm.d,RIGHT(SUBSTITUTE(SUBSTITUTE(SUBSTITUTE(SUBSTITUTE(citizen_services_records_log!I739," ",""),"-",""),"(",""),")",""),9),"0"&amp;LEFT(_xlpm.d,2)&amp;" "&amp;MID(_xlpm.d,3,3)&amp;" "&amp;RIGHT(_xlpm.d,4)))</f>
        <v>082 787 5783</v>
      </c>
      <c r="J739" s="5" t="str" cm="1">
        <f t="array" ref="J739">_xlfn.IFS(ISTEXT(citizen_services_records_log!J739),citizen_services_records_log!J739,ISBLANK(citizen_services_records_log!J739),"None")</f>
        <v>Ward 3</v>
      </c>
      <c r="K739" s="5" t="str" cm="1">
        <f t="array" ref="K739">_xlfn.IFS(ISTEXT(citizen_services_records_log!K739),citizen_services_records_log!K739, ISBLANK(citizen_services_records_log!K739),"None")</f>
        <v>None</v>
      </c>
      <c r="L739" s="5" t="str" cm="1">
        <f t="array" ref="L739">SUBSTITUTE(PROPER(_xlfn.IFS(ISTEXT(citizen_services_records_log!L739),citizen_services_records_log!L739, ISBLANK(citizen_services_records_log!L739),"None")),"Id","ID",1)</f>
        <v>Complete</v>
      </c>
      <c r="M739" s="5" t="str" cm="1">
        <f t="array" ref="M739">IF(citizen_services_records_log!M739 = "Re-opened","Re-opened",PROPER(_xlfn.IFS(ISTEXT(citizen_services_records_log!M739),citizen_services_records_log!M739, ISBLANK(citizen_services_records_log!M739),"None")))</f>
        <v>Captured</v>
      </c>
      <c r="N739" s="5" t="str" cm="1">
        <f t="array" ref="N739">(_xlfn.IFS(ISTEXT(citizen_services_records_log!N739),citizen_services_records_log!N739,ISBLANK(citizen_services_records_log!N739),"None"))</f>
        <v>Q177</v>
      </c>
      <c r="O739" s="5" t="str" cm="1">
        <f t="array" ref="O739">_xlfn.IFS(ISTEXT(citizen_services_records_log!O739),PROPER(citizen_services_records_log!O739),ISBLANK(citizen_services_records_log!O739),"None")</f>
        <v>Refilwe Meyer</v>
      </c>
      <c r="P739" s="4" t="str">
        <f>IF(ISBLANK(citizen_services_records_log!P739),"None",IF(ISNUMBER(citizen_services_records_log!P739),citizen_services_records_log!P739,DATE(RIGHT(citizen_services_records_log!P739,4),MID(citizen_services_records_log!P739,4,2),LEFT(citizen_services_records_log!P739,2))))</f>
        <v>None</v>
      </c>
      <c r="Q739" s="5" t="str" cm="1">
        <f t="array" ref="Q739">SUBSTITUTE(_xlfn.IFS(ISTEXT(citizen_services_records_log!Q739),PROPER(citizen_services_records_log!Q739),ISBLANK(citizen_services_records_log!Q739),"None"),"Id","ID",1)</f>
        <v>Record Incomplete - Contact Number Illegible On Form</v>
      </c>
    </row>
    <row r="740" spans="1:17" x14ac:dyDescent="0.3">
      <c r="A740" s="5" t="str">
        <f>IF(ISBLANK(citizen_services_records_log!A740),"None",(CONCATENATE(UPPER(_xlfn.TEXTBEFORE(SUBSTITUTE(citizen_services_records_log!A740, "-", ""), {"0","1","2","3","4","5","6","7","8","9"}, 1)),"-",RIGHT(citizen_services_records_log!A740,6))))</f>
        <v>CLN-000238</v>
      </c>
      <c r="B740" s="2">
        <f>IF(ISBLANK(citizen_services_records_log!B740),"None",IF(ISNUMBER(citizen_services_records_log!B740),citizen_services_records_log!B740,DATE(RIGHT(citizen_services_records_log!B740,4),MID(citizen_services_records_log!B740,4,2),LEFT(citizen_services_records_log!B740,2))))</f>
        <v>46241</v>
      </c>
      <c r="C740" s="5" t="str">
        <f>IF(citizen_services_records_log!C740 = "SASSA Grant Status Enquiry","SASSA - Grant Status Enquiry",IF(citizen_services_records_log!C740 = "SASSA Grant Application",  "SASSA - Grant Application", IF(citizen_services_records_log!C740=0,"None", citizen_services_records_log!C740)))</f>
        <v>Clinic - General Consultation</v>
      </c>
      <c r="D740" s="5" t="str" cm="1">
        <f t="array" ref="D740">_xlfn.IFS(ISTEXT(citizen_services_records_log!D740),PROPER(citizen_services_records_log!D740),ISBLANK(citizen_services_records_log!D740),"None")</f>
        <v>Evaton Sassa Office</v>
      </c>
      <c r="E740" s="5" t="str" cm="1">
        <f t="array" ref="E740">_xlfn.IFS(ISTEXT(citizen_services_records_log!E740),PROPER(citizen_services_records_log!E740),ISBLANK(citizen_services_records_log!E740),"None")</f>
        <v>Kagiso Dlamini</v>
      </c>
      <c r="F740" s="6" cm="1">
        <f t="array" ref="F740">_xlfn.IFS(ISBLANK(citizen_services_records_log!F740),"None", TYPE(citizen_services_records_log!F740)=1,citizen_services_records_log!F740,citizen_services_records_log!F740="ID NOT PROVIDED","ID not provided" )</f>
        <v>8600000000000</v>
      </c>
      <c r="G740" s="4">
        <f>IF(ISBLANK(citizen_services_records_log!G740),"None",IF(ISNUMBER(citizen_services_records_log!G740),citizen_services_records_log!G740,DATE(RIGHT(citizen_services_records_log!G740,4),MID(citizen_services_records_log!G740,4,2),LEFT(citizen_services_records_log!G740,2))))</f>
        <v>31503</v>
      </c>
      <c r="H740" s="5" t="str" cm="1">
        <f t="array" ref="H740">_xlfn.IFS(citizen_services_records_log!H740="M", "Male", citizen_services_records_log!H740 = "F", "Female", citizen_services_records_log!H740="male", "Male", citizen_services_records_log!H740="female","Female", ISBLANK(citizen_services_records_log!H740),"None", citizen_services_records_log!H740 = "Female", "Female", citizen_services_records_log!H740="Male","Male")</f>
        <v>Female</v>
      </c>
      <c r="I740" s="6" t="str">
        <f>IF(OR(ISBLANK(citizen_services_records_log!I740),UPPER(TRIM(citizen_services_records_log!I740))="N/A"),"None",_xlfn.LET(_xlpm.d,RIGHT(SUBSTITUTE(SUBSTITUTE(SUBSTITUTE(SUBSTITUTE(citizen_services_records_log!I740," ",""),"-",""),"(",""),")",""),9),"0"&amp;LEFT(_xlpm.d,2)&amp;" "&amp;MID(_xlpm.d,3,3)&amp;" "&amp;RIGHT(_xlpm.d,4)))</f>
        <v>080 157 7884</v>
      </c>
      <c r="J740" s="5" t="str" cm="1">
        <f t="array" ref="J740">_xlfn.IFS(ISTEXT(citizen_services_records_log!J740),citizen_services_records_log!J740,ISBLANK(citizen_services_records_log!J740),"None")</f>
        <v>Ward 5</v>
      </c>
      <c r="K740" s="5" t="str" cm="1">
        <f t="array" ref="K740">_xlfn.IFS(ISTEXT(citizen_services_records_log!K740),citizen_services_records_log!K740, ISBLANK(citizen_services_records_log!K740),"None")</f>
        <v>None</v>
      </c>
      <c r="L740" s="5" t="str" cm="1">
        <f t="array" ref="L740">SUBSTITUTE(PROPER(_xlfn.IFS(ISTEXT(citizen_services_records_log!L740),citizen_services_records_log!L740, ISBLANK(citizen_services_records_log!L740),"None")),"Id","ID",1)</f>
        <v>None</v>
      </c>
      <c r="M740" s="5" t="str" cm="1">
        <f t="array" ref="M740">IF(citizen_services_records_log!M740 = "Re-opened","Re-opened",PROPER(_xlfn.IFS(ISTEXT(citizen_services_records_log!M740),citizen_services_records_log!M740, ISBLANK(citizen_services_records_log!M740),"None")))</f>
        <v>Captured</v>
      </c>
      <c r="N740" s="5" t="str" cm="1">
        <f t="array" ref="N740">(_xlfn.IFS(ISTEXT(citizen_services_records_log!N740),citizen_services_records_log!N740,ISBLANK(citizen_services_records_log!N740),"None"))</f>
        <v>Q067</v>
      </c>
      <c r="O740" s="5" t="str" cm="1">
        <f t="array" ref="O740">_xlfn.IFS(ISTEXT(citizen_services_records_log!O740),PROPER(citizen_services_records_log!O740),ISBLANK(citizen_services_records_log!O740),"None")</f>
        <v>Deon Mahlangu</v>
      </c>
      <c r="P740" s="4" t="str">
        <f>IF(ISBLANK(citizen_services_records_log!P740),"None",IF(ISNUMBER(citizen_services_records_log!P740),citizen_services_records_log!P740,DATE(RIGHT(citizen_services_records_log!P740,4),MID(citizen_services_records_log!P740,4,2),LEFT(citizen_services_records_log!P740,2))))</f>
        <v>None</v>
      </c>
      <c r="Q740" s="5" t="str" cm="1">
        <f t="array" ref="Q740">SUBSTITUTE(_xlfn.IFS(ISTEXT(citizen_services_records_log!Q740),PROPER(citizen_services_records_log!Q740),ISBLANK(citizen_services_records_log!Q740),"None"),"Id","ID",1)</f>
        <v>Incorrect ID Number Provided Initially, Corrected</v>
      </c>
    </row>
    <row r="741" spans="1:17" x14ac:dyDescent="0.3">
      <c r="A741" s="5" t="str">
        <f>IF(ISBLANK(citizen_services_records_log!A741),"None",(CONCATENATE(UPPER(_xlfn.TEXTBEFORE(SUBSTITUTE(citizen_services_records_log!A741, "-", ""), {"0","1","2","3","4","5","6","7","8","9"}, 1)),"-",RIGHT(citizen_services_records_log!A741,6))))</f>
        <v>SASSA-000377</v>
      </c>
      <c r="B741" s="2">
        <f>IF(ISBLANK(citizen_services_records_log!B741),"None",IF(ISNUMBER(citizen_services_records_log!B741),citizen_services_records_log!B741,DATE(RIGHT(citizen_services_records_log!B741,4),MID(citizen_services_records_log!B741,4,2),LEFT(citizen_services_records_log!B741,2))))</f>
        <v>46177</v>
      </c>
      <c r="C741" s="5" t="str">
        <f>IF(citizen_services_records_log!C741 = "SASSA Grant Status Enquiry","SASSA - Grant Status Enquiry",IF(citizen_services_records_log!C741 = "SASSA Grant Application",  "SASSA - Grant Application", IF(citizen_services_records_log!C741=0,"None", citizen_services_records_log!C741)))</f>
        <v>SASSA - Grant Application</v>
      </c>
      <c r="D741" s="5" t="str" cm="1">
        <f t="array" ref="D741">_xlfn.IFS(ISTEXT(citizen_services_records_log!D741),PROPER(citizen_services_records_log!D741),ISBLANK(citizen_services_records_log!D741),"None")</f>
        <v>Meyerton Municipal Office</v>
      </c>
      <c r="E741" s="5" t="str" cm="1">
        <f t="array" ref="E741">_xlfn.IFS(ISTEXT(citizen_services_records_log!E741),PROPER(citizen_services_records_log!E741),ISBLANK(citizen_services_records_log!E741),"None")</f>
        <v>Bongani Fourie</v>
      </c>
      <c r="F741" s="6" cm="1">
        <f t="array" ref="F741">_xlfn.IFS(ISBLANK(citizen_services_records_log!F741),"None", TYPE(citizen_services_records_log!F741)=1,citizen_services_records_log!F741,citizen_services_records_log!F741="ID NOT PROVIDED","ID not provided" )</f>
        <v>2110000000000</v>
      </c>
      <c r="G741" s="4">
        <f>IF(ISBLANK(citizen_services_records_log!G741),"None",IF(ISNUMBER(citizen_services_records_log!G741),citizen_services_records_log!G741,DATE(RIGHT(citizen_services_records_log!G741,4),MID(citizen_services_records_log!G741,4,2),LEFT(citizen_services_records_log!G741,2))))</f>
        <v>44382</v>
      </c>
      <c r="H741" s="5" t="str" cm="1">
        <f t="array" ref="H741">_xlfn.IFS(citizen_services_records_log!H741="M", "Male", citizen_services_records_log!H741 = "F", "Female", citizen_services_records_log!H741="male", "Male", citizen_services_records_log!H741="female","Female", ISBLANK(citizen_services_records_log!H741),"None", citizen_services_records_log!H741 = "Female", "Female", citizen_services_records_log!H741="Male","Male")</f>
        <v>Male</v>
      </c>
      <c r="I741" s="6" t="str">
        <f>IF(OR(ISBLANK(citizen_services_records_log!I741),UPPER(TRIM(citizen_services_records_log!I741))="N/A"),"None",_xlfn.LET(_xlpm.d,RIGHT(SUBSTITUTE(SUBSTITUTE(SUBSTITUTE(SUBSTITUTE(citizen_services_records_log!I741," ",""),"-",""),"(",""),")",""),9),"0"&amp;LEFT(_xlpm.d,2)&amp;" "&amp;MID(_xlpm.d,3,3)&amp;" "&amp;RIGHT(_xlpm.d,4)))</f>
        <v>None</v>
      </c>
      <c r="J741" s="5" t="str" cm="1">
        <f t="array" ref="J741">_xlfn.IFS(ISTEXT(citizen_services_records_log!J741),citizen_services_records_log!J741,ISBLANK(citizen_services_records_log!J741),"None")</f>
        <v>Ward 17</v>
      </c>
      <c r="K741" s="5" t="str" cm="1">
        <f t="array" ref="K741">_xlfn.IFS(ISTEXT(citizen_services_records_log!K741),citizen_services_records_log!K741, ISBLANK(citizen_services_records_log!K741),"None")</f>
        <v>Foster Child Grant</v>
      </c>
      <c r="L741" s="5" t="str" cm="1">
        <f t="array" ref="L741">SUBSTITUTE(PROPER(_xlfn.IFS(ISTEXT(citizen_services_records_log!L741),citizen_services_records_log!L741, ISBLANK(citizen_services_records_log!L741),"None")),"Id","ID",1)</f>
        <v>Complete</v>
      </c>
      <c r="M741" s="5" t="str" cm="1">
        <f t="array" ref="M741">IF(citizen_services_records_log!M741 = "Re-opened","Re-opened",PROPER(_xlfn.IFS(ISTEXT(citizen_services_records_log!M741),citizen_services_records_log!M741, ISBLANK(citizen_services_records_log!M741),"None")))</f>
        <v>Captured</v>
      </c>
      <c r="N741" s="5" t="str" cm="1">
        <f t="array" ref="N741">(_xlfn.IFS(ISTEXT(citizen_services_records_log!N741),citizen_services_records_log!N741,ISBLANK(citizen_services_records_log!N741),"None"))</f>
        <v>Q035</v>
      </c>
      <c r="O741" s="5" t="str" cm="1">
        <f t="array" ref="O741">_xlfn.IFS(ISTEXT(citizen_services_records_log!O741),PROPER(citizen_services_records_log!O741),ISBLANK(citizen_services_records_log!O741),"None")</f>
        <v>Palesa Nel</v>
      </c>
      <c r="P741" s="4" t="str">
        <f>IF(ISBLANK(citizen_services_records_log!P741),"None",IF(ISNUMBER(citizen_services_records_log!P741),citizen_services_records_log!P741,DATE(RIGHT(citizen_services_records_log!P741,4),MID(citizen_services_records_log!P741,4,2),LEFT(citizen_services_records_log!P741,2))))</f>
        <v>None</v>
      </c>
      <c r="Q741" s="5" t="str" cm="1">
        <f t="array" ref="Q741">SUBSTITUTE(_xlfn.IFS(ISTEXT(citizen_services_records_log!Q741),PROPER(citizen_services_records_log!Q741),ISBLANK(citizen_services_records_log!Q741),"None"),"Id","ID",1)</f>
        <v>Applicant Did Not Bring Required Supporting Documents</v>
      </c>
    </row>
    <row r="742" spans="1:17" x14ac:dyDescent="0.3">
      <c r="A742" s="5" t="str">
        <f>IF(ISBLANK(citizen_services_records_log!A742),"None",(CONCATENATE(UPPER(_xlfn.TEXTBEFORE(SUBSTITUTE(citizen_services_records_log!A742, "-", ""), {"0","1","2","3","4","5","6","7","8","9"}, 1)),"-",RIGHT(citizen_services_records_log!A742,6))))</f>
        <v>CLN-000089</v>
      </c>
      <c r="B742" s="2">
        <f>IF(ISBLANK(citizen_services_records_log!B742),"None",IF(ISNUMBER(citizen_services_records_log!B742),citizen_services_records_log!B742,DATE(RIGHT(citizen_services_records_log!B742,4),MID(citizen_services_records_log!B742,4,2),LEFT(citizen_services_records_log!B742,2))))</f>
        <v>46111</v>
      </c>
      <c r="C742" s="5" t="str">
        <f>IF(citizen_services_records_log!C742 = "SASSA Grant Status Enquiry","SASSA - Grant Status Enquiry",IF(citizen_services_records_log!C742 = "SASSA Grant Application",  "SASSA - Grant Application", IF(citizen_services_records_log!C742=0,"None", citizen_services_records_log!C742)))</f>
        <v>Clinic - General Consultation</v>
      </c>
      <c r="D742" s="5" t="str" cm="1">
        <f t="array" ref="D742">_xlfn.IFS(ISTEXT(citizen_services_records_log!D742),PROPER(citizen_services_records_log!D742),ISBLANK(citizen_services_records_log!D742),"None")</f>
        <v>Vereeniging Home Affairs</v>
      </c>
      <c r="E742" s="5" t="str" cm="1">
        <f t="array" ref="E742">_xlfn.IFS(ISTEXT(citizen_services_records_log!E742),PROPER(citizen_services_records_log!E742),ISBLANK(citizen_services_records_log!E742),"None")</f>
        <v>Sizwe Nkosi</v>
      </c>
      <c r="F742" s="6" cm="1">
        <f t="array" ref="F742">_xlfn.IFS(ISBLANK(citizen_services_records_log!F742),"None", TYPE(citizen_services_records_log!F742)=1,citizen_services_records_log!F742,citizen_services_records_log!F742="ID NOT PROVIDED","ID not provided" )</f>
        <v>207000000000</v>
      </c>
      <c r="G742" s="4">
        <f>IF(ISBLANK(citizen_services_records_log!G742),"None",IF(ISNUMBER(citizen_services_records_log!G742),citizen_services_records_log!G742,DATE(RIGHT(citizen_services_records_log!G742,4),MID(citizen_services_records_log!G742,4,2),LEFT(citizen_services_records_log!G742,2))))</f>
        <v>37453</v>
      </c>
      <c r="H742" s="5" t="str" cm="1">
        <f t="array" ref="H742">_xlfn.IFS(citizen_services_records_log!H742="M", "Male", citizen_services_records_log!H742 = "F", "Female", citizen_services_records_log!H742="male", "Male", citizen_services_records_log!H742="female","Female", ISBLANK(citizen_services_records_log!H742),"None", citizen_services_records_log!H742 = "Female", "Female", citizen_services_records_log!H742="Male","Male")</f>
        <v>Male</v>
      </c>
      <c r="I742" s="6" t="str">
        <f>IF(OR(ISBLANK(citizen_services_records_log!I742),UPPER(TRIM(citizen_services_records_log!I742))="N/A"),"None",_xlfn.LET(_xlpm.d,RIGHT(SUBSTITUTE(SUBSTITUTE(SUBSTITUTE(SUBSTITUTE(citizen_services_records_log!I742," ",""),"-",""),"(",""),")",""),9),"0"&amp;LEFT(_xlpm.d,2)&amp;" "&amp;MID(_xlpm.d,3,3)&amp;" "&amp;RIGHT(_xlpm.d,4)))</f>
        <v>None</v>
      </c>
      <c r="J742" s="5" t="str" cm="1">
        <f t="array" ref="J742">_xlfn.IFS(ISTEXT(citizen_services_records_log!J742),citizen_services_records_log!J742,ISBLANK(citizen_services_records_log!J742),"None")</f>
        <v>Ward 24</v>
      </c>
      <c r="K742" s="5" t="str" cm="1">
        <f t="array" ref="K742">_xlfn.IFS(ISTEXT(citizen_services_records_log!K742),citizen_services_records_log!K742, ISBLANK(citizen_services_records_log!K742),"None")</f>
        <v>None</v>
      </c>
      <c r="L742" s="5" t="str" cm="1">
        <f t="array" ref="L742">SUBSTITUTE(PROPER(_xlfn.IFS(ISTEXT(citizen_services_records_log!L742),citizen_services_records_log!L742, ISBLANK(citizen_services_records_log!L742),"None")),"Id","ID",1)</f>
        <v>Incomplete - Missing ID Copy</v>
      </c>
      <c r="M742" s="5" t="str" cm="1">
        <f t="array" ref="M742">IF(citizen_services_records_log!M742 = "Re-opened","Re-opened",PROPER(_xlfn.IFS(ISTEXT(citizen_services_records_log!M742),citizen_services_records_log!M742, ISBLANK(citizen_services_records_log!M742),"None")))</f>
        <v>Resolved</v>
      </c>
      <c r="N742" s="5" t="str" cm="1">
        <f t="array" ref="N742">(_xlfn.IFS(ISTEXT(citizen_services_records_log!N742),citizen_services_records_log!N742,ISBLANK(citizen_services_records_log!N742),"None"))</f>
        <v>Q035</v>
      </c>
      <c r="O742" s="5" t="str" cm="1">
        <f t="array" ref="O742">_xlfn.IFS(ISTEXT(citizen_services_records_log!O742),PROPER(citizen_services_records_log!O742),ISBLANK(citizen_services_records_log!O742),"None")</f>
        <v>Werner Coetzee</v>
      </c>
      <c r="P742" s="4">
        <f>IF(ISBLANK(citizen_services_records_log!P742),"None",IF(ISNUMBER(citizen_services_records_log!P742),citizen_services_records_log!P742,DATE(RIGHT(citizen_services_records_log!P742,4),MID(citizen_services_records_log!P742,4,2),LEFT(citizen_services_records_log!P742,2))))</f>
        <v>46126</v>
      </c>
      <c r="Q742" s="5" t="str" cm="1">
        <f t="array" ref="Q742">SUBSTITUTE(_xlfn.IFS(ISTEXT(citizen_services_records_log!Q742),PROPER(citizen_services_records_log!Q742),ISBLANK(citizen_services_records_log!Q742),"None"),"Id","ID",1)</f>
        <v>Duplicate Application Found On System - Flagged</v>
      </c>
    </row>
    <row r="743" spans="1:17" x14ac:dyDescent="0.3">
      <c r="A743" s="5" t="str">
        <f>IF(ISBLANK(citizen_services_records_log!A743),"None",(CONCATENATE(UPPER(_xlfn.TEXTBEFORE(SUBSTITUTE(citizen_services_records_log!A743, "-", ""), {"0","1","2","3","4","5","6","7","8","9"}, 1)),"-",RIGHT(citizen_services_records_log!A743,6))))</f>
        <v>CLN-000808</v>
      </c>
      <c r="B743" s="2">
        <f>IF(ISBLANK(citizen_services_records_log!B743),"None",IF(ISNUMBER(citizen_services_records_log!B743),citizen_services_records_log!B743,DATE(RIGHT(citizen_services_records_log!B743,4),MID(citizen_services_records_log!B743,4,2),LEFT(citizen_services_records_log!B743,2))))</f>
        <v>46278</v>
      </c>
      <c r="C743" s="5" t="str">
        <f>IF(citizen_services_records_log!C743 = "SASSA Grant Status Enquiry","SASSA - Grant Status Enquiry",IF(citizen_services_records_log!C743 = "SASSA Grant Application",  "SASSA - Grant Application", IF(citizen_services_records_log!C743=0,"None", citizen_services_records_log!C743)))</f>
        <v>Clinic - Immunisation</v>
      </c>
      <c r="D743" s="5" t="str" cm="1">
        <f t="array" ref="D743">_xlfn.IFS(ISTEXT(citizen_services_records_log!D743),PROPER(citizen_services_records_log!D743),ISBLANK(citizen_services_records_log!D743),"None")</f>
        <v>Vereeniging Home Affairs</v>
      </c>
      <c r="E743" s="5" t="str" cm="1">
        <f t="array" ref="E743">_xlfn.IFS(ISTEXT(citizen_services_records_log!E743),PROPER(citizen_services_records_log!E743),ISBLANK(citizen_services_records_log!E743),"None")</f>
        <v>Anna Molefe</v>
      </c>
      <c r="F743" s="6" cm="1">
        <f t="array" ref="F743">_xlfn.IFS(ISBLANK(citizen_services_records_log!F743),"None", TYPE(citizen_services_records_log!F743)=1,citizen_services_records_log!F743,citizen_services_records_log!F743="ID NOT PROVIDED","ID not provided" )</f>
        <v>2210000000000</v>
      </c>
      <c r="G743" s="4">
        <f>IF(ISBLANK(citizen_services_records_log!G743),"None",IF(ISNUMBER(citizen_services_records_log!G743),citizen_services_records_log!G743,DATE(RIGHT(citizen_services_records_log!G743,4),MID(citizen_services_records_log!G743,4,2),LEFT(citizen_services_records_log!G743,2))))</f>
        <v>44767</v>
      </c>
      <c r="H743" s="5" t="str" cm="1">
        <f t="array" ref="H743">_xlfn.IFS(citizen_services_records_log!H743="M", "Male", citizen_services_records_log!H743 = "F", "Female", citizen_services_records_log!H743="male", "Male", citizen_services_records_log!H743="female","Female", ISBLANK(citizen_services_records_log!H743),"None", citizen_services_records_log!H743 = "Female", "Female", citizen_services_records_log!H743="Male","Male")</f>
        <v>None</v>
      </c>
      <c r="I743" s="6" t="str">
        <f>IF(OR(ISBLANK(citizen_services_records_log!I743),UPPER(TRIM(citizen_services_records_log!I743))="N/A"),"None",_xlfn.LET(_xlpm.d,RIGHT(SUBSTITUTE(SUBSTITUTE(SUBSTITUTE(SUBSTITUTE(citizen_services_records_log!I743," ",""),"-",""),"(",""),")",""),9),"0"&amp;LEFT(_xlpm.d,2)&amp;" "&amp;MID(_xlpm.d,3,3)&amp;" "&amp;RIGHT(_xlpm.d,4)))</f>
        <v>068 910 0086</v>
      </c>
      <c r="J743" s="5" t="str" cm="1">
        <f t="array" ref="J743">_xlfn.IFS(ISTEXT(citizen_services_records_log!J743),citizen_services_records_log!J743,ISBLANK(citizen_services_records_log!J743),"None")</f>
        <v>Ward 6</v>
      </c>
      <c r="K743" s="5" t="str" cm="1">
        <f t="array" ref="K743">_xlfn.IFS(ISTEXT(citizen_services_records_log!K743),citizen_services_records_log!K743, ISBLANK(citizen_services_records_log!K743),"None")</f>
        <v>None</v>
      </c>
      <c r="L743" s="5" t="str" cm="1">
        <f t="array" ref="L743">SUBSTITUTE(PROPER(_xlfn.IFS(ISTEXT(citizen_services_records_log!L743),citizen_services_records_log!L743, ISBLANK(citizen_services_records_log!L743),"None")),"Id","ID",1)</f>
        <v>Approved</v>
      </c>
      <c r="M743" s="5" t="str" cm="1">
        <f t="array" ref="M743">IF(citizen_services_records_log!M743 = "Re-opened","Re-opened",PROPER(_xlfn.IFS(ISTEXT(citizen_services_records_log!M743),citizen_services_records_log!M743, ISBLANK(citizen_services_records_log!M743),"None")))</f>
        <v>Escalated</v>
      </c>
      <c r="N743" s="5" t="str" cm="1">
        <f t="array" ref="N743">(_xlfn.IFS(ISTEXT(citizen_services_records_log!N743),citizen_services_records_log!N743,ISBLANK(citizen_services_records_log!N743),"None"))</f>
        <v>Q288</v>
      </c>
      <c r="O743" s="5" t="str" cm="1">
        <f t="array" ref="O743">_xlfn.IFS(ISTEXT(citizen_services_records_log!O743),PROPER(citizen_services_records_log!O743),ISBLANK(citizen_services_records_log!O743),"None")</f>
        <v>Palesa Coetzee</v>
      </c>
      <c r="P743" s="4" t="str">
        <f>IF(ISBLANK(citizen_services_records_log!P743),"None",IF(ISNUMBER(citizen_services_records_log!P743),citizen_services_records_log!P743,DATE(RIGHT(citizen_services_records_log!P743,4),MID(citizen_services_records_log!P743,4,2),LEFT(citizen_services_records_log!P743,2))))</f>
        <v>None</v>
      </c>
      <c r="Q743" s="5" t="str" cm="1">
        <f t="array" ref="Q743">SUBSTITUTE(_xlfn.IFS(ISTEXT(citizen_services_records_log!Q743),PROPER(citizen_services_records_log!Q743),ISBLANK(citizen_services_records_log!Q743),"None"),"Id","ID",1)</f>
        <v>Duplicate Application Found On System - Flagged</v>
      </c>
    </row>
    <row r="744" spans="1:17" x14ac:dyDescent="0.3">
      <c r="A744" s="5" t="str">
        <f>IF(ISBLANK(citizen_services_records_log!A744),"None",(CONCATENATE(UPPER(_xlfn.TEXTBEFORE(SUBSTITUTE(citizen_services_records_log!A744, "-", ""), {"0","1","2","3","4","5","6","7","8","9"}, 1)),"-",RIGHT(citizen_services_records_log!A744,6))))</f>
        <v>SASSA-000530</v>
      </c>
      <c r="B744" s="2">
        <f>IF(ISBLANK(citizen_services_records_log!B744),"None",IF(ISNUMBER(citizen_services_records_log!B744),citizen_services_records_log!B744,DATE(RIGHT(citizen_services_records_log!B744,4),MID(citizen_services_records_log!B744,4,2),LEFT(citizen_services_records_log!B744,2))))</f>
        <v>46264</v>
      </c>
      <c r="C744" s="5" t="str">
        <f>IF(citizen_services_records_log!C744 = "SASSA Grant Status Enquiry","SASSA - Grant Status Enquiry",IF(citizen_services_records_log!C744 = "SASSA Grant Application",  "SASSA - Grant Application", IF(citizen_services_records_log!C744=0,"None", citizen_services_records_log!C744)))</f>
        <v>SASSA - Grant Application</v>
      </c>
      <c r="D744" s="5" t="str" cm="1">
        <f t="array" ref="D744">_xlfn.IFS(ISTEXT(citizen_services_records_log!D744),PROPER(citizen_services_records_log!D744),ISBLANK(citizen_services_records_log!D744),"None")</f>
        <v>Sebokeng Sassa Office</v>
      </c>
      <c r="E744" s="5" t="str" cm="1">
        <f t="array" ref="E744">_xlfn.IFS(ISTEXT(citizen_services_records_log!E744),PROPER(citizen_services_records_log!E744),ISBLANK(citizen_services_records_log!E744),"None")</f>
        <v>Nokuthula Mokgadi</v>
      </c>
      <c r="F744" s="6" cm="1">
        <f t="array" ref="F744">_xlfn.IFS(ISBLANK(citizen_services_records_log!F744),"None", TYPE(citizen_services_records_log!F744)=1,citizen_services_records_log!F744,citizen_services_records_log!F744="ID NOT PROVIDED","ID not provided" )</f>
        <v>5410000000000</v>
      </c>
      <c r="G744" s="4">
        <f>IF(ISBLANK(citizen_services_records_log!G744),"None",IF(ISNUMBER(citizen_services_records_log!G744),citizen_services_records_log!G744,DATE(RIGHT(citizen_services_records_log!G744,4),MID(citizen_services_records_log!G744,4,2),LEFT(citizen_services_records_log!G744,2))))</f>
        <v>19915</v>
      </c>
      <c r="H744" s="5" t="str" cm="1">
        <f t="array" ref="H744">_xlfn.IFS(citizen_services_records_log!H744="M", "Male", citizen_services_records_log!H744 = "F", "Female", citizen_services_records_log!H744="male", "Male", citizen_services_records_log!H744="female","Female", ISBLANK(citizen_services_records_log!H744),"None", citizen_services_records_log!H744 = "Female", "Female", citizen_services_records_log!H744="Male","Male")</f>
        <v>Female</v>
      </c>
      <c r="I744" s="6" t="str">
        <f>IF(OR(ISBLANK(citizen_services_records_log!I744),UPPER(TRIM(citizen_services_records_log!I744))="N/A"),"None",_xlfn.LET(_xlpm.d,RIGHT(SUBSTITUTE(SUBSTITUTE(SUBSTITUTE(SUBSTITUTE(citizen_services_records_log!I744," ",""),"-",""),"(",""),")",""),9),"0"&amp;LEFT(_xlpm.d,2)&amp;" "&amp;MID(_xlpm.d,3,3)&amp;" "&amp;RIGHT(_xlpm.d,4)))</f>
        <v>078 852 1101</v>
      </c>
      <c r="J744" s="5" t="str" cm="1">
        <f t="array" ref="J744">_xlfn.IFS(ISTEXT(citizen_services_records_log!J744),citizen_services_records_log!J744,ISBLANK(citizen_services_records_log!J744),"None")</f>
        <v>Ward 23</v>
      </c>
      <c r="K744" s="5" t="str" cm="1">
        <f t="array" ref="K744">_xlfn.IFS(ISTEXT(citizen_services_records_log!K744),citizen_services_records_log!K744, ISBLANK(citizen_services_records_log!K744),"None")</f>
        <v>Older Person's Grant</v>
      </c>
      <c r="L744" s="5" t="str" cm="1">
        <f t="array" ref="L744">SUBSTITUTE(PROPER(_xlfn.IFS(ISTEXT(citizen_services_records_log!L744),citizen_services_records_log!L744, ISBLANK(citizen_services_records_log!L744),"None")),"Id","ID",1)</f>
        <v>Complete</v>
      </c>
      <c r="M744" s="5" t="str" cm="1">
        <f t="array" ref="M744">IF(citizen_services_records_log!M744 = "Re-opened","Re-opened",PROPER(_xlfn.IFS(ISTEXT(citizen_services_records_log!M744),citizen_services_records_log!M744, ISBLANK(citizen_services_records_log!M744),"None")))</f>
        <v>Captured</v>
      </c>
      <c r="N744" s="5" t="str" cm="1">
        <f t="array" ref="N744">(_xlfn.IFS(ISTEXT(citizen_services_records_log!N744),citizen_services_records_log!N744,ISBLANK(citizen_services_records_log!N744),"None"))</f>
        <v>Q115</v>
      </c>
      <c r="O744" s="5" t="str" cm="1">
        <f t="array" ref="O744">_xlfn.IFS(ISTEXT(citizen_services_records_log!O744),PROPER(citizen_services_records_log!O744),ISBLANK(citizen_services_records_log!O744),"None")</f>
        <v>Busisiwe Swart</v>
      </c>
      <c r="P744" s="4" t="str">
        <f>IF(ISBLANK(citizen_services_records_log!P744),"None",IF(ISNUMBER(citizen_services_records_log!P744),citizen_services_records_log!P744,DATE(RIGHT(citizen_services_records_log!P744,4),MID(citizen_services_records_log!P744,4,2),LEFT(citizen_services_records_log!P744,2))))</f>
        <v>None</v>
      </c>
      <c r="Q744" s="5" t="str" cm="1">
        <f t="array" ref="Q744">SUBSTITUTE(_xlfn.IFS(ISTEXT(citizen_services_records_log!Q744),PROPER(citizen_services_records_log!Q744),ISBLANK(citizen_services_records_log!Q744),"None"),"Id","ID",1)</f>
        <v>Incorrect ID Number Provided Initially, Corrected</v>
      </c>
    </row>
    <row r="745" spans="1:17" x14ac:dyDescent="0.3">
      <c r="A745" s="5" t="str">
        <f>IF(ISBLANK(citizen_services_records_log!A745),"None",(CONCATENATE(UPPER(_xlfn.TEXTBEFORE(SUBSTITUTE(citizen_services_records_log!A745, "-", ""), {"0","1","2","3","4","5","6","7","8","9"}, 1)),"-",RIGHT(citizen_services_records_log!A745,6))))</f>
        <v>SASSA-000317</v>
      </c>
      <c r="B745" s="2">
        <f>IF(ISBLANK(citizen_services_records_log!B745),"None",IF(ISNUMBER(citizen_services_records_log!B745),citizen_services_records_log!B745,DATE(RIGHT(citizen_services_records_log!B745,4),MID(citizen_services_records_log!B745,4,2),LEFT(citizen_services_records_log!B745,2))))</f>
        <v>46036</v>
      </c>
      <c r="C745" s="5" t="str">
        <f>IF(citizen_services_records_log!C745 = "SASSA Grant Status Enquiry","SASSA - Grant Status Enquiry",IF(citizen_services_records_log!C745 = "SASSA Grant Application",  "SASSA - Grant Application", IF(citizen_services_records_log!C745=0,"None", citizen_services_records_log!C745)))</f>
        <v>SASSA - Grant Status Enquiry</v>
      </c>
      <c r="D745" s="5" t="str" cm="1">
        <f t="array" ref="D745">_xlfn.IFS(ISTEXT(citizen_services_records_log!D745),PROPER(citizen_services_records_log!D745),ISBLANK(citizen_services_records_log!D745),"None")</f>
        <v>Meyerton Municipal Office</v>
      </c>
      <c r="E745" s="5" t="str" cm="1">
        <f t="array" ref="E745">_xlfn.IFS(ISTEXT(citizen_services_records_log!E745),PROPER(citizen_services_records_log!E745),ISBLANK(citizen_services_records_log!E745),"None")</f>
        <v>Refilwe Kruger</v>
      </c>
      <c r="F745" s="6" t="str" cm="1">
        <f t="array" ref="F745">_xlfn.IFS(ISBLANK(citizen_services_records_log!F745),"None", TYPE(citizen_services_records_log!F745)=1,citizen_services_records_log!F745,citizen_services_records_log!F745="ID NOT PROVIDED","ID not provided" )</f>
        <v>None</v>
      </c>
      <c r="G745" s="4">
        <f>IF(ISBLANK(citizen_services_records_log!G745),"None",IF(ISNUMBER(citizen_services_records_log!G745),citizen_services_records_log!G745,DATE(RIGHT(citizen_services_records_log!G745,4),MID(citizen_services_records_log!G745,4,2),LEFT(citizen_services_records_log!G745,2))))</f>
        <v>19232</v>
      </c>
      <c r="H745" s="5" t="str" cm="1">
        <f t="array" ref="H745">_xlfn.IFS(citizen_services_records_log!H745="M", "Male", citizen_services_records_log!H745 = "F", "Female", citizen_services_records_log!H745="male", "Male", citizen_services_records_log!H745="female","Female", ISBLANK(citizen_services_records_log!H745),"None", citizen_services_records_log!H745 = "Female", "Female", citizen_services_records_log!H745="Male","Male")</f>
        <v>Male</v>
      </c>
      <c r="I745" s="6" t="str">
        <f>IF(OR(ISBLANK(citizen_services_records_log!I745),UPPER(TRIM(citizen_services_records_log!I745))="N/A"),"None",_xlfn.LET(_xlpm.d,RIGHT(SUBSTITUTE(SUBSTITUTE(SUBSTITUTE(SUBSTITUTE(citizen_services_records_log!I745," ",""),"-",""),"(",""),")",""),9),"0"&amp;LEFT(_xlpm.d,2)&amp;" "&amp;MID(_xlpm.d,3,3)&amp;" "&amp;RIGHT(_xlpm.d,4)))</f>
        <v>None</v>
      </c>
      <c r="J745" s="5" t="str" cm="1">
        <f t="array" ref="J745">_xlfn.IFS(ISTEXT(citizen_services_records_log!J745),citizen_services_records_log!J745,ISBLANK(citizen_services_records_log!J745),"None")</f>
        <v>Ward 16</v>
      </c>
      <c r="K745" s="5" t="str" cm="1">
        <f t="array" ref="K745">_xlfn.IFS(ISTEXT(citizen_services_records_log!K745),citizen_services_records_log!K745, ISBLANK(citizen_services_records_log!K745),"None")</f>
        <v>None</v>
      </c>
      <c r="L745" s="5" t="str" cm="1">
        <f t="array" ref="L745">SUBSTITUTE(PROPER(_xlfn.IFS(ISTEXT(citizen_services_records_log!L745),citizen_services_records_log!L745, ISBLANK(citizen_services_records_log!L745),"None")),"Id","ID",1)</f>
        <v>Pending Verification</v>
      </c>
      <c r="M745" s="5" t="str" cm="1">
        <f t="array" ref="M745">IF(citizen_services_records_log!M745 = "Re-opened","Re-opened",PROPER(_xlfn.IFS(ISTEXT(citizen_services_records_log!M745),citizen_services_records_log!M745, ISBLANK(citizen_services_records_log!M745),"None")))</f>
        <v>Captured</v>
      </c>
      <c r="N745" s="5" t="str" cm="1">
        <f t="array" ref="N745">(_xlfn.IFS(ISTEXT(citizen_services_records_log!N745),citizen_services_records_log!N745,ISBLANK(citizen_services_records_log!N745),"None"))</f>
        <v>Q233</v>
      </c>
      <c r="O745" s="5" t="str" cm="1">
        <f t="array" ref="O745">_xlfn.IFS(ISTEXT(citizen_services_records_log!O745),PROPER(citizen_services_records_log!O745),ISBLANK(citizen_services_records_log!O745),"None")</f>
        <v>Zanele Mahlangu</v>
      </c>
      <c r="P745" s="4" t="str">
        <f>IF(ISBLANK(citizen_services_records_log!P745),"None",IF(ISNUMBER(citizen_services_records_log!P745),citizen_services_records_log!P745,DATE(RIGHT(citizen_services_records_log!P745,4),MID(citizen_services_records_log!P745,4,2),LEFT(citizen_services_records_log!P745,2))))</f>
        <v>None</v>
      </c>
      <c r="Q745" s="5" t="str" cm="1">
        <f t="array" ref="Q745">SUBSTITUTE(_xlfn.IFS(ISTEXT(citizen_services_records_log!Q745),PROPER(citizen_services_records_log!Q745),ISBLANK(citizen_services_records_log!Q745),"None"),"Id","ID",1)</f>
        <v>Follow-Up Call Required To Confirm Banking Details</v>
      </c>
    </row>
    <row r="746" spans="1:17" x14ac:dyDescent="0.3">
      <c r="A746" s="5" t="str">
        <f>IF(ISBLANK(citizen_services_records_log!A746),"None",(CONCATENATE(UPPER(_xlfn.TEXTBEFORE(SUBSTITUTE(citizen_services_records_log!A746, "-", ""), {"0","1","2","3","4","5","6","7","8","9"}, 1)),"-",RIGHT(citizen_services_records_log!A746,6))))</f>
        <v>SASSA-000269</v>
      </c>
      <c r="B746" s="2">
        <f>IF(ISBLANK(citizen_services_records_log!B746),"None",IF(ISNUMBER(citizen_services_records_log!B746),citizen_services_records_log!B746,DATE(RIGHT(citizen_services_records_log!B746,4),MID(citizen_services_records_log!B746,4,2),LEFT(citizen_services_records_log!B746,2))))</f>
        <v>46016</v>
      </c>
      <c r="C746" s="5" t="str">
        <f>IF(citizen_services_records_log!C746 = "SASSA Grant Status Enquiry","SASSA - Grant Status Enquiry",IF(citizen_services_records_log!C746 = "SASSA Grant Application",  "SASSA - Grant Application", IF(citizen_services_records_log!C746=0,"None", citizen_services_records_log!C746)))</f>
        <v>SASSA - Grant Status Enquiry</v>
      </c>
      <c r="D746" s="5" t="str" cm="1">
        <f t="array" ref="D746">_xlfn.IFS(ISTEXT(citizen_services_records_log!D746),PROPER(citizen_services_records_log!D746),ISBLANK(citizen_services_records_log!D746),"None")</f>
        <v>Emfuleni Municipal Office</v>
      </c>
      <c r="E746" s="5" t="str" cm="1">
        <f t="array" ref="E746">_xlfn.IFS(ISTEXT(citizen_services_records_log!E746),PROPER(citizen_services_records_log!E746),ISBLANK(citizen_services_records_log!E746),"None")</f>
        <v>Tumelo Mokgadi</v>
      </c>
      <c r="F746" s="6" cm="1">
        <f t="array" ref="F746">_xlfn.IFS(ISBLANK(citizen_services_records_log!F746),"None", TYPE(citizen_services_records_log!F746)=1,citizen_services_records_log!F746,citizen_services_records_log!F746="ID NOT PROVIDED","ID not provided" )</f>
        <v>7110000000000</v>
      </c>
      <c r="G746" s="4">
        <f>IF(ISBLANK(citizen_services_records_log!G746),"None",IF(ISNUMBER(citizen_services_records_log!G746),citizen_services_records_log!G746,DATE(RIGHT(citizen_services_records_log!G746,4),MID(citizen_services_records_log!G746,4,2),LEFT(citizen_services_records_log!G746,2))))</f>
        <v>26220</v>
      </c>
      <c r="H746" s="5" t="str" cm="1">
        <f t="array" ref="H746">_xlfn.IFS(citizen_services_records_log!H746="M", "Male", citizen_services_records_log!H746 = "F", "Female", citizen_services_records_log!H746="male", "Male", citizen_services_records_log!H746="female","Female", ISBLANK(citizen_services_records_log!H746),"None", citizen_services_records_log!H746 = "Female", "Female", citizen_services_records_log!H746="Male","Male")</f>
        <v>Female</v>
      </c>
      <c r="I746" s="6" t="str">
        <f>IF(OR(ISBLANK(citizen_services_records_log!I746),UPPER(TRIM(citizen_services_records_log!I746))="N/A"),"None",_xlfn.LET(_xlpm.d,RIGHT(SUBSTITUTE(SUBSTITUTE(SUBSTITUTE(SUBSTITUTE(citizen_services_records_log!I746," ",""),"-",""),"(",""),")",""),9),"0"&amp;LEFT(_xlpm.d,2)&amp;" "&amp;MID(_xlpm.d,3,3)&amp;" "&amp;RIGHT(_xlpm.d,4)))</f>
        <v>079 752 3695</v>
      </c>
      <c r="J746" s="5" t="str" cm="1">
        <f t="array" ref="J746">_xlfn.IFS(ISTEXT(citizen_services_records_log!J746),citizen_services_records_log!J746,ISBLANK(citizen_services_records_log!J746),"None")</f>
        <v>Ward 23</v>
      </c>
      <c r="K746" s="5" t="str" cm="1">
        <f t="array" ref="K746">_xlfn.IFS(ISTEXT(citizen_services_records_log!K746),citizen_services_records_log!K746, ISBLANK(citizen_services_records_log!K746),"None")</f>
        <v>Older Persons Grant</v>
      </c>
      <c r="L746" s="5" t="str" cm="1">
        <f t="array" ref="L746">SUBSTITUTE(PROPER(_xlfn.IFS(ISTEXT(citizen_services_records_log!L746),citizen_services_records_log!L746, ISBLANK(citizen_services_records_log!L746),"None")),"Id","ID",1)</f>
        <v>Pending Verification</v>
      </c>
      <c r="M746" s="5" t="str" cm="1">
        <f t="array" ref="M746">IF(citizen_services_records_log!M746 = "Re-opened","Re-opened",PROPER(_xlfn.IFS(ISTEXT(citizen_services_records_log!M746),citizen_services_records_log!M746, ISBLANK(citizen_services_records_log!M746),"None")))</f>
        <v>Pending</v>
      </c>
      <c r="N746" s="5" t="str" cm="1">
        <f t="array" ref="N746">(_xlfn.IFS(ISTEXT(citizen_services_records_log!N746),citizen_services_records_log!N746,ISBLANK(citizen_services_records_log!N746),"None"))</f>
        <v>Q089</v>
      </c>
      <c r="O746" s="5" t="str" cm="1">
        <f t="array" ref="O746">_xlfn.IFS(ISTEXT(citizen_services_records_log!O746),PROPER(citizen_services_records_log!O746),ISBLANK(citizen_services_records_log!O746),"None")</f>
        <v>Werner Meyer</v>
      </c>
      <c r="P746" s="4">
        <f>IF(ISBLANK(citizen_services_records_log!P746),"None",IF(ISNUMBER(citizen_services_records_log!P746),citizen_services_records_log!P746,DATE(RIGHT(citizen_services_records_log!P746,4),MID(citizen_services_records_log!P746,4,2),LEFT(citizen_services_records_log!P746,2))))</f>
        <v>46045</v>
      </c>
      <c r="Q746" s="5" t="str" cm="1">
        <f t="array" ref="Q746">SUBSTITUTE(_xlfn.IFS(ISTEXT(citizen_services_records_log!Q746),PROPER(citizen_services_records_log!Q746),ISBLANK(citizen_services_records_log!Q746),"None"),"Id","ID",1)</f>
        <v>Elderly Applicant Assisted Due To Mobility Issues</v>
      </c>
    </row>
    <row r="747" spans="1:17" x14ac:dyDescent="0.3">
      <c r="A747" s="5" t="str">
        <f>IF(ISBLANK(citizen_services_records_log!A747),"None",(CONCATENATE(UPPER(_xlfn.TEXTBEFORE(SUBSTITUTE(citizen_services_records_log!A747, "-", ""), {"0","1","2","3","4","5","6","7","8","9"}, 1)),"-",RIGHT(citizen_services_records_log!A747,6))))</f>
        <v>DHA-000039</v>
      </c>
      <c r="B747" s="2">
        <f>IF(ISBLANK(citizen_services_records_log!B747),"None",IF(ISNUMBER(citizen_services_records_log!B747),citizen_services_records_log!B747,DATE(RIGHT(citizen_services_records_log!B747,4),MID(citizen_services_records_log!B747,4,2),LEFT(citizen_services_records_log!B747,2))))</f>
        <v>46105</v>
      </c>
      <c r="C747" s="5" t="str">
        <f>IF(citizen_services_records_log!C747 = "SASSA Grant Status Enquiry","SASSA - Grant Status Enquiry",IF(citizen_services_records_log!C747 = "SASSA Grant Application",  "SASSA - Grant Application", IF(citizen_services_records_log!C747=0,"None", citizen_services_records_log!C747)))</f>
        <v>Home Affairs - ID Application</v>
      </c>
      <c r="D747" s="5" t="str" cm="1">
        <f t="array" ref="D747">_xlfn.IFS(ISTEXT(citizen_services_records_log!D747),PROPER(citizen_services_records_log!D747),ISBLANK(citizen_services_records_log!D747),"None")</f>
        <v>Meyerton Municipal Office</v>
      </c>
      <c r="E747" s="5" t="str" cm="1">
        <f t="array" ref="E747">_xlfn.IFS(ISTEXT(citizen_services_records_log!E747),PROPER(citizen_services_records_log!E747),ISBLANK(citizen_services_records_log!E747),"None")</f>
        <v>Lindiwe Kruger</v>
      </c>
      <c r="F747" s="6" cm="1">
        <f t="array" ref="F747">_xlfn.IFS(ISBLANK(citizen_services_records_log!F747),"None", TYPE(citizen_services_records_log!F747)=1,citizen_services_records_log!F747,citizen_services_records_log!F747="ID NOT PROVIDED","ID not provided" )</f>
        <v>610000000000</v>
      </c>
      <c r="G747" s="4">
        <f>IF(ISBLANK(citizen_services_records_log!G747),"None",IF(ISNUMBER(citizen_services_records_log!G747),citizen_services_records_log!G747,DATE(RIGHT(citizen_services_records_log!G747,4),MID(citizen_services_records_log!G747,4,2),LEFT(citizen_services_records_log!G747,2))))</f>
        <v>39012</v>
      </c>
      <c r="H747" s="5" t="str" cm="1">
        <f t="array" ref="H747">_xlfn.IFS(citizen_services_records_log!H747="M", "Male", citizen_services_records_log!H747 = "F", "Female", citizen_services_records_log!H747="male", "Male", citizen_services_records_log!H747="female","Female", ISBLANK(citizen_services_records_log!H747),"None", citizen_services_records_log!H747 = "Female", "Female", citizen_services_records_log!H747="Male","Male")</f>
        <v>Female</v>
      </c>
      <c r="I747" s="6" t="str">
        <f>IF(OR(ISBLANK(citizen_services_records_log!I747),UPPER(TRIM(citizen_services_records_log!I747))="N/A"),"None",_xlfn.LET(_xlpm.d,RIGHT(SUBSTITUTE(SUBSTITUTE(SUBSTITUTE(SUBSTITUTE(citizen_services_records_log!I747," ",""),"-",""),"(",""),")",""),9),"0"&amp;LEFT(_xlpm.d,2)&amp;" "&amp;MID(_xlpm.d,3,3)&amp;" "&amp;RIGHT(_xlpm.d,4)))</f>
        <v>083 184 9191</v>
      </c>
      <c r="J747" s="5" t="str" cm="1">
        <f t="array" ref="J747">_xlfn.IFS(ISTEXT(citizen_services_records_log!J747),citizen_services_records_log!J747,ISBLANK(citizen_services_records_log!J747),"None")</f>
        <v>Ward 21</v>
      </c>
      <c r="K747" s="5" t="str" cm="1">
        <f t="array" ref="K747">_xlfn.IFS(ISTEXT(citizen_services_records_log!K747),citizen_services_records_log!K747, ISBLANK(citizen_services_records_log!K747),"None")</f>
        <v>None</v>
      </c>
      <c r="L747" s="5" t="str" cm="1">
        <f t="array" ref="L747">SUBSTITUTE(PROPER(_xlfn.IFS(ISTEXT(citizen_services_records_log!L747),citizen_services_records_log!L747, ISBLANK(citizen_services_records_log!L747),"None")),"Id","ID",1)</f>
        <v>Awaiting Home Affairs Confirmation</v>
      </c>
      <c r="M747" s="5" t="str" cm="1">
        <f t="array" ref="M747">IF(citizen_services_records_log!M747 = "Re-opened","Re-opened",PROPER(_xlfn.IFS(ISTEXT(citizen_services_records_log!M747),citizen_services_records_log!M747, ISBLANK(citizen_services_records_log!M747),"None")))</f>
        <v>Resolved</v>
      </c>
      <c r="N747" s="5" t="str" cm="1">
        <f t="array" ref="N747">(_xlfn.IFS(ISTEXT(citizen_services_records_log!N747),citizen_services_records_log!N747,ISBLANK(citizen_services_records_log!N747),"None"))</f>
        <v>Q165</v>
      </c>
      <c r="O747" s="5" t="str" cm="1">
        <f t="array" ref="O747">_xlfn.IFS(ISTEXT(citizen_services_records_log!O747),PROPER(citizen_services_records_log!O747),ISBLANK(citizen_services_records_log!O747),"None")</f>
        <v>Marius Meyer</v>
      </c>
      <c r="P747" s="4">
        <f>IF(ISBLANK(citizen_services_records_log!P747),"None",IF(ISNUMBER(citizen_services_records_log!P747),citizen_services_records_log!P747,DATE(RIGHT(citizen_services_records_log!P747,4),MID(citizen_services_records_log!P747,4,2),LEFT(citizen_services_records_log!P747,2))))</f>
        <v>46124</v>
      </c>
      <c r="Q747" s="5" t="str" cm="1">
        <f t="array" ref="Q747">SUBSTITUTE(_xlfn.IFS(ISTEXT(citizen_services_records_log!Q747),PROPER(citizen_services_records_log!Q747),ISBLANK(citizen_services_records_log!Q747),"None"),"Id","ID",1)</f>
        <v>Client To Return With Proof Of Residence</v>
      </c>
    </row>
    <row r="748" spans="1:17" x14ac:dyDescent="0.3">
      <c r="A748" s="5" t="str">
        <f>IF(ISBLANK(citizen_services_records_log!A748),"None",(CONCATENATE(UPPER(_xlfn.TEXTBEFORE(SUBSTITUTE(citizen_services_records_log!A748, "-", ""), {"0","1","2","3","4","5","6","7","8","9"}, 1)),"-",RIGHT(citizen_services_records_log!A748,6))))</f>
        <v>MUN-000153</v>
      </c>
      <c r="B748" s="2">
        <f>IF(ISBLANK(citizen_services_records_log!B748),"None",IF(ISNUMBER(citizen_services_records_log!B748),citizen_services_records_log!B748,DATE(RIGHT(citizen_services_records_log!B748,4),MID(citizen_services_records_log!B748,4,2),LEFT(citizen_services_records_log!B748,2))))</f>
        <v>46120</v>
      </c>
      <c r="C748" s="5" t="str">
        <f>IF(citizen_services_records_log!C748 = "SASSA Grant Status Enquiry","SASSA - Grant Status Enquiry",IF(citizen_services_records_log!C748 = "SASSA Grant Application",  "SASSA - Grant Application", IF(citizen_services_records_log!C748=0,"None", citizen_services_records_log!C748)))</f>
        <v>Municipal - Account Query</v>
      </c>
      <c r="D748" s="5" t="str" cm="1">
        <f t="array" ref="D748">_xlfn.IFS(ISTEXT(citizen_services_records_log!D748),PROPER(citizen_services_records_log!D748),ISBLANK(citizen_services_records_log!D748),"None")</f>
        <v>Emfuleni Municipal Office</v>
      </c>
      <c r="E748" s="5" t="str" cm="1">
        <f t="array" ref="E748">_xlfn.IFS(ISTEXT(citizen_services_records_log!E748),PROPER(citizen_services_records_log!E748),ISBLANK(citizen_services_records_log!E748),"None")</f>
        <v>Johannes Steyn</v>
      </c>
      <c r="F748" s="6" cm="1">
        <f t="array" ref="F748">_xlfn.IFS(ISBLANK(citizen_services_records_log!F748),"None", TYPE(citizen_services_records_log!F748)=1,citizen_services_records_log!F748,citizen_services_records_log!F748="ID NOT PROVIDED","ID not provided" )</f>
        <v>7500000000000</v>
      </c>
      <c r="G748" s="4" t="str">
        <f>IF(ISBLANK(citizen_services_records_log!G748),"None",IF(ISNUMBER(citizen_services_records_log!G748),citizen_services_records_log!G748,DATE(RIGHT(citizen_services_records_log!G748,4),MID(citizen_services_records_log!G748,4,2),LEFT(citizen_services_records_log!G748,2))))</f>
        <v>None</v>
      </c>
      <c r="H748" s="5" t="str" cm="1">
        <f t="array" ref="H748">_xlfn.IFS(citizen_services_records_log!H748="M", "Male", citizen_services_records_log!H748 = "F", "Female", citizen_services_records_log!H748="male", "Male", citizen_services_records_log!H748="female","Female", ISBLANK(citizen_services_records_log!H748),"None", citizen_services_records_log!H748 = "Female", "Female", citizen_services_records_log!H748="Male","Male")</f>
        <v>Male</v>
      </c>
      <c r="I748" s="6" t="str">
        <f>IF(OR(ISBLANK(citizen_services_records_log!I748),UPPER(TRIM(citizen_services_records_log!I748))="N/A"),"None",_xlfn.LET(_xlpm.d,RIGHT(SUBSTITUTE(SUBSTITUTE(SUBSTITUTE(SUBSTITUTE(citizen_services_records_log!I748," ",""),"-",""),"(",""),")",""),9),"0"&amp;LEFT(_xlpm.d,2)&amp;" "&amp;MID(_xlpm.d,3,3)&amp;" "&amp;RIGHT(_xlpm.d,4)))</f>
        <v>061 361 6134</v>
      </c>
      <c r="J748" s="5" t="str" cm="1">
        <f t="array" ref="J748">_xlfn.IFS(ISTEXT(citizen_services_records_log!J748),citizen_services_records_log!J748,ISBLANK(citizen_services_records_log!J748),"None")</f>
        <v>Ward 22</v>
      </c>
      <c r="K748" s="5" t="str" cm="1">
        <f t="array" ref="K748">_xlfn.IFS(ISTEXT(citizen_services_records_log!K748),citizen_services_records_log!K748, ISBLANK(citizen_services_records_log!K748),"None")</f>
        <v>None</v>
      </c>
      <c r="L748" s="5" t="str" cm="1">
        <f t="array" ref="L748">SUBSTITUTE(PROPER(_xlfn.IFS(ISTEXT(citizen_services_records_log!L748),citizen_services_records_log!L748, ISBLANK(citizen_services_records_log!L748),"None")),"Id","ID",1)</f>
        <v>Incomplete - Missing ID Copy</v>
      </c>
      <c r="M748" s="5" t="str" cm="1">
        <f t="array" ref="M748">IF(citizen_services_records_log!M748 = "Re-opened","Re-opened",PROPER(_xlfn.IFS(ISTEXT(citizen_services_records_log!M748),citizen_services_records_log!M748, ISBLANK(citizen_services_records_log!M748),"None")))</f>
        <v>Captured</v>
      </c>
      <c r="N748" s="5" t="str" cm="1">
        <f t="array" ref="N748">(_xlfn.IFS(ISTEXT(citizen_services_records_log!N748),citizen_services_records_log!N748,ISBLANK(citizen_services_records_log!N748),"None"))</f>
        <v>None</v>
      </c>
      <c r="O748" s="5" t="str" cm="1">
        <f t="array" ref="O748">_xlfn.IFS(ISTEXT(citizen_services_records_log!O748),PROPER(citizen_services_records_log!O748),ISBLANK(citizen_services_records_log!O748),"None")</f>
        <v>Zanele Coetzee</v>
      </c>
      <c r="P748" s="4">
        <f>IF(ISBLANK(citizen_services_records_log!P748),"None",IF(ISNUMBER(citizen_services_records_log!P748),citizen_services_records_log!P748,DATE(RIGHT(citizen_services_records_log!P748,4),MID(citizen_services_records_log!P748,4,2),LEFT(citizen_services_records_log!P748,2))))</f>
        <v>46124</v>
      </c>
      <c r="Q748" s="5" t="str" cm="1">
        <f t="array" ref="Q748">SUBSTITUTE(_xlfn.IFS(ISTEXT(citizen_services_records_log!Q748),PROPER(citizen_services_records_log!Q748),ISBLANK(citizen_services_records_log!Q748),"None"),"Id","ID",1)</f>
        <v>Applicant Referred To Social Worker</v>
      </c>
    </row>
    <row r="749" spans="1:17" x14ac:dyDescent="0.3">
      <c r="A749" s="5" t="str">
        <f>IF(ISBLANK(citizen_services_records_log!A749),"None",(CONCATENATE(UPPER(_xlfn.TEXTBEFORE(SUBSTITUTE(citizen_services_records_log!A749, "-", ""), {"0","1","2","3","4","5","6","7","8","9"}, 1)),"-",RIGHT(citizen_services_records_log!A749,6))))</f>
        <v>DHA-000080</v>
      </c>
      <c r="B749" s="2">
        <f>IF(ISBLANK(citizen_services_records_log!B749),"None",IF(ISNUMBER(citizen_services_records_log!B749),citizen_services_records_log!B749,DATE(RIGHT(citizen_services_records_log!B749,4),MID(citizen_services_records_log!B749,4,2),LEFT(citizen_services_records_log!B749,2))))</f>
        <v>46097</v>
      </c>
      <c r="C749" s="5" t="str">
        <f>IF(citizen_services_records_log!C749 = "SASSA Grant Status Enquiry","SASSA - Grant Status Enquiry",IF(citizen_services_records_log!C749 = "SASSA Grant Application",  "SASSA - Grant Application", IF(citizen_services_records_log!C749=0,"None", citizen_services_records_log!C749)))</f>
        <v>Home Affairs - ID Application</v>
      </c>
      <c r="D749" s="5" t="str" cm="1">
        <f t="array" ref="D749">_xlfn.IFS(ISTEXT(citizen_services_records_log!D749),PROPER(citizen_services_records_log!D749),ISBLANK(citizen_services_records_log!D749),"None")</f>
        <v>Sebokeng Sassa Office</v>
      </c>
      <c r="E749" s="5" t="str" cm="1">
        <f t="array" ref="E749">_xlfn.IFS(ISTEXT(citizen_services_records_log!E749),PROPER(citizen_services_records_log!E749),ISBLANK(citizen_services_records_log!E749),"None")</f>
        <v>Tumelo Sithole</v>
      </c>
      <c r="F749" s="6" cm="1">
        <f t="array" ref="F749">_xlfn.IFS(ISBLANK(citizen_services_records_log!F749),"None", TYPE(citizen_services_records_log!F749)=1,citizen_services_records_log!F749,citizen_services_records_log!F749="ID NOT PROVIDED","ID not provided" )</f>
        <v>206000000000</v>
      </c>
      <c r="G749" s="4">
        <f>IF(ISBLANK(citizen_services_records_log!G749),"None",IF(ISNUMBER(citizen_services_records_log!G749),citizen_services_records_log!G749,DATE(RIGHT(citizen_services_records_log!G749,4),MID(citizen_services_records_log!G749,4,2),LEFT(citizen_services_records_log!G749,2))))</f>
        <v>37416</v>
      </c>
      <c r="H749" s="5" t="str" cm="1">
        <f t="array" ref="H749">_xlfn.IFS(citizen_services_records_log!H749="M", "Male", citizen_services_records_log!H749 = "F", "Female", citizen_services_records_log!H749="male", "Male", citizen_services_records_log!H749="female","Female", ISBLANK(citizen_services_records_log!H749),"None", citizen_services_records_log!H749 = "Female", "Female", citizen_services_records_log!H749="Male","Male")</f>
        <v>Female</v>
      </c>
      <c r="I749" s="6" t="str">
        <f>IF(OR(ISBLANK(citizen_services_records_log!I749),UPPER(TRIM(citizen_services_records_log!I749))="N/A"),"None",_xlfn.LET(_xlpm.d,RIGHT(SUBSTITUTE(SUBSTITUTE(SUBSTITUTE(SUBSTITUTE(citizen_services_records_log!I749," ",""),"-",""),"(",""),")",""),9),"0"&amp;LEFT(_xlpm.d,2)&amp;" "&amp;MID(_xlpm.d,3,3)&amp;" "&amp;RIGHT(_xlpm.d,4)))</f>
        <v>072 530 6895</v>
      </c>
      <c r="J749" s="5" t="str" cm="1">
        <f t="array" ref="J749">_xlfn.IFS(ISTEXT(citizen_services_records_log!J749),citizen_services_records_log!J749,ISBLANK(citizen_services_records_log!J749),"None")</f>
        <v>Ward 13</v>
      </c>
      <c r="K749" s="5" t="str" cm="1">
        <f t="array" ref="K749">_xlfn.IFS(ISTEXT(citizen_services_records_log!K749),citizen_services_records_log!K749, ISBLANK(citizen_services_records_log!K749),"None")</f>
        <v>None</v>
      </c>
      <c r="L749" s="5" t="str" cm="1">
        <f t="array" ref="L749">SUBSTITUTE(PROPER(_xlfn.IFS(ISTEXT(citizen_services_records_log!L749),citizen_services_records_log!L749, ISBLANK(citizen_services_records_log!L749),"None")),"Id","ID",1)</f>
        <v>Approved</v>
      </c>
      <c r="M749" s="5" t="str" cm="1">
        <f t="array" ref="M749">IF(citizen_services_records_log!M749 = "Re-opened","Re-opened",PROPER(_xlfn.IFS(ISTEXT(citizen_services_records_log!M749),citizen_services_records_log!M749, ISBLANK(citizen_services_records_log!M749),"None")))</f>
        <v>Captured</v>
      </c>
      <c r="N749" s="5" t="str" cm="1">
        <f t="array" ref="N749">(_xlfn.IFS(ISTEXT(citizen_services_records_log!N749),citizen_services_records_log!N749,ISBLANK(citizen_services_records_log!N749),"None"))</f>
        <v>Q093</v>
      </c>
      <c r="O749" s="5" t="str" cm="1">
        <f t="array" ref="O749">_xlfn.IFS(ISTEXT(citizen_services_records_log!O749),PROPER(citizen_services_records_log!O749),ISBLANK(citizen_services_records_log!O749),"None")</f>
        <v>Lerato Radebe</v>
      </c>
      <c r="P749" s="4" t="str">
        <f>IF(ISBLANK(citizen_services_records_log!P749),"None",IF(ISNUMBER(citizen_services_records_log!P749),citizen_services_records_log!P749,DATE(RIGHT(citizen_services_records_log!P749,4),MID(citizen_services_records_log!P749,4,2),LEFT(citizen_services_records_log!P749,2))))</f>
        <v>None</v>
      </c>
      <c r="Q749" s="5" t="str" cm="1">
        <f t="array" ref="Q749">SUBSTITUTE(_xlfn.IFS(ISTEXT(citizen_services_records_log!Q749),PROPER(citizen_services_records_log!Q749),ISBLANK(citizen_services_records_log!Q749),"None"),"Id","ID",1)</f>
        <v>Applicant Referred To Social Worker</v>
      </c>
    </row>
    <row r="750" spans="1:17" x14ac:dyDescent="0.3">
      <c r="A750" s="5" t="str">
        <f>IF(ISBLANK(citizen_services_records_log!A750),"None",(CONCATENATE(UPPER(_xlfn.TEXTBEFORE(SUBSTITUTE(citizen_services_records_log!A750, "-", ""), {"0","1","2","3","4","5","6","7","8","9"}, 1)),"-",RIGHT(citizen_services_records_log!A750,6))))</f>
        <v>SASSA-000430</v>
      </c>
      <c r="B750" s="2">
        <f>IF(ISBLANK(citizen_services_records_log!B750),"None",IF(ISNUMBER(citizen_services_records_log!B750),citizen_services_records_log!B750,DATE(RIGHT(citizen_services_records_log!B750,4),MID(citizen_services_records_log!B750,4,2),LEFT(citizen_services_records_log!B750,2))))</f>
        <v>46137</v>
      </c>
      <c r="C750" s="5" t="str">
        <f>IF(citizen_services_records_log!C750 = "SASSA Grant Status Enquiry","SASSA - Grant Status Enquiry",IF(citizen_services_records_log!C750 = "SASSA Grant Application",  "SASSA - Grant Application", IF(citizen_services_records_log!C750=0,"None", citizen_services_records_log!C750)))</f>
        <v>SASSA - Grant Status Enquiry</v>
      </c>
      <c r="D750" s="5" t="str" cm="1">
        <f t="array" ref="D750">_xlfn.IFS(ISTEXT(citizen_services_records_log!D750),PROPER(citizen_services_records_log!D750),ISBLANK(citizen_services_records_log!D750),"None")</f>
        <v>Sebokeng Sassa Office</v>
      </c>
      <c r="E750" s="5" t="str" cm="1">
        <f t="array" ref="E750">_xlfn.IFS(ISTEXT(citizen_services_records_log!E750),PROPER(citizen_services_records_log!E750),ISBLANK(citizen_services_records_log!E750),"None")</f>
        <v>Marie Nkosi</v>
      </c>
      <c r="F750" s="6" t="str" cm="1">
        <f t="array" ref="F750">_xlfn.IFS(ISBLANK(citizen_services_records_log!F750),"None", TYPE(citizen_services_records_log!F750)=1,citizen_services_records_log!F750,citizen_services_records_log!F750="ID NOT PROVIDED","ID not provided" )</f>
        <v>None</v>
      </c>
      <c r="G750" s="4">
        <f>IF(ISBLANK(citizen_services_records_log!G750),"None",IF(ISNUMBER(citizen_services_records_log!G750),citizen_services_records_log!G750,DATE(RIGHT(citizen_services_records_log!G750,4),MID(citizen_services_records_log!G750,4,2),LEFT(citizen_services_records_log!G750,2))))</f>
        <v>19433</v>
      </c>
      <c r="H750" s="5" t="str" cm="1">
        <f t="array" ref="H750">_xlfn.IFS(citizen_services_records_log!H750="M", "Male", citizen_services_records_log!H750 = "F", "Female", citizen_services_records_log!H750="male", "Male", citizen_services_records_log!H750="female","Female", ISBLANK(citizen_services_records_log!H750),"None", citizen_services_records_log!H750 = "Female", "Female", citizen_services_records_log!H750="Male","Male")</f>
        <v>Female</v>
      </c>
      <c r="I750" s="6" t="str">
        <f>IF(OR(ISBLANK(citizen_services_records_log!I750),UPPER(TRIM(citizen_services_records_log!I750))="N/A"),"None",_xlfn.LET(_xlpm.d,RIGHT(SUBSTITUTE(SUBSTITUTE(SUBSTITUTE(SUBSTITUTE(citizen_services_records_log!I750," ",""),"-",""),"(",""),")",""),9),"0"&amp;LEFT(_xlpm.d,2)&amp;" "&amp;MID(_xlpm.d,3,3)&amp;" "&amp;RIGHT(_xlpm.d,4)))</f>
        <v>081 125 8228</v>
      </c>
      <c r="J750" s="5" t="str" cm="1">
        <f t="array" ref="J750">_xlfn.IFS(ISTEXT(citizen_services_records_log!J750),citizen_services_records_log!J750,ISBLANK(citizen_services_records_log!J750),"None")</f>
        <v>Ward 9</v>
      </c>
      <c r="K750" s="5" t="str" cm="1">
        <f t="array" ref="K750">_xlfn.IFS(ISTEXT(citizen_services_records_log!K750),citizen_services_records_log!K750, ISBLANK(citizen_services_records_log!K750),"None")</f>
        <v>Older Person's Grant</v>
      </c>
      <c r="L750" s="5" t="str" cm="1">
        <f t="array" ref="L750">SUBSTITUTE(PROPER(_xlfn.IFS(ISTEXT(citizen_services_records_log!L750),citizen_services_records_log!L750, ISBLANK(citizen_services_records_log!L750),"None")),"Id","ID",1)</f>
        <v>None</v>
      </c>
      <c r="M750" s="5" t="str" cm="1">
        <f t="array" ref="M750">IF(citizen_services_records_log!M750 = "Re-opened","Re-opened",PROPER(_xlfn.IFS(ISTEXT(citizen_services_records_log!M750),citizen_services_records_log!M750, ISBLANK(citizen_services_records_log!M750),"None")))</f>
        <v>None</v>
      </c>
      <c r="N750" s="5" t="str" cm="1">
        <f t="array" ref="N750">(_xlfn.IFS(ISTEXT(citizen_services_records_log!N750),citizen_services_records_log!N750,ISBLANK(citizen_services_records_log!N750),"None"))</f>
        <v>Q098</v>
      </c>
      <c r="O750" s="5" t="str" cm="1">
        <f t="array" ref="O750">_xlfn.IFS(ISTEXT(citizen_services_records_log!O750),PROPER(citizen_services_records_log!O750),ISBLANK(citizen_services_records_log!O750),"None")</f>
        <v>Zanele Nel</v>
      </c>
      <c r="P750" s="4" t="str">
        <f>IF(ISBLANK(citizen_services_records_log!P750),"None",IF(ISNUMBER(citizen_services_records_log!P750),citizen_services_records_log!P750,DATE(RIGHT(citizen_services_records_log!P750,4),MID(citizen_services_records_log!P750,4,2),LEFT(citizen_services_records_log!P750,2))))</f>
        <v>None</v>
      </c>
      <c r="Q750" s="5" t="str" cm="1">
        <f t="array" ref="Q750">SUBSTITUTE(_xlfn.IFS(ISTEXT(citizen_services_records_log!Q750),PROPER(citizen_services_records_log!Q750),ISBLANK(citizen_services_records_log!Q750),"None"),"Id","ID",1)</f>
        <v>Grant Payment Query - Referred To Sassa Call Centre</v>
      </c>
    </row>
    <row r="751" spans="1:17" x14ac:dyDescent="0.3">
      <c r="A751" s="5" t="str">
        <f>IF(ISBLANK(citizen_services_records_log!A751),"None",(CONCATENATE(UPPER(_xlfn.TEXTBEFORE(SUBSTITUTE(citizen_services_records_log!A751, "-", ""), {"0","1","2","3","4","5","6","7","8","9"}, 1)),"-",RIGHT(citizen_services_records_log!A751,6))))</f>
        <v>MUN-000242</v>
      </c>
      <c r="B751" s="2">
        <f>IF(ISBLANK(citizen_services_records_log!B751),"None",IF(ISNUMBER(citizen_services_records_log!B751),citizen_services_records_log!B751,DATE(RIGHT(citizen_services_records_log!B751,4),MID(citizen_services_records_log!B751,4,2),LEFT(citizen_services_records_log!B751,2))))</f>
        <v>46263</v>
      </c>
      <c r="C751" s="5" t="str">
        <f>IF(citizen_services_records_log!C751 = "SASSA Grant Status Enquiry","SASSA - Grant Status Enquiry",IF(citizen_services_records_log!C751 = "SASSA Grant Application",  "SASSA - Grant Application", IF(citizen_services_records_log!C751=0,"None", citizen_services_records_log!C751)))</f>
        <v>Municipal - Account Query</v>
      </c>
      <c r="D751" s="5" t="str" cm="1">
        <f t="array" ref="D751">_xlfn.IFS(ISTEXT(citizen_services_records_log!D751),PROPER(citizen_services_records_log!D751),ISBLANK(citizen_services_records_log!D751),"None")</f>
        <v>Emfuleni Municipal Office</v>
      </c>
      <c r="E751" s="5" t="str" cm="1">
        <f t="array" ref="E751">_xlfn.IFS(ISTEXT(citizen_services_records_log!E751),PROPER(citizen_services_records_log!E751),ISBLANK(citizen_services_records_log!E751),"None")</f>
        <v>Refilwe Steyn</v>
      </c>
      <c r="F751" s="6" cm="1">
        <f t="array" ref="F751">_xlfn.IFS(ISBLANK(citizen_services_records_log!F751),"None", TYPE(citizen_services_records_log!F751)=1,citizen_services_records_log!F751,citizen_services_records_log!F751="ID NOT PROVIDED","ID not provided" )</f>
        <v>8700000000000</v>
      </c>
      <c r="G751" s="4">
        <f>IF(ISBLANK(citizen_services_records_log!G751),"None",IF(ISNUMBER(citizen_services_records_log!G751),citizen_services_records_log!G751,DATE(RIGHT(citizen_services_records_log!G751,4),MID(citizen_services_records_log!G751,4,2),LEFT(citizen_services_records_log!G751,2))))</f>
        <v>31830</v>
      </c>
      <c r="H751" s="5" t="str" cm="1">
        <f t="array" ref="H751">_xlfn.IFS(citizen_services_records_log!H751="M", "Male", citizen_services_records_log!H751 = "F", "Female", citizen_services_records_log!H751="male", "Male", citizen_services_records_log!H751="female","Female", ISBLANK(citizen_services_records_log!H751),"None", citizen_services_records_log!H751 = "Female", "Female", citizen_services_records_log!H751="Male","Male")</f>
        <v>Female</v>
      </c>
      <c r="I751" s="6" t="str">
        <f>IF(OR(ISBLANK(citizen_services_records_log!I751),UPPER(TRIM(citizen_services_records_log!I751))="N/A"),"None",_xlfn.LET(_xlpm.d,RIGHT(SUBSTITUTE(SUBSTITUTE(SUBSTITUTE(SUBSTITUTE(citizen_services_records_log!I751," ",""),"-",""),"(",""),")",""),9),"0"&amp;LEFT(_xlpm.d,2)&amp;" "&amp;MID(_xlpm.d,3,3)&amp;" "&amp;RIGHT(_xlpm.d,4)))</f>
        <v>078 526 0485</v>
      </c>
      <c r="J751" s="5" t="str" cm="1">
        <f t="array" ref="J751">_xlfn.IFS(ISTEXT(citizen_services_records_log!J751),citizen_services_records_log!J751,ISBLANK(citizen_services_records_log!J751),"None")</f>
        <v>Ward 4</v>
      </c>
      <c r="K751" s="5" t="str" cm="1">
        <f t="array" ref="K751">_xlfn.IFS(ISTEXT(citizen_services_records_log!K751),citizen_services_records_log!K751, ISBLANK(citizen_services_records_log!K751),"None")</f>
        <v>None</v>
      </c>
      <c r="L751" s="5" t="str" cm="1">
        <f t="array" ref="L751">SUBSTITUTE(PROPER(_xlfn.IFS(ISTEXT(citizen_services_records_log!L751),citizen_services_records_log!L751, ISBLANK(citizen_services_records_log!L751),"None")),"Id","ID",1)</f>
        <v>Incomplete - Missing ID Copy</v>
      </c>
      <c r="M751" s="5" t="str" cm="1">
        <f t="array" ref="M751">IF(citizen_services_records_log!M751 = "Re-opened","Re-opened",PROPER(_xlfn.IFS(ISTEXT(citizen_services_records_log!M751),citizen_services_records_log!M751, ISBLANK(citizen_services_records_log!M751),"None")))</f>
        <v>Pending</v>
      </c>
      <c r="N751" s="5" t="str" cm="1">
        <f t="array" ref="N751">(_xlfn.IFS(ISTEXT(citizen_services_records_log!N751),citizen_services_records_log!N751,ISBLANK(citizen_services_records_log!N751),"None"))</f>
        <v>None</v>
      </c>
      <c r="O751" s="5" t="str" cm="1">
        <f t="array" ref="O751">_xlfn.IFS(ISTEXT(citizen_services_records_log!O751),PROPER(citizen_services_records_log!O751),ISBLANK(citizen_services_records_log!O751),"None")</f>
        <v>Zanele Swart</v>
      </c>
      <c r="P751" s="4">
        <f>IF(ISBLANK(citizen_services_records_log!P751),"None",IF(ISNUMBER(citizen_services_records_log!P751),citizen_services_records_log!P751,DATE(RIGHT(citizen_services_records_log!P751,4),MID(citizen_services_records_log!P751,4,2),LEFT(citizen_services_records_log!P751,2))))</f>
        <v>46270</v>
      </c>
      <c r="Q751" s="5" t="str" cm="1">
        <f t="array" ref="Q751">SUBSTITUTE(_xlfn.IFS(ISTEXT(citizen_services_records_log!Q751),PROPER(citizen_services_records_log!Q751),ISBLANK(citizen_services_records_log!Q751),"None"),"Id","ID",1)</f>
        <v>Urgent Case - Fast-Tracked Per Supervisor Approval</v>
      </c>
    </row>
    <row r="752" spans="1:17" x14ac:dyDescent="0.3">
      <c r="A752" s="5" t="str">
        <f>IF(ISBLANK(citizen_services_records_log!A752),"None",(CONCATENATE(UPPER(_xlfn.TEXTBEFORE(SUBSTITUTE(citizen_services_records_log!A752, "-", ""), {"0","1","2","3","4","5","6","7","8","9"}, 1)),"-",RIGHT(citizen_services_records_log!A752,6))))</f>
        <v>CLN-000390</v>
      </c>
      <c r="B752" s="2" t="str">
        <f>IF(ISBLANK(citizen_services_records_log!B752),"None",IF(ISNUMBER(citizen_services_records_log!B752),citizen_services_records_log!B752,DATE(RIGHT(citizen_services_records_log!B752,4),MID(citizen_services_records_log!B752,4,2),LEFT(citizen_services_records_log!B752,2))))</f>
        <v>None</v>
      </c>
      <c r="C752" s="5" t="str">
        <f>IF(citizen_services_records_log!C752 = "SASSA Grant Status Enquiry","SASSA - Grant Status Enquiry",IF(citizen_services_records_log!C752 = "SASSA Grant Application",  "SASSA - Grant Application", IF(citizen_services_records_log!C752=0,"None", citizen_services_records_log!C752)))</f>
        <v>Clinic - Immunisation</v>
      </c>
      <c r="D752" s="5" t="str" cm="1">
        <f t="array" ref="D752">_xlfn.IFS(ISTEXT(citizen_services_records_log!D752),PROPER(citizen_services_records_log!D752),ISBLANK(citizen_services_records_log!D752),"None")</f>
        <v>Vereeniging Home Affairs</v>
      </c>
      <c r="E752" s="5" t="str" cm="1">
        <f t="array" ref="E752">_xlfn.IFS(ISTEXT(citizen_services_records_log!E752),PROPER(citizen_services_records_log!E752),ISBLANK(citizen_services_records_log!E752),"None")</f>
        <v>Dorah Mahlangu</v>
      </c>
      <c r="F752" s="6" cm="1">
        <f t="array" ref="F752">_xlfn.IFS(ISBLANK(citizen_services_records_log!F752),"None", TYPE(citizen_services_records_log!F752)=1,citizen_services_records_log!F752,citizen_services_records_log!F752="ID NOT PROVIDED","ID not provided" )</f>
        <v>2300000000000</v>
      </c>
      <c r="G752" s="4">
        <f>IF(ISBLANK(citizen_services_records_log!G752),"None",IF(ISNUMBER(citizen_services_records_log!G752),citizen_services_records_log!G752,DATE(RIGHT(citizen_services_records_log!G752,4),MID(citizen_services_records_log!G752,4,2),LEFT(citizen_services_records_log!G752,2))))</f>
        <v>45042</v>
      </c>
      <c r="H752" s="5" t="str" cm="1">
        <f t="array" ref="H752">_xlfn.IFS(citizen_services_records_log!H752="M", "Male", citizen_services_records_log!H752 = "F", "Female", citizen_services_records_log!H752="male", "Male", citizen_services_records_log!H752="female","Female", ISBLANK(citizen_services_records_log!H752),"None", citizen_services_records_log!H752 = "Female", "Female", citizen_services_records_log!H752="Male","Male")</f>
        <v>Female</v>
      </c>
      <c r="I752" s="6" t="str">
        <f>IF(OR(ISBLANK(citizen_services_records_log!I752),UPPER(TRIM(citizen_services_records_log!I752))="N/A"),"None",_xlfn.LET(_xlpm.d,RIGHT(SUBSTITUTE(SUBSTITUTE(SUBSTITUTE(SUBSTITUTE(citizen_services_records_log!I752," ",""),"-",""),"(",""),")",""),9),"0"&amp;LEFT(_xlpm.d,2)&amp;" "&amp;MID(_xlpm.d,3,3)&amp;" "&amp;RIGHT(_xlpm.d,4)))</f>
        <v>070 732 2745</v>
      </c>
      <c r="J752" s="5" t="str" cm="1">
        <f t="array" ref="J752">_xlfn.IFS(ISTEXT(citizen_services_records_log!J752),citizen_services_records_log!J752,ISBLANK(citizen_services_records_log!J752),"None")</f>
        <v>Ward 15</v>
      </c>
      <c r="K752" s="5" t="str" cm="1">
        <f t="array" ref="K752">_xlfn.IFS(ISTEXT(citizen_services_records_log!K752),citizen_services_records_log!K752, ISBLANK(citizen_services_records_log!K752),"None")</f>
        <v>None</v>
      </c>
      <c r="L752" s="5" t="str" cm="1">
        <f t="array" ref="L752">SUBSTITUTE(PROPER(_xlfn.IFS(ISTEXT(citizen_services_records_log!L752),citizen_services_records_log!L752, ISBLANK(citizen_services_records_log!L752),"None")),"Id","ID",1)</f>
        <v>Pending Verification</v>
      </c>
      <c r="M752" s="5" t="str" cm="1">
        <f t="array" ref="M752">IF(citizen_services_records_log!M752 = "Re-opened","Re-opened",PROPER(_xlfn.IFS(ISTEXT(citizen_services_records_log!M752),citizen_services_records_log!M752, ISBLANK(citizen_services_records_log!M752),"None")))</f>
        <v>Captured</v>
      </c>
      <c r="N752" s="5" t="str" cm="1">
        <f t="array" ref="N752">(_xlfn.IFS(ISTEXT(citizen_services_records_log!N752),citizen_services_records_log!N752,ISBLANK(citizen_services_records_log!N752),"None"))</f>
        <v>Q291</v>
      </c>
      <c r="O752" s="5" t="str" cm="1">
        <f t="array" ref="O752">_xlfn.IFS(ISTEXT(citizen_services_records_log!O752),PROPER(citizen_services_records_log!O752),ISBLANK(citizen_services_records_log!O752),"None")</f>
        <v>Chris Radebe</v>
      </c>
      <c r="P752" s="4">
        <f>IF(ISBLANK(citizen_services_records_log!P752),"None",IF(ISNUMBER(citizen_services_records_log!P752),citizen_services_records_log!P752,DATE(RIGHT(citizen_services_records_log!P752,4),MID(citizen_services_records_log!P752,4,2),LEFT(citizen_services_records_log!P752,2))))</f>
        <v>46303</v>
      </c>
      <c r="Q752" s="5" t="str" cm="1">
        <f t="array" ref="Q752">SUBSTITUTE(_xlfn.IFS(ISTEXT(citizen_services_records_log!Q752),PROPER(citizen_services_records_log!Q752),ISBLANK(citizen_services_records_log!Q752),"None"),"Id","ID",1)</f>
        <v>Elderly Applicant Assisted Due To Mobility Issues</v>
      </c>
    </row>
    <row r="753" spans="1:17" x14ac:dyDescent="0.3">
      <c r="A753" s="5" t="str">
        <f>IF(ISBLANK(citizen_services_records_log!A753),"None",(CONCATENATE(UPPER(_xlfn.TEXTBEFORE(SUBSTITUTE(citizen_services_records_log!A753, "-", ""), {"0","1","2","3","4","5","6","7","8","9"}, 1)),"-",RIGHT(citizen_services_records_log!A753,6))))</f>
        <v>MUN-000346</v>
      </c>
      <c r="B753" s="2" t="str">
        <f>IF(ISBLANK(citizen_services_records_log!B753),"None",IF(ISNUMBER(citizen_services_records_log!B753),citizen_services_records_log!B753,DATE(RIGHT(citizen_services_records_log!B753,4),MID(citizen_services_records_log!B753,4,2),LEFT(citizen_services_records_log!B753,2))))</f>
        <v>None</v>
      </c>
      <c r="C753" s="5" t="str">
        <f>IF(citizen_services_records_log!C753 = "SASSA Grant Status Enquiry","SASSA - Grant Status Enquiry",IF(citizen_services_records_log!C753 = "SASSA Grant Application",  "SASSA - Grant Application", IF(citizen_services_records_log!C753=0,"None", citizen_services_records_log!C753)))</f>
        <v>Municipal - Account Query</v>
      </c>
      <c r="D753" s="5" t="str" cm="1">
        <f t="array" ref="D753">_xlfn.IFS(ISTEXT(citizen_services_records_log!D753),PROPER(citizen_services_records_log!D753),ISBLANK(citizen_services_records_log!D753),"None")</f>
        <v>Sharpeville Clinic</v>
      </c>
      <c r="E753" s="5" t="str" cm="1">
        <f t="array" ref="E753">_xlfn.IFS(ISTEXT(citizen_services_records_log!E753),PROPER(citizen_services_records_log!E753),ISBLANK(citizen_services_records_log!E753),"None")</f>
        <v>Sizwe Khumalo</v>
      </c>
      <c r="F753" s="6" t="str" cm="1">
        <f t="array" ref="F753">_xlfn.IFS(ISBLANK(citizen_services_records_log!F753),"None", TYPE(citizen_services_records_log!F753)=1,citizen_services_records_log!F753,citizen_services_records_log!F753="ID NOT PROVIDED","ID not provided" )</f>
        <v>ID not provided</v>
      </c>
      <c r="G753" s="4">
        <f>IF(ISBLANK(citizen_services_records_log!G753),"None",IF(ISNUMBER(citizen_services_records_log!G753),citizen_services_records_log!G753,DATE(RIGHT(citizen_services_records_log!G753,4),MID(citizen_services_records_log!G753,4,2),LEFT(citizen_services_records_log!G753,2))))</f>
        <v>26170</v>
      </c>
      <c r="H753" s="5" t="str" cm="1">
        <f t="array" ref="H753">_xlfn.IFS(citizen_services_records_log!H753="M", "Male", citizen_services_records_log!H753 = "F", "Female", citizen_services_records_log!H753="male", "Male", citizen_services_records_log!H753="female","Female", ISBLANK(citizen_services_records_log!H753),"None", citizen_services_records_log!H753 = "Female", "Female", citizen_services_records_log!H753="Male","Male")</f>
        <v>Female</v>
      </c>
      <c r="I753" s="6" t="str">
        <f>IF(OR(ISBLANK(citizen_services_records_log!I753),UPPER(TRIM(citizen_services_records_log!I753))="N/A"),"None",_xlfn.LET(_xlpm.d,RIGHT(SUBSTITUTE(SUBSTITUTE(SUBSTITUTE(SUBSTITUTE(citizen_services_records_log!I753," ",""),"-",""),"(",""),")",""),9),"0"&amp;LEFT(_xlpm.d,2)&amp;" "&amp;MID(_xlpm.d,3,3)&amp;" "&amp;RIGHT(_xlpm.d,4)))</f>
        <v>064 752 9091</v>
      </c>
      <c r="J753" s="5" t="str" cm="1">
        <f t="array" ref="J753">_xlfn.IFS(ISTEXT(citizen_services_records_log!J753),citizen_services_records_log!J753,ISBLANK(citizen_services_records_log!J753),"None")</f>
        <v>Ward 16</v>
      </c>
      <c r="K753" s="5" t="str" cm="1">
        <f t="array" ref="K753">_xlfn.IFS(ISTEXT(citizen_services_records_log!K753),citizen_services_records_log!K753, ISBLANK(citizen_services_records_log!K753),"None")</f>
        <v>None</v>
      </c>
      <c r="L753" s="5" t="str" cm="1">
        <f t="array" ref="L753">SUBSTITUTE(PROPER(_xlfn.IFS(ISTEXT(citizen_services_records_log!L753),citizen_services_records_log!L753, ISBLANK(citizen_services_records_log!L753),"None")),"Id","ID",1)</f>
        <v>Approved</v>
      </c>
      <c r="M753" s="5" t="str" cm="1">
        <f t="array" ref="M753">IF(citizen_services_records_log!M753 = "Re-opened","Re-opened",PROPER(_xlfn.IFS(ISTEXT(citizen_services_records_log!M753),citizen_services_records_log!M753, ISBLANK(citizen_services_records_log!M753),"None")))</f>
        <v>Pending</v>
      </c>
      <c r="N753" s="5" t="str" cm="1">
        <f t="array" ref="N753">(_xlfn.IFS(ISTEXT(citizen_services_records_log!N753),citizen_services_records_log!N753,ISBLANK(citizen_services_records_log!N753),"None"))</f>
        <v>Q028</v>
      </c>
      <c r="O753" s="5" t="str" cm="1">
        <f t="array" ref="O753">_xlfn.IFS(ISTEXT(citizen_services_records_log!O753),PROPER(citizen_services_records_log!O753),ISBLANK(citizen_services_records_log!O753),"None")</f>
        <v>Andries Khumalo</v>
      </c>
      <c r="P753" s="4" t="str">
        <f>IF(ISBLANK(citizen_services_records_log!P753),"None",IF(ISNUMBER(citizen_services_records_log!P753),citizen_services_records_log!P753,DATE(RIGHT(citizen_services_records_log!P753,4),MID(citizen_services_records_log!P753,4,2),LEFT(citizen_services_records_log!P753,2))))</f>
        <v>None</v>
      </c>
      <c r="Q753" s="5" t="str" cm="1">
        <f t="array" ref="Q753">SUBSTITUTE(_xlfn.IFS(ISTEXT(citizen_services_records_log!Q753),PROPER(citizen_services_records_log!Q753),ISBLANK(citizen_services_records_log!Q753),"None"),"Id","ID",1)</f>
        <v>Grant Payment Query - Referred To Sassa Call Centre</v>
      </c>
    </row>
    <row r="754" spans="1:17" x14ac:dyDescent="0.3">
      <c r="A754" s="5" t="str">
        <f>IF(ISBLANK(citizen_services_records_log!A754),"None",(CONCATENATE(UPPER(_xlfn.TEXTBEFORE(SUBSTITUTE(citizen_services_records_log!A754, "-", ""), {"0","1","2","3","4","5","6","7","8","9"}, 1)),"-",RIGHT(citizen_services_records_log!A754,6))))</f>
        <v>SASSA-000175</v>
      </c>
      <c r="B754" s="2">
        <f>IF(ISBLANK(citizen_services_records_log!B754),"None",IF(ISNUMBER(citizen_services_records_log!B754),citizen_services_records_log!B754,DATE(RIGHT(citizen_services_records_log!B754,4),MID(citizen_services_records_log!B754,4,2),LEFT(citizen_services_records_log!B754,2))))</f>
        <v>46186</v>
      </c>
      <c r="C754" s="5" t="str">
        <f>IF(citizen_services_records_log!C754 = "SASSA Grant Status Enquiry","SASSA - Grant Status Enquiry",IF(citizen_services_records_log!C754 = "SASSA Grant Application",  "SASSA - Grant Application", IF(citizen_services_records_log!C754=0,"None", citizen_services_records_log!C754)))</f>
        <v>SASSA - Grant Application</v>
      </c>
      <c r="D754" s="5" t="str" cm="1">
        <f t="array" ref="D754">_xlfn.IFS(ISTEXT(citizen_services_records_log!D754),PROPER(citizen_services_records_log!D754),ISBLANK(citizen_services_records_log!D754),"None")</f>
        <v>Boipatong Clinic</v>
      </c>
      <c r="E754" s="5" t="str" cm="1">
        <f t="array" ref="E754">_xlfn.IFS(ISTEXT(citizen_services_records_log!E754),PROPER(citizen_services_records_log!E754),ISBLANK(citizen_services_records_log!E754),"None")</f>
        <v>Nomvula Steyn</v>
      </c>
      <c r="F754" s="6" cm="1">
        <f t="array" ref="F754">_xlfn.IFS(ISBLANK(citizen_services_records_log!F754),"None", TYPE(citizen_services_records_log!F754)=1,citizen_services_records_log!F754,citizen_services_records_log!F754="ID NOT PROVIDED","ID not provided" )</f>
        <v>6010000000000</v>
      </c>
      <c r="G754" s="4">
        <f>IF(ISBLANK(citizen_services_records_log!G754),"None",IF(ISNUMBER(citizen_services_records_log!G754),citizen_services_records_log!G754,DATE(RIGHT(citizen_services_records_log!G754,4),MID(citizen_services_records_log!G754,4,2),LEFT(citizen_services_records_log!G754,2))))</f>
        <v>22075</v>
      </c>
      <c r="H754" s="5" t="str" cm="1">
        <f t="array" ref="H754">_xlfn.IFS(citizen_services_records_log!H754="M", "Male", citizen_services_records_log!H754 = "F", "Female", citizen_services_records_log!H754="male", "Male", citizen_services_records_log!H754="female","Female", ISBLANK(citizen_services_records_log!H754),"None", citizen_services_records_log!H754 = "Female", "Female", citizen_services_records_log!H754="Male","Male")</f>
        <v>Female</v>
      </c>
      <c r="I754" s="6" t="str">
        <f>IF(OR(ISBLANK(citizen_services_records_log!I754),UPPER(TRIM(citizen_services_records_log!I754))="N/A"),"None",_xlfn.LET(_xlpm.d,RIGHT(SUBSTITUTE(SUBSTITUTE(SUBSTITUTE(SUBSTITUTE(citizen_services_records_log!I754," ",""),"-",""),"(",""),")",""),9),"0"&amp;LEFT(_xlpm.d,2)&amp;" "&amp;MID(_xlpm.d,3,3)&amp;" "&amp;RIGHT(_xlpm.d,4)))</f>
        <v>None</v>
      </c>
      <c r="J754" s="5" t="str" cm="1">
        <f t="array" ref="J754">_xlfn.IFS(ISTEXT(citizen_services_records_log!J754),citizen_services_records_log!J754,ISBLANK(citizen_services_records_log!J754),"None")</f>
        <v>Ward 5</v>
      </c>
      <c r="K754" s="5" t="str" cm="1">
        <f t="array" ref="K754">_xlfn.IFS(ISTEXT(citizen_services_records_log!K754),citizen_services_records_log!K754, ISBLANK(citizen_services_records_log!K754),"None")</f>
        <v>Child Support Grant</v>
      </c>
      <c r="L754" s="5" t="str" cm="1">
        <f t="array" ref="L754">SUBSTITUTE(PROPER(_xlfn.IFS(ISTEXT(citizen_services_records_log!L754),citizen_services_records_log!L754, ISBLANK(citizen_services_records_log!L754),"None")),"Id","ID",1)</f>
        <v>None</v>
      </c>
      <c r="M754" s="5" t="str" cm="1">
        <f t="array" ref="M754">IF(citizen_services_records_log!M754 = "Re-opened","Re-opened",PROPER(_xlfn.IFS(ISTEXT(citizen_services_records_log!M754),citizen_services_records_log!M754, ISBLANK(citizen_services_records_log!M754),"None")))</f>
        <v>Captured</v>
      </c>
      <c r="N754" s="5" t="str" cm="1">
        <f t="array" ref="N754">(_xlfn.IFS(ISTEXT(citizen_services_records_log!N754),citizen_services_records_log!N754,ISBLANK(citizen_services_records_log!N754),"None"))</f>
        <v>None</v>
      </c>
      <c r="O754" s="5" t="str" cm="1">
        <f t="array" ref="O754">_xlfn.IFS(ISTEXT(citizen_services_records_log!O754),PROPER(citizen_services_records_log!O754),ISBLANK(citizen_services_records_log!O754),"None")</f>
        <v>Andries Mahlangu</v>
      </c>
      <c r="P754" s="4" t="str">
        <f>IF(ISBLANK(citizen_services_records_log!P754),"None",IF(ISNUMBER(citizen_services_records_log!P754),citizen_services_records_log!P754,DATE(RIGHT(citizen_services_records_log!P754,4),MID(citizen_services_records_log!P754,4,2),LEFT(citizen_services_records_log!P754,2))))</f>
        <v>None</v>
      </c>
      <c r="Q754" s="5" t="str" cm="1">
        <f t="array" ref="Q754">SUBSTITUTE(_xlfn.IFS(ISTEXT(citizen_services_records_log!Q754),PROPER(citizen_services_records_log!Q754),ISBLANK(citizen_services_records_log!Q754),"None"),"Id","ID",1)</f>
        <v>Applicant Is A Minor, Guardian Present And Documented</v>
      </c>
    </row>
    <row r="755" spans="1:17" x14ac:dyDescent="0.3">
      <c r="A755" s="5" t="str">
        <f>IF(ISBLANK(citizen_services_records_log!A755),"None",(CONCATENATE(UPPER(_xlfn.TEXTBEFORE(SUBSTITUTE(citizen_services_records_log!A755, "-", ""), {"0","1","2","3","4","5","6","7","8","9"}, 1)),"-",RIGHT(citizen_services_records_log!A755,6))))</f>
        <v>CLN-000965</v>
      </c>
      <c r="B755" s="2">
        <f>IF(ISBLANK(citizen_services_records_log!B755),"None",IF(ISNUMBER(citizen_services_records_log!B755),citizen_services_records_log!B755,DATE(RIGHT(citizen_services_records_log!B755,4),MID(citizen_services_records_log!B755,4,2),LEFT(citizen_services_records_log!B755,2))))</f>
        <v>46025</v>
      </c>
      <c r="C755" s="5" t="str">
        <f>IF(citizen_services_records_log!C755 = "SASSA Grant Status Enquiry","SASSA - Grant Status Enquiry",IF(citizen_services_records_log!C755 = "SASSA Grant Application",  "SASSA - Grant Application", IF(citizen_services_records_log!C755=0,"None", citizen_services_records_log!C755)))</f>
        <v>Clinic - General Consultation</v>
      </c>
      <c r="D755" s="5" t="str" cm="1">
        <f t="array" ref="D755">_xlfn.IFS(ISTEXT(citizen_services_records_log!D755),PROPER(citizen_services_records_log!D755),ISBLANK(citizen_services_records_log!D755),"None")</f>
        <v>Sebokeng Sassa Office</v>
      </c>
      <c r="E755" s="5" t="str" cm="1">
        <f t="array" ref="E755">_xlfn.IFS(ISTEXT(citizen_services_records_log!E755),PROPER(citizen_services_records_log!E755),ISBLANK(citizen_services_records_log!E755),"None")</f>
        <v>Refilwe Mokgadi</v>
      </c>
      <c r="F755" s="6" cm="1">
        <f t="array" ref="F755">_xlfn.IFS(ISBLANK(citizen_services_records_log!F755),"None", TYPE(citizen_services_records_log!F755)=1,citizen_services_records_log!F755,citizen_services_records_log!F755="ID NOT PROVIDED","ID not provided" )</f>
        <v>4710000000000</v>
      </c>
      <c r="G755" s="4">
        <f>IF(ISBLANK(citizen_services_records_log!G755),"None",IF(ISNUMBER(citizen_services_records_log!G755),citizen_services_records_log!G755,DATE(RIGHT(citizen_services_records_log!G755,4),MID(citizen_services_records_log!G755,4,2),LEFT(citizen_services_records_log!G755,2))))</f>
        <v>17415</v>
      </c>
      <c r="H755" s="5" t="str" cm="1">
        <f t="array" ref="H755">_xlfn.IFS(citizen_services_records_log!H755="M", "Male", citizen_services_records_log!H755 = "F", "Female", citizen_services_records_log!H755="male", "Male", citizen_services_records_log!H755="female","Female", ISBLANK(citizen_services_records_log!H755),"None", citizen_services_records_log!H755 = "Female", "Female", citizen_services_records_log!H755="Male","Male")</f>
        <v>None</v>
      </c>
      <c r="I755" s="6" t="str">
        <f>IF(OR(ISBLANK(citizen_services_records_log!I755),UPPER(TRIM(citizen_services_records_log!I755))="N/A"),"None",_xlfn.LET(_xlpm.d,RIGHT(SUBSTITUTE(SUBSTITUTE(SUBSTITUTE(SUBSTITUTE(citizen_services_records_log!I755," ",""),"-",""),"(",""),")",""),9),"0"&amp;LEFT(_xlpm.d,2)&amp;" "&amp;MID(_xlpm.d,3,3)&amp;" "&amp;RIGHT(_xlpm.d,4)))</f>
        <v>081 642 8060</v>
      </c>
      <c r="J755" s="5" t="str" cm="1">
        <f t="array" ref="J755">_xlfn.IFS(ISTEXT(citizen_services_records_log!J755),citizen_services_records_log!J755,ISBLANK(citizen_services_records_log!J755),"None")</f>
        <v>Ward 19</v>
      </c>
      <c r="K755" s="5" t="str" cm="1">
        <f t="array" ref="K755">_xlfn.IFS(ISTEXT(citizen_services_records_log!K755),citizen_services_records_log!K755, ISBLANK(citizen_services_records_log!K755),"None")</f>
        <v>None</v>
      </c>
      <c r="L755" s="5" t="str" cm="1">
        <f t="array" ref="L755">SUBSTITUTE(PROPER(_xlfn.IFS(ISTEXT(citizen_services_records_log!L755),citizen_services_records_log!L755, ISBLANK(citizen_services_records_log!L755),"None")),"Id","ID",1)</f>
        <v>Rejected</v>
      </c>
      <c r="M755" s="5" t="str" cm="1">
        <f t="array" ref="M755">IF(citizen_services_records_log!M755 = "Re-opened","Re-opened",PROPER(_xlfn.IFS(ISTEXT(citizen_services_records_log!M755),citizen_services_records_log!M755, ISBLANK(citizen_services_records_log!M755),"None")))</f>
        <v>Re-opened</v>
      </c>
      <c r="N755" s="5" t="str" cm="1">
        <f t="array" ref="N755">(_xlfn.IFS(ISTEXT(citizen_services_records_log!N755),citizen_services_records_log!N755,ISBLANK(citizen_services_records_log!N755),"None"))</f>
        <v>Q139</v>
      </c>
      <c r="O755" s="5" t="str" cm="1">
        <f t="array" ref="O755">_xlfn.IFS(ISTEXT(citizen_services_records_log!O755),PROPER(citizen_services_records_log!O755),ISBLANK(citizen_services_records_log!O755),"None")</f>
        <v>Busisiwe Mahlangu</v>
      </c>
      <c r="P755" s="4" t="str">
        <f>IF(ISBLANK(citizen_services_records_log!P755),"None",IF(ISNUMBER(citizen_services_records_log!P755),citizen_services_records_log!P755,DATE(RIGHT(citizen_services_records_log!P755,4),MID(citizen_services_records_log!P755,4,2),LEFT(citizen_services_records_log!P755,2))))</f>
        <v>None</v>
      </c>
      <c r="Q755" s="5" t="str" cm="1">
        <f t="array" ref="Q755">SUBSTITUTE(_xlfn.IFS(ISTEXT(citizen_services_records_log!Q755),PROPER(citizen_services_records_log!Q755),ISBLANK(citizen_services_records_log!Q755),"None"),"Id","ID",1)</f>
        <v>Incorrect ID Number Provided Initially, Corrected</v>
      </c>
    </row>
    <row r="756" spans="1:17" x14ac:dyDescent="0.3">
      <c r="A756" s="5" t="str">
        <f>IF(ISBLANK(citizen_services_records_log!A756),"None",(CONCATENATE(UPPER(_xlfn.TEXTBEFORE(SUBSTITUTE(citizen_services_records_log!A756, "-", ""), {"0","1","2","3","4","5","6","7","8","9"}, 1)),"-",RIGHT(citizen_services_records_log!A756,6))))</f>
        <v>CLN-000507</v>
      </c>
      <c r="B756" s="2">
        <f>IF(ISBLANK(citizen_services_records_log!B756),"None",IF(ISNUMBER(citizen_services_records_log!B756),citizen_services_records_log!B756,DATE(RIGHT(citizen_services_records_log!B756,4),MID(citizen_services_records_log!B756,4,2),LEFT(citizen_services_records_log!B756,2))))</f>
        <v>46054</v>
      </c>
      <c r="C756" s="5" t="str">
        <f>IF(citizen_services_records_log!C756 = "SASSA Grant Status Enquiry","SASSA - Grant Status Enquiry",IF(citizen_services_records_log!C756 = "SASSA Grant Application",  "SASSA - Grant Application", IF(citizen_services_records_log!C756=0,"None", citizen_services_records_log!C756)))</f>
        <v>Clinic - General Consultation</v>
      </c>
      <c r="D756" s="5" t="str" cm="1">
        <f t="array" ref="D756">_xlfn.IFS(ISTEXT(citizen_services_records_log!D756),PROPER(citizen_services_records_log!D756),ISBLANK(citizen_services_records_log!D756),"None")</f>
        <v>Sharpeville Clinic</v>
      </c>
      <c r="E756" s="5" t="str" cm="1">
        <f t="array" ref="E756">_xlfn.IFS(ISTEXT(citizen_services_records_log!E756),PROPER(citizen_services_records_log!E756),ISBLANK(citizen_services_records_log!E756),"None")</f>
        <v>Sizwe Fourie</v>
      </c>
      <c r="F756" s="6" cm="1">
        <f t="array" ref="F756">_xlfn.IFS(ISBLANK(citizen_services_records_log!F756),"None", TYPE(citizen_services_records_log!F756)=1,citizen_services_records_log!F756,citizen_services_records_log!F756="ID NOT PROVIDED","ID not provided" )</f>
        <v>309000000000</v>
      </c>
      <c r="G756" s="4">
        <f>IF(ISBLANK(citizen_services_records_log!G756),"None",IF(ISNUMBER(citizen_services_records_log!G756),citizen_services_records_log!G756,DATE(RIGHT(citizen_services_records_log!G756,4),MID(citizen_services_records_log!G756,4,2),LEFT(citizen_services_records_log!G756,2))))</f>
        <v>37878</v>
      </c>
      <c r="H756" s="5" t="str" cm="1">
        <f t="array" ref="H756">_xlfn.IFS(citizen_services_records_log!H756="M", "Male", citizen_services_records_log!H756 = "F", "Female", citizen_services_records_log!H756="male", "Male", citizen_services_records_log!H756="female","Female", ISBLANK(citizen_services_records_log!H756),"None", citizen_services_records_log!H756 = "Female", "Female", citizen_services_records_log!H756="Male","Male")</f>
        <v>Female</v>
      </c>
      <c r="I756" s="6" t="str">
        <f>IF(OR(ISBLANK(citizen_services_records_log!I756),UPPER(TRIM(citizen_services_records_log!I756))="N/A"),"None",_xlfn.LET(_xlpm.d,RIGHT(SUBSTITUTE(SUBSTITUTE(SUBSTITUTE(SUBSTITUTE(citizen_services_records_log!I756," ",""),"-",""),"(",""),")",""),9),"0"&amp;LEFT(_xlpm.d,2)&amp;" "&amp;MID(_xlpm.d,3,3)&amp;" "&amp;RIGHT(_xlpm.d,4)))</f>
        <v>080 875 4057</v>
      </c>
      <c r="J756" s="5" t="str" cm="1">
        <f t="array" ref="J756">_xlfn.IFS(ISTEXT(citizen_services_records_log!J756),citizen_services_records_log!J756,ISBLANK(citizen_services_records_log!J756),"None")</f>
        <v>Ward 17</v>
      </c>
      <c r="K756" s="5" t="str" cm="1">
        <f t="array" ref="K756">_xlfn.IFS(ISTEXT(citizen_services_records_log!K756),citizen_services_records_log!K756, ISBLANK(citizen_services_records_log!K756),"None")</f>
        <v>None</v>
      </c>
      <c r="L756" s="5" t="str" cm="1">
        <f t="array" ref="L756">SUBSTITUTE(PROPER(_xlfn.IFS(ISTEXT(citizen_services_records_log!L756),citizen_services_records_log!L756, ISBLANK(citizen_services_records_log!L756),"None")),"Id","ID",1)</f>
        <v>None</v>
      </c>
      <c r="M756" s="5" t="str" cm="1">
        <f t="array" ref="M756">IF(citizen_services_records_log!M756 = "Re-opened","Re-opened",PROPER(_xlfn.IFS(ISTEXT(citizen_services_records_log!M756),citizen_services_records_log!M756, ISBLANK(citizen_services_records_log!M756),"None")))</f>
        <v>Escalated</v>
      </c>
      <c r="N756" s="5" t="str" cm="1">
        <f t="array" ref="N756">(_xlfn.IFS(ISTEXT(citizen_services_records_log!N756),citizen_services_records_log!N756,ISBLANK(citizen_services_records_log!N756),"None"))</f>
        <v>Q124</v>
      </c>
      <c r="O756" s="5" t="str" cm="1">
        <f t="array" ref="O756">_xlfn.IFS(ISTEXT(citizen_services_records_log!O756),PROPER(citizen_services_records_log!O756),ISBLANK(citizen_services_records_log!O756),"None")</f>
        <v>Andries Radebe</v>
      </c>
      <c r="P756" s="4" t="str">
        <f>IF(ISBLANK(citizen_services_records_log!P756),"None",IF(ISNUMBER(citizen_services_records_log!P756),citizen_services_records_log!P756,DATE(RIGHT(citizen_services_records_log!P756,4),MID(citizen_services_records_log!P756,4,2),LEFT(citizen_services_records_log!P756,2))))</f>
        <v>None</v>
      </c>
      <c r="Q756" s="5" t="str" cm="1">
        <f t="array" ref="Q756">SUBSTITUTE(_xlfn.IFS(ISTEXT(citizen_services_records_log!Q756),PROPER(citizen_services_records_log!Q756),ISBLANK(citizen_services_records_log!Q756),"None"),"Id","ID",1)</f>
        <v>Biometric Capture Failed, Rescheduled</v>
      </c>
    </row>
    <row r="757" spans="1:17" x14ac:dyDescent="0.3">
      <c r="A757" s="5" t="str">
        <f>IF(ISBLANK(citizen_services_records_log!A757),"None",(CONCATENATE(UPPER(_xlfn.TEXTBEFORE(SUBSTITUTE(citizen_services_records_log!A757, "-", ""), {"0","1","2","3","4","5","6","7","8","9"}, 1)),"-",RIGHT(citizen_services_records_log!A757,6))))</f>
        <v>DHA-000844</v>
      </c>
      <c r="B757" s="2">
        <f>IF(ISBLANK(citizen_services_records_log!B757),"None",IF(ISNUMBER(citizen_services_records_log!B757),citizen_services_records_log!B757,DATE(RIGHT(citizen_services_records_log!B757,4),MID(citizen_services_records_log!B757,4,2),LEFT(citizen_services_records_log!B757,2))))</f>
        <v>46236</v>
      </c>
      <c r="C757" s="5" t="str">
        <f>IF(citizen_services_records_log!C757 = "SASSA Grant Status Enquiry","SASSA - Grant Status Enquiry",IF(citizen_services_records_log!C757 = "SASSA Grant Application",  "SASSA - Grant Application", IF(citizen_services_records_log!C757=0,"None", citizen_services_records_log!C757)))</f>
        <v>Home Affairs - Passport Application</v>
      </c>
      <c r="D757" s="5" t="str" cm="1">
        <f t="array" ref="D757">_xlfn.IFS(ISTEXT(citizen_services_records_log!D757),PROPER(citizen_services_records_log!D757),ISBLANK(citizen_services_records_log!D757),"None")</f>
        <v>Vereeniging Home Affairs</v>
      </c>
      <c r="E757" s="5" t="str" cm="1">
        <f t="array" ref="E757">_xlfn.IFS(ISTEXT(citizen_services_records_log!E757),PROPER(citizen_services_records_log!E757),ISBLANK(citizen_services_records_log!E757),"None")</f>
        <v>Kagiso Molefe</v>
      </c>
      <c r="F757" s="6" cm="1">
        <f t="array" ref="F757">_xlfn.IFS(ISBLANK(citizen_services_records_log!F757),"None", TYPE(citizen_services_records_log!F757)=1,citizen_services_records_log!F757,citizen_services_records_log!F757="ID NOT PROVIDED","ID not provided" )</f>
        <v>8210000000000</v>
      </c>
      <c r="G757" s="4">
        <f>IF(ISBLANK(citizen_services_records_log!G757),"None",IF(ISNUMBER(citizen_services_records_log!G757),citizen_services_records_log!G757,DATE(RIGHT(citizen_services_records_log!G757,4),MID(citizen_services_records_log!G757,4,2),LEFT(citizen_services_records_log!G757,2))))</f>
        <v>30270</v>
      </c>
      <c r="H757" s="5" t="str" cm="1">
        <f t="array" ref="H757">_xlfn.IFS(citizen_services_records_log!H757="M", "Male", citizen_services_records_log!H757 = "F", "Female", citizen_services_records_log!H757="male", "Male", citizen_services_records_log!H757="female","Female", ISBLANK(citizen_services_records_log!H757),"None", citizen_services_records_log!H757 = "Female", "Female", citizen_services_records_log!H757="Male","Male")</f>
        <v>Male</v>
      </c>
      <c r="I757" s="6" t="str">
        <f>IF(OR(ISBLANK(citizen_services_records_log!I757),UPPER(TRIM(citizen_services_records_log!I757))="N/A"),"None",_xlfn.LET(_xlpm.d,RIGHT(SUBSTITUTE(SUBSTITUTE(SUBSTITUTE(SUBSTITUTE(citizen_services_records_log!I757," ",""),"-",""),"(",""),")",""),9),"0"&amp;LEFT(_xlpm.d,2)&amp;" "&amp;MID(_xlpm.d,3,3)&amp;" "&amp;RIGHT(_xlpm.d,4)))</f>
        <v>065 308 1692</v>
      </c>
      <c r="J757" s="5" t="str" cm="1">
        <f t="array" ref="J757">_xlfn.IFS(ISTEXT(citizen_services_records_log!J757),citizen_services_records_log!J757,ISBLANK(citizen_services_records_log!J757),"None")</f>
        <v>Ward 6</v>
      </c>
      <c r="K757" s="5" t="str" cm="1">
        <f t="array" ref="K757">_xlfn.IFS(ISTEXT(citizen_services_records_log!K757),citizen_services_records_log!K757, ISBLANK(citizen_services_records_log!K757),"None")</f>
        <v>None</v>
      </c>
      <c r="L757" s="5" t="str" cm="1">
        <f t="array" ref="L757">SUBSTITUTE(PROPER(_xlfn.IFS(ISTEXT(citizen_services_records_log!L757),citizen_services_records_log!L757, ISBLANK(citizen_services_records_log!L757),"None")),"Id","ID",1)</f>
        <v>Approved</v>
      </c>
      <c r="M757" s="5" t="str" cm="1">
        <f t="array" ref="M757">IF(citizen_services_records_log!M757 = "Re-opened","Re-opened",PROPER(_xlfn.IFS(ISTEXT(citizen_services_records_log!M757),citizen_services_records_log!M757, ISBLANK(citizen_services_records_log!M757),"None")))</f>
        <v>Awaiting Documents</v>
      </c>
      <c r="N757" s="5" t="str" cm="1">
        <f t="array" ref="N757">(_xlfn.IFS(ISTEXT(citizen_services_records_log!N757),citizen_services_records_log!N757,ISBLANK(citizen_services_records_log!N757),"None"))</f>
        <v>Q137</v>
      </c>
      <c r="O757" s="5" t="str" cm="1">
        <f t="array" ref="O757">_xlfn.IFS(ISTEXT(citizen_services_records_log!O757),PROPER(citizen_services_records_log!O757),ISBLANK(citizen_services_records_log!O757),"None")</f>
        <v>Refilwe Sithole</v>
      </c>
      <c r="P757" s="4" t="str">
        <f>IF(ISBLANK(citizen_services_records_log!P757),"None",IF(ISNUMBER(citizen_services_records_log!P757),citizen_services_records_log!P757,DATE(RIGHT(citizen_services_records_log!P757,4),MID(citizen_services_records_log!P757,4,2),LEFT(citizen_services_records_log!P757,2))))</f>
        <v>None</v>
      </c>
      <c r="Q757" s="5" t="str" cm="1">
        <f t="array" ref="Q757">SUBSTITUTE(_xlfn.IFS(ISTEXT(citizen_services_records_log!Q757),PROPER(citizen_services_records_log!Q757),ISBLANK(citizen_services_records_log!Q757),"None"),"Id","ID",1)</f>
        <v>Urgent Case - Fast-Tracked Per Supervisor Approval</v>
      </c>
    </row>
    <row r="758" spans="1:17" x14ac:dyDescent="0.3">
      <c r="A758" s="5" t="str">
        <f>IF(ISBLANK(citizen_services_records_log!A758),"None",(CONCATENATE(UPPER(_xlfn.TEXTBEFORE(SUBSTITUTE(citizen_services_records_log!A758, "-", ""), {"0","1","2","3","4","5","6","7","8","9"}, 1)),"-",RIGHT(citizen_services_records_log!A758,6))))</f>
        <v>DHA-000025</v>
      </c>
      <c r="B758" s="2">
        <f>IF(ISBLANK(citizen_services_records_log!B758),"None",IF(ISNUMBER(citizen_services_records_log!B758),citizen_services_records_log!B758,DATE(RIGHT(citizen_services_records_log!B758,4),MID(citizen_services_records_log!B758,4,2),LEFT(citizen_services_records_log!B758,2))))</f>
        <v>46143</v>
      </c>
      <c r="C758" s="5" t="str">
        <f>IF(citizen_services_records_log!C758 = "SASSA Grant Status Enquiry","SASSA - Grant Status Enquiry",IF(citizen_services_records_log!C758 = "SASSA Grant Application",  "SASSA - Grant Application", IF(citizen_services_records_log!C758=0,"None", citizen_services_records_log!C758)))</f>
        <v>Home Affairs - ID Application</v>
      </c>
      <c r="D758" s="5" t="str" cm="1">
        <f t="array" ref="D758">_xlfn.IFS(ISTEXT(citizen_services_records_log!D758),PROPER(citizen_services_records_log!D758),ISBLANK(citizen_services_records_log!D758),"None")</f>
        <v>Vereeniging Home Affairs</v>
      </c>
      <c r="E758" s="5" t="str" cm="1">
        <f t="array" ref="E758">_xlfn.IFS(ISTEXT(citizen_services_records_log!E758),PROPER(citizen_services_records_log!E758),ISBLANK(citizen_services_records_log!E758),"None")</f>
        <v>Zodwa Kruger</v>
      </c>
      <c r="F758" s="6" cm="1">
        <f t="array" ref="F758">_xlfn.IFS(ISBLANK(citizen_services_records_log!F758),"None", TYPE(citizen_services_records_log!F758)=1,citizen_services_records_log!F758,citizen_services_records_log!F758="ID NOT PROVIDED","ID not provided" )</f>
        <v>4510000000000</v>
      </c>
      <c r="G758" s="4">
        <f>IF(ISBLANK(citizen_services_records_log!G758),"None",IF(ISNUMBER(citizen_services_records_log!G758),citizen_services_records_log!G758,DATE(RIGHT(citizen_services_records_log!G758,4),MID(citizen_services_records_log!G758,4,2),LEFT(citizen_services_records_log!G758,2))))</f>
        <v>16796</v>
      </c>
      <c r="H758" s="5" t="str" cm="1">
        <f t="array" ref="H758">_xlfn.IFS(citizen_services_records_log!H758="M", "Male", citizen_services_records_log!H758 = "F", "Female", citizen_services_records_log!H758="male", "Male", citizen_services_records_log!H758="female","Female", ISBLANK(citizen_services_records_log!H758),"None", citizen_services_records_log!H758 = "Female", "Female", citizen_services_records_log!H758="Male","Male")</f>
        <v>Female</v>
      </c>
      <c r="I758" s="6" t="str">
        <f>IF(OR(ISBLANK(citizen_services_records_log!I758),UPPER(TRIM(citizen_services_records_log!I758))="N/A"),"None",_xlfn.LET(_xlpm.d,RIGHT(SUBSTITUTE(SUBSTITUTE(SUBSTITUTE(SUBSTITUTE(citizen_services_records_log!I758," ",""),"-",""),"(",""),")",""),9),"0"&amp;LEFT(_xlpm.d,2)&amp;" "&amp;MID(_xlpm.d,3,3)&amp;" "&amp;RIGHT(_xlpm.d,4)))</f>
        <v>069 645 8643</v>
      </c>
      <c r="J758" s="5" t="str" cm="1">
        <f t="array" ref="J758">_xlfn.IFS(ISTEXT(citizen_services_records_log!J758),citizen_services_records_log!J758,ISBLANK(citizen_services_records_log!J758),"None")</f>
        <v>Ward 19</v>
      </c>
      <c r="K758" s="5" t="str" cm="1">
        <f t="array" ref="K758">_xlfn.IFS(ISTEXT(citizen_services_records_log!K758),citizen_services_records_log!K758, ISBLANK(citizen_services_records_log!K758),"None")</f>
        <v>None</v>
      </c>
      <c r="L758" s="5" t="str" cm="1">
        <f t="array" ref="L758">SUBSTITUTE(PROPER(_xlfn.IFS(ISTEXT(citizen_services_records_log!L758),citizen_services_records_log!L758, ISBLANK(citizen_services_records_log!L758),"None")),"Id","ID",1)</f>
        <v>Approved</v>
      </c>
      <c r="M758" s="5" t="str" cm="1">
        <f t="array" ref="M758">IF(citizen_services_records_log!M758 = "Re-opened","Re-opened",PROPER(_xlfn.IFS(ISTEXT(citizen_services_records_log!M758),citizen_services_records_log!M758, ISBLANK(citizen_services_records_log!M758),"None")))</f>
        <v>Captured</v>
      </c>
      <c r="N758" s="5" t="str" cm="1">
        <f t="array" ref="N758">(_xlfn.IFS(ISTEXT(citizen_services_records_log!N758),citizen_services_records_log!N758,ISBLANK(citizen_services_records_log!N758),"None"))</f>
        <v>Q287</v>
      </c>
      <c r="O758" s="5" t="str" cm="1">
        <f t="array" ref="O758">_xlfn.IFS(ISTEXT(citizen_services_records_log!O758),PROPER(citizen_services_records_log!O758),ISBLANK(citizen_services_records_log!O758),"None")</f>
        <v>Palesa Mahlangu</v>
      </c>
      <c r="P758" s="4" t="str">
        <f>IF(ISBLANK(citizen_services_records_log!P758),"None",IF(ISNUMBER(citizen_services_records_log!P758),citizen_services_records_log!P758,DATE(RIGHT(citizen_services_records_log!P758,4),MID(citizen_services_records_log!P758,4,2),LEFT(citizen_services_records_log!P758,2))))</f>
        <v>None</v>
      </c>
      <c r="Q758" s="5" t="str" cm="1">
        <f t="array" ref="Q758">SUBSTITUTE(_xlfn.IFS(ISTEXT(citizen_services_records_log!Q758),PROPER(citizen_services_records_log!Q758),ISBLANK(citizen_services_records_log!Q758),"None"),"Id","ID",1)</f>
        <v>Duplicate Application Found On System - Flagged</v>
      </c>
    </row>
    <row r="759" spans="1:17" x14ac:dyDescent="0.3">
      <c r="A759" s="5" t="str">
        <f>IF(ISBLANK(citizen_services_records_log!A759),"None",(CONCATENATE(UPPER(_xlfn.TEXTBEFORE(SUBSTITUTE(citizen_services_records_log!A759, "-", ""), {"0","1","2","3","4","5","6","7","8","9"}, 1)),"-",RIGHT(citizen_services_records_log!A759,6))))</f>
        <v>DHA-000162</v>
      </c>
      <c r="B759" s="2">
        <f>IF(ISBLANK(citizen_services_records_log!B759),"None",IF(ISNUMBER(citizen_services_records_log!B759),citizen_services_records_log!B759,DATE(RIGHT(citizen_services_records_log!B759,4),MID(citizen_services_records_log!B759,4,2),LEFT(citizen_services_records_log!B759,2))))</f>
        <v>46274</v>
      </c>
      <c r="C759" s="5" t="str">
        <f>IF(citizen_services_records_log!C759 = "SASSA Grant Status Enquiry","SASSA - Grant Status Enquiry",IF(citizen_services_records_log!C759 = "SASSA Grant Application",  "SASSA - Grant Application", IF(citizen_services_records_log!C759=0,"None", citizen_services_records_log!C759)))</f>
        <v>Home Affairs - Birth Certificate</v>
      </c>
      <c r="D759" s="5" t="str" cm="1">
        <f t="array" ref="D759">_xlfn.IFS(ISTEXT(citizen_services_records_log!D759),PROPER(citizen_services_records_log!D759),ISBLANK(citizen_services_records_log!D759),"None")</f>
        <v>Sebokeng Sassa Office</v>
      </c>
      <c r="E759" s="5" t="str" cm="1">
        <f t="array" ref="E759">_xlfn.IFS(ISTEXT(citizen_services_records_log!E759),PROPER(citizen_services_records_log!E759),ISBLANK(citizen_services_records_log!E759),"None")</f>
        <v>Johannes Molefe</v>
      </c>
      <c r="F759" s="6" cm="1">
        <f t="array" ref="F759">_xlfn.IFS(ISBLANK(citizen_services_records_log!F759),"None", TYPE(citizen_services_records_log!F759)=1,citizen_services_records_log!F759,citizen_services_records_log!F759="ID NOT PROVIDED","ID not provided" )</f>
        <v>5410000000000</v>
      </c>
      <c r="G759" s="4">
        <f>IF(ISBLANK(citizen_services_records_log!G759),"None",IF(ISNUMBER(citizen_services_records_log!G759),citizen_services_records_log!G759,DATE(RIGHT(citizen_services_records_log!G759,4),MID(citizen_services_records_log!G759,4,2),LEFT(citizen_services_records_log!G759,2))))</f>
        <v>19985</v>
      </c>
      <c r="H759" s="5" t="str" cm="1">
        <f t="array" ref="H759">_xlfn.IFS(citizen_services_records_log!H759="M", "Male", citizen_services_records_log!H759 = "F", "Female", citizen_services_records_log!H759="male", "Male", citizen_services_records_log!H759="female","Female", ISBLANK(citizen_services_records_log!H759),"None", citizen_services_records_log!H759 = "Female", "Female", citizen_services_records_log!H759="Male","Male")</f>
        <v>None</v>
      </c>
      <c r="I759" s="6" t="str">
        <f>IF(OR(ISBLANK(citizen_services_records_log!I759),UPPER(TRIM(citizen_services_records_log!I759))="N/A"),"None",_xlfn.LET(_xlpm.d,RIGHT(SUBSTITUTE(SUBSTITUTE(SUBSTITUTE(SUBSTITUTE(citizen_services_records_log!I759," ",""),"-",""),"(",""),")",""),9),"0"&amp;LEFT(_xlpm.d,2)&amp;" "&amp;MID(_xlpm.d,3,3)&amp;" "&amp;RIGHT(_xlpm.d,4)))</f>
        <v>079 414 9239</v>
      </c>
      <c r="J759" s="5" t="str" cm="1">
        <f t="array" ref="J759">_xlfn.IFS(ISTEXT(citizen_services_records_log!J759),citizen_services_records_log!J759,ISBLANK(citizen_services_records_log!J759),"None")</f>
        <v>Ward 19</v>
      </c>
      <c r="K759" s="5" t="str" cm="1">
        <f t="array" ref="K759">_xlfn.IFS(ISTEXT(citizen_services_records_log!K759),citizen_services_records_log!K759, ISBLANK(citizen_services_records_log!K759),"None")</f>
        <v>None</v>
      </c>
      <c r="L759" s="5" t="str" cm="1">
        <f t="array" ref="L759">SUBSTITUTE(PROPER(_xlfn.IFS(ISTEXT(citizen_services_records_log!L759),citizen_services_records_log!L759, ISBLANK(citizen_services_records_log!L759),"None")),"Id","ID",1)</f>
        <v>Rejected</v>
      </c>
      <c r="M759" s="5" t="str" cm="1">
        <f t="array" ref="M759">IF(citizen_services_records_log!M759 = "Re-opened","Re-opened",PROPER(_xlfn.IFS(ISTEXT(citizen_services_records_log!M759),citizen_services_records_log!M759, ISBLANK(citizen_services_records_log!M759),"None")))</f>
        <v>Escalated</v>
      </c>
      <c r="N759" s="5" t="str" cm="1">
        <f t="array" ref="N759">(_xlfn.IFS(ISTEXT(citizen_services_records_log!N759),citizen_services_records_log!N759,ISBLANK(citizen_services_records_log!N759),"None"))</f>
        <v>Q085</v>
      </c>
      <c r="O759" s="5" t="str" cm="1">
        <f t="array" ref="O759">_xlfn.IFS(ISTEXT(citizen_services_records_log!O759),PROPER(citizen_services_records_log!O759),ISBLANK(citizen_services_records_log!O759),"None")</f>
        <v>Palesa Meyer</v>
      </c>
      <c r="P759" s="4" t="str">
        <f>IF(ISBLANK(citizen_services_records_log!P759),"None",IF(ISNUMBER(citizen_services_records_log!P759),citizen_services_records_log!P759,DATE(RIGHT(citizen_services_records_log!P759,4),MID(citizen_services_records_log!P759,4,2),LEFT(citizen_services_records_log!P759,2))))</f>
        <v>None</v>
      </c>
      <c r="Q759" s="5" t="str" cm="1">
        <f t="array" ref="Q759">SUBSTITUTE(_xlfn.IFS(ISTEXT(citizen_services_records_log!Q759),PROPER(citizen_services_records_log!Q759),ISBLANK(citizen_services_records_log!Q759),"None"),"Id","ID",1)</f>
        <v>Biometric Capture Failed, Rescheduled</v>
      </c>
    </row>
    <row r="760" spans="1:17" x14ac:dyDescent="0.3">
      <c r="A760" s="5" t="str">
        <f>IF(ISBLANK(citizen_services_records_log!A760),"None",(CONCATENATE(UPPER(_xlfn.TEXTBEFORE(SUBSTITUTE(citizen_services_records_log!A760, "-", ""), {"0","1","2","3","4","5","6","7","8","9"}, 1)),"-",RIGHT(citizen_services_records_log!A760,6))))</f>
        <v>DHA-000834</v>
      </c>
      <c r="B760" s="2">
        <f>IF(ISBLANK(citizen_services_records_log!B760),"None",IF(ISNUMBER(citizen_services_records_log!B760),citizen_services_records_log!B760,DATE(RIGHT(citizen_services_records_log!B760,4),MID(citizen_services_records_log!B760,4,2),LEFT(citizen_services_records_log!B760,2))))</f>
        <v>46079</v>
      </c>
      <c r="C760" s="5" t="str">
        <f>IF(citizen_services_records_log!C760 = "SASSA Grant Status Enquiry","SASSA - Grant Status Enquiry",IF(citizen_services_records_log!C760 = "SASSA Grant Application",  "SASSA - Grant Application", IF(citizen_services_records_log!C760=0,"None", citizen_services_records_log!C760)))</f>
        <v>Home Affairs - ID Application</v>
      </c>
      <c r="D760" s="5" t="str" cm="1">
        <f t="array" ref="D760">_xlfn.IFS(ISTEXT(citizen_services_records_log!D760),PROPER(citizen_services_records_log!D760),ISBLANK(citizen_services_records_log!D760),"None")</f>
        <v>Vereeniging Home Affairs</v>
      </c>
      <c r="E760" s="5" t="str" cm="1">
        <f t="array" ref="E760">_xlfn.IFS(ISTEXT(citizen_services_records_log!E760),PROPER(citizen_services_records_log!E760),ISBLANK(citizen_services_records_log!E760),"None")</f>
        <v>Zodwa Steyn</v>
      </c>
      <c r="F760" s="6" cm="1">
        <f t="array" ref="F760">_xlfn.IFS(ISBLANK(citizen_services_records_log!F760),"None", TYPE(citizen_services_records_log!F760)=1,citizen_services_records_log!F760,citizen_services_records_log!F760="ID NOT PROVIDED","ID not provided" )</f>
        <v>9800000000000</v>
      </c>
      <c r="G760" s="4">
        <f>IF(ISBLANK(citizen_services_records_log!G760),"None",IF(ISNUMBER(citizen_services_records_log!G760),citizen_services_records_log!G760,DATE(RIGHT(citizen_services_records_log!G760,4),MID(citizen_services_records_log!G760,4,2),LEFT(citizen_services_records_log!G760,2))))</f>
        <v>35811</v>
      </c>
      <c r="H760" s="5" t="str" cm="1">
        <f t="array" ref="H760">_xlfn.IFS(citizen_services_records_log!H760="M", "Male", citizen_services_records_log!H760 = "F", "Female", citizen_services_records_log!H760="male", "Male", citizen_services_records_log!H760="female","Female", ISBLANK(citizen_services_records_log!H760),"None", citizen_services_records_log!H760 = "Female", "Female", citizen_services_records_log!H760="Male","Male")</f>
        <v>Male</v>
      </c>
      <c r="I760" s="6" t="str">
        <f>IF(OR(ISBLANK(citizen_services_records_log!I760),UPPER(TRIM(citizen_services_records_log!I760))="N/A"),"None",_xlfn.LET(_xlpm.d,RIGHT(SUBSTITUTE(SUBSTITUTE(SUBSTITUTE(SUBSTITUTE(citizen_services_records_log!I760," ",""),"-",""),"(",""),")",""),9),"0"&amp;LEFT(_xlpm.d,2)&amp;" "&amp;MID(_xlpm.d,3,3)&amp;" "&amp;RIGHT(_xlpm.d,4)))</f>
        <v>073 951 4718</v>
      </c>
      <c r="J760" s="5" t="str" cm="1">
        <f t="array" ref="J760">_xlfn.IFS(ISTEXT(citizen_services_records_log!J760),citizen_services_records_log!J760,ISBLANK(citizen_services_records_log!J760),"None")</f>
        <v>Ward 1</v>
      </c>
      <c r="K760" s="5" t="str" cm="1">
        <f t="array" ref="K760">_xlfn.IFS(ISTEXT(citizen_services_records_log!K760),citizen_services_records_log!K760, ISBLANK(citizen_services_records_log!K760),"None")</f>
        <v>None</v>
      </c>
      <c r="L760" s="5" t="str" cm="1">
        <f t="array" ref="L760">SUBSTITUTE(PROPER(_xlfn.IFS(ISTEXT(citizen_services_records_log!L760),citizen_services_records_log!L760, ISBLANK(citizen_services_records_log!L760),"None")),"Id","ID",1)</f>
        <v>Incomplete - Missing ID Copy</v>
      </c>
      <c r="M760" s="5" t="str" cm="1">
        <f t="array" ref="M760">IF(citizen_services_records_log!M760 = "Re-opened","Re-opened",PROPER(_xlfn.IFS(ISTEXT(citizen_services_records_log!M760),citizen_services_records_log!M760, ISBLANK(citizen_services_records_log!M760),"None")))</f>
        <v>Captured</v>
      </c>
      <c r="N760" s="5" t="str" cm="1">
        <f t="array" ref="N760">(_xlfn.IFS(ISTEXT(citizen_services_records_log!N760),citizen_services_records_log!N760,ISBLANK(citizen_services_records_log!N760),"None"))</f>
        <v>Q081</v>
      </c>
      <c r="O760" s="5" t="str" cm="1">
        <f t="array" ref="O760">_xlfn.IFS(ISTEXT(citizen_services_records_log!O760),PROPER(citizen_services_records_log!O760),ISBLANK(citizen_services_records_log!O760),"None")</f>
        <v>Andries Swart</v>
      </c>
      <c r="P760" s="4">
        <f>IF(ISBLANK(citizen_services_records_log!P760),"None",IF(ISNUMBER(citizen_services_records_log!P760),citizen_services_records_log!P760,DATE(RIGHT(citizen_services_records_log!P760,4),MID(citizen_services_records_log!P760,4,2),LEFT(citizen_services_records_log!P760,2))))</f>
        <v>46092</v>
      </c>
      <c r="Q760" s="5" t="str" cm="1">
        <f t="array" ref="Q760">SUBSTITUTE(_xlfn.IFS(ISTEXT(citizen_services_records_log!Q760),PROPER(citizen_services_records_log!Q760),ISBLANK(citizen_services_records_log!Q760),"None"),"Id","ID",1)</f>
        <v>Urgent Case - Fast-Tracked Per Supervisor Approval</v>
      </c>
    </row>
    <row r="761" spans="1:17" x14ac:dyDescent="0.3">
      <c r="A761" s="5" t="str">
        <f>IF(ISBLANK(citizen_services_records_log!A761),"None",(CONCATENATE(UPPER(_xlfn.TEXTBEFORE(SUBSTITUTE(citizen_services_records_log!A761, "-", ""), {"0","1","2","3","4","5","6","7","8","9"}, 1)),"-",RIGHT(citizen_services_records_log!A761,6))))</f>
        <v>SASSA-000695</v>
      </c>
      <c r="B761" s="2">
        <f>IF(ISBLANK(citizen_services_records_log!B761),"None",IF(ISNUMBER(citizen_services_records_log!B761),citizen_services_records_log!B761,DATE(RIGHT(citizen_services_records_log!B761,4),MID(citizen_services_records_log!B761,4,2),LEFT(citizen_services_records_log!B761,2))))</f>
        <v>46141</v>
      </c>
      <c r="C761" s="5" t="str">
        <f>IF(citizen_services_records_log!C761 = "SASSA Grant Status Enquiry","SASSA - Grant Status Enquiry",IF(citizen_services_records_log!C761 = "SASSA Grant Application",  "SASSA - Grant Application", IF(citizen_services_records_log!C761=0,"None", citizen_services_records_log!C761)))</f>
        <v>SASSA - Grant Application</v>
      </c>
      <c r="D761" s="5" t="str" cm="1">
        <f t="array" ref="D761">_xlfn.IFS(ISTEXT(citizen_services_records_log!D761),PROPER(citizen_services_records_log!D761),ISBLANK(citizen_services_records_log!D761),"None")</f>
        <v>Sebokeng Sassa Office</v>
      </c>
      <c r="E761" s="5" t="str" cm="1">
        <f t="array" ref="E761">_xlfn.IFS(ISTEXT(citizen_services_records_log!E761),PROPER(citizen_services_records_log!E761),ISBLANK(citizen_services_records_log!E761),"None")</f>
        <v>Mandla Dlamini</v>
      </c>
      <c r="F761" s="6" t="str" cm="1">
        <f t="array" ref="F761">_xlfn.IFS(ISBLANK(citizen_services_records_log!F761),"None", TYPE(citizen_services_records_log!F761)=1,citizen_services_records_log!F761,citizen_services_records_log!F761="ID NOT PROVIDED","ID not provided" )</f>
        <v>None</v>
      </c>
      <c r="G761" s="4">
        <f>IF(ISBLANK(citizen_services_records_log!G761),"None",IF(ISNUMBER(citizen_services_records_log!G761),citizen_services_records_log!G761,DATE(RIGHT(citizen_services_records_log!G761,4),MID(citizen_services_records_log!G761,4,2),LEFT(citizen_services_records_log!G761,2))))</f>
        <v>34555</v>
      </c>
      <c r="H761" s="5" t="str" cm="1">
        <f t="array" ref="H761">_xlfn.IFS(citizen_services_records_log!H761="M", "Male", citizen_services_records_log!H761 = "F", "Female", citizen_services_records_log!H761="male", "Male", citizen_services_records_log!H761="female","Female", ISBLANK(citizen_services_records_log!H761),"None", citizen_services_records_log!H761 = "Female", "Female", citizen_services_records_log!H761="Male","Male")</f>
        <v>Male</v>
      </c>
      <c r="I761" s="6" t="str">
        <f>IF(OR(ISBLANK(citizen_services_records_log!I761),UPPER(TRIM(citizen_services_records_log!I761))="N/A"),"None",_xlfn.LET(_xlpm.d,RIGHT(SUBSTITUTE(SUBSTITUTE(SUBSTITUTE(SUBSTITUTE(citizen_services_records_log!I761," ",""),"-",""),"(",""),")",""),9),"0"&amp;LEFT(_xlpm.d,2)&amp;" "&amp;MID(_xlpm.d,3,3)&amp;" "&amp;RIGHT(_xlpm.d,4)))</f>
        <v>060 122 1813</v>
      </c>
      <c r="J761" s="5" t="str" cm="1">
        <f t="array" ref="J761">_xlfn.IFS(ISTEXT(citizen_services_records_log!J761),citizen_services_records_log!J761,ISBLANK(citizen_services_records_log!J761),"None")</f>
        <v>Ward 16</v>
      </c>
      <c r="K761" s="5" t="str" cm="1">
        <f t="array" ref="K761">_xlfn.IFS(ISTEXT(citizen_services_records_log!K761),citizen_services_records_log!K761, ISBLANK(citizen_services_records_log!K761),"None")</f>
        <v>Disability Grant</v>
      </c>
      <c r="L761" s="5" t="str" cm="1">
        <f t="array" ref="L761">SUBSTITUTE(PROPER(_xlfn.IFS(ISTEXT(citizen_services_records_log!L761),citizen_services_records_log!L761, ISBLANK(citizen_services_records_log!L761),"None")),"Id","ID",1)</f>
        <v>Incomplete - Missing ID Copy</v>
      </c>
      <c r="M761" s="5" t="str" cm="1">
        <f t="array" ref="M761">IF(citizen_services_records_log!M761 = "Re-opened","Re-opened",PROPER(_xlfn.IFS(ISTEXT(citizen_services_records_log!M761),citizen_services_records_log!M761, ISBLANK(citizen_services_records_log!M761),"None")))</f>
        <v>Pending</v>
      </c>
      <c r="N761" s="5" t="str" cm="1">
        <f t="array" ref="N761">(_xlfn.IFS(ISTEXT(citizen_services_records_log!N761),citizen_services_records_log!N761,ISBLANK(citizen_services_records_log!N761),"None"))</f>
        <v>Q185</v>
      </c>
      <c r="O761" s="5" t="str" cm="1">
        <f t="array" ref="O761">_xlfn.IFS(ISTEXT(citizen_services_records_log!O761),PROPER(citizen_services_records_log!O761),ISBLANK(citizen_services_records_log!O761),"None")</f>
        <v>Refilwe Nel</v>
      </c>
      <c r="P761" s="4" t="str">
        <f>IF(ISBLANK(citizen_services_records_log!P761),"None",IF(ISNUMBER(citizen_services_records_log!P761),citizen_services_records_log!P761,DATE(RIGHT(citizen_services_records_log!P761,4),MID(citizen_services_records_log!P761,4,2),LEFT(citizen_services_records_log!P761,2))))</f>
        <v>None</v>
      </c>
      <c r="Q761" s="5" t="str" cm="1">
        <f t="array" ref="Q761">SUBSTITUTE(_xlfn.IFS(ISTEXT(citizen_services_records_log!Q761),PROPER(citizen_services_records_log!Q761),ISBLANK(citizen_services_records_log!Q761),"None"),"Id","ID",1)</f>
        <v>Applicant Did Not Bring Required Supporting Documents</v>
      </c>
    </row>
    <row r="762" spans="1:17" x14ac:dyDescent="0.3">
      <c r="A762" s="5" t="str">
        <f>IF(ISBLANK(citizen_services_records_log!A762),"None",(CONCATENATE(UPPER(_xlfn.TEXTBEFORE(SUBSTITUTE(citizen_services_records_log!A762, "-", ""), {"0","1","2","3","4","5","6","7","8","9"}, 1)),"-",RIGHT(citizen_services_records_log!A762,6))))</f>
        <v>DHA-000914</v>
      </c>
      <c r="B762" s="2">
        <f>IF(ISBLANK(citizen_services_records_log!B762),"None",IF(ISNUMBER(citizen_services_records_log!B762),citizen_services_records_log!B762,DATE(RIGHT(citizen_services_records_log!B762,4),MID(citizen_services_records_log!B762,4,2),LEFT(citizen_services_records_log!B762,2))))</f>
        <v>46186</v>
      </c>
      <c r="C762" s="5" t="str">
        <f>IF(citizen_services_records_log!C762 = "SASSA Grant Status Enquiry","SASSA - Grant Status Enquiry",IF(citizen_services_records_log!C762 = "SASSA Grant Application",  "SASSA - Grant Application", IF(citizen_services_records_log!C762=0,"None", citizen_services_records_log!C762)))</f>
        <v>Home Affairs - Death Certificate</v>
      </c>
      <c r="D762" s="5" t="str" cm="1">
        <f t="array" ref="D762">_xlfn.IFS(ISTEXT(citizen_services_records_log!D762),PROPER(citizen_services_records_log!D762),ISBLANK(citizen_services_records_log!D762),"None")</f>
        <v>Vereeniging Home Affairs</v>
      </c>
      <c r="E762" s="5" t="str" cm="1">
        <f t="array" ref="E762">_xlfn.IFS(ISTEXT(citizen_services_records_log!E762),PROPER(citizen_services_records_log!E762),ISBLANK(citizen_services_records_log!E762),"None")</f>
        <v>Nokuthula Fourie</v>
      </c>
      <c r="F762" s="6" cm="1">
        <f t="array" ref="F762">_xlfn.IFS(ISBLANK(citizen_services_records_log!F762),"None", TYPE(citizen_services_records_log!F762)=1,citizen_services_records_log!F762,citizen_services_records_log!F762="ID NOT PROVIDED","ID not provided" )</f>
        <v>7100000000000</v>
      </c>
      <c r="G762" s="4">
        <f>IF(ISBLANK(citizen_services_records_log!G762),"None",IF(ISNUMBER(citizen_services_records_log!G762),citizen_services_records_log!G762,DATE(RIGHT(citizen_services_records_log!G762,4),MID(citizen_services_records_log!G762,4,2),LEFT(citizen_services_records_log!G762,2))))</f>
        <v>26040</v>
      </c>
      <c r="H762" s="5" t="str" cm="1">
        <f t="array" ref="H762">_xlfn.IFS(citizen_services_records_log!H762="M", "Male", citizen_services_records_log!H762 = "F", "Female", citizen_services_records_log!H762="male", "Male", citizen_services_records_log!H762="female","Female", ISBLANK(citizen_services_records_log!H762),"None", citizen_services_records_log!H762 = "Female", "Female", citizen_services_records_log!H762="Male","Male")</f>
        <v>Female</v>
      </c>
      <c r="I762" s="6" t="str">
        <f>IF(OR(ISBLANK(citizen_services_records_log!I762),UPPER(TRIM(citizen_services_records_log!I762))="N/A"),"None",_xlfn.LET(_xlpm.d,RIGHT(SUBSTITUTE(SUBSTITUTE(SUBSTITUTE(SUBSTITUTE(citizen_services_records_log!I762," ",""),"-",""),"(",""),")",""),9),"0"&amp;LEFT(_xlpm.d,2)&amp;" "&amp;MID(_xlpm.d,3,3)&amp;" "&amp;RIGHT(_xlpm.d,4)))</f>
        <v>063 507 9741</v>
      </c>
      <c r="J762" s="5" t="str" cm="1">
        <f t="array" ref="J762">_xlfn.IFS(ISTEXT(citizen_services_records_log!J762),citizen_services_records_log!J762,ISBLANK(citizen_services_records_log!J762),"None")</f>
        <v>Ward 19</v>
      </c>
      <c r="K762" s="5" t="str" cm="1">
        <f t="array" ref="K762">_xlfn.IFS(ISTEXT(citizen_services_records_log!K762),citizen_services_records_log!K762, ISBLANK(citizen_services_records_log!K762),"None")</f>
        <v>None</v>
      </c>
      <c r="L762" s="5" t="str" cm="1">
        <f t="array" ref="L762">SUBSTITUTE(PROPER(_xlfn.IFS(ISTEXT(citizen_services_records_log!L762),citizen_services_records_log!L762, ISBLANK(citizen_services_records_log!L762),"None")),"Id","ID",1)</f>
        <v>Under Review</v>
      </c>
      <c r="M762" s="5" t="str" cm="1">
        <f t="array" ref="M762">IF(citizen_services_records_log!M762 = "Re-opened","Re-opened",PROPER(_xlfn.IFS(ISTEXT(citizen_services_records_log!M762),citizen_services_records_log!M762, ISBLANK(citizen_services_records_log!M762),"None")))</f>
        <v>Resolved</v>
      </c>
      <c r="N762" s="5" t="str" cm="1">
        <f t="array" ref="N762">(_xlfn.IFS(ISTEXT(citizen_services_records_log!N762),citizen_services_records_log!N762,ISBLANK(citizen_services_records_log!N762),"None"))</f>
        <v>Q186</v>
      </c>
      <c r="O762" s="5" t="str" cm="1">
        <f t="array" ref="O762">_xlfn.IFS(ISTEXT(citizen_services_records_log!O762),PROPER(citizen_services_records_log!O762),ISBLANK(citizen_services_records_log!O762),"None")</f>
        <v>Deon Radebe</v>
      </c>
      <c r="P762" s="4" t="str">
        <f>IF(ISBLANK(citizen_services_records_log!P762),"None",IF(ISNUMBER(citizen_services_records_log!P762),citizen_services_records_log!P762,DATE(RIGHT(citizen_services_records_log!P762,4),MID(citizen_services_records_log!P762,4,2),LEFT(citizen_services_records_log!P762,2))))</f>
        <v>None</v>
      </c>
      <c r="Q762" s="5" t="str" cm="1">
        <f t="array" ref="Q762">SUBSTITUTE(_xlfn.IFS(ISTEXT(citizen_services_records_log!Q762),PROPER(citizen_services_records_log!Q762),ISBLANK(citizen_services_records_log!Q762),"None"),"Id","ID",1)</f>
        <v>None</v>
      </c>
    </row>
    <row r="763" spans="1:17" x14ac:dyDescent="0.3">
      <c r="A763" s="5" t="str">
        <f>IF(ISBLANK(citizen_services_records_log!A763),"None",(CONCATENATE(UPPER(_xlfn.TEXTBEFORE(SUBSTITUTE(citizen_services_records_log!A763, "-", ""), {"0","1","2","3","4","5","6","7","8","9"}, 1)),"-",RIGHT(citizen_services_records_log!A763,6))))</f>
        <v>DHA-000120</v>
      </c>
      <c r="B763" s="2">
        <f>IF(ISBLANK(citizen_services_records_log!B763),"None",IF(ISNUMBER(citizen_services_records_log!B763),citizen_services_records_log!B763,DATE(RIGHT(citizen_services_records_log!B763,4),MID(citizen_services_records_log!B763,4,2),LEFT(citizen_services_records_log!B763,2))))</f>
        <v>46163</v>
      </c>
      <c r="C763" s="5" t="str">
        <f>IF(citizen_services_records_log!C763 = "SASSA Grant Status Enquiry","SASSA - Grant Status Enquiry",IF(citizen_services_records_log!C763 = "SASSA Grant Application",  "SASSA - Grant Application", IF(citizen_services_records_log!C763=0,"None", citizen_services_records_log!C763)))</f>
        <v>Home Affairs - Birth Certificate</v>
      </c>
      <c r="D763" s="5" t="str" cm="1">
        <f t="array" ref="D763">_xlfn.IFS(ISTEXT(citizen_services_records_log!D763),PROPER(citizen_services_records_log!D763),ISBLANK(citizen_services_records_log!D763),"None")</f>
        <v>Three Rivers Clinic</v>
      </c>
      <c r="E763" s="5" t="str" cm="1">
        <f t="array" ref="E763">_xlfn.IFS(ISTEXT(citizen_services_records_log!E763),PROPER(citizen_services_records_log!E763),ISBLANK(citizen_services_records_log!E763),"None")</f>
        <v>Refilwe Van Der Merwe</v>
      </c>
      <c r="F763" s="6" cm="1">
        <f t="array" ref="F763">_xlfn.IFS(ISBLANK(citizen_services_records_log!F763),"None", TYPE(citizen_services_records_log!F763)=1,citizen_services_records_log!F763,citizen_services_records_log!F763="ID NOT PROVIDED","ID not provided" )</f>
        <v>7010000000000</v>
      </c>
      <c r="G763" s="4" t="str">
        <f>IF(ISBLANK(citizen_services_records_log!G763),"None",IF(ISNUMBER(citizen_services_records_log!G763),citizen_services_records_log!G763,DATE(RIGHT(citizen_services_records_log!G763,4),MID(citizen_services_records_log!G763,4,2),LEFT(citizen_services_records_log!G763,2))))</f>
        <v>None</v>
      </c>
      <c r="H763" s="5" t="str" cm="1">
        <f t="array" ref="H763">_xlfn.IFS(citizen_services_records_log!H763="M", "Male", citizen_services_records_log!H763 = "F", "Female", citizen_services_records_log!H763="male", "Male", citizen_services_records_log!H763="female","Female", ISBLANK(citizen_services_records_log!H763),"None", citizen_services_records_log!H763 = "Female", "Female", citizen_services_records_log!H763="Male","Male")</f>
        <v>Male</v>
      </c>
      <c r="I763" s="6" t="str">
        <f>IF(OR(ISBLANK(citizen_services_records_log!I763),UPPER(TRIM(citizen_services_records_log!I763))="N/A"),"None",_xlfn.LET(_xlpm.d,RIGHT(SUBSTITUTE(SUBSTITUTE(SUBSTITUTE(SUBSTITUTE(citizen_services_records_log!I763," ",""),"-",""),"(",""),")",""),9),"0"&amp;LEFT(_xlpm.d,2)&amp;" "&amp;MID(_xlpm.d,3,3)&amp;" "&amp;RIGHT(_xlpm.d,4)))</f>
        <v>078 449 8792</v>
      </c>
      <c r="J763" s="5" t="str" cm="1">
        <f t="array" ref="J763">_xlfn.IFS(ISTEXT(citizen_services_records_log!J763),citizen_services_records_log!J763,ISBLANK(citizen_services_records_log!J763),"None")</f>
        <v>Ward 4</v>
      </c>
      <c r="K763" s="5" t="str" cm="1">
        <f t="array" ref="K763">_xlfn.IFS(ISTEXT(citizen_services_records_log!K763),citizen_services_records_log!K763, ISBLANK(citizen_services_records_log!K763),"None")</f>
        <v>None</v>
      </c>
      <c r="L763" s="5" t="str" cm="1">
        <f t="array" ref="L763">SUBSTITUTE(PROPER(_xlfn.IFS(ISTEXT(citizen_services_records_log!L763),citizen_services_records_log!L763, ISBLANK(citizen_services_records_log!L763),"None")),"Id","ID",1)</f>
        <v>Awaiting Home Affairs Confirmation</v>
      </c>
      <c r="M763" s="5" t="str" cm="1">
        <f t="array" ref="M763">IF(citizen_services_records_log!M763 = "Re-opened","Re-opened",PROPER(_xlfn.IFS(ISTEXT(citizen_services_records_log!M763),citizen_services_records_log!M763, ISBLANK(citizen_services_records_log!M763),"None")))</f>
        <v>Re-opened</v>
      </c>
      <c r="N763" s="5" t="str" cm="1">
        <f t="array" ref="N763">(_xlfn.IFS(ISTEXT(citizen_services_records_log!N763),citizen_services_records_log!N763,ISBLANK(citizen_services_records_log!N763),"None"))</f>
        <v>Q078</v>
      </c>
      <c r="O763" s="5" t="str" cm="1">
        <f t="array" ref="O763">_xlfn.IFS(ISTEXT(citizen_services_records_log!O763),PROPER(citizen_services_records_log!O763),ISBLANK(citizen_services_records_log!O763),"None")</f>
        <v>Deon Meyer</v>
      </c>
      <c r="P763" s="4" t="str">
        <f>IF(ISBLANK(citizen_services_records_log!P763),"None",IF(ISNUMBER(citizen_services_records_log!P763),citizen_services_records_log!P763,DATE(RIGHT(citizen_services_records_log!P763,4),MID(citizen_services_records_log!P763,4,2),LEFT(citizen_services_records_log!P763,2))))</f>
        <v>None</v>
      </c>
      <c r="Q763" s="5" t="str" cm="1">
        <f t="array" ref="Q763">SUBSTITUTE(_xlfn.IFS(ISTEXT(citizen_services_records_log!Q763),PROPER(citizen_services_records_log!Q763),ISBLANK(citizen_services_records_log!Q763),"None"),"Id","ID",1)</f>
        <v>Elderly Applicant Assisted Due To Mobility Issues</v>
      </c>
    </row>
    <row r="764" spans="1:17" x14ac:dyDescent="0.3">
      <c r="A764" s="5" t="str">
        <f>IF(ISBLANK(citizen_services_records_log!A764),"None",(CONCATENATE(UPPER(_xlfn.TEXTBEFORE(SUBSTITUTE(citizen_services_records_log!A764, "-", ""), {"0","1","2","3","4","5","6","7","8","9"}, 1)),"-",RIGHT(citizen_services_records_log!A764,6))))</f>
        <v>CLN-000059</v>
      </c>
      <c r="B764" s="2">
        <f>IF(ISBLANK(citizen_services_records_log!B764),"None",IF(ISNUMBER(citizen_services_records_log!B764),citizen_services_records_log!B764,DATE(RIGHT(citizen_services_records_log!B764,4),MID(citizen_services_records_log!B764,4,2),LEFT(citizen_services_records_log!B764,2))))</f>
        <v>46060</v>
      </c>
      <c r="C764" s="5" t="str">
        <f>IF(citizen_services_records_log!C764 = "SASSA Grant Status Enquiry","SASSA - Grant Status Enquiry",IF(citizen_services_records_log!C764 = "SASSA Grant Application",  "SASSA - Grant Application", IF(citizen_services_records_log!C764=0,"None", citizen_services_records_log!C764)))</f>
        <v>Clinic - General Consultation</v>
      </c>
      <c r="D764" s="5" t="str" cm="1">
        <f t="array" ref="D764">_xlfn.IFS(ISTEXT(citizen_services_records_log!D764),PROPER(citizen_services_records_log!D764),ISBLANK(citizen_services_records_log!D764),"None")</f>
        <v>Boipatong Clinic</v>
      </c>
      <c r="E764" s="5" t="str" cm="1">
        <f t="array" ref="E764">_xlfn.IFS(ISTEXT(citizen_services_records_log!E764),PROPER(citizen_services_records_log!E764),ISBLANK(citizen_services_records_log!E764),"None")</f>
        <v>Bongani Kruger</v>
      </c>
      <c r="F764" s="6" cm="1">
        <f t="array" ref="F764">_xlfn.IFS(ISBLANK(citizen_services_records_log!F764),"None", TYPE(citizen_services_records_log!F764)=1,citizen_services_records_log!F764,citizen_services_records_log!F764="ID NOT PROVIDED","ID not provided" )</f>
        <v>6310000000000</v>
      </c>
      <c r="G764" s="4">
        <f>IF(ISBLANK(citizen_services_records_log!G764),"None",IF(ISNUMBER(citizen_services_records_log!G764),citizen_services_records_log!G764,DATE(RIGHT(citizen_services_records_log!G764,4),MID(citizen_services_records_log!G764,4,2),LEFT(citizen_services_records_log!G764,2))))</f>
        <v>23182</v>
      </c>
      <c r="H764" s="5" t="str" cm="1">
        <f t="array" ref="H764">_xlfn.IFS(citizen_services_records_log!H764="M", "Male", citizen_services_records_log!H764 = "F", "Female", citizen_services_records_log!H764="male", "Male", citizen_services_records_log!H764="female","Female", ISBLANK(citizen_services_records_log!H764),"None", citizen_services_records_log!H764 = "Female", "Female", citizen_services_records_log!H764="Male","Male")</f>
        <v>Male</v>
      </c>
      <c r="I764" s="6" t="str">
        <f>IF(OR(ISBLANK(citizen_services_records_log!I764),UPPER(TRIM(citizen_services_records_log!I764))="N/A"),"None",_xlfn.LET(_xlpm.d,RIGHT(SUBSTITUTE(SUBSTITUTE(SUBSTITUTE(SUBSTITUTE(citizen_services_records_log!I764," ",""),"-",""),"(",""),")",""),9),"0"&amp;LEFT(_xlpm.d,2)&amp;" "&amp;MID(_xlpm.d,3,3)&amp;" "&amp;RIGHT(_xlpm.d,4)))</f>
        <v>None</v>
      </c>
      <c r="J764" s="5" t="str" cm="1">
        <f t="array" ref="J764">_xlfn.IFS(ISTEXT(citizen_services_records_log!J764),citizen_services_records_log!J764,ISBLANK(citizen_services_records_log!J764),"None")</f>
        <v>Ward 15</v>
      </c>
      <c r="K764" s="5" t="str" cm="1">
        <f t="array" ref="K764">_xlfn.IFS(ISTEXT(citizen_services_records_log!K764),citizen_services_records_log!K764, ISBLANK(citizen_services_records_log!K764),"None")</f>
        <v>None</v>
      </c>
      <c r="L764" s="5" t="str" cm="1">
        <f t="array" ref="L764">SUBSTITUTE(PROPER(_xlfn.IFS(ISTEXT(citizen_services_records_log!L764),citizen_services_records_log!L764, ISBLANK(citizen_services_records_log!L764),"None")),"Id","ID",1)</f>
        <v>Under Review</v>
      </c>
      <c r="M764" s="5" t="str" cm="1">
        <f t="array" ref="M764">IF(citizen_services_records_log!M764 = "Re-opened","Re-opened",PROPER(_xlfn.IFS(ISTEXT(citizen_services_records_log!M764),citizen_services_records_log!M764, ISBLANK(citizen_services_records_log!M764),"None")))</f>
        <v>Captured</v>
      </c>
      <c r="N764" s="5" t="str" cm="1">
        <f t="array" ref="N764">(_xlfn.IFS(ISTEXT(citizen_services_records_log!N764),citizen_services_records_log!N764,ISBLANK(citizen_services_records_log!N764),"None"))</f>
        <v>Q134</v>
      </c>
      <c r="O764" s="5" t="str" cm="1">
        <f t="array" ref="O764">_xlfn.IFS(ISTEXT(citizen_services_records_log!O764),PROPER(citizen_services_records_log!O764),ISBLANK(citizen_services_records_log!O764),"None")</f>
        <v>Lerato Swart</v>
      </c>
      <c r="P764" s="4" t="str">
        <f>IF(ISBLANK(citizen_services_records_log!P764),"None",IF(ISNUMBER(citizen_services_records_log!P764),citizen_services_records_log!P764,DATE(RIGHT(citizen_services_records_log!P764,4),MID(citizen_services_records_log!P764,4,2),LEFT(citizen_services_records_log!P764,2))))</f>
        <v>None</v>
      </c>
      <c r="Q764" s="5" t="str" cm="1">
        <f t="array" ref="Q764">SUBSTITUTE(_xlfn.IFS(ISTEXT(citizen_services_records_log!Q764),PROPER(citizen_services_records_log!Q764),ISBLANK(citizen_services_records_log!Q764),"None"),"Id","ID",1)</f>
        <v>None</v>
      </c>
    </row>
    <row r="765" spans="1:17" x14ac:dyDescent="0.3">
      <c r="A765" s="5" t="str">
        <f>IF(ISBLANK(citizen_services_records_log!A765),"None",(CONCATENATE(UPPER(_xlfn.TEXTBEFORE(SUBSTITUTE(citizen_services_records_log!A765, "-", ""), {"0","1","2","3","4","5","6","7","8","9"}, 1)),"-",RIGHT(citizen_services_records_log!A765,6))))</f>
        <v>SASSA-000263</v>
      </c>
      <c r="B765" s="2">
        <f>IF(ISBLANK(citizen_services_records_log!B765),"None",IF(ISNUMBER(citizen_services_records_log!B765),citizen_services_records_log!B765,DATE(RIGHT(citizen_services_records_log!B765,4),MID(citizen_services_records_log!B765,4,2),LEFT(citizen_services_records_log!B765,2))))</f>
        <v>46088</v>
      </c>
      <c r="C765" s="5" t="str">
        <f>IF(citizen_services_records_log!C765 = "SASSA Grant Status Enquiry","SASSA - Grant Status Enquiry",IF(citizen_services_records_log!C765 = "SASSA Grant Application",  "SASSA - Grant Application", IF(citizen_services_records_log!C765=0,"None", citizen_services_records_log!C765)))</f>
        <v>SASSA - Grant Status Enquiry</v>
      </c>
      <c r="D765" s="5" t="str" cm="1">
        <f t="array" ref="D765">_xlfn.IFS(ISTEXT(citizen_services_records_log!D765),PROPER(citizen_services_records_log!D765),ISBLANK(citizen_services_records_log!D765),"None")</f>
        <v>Vereeniging Home Affairs</v>
      </c>
      <c r="E765" s="5" t="str" cm="1">
        <f t="array" ref="E765">_xlfn.IFS(ISTEXT(citizen_services_records_log!E765),PROPER(citizen_services_records_log!E765),ISBLANK(citizen_services_records_log!E765),"None")</f>
        <v>Tumelo Mokoena</v>
      </c>
      <c r="F765" s="6" cm="1">
        <f t="array" ref="F765">_xlfn.IFS(ISBLANK(citizen_services_records_log!F765),"None", TYPE(citizen_services_records_log!F765)=1,citizen_services_records_log!F765,citizen_services_records_log!F765="ID NOT PROVIDED","ID not provided" )</f>
        <v>5910000000000</v>
      </c>
      <c r="G765" s="4">
        <f>IF(ISBLANK(citizen_services_records_log!G765),"None",IF(ISNUMBER(citizen_services_records_log!G765),citizen_services_records_log!G765,DATE(RIGHT(citizen_services_records_log!G765,4),MID(citizen_services_records_log!G765,4,2),LEFT(citizen_services_records_log!G765,2))))</f>
        <v>21723</v>
      </c>
      <c r="H765" s="5" t="str" cm="1">
        <f t="array" ref="H765">_xlfn.IFS(citizen_services_records_log!H765="M", "Male", citizen_services_records_log!H765 = "F", "Female", citizen_services_records_log!H765="male", "Male", citizen_services_records_log!H765="female","Female", ISBLANK(citizen_services_records_log!H765),"None", citizen_services_records_log!H765 = "Female", "Female", citizen_services_records_log!H765="Male","Male")</f>
        <v>Female</v>
      </c>
      <c r="I765" s="6" t="str">
        <f>IF(OR(ISBLANK(citizen_services_records_log!I765),UPPER(TRIM(citizen_services_records_log!I765))="N/A"),"None",_xlfn.LET(_xlpm.d,RIGHT(SUBSTITUTE(SUBSTITUTE(SUBSTITUTE(SUBSTITUTE(citizen_services_records_log!I765," ",""),"-",""),"(",""),")",""),9),"0"&amp;LEFT(_xlpm.d,2)&amp;" "&amp;MID(_xlpm.d,3,3)&amp;" "&amp;RIGHT(_xlpm.d,4)))</f>
        <v>None</v>
      </c>
      <c r="J765" s="5" t="str" cm="1">
        <f t="array" ref="J765">_xlfn.IFS(ISTEXT(citizen_services_records_log!J765),citizen_services_records_log!J765,ISBLANK(citizen_services_records_log!J765),"None")</f>
        <v>Ward 9</v>
      </c>
      <c r="K765" s="5" t="str" cm="1">
        <f t="array" ref="K765">_xlfn.IFS(ISTEXT(citizen_services_records_log!K765),citizen_services_records_log!K765, ISBLANK(citizen_services_records_log!K765),"None")</f>
        <v>Disability Grant</v>
      </c>
      <c r="L765" s="5" t="str" cm="1">
        <f t="array" ref="L765">SUBSTITUTE(PROPER(_xlfn.IFS(ISTEXT(citizen_services_records_log!L765),citizen_services_records_log!L765, ISBLANK(citizen_services_records_log!L765),"None")),"Id","ID",1)</f>
        <v>Awaiting Home Affairs Confirmation</v>
      </c>
      <c r="M765" s="5" t="str" cm="1">
        <f t="array" ref="M765">IF(citizen_services_records_log!M765 = "Re-opened","Re-opened",PROPER(_xlfn.IFS(ISTEXT(citizen_services_records_log!M765),citizen_services_records_log!M765, ISBLANK(citizen_services_records_log!M765),"None")))</f>
        <v>Re-opened</v>
      </c>
      <c r="N765" s="5" t="str" cm="1">
        <f t="array" ref="N765">(_xlfn.IFS(ISTEXT(citizen_services_records_log!N765),citizen_services_records_log!N765,ISBLANK(citizen_services_records_log!N765),"None"))</f>
        <v>Q039</v>
      </c>
      <c r="O765" s="5" t="str" cm="1">
        <f t="array" ref="O765">_xlfn.IFS(ISTEXT(citizen_services_records_log!O765),PROPER(citizen_services_records_log!O765),ISBLANK(citizen_services_records_log!O765),"None")</f>
        <v>None</v>
      </c>
      <c r="P765" s="4" t="str">
        <f>IF(ISBLANK(citizen_services_records_log!P765),"None",IF(ISNUMBER(citizen_services_records_log!P765),citizen_services_records_log!P765,DATE(RIGHT(citizen_services_records_log!P765,4),MID(citizen_services_records_log!P765,4,2),LEFT(citizen_services_records_log!P765,2))))</f>
        <v>None</v>
      </c>
      <c r="Q765" s="5" t="str" cm="1">
        <f t="array" ref="Q765">SUBSTITUTE(_xlfn.IFS(ISTEXT(citizen_services_records_log!Q765),PROPER(citizen_services_records_log!Q765),ISBLANK(citizen_services_records_log!Q765),"None"),"Id","ID",1)</f>
        <v>Home Affairs System Down For Maintenance During Visit</v>
      </c>
    </row>
    <row r="766" spans="1:17" x14ac:dyDescent="0.3">
      <c r="A766" s="5" t="str">
        <f>IF(ISBLANK(citizen_services_records_log!A766),"None",(CONCATENATE(UPPER(_xlfn.TEXTBEFORE(SUBSTITUTE(citizen_services_records_log!A766, "-", ""), {"0","1","2","3","4","5","6","7","8","9"}, 1)),"-",RIGHT(citizen_services_records_log!A766,6))))</f>
        <v>DHA-000571</v>
      </c>
      <c r="B766" s="2">
        <f>IF(ISBLANK(citizen_services_records_log!B766),"None",IF(ISNUMBER(citizen_services_records_log!B766),citizen_services_records_log!B766,DATE(RIGHT(citizen_services_records_log!B766,4),MID(citizen_services_records_log!B766,4,2),LEFT(citizen_services_records_log!B766,2))))</f>
        <v>46303</v>
      </c>
      <c r="C766" s="5" t="str">
        <f>IF(citizen_services_records_log!C766 = "SASSA Grant Status Enquiry","SASSA - Grant Status Enquiry",IF(citizen_services_records_log!C766 = "SASSA Grant Application",  "SASSA - Grant Application", IF(citizen_services_records_log!C766=0,"None", citizen_services_records_log!C766)))</f>
        <v>Home Affairs - Birth Certificate</v>
      </c>
      <c r="D766" s="5" t="str" cm="1">
        <f t="array" ref="D766">_xlfn.IFS(ISTEXT(citizen_services_records_log!D766),PROPER(citizen_services_records_log!D766),ISBLANK(citizen_services_records_log!D766),"None")</f>
        <v>Sebokeng Sassa Office</v>
      </c>
      <c r="E766" s="5" t="str" cm="1">
        <f t="array" ref="E766">_xlfn.IFS(ISTEXT(citizen_services_records_log!E766),PROPER(citizen_services_records_log!E766),ISBLANK(citizen_services_records_log!E766),"None")</f>
        <v>Dorah Khumalo</v>
      </c>
      <c r="F766" s="6" cm="1">
        <f t="array" ref="F766">_xlfn.IFS(ISBLANK(citizen_services_records_log!F766),"None", TYPE(citizen_services_records_log!F766)=1,citizen_services_records_log!F766,citizen_services_records_log!F766="ID NOT PROVIDED","ID not provided" )</f>
        <v>806000000000</v>
      </c>
      <c r="G766" s="4">
        <f>IF(ISBLANK(citizen_services_records_log!G766),"None",IF(ISNUMBER(citizen_services_records_log!G766),citizen_services_records_log!G766,DATE(RIGHT(citizen_services_records_log!G766,4),MID(citizen_services_records_log!G766,4,2),LEFT(citizen_services_records_log!G766,2))))</f>
        <v>39619</v>
      </c>
      <c r="H766" s="5" t="str" cm="1">
        <f t="array" ref="H766">_xlfn.IFS(citizen_services_records_log!H766="M", "Male", citizen_services_records_log!H766 = "F", "Female", citizen_services_records_log!H766="male", "Male", citizen_services_records_log!H766="female","Female", ISBLANK(citizen_services_records_log!H766),"None", citizen_services_records_log!H766 = "Female", "Female", citizen_services_records_log!H766="Male","Male")</f>
        <v>Female</v>
      </c>
      <c r="I766" s="6" t="str">
        <f>IF(OR(ISBLANK(citizen_services_records_log!I766),UPPER(TRIM(citizen_services_records_log!I766))="N/A"),"None",_xlfn.LET(_xlpm.d,RIGHT(SUBSTITUTE(SUBSTITUTE(SUBSTITUTE(SUBSTITUTE(citizen_services_records_log!I766," ",""),"-",""),"(",""),")",""),9),"0"&amp;LEFT(_xlpm.d,2)&amp;" "&amp;MID(_xlpm.d,3,3)&amp;" "&amp;RIGHT(_xlpm.d,4)))</f>
        <v>061 949 6916</v>
      </c>
      <c r="J766" s="5" t="str" cm="1">
        <f t="array" ref="J766">_xlfn.IFS(ISTEXT(citizen_services_records_log!J766),citizen_services_records_log!J766,ISBLANK(citizen_services_records_log!J766),"None")</f>
        <v>Ward 8</v>
      </c>
      <c r="K766" s="5" t="str" cm="1">
        <f t="array" ref="K766">_xlfn.IFS(ISTEXT(citizen_services_records_log!K766),citizen_services_records_log!K766, ISBLANK(citizen_services_records_log!K766),"None")</f>
        <v>None</v>
      </c>
      <c r="L766" s="5" t="str" cm="1">
        <f t="array" ref="L766">SUBSTITUTE(PROPER(_xlfn.IFS(ISTEXT(citizen_services_records_log!L766),citizen_services_records_log!L766, ISBLANK(citizen_services_records_log!L766),"None")),"Id","ID",1)</f>
        <v>Complete</v>
      </c>
      <c r="M766" s="5" t="str" cm="1">
        <f t="array" ref="M766">IF(citizen_services_records_log!M766 = "Re-opened","Re-opened",PROPER(_xlfn.IFS(ISTEXT(citizen_services_records_log!M766),citizen_services_records_log!M766, ISBLANK(citizen_services_records_log!M766),"None")))</f>
        <v>Closed</v>
      </c>
      <c r="N766" s="5" t="str" cm="1">
        <f t="array" ref="N766">(_xlfn.IFS(ISTEXT(citizen_services_records_log!N766),citizen_services_records_log!N766,ISBLANK(citizen_services_records_log!N766),"None"))</f>
        <v>Q265</v>
      </c>
      <c r="O766" s="5" t="str" cm="1">
        <f t="array" ref="O766">_xlfn.IFS(ISTEXT(citizen_services_records_log!O766),PROPER(citizen_services_records_log!O766),ISBLANK(citizen_services_records_log!O766),"None")</f>
        <v>None</v>
      </c>
      <c r="P766" s="4" t="str">
        <f>IF(ISBLANK(citizen_services_records_log!P766),"None",IF(ISNUMBER(citizen_services_records_log!P766),citizen_services_records_log!P766,DATE(RIGHT(citizen_services_records_log!P766,4),MID(citizen_services_records_log!P766,4,2),LEFT(citizen_services_records_log!P766,2))))</f>
        <v>None</v>
      </c>
      <c r="Q766" s="5" t="str" cm="1">
        <f t="array" ref="Q766">SUBSTITUTE(_xlfn.IFS(ISTEXT(citizen_services_records_log!Q766),PROPER(citizen_services_records_log!Q766),ISBLANK(citizen_services_records_log!Q766),"None"),"Id","ID",1)</f>
        <v>System Offline - Captured Manually, Will Upload Later</v>
      </c>
    </row>
    <row r="767" spans="1:17" x14ac:dyDescent="0.3">
      <c r="A767" s="5" t="str">
        <f>IF(ISBLANK(citizen_services_records_log!A767),"None",(CONCATENATE(UPPER(_xlfn.TEXTBEFORE(SUBSTITUTE(citizen_services_records_log!A767, "-", ""), {"0","1","2","3","4","5","6","7","8","9"}, 1)),"-",RIGHT(citizen_services_records_log!A767,6))))</f>
        <v>DHA-000169</v>
      </c>
      <c r="B767" s="2">
        <f>IF(ISBLANK(citizen_services_records_log!B767),"None",IF(ISNUMBER(citizen_services_records_log!B767),citizen_services_records_log!B767,DATE(RIGHT(citizen_services_records_log!B767,4),MID(citizen_services_records_log!B767,4,2),LEFT(citizen_services_records_log!B767,2))))</f>
        <v>46260</v>
      </c>
      <c r="C767" s="5" t="str">
        <f>IF(citizen_services_records_log!C767 = "SASSA Grant Status Enquiry","SASSA - Grant Status Enquiry",IF(citizen_services_records_log!C767 = "SASSA Grant Application",  "SASSA - Grant Application", IF(citizen_services_records_log!C767=0,"None", citizen_services_records_log!C767)))</f>
        <v>Home Affairs - ID Application</v>
      </c>
      <c r="D767" s="5" t="str" cm="1">
        <f t="array" ref="D767">_xlfn.IFS(ISTEXT(citizen_services_records_log!D767),PROPER(citizen_services_records_log!D767),ISBLANK(citizen_services_records_log!D767),"None")</f>
        <v>Sebokeng Sassa Office</v>
      </c>
      <c r="E767" s="5" t="str" cm="1">
        <f t="array" ref="E767">_xlfn.IFS(ISTEXT(citizen_services_records_log!E767),PROPER(citizen_services_records_log!E767),ISBLANK(citizen_services_records_log!E767),"None")</f>
        <v>Grace Nkosi</v>
      </c>
      <c r="F767" s="6" cm="1">
        <f t="array" ref="F767">_xlfn.IFS(ISBLANK(citizen_services_records_log!F767),"None", TYPE(citizen_services_records_log!F767)=1,citizen_services_records_log!F767,citizen_services_records_log!F767="ID NOT PROVIDED","ID not provided" )</f>
        <v>7200000000000</v>
      </c>
      <c r="G767" s="4">
        <f>IF(ISBLANK(citizen_services_records_log!G767),"None",IF(ISNUMBER(citizen_services_records_log!G767),citizen_services_records_log!G767,DATE(RIGHT(citizen_services_records_log!G767,4),MID(citizen_services_records_log!G767,4,2),LEFT(citizen_services_records_log!G767,2))))</f>
        <v>26300</v>
      </c>
      <c r="H767" s="5" t="str" cm="1">
        <f t="array" ref="H767">_xlfn.IFS(citizen_services_records_log!H767="M", "Male", citizen_services_records_log!H767 = "F", "Female", citizen_services_records_log!H767="male", "Male", citizen_services_records_log!H767="female","Female", ISBLANK(citizen_services_records_log!H767),"None", citizen_services_records_log!H767 = "Female", "Female", citizen_services_records_log!H767="Male","Male")</f>
        <v>Male</v>
      </c>
      <c r="I767" s="6" t="str">
        <f>IF(OR(ISBLANK(citizen_services_records_log!I767),UPPER(TRIM(citizen_services_records_log!I767))="N/A"),"None",_xlfn.LET(_xlpm.d,RIGHT(SUBSTITUTE(SUBSTITUTE(SUBSTITUTE(SUBSTITUTE(citizen_services_records_log!I767," ",""),"-",""),"(",""),")",""),9),"0"&amp;LEFT(_xlpm.d,2)&amp;" "&amp;MID(_xlpm.d,3,3)&amp;" "&amp;RIGHT(_xlpm.d,4)))</f>
        <v>065 838 9232</v>
      </c>
      <c r="J767" s="5" t="str" cm="1">
        <f t="array" ref="J767">_xlfn.IFS(ISTEXT(citizen_services_records_log!J767),citizen_services_records_log!J767,ISBLANK(citizen_services_records_log!J767),"None")</f>
        <v>Ward 18</v>
      </c>
      <c r="K767" s="5" t="str" cm="1">
        <f t="array" ref="K767">_xlfn.IFS(ISTEXT(citizen_services_records_log!K767),citizen_services_records_log!K767, ISBLANK(citizen_services_records_log!K767),"None")</f>
        <v>None</v>
      </c>
      <c r="L767" s="5" t="str" cm="1">
        <f t="array" ref="L767">SUBSTITUTE(PROPER(_xlfn.IFS(ISTEXT(citizen_services_records_log!L767),citizen_services_records_log!L767, ISBLANK(citizen_services_records_log!L767),"None")),"Id","ID",1)</f>
        <v>Under Review</v>
      </c>
      <c r="M767" s="5" t="str" cm="1">
        <f t="array" ref="M767">IF(citizen_services_records_log!M767 = "Re-opened","Re-opened",PROPER(_xlfn.IFS(ISTEXT(citizen_services_records_log!M767),citizen_services_records_log!M767, ISBLANK(citizen_services_records_log!M767),"None")))</f>
        <v>None</v>
      </c>
      <c r="N767" s="5" t="str" cm="1">
        <f t="array" ref="N767">(_xlfn.IFS(ISTEXT(citizen_services_records_log!N767),citizen_services_records_log!N767,ISBLANK(citizen_services_records_log!N767),"None"))</f>
        <v>Q241</v>
      </c>
      <c r="O767" s="5" t="str" cm="1">
        <f t="array" ref="O767">_xlfn.IFS(ISTEXT(citizen_services_records_log!O767),PROPER(citizen_services_records_log!O767),ISBLANK(citizen_services_records_log!O767),"None")</f>
        <v>Lerato Sithole</v>
      </c>
      <c r="P767" s="4" t="str">
        <f>IF(ISBLANK(citizen_services_records_log!P767),"None",IF(ISNUMBER(citizen_services_records_log!P767),citizen_services_records_log!P767,DATE(RIGHT(citizen_services_records_log!P767,4),MID(citizen_services_records_log!P767,4,2),LEFT(citizen_services_records_log!P767,2))))</f>
        <v>None</v>
      </c>
      <c r="Q767" s="5" t="str" cm="1">
        <f t="array" ref="Q767">SUBSTITUTE(_xlfn.IFS(ISTEXT(citizen_services_records_log!Q767),PROPER(citizen_services_records_log!Q767),ISBLANK(citizen_services_records_log!Q767),"None"),"Id","ID",1)</f>
        <v>Applicant Is A Minor, Guardian Present And Documented</v>
      </c>
    </row>
    <row r="768" spans="1:17" x14ac:dyDescent="0.3">
      <c r="A768" s="5" t="str">
        <f>IF(ISBLANK(citizen_services_records_log!A768),"None",(CONCATENATE(UPPER(_xlfn.TEXTBEFORE(SUBSTITUTE(citizen_services_records_log!A768, "-", ""), {"0","1","2","3","4","5","6","7","8","9"}, 1)),"-",RIGHT(citizen_services_records_log!A768,6))))</f>
        <v>CLN-000082</v>
      </c>
      <c r="B768" s="2">
        <f>IF(ISBLANK(citizen_services_records_log!B768),"None",IF(ISNUMBER(citizen_services_records_log!B768),citizen_services_records_log!B768,DATE(RIGHT(citizen_services_records_log!B768,4),MID(citizen_services_records_log!B768,4,2),LEFT(citizen_services_records_log!B768,2))))</f>
        <v>46157</v>
      </c>
      <c r="C768" s="5" t="str">
        <f>IF(citizen_services_records_log!C768 = "SASSA Grant Status Enquiry","SASSA - Grant Status Enquiry",IF(citizen_services_records_log!C768 = "SASSA Grant Application",  "SASSA - Grant Application", IF(citizen_services_records_log!C768=0,"None", citizen_services_records_log!C768)))</f>
        <v>Clinic - General Consultation</v>
      </c>
      <c r="D768" s="5" t="str" cm="1">
        <f t="array" ref="D768">_xlfn.IFS(ISTEXT(citizen_services_records_log!D768),PROPER(citizen_services_records_log!D768),ISBLANK(citizen_services_records_log!D768),"None")</f>
        <v>Sasolburg Home Affairs</v>
      </c>
      <c r="E768" s="5" t="str" cm="1">
        <f t="array" ref="E768">_xlfn.IFS(ISTEXT(citizen_services_records_log!E768),PROPER(citizen_services_records_log!E768),ISBLANK(citizen_services_records_log!E768),"None")</f>
        <v>Thabo Mokoena</v>
      </c>
      <c r="F768" s="6" t="str" cm="1">
        <f t="array" ref="F768">_xlfn.IFS(ISBLANK(citizen_services_records_log!F768),"None", TYPE(citizen_services_records_log!F768)=1,citizen_services_records_log!F768,citizen_services_records_log!F768="ID NOT PROVIDED","ID not provided" )</f>
        <v>None</v>
      </c>
      <c r="G768" s="4">
        <f>IF(ISBLANK(citizen_services_records_log!G768),"None",IF(ISNUMBER(citizen_services_records_log!G768),citizen_services_records_log!G768,DATE(RIGHT(citizen_services_records_log!G768,4),MID(citizen_services_records_log!G768,4,2),LEFT(citizen_services_records_log!G768,2))))</f>
        <v>28606</v>
      </c>
      <c r="H768" s="5" t="str" cm="1">
        <f t="array" ref="H768">_xlfn.IFS(citizen_services_records_log!H768="M", "Male", citizen_services_records_log!H768 = "F", "Female", citizen_services_records_log!H768="male", "Male", citizen_services_records_log!H768="female","Female", ISBLANK(citizen_services_records_log!H768),"None", citizen_services_records_log!H768 = "Female", "Female", citizen_services_records_log!H768="Male","Male")</f>
        <v>Male</v>
      </c>
      <c r="I768" s="6" t="str">
        <f>IF(OR(ISBLANK(citizen_services_records_log!I768),UPPER(TRIM(citizen_services_records_log!I768))="N/A"),"None",_xlfn.LET(_xlpm.d,RIGHT(SUBSTITUTE(SUBSTITUTE(SUBSTITUTE(SUBSTITUTE(citizen_services_records_log!I768," ",""),"-",""),"(",""),")",""),9),"0"&amp;LEFT(_xlpm.d,2)&amp;" "&amp;MID(_xlpm.d,3,3)&amp;" "&amp;RIGHT(_xlpm.d,4)))</f>
        <v>071 992 0498</v>
      </c>
      <c r="J768" s="5" t="str" cm="1">
        <f t="array" ref="J768">_xlfn.IFS(ISTEXT(citizen_services_records_log!J768),citizen_services_records_log!J768,ISBLANK(citizen_services_records_log!J768),"None")</f>
        <v>None</v>
      </c>
      <c r="K768" s="5" t="str" cm="1">
        <f t="array" ref="K768">_xlfn.IFS(ISTEXT(citizen_services_records_log!K768),citizen_services_records_log!K768, ISBLANK(citizen_services_records_log!K768),"None")</f>
        <v>None</v>
      </c>
      <c r="L768" s="5" t="str" cm="1">
        <f t="array" ref="L768">SUBSTITUTE(PROPER(_xlfn.IFS(ISTEXT(citizen_services_records_log!L768),citizen_services_records_log!L768, ISBLANK(citizen_services_records_log!L768),"None")),"Id","ID",1)</f>
        <v>Complete</v>
      </c>
      <c r="M768" s="5" t="str" cm="1">
        <f t="array" ref="M768">IF(citizen_services_records_log!M768 = "Re-opened","Re-opened",PROPER(_xlfn.IFS(ISTEXT(citizen_services_records_log!M768),citizen_services_records_log!M768, ISBLANK(citizen_services_records_log!M768),"None")))</f>
        <v>Escalated</v>
      </c>
      <c r="N768" s="5" t="str" cm="1">
        <f t="array" ref="N768">(_xlfn.IFS(ISTEXT(citizen_services_records_log!N768),citizen_services_records_log!N768,ISBLANK(citizen_services_records_log!N768),"None"))</f>
        <v>Q166</v>
      </c>
      <c r="O768" s="5" t="str" cm="1">
        <f t="array" ref="O768">_xlfn.IFS(ISTEXT(citizen_services_records_log!O768),PROPER(citizen_services_records_log!O768),ISBLANK(citizen_services_records_log!O768),"None")</f>
        <v>None</v>
      </c>
      <c r="P768" s="4" t="str">
        <f>IF(ISBLANK(citizen_services_records_log!P768),"None",IF(ISNUMBER(citizen_services_records_log!P768),citizen_services_records_log!P768,DATE(RIGHT(citizen_services_records_log!P768,4),MID(citizen_services_records_log!P768,4,2),LEFT(citizen_services_records_log!P768,2))))</f>
        <v>None</v>
      </c>
      <c r="Q768" s="5" t="str" cm="1">
        <f t="array" ref="Q768">SUBSTITUTE(_xlfn.IFS(ISTEXT(citizen_services_records_log!Q768),PROPER(citizen_services_records_log!Q768),ISBLANK(citizen_services_records_log!Q768),"None"),"Id","ID",1)</f>
        <v>Client To Return With Proof Of Residence</v>
      </c>
    </row>
    <row r="769" spans="1:17" x14ac:dyDescent="0.3">
      <c r="A769" s="5" t="str">
        <f>IF(ISBLANK(citizen_services_records_log!A769),"None",(CONCATENATE(UPPER(_xlfn.TEXTBEFORE(SUBSTITUTE(citizen_services_records_log!A769, "-", ""), {"0","1","2","3","4","5","6","7","8","9"}, 1)),"-",RIGHT(citizen_services_records_log!A769,6))))</f>
        <v>MUN-000783</v>
      </c>
      <c r="B769" s="2" t="str">
        <f>IF(ISBLANK(citizen_services_records_log!B769),"None",IF(ISNUMBER(citizen_services_records_log!B769),citizen_services_records_log!B769,DATE(RIGHT(citizen_services_records_log!B769,4),MID(citizen_services_records_log!B769,4,2),LEFT(citizen_services_records_log!B769,2))))</f>
        <v>None</v>
      </c>
      <c r="C769" s="5" t="str">
        <f>IF(citizen_services_records_log!C769 = "SASSA Grant Status Enquiry","SASSA - Grant Status Enquiry",IF(citizen_services_records_log!C769 = "SASSA Grant Application",  "SASSA - Grant Application", IF(citizen_services_records_log!C769=0,"None", citizen_services_records_log!C769)))</f>
        <v>Municipal - Account Query</v>
      </c>
      <c r="D769" s="5" t="str" cm="1">
        <f t="array" ref="D769">_xlfn.IFS(ISTEXT(citizen_services_records_log!D769),PROPER(citizen_services_records_log!D769),ISBLANK(citizen_services_records_log!D769),"None")</f>
        <v>Vereeniging Home Affairs</v>
      </c>
      <c r="E769" s="5" t="str" cm="1">
        <f t="array" ref="E769">_xlfn.IFS(ISTEXT(citizen_services_records_log!E769),PROPER(citizen_services_records_log!E769),ISBLANK(citizen_services_records_log!E769),"None")</f>
        <v>Mandla Botha</v>
      </c>
      <c r="F769" s="6" t="str" cm="1">
        <f t="array" ref="F769">_xlfn.IFS(ISBLANK(citizen_services_records_log!F769),"None", TYPE(citizen_services_records_log!F769)=1,citizen_services_records_log!F769,citizen_services_records_log!F769="ID NOT PROVIDED","ID not provided" )</f>
        <v>None</v>
      </c>
      <c r="G769" s="4">
        <f>IF(ISBLANK(citizen_services_records_log!G769),"None",IF(ISNUMBER(citizen_services_records_log!G769),citizen_services_records_log!G769,DATE(RIGHT(citizen_services_records_log!G769,4),MID(citizen_services_records_log!G769,4,2),LEFT(citizen_services_records_log!G769,2))))</f>
        <v>30674</v>
      </c>
      <c r="H769" s="5" t="str" cm="1">
        <f t="array" ref="H769">_xlfn.IFS(citizen_services_records_log!H769="M", "Male", citizen_services_records_log!H769 = "F", "Female", citizen_services_records_log!H769="male", "Male", citizen_services_records_log!H769="female","Female", ISBLANK(citizen_services_records_log!H769),"None", citizen_services_records_log!H769 = "Female", "Female", citizen_services_records_log!H769="Male","Male")</f>
        <v>Female</v>
      </c>
      <c r="I769" s="6" t="str">
        <f>IF(OR(ISBLANK(citizen_services_records_log!I769),UPPER(TRIM(citizen_services_records_log!I769))="N/A"),"None",_xlfn.LET(_xlpm.d,RIGHT(SUBSTITUTE(SUBSTITUTE(SUBSTITUTE(SUBSTITUTE(citizen_services_records_log!I769," ",""),"-",""),"(",""),")",""),9),"0"&amp;LEFT(_xlpm.d,2)&amp;" "&amp;MID(_xlpm.d,3,3)&amp;" "&amp;RIGHT(_xlpm.d,4)))</f>
        <v>None</v>
      </c>
      <c r="J769" s="5" t="str" cm="1">
        <f t="array" ref="J769">_xlfn.IFS(ISTEXT(citizen_services_records_log!J769),citizen_services_records_log!J769,ISBLANK(citizen_services_records_log!J769),"None")</f>
        <v>Ward 6</v>
      </c>
      <c r="K769" s="5" t="str" cm="1">
        <f t="array" ref="K769">_xlfn.IFS(ISTEXT(citizen_services_records_log!K769),citizen_services_records_log!K769, ISBLANK(citizen_services_records_log!K769),"None")</f>
        <v>None</v>
      </c>
      <c r="L769" s="5" t="str" cm="1">
        <f t="array" ref="L769">SUBSTITUTE(PROPER(_xlfn.IFS(ISTEXT(citizen_services_records_log!L769),citizen_services_records_log!L769, ISBLANK(citizen_services_records_log!L769),"None")),"Id","ID",1)</f>
        <v>Incomplete - Missing Proof Of Residence</v>
      </c>
      <c r="M769" s="5" t="str" cm="1">
        <f t="array" ref="M769">IF(citizen_services_records_log!M769 = "Re-opened","Re-opened",PROPER(_xlfn.IFS(ISTEXT(citizen_services_records_log!M769),citizen_services_records_log!M769, ISBLANK(citizen_services_records_log!M769),"None")))</f>
        <v>Captured</v>
      </c>
      <c r="N769" s="5" t="str" cm="1">
        <f t="array" ref="N769">(_xlfn.IFS(ISTEXT(citizen_services_records_log!N769),citizen_services_records_log!N769,ISBLANK(citizen_services_records_log!N769),"None"))</f>
        <v>Q144</v>
      </c>
      <c r="O769" s="5" t="str" cm="1">
        <f t="array" ref="O769">_xlfn.IFS(ISTEXT(citizen_services_records_log!O769),PROPER(citizen_services_records_log!O769),ISBLANK(citizen_services_records_log!O769),"None")</f>
        <v>Chris Khumalo</v>
      </c>
      <c r="P769" s="4" t="str">
        <f>IF(ISBLANK(citizen_services_records_log!P769),"None",IF(ISNUMBER(citizen_services_records_log!P769),citizen_services_records_log!P769,DATE(RIGHT(citizen_services_records_log!P769,4),MID(citizen_services_records_log!P769,4,2),LEFT(citizen_services_records_log!P769,2))))</f>
        <v>None</v>
      </c>
      <c r="Q769" s="5" t="str" cm="1">
        <f t="array" ref="Q769">SUBSTITUTE(_xlfn.IFS(ISTEXT(citizen_services_records_log!Q769),PROPER(citizen_services_records_log!Q769),ISBLANK(citizen_services_records_log!Q769),"None"),"Id","ID",1)</f>
        <v>Incorrect ID Number Provided Initially, Corrected</v>
      </c>
    </row>
    <row r="770" spans="1:17" x14ac:dyDescent="0.3">
      <c r="A770" s="5" t="str">
        <f>IF(ISBLANK(citizen_services_records_log!A770),"None",(CONCATENATE(UPPER(_xlfn.TEXTBEFORE(SUBSTITUTE(citizen_services_records_log!A770, "-", ""), {"0","1","2","3","4","5","6","7","8","9"}, 1)),"-",RIGHT(citizen_services_records_log!A770,6))))</f>
        <v>SASSA-000739</v>
      </c>
      <c r="B770" s="2">
        <f>IF(ISBLANK(citizen_services_records_log!B770),"None",IF(ISNUMBER(citizen_services_records_log!B770),citizen_services_records_log!B770,DATE(RIGHT(citizen_services_records_log!B770,4),MID(citizen_services_records_log!B770,4,2),LEFT(citizen_services_records_log!B770,2))))</f>
        <v>46278</v>
      </c>
      <c r="C770" s="5" t="str">
        <f>IF(citizen_services_records_log!C770 = "SASSA Grant Status Enquiry","SASSA - Grant Status Enquiry",IF(citizen_services_records_log!C770 = "SASSA Grant Application",  "SASSA - Grant Application", IF(citizen_services_records_log!C770=0,"None", citizen_services_records_log!C770)))</f>
        <v>SASSA - Grant Application</v>
      </c>
      <c r="D770" s="5" t="str" cm="1">
        <f t="array" ref="D770">_xlfn.IFS(ISTEXT(citizen_services_records_log!D770),PROPER(citizen_services_records_log!D770),ISBLANK(citizen_services_records_log!D770),"None")</f>
        <v>Meyerton Municipal Office</v>
      </c>
      <c r="E770" s="5" t="str" cm="1">
        <f t="array" ref="E770">_xlfn.IFS(ISTEXT(citizen_services_records_log!E770),PROPER(citizen_services_records_log!E770),ISBLANK(citizen_services_records_log!E770),"None")</f>
        <v>Kagiso Pretorius</v>
      </c>
      <c r="F770" s="6" cm="1">
        <f t="array" ref="F770">_xlfn.IFS(ISBLANK(citizen_services_records_log!F770),"None", TYPE(citizen_services_records_log!F770)=1,citizen_services_records_log!F770,citizen_services_records_log!F770="ID NOT PROVIDED","ID not provided" )</f>
        <v>7110000000000</v>
      </c>
      <c r="G770" s="4">
        <f>IF(ISBLANK(citizen_services_records_log!G770),"None",IF(ISNUMBER(citizen_services_records_log!G770),citizen_services_records_log!G770,DATE(RIGHT(citizen_services_records_log!G770,4),MID(citizen_services_records_log!G770,4,2),LEFT(citizen_services_records_log!G770,2))))</f>
        <v>26281</v>
      </c>
      <c r="H770" s="5" t="str" cm="1">
        <f t="array" ref="H770">_xlfn.IFS(citizen_services_records_log!H770="M", "Male", citizen_services_records_log!H770 = "F", "Female", citizen_services_records_log!H770="male", "Male", citizen_services_records_log!H770="female","Female", ISBLANK(citizen_services_records_log!H770),"None", citizen_services_records_log!H770 = "Female", "Female", citizen_services_records_log!H770="Male","Male")</f>
        <v>Male</v>
      </c>
      <c r="I770" s="6" t="str">
        <f>IF(OR(ISBLANK(citizen_services_records_log!I770),UPPER(TRIM(citizen_services_records_log!I770))="N/A"),"None",_xlfn.LET(_xlpm.d,RIGHT(SUBSTITUTE(SUBSTITUTE(SUBSTITUTE(SUBSTITUTE(citizen_services_records_log!I770," ",""),"-",""),"(",""),")",""),9),"0"&amp;LEFT(_xlpm.d,2)&amp;" "&amp;MID(_xlpm.d,3,3)&amp;" "&amp;RIGHT(_xlpm.d,4)))</f>
        <v>073 903 3534</v>
      </c>
      <c r="J770" s="5" t="str" cm="1">
        <f t="array" ref="J770">_xlfn.IFS(ISTEXT(citizen_services_records_log!J770),citizen_services_records_log!J770,ISBLANK(citizen_services_records_log!J770),"None")</f>
        <v>Ward 12</v>
      </c>
      <c r="K770" s="5" t="str" cm="1">
        <f t="array" ref="K770">_xlfn.IFS(ISTEXT(citizen_services_records_log!K770),citizen_services_records_log!K770, ISBLANK(citizen_services_records_log!K770),"None")</f>
        <v>None</v>
      </c>
      <c r="L770" s="5" t="str" cm="1">
        <f t="array" ref="L770">SUBSTITUTE(PROPER(_xlfn.IFS(ISTEXT(citizen_services_records_log!L770),citizen_services_records_log!L770, ISBLANK(citizen_services_records_log!L770),"None")),"Id","ID",1)</f>
        <v>Pending Verification</v>
      </c>
      <c r="M770" s="5" t="str" cm="1">
        <f t="array" ref="M770">IF(citizen_services_records_log!M770 = "Re-opened","Re-opened",PROPER(_xlfn.IFS(ISTEXT(citizen_services_records_log!M770),citizen_services_records_log!M770, ISBLANK(citizen_services_records_log!M770),"None")))</f>
        <v>Captured</v>
      </c>
      <c r="N770" s="5" t="str" cm="1">
        <f t="array" ref="N770">(_xlfn.IFS(ISTEXT(citizen_services_records_log!N770),citizen_services_records_log!N770,ISBLANK(citizen_services_records_log!N770),"None"))</f>
        <v>Q157</v>
      </c>
      <c r="O770" s="5" t="str" cm="1">
        <f t="array" ref="O770">_xlfn.IFS(ISTEXT(citizen_services_records_log!O770),PROPER(citizen_services_records_log!O770),ISBLANK(citizen_services_records_log!O770),"None")</f>
        <v>Lerato Sithole</v>
      </c>
      <c r="P770" s="4">
        <f>IF(ISBLANK(citizen_services_records_log!P770),"None",IF(ISNUMBER(citizen_services_records_log!P770),citizen_services_records_log!P770,DATE(RIGHT(citizen_services_records_log!P770,4),MID(citizen_services_records_log!P770,4,2),LEFT(citizen_services_records_log!P770,2))))</f>
        <v>46295</v>
      </c>
      <c r="Q770" s="5" t="str" cm="1">
        <f t="array" ref="Q770">SUBSTITUTE(_xlfn.IFS(ISTEXT(citizen_services_records_log!Q770),PROPER(citizen_services_records_log!Q770),ISBLANK(citizen_services_records_log!Q770),"None"),"Id","ID",1)</f>
        <v>Applicant Did Not Bring Required Supporting Documents</v>
      </c>
    </row>
    <row r="771" spans="1:17" x14ac:dyDescent="0.3">
      <c r="A771" s="5" t="str">
        <f>IF(ISBLANK(citizen_services_records_log!A771),"None",(CONCATENATE(UPPER(_xlfn.TEXTBEFORE(SUBSTITUTE(citizen_services_records_log!A771, "-", ""), {"0","1","2","3","4","5","6","7","8","9"}, 1)),"-",RIGHT(citizen_services_records_log!A771,6))))</f>
        <v>CLN-001059</v>
      </c>
      <c r="B771" s="2">
        <f>IF(ISBLANK(citizen_services_records_log!B771),"None",IF(ISNUMBER(citizen_services_records_log!B771),citizen_services_records_log!B771,DATE(RIGHT(citizen_services_records_log!B771,4),MID(citizen_services_records_log!B771,4,2),LEFT(citizen_services_records_log!B771,2))))</f>
        <v>46280</v>
      </c>
      <c r="C771" s="5" t="str">
        <f>IF(citizen_services_records_log!C771 = "SASSA Grant Status Enquiry","SASSA - Grant Status Enquiry",IF(citizen_services_records_log!C771 = "SASSA Grant Application",  "SASSA - Grant Application", IF(citizen_services_records_log!C771=0,"None", citizen_services_records_log!C771)))</f>
        <v>Clinic - General Consultation</v>
      </c>
      <c r="D771" s="5" t="str" cm="1">
        <f t="array" ref="D771">_xlfn.IFS(ISTEXT(citizen_services_records_log!D771),PROPER(citizen_services_records_log!D771),ISBLANK(citizen_services_records_log!D771),"None")</f>
        <v>Vanderbijlpark Home Affairs</v>
      </c>
      <c r="E771" s="5" t="str" cm="1">
        <f t="array" ref="E771">_xlfn.IFS(ISTEXT(citizen_services_records_log!E771),PROPER(citizen_services_records_log!E771),ISBLANK(citizen_services_records_log!E771),"None")</f>
        <v>None</v>
      </c>
      <c r="F771" s="6" t="str" cm="1">
        <f t="array" ref="F771">_xlfn.IFS(ISBLANK(citizen_services_records_log!F771),"None", TYPE(citizen_services_records_log!F771)=1,citizen_services_records_log!F771,citizen_services_records_log!F771="ID NOT PROVIDED","ID not provided" )</f>
        <v>None</v>
      </c>
      <c r="G771" s="4">
        <f>IF(ISBLANK(citizen_services_records_log!G771),"None",IF(ISNUMBER(citizen_services_records_log!G771),citizen_services_records_log!G771,DATE(RIGHT(citizen_services_records_log!G771,4),MID(citizen_services_records_log!G771,4,2),LEFT(citizen_services_records_log!G771,2))))</f>
        <v>25007</v>
      </c>
      <c r="H771" s="5" t="str" cm="1">
        <f t="array" ref="H771">_xlfn.IFS(citizen_services_records_log!H771="M", "Male", citizen_services_records_log!H771 = "F", "Female", citizen_services_records_log!H771="male", "Male", citizen_services_records_log!H771="female","Female", ISBLANK(citizen_services_records_log!H771),"None", citizen_services_records_log!H771 = "Female", "Female", citizen_services_records_log!H771="Male","Male")</f>
        <v>Male</v>
      </c>
      <c r="I771" s="6" t="str">
        <f>IF(OR(ISBLANK(citizen_services_records_log!I771),UPPER(TRIM(citizen_services_records_log!I771))="N/A"),"None",_xlfn.LET(_xlpm.d,RIGHT(SUBSTITUTE(SUBSTITUTE(SUBSTITUTE(SUBSTITUTE(citizen_services_records_log!I771," ",""),"-",""),"(",""),")",""),9),"0"&amp;LEFT(_xlpm.d,2)&amp;" "&amp;MID(_xlpm.d,3,3)&amp;" "&amp;RIGHT(_xlpm.d,4)))</f>
        <v>077 803 9094</v>
      </c>
      <c r="J771" s="5" t="str" cm="1">
        <f t="array" ref="J771">_xlfn.IFS(ISTEXT(citizen_services_records_log!J771),citizen_services_records_log!J771,ISBLANK(citizen_services_records_log!J771),"None")</f>
        <v>Ward 12</v>
      </c>
      <c r="K771" s="5" t="str" cm="1">
        <f t="array" ref="K771">_xlfn.IFS(ISTEXT(citizen_services_records_log!K771),citizen_services_records_log!K771, ISBLANK(citizen_services_records_log!K771),"None")</f>
        <v>None</v>
      </c>
      <c r="L771" s="5" t="str" cm="1">
        <f t="array" ref="L771">SUBSTITUTE(PROPER(_xlfn.IFS(ISTEXT(citizen_services_records_log!L771),citizen_services_records_log!L771, ISBLANK(citizen_services_records_log!L771),"None")),"Id","ID",1)</f>
        <v>Pending Verification</v>
      </c>
      <c r="M771" s="5" t="str" cm="1">
        <f t="array" ref="M771">IF(citizen_services_records_log!M771 = "Re-opened","Re-opened",PROPER(_xlfn.IFS(ISTEXT(citizen_services_records_log!M771),citizen_services_records_log!M771, ISBLANK(citizen_services_records_log!M771),"None")))</f>
        <v>Resolved</v>
      </c>
      <c r="N771" s="5" t="str" cm="1">
        <f t="array" ref="N771">(_xlfn.IFS(ISTEXT(citizen_services_records_log!N771),citizen_services_records_log!N771,ISBLANK(citizen_services_records_log!N771),"None"))</f>
        <v>None</v>
      </c>
      <c r="O771" s="5" t="str" cm="1">
        <f t="array" ref="O771">_xlfn.IFS(ISTEXT(citizen_services_records_log!O771),PROPER(citizen_services_records_log!O771),ISBLANK(citizen_services_records_log!O771),"None")</f>
        <v>Marius Radebe</v>
      </c>
      <c r="P771" s="4">
        <f>IF(ISBLANK(citizen_services_records_log!P771),"None",IF(ISNUMBER(citizen_services_records_log!P771),citizen_services_records_log!P771,DATE(RIGHT(citizen_services_records_log!P771,4),MID(citizen_services_records_log!P771,4,2),LEFT(citizen_services_records_log!P771,2))))</f>
        <v>46301</v>
      </c>
      <c r="Q771" s="5" t="str" cm="1">
        <f t="array" ref="Q771">SUBSTITUTE(_xlfn.IFS(ISTEXT(citizen_services_records_log!Q771),PROPER(citizen_services_records_log!Q771),ISBLANK(citizen_services_records_log!Q771),"None"),"Id","ID",1)</f>
        <v>Record Incomplete - Contact Number Illegible On Form</v>
      </c>
    </row>
    <row r="772" spans="1:17" x14ac:dyDescent="0.3">
      <c r="A772" s="5" t="str">
        <f>IF(ISBLANK(citizen_services_records_log!A772),"None",(CONCATENATE(UPPER(_xlfn.TEXTBEFORE(SUBSTITUTE(citizen_services_records_log!A772, "-", ""), {"0","1","2","3","4","5","6","7","8","9"}, 1)),"-",RIGHT(citizen_services_records_log!A772,6))))</f>
        <v>DHA-000222</v>
      </c>
      <c r="B772" s="2">
        <f>IF(ISBLANK(citizen_services_records_log!B772),"None",IF(ISNUMBER(citizen_services_records_log!B772),citizen_services_records_log!B772,DATE(RIGHT(citizen_services_records_log!B772,4),MID(citizen_services_records_log!B772,4,2),LEFT(citizen_services_records_log!B772,2))))</f>
        <v>45990</v>
      </c>
      <c r="C772" s="5" t="str">
        <f>IF(citizen_services_records_log!C772 = "SASSA Grant Status Enquiry","SASSA - Grant Status Enquiry",IF(citizen_services_records_log!C772 = "SASSA Grant Application",  "SASSA - Grant Application", IF(citizen_services_records_log!C772=0,"None", citizen_services_records_log!C772)))</f>
        <v>Home Affairs - Birth Certificate</v>
      </c>
      <c r="D772" s="5" t="str" cm="1">
        <f t="array" ref="D772">_xlfn.IFS(ISTEXT(citizen_services_records_log!D772),PROPER(citizen_services_records_log!D772),ISBLANK(citizen_services_records_log!D772),"None")</f>
        <v>Meyerton Municipal Office</v>
      </c>
      <c r="E772" s="5" t="str" cm="1">
        <f t="array" ref="E772">_xlfn.IFS(ISTEXT(citizen_services_records_log!E772),PROPER(citizen_services_records_log!E772),ISBLANK(citizen_services_records_log!E772),"None")</f>
        <v>Anna Radebe</v>
      </c>
      <c r="F772" s="6" cm="1">
        <f t="array" ref="F772">_xlfn.IFS(ISBLANK(citizen_services_records_log!F772),"None", TYPE(citizen_services_records_log!F772)=1,citizen_services_records_log!F772,citizen_services_records_log!F772="ID NOT PROVIDED","ID not provided" )</f>
        <v>7410000000000</v>
      </c>
      <c r="G772" s="4">
        <f>IF(ISBLANK(citizen_services_records_log!G772),"None",IF(ISNUMBER(citizen_services_records_log!G772),citizen_services_records_log!G772,DATE(RIGHT(citizen_services_records_log!G772,4),MID(citizen_services_records_log!G772,4,2),LEFT(citizen_services_records_log!G772,2))))</f>
        <v>27270</v>
      </c>
      <c r="H772" s="5" t="str" cm="1">
        <f t="array" ref="H772">_xlfn.IFS(citizen_services_records_log!H772="M", "Male", citizen_services_records_log!H772 = "F", "Female", citizen_services_records_log!H772="male", "Male", citizen_services_records_log!H772="female","Female", ISBLANK(citizen_services_records_log!H772),"None", citizen_services_records_log!H772 = "Female", "Female", citizen_services_records_log!H772="Male","Male")</f>
        <v>Female</v>
      </c>
      <c r="I772" s="6" t="str">
        <f>IF(OR(ISBLANK(citizen_services_records_log!I772),UPPER(TRIM(citizen_services_records_log!I772))="N/A"),"None",_xlfn.LET(_xlpm.d,RIGHT(SUBSTITUTE(SUBSTITUTE(SUBSTITUTE(SUBSTITUTE(citizen_services_records_log!I772," ",""),"-",""),"(",""),")",""),9),"0"&amp;LEFT(_xlpm.d,2)&amp;" "&amp;MID(_xlpm.d,3,3)&amp;" "&amp;RIGHT(_xlpm.d,4)))</f>
        <v>069 444 5791</v>
      </c>
      <c r="J772" s="5" t="str" cm="1">
        <f t="array" ref="J772">_xlfn.IFS(ISTEXT(citizen_services_records_log!J772),citizen_services_records_log!J772,ISBLANK(citizen_services_records_log!J772),"None")</f>
        <v>Ward 13</v>
      </c>
      <c r="K772" s="5" t="str" cm="1">
        <f t="array" ref="K772">_xlfn.IFS(ISTEXT(citizen_services_records_log!K772),citizen_services_records_log!K772, ISBLANK(citizen_services_records_log!K772),"None")</f>
        <v>None</v>
      </c>
      <c r="L772" s="5" t="str" cm="1">
        <f t="array" ref="L772">SUBSTITUTE(PROPER(_xlfn.IFS(ISTEXT(citizen_services_records_log!L772),citizen_services_records_log!L772, ISBLANK(citizen_services_records_log!L772),"None")),"Id","ID",1)</f>
        <v>Complete</v>
      </c>
      <c r="M772" s="5" t="str" cm="1">
        <f t="array" ref="M772">IF(citizen_services_records_log!M772 = "Re-opened","Re-opened",PROPER(_xlfn.IFS(ISTEXT(citizen_services_records_log!M772),citizen_services_records_log!M772, ISBLANK(citizen_services_records_log!M772),"None")))</f>
        <v>Escalated</v>
      </c>
      <c r="N772" s="5" t="str" cm="1">
        <f t="array" ref="N772">(_xlfn.IFS(ISTEXT(citizen_services_records_log!N772),citizen_services_records_log!N772,ISBLANK(citizen_services_records_log!N772),"None"))</f>
        <v>None</v>
      </c>
      <c r="O772" s="5" t="str" cm="1">
        <f t="array" ref="O772">_xlfn.IFS(ISTEXT(citizen_services_records_log!O772),PROPER(citizen_services_records_log!O772),ISBLANK(citizen_services_records_log!O772),"None")</f>
        <v>Busisiwe Sithole</v>
      </c>
      <c r="P772" s="4" t="str">
        <f>IF(ISBLANK(citizen_services_records_log!P772),"None",IF(ISNUMBER(citizen_services_records_log!P772),citizen_services_records_log!P772,DATE(RIGHT(citizen_services_records_log!P772,4),MID(citizen_services_records_log!P772,4,2),LEFT(citizen_services_records_log!P772,2))))</f>
        <v>None</v>
      </c>
      <c r="Q772" s="5" t="str" cm="1">
        <f t="array" ref="Q772">SUBSTITUTE(_xlfn.IFS(ISTEXT(citizen_services_records_log!Q772),PROPER(citizen_services_records_log!Q772),ISBLANK(citizen_services_records_log!Q772),"None"),"Id","ID",1)</f>
        <v>None</v>
      </c>
    </row>
    <row r="773" spans="1:17" x14ac:dyDescent="0.3">
      <c r="A773" s="5" t="str">
        <f>IF(ISBLANK(citizen_services_records_log!A773),"None",(CONCATENATE(UPPER(_xlfn.TEXTBEFORE(SUBSTITUTE(citizen_services_records_log!A773, "-", ""), {"0","1","2","3","4","5","6","7","8","9"}, 1)),"-",RIGHT(citizen_services_records_log!A773,6))))</f>
        <v>SASSA-000792</v>
      </c>
      <c r="B773" s="2">
        <f>IF(ISBLANK(citizen_services_records_log!B773),"None",IF(ISNUMBER(citizen_services_records_log!B773),citizen_services_records_log!B773,DATE(RIGHT(citizen_services_records_log!B773,4),MID(citizen_services_records_log!B773,4,2),LEFT(citizen_services_records_log!B773,2))))</f>
        <v>46283</v>
      </c>
      <c r="C773" s="5" t="str">
        <f>IF(citizen_services_records_log!C773 = "SASSA Grant Status Enquiry","SASSA - Grant Status Enquiry",IF(citizen_services_records_log!C773 = "SASSA Grant Application",  "SASSA - Grant Application", IF(citizen_services_records_log!C773=0,"None", citizen_services_records_log!C773)))</f>
        <v>SASSA - Grant Application</v>
      </c>
      <c r="D773" s="5" t="str" cm="1">
        <f t="array" ref="D773">_xlfn.IFS(ISTEXT(citizen_services_records_log!D773),PROPER(citizen_services_records_log!D773),ISBLANK(citizen_services_records_log!D773),"None")</f>
        <v>Sebokeng Sassa Office</v>
      </c>
      <c r="E773" s="5" t="str" cm="1">
        <f t="array" ref="E773">_xlfn.IFS(ISTEXT(citizen_services_records_log!E773),PROPER(citizen_services_records_log!E773),ISBLANK(citizen_services_records_log!E773),"None")</f>
        <v>Anna Mahlangu</v>
      </c>
      <c r="F773" s="6" cm="1">
        <f t="array" ref="F773">_xlfn.IFS(ISBLANK(citizen_services_records_log!F773),"None", TYPE(citizen_services_records_log!F773)=1,citizen_services_records_log!F773,citizen_services_records_log!F773="ID NOT PROVIDED","ID not provided" )</f>
        <v>6110000000000</v>
      </c>
      <c r="G773" s="4">
        <f>IF(ISBLANK(citizen_services_records_log!G773),"None",IF(ISNUMBER(citizen_services_records_log!G773),citizen_services_records_log!G773,DATE(RIGHT(citizen_services_records_log!G773,4),MID(citizen_services_records_log!G773,4,2),LEFT(citizen_services_records_log!G773,2))))</f>
        <v>22558</v>
      </c>
      <c r="H773" s="5" t="str" cm="1">
        <f t="array" ref="H773">_xlfn.IFS(citizen_services_records_log!H773="M", "Male", citizen_services_records_log!H773 = "F", "Female", citizen_services_records_log!H773="male", "Male", citizen_services_records_log!H773="female","Female", ISBLANK(citizen_services_records_log!H773),"None", citizen_services_records_log!H773 = "Female", "Female", citizen_services_records_log!H773="Male","Male")</f>
        <v>Female</v>
      </c>
      <c r="I773" s="6" t="str">
        <f>IF(OR(ISBLANK(citizen_services_records_log!I773),UPPER(TRIM(citizen_services_records_log!I773))="N/A"),"None",_xlfn.LET(_xlpm.d,RIGHT(SUBSTITUTE(SUBSTITUTE(SUBSTITUTE(SUBSTITUTE(citizen_services_records_log!I773," ",""),"-",""),"(",""),")",""),9),"0"&amp;LEFT(_xlpm.d,2)&amp;" "&amp;MID(_xlpm.d,3,3)&amp;" "&amp;RIGHT(_xlpm.d,4)))</f>
        <v>069 234 2207</v>
      </c>
      <c r="J773" s="5" t="str" cm="1">
        <f t="array" ref="J773">_xlfn.IFS(ISTEXT(citizen_services_records_log!J773),citizen_services_records_log!J773,ISBLANK(citizen_services_records_log!J773),"None")</f>
        <v>Ward 4</v>
      </c>
      <c r="K773" s="5" t="str" cm="1">
        <f t="array" ref="K773">_xlfn.IFS(ISTEXT(citizen_services_records_log!K773),citizen_services_records_log!K773, ISBLANK(citizen_services_records_log!K773),"None")</f>
        <v>SRD Grant</v>
      </c>
      <c r="L773" s="5" t="str" cm="1">
        <f t="array" ref="L773">SUBSTITUTE(PROPER(_xlfn.IFS(ISTEXT(citizen_services_records_log!L773),citizen_services_records_log!L773, ISBLANK(citizen_services_records_log!L773),"None")),"Id","ID",1)</f>
        <v>Incomplete - Missing ID Copy</v>
      </c>
      <c r="M773" s="5" t="str" cm="1">
        <f t="array" ref="M773">IF(citizen_services_records_log!M773 = "Re-opened","Re-opened",PROPER(_xlfn.IFS(ISTEXT(citizen_services_records_log!M773),citizen_services_records_log!M773, ISBLANK(citizen_services_records_log!M773),"None")))</f>
        <v>Escalated</v>
      </c>
      <c r="N773" s="5" t="str" cm="1">
        <f t="array" ref="N773">(_xlfn.IFS(ISTEXT(citizen_services_records_log!N773),citizen_services_records_log!N773,ISBLANK(citizen_services_records_log!N773),"None"))</f>
        <v>Q293</v>
      </c>
      <c r="O773" s="5" t="str" cm="1">
        <f t="array" ref="O773">_xlfn.IFS(ISTEXT(citizen_services_records_log!O773),PROPER(citizen_services_records_log!O773),ISBLANK(citizen_services_records_log!O773),"None")</f>
        <v>Lerato Mahlangu</v>
      </c>
      <c r="P773" s="4">
        <f>IF(ISBLANK(citizen_services_records_log!P773),"None",IF(ISNUMBER(citizen_services_records_log!P773),citizen_services_records_log!P773,DATE(RIGHT(citizen_services_records_log!P773,4),MID(citizen_services_records_log!P773,4,2),LEFT(citizen_services_records_log!P773,2))))</f>
        <v>46307</v>
      </c>
      <c r="Q773" s="5" t="str" cm="1">
        <f t="array" ref="Q773">SUBSTITUTE(_xlfn.IFS(ISTEXT(citizen_services_records_log!Q773),PROPER(citizen_services_records_log!Q773),ISBLANK(citizen_services_records_log!Q773),"None"),"Id","ID",1)</f>
        <v>Interpreter Required - Assisted In Sesotho</v>
      </c>
    </row>
    <row r="774" spans="1:17" x14ac:dyDescent="0.3">
      <c r="A774" s="5" t="str">
        <f>IF(ISBLANK(citizen_services_records_log!A774),"None",(CONCATENATE(UPPER(_xlfn.TEXTBEFORE(SUBSTITUTE(citizen_services_records_log!A774, "-", ""), {"0","1","2","3","4","5","6","7","8","9"}, 1)),"-",RIGHT(citizen_services_records_log!A774,6))))</f>
        <v>MUN-001007</v>
      </c>
      <c r="B774" s="2">
        <f>IF(ISBLANK(citizen_services_records_log!B774),"None",IF(ISNUMBER(citizen_services_records_log!B774),citizen_services_records_log!B774,DATE(RIGHT(citizen_services_records_log!B774,4),MID(citizen_services_records_log!B774,4,2),LEFT(citizen_services_records_log!B774,2))))</f>
        <v>46148</v>
      </c>
      <c r="C774" s="5" t="str">
        <f>IF(citizen_services_records_log!C774 = "SASSA Grant Status Enquiry","SASSA - Grant Status Enquiry",IF(citizen_services_records_log!C774 = "SASSA Grant Application",  "SASSA - Grant Application", IF(citizen_services_records_log!C774=0,"None", citizen_services_records_log!C774)))</f>
        <v>Municipal - Account Query</v>
      </c>
      <c r="D774" s="5" t="str" cm="1">
        <f t="array" ref="D774">_xlfn.IFS(ISTEXT(citizen_services_records_log!D774),PROPER(citizen_services_records_log!D774),ISBLANK(citizen_services_records_log!D774),"None")</f>
        <v>Evaton Sassa Office</v>
      </c>
      <c r="E774" s="5" t="str" cm="1">
        <f t="array" ref="E774">_xlfn.IFS(ISTEXT(citizen_services_records_log!E774),PROPER(citizen_services_records_log!E774),ISBLANK(citizen_services_records_log!E774),"None")</f>
        <v>Thabo Fourie</v>
      </c>
      <c r="F774" s="6" t="str" cm="1">
        <f t="array" ref="F774">_xlfn.IFS(ISBLANK(citizen_services_records_log!F774),"None", TYPE(citizen_services_records_log!F774)=1,citizen_services_records_log!F774,citizen_services_records_log!F774="ID NOT PROVIDED","ID not provided" )</f>
        <v>ID not provided</v>
      </c>
      <c r="G774" s="4">
        <f>IF(ISBLANK(citizen_services_records_log!G774),"None",IF(ISNUMBER(citizen_services_records_log!G774),citizen_services_records_log!G774,DATE(RIGHT(citizen_services_records_log!G774,4),MID(citizen_services_records_log!G774,4,2),LEFT(citizen_services_records_log!G774,2))))</f>
        <v>33425</v>
      </c>
      <c r="H774" s="5" t="str" cm="1">
        <f t="array" ref="H774">_xlfn.IFS(citizen_services_records_log!H774="M", "Male", citizen_services_records_log!H774 = "F", "Female", citizen_services_records_log!H774="male", "Male", citizen_services_records_log!H774="female","Female", ISBLANK(citizen_services_records_log!H774),"None", citizen_services_records_log!H774 = "Female", "Female", citizen_services_records_log!H774="Male","Male")</f>
        <v>Male</v>
      </c>
      <c r="I774" s="6" t="str">
        <f>IF(OR(ISBLANK(citizen_services_records_log!I774),UPPER(TRIM(citizen_services_records_log!I774))="N/A"),"None",_xlfn.LET(_xlpm.d,RIGHT(SUBSTITUTE(SUBSTITUTE(SUBSTITUTE(SUBSTITUTE(citizen_services_records_log!I774," ",""),"-",""),"(",""),")",""),9),"0"&amp;LEFT(_xlpm.d,2)&amp;" "&amp;MID(_xlpm.d,3,3)&amp;" "&amp;RIGHT(_xlpm.d,4)))</f>
        <v>084 653 5213</v>
      </c>
      <c r="J774" s="5" t="str" cm="1">
        <f t="array" ref="J774">_xlfn.IFS(ISTEXT(citizen_services_records_log!J774),citizen_services_records_log!J774,ISBLANK(citizen_services_records_log!J774),"None")</f>
        <v>Ward 17</v>
      </c>
      <c r="K774" s="5" t="str" cm="1">
        <f t="array" ref="K774">_xlfn.IFS(ISTEXT(citizen_services_records_log!K774),citizen_services_records_log!K774, ISBLANK(citizen_services_records_log!K774),"None")</f>
        <v>None</v>
      </c>
      <c r="L774" s="5" t="str" cm="1">
        <f t="array" ref="L774">SUBSTITUTE(PROPER(_xlfn.IFS(ISTEXT(citizen_services_records_log!L774),citizen_services_records_log!L774, ISBLANK(citizen_services_records_log!L774),"None")),"Id","ID",1)</f>
        <v>None</v>
      </c>
      <c r="M774" s="5" t="str" cm="1">
        <f t="array" ref="M774">IF(citizen_services_records_log!M774 = "Re-opened","Re-opened",PROPER(_xlfn.IFS(ISTEXT(citizen_services_records_log!M774),citizen_services_records_log!M774, ISBLANK(citizen_services_records_log!M774),"None")))</f>
        <v>Escalated</v>
      </c>
      <c r="N774" s="5" t="str" cm="1">
        <f t="array" ref="N774">(_xlfn.IFS(ISTEXT(citizen_services_records_log!N774),citizen_services_records_log!N774,ISBLANK(citizen_services_records_log!N774),"None"))</f>
        <v>None</v>
      </c>
      <c r="O774" s="5" t="str" cm="1">
        <f t="array" ref="O774">_xlfn.IFS(ISTEXT(citizen_services_records_log!O774),PROPER(citizen_services_records_log!O774),ISBLANK(citizen_services_records_log!O774),"None")</f>
        <v>Busisiwe Radebe</v>
      </c>
      <c r="P774" s="4" t="str">
        <f>IF(ISBLANK(citizen_services_records_log!P774),"None",IF(ISNUMBER(citizen_services_records_log!P774),citizen_services_records_log!P774,DATE(RIGHT(citizen_services_records_log!P774,4),MID(citizen_services_records_log!P774,4,2),LEFT(citizen_services_records_log!P774,2))))</f>
        <v>None</v>
      </c>
      <c r="Q774" s="5" t="str" cm="1">
        <f t="array" ref="Q774">SUBSTITUTE(_xlfn.IFS(ISTEXT(citizen_services_records_log!Q774),PROPER(citizen_services_records_log!Q774),ISBLANK(citizen_services_records_log!Q774),"None"),"Id","ID",1)</f>
        <v>Applicant Referred To Social Worker</v>
      </c>
    </row>
    <row r="775" spans="1:17" x14ac:dyDescent="0.3">
      <c r="A775" s="5" t="str">
        <f>IF(ISBLANK(citizen_services_records_log!A775),"None",(CONCATENATE(UPPER(_xlfn.TEXTBEFORE(SUBSTITUTE(citizen_services_records_log!A775, "-", ""), {"0","1","2","3","4","5","6","7","8","9"}, 1)),"-",RIGHT(citizen_services_records_log!A775,6))))</f>
        <v>DHA-000856</v>
      </c>
      <c r="B775" s="2">
        <f>IF(ISBLANK(citizen_services_records_log!B775),"None",IF(ISNUMBER(citizen_services_records_log!B775),citizen_services_records_log!B775,DATE(RIGHT(citizen_services_records_log!B775,4),MID(citizen_services_records_log!B775,4,2),LEFT(citizen_services_records_log!B775,2))))</f>
        <v>46249</v>
      </c>
      <c r="C775" s="5" t="str">
        <f>IF(citizen_services_records_log!C775 = "SASSA Grant Status Enquiry","SASSA - Grant Status Enquiry",IF(citizen_services_records_log!C775 = "SASSA Grant Application",  "SASSA - Grant Application", IF(citizen_services_records_log!C775=0,"None", citizen_services_records_log!C775)))</f>
        <v>Home Affairs - ID Application</v>
      </c>
      <c r="D775" s="5" t="str" cm="1">
        <f t="array" ref="D775">_xlfn.IFS(ISTEXT(citizen_services_records_log!D775),PROPER(citizen_services_records_log!D775),ISBLANK(citizen_services_records_log!D775),"None")</f>
        <v>Three Rivers Clinic</v>
      </c>
      <c r="E775" s="5" t="str" cm="1">
        <f t="array" ref="E775">_xlfn.IFS(ISTEXT(citizen_services_records_log!E775),PROPER(citizen_services_records_log!E775),ISBLANK(citizen_services_records_log!E775),"None")</f>
        <v>Sizwe Pretorius</v>
      </c>
      <c r="F775" s="6" cm="1">
        <f t="array" ref="F775">_xlfn.IFS(ISBLANK(citizen_services_records_log!F775),"None", TYPE(citizen_services_records_log!F775)=1,citizen_services_records_log!F775,citizen_services_records_log!F775="ID NOT PROVIDED","ID not provided" )</f>
        <v>7110000000000</v>
      </c>
      <c r="G775" s="4">
        <f>IF(ISBLANK(citizen_services_records_log!G775),"None",IF(ISNUMBER(citizen_services_records_log!G775),citizen_services_records_log!G775,DATE(RIGHT(citizen_services_records_log!G775,4),MID(citizen_services_records_log!G775,4,2),LEFT(citizen_services_records_log!G775,2))))</f>
        <v>26107</v>
      </c>
      <c r="H775" s="5" t="str" cm="1">
        <f t="array" ref="H775">_xlfn.IFS(citizen_services_records_log!H775="M", "Male", citizen_services_records_log!H775 = "F", "Female", citizen_services_records_log!H775="male", "Male", citizen_services_records_log!H775="female","Female", ISBLANK(citizen_services_records_log!H775),"None", citizen_services_records_log!H775 = "Female", "Female", citizen_services_records_log!H775="Male","Male")</f>
        <v>None</v>
      </c>
      <c r="I775" s="6" t="str">
        <f>IF(OR(ISBLANK(citizen_services_records_log!I775),UPPER(TRIM(citizen_services_records_log!I775))="N/A"),"None",_xlfn.LET(_xlpm.d,RIGHT(SUBSTITUTE(SUBSTITUTE(SUBSTITUTE(SUBSTITUTE(citizen_services_records_log!I775," ",""),"-",""),"(",""),")",""),9),"0"&amp;LEFT(_xlpm.d,2)&amp;" "&amp;MID(_xlpm.d,3,3)&amp;" "&amp;RIGHT(_xlpm.d,4)))</f>
        <v>071 351 8425</v>
      </c>
      <c r="J775" s="5" t="str" cm="1">
        <f t="array" ref="J775">_xlfn.IFS(ISTEXT(citizen_services_records_log!J775),citizen_services_records_log!J775,ISBLANK(citizen_services_records_log!J775),"None")</f>
        <v>Ward 24</v>
      </c>
      <c r="K775" s="5" t="str" cm="1">
        <f t="array" ref="K775">_xlfn.IFS(ISTEXT(citizen_services_records_log!K775),citizen_services_records_log!K775, ISBLANK(citizen_services_records_log!K775),"None")</f>
        <v>None</v>
      </c>
      <c r="L775" s="5" t="str" cm="1">
        <f t="array" ref="L775">SUBSTITUTE(PROPER(_xlfn.IFS(ISTEXT(citizen_services_records_log!L775),citizen_services_records_log!L775, ISBLANK(citizen_services_records_log!L775),"None")),"Id","ID",1)</f>
        <v>Under Review</v>
      </c>
      <c r="M775" s="5" t="str" cm="1">
        <f t="array" ref="M775">IF(citizen_services_records_log!M775 = "Re-opened","Re-opened",PROPER(_xlfn.IFS(ISTEXT(citizen_services_records_log!M775),citizen_services_records_log!M775, ISBLANK(citizen_services_records_log!M775),"None")))</f>
        <v>Awaiting Documents</v>
      </c>
      <c r="N775" s="5" t="str" cm="1">
        <f t="array" ref="N775">(_xlfn.IFS(ISTEXT(citizen_services_records_log!N775),citizen_services_records_log!N775,ISBLANK(citizen_services_records_log!N775),"None"))</f>
        <v>Q156</v>
      </c>
      <c r="O775" s="5" t="str" cm="1">
        <f t="array" ref="O775">_xlfn.IFS(ISTEXT(citizen_services_records_log!O775),PROPER(citizen_services_records_log!O775),ISBLANK(citizen_services_records_log!O775),"None")</f>
        <v>Werner Khumalo</v>
      </c>
      <c r="P775" s="4" t="str">
        <f>IF(ISBLANK(citizen_services_records_log!P775),"None",IF(ISNUMBER(citizen_services_records_log!P775),citizen_services_records_log!P775,DATE(RIGHT(citizen_services_records_log!P775,4),MID(citizen_services_records_log!P775,4,2),LEFT(citizen_services_records_log!P775,2))))</f>
        <v>None</v>
      </c>
      <c r="Q775" s="5" t="str" cm="1">
        <f t="array" ref="Q775">SUBSTITUTE(_xlfn.IFS(ISTEXT(citizen_services_records_log!Q775),PROPER(citizen_services_records_log!Q775),ISBLANK(citizen_services_records_log!Q775),"None"),"Id","ID",1)</f>
        <v>Urgent Case - Fast-Tracked Per Supervisor Approval</v>
      </c>
    </row>
    <row r="776" spans="1:17" x14ac:dyDescent="0.3">
      <c r="A776" s="5" t="str">
        <f>IF(ISBLANK(citizen_services_records_log!A776),"None",(CONCATENATE(UPPER(_xlfn.TEXTBEFORE(SUBSTITUTE(citizen_services_records_log!A776, "-", ""), {"0","1","2","3","4","5","6","7","8","9"}, 1)),"-",RIGHT(citizen_services_records_log!A776,6))))</f>
        <v>DHA-000864</v>
      </c>
      <c r="B776" s="2">
        <f>IF(ISBLANK(citizen_services_records_log!B776),"None",IF(ISNUMBER(citizen_services_records_log!B776),citizen_services_records_log!B776,DATE(RIGHT(citizen_services_records_log!B776,4),MID(citizen_services_records_log!B776,4,2),LEFT(citizen_services_records_log!B776,2))))</f>
        <v>46122</v>
      </c>
      <c r="C776" s="5" t="str">
        <f>IF(citizen_services_records_log!C776 = "SASSA Grant Status Enquiry","SASSA - Grant Status Enquiry",IF(citizen_services_records_log!C776 = "SASSA Grant Application",  "SASSA - Grant Application", IF(citizen_services_records_log!C776=0,"None", citizen_services_records_log!C776)))</f>
        <v>Home Affairs - ID Application</v>
      </c>
      <c r="D776" s="5" t="str" cm="1">
        <f t="array" ref="D776">_xlfn.IFS(ISTEXT(citizen_services_records_log!D776),PROPER(citizen_services_records_log!D776),ISBLANK(citizen_services_records_log!D776),"None")</f>
        <v>Vanderbijlpark Home Affairs</v>
      </c>
      <c r="E776" s="5" t="str" cm="1">
        <f t="array" ref="E776">_xlfn.IFS(ISTEXT(citizen_services_records_log!E776),PROPER(citizen_services_records_log!E776),ISBLANK(citizen_services_records_log!E776),"None")</f>
        <v>Pieter Steyn</v>
      </c>
      <c r="F776" s="6" cm="1">
        <f t="array" ref="F776">_xlfn.IFS(ISBLANK(citizen_services_records_log!F776),"None", TYPE(citizen_services_records_log!F776)=1,citizen_services_records_log!F776,citizen_services_records_log!F776="ID NOT PROVIDED","ID not provided" )</f>
        <v>5510000000000</v>
      </c>
      <c r="G776" s="4">
        <f>IF(ISBLANK(citizen_services_records_log!G776),"None",IF(ISNUMBER(citizen_services_records_log!G776),citizen_services_records_log!G776,DATE(RIGHT(citizen_services_records_log!G776,4),MID(citizen_services_records_log!G776,4,2),LEFT(citizen_services_records_log!G776,2))))</f>
        <v>20265</v>
      </c>
      <c r="H776" s="5" t="str" cm="1">
        <f t="array" ref="H776">_xlfn.IFS(citizen_services_records_log!H776="M", "Male", citizen_services_records_log!H776 = "F", "Female", citizen_services_records_log!H776="male", "Male", citizen_services_records_log!H776="female","Female", ISBLANK(citizen_services_records_log!H776),"None", citizen_services_records_log!H776 = "Female", "Female", citizen_services_records_log!H776="Male","Male")</f>
        <v>Female</v>
      </c>
      <c r="I776" s="6" t="str">
        <f>IF(OR(ISBLANK(citizen_services_records_log!I776),UPPER(TRIM(citizen_services_records_log!I776))="N/A"),"None",_xlfn.LET(_xlpm.d,RIGHT(SUBSTITUTE(SUBSTITUTE(SUBSTITUTE(SUBSTITUTE(citizen_services_records_log!I776," ",""),"-",""),"(",""),")",""),9),"0"&amp;LEFT(_xlpm.d,2)&amp;" "&amp;MID(_xlpm.d,3,3)&amp;" "&amp;RIGHT(_xlpm.d,4)))</f>
        <v>063 447 7689</v>
      </c>
      <c r="J776" s="5" t="str" cm="1">
        <f t="array" ref="J776">_xlfn.IFS(ISTEXT(citizen_services_records_log!J776),citizen_services_records_log!J776,ISBLANK(citizen_services_records_log!J776),"None")</f>
        <v>Ward 20</v>
      </c>
      <c r="K776" s="5" t="str" cm="1">
        <f t="array" ref="K776">_xlfn.IFS(ISTEXT(citizen_services_records_log!K776),citizen_services_records_log!K776, ISBLANK(citizen_services_records_log!K776),"None")</f>
        <v>None</v>
      </c>
      <c r="L776" s="5" t="str" cm="1">
        <f t="array" ref="L776">SUBSTITUTE(PROPER(_xlfn.IFS(ISTEXT(citizen_services_records_log!L776),citizen_services_records_log!L776, ISBLANK(citizen_services_records_log!L776),"None")),"Id","ID",1)</f>
        <v>Complete</v>
      </c>
      <c r="M776" s="5" t="str" cm="1">
        <f t="array" ref="M776">IF(citizen_services_records_log!M776 = "Re-opened","Re-opened",PROPER(_xlfn.IFS(ISTEXT(citizen_services_records_log!M776),citizen_services_records_log!M776, ISBLANK(citizen_services_records_log!M776),"None")))</f>
        <v>Captured</v>
      </c>
      <c r="N776" s="5" t="str" cm="1">
        <f t="array" ref="N776">(_xlfn.IFS(ISTEXT(citizen_services_records_log!N776),citizen_services_records_log!N776,ISBLANK(citizen_services_records_log!N776),"None"))</f>
        <v>None</v>
      </c>
      <c r="O776" s="5" t="str" cm="1">
        <f t="array" ref="O776">_xlfn.IFS(ISTEXT(citizen_services_records_log!O776),PROPER(citizen_services_records_log!O776),ISBLANK(citizen_services_records_log!O776),"None")</f>
        <v>Refilwe Khumalo</v>
      </c>
      <c r="P776" s="4" t="str">
        <f>IF(ISBLANK(citizen_services_records_log!P776),"None",IF(ISNUMBER(citizen_services_records_log!P776),citizen_services_records_log!P776,DATE(RIGHT(citizen_services_records_log!P776,4),MID(citizen_services_records_log!P776,4,2),LEFT(citizen_services_records_log!P776,2))))</f>
        <v>None</v>
      </c>
      <c r="Q776" s="5" t="str" cm="1">
        <f t="array" ref="Q776">SUBSTITUTE(_xlfn.IFS(ISTEXT(citizen_services_records_log!Q776),PROPER(citizen_services_records_log!Q776),ISBLANK(citizen_services_records_log!Q776),"None"),"Id","ID",1)</f>
        <v>Incorrect ID Number Provided Initially, Corrected</v>
      </c>
    </row>
    <row r="777" spans="1:17" x14ac:dyDescent="0.3">
      <c r="A777" s="5" t="str">
        <f>IF(ISBLANK(citizen_services_records_log!A777),"None",(CONCATENATE(UPPER(_xlfn.TEXTBEFORE(SUBSTITUTE(citizen_services_records_log!A777, "-", ""), {"0","1","2","3","4","5","6","7","8","9"}, 1)),"-",RIGHT(citizen_services_records_log!A777,6))))</f>
        <v>MUN-000819</v>
      </c>
      <c r="B777" s="2">
        <f>IF(ISBLANK(citizen_services_records_log!B777),"None",IF(ISNUMBER(citizen_services_records_log!B777),citizen_services_records_log!B777,DATE(RIGHT(citizen_services_records_log!B777,4),MID(citizen_services_records_log!B777,4,2),LEFT(citizen_services_records_log!B777,2))))</f>
        <v>46103</v>
      </c>
      <c r="C777" s="5" t="str">
        <f>IF(citizen_services_records_log!C777 = "SASSA Grant Status Enquiry","SASSA - Grant Status Enquiry",IF(citizen_services_records_log!C777 = "SASSA Grant Application",  "SASSA - Grant Application", IF(citizen_services_records_log!C777=0,"None", citizen_services_records_log!C777)))</f>
        <v>Municipal - Account Query</v>
      </c>
      <c r="D777" s="5" t="str" cm="1">
        <f t="array" ref="D777">_xlfn.IFS(ISTEXT(citizen_services_records_log!D777),PROPER(citizen_services_records_log!D777),ISBLANK(citizen_services_records_log!D777),"None")</f>
        <v>Boipatong Clinic</v>
      </c>
      <c r="E777" s="5" t="str" cm="1">
        <f t="array" ref="E777">_xlfn.IFS(ISTEXT(citizen_services_records_log!E777),PROPER(citizen_services_records_log!E777),ISBLANK(citizen_services_records_log!E777),"None")</f>
        <v>Elizabeth Van Der Merwe</v>
      </c>
      <c r="F777" s="6" cm="1">
        <f t="array" ref="F777">_xlfn.IFS(ISBLANK(citizen_services_records_log!F777),"None", TYPE(citizen_services_records_log!F777)=1,citizen_services_records_log!F777,citizen_services_records_log!F777="ID NOT PROVIDED","ID not provided" )</f>
        <v>205000000000</v>
      </c>
      <c r="G777" s="4">
        <f>IF(ISBLANK(citizen_services_records_log!G777),"None",IF(ISNUMBER(citizen_services_records_log!G777),citizen_services_records_log!G777,DATE(RIGHT(citizen_services_records_log!G777,4),MID(citizen_services_records_log!G777,4,2),LEFT(citizen_services_records_log!G777,2))))</f>
        <v>37400</v>
      </c>
      <c r="H777" s="5" t="str" cm="1">
        <f t="array" ref="H777">_xlfn.IFS(citizen_services_records_log!H777="M", "Male", citizen_services_records_log!H777 = "F", "Female", citizen_services_records_log!H777="male", "Male", citizen_services_records_log!H777="female","Female", ISBLANK(citizen_services_records_log!H777),"None", citizen_services_records_log!H777 = "Female", "Female", citizen_services_records_log!H777="Male","Male")</f>
        <v>None</v>
      </c>
      <c r="I777" s="6" t="str">
        <f>IF(OR(ISBLANK(citizen_services_records_log!I777),UPPER(TRIM(citizen_services_records_log!I777))="N/A"),"None",_xlfn.LET(_xlpm.d,RIGHT(SUBSTITUTE(SUBSTITUTE(SUBSTITUTE(SUBSTITUTE(citizen_services_records_log!I777," ",""),"-",""),"(",""),")",""),9),"0"&amp;LEFT(_xlpm.d,2)&amp;" "&amp;MID(_xlpm.d,3,3)&amp;" "&amp;RIGHT(_xlpm.d,4)))</f>
        <v>075 390 2546</v>
      </c>
      <c r="J777" s="5" t="str" cm="1">
        <f t="array" ref="J777">_xlfn.IFS(ISTEXT(citizen_services_records_log!J777),citizen_services_records_log!J777,ISBLANK(citizen_services_records_log!J777),"None")</f>
        <v>Ward 24</v>
      </c>
      <c r="K777" s="5" t="str" cm="1">
        <f t="array" ref="K777">_xlfn.IFS(ISTEXT(citizen_services_records_log!K777),citizen_services_records_log!K777, ISBLANK(citizen_services_records_log!K777),"None")</f>
        <v>None</v>
      </c>
      <c r="L777" s="5" t="str" cm="1">
        <f t="array" ref="L777">SUBSTITUTE(PROPER(_xlfn.IFS(ISTEXT(citizen_services_records_log!L777),citizen_services_records_log!L777, ISBLANK(citizen_services_records_log!L777),"None")),"Id","ID",1)</f>
        <v>Complete</v>
      </c>
      <c r="M777" s="5" t="str" cm="1">
        <f t="array" ref="M777">IF(citizen_services_records_log!M777 = "Re-opened","Re-opened",PROPER(_xlfn.IFS(ISTEXT(citizen_services_records_log!M777),citizen_services_records_log!M777, ISBLANK(citizen_services_records_log!M777),"None")))</f>
        <v>Pending</v>
      </c>
      <c r="N777" s="5" t="str" cm="1">
        <f t="array" ref="N777">(_xlfn.IFS(ISTEXT(citizen_services_records_log!N777),citizen_services_records_log!N777,ISBLANK(citizen_services_records_log!N777),"None"))</f>
        <v>Q223</v>
      </c>
      <c r="O777" s="5" t="str" cm="1">
        <f t="array" ref="O777">_xlfn.IFS(ISTEXT(citizen_services_records_log!O777),PROPER(citizen_services_records_log!O777),ISBLANK(citizen_services_records_log!O777),"None")</f>
        <v>None</v>
      </c>
      <c r="P777" s="4" t="str">
        <f>IF(ISBLANK(citizen_services_records_log!P777),"None",IF(ISNUMBER(citizen_services_records_log!P777),citizen_services_records_log!P777,DATE(RIGHT(citizen_services_records_log!P777,4),MID(citizen_services_records_log!P777,4,2),LEFT(citizen_services_records_log!P777,2))))</f>
        <v>None</v>
      </c>
      <c r="Q777" s="5" t="str" cm="1">
        <f t="array" ref="Q777">SUBSTITUTE(_xlfn.IFS(ISTEXT(citizen_services_records_log!Q777),PROPER(citizen_services_records_log!Q777),ISBLANK(citizen_services_records_log!Q777),"None"),"Id","ID",1)</f>
        <v>Record Incomplete - Contact Number Illegible On Form</v>
      </c>
    </row>
    <row r="778" spans="1:17" x14ac:dyDescent="0.3">
      <c r="A778" s="5" t="str">
        <f>IF(ISBLANK(citizen_services_records_log!A778),"None",(CONCATENATE(UPPER(_xlfn.TEXTBEFORE(SUBSTITUTE(citizen_services_records_log!A778, "-", ""), {"0","1","2","3","4","5","6","7","8","9"}, 1)),"-",RIGHT(citizen_services_records_log!A778,6))))</f>
        <v>MUN-001050</v>
      </c>
      <c r="B778" s="2">
        <f>IF(ISBLANK(citizen_services_records_log!B778),"None",IF(ISNUMBER(citizen_services_records_log!B778),citizen_services_records_log!B778,DATE(RIGHT(citizen_services_records_log!B778,4),MID(citizen_services_records_log!B778,4,2),LEFT(citizen_services_records_log!B778,2))))</f>
        <v>46334</v>
      </c>
      <c r="C778" s="5" t="str">
        <f>IF(citizen_services_records_log!C778 = "SASSA Grant Status Enquiry","SASSA - Grant Status Enquiry",IF(citizen_services_records_log!C778 = "SASSA Grant Application",  "SASSA - Grant Application", IF(citizen_services_records_log!C778=0,"None", citizen_services_records_log!C778)))</f>
        <v>Municipal - Account Query</v>
      </c>
      <c r="D778" s="5" t="str" cm="1">
        <f t="array" ref="D778">_xlfn.IFS(ISTEXT(citizen_services_records_log!D778),PROPER(citizen_services_records_log!D778),ISBLANK(citizen_services_records_log!D778),"None")</f>
        <v>Vereeniging Home Affairs</v>
      </c>
      <c r="E778" s="5" t="str" cm="1">
        <f t="array" ref="E778">_xlfn.IFS(ISTEXT(citizen_services_records_log!E778),PROPER(citizen_services_records_log!E778),ISBLANK(citizen_services_records_log!E778),"None")</f>
        <v>Grace Mokgadi</v>
      </c>
      <c r="F778" s="6" cm="1">
        <f t="array" ref="F778">_xlfn.IFS(ISBLANK(citizen_services_records_log!F778),"None", TYPE(citizen_services_records_log!F778)=1,citizen_services_records_log!F778,citizen_services_records_log!F778="ID NOT PROVIDED","ID not provided" )</f>
        <v>9010000000000</v>
      </c>
      <c r="G778" s="4">
        <f>IF(ISBLANK(citizen_services_records_log!G778),"None",IF(ISNUMBER(citizen_services_records_log!G778),citizen_services_records_log!G778,DATE(RIGHT(citizen_services_records_log!G778,4),MID(citizen_services_records_log!G778,4,2),LEFT(citizen_services_records_log!G778,2))))</f>
        <v>33085</v>
      </c>
      <c r="H778" s="5" t="str" cm="1">
        <f t="array" ref="H778">_xlfn.IFS(citizen_services_records_log!H778="M", "Male", citizen_services_records_log!H778 = "F", "Female", citizen_services_records_log!H778="male", "Male", citizen_services_records_log!H778="female","Female", ISBLANK(citizen_services_records_log!H778),"None", citizen_services_records_log!H778 = "Female", "Female", citizen_services_records_log!H778="Male","Male")</f>
        <v>Female</v>
      </c>
      <c r="I778" s="6" t="str">
        <f>IF(OR(ISBLANK(citizen_services_records_log!I778),UPPER(TRIM(citizen_services_records_log!I778))="N/A"),"None",_xlfn.LET(_xlpm.d,RIGHT(SUBSTITUTE(SUBSTITUTE(SUBSTITUTE(SUBSTITUTE(citizen_services_records_log!I778," ",""),"-",""),"(",""),")",""),9),"0"&amp;LEFT(_xlpm.d,2)&amp;" "&amp;MID(_xlpm.d,3,3)&amp;" "&amp;RIGHT(_xlpm.d,4)))</f>
        <v>071 122 8208</v>
      </c>
      <c r="J778" s="5" t="str" cm="1">
        <f t="array" ref="J778">_xlfn.IFS(ISTEXT(citizen_services_records_log!J778),citizen_services_records_log!J778,ISBLANK(citizen_services_records_log!J778),"None")</f>
        <v>None</v>
      </c>
      <c r="K778" s="5" t="str" cm="1">
        <f t="array" ref="K778">_xlfn.IFS(ISTEXT(citizen_services_records_log!K778),citizen_services_records_log!K778, ISBLANK(citizen_services_records_log!K778),"None")</f>
        <v>None</v>
      </c>
      <c r="L778" s="5" t="str" cm="1">
        <f t="array" ref="L778">SUBSTITUTE(PROPER(_xlfn.IFS(ISTEXT(citizen_services_records_log!L778),citizen_services_records_log!L778, ISBLANK(citizen_services_records_log!L778),"None")),"Id","ID",1)</f>
        <v>Approved</v>
      </c>
      <c r="M778" s="5" t="str" cm="1">
        <f t="array" ref="M778">IF(citizen_services_records_log!M778 = "Re-opened","Re-opened",PROPER(_xlfn.IFS(ISTEXT(citizen_services_records_log!M778),citizen_services_records_log!M778, ISBLANK(citizen_services_records_log!M778),"None")))</f>
        <v>Resolved</v>
      </c>
      <c r="N778" s="5" t="str" cm="1">
        <f t="array" ref="N778">(_xlfn.IFS(ISTEXT(citizen_services_records_log!N778),citizen_services_records_log!N778,ISBLANK(citizen_services_records_log!N778),"None"))</f>
        <v>Q029</v>
      </c>
      <c r="O778" s="5" t="str" cm="1">
        <f t="array" ref="O778">_xlfn.IFS(ISTEXT(citizen_services_records_log!O778),PROPER(citizen_services_records_log!O778),ISBLANK(citizen_services_records_log!O778),"None")</f>
        <v>Busisiwe Mahlangu</v>
      </c>
      <c r="P778" s="4" t="str">
        <f>IF(ISBLANK(citizen_services_records_log!P778),"None",IF(ISNUMBER(citizen_services_records_log!P778),citizen_services_records_log!P778,DATE(RIGHT(citizen_services_records_log!P778,4),MID(citizen_services_records_log!P778,4,2),LEFT(citizen_services_records_log!P778,2))))</f>
        <v>None</v>
      </c>
      <c r="Q778" s="5" t="str" cm="1">
        <f t="array" ref="Q778">SUBSTITUTE(_xlfn.IFS(ISTEXT(citizen_services_records_log!Q778),PROPER(citizen_services_records_log!Q778),ISBLANK(citizen_services_records_log!Q778),"None"),"Id","ID",1)</f>
        <v>Biometric Capture Failed, Rescheduled</v>
      </c>
    </row>
    <row r="779" spans="1:17" x14ac:dyDescent="0.3">
      <c r="A779" s="5" t="str">
        <f>IF(ISBLANK(citizen_services_records_log!A779),"None",(CONCATENATE(UPPER(_xlfn.TEXTBEFORE(SUBSTITUTE(citizen_services_records_log!A779, "-", ""), {"0","1","2","3","4","5","6","7","8","9"}, 1)),"-",RIGHT(citizen_services_records_log!A779,6))))</f>
        <v>DHA-000084</v>
      </c>
      <c r="B779" s="2">
        <f>IF(ISBLANK(citizen_services_records_log!B779),"None",IF(ISNUMBER(citizen_services_records_log!B779),citizen_services_records_log!B779,DATE(RIGHT(citizen_services_records_log!B779,4),MID(citizen_services_records_log!B779,4,2),LEFT(citizen_services_records_log!B779,2))))</f>
        <v>46217</v>
      </c>
      <c r="C779" s="5" t="str">
        <f>IF(citizen_services_records_log!C779 = "SASSA Grant Status Enquiry","SASSA - Grant Status Enquiry",IF(citizen_services_records_log!C779 = "SASSA Grant Application",  "SASSA - Grant Application", IF(citizen_services_records_log!C779=0,"None", citizen_services_records_log!C779)))</f>
        <v>Home Affairs - Passport Application</v>
      </c>
      <c r="D779" s="5" t="str" cm="1">
        <f t="array" ref="D779">_xlfn.IFS(ISTEXT(citizen_services_records_log!D779),PROPER(citizen_services_records_log!D779),ISBLANK(citizen_services_records_log!D779),"None")</f>
        <v>Emfuleni Municipal Office</v>
      </c>
      <c r="E779" s="5" t="str" cm="1">
        <f t="array" ref="E779">_xlfn.IFS(ISTEXT(citizen_services_records_log!E779),PROPER(citizen_services_records_log!E779),ISBLANK(citizen_services_records_log!E779),"None")</f>
        <v>Kagiso Ndlovu</v>
      </c>
      <c r="F779" s="6" cm="1">
        <f t="array" ref="F779">_xlfn.IFS(ISBLANK(citizen_services_records_log!F779),"None", TYPE(citizen_services_records_log!F779)=1,citizen_services_records_log!F779,citizen_services_records_log!F779="ID NOT PROVIDED","ID not provided" )</f>
        <v>4710000000000</v>
      </c>
      <c r="G779" s="4">
        <f>IF(ISBLANK(citizen_services_records_log!G779),"None",IF(ISNUMBER(citizen_services_records_log!G779),citizen_services_records_log!G779,DATE(RIGHT(citizen_services_records_log!G779,4),MID(citizen_services_records_log!G779,4,2),LEFT(citizen_services_records_log!G779,2))))</f>
        <v>17334</v>
      </c>
      <c r="H779" s="5" t="str" cm="1">
        <f t="array" ref="H779">_xlfn.IFS(citizen_services_records_log!H779="M", "Male", citizen_services_records_log!H779 = "F", "Female", citizen_services_records_log!H779="male", "Male", citizen_services_records_log!H779="female","Female", ISBLANK(citizen_services_records_log!H779),"None", citizen_services_records_log!H779 = "Female", "Female", citizen_services_records_log!H779="Male","Male")</f>
        <v>Male</v>
      </c>
      <c r="I779" s="6" t="str">
        <f>IF(OR(ISBLANK(citizen_services_records_log!I779),UPPER(TRIM(citizen_services_records_log!I779))="N/A"),"None",_xlfn.LET(_xlpm.d,RIGHT(SUBSTITUTE(SUBSTITUTE(SUBSTITUTE(SUBSTITUTE(citizen_services_records_log!I779," ",""),"-",""),"(",""),")",""),9),"0"&amp;LEFT(_xlpm.d,2)&amp;" "&amp;MID(_xlpm.d,3,3)&amp;" "&amp;RIGHT(_xlpm.d,4)))</f>
        <v>None</v>
      </c>
      <c r="J779" s="5" t="str" cm="1">
        <f t="array" ref="J779">_xlfn.IFS(ISTEXT(citizen_services_records_log!J779),citizen_services_records_log!J779,ISBLANK(citizen_services_records_log!J779),"None")</f>
        <v>Ward 12</v>
      </c>
      <c r="K779" s="5" t="str" cm="1">
        <f t="array" ref="K779">_xlfn.IFS(ISTEXT(citizen_services_records_log!K779),citizen_services_records_log!K779, ISBLANK(citizen_services_records_log!K779),"None")</f>
        <v>None</v>
      </c>
      <c r="L779" s="5" t="str" cm="1">
        <f t="array" ref="L779">SUBSTITUTE(PROPER(_xlfn.IFS(ISTEXT(citizen_services_records_log!L779),citizen_services_records_log!L779, ISBLANK(citizen_services_records_log!L779),"None")),"Id","ID",1)</f>
        <v>Awaiting Home Affairs Confirmation</v>
      </c>
      <c r="M779" s="5" t="str" cm="1">
        <f t="array" ref="M779">IF(citizen_services_records_log!M779 = "Re-opened","Re-opened",PROPER(_xlfn.IFS(ISTEXT(citizen_services_records_log!M779),citizen_services_records_log!M779, ISBLANK(citizen_services_records_log!M779),"None")))</f>
        <v>Pending</v>
      </c>
      <c r="N779" s="5" t="str" cm="1">
        <f t="array" ref="N779">(_xlfn.IFS(ISTEXT(citizen_services_records_log!N779),citizen_services_records_log!N779,ISBLANK(citizen_services_records_log!N779),"None"))</f>
        <v>Q189</v>
      </c>
      <c r="O779" s="5" t="str" cm="1">
        <f t="array" ref="O779">_xlfn.IFS(ISTEXT(citizen_services_records_log!O779),PROPER(citizen_services_records_log!O779),ISBLANK(citizen_services_records_log!O779),"None")</f>
        <v>Zanele Sithole</v>
      </c>
      <c r="P779" s="4">
        <f>IF(ISBLANK(citizen_services_records_log!P779),"None",IF(ISNUMBER(citizen_services_records_log!P779),citizen_services_records_log!P779,DATE(RIGHT(citizen_services_records_log!P779,4),MID(citizen_services_records_log!P779,4,2),LEFT(citizen_services_records_log!P779,2))))</f>
        <v>46232</v>
      </c>
      <c r="Q779" s="5" t="str" cm="1">
        <f t="array" ref="Q779">SUBSTITUTE(_xlfn.IFS(ISTEXT(citizen_services_records_log!Q779),PROPER(citizen_services_records_log!Q779),ISBLANK(citizen_services_records_log!Q779),"None"),"Id","ID",1)</f>
        <v>Applicant Did Not Bring Required Supporting Documents</v>
      </c>
    </row>
    <row r="780" spans="1:17" x14ac:dyDescent="0.3">
      <c r="A780" s="5" t="str">
        <f>IF(ISBLANK(citizen_services_records_log!A780),"None",(CONCATENATE(UPPER(_xlfn.TEXTBEFORE(SUBSTITUTE(citizen_services_records_log!A780, "-", ""), {"0","1","2","3","4","5","6","7","8","9"}, 1)),"-",RIGHT(citizen_services_records_log!A780,6))))</f>
        <v>DHA-000093</v>
      </c>
      <c r="B780" s="2">
        <f>IF(ISBLANK(citizen_services_records_log!B780),"None",IF(ISNUMBER(citizen_services_records_log!B780),citizen_services_records_log!B780,DATE(RIGHT(citizen_services_records_log!B780,4),MID(citizen_services_records_log!B780,4,2),LEFT(citizen_services_records_log!B780,2))))</f>
        <v>46187</v>
      </c>
      <c r="C780" s="5" t="str">
        <f>IF(citizen_services_records_log!C780 = "SASSA Grant Status Enquiry","SASSA - Grant Status Enquiry",IF(citizen_services_records_log!C780 = "SASSA Grant Application",  "SASSA - Grant Application", IF(citizen_services_records_log!C780=0,"None", citizen_services_records_log!C780)))</f>
        <v>Home Affairs - Birth Certificate</v>
      </c>
      <c r="D780" s="5" t="str" cm="1">
        <f t="array" ref="D780">_xlfn.IFS(ISTEXT(citizen_services_records_log!D780),PROPER(citizen_services_records_log!D780),ISBLANK(citizen_services_records_log!D780),"None")</f>
        <v>Vanderbijlpark Home Affairs</v>
      </c>
      <c r="E780" s="5" t="str" cm="1">
        <f t="array" ref="E780">_xlfn.IFS(ISTEXT(citizen_services_records_log!E780),PROPER(citizen_services_records_log!E780),ISBLANK(citizen_services_records_log!E780),"None")</f>
        <v>Kagiso Mokgadi</v>
      </c>
      <c r="F780" s="6" cm="1">
        <f t="array" ref="F780">_xlfn.IFS(ISBLANK(citizen_services_records_log!F780),"None", TYPE(citizen_services_records_log!F780)=1,citizen_services_records_log!F780,citizen_services_records_log!F780="ID NOT PROVIDED","ID not provided" )</f>
        <v>609000000000</v>
      </c>
      <c r="G780" s="4">
        <f>IF(ISBLANK(citizen_services_records_log!G780),"None",IF(ISNUMBER(citizen_services_records_log!G780),citizen_services_records_log!G780,DATE(RIGHT(citizen_services_records_log!G780,4),MID(citizen_services_records_log!G780,4,2),LEFT(citizen_services_records_log!G780,2))))</f>
        <v>38985</v>
      </c>
      <c r="H780" s="5" t="str" cm="1">
        <f t="array" ref="H780">_xlfn.IFS(citizen_services_records_log!H780="M", "Male", citizen_services_records_log!H780 = "F", "Female", citizen_services_records_log!H780="male", "Male", citizen_services_records_log!H780="female","Female", ISBLANK(citizen_services_records_log!H780),"None", citizen_services_records_log!H780 = "Female", "Female", citizen_services_records_log!H780="Male","Male")</f>
        <v>Female</v>
      </c>
      <c r="I780" s="6" t="str">
        <f>IF(OR(ISBLANK(citizen_services_records_log!I780),UPPER(TRIM(citizen_services_records_log!I780))="N/A"),"None",_xlfn.LET(_xlpm.d,RIGHT(SUBSTITUTE(SUBSTITUTE(SUBSTITUTE(SUBSTITUTE(citizen_services_records_log!I780," ",""),"-",""),"(",""),")",""),9),"0"&amp;LEFT(_xlpm.d,2)&amp;" "&amp;MID(_xlpm.d,3,3)&amp;" "&amp;RIGHT(_xlpm.d,4)))</f>
        <v>065 408 4903</v>
      </c>
      <c r="J780" s="5" t="str" cm="1">
        <f t="array" ref="J780">_xlfn.IFS(ISTEXT(citizen_services_records_log!J780),citizen_services_records_log!J780,ISBLANK(citizen_services_records_log!J780),"None")</f>
        <v>Ward 17</v>
      </c>
      <c r="K780" s="5" t="str" cm="1">
        <f t="array" ref="K780">_xlfn.IFS(ISTEXT(citizen_services_records_log!K780),citizen_services_records_log!K780, ISBLANK(citizen_services_records_log!K780),"None")</f>
        <v>None</v>
      </c>
      <c r="L780" s="5" t="str" cm="1">
        <f t="array" ref="L780">SUBSTITUTE(PROPER(_xlfn.IFS(ISTEXT(citizen_services_records_log!L780),citizen_services_records_log!L780, ISBLANK(citizen_services_records_log!L780),"None")),"Id","ID",1)</f>
        <v>Incomplete - Missing ID Copy</v>
      </c>
      <c r="M780" s="5" t="str" cm="1">
        <f t="array" ref="M780">IF(citizen_services_records_log!M780 = "Re-opened","Re-opened",PROPER(_xlfn.IFS(ISTEXT(citizen_services_records_log!M780),citizen_services_records_log!M780, ISBLANK(citizen_services_records_log!M780),"None")))</f>
        <v>Resolved</v>
      </c>
      <c r="N780" s="5" t="str" cm="1">
        <f t="array" ref="N780">(_xlfn.IFS(ISTEXT(citizen_services_records_log!N780),citizen_services_records_log!N780,ISBLANK(citizen_services_records_log!N780),"None"))</f>
        <v>Q122</v>
      </c>
      <c r="O780" s="5" t="str" cm="1">
        <f t="array" ref="O780">_xlfn.IFS(ISTEXT(citizen_services_records_log!O780),PROPER(citizen_services_records_log!O780),ISBLANK(citizen_services_records_log!O780),"None")</f>
        <v>Lerato Mahlangu</v>
      </c>
      <c r="P780" s="4">
        <f>IF(ISBLANK(citizen_services_records_log!P780),"None",IF(ISNUMBER(citizen_services_records_log!P780),citizen_services_records_log!P780,DATE(RIGHT(citizen_services_records_log!P780,4),MID(citizen_services_records_log!P780,4,2),LEFT(citizen_services_records_log!P780,2))))</f>
        <v>46190</v>
      </c>
      <c r="Q780" s="5" t="str" cm="1">
        <f t="array" ref="Q780">SUBSTITUTE(_xlfn.IFS(ISTEXT(citizen_services_records_log!Q780),PROPER(citizen_services_records_log!Q780),ISBLANK(citizen_services_records_log!Q780),"None"),"Id","ID",1)</f>
        <v>Home Affairs System Down For Maintenance During Visit</v>
      </c>
    </row>
    <row r="781" spans="1:17" x14ac:dyDescent="0.3">
      <c r="A781" s="5" t="str">
        <f>IF(ISBLANK(citizen_services_records_log!A781),"None",(CONCATENATE(UPPER(_xlfn.TEXTBEFORE(SUBSTITUTE(citizen_services_records_log!A781, "-", ""), {"0","1","2","3","4","5","6","7","8","9"}, 1)),"-",RIGHT(citizen_services_records_log!A781,6))))</f>
        <v>SASSA-000302</v>
      </c>
      <c r="B781" s="2">
        <f>IF(ISBLANK(citizen_services_records_log!B781),"None",IF(ISNUMBER(citizen_services_records_log!B781),citizen_services_records_log!B781,DATE(RIGHT(citizen_services_records_log!B781,4),MID(citizen_services_records_log!B781,4,2),LEFT(citizen_services_records_log!B781,2))))</f>
        <v>46038</v>
      </c>
      <c r="C781" s="5" t="str">
        <f>IF(citizen_services_records_log!C781 = "SASSA Grant Status Enquiry","SASSA - Grant Status Enquiry",IF(citizen_services_records_log!C781 = "SASSA Grant Application",  "SASSA - Grant Application", IF(citizen_services_records_log!C781=0,"None", citizen_services_records_log!C781)))</f>
        <v>SASSA - Grant Status Enquiry</v>
      </c>
      <c r="D781" s="5" t="str" cm="1">
        <f t="array" ref="D781">_xlfn.IFS(ISTEXT(citizen_services_records_log!D781),PROPER(citizen_services_records_log!D781),ISBLANK(citizen_services_records_log!D781),"None")</f>
        <v>Sasolburg Home Affairs</v>
      </c>
      <c r="E781" s="5" t="str" cm="1">
        <f t="array" ref="E781">_xlfn.IFS(ISTEXT(citizen_services_records_log!E781),PROPER(citizen_services_records_log!E781),ISBLANK(citizen_services_records_log!E781),"None")</f>
        <v>Nomvula Mokoena</v>
      </c>
      <c r="F781" s="6" cm="1">
        <f t="array" ref="F781">_xlfn.IFS(ISBLANK(citizen_services_records_log!F781),"None", TYPE(citizen_services_records_log!F781)=1,citizen_services_records_log!F781,citizen_services_records_log!F781="ID NOT PROVIDED","ID not provided" )</f>
        <v>8810000000000</v>
      </c>
      <c r="G781" s="4">
        <f>IF(ISBLANK(citizen_services_records_log!G781),"None",IF(ISNUMBER(citizen_services_records_log!G781),citizen_services_records_log!G781,DATE(RIGHT(citizen_services_records_log!G781,4),MID(citizen_services_records_log!G781,4,2),LEFT(citizen_services_records_log!G781,2))))</f>
        <v>32292</v>
      </c>
      <c r="H781" s="5" t="str" cm="1">
        <f t="array" ref="H781">_xlfn.IFS(citizen_services_records_log!H781="M", "Male", citizen_services_records_log!H781 = "F", "Female", citizen_services_records_log!H781="male", "Male", citizen_services_records_log!H781="female","Female", ISBLANK(citizen_services_records_log!H781),"None", citizen_services_records_log!H781 = "Female", "Female", citizen_services_records_log!H781="Male","Male")</f>
        <v>Female</v>
      </c>
      <c r="I781" s="6" t="str">
        <f>IF(OR(ISBLANK(citizen_services_records_log!I781),UPPER(TRIM(citizen_services_records_log!I781))="N/A"),"None",_xlfn.LET(_xlpm.d,RIGHT(SUBSTITUTE(SUBSTITUTE(SUBSTITUTE(SUBSTITUTE(citizen_services_records_log!I781," ",""),"-",""),"(",""),")",""),9),"0"&amp;LEFT(_xlpm.d,2)&amp;" "&amp;MID(_xlpm.d,3,3)&amp;" "&amp;RIGHT(_xlpm.d,4)))</f>
        <v>078 620 0644</v>
      </c>
      <c r="J781" s="5" t="str" cm="1">
        <f t="array" ref="J781">_xlfn.IFS(ISTEXT(citizen_services_records_log!J781),citizen_services_records_log!J781,ISBLANK(citizen_services_records_log!J781),"None")</f>
        <v>Ward 9</v>
      </c>
      <c r="K781" s="5" t="str" cm="1">
        <f t="array" ref="K781">_xlfn.IFS(ISTEXT(citizen_services_records_log!K781),citizen_services_records_log!K781, ISBLANK(citizen_services_records_log!K781),"None")</f>
        <v>Disability Grant</v>
      </c>
      <c r="L781" s="5" t="str" cm="1">
        <f t="array" ref="L781">SUBSTITUTE(PROPER(_xlfn.IFS(ISTEXT(citizen_services_records_log!L781),citizen_services_records_log!L781, ISBLANK(citizen_services_records_log!L781),"None")),"Id","ID",1)</f>
        <v>Incomplete - Missing Proof Of Residence</v>
      </c>
      <c r="M781" s="5" t="str" cm="1">
        <f t="array" ref="M781">IF(citizen_services_records_log!M781 = "Re-opened","Re-opened",PROPER(_xlfn.IFS(ISTEXT(citizen_services_records_log!M781),citizen_services_records_log!M781, ISBLANK(citizen_services_records_log!M781),"None")))</f>
        <v>Resolved</v>
      </c>
      <c r="N781" s="5" t="str" cm="1">
        <f t="array" ref="N781">(_xlfn.IFS(ISTEXT(citizen_services_records_log!N781),citizen_services_records_log!N781,ISBLANK(citizen_services_records_log!N781),"None"))</f>
        <v>Q204</v>
      </c>
      <c r="O781" s="5" t="str" cm="1">
        <f t="array" ref="O781">_xlfn.IFS(ISTEXT(citizen_services_records_log!O781),PROPER(citizen_services_records_log!O781),ISBLANK(citizen_services_records_log!O781),"None")</f>
        <v>Deon Radebe</v>
      </c>
      <c r="P781" s="4">
        <f>IF(ISBLANK(citizen_services_records_log!P781),"None",IF(ISNUMBER(citizen_services_records_log!P781),citizen_services_records_log!P781,DATE(RIGHT(citizen_services_records_log!P781,4),MID(citizen_services_records_log!P781,4,2),LEFT(citizen_services_records_log!P781,2))))</f>
        <v>46024</v>
      </c>
      <c r="Q781" s="5" t="str" cm="1">
        <f t="array" ref="Q781">SUBSTITUTE(_xlfn.IFS(ISTEXT(citizen_services_records_log!Q781),PROPER(citizen_services_records_log!Q781),ISBLANK(citizen_services_records_log!Q781),"None"),"Id","ID",1)</f>
        <v>System Offline - Captured Manually, Will Upload Later</v>
      </c>
    </row>
    <row r="782" spans="1:17" x14ac:dyDescent="0.3">
      <c r="A782" s="5" t="str">
        <f>IF(ISBLANK(citizen_services_records_log!A782),"None",(CONCATENATE(UPPER(_xlfn.TEXTBEFORE(SUBSTITUTE(citizen_services_records_log!A782, "-", ""), {"0","1","2","3","4","5","6","7","8","9"}, 1)),"-",RIGHT(citizen_services_records_log!A782,6))))</f>
        <v>DHA-000020</v>
      </c>
      <c r="B782" s="2">
        <f>IF(ISBLANK(citizen_services_records_log!B782),"None",IF(ISNUMBER(citizen_services_records_log!B782),citizen_services_records_log!B782,DATE(RIGHT(citizen_services_records_log!B782,4),MID(citizen_services_records_log!B782,4,2),LEFT(citizen_services_records_log!B782,2))))</f>
        <v>46300</v>
      </c>
      <c r="C782" s="5" t="str">
        <f>IF(citizen_services_records_log!C782 = "SASSA Grant Status Enquiry","SASSA - Grant Status Enquiry",IF(citizen_services_records_log!C782 = "SASSA Grant Application",  "SASSA - Grant Application", IF(citizen_services_records_log!C782=0,"None", citizen_services_records_log!C782)))</f>
        <v>Home Affairs - ID Application</v>
      </c>
      <c r="D782" s="5" t="str" cm="1">
        <f t="array" ref="D782">_xlfn.IFS(ISTEXT(citizen_services_records_log!D782),PROPER(citizen_services_records_log!D782),ISBLANK(citizen_services_records_log!D782),"None")</f>
        <v>Meyerton Municipal Office</v>
      </c>
      <c r="E782" s="5" t="str" cm="1">
        <f t="array" ref="E782">_xlfn.IFS(ISTEXT(citizen_services_records_log!E782),PROPER(citizen_services_records_log!E782),ISBLANK(citizen_services_records_log!E782),"None")</f>
        <v>Anna Dlamini</v>
      </c>
      <c r="F782" s="6" cm="1">
        <f t="array" ref="F782">_xlfn.IFS(ISBLANK(citizen_services_records_log!F782),"None", TYPE(citizen_services_records_log!F782)=1,citizen_services_records_log!F782,citizen_services_records_log!F782="ID NOT PROVIDED","ID not provided" )</f>
        <v>706000000000</v>
      </c>
      <c r="G782" s="4">
        <f>IF(ISBLANK(citizen_services_records_log!G782),"None",IF(ISNUMBER(citizen_services_records_log!G782),citizen_services_records_log!G782,DATE(RIGHT(citizen_services_records_log!G782,4),MID(citizen_services_records_log!G782,4,2),LEFT(citizen_services_records_log!G782,2))))</f>
        <v>39244</v>
      </c>
      <c r="H782" s="5" t="str" cm="1">
        <f t="array" ref="H782">_xlfn.IFS(citizen_services_records_log!H782="M", "Male", citizen_services_records_log!H782 = "F", "Female", citizen_services_records_log!H782="male", "Male", citizen_services_records_log!H782="female","Female", ISBLANK(citizen_services_records_log!H782),"None", citizen_services_records_log!H782 = "Female", "Female", citizen_services_records_log!H782="Male","Male")</f>
        <v>None</v>
      </c>
      <c r="I782" s="6" t="str">
        <f>IF(OR(ISBLANK(citizen_services_records_log!I782),UPPER(TRIM(citizen_services_records_log!I782))="N/A"),"None",_xlfn.LET(_xlpm.d,RIGHT(SUBSTITUTE(SUBSTITUTE(SUBSTITUTE(SUBSTITUTE(citizen_services_records_log!I782," ",""),"-",""),"(",""),")",""),9),"0"&amp;LEFT(_xlpm.d,2)&amp;" "&amp;MID(_xlpm.d,3,3)&amp;" "&amp;RIGHT(_xlpm.d,4)))</f>
        <v>063 653 8021</v>
      </c>
      <c r="J782" s="5" t="str" cm="1">
        <f t="array" ref="J782">_xlfn.IFS(ISTEXT(citizen_services_records_log!J782),citizen_services_records_log!J782,ISBLANK(citizen_services_records_log!J782),"None")</f>
        <v>Ward 11</v>
      </c>
      <c r="K782" s="5" t="str" cm="1">
        <f t="array" ref="K782">_xlfn.IFS(ISTEXT(citizen_services_records_log!K782),citizen_services_records_log!K782, ISBLANK(citizen_services_records_log!K782),"None")</f>
        <v>Child Support Grant</v>
      </c>
      <c r="L782" s="5" t="str" cm="1">
        <f t="array" ref="L782">SUBSTITUTE(PROPER(_xlfn.IFS(ISTEXT(citizen_services_records_log!L782),citizen_services_records_log!L782, ISBLANK(citizen_services_records_log!L782),"None")),"Id","ID",1)</f>
        <v>Rejected</v>
      </c>
      <c r="M782" s="5" t="str" cm="1">
        <f t="array" ref="M782">IF(citizen_services_records_log!M782 = "Re-opened","Re-opened",PROPER(_xlfn.IFS(ISTEXT(citizen_services_records_log!M782),citizen_services_records_log!M782, ISBLANK(citizen_services_records_log!M782),"None")))</f>
        <v>None</v>
      </c>
      <c r="N782" s="5" t="str" cm="1">
        <f t="array" ref="N782">(_xlfn.IFS(ISTEXT(citizen_services_records_log!N782),citizen_services_records_log!N782,ISBLANK(citizen_services_records_log!N782),"None"))</f>
        <v>Q071</v>
      </c>
      <c r="O782" s="5" t="str" cm="1">
        <f t="array" ref="O782">_xlfn.IFS(ISTEXT(citizen_services_records_log!O782),PROPER(citizen_services_records_log!O782),ISBLANK(citizen_services_records_log!O782),"None")</f>
        <v>Refilwe Mahlangu</v>
      </c>
      <c r="P782" s="4" t="str">
        <f>IF(ISBLANK(citizen_services_records_log!P782),"None",IF(ISNUMBER(citizen_services_records_log!P782),citizen_services_records_log!P782,DATE(RIGHT(citizen_services_records_log!P782,4),MID(citizen_services_records_log!P782,4,2),LEFT(citizen_services_records_log!P782,2))))</f>
        <v>None</v>
      </c>
      <c r="Q782" s="5" t="str" cm="1">
        <f t="array" ref="Q782">SUBSTITUTE(_xlfn.IFS(ISTEXT(citizen_services_records_log!Q782),PROPER(citizen_services_records_log!Q782),ISBLANK(citizen_services_records_log!Q782),"None"),"Id","ID",1)</f>
        <v>Urgent Case - Fast-Tracked Per Supervisor Approval</v>
      </c>
    </row>
    <row r="783" spans="1:17" x14ac:dyDescent="0.3">
      <c r="A783" s="5" t="str">
        <f>IF(ISBLANK(citizen_services_records_log!A783),"None",(CONCATENATE(UPPER(_xlfn.TEXTBEFORE(SUBSTITUTE(citizen_services_records_log!A783, "-", ""), {"0","1","2","3","4","5","6","7","8","9"}, 1)),"-",RIGHT(citizen_services_records_log!A783,6))))</f>
        <v>DHA-000559</v>
      </c>
      <c r="B783" s="2">
        <f>IF(ISBLANK(citizen_services_records_log!B783),"None",IF(ISNUMBER(citizen_services_records_log!B783),citizen_services_records_log!B783,DATE(RIGHT(citizen_services_records_log!B783,4),MID(citizen_services_records_log!B783,4,2),LEFT(citizen_services_records_log!B783,2))))</f>
        <v>46172</v>
      </c>
      <c r="C783" s="5" t="str">
        <f>IF(citizen_services_records_log!C783 = "SASSA Grant Status Enquiry","SASSA - Grant Status Enquiry",IF(citizen_services_records_log!C783 = "SASSA Grant Application",  "SASSA - Grant Application", IF(citizen_services_records_log!C783=0,"None", citizen_services_records_log!C783)))</f>
        <v>Home Affairs - ID Application</v>
      </c>
      <c r="D783" s="5" t="str" cm="1">
        <f t="array" ref="D783">_xlfn.IFS(ISTEXT(citizen_services_records_log!D783),PROPER(citizen_services_records_log!D783),ISBLANK(citizen_services_records_log!D783),"None")</f>
        <v>Vereeniging Home Affairs</v>
      </c>
      <c r="E783" s="5" t="str" cm="1">
        <f t="array" ref="E783">_xlfn.IFS(ISTEXT(citizen_services_records_log!E783),PROPER(citizen_services_records_log!E783),ISBLANK(citizen_services_records_log!E783),"None")</f>
        <v>Nomvula Pretorius</v>
      </c>
      <c r="F783" s="6" cm="1">
        <f t="array" ref="F783">_xlfn.IFS(ISBLANK(citizen_services_records_log!F783),"None", TYPE(citizen_services_records_log!F783)=1,citizen_services_records_log!F783,citizen_services_records_log!F783="ID NOT PROVIDED","ID not provided" )</f>
        <v>409000000000</v>
      </c>
      <c r="G783" s="4">
        <f>IF(ISBLANK(citizen_services_records_log!G783),"None",IF(ISNUMBER(citizen_services_records_log!G783),citizen_services_records_log!G783,DATE(RIGHT(citizen_services_records_log!G783,4),MID(citizen_services_records_log!G783,4,2),LEFT(citizen_services_records_log!G783,2))))</f>
        <v>38234</v>
      </c>
      <c r="H783" s="5" t="str" cm="1">
        <f t="array" ref="H783">_xlfn.IFS(citizen_services_records_log!H783="M", "Male", citizen_services_records_log!H783 = "F", "Female", citizen_services_records_log!H783="male", "Male", citizen_services_records_log!H783="female","Female", ISBLANK(citizen_services_records_log!H783),"None", citizen_services_records_log!H783 = "Female", "Female", citizen_services_records_log!H783="Male","Male")</f>
        <v>Female</v>
      </c>
      <c r="I783" s="6" t="str">
        <f>IF(OR(ISBLANK(citizen_services_records_log!I783),UPPER(TRIM(citizen_services_records_log!I783))="N/A"),"None",_xlfn.LET(_xlpm.d,RIGHT(SUBSTITUTE(SUBSTITUTE(SUBSTITUTE(SUBSTITUTE(citizen_services_records_log!I783," ",""),"-",""),"(",""),")",""),9),"0"&amp;LEFT(_xlpm.d,2)&amp;" "&amp;MID(_xlpm.d,3,3)&amp;" "&amp;RIGHT(_xlpm.d,4)))</f>
        <v>075 309 0071</v>
      </c>
      <c r="J783" s="5" t="str" cm="1">
        <f t="array" ref="J783">_xlfn.IFS(ISTEXT(citizen_services_records_log!J783),citizen_services_records_log!J783,ISBLANK(citizen_services_records_log!J783),"None")</f>
        <v>Ward 6</v>
      </c>
      <c r="K783" s="5" t="str" cm="1">
        <f t="array" ref="K783">_xlfn.IFS(ISTEXT(citizen_services_records_log!K783),citizen_services_records_log!K783, ISBLANK(citizen_services_records_log!K783),"None")</f>
        <v>None</v>
      </c>
      <c r="L783" s="5" t="str" cm="1">
        <f t="array" ref="L783">SUBSTITUTE(PROPER(_xlfn.IFS(ISTEXT(citizen_services_records_log!L783),citizen_services_records_log!L783, ISBLANK(citizen_services_records_log!L783),"None")),"Id","ID",1)</f>
        <v>Incomplete - Missing ID Copy</v>
      </c>
      <c r="M783" s="5" t="str" cm="1">
        <f t="array" ref="M783">IF(citizen_services_records_log!M783 = "Re-opened","Re-opened",PROPER(_xlfn.IFS(ISTEXT(citizen_services_records_log!M783),citizen_services_records_log!M783, ISBLANK(citizen_services_records_log!M783),"None")))</f>
        <v>Awaiting Documents</v>
      </c>
      <c r="N783" s="5" t="str" cm="1">
        <f t="array" ref="N783">(_xlfn.IFS(ISTEXT(citizen_services_records_log!N783),citizen_services_records_log!N783,ISBLANK(citizen_services_records_log!N783),"None"))</f>
        <v>Q254</v>
      </c>
      <c r="O783" s="5" t="str" cm="1">
        <f t="array" ref="O783">_xlfn.IFS(ISTEXT(citizen_services_records_log!O783),PROPER(citizen_services_records_log!O783),ISBLANK(citizen_services_records_log!O783),"None")</f>
        <v>Zanele Mahlangu</v>
      </c>
      <c r="P783" s="4">
        <f>IF(ISBLANK(citizen_services_records_log!P783),"None",IF(ISNUMBER(citizen_services_records_log!P783),citizen_services_records_log!P783,DATE(RIGHT(citizen_services_records_log!P783,4),MID(citizen_services_records_log!P783,4,2),LEFT(citizen_services_records_log!P783,2))))</f>
        <v>46189</v>
      </c>
      <c r="Q783" s="5" t="str" cm="1">
        <f t="array" ref="Q783">SUBSTITUTE(_xlfn.IFS(ISTEXT(citizen_services_records_log!Q783),PROPER(citizen_services_records_log!Q783),ISBLANK(citizen_services_records_log!Q783),"None"),"Id","ID",1)</f>
        <v>Urgent Case - Fast-Tracked Per Supervisor Approval</v>
      </c>
    </row>
    <row r="784" spans="1:17" x14ac:dyDescent="0.3">
      <c r="A784" s="5" t="str">
        <f>IF(ISBLANK(citizen_services_records_log!A784),"None",(CONCATENATE(UPPER(_xlfn.TEXTBEFORE(SUBSTITUTE(citizen_services_records_log!A784, "-", ""), {"0","1","2","3","4","5","6","7","8","9"}, 1)),"-",RIGHT(citizen_services_records_log!A784,6))))</f>
        <v>DHA-000186</v>
      </c>
      <c r="B784" s="2">
        <f>IF(ISBLANK(citizen_services_records_log!B784),"None",IF(ISNUMBER(citizen_services_records_log!B784),citizen_services_records_log!B784,DATE(RIGHT(citizen_services_records_log!B784,4),MID(citizen_services_records_log!B784,4,2),LEFT(citizen_services_records_log!B784,2))))</f>
        <v>46051</v>
      </c>
      <c r="C784" s="5" t="str">
        <f>IF(citizen_services_records_log!C784 = "SASSA Grant Status Enquiry","SASSA - Grant Status Enquiry",IF(citizen_services_records_log!C784 = "SASSA Grant Application",  "SASSA - Grant Application", IF(citizen_services_records_log!C784=0,"None", citizen_services_records_log!C784)))</f>
        <v>Home Affairs - Birth Certificate</v>
      </c>
      <c r="D784" s="5" t="str" cm="1">
        <f t="array" ref="D784">_xlfn.IFS(ISTEXT(citizen_services_records_log!D784),PROPER(citizen_services_records_log!D784),ISBLANK(citizen_services_records_log!D784),"None")</f>
        <v>Sebokeng Sassa Office</v>
      </c>
      <c r="E784" s="5" t="str" cm="1">
        <f t="array" ref="E784">_xlfn.IFS(ISTEXT(citizen_services_records_log!E784),PROPER(citizen_services_records_log!E784),ISBLANK(citizen_services_records_log!E784),"None")</f>
        <v>Pieter Van Der Merwe</v>
      </c>
      <c r="F784" s="6" cm="1">
        <f t="array" ref="F784">_xlfn.IFS(ISBLANK(citizen_services_records_log!F784),"None", TYPE(citizen_services_records_log!F784)=1,citizen_services_records_log!F784,citizen_services_records_log!F784="ID NOT PROVIDED","ID not provided" )</f>
        <v>6210000000000</v>
      </c>
      <c r="G784" s="4">
        <f>IF(ISBLANK(citizen_services_records_log!G784),"None",IF(ISNUMBER(citizen_services_records_log!G784),citizen_services_records_log!G784,DATE(RIGHT(citizen_services_records_log!G784,4),MID(citizen_services_records_log!G784,4,2),LEFT(citizen_services_records_log!G784,2))))</f>
        <v>22918</v>
      </c>
      <c r="H784" s="5" t="str" cm="1">
        <f t="array" ref="H784">_xlfn.IFS(citizen_services_records_log!H784="M", "Male", citizen_services_records_log!H784 = "F", "Female", citizen_services_records_log!H784="male", "Male", citizen_services_records_log!H784="female","Female", ISBLANK(citizen_services_records_log!H784),"None", citizen_services_records_log!H784 = "Female", "Female", citizen_services_records_log!H784="Male","Male")</f>
        <v>Male</v>
      </c>
      <c r="I784" s="6" t="str">
        <f>IF(OR(ISBLANK(citizen_services_records_log!I784),UPPER(TRIM(citizen_services_records_log!I784))="N/A"),"None",_xlfn.LET(_xlpm.d,RIGHT(SUBSTITUTE(SUBSTITUTE(SUBSTITUTE(SUBSTITUTE(citizen_services_records_log!I784," ",""),"-",""),"(",""),")",""),9),"0"&amp;LEFT(_xlpm.d,2)&amp;" "&amp;MID(_xlpm.d,3,3)&amp;" "&amp;RIGHT(_xlpm.d,4)))</f>
        <v>076 713 7762</v>
      </c>
      <c r="J784" s="5" t="str" cm="1">
        <f t="array" ref="J784">_xlfn.IFS(ISTEXT(citizen_services_records_log!J784),citizen_services_records_log!J784,ISBLANK(citizen_services_records_log!J784),"None")</f>
        <v>Ward 19</v>
      </c>
      <c r="K784" s="5" t="str" cm="1">
        <f t="array" ref="K784">_xlfn.IFS(ISTEXT(citizen_services_records_log!K784),citizen_services_records_log!K784, ISBLANK(citizen_services_records_log!K784),"None")</f>
        <v>None</v>
      </c>
      <c r="L784" s="5" t="str" cm="1">
        <f t="array" ref="L784">SUBSTITUTE(PROPER(_xlfn.IFS(ISTEXT(citizen_services_records_log!L784),citizen_services_records_log!L784, ISBLANK(citizen_services_records_log!L784),"None")),"Id","ID",1)</f>
        <v>Awaiting Home Affairs Confirmation</v>
      </c>
      <c r="M784" s="5" t="str" cm="1">
        <f t="array" ref="M784">IF(citizen_services_records_log!M784 = "Re-opened","Re-opened",PROPER(_xlfn.IFS(ISTEXT(citizen_services_records_log!M784),citizen_services_records_log!M784, ISBLANK(citizen_services_records_log!M784),"None")))</f>
        <v>Re-opened</v>
      </c>
      <c r="N784" s="5" t="str" cm="1">
        <f t="array" ref="N784">(_xlfn.IFS(ISTEXT(citizen_services_records_log!N784),citizen_services_records_log!N784,ISBLANK(citizen_services_records_log!N784),"None"))</f>
        <v>Q087</v>
      </c>
      <c r="O784" s="5" t="str" cm="1">
        <f t="array" ref="O784">_xlfn.IFS(ISTEXT(citizen_services_records_log!O784),PROPER(citizen_services_records_log!O784),ISBLANK(citizen_services_records_log!O784),"None")</f>
        <v>Marius Khumalo</v>
      </c>
      <c r="P784" s="4">
        <f>IF(ISBLANK(citizen_services_records_log!P784),"None",IF(ISNUMBER(citizen_services_records_log!P784),citizen_services_records_log!P784,DATE(RIGHT(citizen_services_records_log!P784,4),MID(citizen_services_records_log!P784,4,2),LEFT(citizen_services_records_log!P784,2))))</f>
        <v>46328</v>
      </c>
      <c r="Q784" s="5" t="str" cm="1">
        <f t="array" ref="Q784">SUBSTITUTE(_xlfn.IFS(ISTEXT(citizen_services_records_log!Q784),PROPER(citizen_services_records_log!Q784),ISBLANK(citizen_services_records_log!Q784),"None"),"Id","ID",1)</f>
        <v>Biometric Capture Failed, Rescheduled</v>
      </c>
    </row>
    <row r="785" spans="1:17" x14ac:dyDescent="0.3">
      <c r="A785" s="5" t="str">
        <f>IF(ISBLANK(citizen_services_records_log!A785),"None",(CONCATENATE(UPPER(_xlfn.TEXTBEFORE(SUBSTITUTE(citizen_services_records_log!A785, "-", ""), {"0","1","2","3","4","5","6","7","8","9"}, 1)),"-",RIGHT(citizen_services_records_log!A785,6))))</f>
        <v>DHA-000228</v>
      </c>
      <c r="B785" s="2">
        <f>IF(ISBLANK(citizen_services_records_log!B785),"None",IF(ISNUMBER(citizen_services_records_log!B785),citizen_services_records_log!B785,DATE(RIGHT(citizen_services_records_log!B785,4),MID(citizen_services_records_log!B785,4,2),LEFT(citizen_services_records_log!B785,2))))</f>
        <v>46178</v>
      </c>
      <c r="C785" s="5" t="str">
        <f>IF(citizen_services_records_log!C785 = "SASSA Grant Status Enquiry","SASSA - Grant Status Enquiry",IF(citizen_services_records_log!C785 = "SASSA Grant Application",  "SASSA - Grant Application", IF(citizen_services_records_log!C785=0,"None", citizen_services_records_log!C785)))</f>
        <v>Home Affairs - ID Application</v>
      </c>
      <c r="D785" s="5" t="str" cm="1">
        <f t="array" ref="D785">_xlfn.IFS(ISTEXT(citizen_services_records_log!D785),PROPER(citizen_services_records_log!D785),ISBLANK(citizen_services_records_log!D785),"None")</f>
        <v>Emfuleni Municipal Office</v>
      </c>
      <c r="E785" s="5" t="str" cm="1">
        <f t="array" ref="E785">_xlfn.IFS(ISTEXT(citizen_services_records_log!E785),PROPER(citizen_services_records_log!E785),ISBLANK(citizen_services_records_log!E785),"None")</f>
        <v>Grace Steyn</v>
      </c>
      <c r="F785" s="6" cm="1">
        <f t="array" ref="F785">_xlfn.IFS(ISBLANK(citizen_services_records_log!F785),"None", TYPE(citizen_services_records_log!F785)=1,citizen_services_records_log!F785,citizen_services_records_log!F785="ID NOT PROVIDED","ID not provided" )</f>
        <v>7710000000000</v>
      </c>
      <c r="G785" s="4">
        <f>IF(ISBLANK(citizen_services_records_log!G785),"None",IF(ISNUMBER(citizen_services_records_log!G785),citizen_services_records_log!G785,DATE(RIGHT(citizen_services_records_log!G785,4),MID(citizen_services_records_log!G785,4,2),LEFT(citizen_services_records_log!G785,2))))</f>
        <v>28415</v>
      </c>
      <c r="H785" s="5" t="str" cm="1">
        <f t="array" ref="H785">_xlfn.IFS(citizen_services_records_log!H785="M", "Male", citizen_services_records_log!H785 = "F", "Female", citizen_services_records_log!H785="male", "Male", citizen_services_records_log!H785="female","Female", ISBLANK(citizen_services_records_log!H785),"None", citizen_services_records_log!H785 = "Female", "Female", citizen_services_records_log!H785="Male","Male")</f>
        <v>Male</v>
      </c>
      <c r="I785" s="6" t="str">
        <f>IF(OR(ISBLANK(citizen_services_records_log!I785),UPPER(TRIM(citizen_services_records_log!I785))="N/A"),"None",_xlfn.LET(_xlpm.d,RIGHT(SUBSTITUTE(SUBSTITUTE(SUBSTITUTE(SUBSTITUTE(citizen_services_records_log!I785," ",""),"-",""),"(",""),")",""),9),"0"&amp;LEFT(_xlpm.d,2)&amp;" "&amp;MID(_xlpm.d,3,3)&amp;" "&amp;RIGHT(_xlpm.d,4)))</f>
        <v>None</v>
      </c>
      <c r="J785" s="5" t="str" cm="1">
        <f t="array" ref="J785">_xlfn.IFS(ISTEXT(citizen_services_records_log!J785),citizen_services_records_log!J785,ISBLANK(citizen_services_records_log!J785),"None")</f>
        <v>Ward 16</v>
      </c>
      <c r="K785" s="5" t="str" cm="1">
        <f t="array" ref="K785">_xlfn.IFS(ISTEXT(citizen_services_records_log!K785),citizen_services_records_log!K785, ISBLANK(citizen_services_records_log!K785),"None")</f>
        <v>None</v>
      </c>
      <c r="L785" s="5" t="str" cm="1">
        <f t="array" ref="L785">SUBSTITUTE(PROPER(_xlfn.IFS(ISTEXT(citizen_services_records_log!L785),citizen_services_records_log!L785, ISBLANK(citizen_services_records_log!L785),"None")),"Id","ID",1)</f>
        <v>Awaiting Home Affairs Confirmation</v>
      </c>
      <c r="M785" s="5" t="str" cm="1">
        <f t="array" ref="M785">IF(citizen_services_records_log!M785 = "Re-opened","Re-opened",PROPER(_xlfn.IFS(ISTEXT(citizen_services_records_log!M785),citizen_services_records_log!M785, ISBLANK(citizen_services_records_log!M785),"None")))</f>
        <v>Captured</v>
      </c>
      <c r="N785" s="5" t="str" cm="1">
        <f t="array" ref="N785">(_xlfn.IFS(ISTEXT(citizen_services_records_log!N785),citizen_services_records_log!N785,ISBLANK(citizen_services_records_log!N785),"None"))</f>
        <v>Q280</v>
      </c>
      <c r="O785" s="5" t="str" cm="1">
        <f t="array" ref="O785">_xlfn.IFS(ISTEXT(citizen_services_records_log!O785),PROPER(citizen_services_records_log!O785),ISBLANK(citizen_services_records_log!O785),"None")</f>
        <v>Marius Sithole</v>
      </c>
      <c r="P785" s="4">
        <f>IF(ISBLANK(citizen_services_records_log!P785),"None",IF(ISNUMBER(citizen_services_records_log!P785),citizen_services_records_log!P785,DATE(RIGHT(citizen_services_records_log!P785,4),MID(citizen_services_records_log!P785,4,2),LEFT(citizen_services_records_log!P785,2))))</f>
        <v>46185</v>
      </c>
      <c r="Q785" s="5" t="str" cm="1">
        <f t="array" ref="Q785">SUBSTITUTE(_xlfn.IFS(ISTEXT(citizen_services_records_log!Q785),PROPER(citizen_services_records_log!Q785),ISBLANK(citizen_services_records_log!Q785),"None"),"Id","ID",1)</f>
        <v>Incorrect ID Number Provided Initially, Corrected</v>
      </c>
    </row>
    <row r="786" spans="1:17" x14ac:dyDescent="0.3">
      <c r="A786" s="5" t="str">
        <f>IF(ISBLANK(citizen_services_records_log!A786),"None",(CONCATENATE(UPPER(_xlfn.TEXTBEFORE(SUBSTITUTE(citizen_services_records_log!A786, "-", ""), {"0","1","2","3","4","5","6","7","8","9"}, 1)),"-",RIGHT(citizen_services_records_log!A786,6))))</f>
        <v>CLN-000210</v>
      </c>
      <c r="B786" s="2">
        <f>IF(ISBLANK(citizen_services_records_log!B786),"None",IF(ISNUMBER(citizen_services_records_log!B786),citizen_services_records_log!B786,DATE(RIGHT(citizen_services_records_log!B786,4),MID(citizen_services_records_log!B786,4,2),LEFT(citizen_services_records_log!B786,2))))</f>
        <v>46169</v>
      </c>
      <c r="C786" s="5" t="str">
        <f>IF(citizen_services_records_log!C786 = "SASSA Grant Status Enquiry","SASSA - Grant Status Enquiry",IF(citizen_services_records_log!C786 = "SASSA Grant Application",  "SASSA - Grant Application", IF(citizen_services_records_log!C786=0,"None", citizen_services_records_log!C786)))</f>
        <v>Clinic - General Consultation</v>
      </c>
      <c r="D786" s="5" t="str" cm="1">
        <f t="array" ref="D786">_xlfn.IFS(ISTEXT(citizen_services_records_log!D786),PROPER(citizen_services_records_log!D786),ISBLANK(citizen_services_records_log!D786),"None")</f>
        <v>Sharpeville Clinic</v>
      </c>
      <c r="E786" s="5" t="str" cm="1">
        <f t="array" ref="E786">_xlfn.IFS(ISTEXT(citizen_services_records_log!E786),PROPER(citizen_services_records_log!E786),ISBLANK(citizen_services_records_log!E786),"None")</f>
        <v>Refilwe Sithole</v>
      </c>
      <c r="F786" s="6" cm="1">
        <f t="array" ref="F786">_xlfn.IFS(ISBLANK(citizen_services_records_log!F786),"None", TYPE(citizen_services_records_log!F786)=1,citizen_services_records_log!F786,citizen_services_records_log!F786="ID NOT PROVIDED","ID not provided" )</f>
        <v>7810000000000</v>
      </c>
      <c r="G786" s="4">
        <f>IF(ISBLANK(citizen_services_records_log!G786),"None",IF(ISNUMBER(citizen_services_records_log!G786),citizen_services_records_log!G786,DATE(RIGHT(citizen_services_records_log!G786,4),MID(citizen_services_records_log!G786,4,2),LEFT(citizen_services_records_log!G786,2))))</f>
        <v>28660</v>
      </c>
      <c r="H786" s="5" t="str" cm="1">
        <f t="array" ref="H786">_xlfn.IFS(citizen_services_records_log!H786="M", "Male", citizen_services_records_log!H786 = "F", "Female", citizen_services_records_log!H786="male", "Male", citizen_services_records_log!H786="female","Female", ISBLANK(citizen_services_records_log!H786),"None", citizen_services_records_log!H786 = "Female", "Female", citizen_services_records_log!H786="Male","Male")</f>
        <v>Female</v>
      </c>
      <c r="I786" s="6" t="str">
        <f>IF(OR(ISBLANK(citizen_services_records_log!I786),UPPER(TRIM(citizen_services_records_log!I786))="N/A"),"None",_xlfn.LET(_xlpm.d,RIGHT(SUBSTITUTE(SUBSTITUTE(SUBSTITUTE(SUBSTITUTE(citizen_services_records_log!I786," ",""),"-",""),"(",""),")",""),9),"0"&amp;LEFT(_xlpm.d,2)&amp;" "&amp;MID(_xlpm.d,3,3)&amp;" "&amp;RIGHT(_xlpm.d,4)))</f>
        <v>080 216 0840</v>
      </c>
      <c r="J786" s="5" t="str" cm="1">
        <f t="array" ref="J786">_xlfn.IFS(ISTEXT(citizen_services_records_log!J786),citizen_services_records_log!J786,ISBLANK(citizen_services_records_log!J786),"None")</f>
        <v>Ward 1</v>
      </c>
      <c r="K786" s="5" t="str" cm="1">
        <f t="array" ref="K786">_xlfn.IFS(ISTEXT(citizen_services_records_log!K786),citizen_services_records_log!K786, ISBLANK(citizen_services_records_log!K786),"None")</f>
        <v>None</v>
      </c>
      <c r="L786" s="5" t="str" cm="1">
        <f t="array" ref="L786">SUBSTITUTE(PROPER(_xlfn.IFS(ISTEXT(citizen_services_records_log!L786),citizen_services_records_log!L786, ISBLANK(citizen_services_records_log!L786),"None")),"Id","ID",1)</f>
        <v>Incomplete - Missing ID Copy</v>
      </c>
      <c r="M786" s="5" t="str" cm="1">
        <f t="array" ref="M786">IF(citizen_services_records_log!M786 = "Re-opened","Re-opened",PROPER(_xlfn.IFS(ISTEXT(citizen_services_records_log!M786),citizen_services_records_log!M786, ISBLANK(citizen_services_records_log!M786),"None")))</f>
        <v>Captured</v>
      </c>
      <c r="N786" s="5" t="str" cm="1">
        <f t="array" ref="N786">(_xlfn.IFS(ISTEXT(citizen_services_records_log!N786),citizen_services_records_log!N786,ISBLANK(citizen_services_records_log!N786),"None"))</f>
        <v>None</v>
      </c>
      <c r="O786" s="5" t="str" cm="1">
        <f t="array" ref="O786">_xlfn.IFS(ISTEXT(citizen_services_records_log!O786),PROPER(citizen_services_records_log!O786),ISBLANK(citizen_services_records_log!O786),"None")</f>
        <v>Andries Radebe</v>
      </c>
      <c r="P786" s="4">
        <f>IF(ISBLANK(citizen_services_records_log!P786),"None",IF(ISNUMBER(citizen_services_records_log!P786),citizen_services_records_log!P786,DATE(RIGHT(citizen_services_records_log!P786,4),MID(citizen_services_records_log!P786,4,2),LEFT(citizen_services_records_log!P786,2))))</f>
        <v>46182</v>
      </c>
      <c r="Q786" s="5" t="str" cm="1">
        <f t="array" ref="Q786">SUBSTITUTE(_xlfn.IFS(ISTEXT(citizen_services_records_log!Q786),PROPER(citizen_services_records_log!Q786),ISBLANK(citizen_services_records_log!Q786),"None"),"Id","ID",1)</f>
        <v>Elderly Applicant Assisted Due To Mobility Issues</v>
      </c>
    </row>
    <row r="787" spans="1:17" x14ac:dyDescent="0.3">
      <c r="A787" s="5" t="str">
        <f>IF(ISBLANK(citizen_services_records_log!A787),"None",(CONCATENATE(UPPER(_xlfn.TEXTBEFORE(SUBSTITUTE(citizen_services_records_log!A787, "-", ""), {"0","1","2","3","4","5","6","7","8","9"}, 1)),"-",RIGHT(citizen_services_records_log!A787,6))))</f>
        <v>CLN-000334</v>
      </c>
      <c r="B787" s="2">
        <f>IF(ISBLANK(citizen_services_records_log!B787),"None",IF(ISNUMBER(citizen_services_records_log!B787),citizen_services_records_log!B787,DATE(RIGHT(citizen_services_records_log!B787,4),MID(citizen_services_records_log!B787,4,2),LEFT(citizen_services_records_log!B787,2))))</f>
        <v>46176</v>
      </c>
      <c r="C787" s="5" t="str">
        <f>IF(citizen_services_records_log!C787 = "SASSA Grant Status Enquiry","SASSA - Grant Status Enquiry",IF(citizen_services_records_log!C787 = "SASSA Grant Application",  "SASSA - Grant Application", IF(citizen_services_records_log!C787=0,"None", citizen_services_records_log!C787)))</f>
        <v>Clinic - General Consultation</v>
      </c>
      <c r="D787" s="5" t="str" cm="1">
        <f t="array" ref="D787">_xlfn.IFS(ISTEXT(citizen_services_records_log!D787),PROPER(citizen_services_records_log!D787),ISBLANK(citizen_services_records_log!D787),"None")</f>
        <v>Three Rivers Clinic</v>
      </c>
      <c r="E787" s="5" t="str" cm="1">
        <f t="array" ref="E787">_xlfn.IFS(ISTEXT(citizen_services_records_log!E787),PROPER(citizen_services_records_log!E787),ISBLANK(citizen_services_records_log!E787),"None")</f>
        <v>Sizwe Mokoena</v>
      </c>
      <c r="F787" s="6" cm="1">
        <f t="array" ref="F787">_xlfn.IFS(ISBLANK(citizen_services_records_log!F787),"None", TYPE(citizen_services_records_log!F787)=1,citizen_services_records_log!F787,citizen_services_records_log!F787="ID NOT PROVIDED","ID not provided" )</f>
        <v>6710000000000</v>
      </c>
      <c r="G787" s="4">
        <f>IF(ISBLANK(citizen_services_records_log!G787),"None",IF(ISNUMBER(citizen_services_records_log!G787),citizen_services_records_log!G787,DATE(RIGHT(citizen_services_records_log!G787,4),MID(citizen_services_records_log!G787,4,2),LEFT(citizen_services_records_log!G787,2))))</f>
        <v>24722</v>
      </c>
      <c r="H787" s="5" t="str" cm="1">
        <f t="array" ref="H787">_xlfn.IFS(citizen_services_records_log!H787="M", "Male", citizen_services_records_log!H787 = "F", "Female", citizen_services_records_log!H787="male", "Male", citizen_services_records_log!H787="female","Female", ISBLANK(citizen_services_records_log!H787),"None", citizen_services_records_log!H787 = "Female", "Female", citizen_services_records_log!H787="Male","Male")</f>
        <v>Female</v>
      </c>
      <c r="I787" s="6" t="str">
        <f>IF(OR(ISBLANK(citizen_services_records_log!I787),UPPER(TRIM(citizen_services_records_log!I787))="N/A"),"None",_xlfn.LET(_xlpm.d,RIGHT(SUBSTITUTE(SUBSTITUTE(SUBSTITUTE(SUBSTITUTE(citizen_services_records_log!I787," ",""),"-",""),"(",""),")",""),9),"0"&amp;LEFT(_xlpm.d,2)&amp;" "&amp;MID(_xlpm.d,3,3)&amp;" "&amp;RIGHT(_xlpm.d,4)))</f>
        <v>074 203 8895</v>
      </c>
      <c r="J787" s="5" t="str" cm="1">
        <f t="array" ref="J787">_xlfn.IFS(ISTEXT(citizen_services_records_log!J787),citizen_services_records_log!J787,ISBLANK(citizen_services_records_log!J787),"None")</f>
        <v>Ward 6</v>
      </c>
      <c r="K787" s="5" t="str" cm="1">
        <f t="array" ref="K787">_xlfn.IFS(ISTEXT(citizen_services_records_log!K787),citizen_services_records_log!K787, ISBLANK(citizen_services_records_log!K787),"None")</f>
        <v>None</v>
      </c>
      <c r="L787" s="5" t="str" cm="1">
        <f t="array" ref="L787">SUBSTITUTE(PROPER(_xlfn.IFS(ISTEXT(citizen_services_records_log!L787),citizen_services_records_log!L787, ISBLANK(citizen_services_records_log!L787),"None")),"Id","ID",1)</f>
        <v>None</v>
      </c>
      <c r="M787" s="5" t="str" cm="1">
        <f t="array" ref="M787">IF(citizen_services_records_log!M787 = "Re-opened","Re-opened",PROPER(_xlfn.IFS(ISTEXT(citizen_services_records_log!M787),citizen_services_records_log!M787, ISBLANK(citizen_services_records_log!M787),"None")))</f>
        <v>Pending</v>
      </c>
      <c r="N787" s="5" t="str" cm="1">
        <f t="array" ref="N787">(_xlfn.IFS(ISTEXT(citizen_services_records_log!N787),citizen_services_records_log!N787,ISBLANK(citizen_services_records_log!N787),"None"))</f>
        <v>Q043</v>
      </c>
      <c r="O787" s="5" t="str" cm="1">
        <f t="array" ref="O787">_xlfn.IFS(ISTEXT(citizen_services_records_log!O787),PROPER(citizen_services_records_log!O787),ISBLANK(citizen_services_records_log!O787),"None")</f>
        <v>Zanele Radebe</v>
      </c>
      <c r="P787" s="4" t="str">
        <f>IF(ISBLANK(citizen_services_records_log!P787),"None",IF(ISNUMBER(citizen_services_records_log!P787),citizen_services_records_log!P787,DATE(RIGHT(citizen_services_records_log!P787,4),MID(citizen_services_records_log!P787,4,2),LEFT(citizen_services_records_log!P787,2))))</f>
        <v>None</v>
      </c>
      <c r="Q787" s="5" t="str" cm="1">
        <f t="array" ref="Q787">SUBSTITUTE(_xlfn.IFS(ISTEXT(citizen_services_records_log!Q787),PROPER(citizen_services_records_log!Q787),ISBLANK(citizen_services_records_log!Q787),"None"),"Id","ID",1)</f>
        <v>Incorrect ID Number Provided Initially, Corrected</v>
      </c>
    </row>
    <row r="788" spans="1:17" x14ac:dyDescent="0.3">
      <c r="A788" s="5" t="str">
        <f>IF(ISBLANK(citizen_services_records_log!A788),"None",(CONCATENATE(UPPER(_xlfn.TEXTBEFORE(SUBSTITUTE(citizen_services_records_log!A788, "-", ""), {"0","1","2","3","4","5","6","7","8","9"}, 1)),"-",RIGHT(citizen_services_records_log!A788,6))))</f>
        <v>CLN-000608</v>
      </c>
      <c r="B788" s="2" t="str">
        <f>IF(ISBLANK(citizen_services_records_log!B788),"None",IF(ISNUMBER(citizen_services_records_log!B788),citizen_services_records_log!B788,DATE(RIGHT(citizen_services_records_log!B788,4),MID(citizen_services_records_log!B788,4,2),LEFT(citizen_services_records_log!B788,2))))</f>
        <v>None</v>
      </c>
      <c r="C788" s="5" t="str">
        <f>IF(citizen_services_records_log!C788 = "SASSA Grant Status Enquiry","SASSA - Grant Status Enquiry",IF(citizen_services_records_log!C788 = "SASSA Grant Application",  "SASSA - Grant Application", IF(citizen_services_records_log!C788=0,"None", citizen_services_records_log!C788)))</f>
        <v>Clinic - Immunisation</v>
      </c>
      <c r="D788" s="5" t="str" cm="1">
        <f t="array" ref="D788">_xlfn.IFS(ISTEXT(citizen_services_records_log!D788),PROPER(citizen_services_records_log!D788),ISBLANK(citizen_services_records_log!D788),"None")</f>
        <v>Sasolburg Home Affairs</v>
      </c>
      <c r="E788" s="5" t="str" cm="1">
        <f t="array" ref="E788">_xlfn.IFS(ISTEXT(citizen_services_records_log!E788),PROPER(citizen_services_records_log!E788),ISBLANK(citizen_services_records_log!E788),"None")</f>
        <v>Marie Fourie</v>
      </c>
      <c r="F788" s="6" cm="1">
        <f t="array" ref="F788">_xlfn.IFS(ISBLANK(citizen_services_records_log!F788),"None", TYPE(citizen_services_records_log!F788)=1,citizen_services_records_log!F788,citizen_services_records_log!F788="ID NOT PROVIDED","ID not provided" )</f>
        <v>2300000000000</v>
      </c>
      <c r="G788" s="4">
        <f>IF(ISBLANK(citizen_services_records_log!G788),"None",IF(ISNUMBER(citizen_services_records_log!G788),citizen_services_records_log!G788,DATE(RIGHT(citizen_services_records_log!G788,4),MID(citizen_services_records_log!G788,4,2),LEFT(citizen_services_records_log!G788,2))))</f>
        <v>44989</v>
      </c>
      <c r="H788" s="5" t="str" cm="1">
        <f t="array" ref="H788">_xlfn.IFS(citizen_services_records_log!H788="M", "Male", citizen_services_records_log!H788 = "F", "Female", citizen_services_records_log!H788="male", "Male", citizen_services_records_log!H788="female","Female", ISBLANK(citizen_services_records_log!H788),"None", citizen_services_records_log!H788 = "Female", "Female", citizen_services_records_log!H788="Male","Male")</f>
        <v>Female</v>
      </c>
      <c r="I788" s="6" t="str">
        <f>IF(OR(ISBLANK(citizen_services_records_log!I788),UPPER(TRIM(citizen_services_records_log!I788))="N/A"),"None",_xlfn.LET(_xlpm.d,RIGHT(SUBSTITUTE(SUBSTITUTE(SUBSTITUTE(SUBSTITUTE(citizen_services_records_log!I788," ",""),"-",""),"(",""),")",""),9),"0"&amp;LEFT(_xlpm.d,2)&amp;" "&amp;MID(_xlpm.d,3,3)&amp;" "&amp;RIGHT(_xlpm.d,4)))</f>
        <v>081 532 2078</v>
      </c>
      <c r="J788" s="5" t="str" cm="1">
        <f t="array" ref="J788">_xlfn.IFS(ISTEXT(citizen_services_records_log!J788),citizen_services_records_log!J788,ISBLANK(citizen_services_records_log!J788),"None")</f>
        <v>Ward 13</v>
      </c>
      <c r="K788" s="5" t="str" cm="1">
        <f t="array" ref="K788">_xlfn.IFS(ISTEXT(citizen_services_records_log!K788),citizen_services_records_log!K788, ISBLANK(citizen_services_records_log!K788),"None")</f>
        <v>None</v>
      </c>
      <c r="L788" s="5" t="str" cm="1">
        <f t="array" ref="L788">SUBSTITUTE(PROPER(_xlfn.IFS(ISTEXT(citizen_services_records_log!L788),citizen_services_records_log!L788, ISBLANK(citizen_services_records_log!L788),"None")),"Id","ID",1)</f>
        <v>Under Review</v>
      </c>
      <c r="M788" s="5" t="str" cm="1">
        <f t="array" ref="M788">IF(citizen_services_records_log!M788 = "Re-opened","Re-opened",PROPER(_xlfn.IFS(ISTEXT(citizen_services_records_log!M788),citizen_services_records_log!M788, ISBLANK(citizen_services_records_log!M788),"None")))</f>
        <v>Resolved</v>
      </c>
      <c r="N788" s="5" t="str" cm="1">
        <f t="array" ref="N788">(_xlfn.IFS(ISTEXT(citizen_services_records_log!N788),citizen_services_records_log!N788,ISBLANK(citizen_services_records_log!N788),"None"))</f>
        <v>Q135</v>
      </c>
      <c r="O788" s="5" t="str" cm="1">
        <f t="array" ref="O788">_xlfn.IFS(ISTEXT(citizen_services_records_log!O788),PROPER(citizen_services_records_log!O788),ISBLANK(citizen_services_records_log!O788),"None")</f>
        <v>Andries Coetzee</v>
      </c>
      <c r="P788" s="4" t="str">
        <f>IF(ISBLANK(citizen_services_records_log!P788),"None",IF(ISNUMBER(citizen_services_records_log!P788),citizen_services_records_log!P788,DATE(RIGHT(citizen_services_records_log!P788,4),MID(citizen_services_records_log!P788,4,2),LEFT(citizen_services_records_log!P788,2))))</f>
        <v>None</v>
      </c>
      <c r="Q788" s="5" t="str" cm="1">
        <f t="array" ref="Q788">SUBSTITUTE(_xlfn.IFS(ISTEXT(citizen_services_records_log!Q788),PROPER(citizen_services_records_log!Q788),ISBLANK(citizen_services_records_log!Q788),"None"),"Id","ID",1)</f>
        <v>Follow-Up Call Required To Confirm Banking Details</v>
      </c>
    </row>
    <row r="789" spans="1:17" x14ac:dyDescent="0.3">
      <c r="A789" s="5" t="str">
        <f>IF(ISBLANK(citizen_services_records_log!A789),"None",(CONCATENATE(UPPER(_xlfn.TEXTBEFORE(SUBSTITUTE(citizen_services_records_log!A789, "-", ""), {"0","1","2","3","4","5","6","7","8","9"}, 1)),"-",RIGHT(citizen_services_records_log!A789,6))))</f>
        <v>MUN-000528</v>
      </c>
      <c r="B789" s="2">
        <f>IF(ISBLANK(citizen_services_records_log!B789),"None",IF(ISNUMBER(citizen_services_records_log!B789),citizen_services_records_log!B789,DATE(RIGHT(citizen_services_records_log!B789,4),MID(citizen_services_records_log!B789,4,2),LEFT(citizen_services_records_log!B789,2))))</f>
        <v>46163</v>
      </c>
      <c r="C789" s="5" t="str">
        <f>IF(citizen_services_records_log!C789 = "SASSA Grant Status Enquiry","SASSA - Grant Status Enquiry",IF(citizen_services_records_log!C789 = "SASSA Grant Application",  "SASSA - Grant Application", IF(citizen_services_records_log!C789=0,"None", citizen_services_records_log!C789)))</f>
        <v>Municipal - Service Request</v>
      </c>
      <c r="D789" s="5" t="str" cm="1">
        <f t="array" ref="D789">_xlfn.IFS(ISTEXT(citizen_services_records_log!D789),PROPER(citizen_services_records_log!D789),ISBLANK(citizen_services_records_log!D789),"None")</f>
        <v>Vanderbijlpark Home Affairs</v>
      </c>
      <c r="E789" s="5" t="str" cm="1">
        <f t="array" ref="E789">_xlfn.IFS(ISTEXT(citizen_services_records_log!E789),PROPER(citizen_services_records_log!E789),ISBLANK(citizen_services_records_log!E789),"None")</f>
        <v>Kagiso Ndlovu</v>
      </c>
      <c r="F789" s="6" cm="1">
        <f t="array" ref="F789">_xlfn.IFS(ISBLANK(citizen_services_records_log!F789),"None", TYPE(citizen_services_records_log!F789)=1,citizen_services_records_log!F789,citizen_services_records_log!F789="ID NOT PROVIDED","ID not provided" )</f>
        <v>412000000000</v>
      </c>
      <c r="G789" s="4">
        <f>IF(ISBLANK(citizen_services_records_log!G789),"None",IF(ISNUMBER(citizen_services_records_log!G789),citizen_services_records_log!G789,DATE(RIGHT(citizen_services_records_log!G789,4),MID(citizen_services_records_log!G789,4,2),LEFT(citizen_services_records_log!G789,2))))</f>
        <v>38119</v>
      </c>
      <c r="H789" s="5" t="str" cm="1">
        <f t="array" ref="H789">_xlfn.IFS(citizen_services_records_log!H789="M", "Male", citizen_services_records_log!H789 = "F", "Female", citizen_services_records_log!H789="male", "Male", citizen_services_records_log!H789="female","Female", ISBLANK(citizen_services_records_log!H789),"None", citizen_services_records_log!H789 = "Female", "Female", citizen_services_records_log!H789="Male","Male")</f>
        <v>Male</v>
      </c>
      <c r="I789" s="6" t="str">
        <f>IF(OR(ISBLANK(citizen_services_records_log!I789),UPPER(TRIM(citizen_services_records_log!I789))="N/A"),"None",_xlfn.LET(_xlpm.d,RIGHT(SUBSTITUTE(SUBSTITUTE(SUBSTITUTE(SUBSTITUTE(citizen_services_records_log!I789," ",""),"-",""),"(",""),")",""),9),"0"&amp;LEFT(_xlpm.d,2)&amp;" "&amp;MID(_xlpm.d,3,3)&amp;" "&amp;RIGHT(_xlpm.d,4)))</f>
        <v>None</v>
      </c>
      <c r="J789" s="5" t="str" cm="1">
        <f t="array" ref="J789">_xlfn.IFS(ISTEXT(citizen_services_records_log!J789),citizen_services_records_log!J789,ISBLANK(citizen_services_records_log!J789),"None")</f>
        <v>Ward 13</v>
      </c>
      <c r="K789" s="5" t="str" cm="1">
        <f t="array" ref="K789">_xlfn.IFS(ISTEXT(citizen_services_records_log!K789),citizen_services_records_log!K789, ISBLANK(citizen_services_records_log!K789),"None")</f>
        <v>None</v>
      </c>
      <c r="L789" s="5" t="str" cm="1">
        <f t="array" ref="L789">SUBSTITUTE(PROPER(_xlfn.IFS(ISTEXT(citizen_services_records_log!L789),citizen_services_records_log!L789, ISBLANK(citizen_services_records_log!L789),"None")),"Id","ID",1)</f>
        <v>None</v>
      </c>
      <c r="M789" s="5" t="str" cm="1">
        <f t="array" ref="M789">IF(citizen_services_records_log!M789 = "Re-opened","Re-opened",PROPER(_xlfn.IFS(ISTEXT(citizen_services_records_log!M789),citizen_services_records_log!M789, ISBLANK(citizen_services_records_log!M789),"None")))</f>
        <v>Resolved</v>
      </c>
      <c r="N789" s="5" t="str" cm="1">
        <f t="array" ref="N789">(_xlfn.IFS(ISTEXT(citizen_services_records_log!N789),citizen_services_records_log!N789,ISBLANK(citizen_services_records_log!N789),"None"))</f>
        <v>Q154</v>
      </c>
      <c r="O789" s="5" t="str" cm="1">
        <f t="array" ref="O789">_xlfn.IFS(ISTEXT(citizen_services_records_log!O789),PROPER(citizen_services_records_log!O789),ISBLANK(citizen_services_records_log!O789),"None")</f>
        <v>Refilwe Nel</v>
      </c>
      <c r="P789" s="4" t="str">
        <f>IF(ISBLANK(citizen_services_records_log!P789),"None",IF(ISNUMBER(citizen_services_records_log!P789),citizen_services_records_log!P789,DATE(RIGHT(citizen_services_records_log!P789,4),MID(citizen_services_records_log!P789,4,2),LEFT(citizen_services_records_log!P789,2))))</f>
        <v>None</v>
      </c>
      <c r="Q789" s="5" t="str" cm="1">
        <f t="array" ref="Q789">SUBSTITUTE(_xlfn.IFS(ISTEXT(citizen_services_records_log!Q789),PROPER(citizen_services_records_log!Q789),ISBLANK(citizen_services_records_log!Q789),"None"),"Id","ID",1)</f>
        <v>Interpreter Required - Assisted In Sesotho</v>
      </c>
    </row>
    <row r="790" spans="1:17" x14ac:dyDescent="0.3">
      <c r="A790" s="5" t="str">
        <f>IF(ISBLANK(citizen_services_records_log!A790),"None",(CONCATENATE(UPPER(_xlfn.TEXTBEFORE(SUBSTITUTE(citizen_services_records_log!A790, "-", ""), {"0","1","2","3","4","5","6","7","8","9"}, 1)),"-",RIGHT(citizen_services_records_log!A790,6))))</f>
        <v>SASSA-000232</v>
      </c>
      <c r="B790" s="2">
        <f>IF(ISBLANK(citizen_services_records_log!B790),"None",IF(ISNUMBER(citizen_services_records_log!B790),citizen_services_records_log!B790,DATE(RIGHT(citizen_services_records_log!B790,4),MID(citizen_services_records_log!B790,4,2),LEFT(citizen_services_records_log!B790,2))))</f>
        <v>46144</v>
      </c>
      <c r="C790" s="5" t="str">
        <f>IF(citizen_services_records_log!C790 = "SASSA Grant Status Enquiry","SASSA - Grant Status Enquiry",IF(citizen_services_records_log!C790 = "SASSA Grant Application",  "SASSA - Grant Application", IF(citizen_services_records_log!C790=0,"None", citizen_services_records_log!C790)))</f>
        <v>SASSA - Grant Application</v>
      </c>
      <c r="D790" s="5" t="str" cm="1">
        <f t="array" ref="D790">_xlfn.IFS(ISTEXT(citizen_services_records_log!D790),PROPER(citizen_services_records_log!D790),ISBLANK(citizen_services_records_log!D790),"None")</f>
        <v>Evaton Sassa Office</v>
      </c>
      <c r="E790" s="5" t="str" cm="1">
        <f t="array" ref="E790">_xlfn.IFS(ISTEXT(citizen_services_records_log!E790),PROPER(citizen_services_records_log!E790),ISBLANK(citizen_services_records_log!E790),"None")</f>
        <v>None</v>
      </c>
      <c r="F790" s="6" cm="1">
        <f t="array" ref="F790">_xlfn.IFS(ISBLANK(citizen_services_records_log!F790),"None", TYPE(citizen_services_records_log!F790)=1,citizen_services_records_log!F790,citizen_services_records_log!F790="ID NOT PROVIDED","ID not provided" )</f>
        <v>4210000000000</v>
      </c>
      <c r="G790" s="4">
        <f>IF(ISBLANK(citizen_services_records_log!G790),"None",IF(ISNUMBER(citizen_services_records_log!G790),citizen_services_records_log!G790,DATE(RIGHT(citizen_services_records_log!G790,4),MID(citizen_services_records_log!G790,4,2),LEFT(citizen_services_records_log!G790,2))))</f>
        <v>15546</v>
      </c>
      <c r="H790" s="5" t="str" cm="1">
        <f t="array" ref="H790">_xlfn.IFS(citizen_services_records_log!H790="M", "Male", citizen_services_records_log!H790 = "F", "Female", citizen_services_records_log!H790="male", "Male", citizen_services_records_log!H790="female","Female", ISBLANK(citizen_services_records_log!H790),"None", citizen_services_records_log!H790 = "Female", "Female", citizen_services_records_log!H790="Male","Male")</f>
        <v>Male</v>
      </c>
      <c r="I790" s="6" t="str">
        <f>IF(OR(ISBLANK(citizen_services_records_log!I790),UPPER(TRIM(citizen_services_records_log!I790))="N/A"),"None",_xlfn.LET(_xlpm.d,RIGHT(SUBSTITUTE(SUBSTITUTE(SUBSTITUTE(SUBSTITUTE(citizen_services_records_log!I790," ",""),"-",""),"(",""),")",""),9),"0"&amp;LEFT(_xlpm.d,2)&amp;" "&amp;MID(_xlpm.d,3,3)&amp;" "&amp;RIGHT(_xlpm.d,4)))</f>
        <v>080 210 6648</v>
      </c>
      <c r="J790" s="5" t="str" cm="1">
        <f t="array" ref="J790">_xlfn.IFS(ISTEXT(citizen_services_records_log!J790),citizen_services_records_log!J790,ISBLANK(citizen_services_records_log!J790),"None")</f>
        <v>Ward 8</v>
      </c>
      <c r="K790" s="5" t="str" cm="1">
        <f t="array" ref="K790">_xlfn.IFS(ISTEXT(citizen_services_records_log!K790),citizen_services_records_log!K790, ISBLANK(citizen_services_records_log!K790),"None")</f>
        <v>SRD Grant</v>
      </c>
      <c r="L790" s="5" t="str" cm="1">
        <f t="array" ref="L790">SUBSTITUTE(PROPER(_xlfn.IFS(ISTEXT(citizen_services_records_log!L790),citizen_services_records_log!L790, ISBLANK(citizen_services_records_log!L790),"None")),"Id","ID",1)</f>
        <v>Complete</v>
      </c>
      <c r="M790" s="5" t="str" cm="1">
        <f t="array" ref="M790">IF(citizen_services_records_log!M790 = "Re-opened","Re-opened",PROPER(_xlfn.IFS(ISTEXT(citizen_services_records_log!M790),citizen_services_records_log!M790, ISBLANK(citizen_services_records_log!M790),"None")))</f>
        <v>Captured</v>
      </c>
      <c r="N790" s="5" t="str" cm="1">
        <f t="array" ref="N790">(_xlfn.IFS(ISTEXT(citizen_services_records_log!N790),citizen_services_records_log!N790,ISBLANK(citizen_services_records_log!N790),"None"))</f>
        <v>Q103</v>
      </c>
      <c r="O790" s="5" t="str" cm="1">
        <f t="array" ref="O790">_xlfn.IFS(ISTEXT(citizen_services_records_log!O790),PROPER(citizen_services_records_log!O790),ISBLANK(citizen_services_records_log!O790),"None")</f>
        <v>Busisiwe Nel</v>
      </c>
      <c r="P790" s="4" t="str">
        <f>IF(ISBLANK(citizen_services_records_log!P790),"None",IF(ISNUMBER(citizen_services_records_log!P790),citizen_services_records_log!P790,DATE(RIGHT(citizen_services_records_log!P790,4),MID(citizen_services_records_log!P790,4,2),LEFT(citizen_services_records_log!P790,2))))</f>
        <v>None</v>
      </c>
      <c r="Q790" s="5" t="str" cm="1">
        <f t="array" ref="Q790">SUBSTITUTE(_xlfn.IFS(ISTEXT(citizen_services_records_log!Q790),PROPER(citizen_services_records_log!Q790),ISBLANK(citizen_services_records_log!Q790),"None"),"Id","ID",1)</f>
        <v>None</v>
      </c>
    </row>
    <row r="791" spans="1:17" x14ac:dyDescent="0.3">
      <c r="A791" s="5" t="str">
        <f>IF(ISBLANK(citizen_services_records_log!A791),"None",(CONCATENATE(UPPER(_xlfn.TEXTBEFORE(SUBSTITUTE(citizen_services_records_log!A791, "-", ""), {"0","1","2","3","4","5","6","7","8","9"}, 1)),"-",RIGHT(citizen_services_records_log!A791,6))))</f>
        <v>CLN-000509</v>
      </c>
      <c r="B791" s="2">
        <f>IF(ISBLANK(citizen_services_records_log!B791),"None",IF(ISNUMBER(citizen_services_records_log!B791),citizen_services_records_log!B791,DATE(RIGHT(citizen_services_records_log!B791,4),MID(citizen_services_records_log!B791,4,2),LEFT(citizen_services_records_log!B791,2))))</f>
        <v>45987</v>
      </c>
      <c r="C791" s="5" t="str">
        <f>IF(citizen_services_records_log!C791 = "SASSA Grant Status Enquiry","SASSA - Grant Status Enquiry",IF(citizen_services_records_log!C791 = "SASSA Grant Application",  "SASSA - Grant Application", IF(citizen_services_records_log!C791=0,"None", citizen_services_records_log!C791)))</f>
        <v>Clinic - General Consultation</v>
      </c>
      <c r="D791" s="5" t="str" cm="1">
        <f t="array" ref="D791">_xlfn.IFS(ISTEXT(citizen_services_records_log!D791),PROPER(citizen_services_records_log!D791),ISBLANK(citizen_services_records_log!D791),"None")</f>
        <v>Emfuleni Municipal Office</v>
      </c>
      <c r="E791" s="5" t="str" cm="1">
        <f t="array" ref="E791">_xlfn.IFS(ISTEXT(citizen_services_records_log!E791),PROPER(citizen_services_records_log!E791),ISBLANK(citizen_services_records_log!E791),"None")</f>
        <v>Thabo Mokoena</v>
      </c>
      <c r="F791" s="6" cm="1">
        <f t="array" ref="F791">_xlfn.IFS(ISBLANK(citizen_services_records_log!F791),"None", TYPE(citizen_services_records_log!F791)=1,citizen_services_records_log!F791,citizen_services_records_log!F791="ID NOT PROVIDED","ID not provided" )</f>
        <v>5500000000000</v>
      </c>
      <c r="G791" s="4">
        <f>IF(ISBLANK(citizen_services_records_log!G791),"None",IF(ISNUMBER(citizen_services_records_log!G791),citizen_services_records_log!G791,DATE(RIGHT(citizen_services_records_log!G791,4),MID(citizen_services_records_log!G791,4,2),LEFT(citizen_services_records_log!G791,2))))</f>
        <v>20200</v>
      </c>
      <c r="H791" s="5" t="str" cm="1">
        <f t="array" ref="H791">_xlfn.IFS(citizen_services_records_log!H791="M", "Male", citizen_services_records_log!H791 = "F", "Female", citizen_services_records_log!H791="male", "Male", citizen_services_records_log!H791="female","Female", ISBLANK(citizen_services_records_log!H791),"None", citizen_services_records_log!H791 = "Female", "Female", citizen_services_records_log!H791="Male","Male")</f>
        <v>None</v>
      </c>
      <c r="I791" s="6" t="str">
        <f>IF(OR(ISBLANK(citizen_services_records_log!I791),UPPER(TRIM(citizen_services_records_log!I791))="N/A"),"None",_xlfn.LET(_xlpm.d,RIGHT(SUBSTITUTE(SUBSTITUTE(SUBSTITUTE(SUBSTITUTE(citizen_services_records_log!I791," ",""),"-",""),"(",""),")",""),9),"0"&amp;LEFT(_xlpm.d,2)&amp;" "&amp;MID(_xlpm.d,3,3)&amp;" "&amp;RIGHT(_xlpm.d,4)))</f>
        <v>068 634 4765</v>
      </c>
      <c r="J791" s="5" t="str" cm="1">
        <f t="array" ref="J791">_xlfn.IFS(ISTEXT(citizen_services_records_log!J791),citizen_services_records_log!J791,ISBLANK(citizen_services_records_log!J791),"None")</f>
        <v>Ward 11</v>
      </c>
      <c r="K791" s="5" t="str" cm="1">
        <f t="array" ref="K791">_xlfn.IFS(ISTEXT(citizen_services_records_log!K791),citizen_services_records_log!K791, ISBLANK(citizen_services_records_log!K791),"None")</f>
        <v>None</v>
      </c>
      <c r="L791" s="5" t="str" cm="1">
        <f t="array" ref="L791">SUBSTITUTE(PROPER(_xlfn.IFS(ISTEXT(citizen_services_records_log!L791),citizen_services_records_log!L791, ISBLANK(citizen_services_records_log!L791),"None")),"Id","ID",1)</f>
        <v>Incomplete - Missing Proof Of Residence</v>
      </c>
      <c r="M791" s="5" t="str" cm="1">
        <f t="array" ref="M791">IF(citizen_services_records_log!M791 = "Re-opened","Re-opened",PROPER(_xlfn.IFS(ISTEXT(citizen_services_records_log!M791),citizen_services_records_log!M791, ISBLANK(citizen_services_records_log!M791),"None")))</f>
        <v>Captured</v>
      </c>
      <c r="N791" s="5" t="str" cm="1">
        <f t="array" ref="N791">(_xlfn.IFS(ISTEXT(citizen_services_records_log!N791),citizen_services_records_log!N791,ISBLANK(citizen_services_records_log!N791),"None"))</f>
        <v>Q251</v>
      </c>
      <c r="O791" s="5" t="str" cm="1">
        <f t="array" ref="O791">_xlfn.IFS(ISTEXT(citizen_services_records_log!O791),PROPER(citizen_services_records_log!O791),ISBLANK(citizen_services_records_log!O791),"None")</f>
        <v>Zanele Swart</v>
      </c>
      <c r="P791" s="4">
        <f>IF(ISBLANK(citizen_services_records_log!P791),"None",IF(ISNUMBER(citizen_services_records_log!P791),citizen_services_records_log!P791,DATE(RIGHT(citizen_services_records_log!P791,4),MID(citizen_services_records_log!P791,4,2),LEFT(citizen_services_records_log!P791,2))))</f>
        <v>46006</v>
      </c>
      <c r="Q791" s="5" t="str" cm="1">
        <f t="array" ref="Q791">SUBSTITUTE(_xlfn.IFS(ISTEXT(citizen_services_records_log!Q791),PROPER(citizen_services_records_log!Q791),ISBLANK(citizen_services_records_log!Q791),"None"),"Id","ID",1)</f>
        <v>None</v>
      </c>
    </row>
    <row r="792" spans="1:17" x14ac:dyDescent="0.3">
      <c r="A792" s="5" t="str">
        <f>IF(ISBLANK(citizen_services_records_log!A792),"None",(CONCATENATE(UPPER(_xlfn.TEXTBEFORE(SUBSTITUTE(citizen_services_records_log!A792, "-", ""), {"0","1","2","3","4","5","6","7","8","9"}, 1)),"-",RIGHT(citizen_services_records_log!A792,6))))</f>
        <v>DHA-000429</v>
      </c>
      <c r="B792" s="2">
        <f>IF(ISBLANK(citizen_services_records_log!B792),"None",IF(ISNUMBER(citizen_services_records_log!B792),citizen_services_records_log!B792,DATE(RIGHT(citizen_services_records_log!B792,4),MID(citizen_services_records_log!B792,4,2),LEFT(citizen_services_records_log!B792,2))))</f>
        <v>46210</v>
      </c>
      <c r="C792" s="5" t="str">
        <f>IF(citizen_services_records_log!C792 = "SASSA Grant Status Enquiry","SASSA - Grant Status Enquiry",IF(citizen_services_records_log!C792 = "SASSA Grant Application",  "SASSA - Grant Application", IF(citizen_services_records_log!C792=0,"None", citizen_services_records_log!C792)))</f>
        <v>Home Affairs - ID Application</v>
      </c>
      <c r="D792" s="5" t="str" cm="1">
        <f t="array" ref="D792">_xlfn.IFS(ISTEXT(citizen_services_records_log!D792),PROPER(citizen_services_records_log!D792),ISBLANK(citizen_services_records_log!D792),"None")</f>
        <v>Emfuleni Municipal Office</v>
      </c>
      <c r="E792" s="5" t="str" cm="1">
        <f t="array" ref="E792">_xlfn.IFS(ISTEXT(citizen_services_records_log!E792),PROPER(citizen_services_records_log!E792),ISBLANK(citizen_services_records_log!E792),"None")</f>
        <v>Johannes Molefe</v>
      </c>
      <c r="F792" s="6" cm="1">
        <f t="array" ref="F792">_xlfn.IFS(ISBLANK(citizen_services_records_log!F792),"None", TYPE(citizen_services_records_log!F792)=1,citizen_services_records_log!F792,citizen_services_records_log!F792="ID NOT PROVIDED","ID not provided" )</f>
        <v>6810000000000</v>
      </c>
      <c r="G792" s="4">
        <f>IF(ISBLANK(citizen_services_records_log!G792),"None",IF(ISNUMBER(citizen_services_records_log!G792),citizen_services_records_log!G792,DATE(RIGHT(citizen_services_records_log!G792,4),MID(citizen_services_records_log!G792,4,2),LEFT(citizen_services_records_log!G792,2))))</f>
        <v>25055</v>
      </c>
      <c r="H792" s="5" t="str" cm="1">
        <f t="array" ref="H792">_xlfn.IFS(citizen_services_records_log!H792="M", "Male", citizen_services_records_log!H792 = "F", "Female", citizen_services_records_log!H792="male", "Male", citizen_services_records_log!H792="female","Female", ISBLANK(citizen_services_records_log!H792),"None", citizen_services_records_log!H792 = "Female", "Female", citizen_services_records_log!H792="Male","Male")</f>
        <v>Male</v>
      </c>
      <c r="I792" s="6" t="str">
        <f>IF(OR(ISBLANK(citizen_services_records_log!I792),UPPER(TRIM(citizen_services_records_log!I792))="N/A"),"None",_xlfn.LET(_xlpm.d,RIGHT(SUBSTITUTE(SUBSTITUTE(SUBSTITUTE(SUBSTITUTE(citizen_services_records_log!I792," ",""),"-",""),"(",""),")",""),9),"0"&amp;LEFT(_xlpm.d,2)&amp;" "&amp;MID(_xlpm.d,3,3)&amp;" "&amp;RIGHT(_xlpm.d,4)))</f>
        <v>065 151 6946</v>
      </c>
      <c r="J792" s="5" t="str" cm="1">
        <f t="array" ref="J792">_xlfn.IFS(ISTEXT(citizen_services_records_log!J792),citizen_services_records_log!J792,ISBLANK(citizen_services_records_log!J792),"None")</f>
        <v>Ward 24</v>
      </c>
      <c r="K792" s="5" t="str" cm="1">
        <f t="array" ref="K792">_xlfn.IFS(ISTEXT(citizen_services_records_log!K792),citizen_services_records_log!K792, ISBLANK(citizen_services_records_log!K792),"None")</f>
        <v>Foster Child Grant</v>
      </c>
      <c r="L792" s="5" t="str" cm="1">
        <f t="array" ref="L792">SUBSTITUTE(PROPER(_xlfn.IFS(ISTEXT(citizen_services_records_log!L792),citizen_services_records_log!L792, ISBLANK(citizen_services_records_log!L792),"None")),"Id","ID",1)</f>
        <v>Rejected</v>
      </c>
      <c r="M792" s="5" t="str" cm="1">
        <f t="array" ref="M792">IF(citizen_services_records_log!M792 = "Re-opened","Re-opened",PROPER(_xlfn.IFS(ISTEXT(citizen_services_records_log!M792),citizen_services_records_log!M792, ISBLANK(citizen_services_records_log!M792),"None")))</f>
        <v>Resolved</v>
      </c>
      <c r="N792" s="5" t="str" cm="1">
        <f t="array" ref="N792">(_xlfn.IFS(ISTEXT(citizen_services_records_log!N792),citizen_services_records_log!N792,ISBLANK(citizen_services_records_log!N792),"None"))</f>
        <v>Q261</v>
      </c>
      <c r="O792" s="5" t="str" cm="1">
        <f t="array" ref="O792">_xlfn.IFS(ISTEXT(citizen_services_records_log!O792),PROPER(citizen_services_records_log!O792),ISBLANK(citizen_services_records_log!O792),"None")</f>
        <v>Marius Swart</v>
      </c>
      <c r="P792" s="4" t="str">
        <f>IF(ISBLANK(citizen_services_records_log!P792),"None",IF(ISNUMBER(citizen_services_records_log!P792),citizen_services_records_log!P792,DATE(RIGHT(citizen_services_records_log!P792,4),MID(citizen_services_records_log!P792,4,2),LEFT(citizen_services_records_log!P792,2))))</f>
        <v>None</v>
      </c>
      <c r="Q792" s="5" t="str" cm="1">
        <f t="array" ref="Q792">SUBSTITUTE(_xlfn.IFS(ISTEXT(citizen_services_records_log!Q792),PROPER(citizen_services_records_log!Q792),ISBLANK(citizen_services_records_log!Q792),"None"),"Id","ID",1)</f>
        <v>System Offline - Captured Manually, Will Upload Later</v>
      </c>
    </row>
    <row r="793" spans="1:17" x14ac:dyDescent="0.3">
      <c r="A793" s="5" t="str">
        <f>IF(ISBLANK(citizen_services_records_log!A793),"None",(CONCATENATE(UPPER(_xlfn.TEXTBEFORE(SUBSTITUTE(citizen_services_records_log!A793, "-", ""), {"0","1","2","3","4","5","6","7","8","9"}, 1)),"-",RIGHT(citizen_services_records_log!A793,6))))</f>
        <v>SASSA-000315</v>
      </c>
      <c r="B793" s="2">
        <f>IF(ISBLANK(citizen_services_records_log!B793),"None",IF(ISNUMBER(citizen_services_records_log!B793),citizen_services_records_log!B793,DATE(RIGHT(citizen_services_records_log!B793,4),MID(citizen_services_records_log!B793,4,2),LEFT(citizen_services_records_log!B793,2))))</f>
        <v>46196</v>
      </c>
      <c r="C793" s="5" t="str">
        <f>IF(citizen_services_records_log!C793 = "SASSA Grant Status Enquiry","SASSA - Grant Status Enquiry",IF(citizen_services_records_log!C793 = "SASSA Grant Application",  "SASSA - Grant Application", IF(citizen_services_records_log!C793=0,"None", citizen_services_records_log!C793)))</f>
        <v>SASSA - Grant Application</v>
      </c>
      <c r="D793" s="5" t="str" cm="1">
        <f t="array" ref="D793">_xlfn.IFS(ISTEXT(citizen_services_records_log!D793),PROPER(citizen_services_records_log!D793),ISBLANK(citizen_services_records_log!D793),"None")</f>
        <v>Three Rivers Clinic</v>
      </c>
      <c r="E793" s="5" t="str" cm="1">
        <f t="array" ref="E793">_xlfn.IFS(ISTEXT(citizen_services_records_log!E793),PROPER(citizen_services_records_log!E793),ISBLANK(citizen_services_records_log!E793),"None")</f>
        <v>Thabo Pretorius</v>
      </c>
      <c r="F793" s="6" cm="1">
        <f t="array" ref="F793">_xlfn.IFS(ISBLANK(citizen_services_records_log!F793),"None", TYPE(citizen_services_records_log!F793)=1,citizen_services_records_log!F793,citizen_services_records_log!F793="ID NOT PROVIDED","ID not provided" )</f>
        <v>9410000000000</v>
      </c>
      <c r="G793" s="4">
        <f>IF(ISBLANK(citizen_services_records_log!G793),"None",IF(ISNUMBER(citizen_services_records_log!G793),citizen_services_records_log!G793,DATE(RIGHT(citizen_services_records_log!G793,4),MID(citizen_services_records_log!G793,4,2),LEFT(citizen_services_records_log!G793,2))))</f>
        <v>34599</v>
      </c>
      <c r="H793" s="5" t="str" cm="1">
        <f t="array" ref="H793">_xlfn.IFS(citizen_services_records_log!H793="M", "Male", citizen_services_records_log!H793 = "F", "Female", citizen_services_records_log!H793="male", "Male", citizen_services_records_log!H793="female","Female", ISBLANK(citizen_services_records_log!H793),"None", citizen_services_records_log!H793 = "Female", "Female", citizen_services_records_log!H793="Male","Male")</f>
        <v>Male</v>
      </c>
      <c r="I793" s="6" t="str">
        <f>IF(OR(ISBLANK(citizen_services_records_log!I793),UPPER(TRIM(citizen_services_records_log!I793))="N/A"),"None",_xlfn.LET(_xlpm.d,RIGHT(SUBSTITUTE(SUBSTITUTE(SUBSTITUTE(SUBSTITUTE(citizen_services_records_log!I793," ",""),"-",""),"(",""),")",""),9),"0"&amp;LEFT(_xlpm.d,2)&amp;" "&amp;MID(_xlpm.d,3,3)&amp;" "&amp;RIGHT(_xlpm.d,4)))</f>
        <v>080 384 1094</v>
      </c>
      <c r="J793" s="5" t="str" cm="1">
        <f t="array" ref="J793">_xlfn.IFS(ISTEXT(citizen_services_records_log!J793),citizen_services_records_log!J793,ISBLANK(citizen_services_records_log!J793),"None")</f>
        <v>Ward 13</v>
      </c>
      <c r="K793" s="5" t="str" cm="1">
        <f t="array" ref="K793">_xlfn.IFS(ISTEXT(citizen_services_records_log!K793),citizen_services_records_log!K793, ISBLANK(citizen_services_records_log!K793),"None")</f>
        <v>Child Support Grant</v>
      </c>
      <c r="L793" s="5" t="str" cm="1">
        <f t="array" ref="L793">SUBSTITUTE(PROPER(_xlfn.IFS(ISTEXT(citizen_services_records_log!L793),citizen_services_records_log!L793, ISBLANK(citizen_services_records_log!L793),"None")),"Id","ID",1)</f>
        <v>Complete</v>
      </c>
      <c r="M793" s="5" t="str" cm="1">
        <f t="array" ref="M793">IF(citizen_services_records_log!M793 = "Re-opened","Re-opened",PROPER(_xlfn.IFS(ISTEXT(citizen_services_records_log!M793),citizen_services_records_log!M793, ISBLANK(citizen_services_records_log!M793),"None")))</f>
        <v>Resolved</v>
      </c>
      <c r="N793" s="5" t="str" cm="1">
        <f t="array" ref="N793">(_xlfn.IFS(ISTEXT(citizen_services_records_log!N793),citizen_services_records_log!N793,ISBLANK(citizen_services_records_log!N793),"None"))</f>
        <v>Q230</v>
      </c>
      <c r="O793" s="5" t="str" cm="1">
        <f t="array" ref="O793">_xlfn.IFS(ISTEXT(citizen_services_records_log!O793),PROPER(citizen_services_records_log!O793),ISBLANK(citizen_services_records_log!O793),"None")</f>
        <v>Deon Swart</v>
      </c>
      <c r="P793" s="4" t="str">
        <f>IF(ISBLANK(citizen_services_records_log!P793),"None",IF(ISNUMBER(citizen_services_records_log!P793),citizen_services_records_log!P793,DATE(RIGHT(citizen_services_records_log!P793,4),MID(citizen_services_records_log!P793,4,2),LEFT(citizen_services_records_log!P793,2))))</f>
        <v>None</v>
      </c>
      <c r="Q793" s="5" t="str" cm="1">
        <f t="array" ref="Q793">SUBSTITUTE(_xlfn.IFS(ISTEXT(citizen_services_records_log!Q793),PROPER(citizen_services_records_log!Q793),ISBLANK(citizen_services_records_log!Q793),"None"),"Id","ID",1)</f>
        <v>Incorrect ID Number Provided Initially, Corrected</v>
      </c>
    </row>
    <row r="794" spans="1:17" x14ac:dyDescent="0.3">
      <c r="A794" s="5" t="str">
        <f>IF(ISBLANK(citizen_services_records_log!A794),"None",(CONCATENATE(UPPER(_xlfn.TEXTBEFORE(SUBSTITUTE(citizen_services_records_log!A794, "-", ""), {"0","1","2","3","4","5","6","7","8","9"}, 1)),"-",RIGHT(citizen_services_records_log!A794,6))))</f>
        <v>SASSA-000081</v>
      </c>
      <c r="B794" s="2">
        <f>IF(ISBLANK(citizen_services_records_log!B794),"None",IF(ISNUMBER(citizen_services_records_log!B794),citizen_services_records_log!B794,DATE(RIGHT(citizen_services_records_log!B794,4),MID(citizen_services_records_log!B794,4,2),LEFT(citizen_services_records_log!B794,2))))</f>
        <v>46106</v>
      </c>
      <c r="C794" s="5" t="str">
        <f>IF(citizen_services_records_log!C794 = "SASSA Grant Status Enquiry","SASSA - Grant Status Enquiry",IF(citizen_services_records_log!C794 = "SASSA Grant Application",  "SASSA - Grant Application", IF(citizen_services_records_log!C794=0,"None", citizen_services_records_log!C794)))</f>
        <v>SASSA - Grant Status Enquiry</v>
      </c>
      <c r="D794" s="5" t="str" cm="1">
        <f t="array" ref="D794">_xlfn.IFS(ISTEXT(citizen_services_records_log!D794),PROPER(citizen_services_records_log!D794),ISBLANK(citizen_services_records_log!D794),"None")</f>
        <v>Emfuleni Municipal Office</v>
      </c>
      <c r="E794" s="5" t="str" cm="1">
        <f t="array" ref="E794">_xlfn.IFS(ISTEXT(citizen_services_records_log!E794),PROPER(citizen_services_records_log!E794),ISBLANK(citizen_services_records_log!E794),"None")</f>
        <v>Kagiso Molefe</v>
      </c>
      <c r="F794" s="6" cm="1">
        <f t="array" ref="F794">_xlfn.IFS(ISBLANK(citizen_services_records_log!F794),"None", TYPE(citizen_services_records_log!F794)=1,citizen_services_records_log!F794,citizen_services_records_log!F794="ID NOT PROVIDED","ID not provided" )</f>
        <v>8300000000000</v>
      </c>
      <c r="G794" s="4">
        <f>IF(ISBLANK(citizen_services_records_log!G794),"None",IF(ISNUMBER(citizen_services_records_log!G794),citizen_services_records_log!G794,DATE(RIGHT(citizen_services_records_log!G794,4),MID(citizen_services_records_log!G794,4,2),LEFT(citizen_services_records_log!G794,2))))</f>
        <v>30322</v>
      </c>
      <c r="H794" s="5" t="str" cm="1">
        <f t="array" ref="H794">_xlfn.IFS(citizen_services_records_log!H794="M", "Male", citizen_services_records_log!H794 = "F", "Female", citizen_services_records_log!H794="male", "Male", citizen_services_records_log!H794="female","Female", ISBLANK(citizen_services_records_log!H794),"None", citizen_services_records_log!H794 = "Female", "Female", citizen_services_records_log!H794="Male","Male")</f>
        <v>None</v>
      </c>
      <c r="I794" s="6" t="str">
        <f>IF(OR(ISBLANK(citizen_services_records_log!I794),UPPER(TRIM(citizen_services_records_log!I794))="N/A"),"None",_xlfn.LET(_xlpm.d,RIGHT(SUBSTITUTE(SUBSTITUTE(SUBSTITUTE(SUBSTITUTE(citizen_services_records_log!I794," ",""),"-",""),"(",""),")",""),9),"0"&amp;LEFT(_xlpm.d,2)&amp;" "&amp;MID(_xlpm.d,3,3)&amp;" "&amp;RIGHT(_xlpm.d,4)))</f>
        <v>077 966 0710</v>
      </c>
      <c r="J794" s="5" t="str" cm="1">
        <f t="array" ref="J794">_xlfn.IFS(ISTEXT(citizen_services_records_log!J794),citizen_services_records_log!J794,ISBLANK(citizen_services_records_log!J794),"None")</f>
        <v>Ward 23</v>
      </c>
      <c r="K794" s="5" t="str" cm="1">
        <f t="array" ref="K794">_xlfn.IFS(ISTEXT(citizen_services_records_log!K794),citizen_services_records_log!K794, ISBLANK(citizen_services_records_log!K794),"None")</f>
        <v>Older Person's Grant</v>
      </c>
      <c r="L794" s="5" t="str" cm="1">
        <f t="array" ref="L794">SUBSTITUTE(PROPER(_xlfn.IFS(ISTEXT(citizen_services_records_log!L794),citizen_services_records_log!L794, ISBLANK(citizen_services_records_log!L794),"None")),"Id","ID",1)</f>
        <v>Approved</v>
      </c>
      <c r="M794" s="5" t="str" cm="1">
        <f t="array" ref="M794">IF(citizen_services_records_log!M794 = "Re-opened","Re-opened",PROPER(_xlfn.IFS(ISTEXT(citizen_services_records_log!M794),citizen_services_records_log!M794, ISBLANK(citizen_services_records_log!M794),"None")))</f>
        <v>Escalated</v>
      </c>
      <c r="N794" s="5" t="str" cm="1">
        <f t="array" ref="N794">(_xlfn.IFS(ISTEXT(citizen_services_records_log!N794),citizen_services_records_log!N794,ISBLANK(citizen_services_records_log!N794),"None"))</f>
        <v>None</v>
      </c>
      <c r="O794" s="5" t="str" cm="1">
        <f t="array" ref="O794">_xlfn.IFS(ISTEXT(citizen_services_records_log!O794),PROPER(citizen_services_records_log!O794),ISBLANK(citizen_services_records_log!O794),"None")</f>
        <v>Lerato Nel</v>
      </c>
      <c r="P794" s="4" t="str">
        <f>IF(ISBLANK(citizen_services_records_log!P794),"None",IF(ISNUMBER(citizen_services_records_log!P794),citizen_services_records_log!P794,DATE(RIGHT(citizen_services_records_log!P794,4),MID(citizen_services_records_log!P794,4,2),LEFT(citizen_services_records_log!P794,2))))</f>
        <v>None</v>
      </c>
      <c r="Q794" s="5" t="str" cm="1">
        <f t="array" ref="Q794">SUBSTITUTE(_xlfn.IFS(ISTEXT(citizen_services_records_log!Q794),PROPER(citizen_services_records_log!Q794),ISBLANK(citizen_services_records_log!Q794),"None"),"Id","ID",1)</f>
        <v>System Offline - Captured Manually, Will Upload Later</v>
      </c>
    </row>
    <row r="795" spans="1:17" x14ac:dyDescent="0.3">
      <c r="A795" s="5" t="str">
        <f>IF(ISBLANK(citizen_services_records_log!A795),"None",(CONCATENATE(UPPER(_xlfn.TEXTBEFORE(SUBSTITUTE(citizen_services_records_log!A795, "-", ""), {"0","1","2","3","4","5","6","7","8","9"}, 1)),"-",RIGHT(citizen_services_records_log!A795,6))))</f>
        <v>DHA-000791</v>
      </c>
      <c r="B795" s="2">
        <f>IF(ISBLANK(citizen_services_records_log!B795),"None",IF(ISNUMBER(citizen_services_records_log!B795),citizen_services_records_log!B795,DATE(RIGHT(citizen_services_records_log!B795,4),MID(citizen_services_records_log!B795,4,2),LEFT(citizen_services_records_log!B795,2))))</f>
        <v>46069</v>
      </c>
      <c r="C795" s="5" t="str">
        <f>IF(citizen_services_records_log!C795 = "SASSA Grant Status Enquiry","SASSA - Grant Status Enquiry",IF(citizen_services_records_log!C795 = "SASSA Grant Application",  "SASSA - Grant Application", IF(citizen_services_records_log!C795=0,"None", citizen_services_records_log!C795)))</f>
        <v>Home Affairs - ID Application</v>
      </c>
      <c r="D795" s="5" t="str" cm="1">
        <f t="array" ref="D795">_xlfn.IFS(ISTEXT(citizen_services_records_log!D795),PROPER(citizen_services_records_log!D795),ISBLANK(citizen_services_records_log!D795),"None")</f>
        <v>Emfuleni Municipal Office</v>
      </c>
      <c r="E795" s="5" t="str" cm="1">
        <f t="array" ref="E795">_xlfn.IFS(ISTEXT(citizen_services_records_log!E795),PROPER(citizen_services_records_log!E795),ISBLANK(citizen_services_records_log!E795),"None")</f>
        <v>Johannes Khumalo</v>
      </c>
      <c r="F795" s="6" t="str" cm="1">
        <f t="array" ref="F795">_xlfn.IFS(ISBLANK(citizen_services_records_log!F795),"None", TYPE(citizen_services_records_log!F795)=1,citizen_services_records_log!F795,citizen_services_records_log!F795="ID NOT PROVIDED","ID not provided" )</f>
        <v>None</v>
      </c>
      <c r="G795" s="4">
        <f>IF(ISBLANK(citizen_services_records_log!G795),"None",IF(ISNUMBER(citizen_services_records_log!G795),citizen_services_records_log!G795,DATE(RIGHT(citizen_services_records_log!G795,4),MID(citizen_services_records_log!G795,4,2),LEFT(citizen_services_records_log!G795,2))))</f>
        <v>20230</v>
      </c>
      <c r="H795" s="5" t="str" cm="1">
        <f t="array" ref="H795">_xlfn.IFS(citizen_services_records_log!H795="M", "Male", citizen_services_records_log!H795 = "F", "Female", citizen_services_records_log!H795="male", "Male", citizen_services_records_log!H795="female","Female", ISBLANK(citizen_services_records_log!H795),"None", citizen_services_records_log!H795 = "Female", "Female", citizen_services_records_log!H795="Male","Male")</f>
        <v>Male</v>
      </c>
      <c r="I795" s="6" t="str">
        <f>IF(OR(ISBLANK(citizen_services_records_log!I795),UPPER(TRIM(citizen_services_records_log!I795))="N/A"),"None",_xlfn.LET(_xlpm.d,RIGHT(SUBSTITUTE(SUBSTITUTE(SUBSTITUTE(SUBSTITUTE(citizen_services_records_log!I795," ",""),"-",""),"(",""),")",""),9),"0"&amp;LEFT(_xlpm.d,2)&amp;" "&amp;MID(_xlpm.d,3,3)&amp;" "&amp;RIGHT(_xlpm.d,4)))</f>
        <v>072 804 6568</v>
      </c>
      <c r="J795" s="5" t="str" cm="1">
        <f t="array" ref="J795">_xlfn.IFS(ISTEXT(citizen_services_records_log!J795),citizen_services_records_log!J795,ISBLANK(citizen_services_records_log!J795),"None")</f>
        <v>Ward 1</v>
      </c>
      <c r="K795" s="5" t="str" cm="1">
        <f t="array" ref="K795">_xlfn.IFS(ISTEXT(citizen_services_records_log!K795),citizen_services_records_log!K795, ISBLANK(citizen_services_records_log!K795),"None")</f>
        <v>None</v>
      </c>
      <c r="L795" s="5" t="str" cm="1">
        <f t="array" ref="L795">SUBSTITUTE(PROPER(_xlfn.IFS(ISTEXT(citizen_services_records_log!L795),citizen_services_records_log!L795, ISBLANK(citizen_services_records_log!L795),"None")),"Id","ID",1)</f>
        <v>Incomplete - Missing ID Copy</v>
      </c>
      <c r="M795" s="5" t="str" cm="1">
        <f t="array" ref="M795">IF(citizen_services_records_log!M795 = "Re-opened","Re-opened",PROPER(_xlfn.IFS(ISTEXT(citizen_services_records_log!M795),citizen_services_records_log!M795, ISBLANK(citizen_services_records_log!M795),"None")))</f>
        <v>Captured</v>
      </c>
      <c r="N795" s="5" t="str" cm="1">
        <f t="array" ref="N795">(_xlfn.IFS(ISTEXT(citizen_services_records_log!N795),citizen_services_records_log!N795,ISBLANK(citizen_services_records_log!N795),"None"))</f>
        <v>Q148</v>
      </c>
      <c r="O795" s="5" t="str" cm="1">
        <f t="array" ref="O795">_xlfn.IFS(ISTEXT(citizen_services_records_log!O795),PROPER(citizen_services_records_log!O795),ISBLANK(citizen_services_records_log!O795),"None")</f>
        <v>Deon Sithole</v>
      </c>
      <c r="P795" s="4" t="str">
        <f>IF(ISBLANK(citizen_services_records_log!P795),"None",IF(ISNUMBER(citizen_services_records_log!P795),citizen_services_records_log!P795,DATE(RIGHT(citizen_services_records_log!P795,4),MID(citizen_services_records_log!P795,4,2),LEFT(citizen_services_records_log!P795,2))))</f>
        <v>None</v>
      </c>
      <c r="Q795" s="5" t="str" cm="1">
        <f t="array" ref="Q795">SUBSTITUTE(_xlfn.IFS(ISTEXT(citizen_services_records_log!Q795),PROPER(citizen_services_records_log!Q795),ISBLANK(citizen_services_records_log!Q795),"None"),"Id","ID",1)</f>
        <v>None</v>
      </c>
    </row>
    <row r="796" spans="1:17" x14ac:dyDescent="0.3">
      <c r="A796" s="5" t="str">
        <f>IF(ISBLANK(citizen_services_records_log!A796),"None",(CONCATENATE(UPPER(_xlfn.TEXTBEFORE(SUBSTITUTE(citizen_services_records_log!A796, "-", ""), {"0","1","2","3","4","5","6","7","8","9"}, 1)),"-",RIGHT(citizen_services_records_log!A796,6))))</f>
        <v>SASSA-000618</v>
      </c>
      <c r="B796" s="2">
        <f>IF(ISBLANK(citizen_services_records_log!B796),"None",IF(ISNUMBER(citizen_services_records_log!B796),citizen_services_records_log!B796,DATE(RIGHT(citizen_services_records_log!B796,4),MID(citizen_services_records_log!B796,4,2),LEFT(citizen_services_records_log!B796,2))))</f>
        <v>46175</v>
      </c>
      <c r="C796" s="5" t="str">
        <f>IF(citizen_services_records_log!C796 = "SASSA Grant Status Enquiry","SASSA - Grant Status Enquiry",IF(citizen_services_records_log!C796 = "SASSA Grant Application",  "SASSA - Grant Application", IF(citizen_services_records_log!C796=0,"None", citizen_services_records_log!C796)))</f>
        <v>SASSA - Grant Application</v>
      </c>
      <c r="D796" s="5" t="str" cm="1">
        <f t="array" ref="D796">_xlfn.IFS(ISTEXT(citizen_services_records_log!D796),PROPER(citizen_services_records_log!D796),ISBLANK(citizen_services_records_log!D796),"None")</f>
        <v>Meyerton Municipal Office</v>
      </c>
      <c r="E796" s="5" t="str" cm="1">
        <f t="array" ref="E796">_xlfn.IFS(ISTEXT(citizen_services_records_log!E796),PROPER(citizen_services_records_log!E796),ISBLANK(citizen_services_records_log!E796),"None")</f>
        <v>Willem Mokoena</v>
      </c>
      <c r="F796" s="6" cm="1">
        <f t="array" ref="F796">_xlfn.IFS(ISBLANK(citizen_services_records_log!F796),"None", TYPE(citizen_services_records_log!F796)=1,citizen_services_records_log!F796,citizen_services_records_log!F796="ID NOT PROVIDED","ID not provided" )</f>
        <v>504000000000</v>
      </c>
      <c r="G796" s="4">
        <f>IF(ISBLANK(citizen_services_records_log!G796),"None",IF(ISNUMBER(citizen_services_records_log!G796),citizen_services_records_log!G796,DATE(RIGHT(citizen_services_records_log!G796,4),MID(citizen_services_records_log!G796,4,2),LEFT(citizen_services_records_log!G796,2))))</f>
        <v>38454</v>
      </c>
      <c r="H796" s="5" t="str" cm="1">
        <f t="array" ref="H796">_xlfn.IFS(citizen_services_records_log!H796="M", "Male", citizen_services_records_log!H796 = "F", "Female", citizen_services_records_log!H796="male", "Male", citizen_services_records_log!H796="female","Female", ISBLANK(citizen_services_records_log!H796),"None", citizen_services_records_log!H796 = "Female", "Female", citizen_services_records_log!H796="Male","Male")</f>
        <v>Male</v>
      </c>
      <c r="I796" s="6" t="str">
        <f>IF(OR(ISBLANK(citizen_services_records_log!I796),UPPER(TRIM(citizen_services_records_log!I796))="N/A"),"None",_xlfn.LET(_xlpm.d,RIGHT(SUBSTITUTE(SUBSTITUTE(SUBSTITUTE(SUBSTITUTE(citizen_services_records_log!I796," ",""),"-",""),"(",""),")",""),9),"0"&amp;LEFT(_xlpm.d,2)&amp;" "&amp;MID(_xlpm.d,3,3)&amp;" "&amp;RIGHT(_xlpm.d,4)))</f>
        <v>083 759 3845</v>
      </c>
      <c r="J796" s="5" t="str" cm="1">
        <f t="array" ref="J796">_xlfn.IFS(ISTEXT(citizen_services_records_log!J796),citizen_services_records_log!J796,ISBLANK(citizen_services_records_log!J796),"None")</f>
        <v>Ward 22</v>
      </c>
      <c r="K796" s="5" t="str" cm="1">
        <f t="array" ref="K796">_xlfn.IFS(ISTEXT(citizen_services_records_log!K796),citizen_services_records_log!K796, ISBLANK(citizen_services_records_log!K796),"None")</f>
        <v>Care Dependency Grant</v>
      </c>
      <c r="L796" s="5" t="str" cm="1">
        <f t="array" ref="L796">SUBSTITUTE(PROPER(_xlfn.IFS(ISTEXT(citizen_services_records_log!L796),citizen_services_records_log!L796, ISBLANK(citizen_services_records_log!L796),"None")),"Id","ID",1)</f>
        <v>Approved</v>
      </c>
      <c r="M796" s="5" t="str" cm="1">
        <f t="array" ref="M796">IF(citizen_services_records_log!M796 = "Re-opened","Re-opened",PROPER(_xlfn.IFS(ISTEXT(citizen_services_records_log!M796),citizen_services_records_log!M796, ISBLANK(citizen_services_records_log!M796),"None")))</f>
        <v>None</v>
      </c>
      <c r="N796" s="5" t="str" cm="1">
        <f t="array" ref="N796">(_xlfn.IFS(ISTEXT(citizen_services_records_log!N796),citizen_services_records_log!N796,ISBLANK(citizen_services_records_log!N796),"None"))</f>
        <v>Q202</v>
      </c>
      <c r="O796" s="5" t="str" cm="1">
        <f t="array" ref="O796">_xlfn.IFS(ISTEXT(citizen_services_records_log!O796),PROPER(citizen_services_records_log!O796),ISBLANK(citizen_services_records_log!O796),"None")</f>
        <v>Zanele Radebe</v>
      </c>
      <c r="P796" s="4" t="str">
        <f>IF(ISBLANK(citizen_services_records_log!P796),"None",IF(ISNUMBER(citizen_services_records_log!P796),citizen_services_records_log!P796,DATE(RIGHT(citizen_services_records_log!P796,4),MID(citizen_services_records_log!P796,4,2),LEFT(citizen_services_records_log!P796,2))))</f>
        <v>None</v>
      </c>
      <c r="Q796" s="5" t="str" cm="1">
        <f t="array" ref="Q796">SUBSTITUTE(_xlfn.IFS(ISTEXT(citizen_services_records_log!Q796),PROPER(citizen_services_records_log!Q796),ISBLANK(citizen_services_records_log!Q796),"None"),"Id","ID",1)</f>
        <v>Applicant Referred To Social Worker</v>
      </c>
    </row>
    <row r="797" spans="1:17" x14ac:dyDescent="0.3">
      <c r="A797" s="5" t="str">
        <f>IF(ISBLANK(citizen_services_records_log!A797),"None",(CONCATENATE(UPPER(_xlfn.TEXTBEFORE(SUBSTITUTE(citizen_services_records_log!A797, "-", ""), {"0","1","2","3","4","5","6","7","8","9"}, 1)),"-",RIGHT(citizen_services_records_log!A797,6))))</f>
        <v>MUN-000552</v>
      </c>
      <c r="B797" s="2">
        <f>IF(ISBLANK(citizen_services_records_log!B797),"None",IF(ISNUMBER(citizen_services_records_log!B797),citizen_services_records_log!B797,DATE(RIGHT(citizen_services_records_log!B797,4),MID(citizen_services_records_log!B797,4,2),LEFT(citizen_services_records_log!B797,2))))</f>
        <v>46038</v>
      </c>
      <c r="C797" s="5" t="str">
        <f>IF(citizen_services_records_log!C797 = "SASSA Grant Status Enquiry","SASSA - Grant Status Enquiry",IF(citizen_services_records_log!C797 = "SASSA Grant Application",  "SASSA - Grant Application", IF(citizen_services_records_log!C797=0,"None", citizen_services_records_log!C797)))</f>
        <v>Municipal - Service Request</v>
      </c>
      <c r="D797" s="5" t="str" cm="1">
        <f t="array" ref="D797">_xlfn.IFS(ISTEXT(citizen_services_records_log!D797),PROPER(citizen_services_records_log!D797),ISBLANK(citizen_services_records_log!D797),"None")</f>
        <v>Vereeniging Home Affairs</v>
      </c>
      <c r="E797" s="5" t="str" cm="1">
        <f t="array" ref="E797">_xlfn.IFS(ISTEXT(citizen_services_records_log!E797),PROPER(citizen_services_records_log!E797),ISBLANK(citizen_services_records_log!E797),"None")</f>
        <v>Nokuthula Ndlovu</v>
      </c>
      <c r="F797" s="6" cm="1">
        <f t="array" ref="F797">_xlfn.IFS(ISBLANK(citizen_services_records_log!F797),"None", TYPE(citizen_services_records_log!F797)=1,citizen_services_records_log!F797,citizen_services_records_log!F797="ID NOT PROVIDED","ID not provided" )</f>
        <v>404000000000</v>
      </c>
      <c r="G797" s="4">
        <f>IF(ISBLANK(citizen_services_records_log!G797),"None",IF(ISNUMBER(citizen_services_records_log!G797),citizen_services_records_log!G797,DATE(RIGHT(citizen_services_records_log!G797,4),MID(citizen_services_records_log!G797,4,2),LEFT(citizen_services_records_log!G797,2))))</f>
        <v>38097</v>
      </c>
      <c r="H797" s="5" t="str" cm="1">
        <f t="array" ref="H797">_xlfn.IFS(citizen_services_records_log!H797="M", "Male", citizen_services_records_log!H797 = "F", "Female", citizen_services_records_log!H797="male", "Male", citizen_services_records_log!H797="female","Female", ISBLANK(citizen_services_records_log!H797),"None", citizen_services_records_log!H797 = "Female", "Female", citizen_services_records_log!H797="Male","Male")</f>
        <v>Male</v>
      </c>
      <c r="I797" s="6" t="str">
        <f>IF(OR(ISBLANK(citizen_services_records_log!I797),UPPER(TRIM(citizen_services_records_log!I797))="N/A"),"None",_xlfn.LET(_xlpm.d,RIGHT(SUBSTITUTE(SUBSTITUTE(SUBSTITUTE(SUBSTITUTE(citizen_services_records_log!I797," ",""),"-",""),"(",""),")",""),9),"0"&amp;LEFT(_xlpm.d,2)&amp;" "&amp;MID(_xlpm.d,3,3)&amp;" "&amp;RIGHT(_xlpm.d,4)))</f>
        <v>078 656 7127</v>
      </c>
      <c r="J797" s="5" t="str" cm="1">
        <f t="array" ref="J797">_xlfn.IFS(ISTEXT(citizen_services_records_log!J797),citizen_services_records_log!J797,ISBLANK(citizen_services_records_log!J797),"None")</f>
        <v>Ward 16</v>
      </c>
      <c r="K797" s="5" t="str" cm="1">
        <f t="array" ref="K797">_xlfn.IFS(ISTEXT(citizen_services_records_log!K797),citizen_services_records_log!K797, ISBLANK(citizen_services_records_log!K797),"None")</f>
        <v>None</v>
      </c>
      <c r="L797" s="5" t="str" cm="1">
        <f t="array" ref="L797">SUBSTITUTE(PROPER(_xlfn.IFS(ISTEXT(citizen_services_records_log!L797),citizen_services_records_log!L797, ISBLANK(citizen_services_records_log!L797),"None")),"Id","ID",1)</f>
        <v>Pending Verification</v>
      </c>
      <c r="M797" s="5" t="str" cm="1">
        <f t="array" ref="M797">IF(citizen_services_records_log!M797 = "Re-opened","Re-opened",PROPER(_xlfn.IFS(ISTEXT(citizen_services_records_log!M797),citizen_services_records_log!M797, ISBLANK(citizen_services_records_log!M797),"None")))</f>
        <v>Closed</v>
      </c>
      <c r="N797" s="5" t="str" cm="1">
        <f t="array" ref="N797">(_xlfn.IFS(ISTEXT(citizen_services_records_log!N797),citizen_services_records_log!N797,ISBLANK(citizen_services_records_log!N797),"None"))</f>
        <v>Q091</v>
      </c>
      <c r="O797" s="5" t="str" cm="1">
        <f t="array" ref="O797">_xlfn.IFS(ISTEXT(citizen_services_records_log!O797),PROPER(citizen_services_records_log!O797),ISBLANK(citizen_services_records_log!O797),"None")</f>
        <v>Palesa Mahlangu</v>
      </c>
      <c r="P797" s="4">
        <f>IF(ISBLANK(citizen_services_records_log!P797),"None",IF(ISNUMBER(citizen_services_records_log!P797),citizen_services_records_log!P797,DATE(RIGHT(citizen_services_records_log!P797,4),MID(citizen_services_records_log!P797,4,2),LEFT(citizen_services_records_log!P797,2))))</f>
        <v>46056</v>
      </c>
      <c r="Q797" s="5" t="str" cm="1">
        <f t="array" ref="Q797">SUBSTITUTE(_xlfn.IFS(ISTEXT(citizen_services_records_log!Q797),PROPER(citizen_services_records_log!Q797),ISBLANK(citizen_services_records_log!Q797),"None"),"Id","ID",1)</f>
        <v>Interpreter Required - Assisted In Sesotho</v>
      </c>
    </row>
    <row r="798" spans="1:17" x14ac:dyDescent="0.3">
      <c r="A798" s="5" t="str">
        <f>IF(ISBLANK(citizen_services_records_log!A798),"None",(CONCATENATE(UPPER(_xlfn.TEXTBEFORE(SUBSTITUTE(citizen_services_records_log!A798, "-", ""), {"0","1","2","3","4","5","6","7","8","9"}, 1)),"-",RIGHT(citizen_services_records_log!A798,6))))</f>
        <v>DHA-000835</v>
      </c>
      <c r="B798" s="2">
        <f>IF(ISBLANK(citizen_services_records_log!B798),"None",IF(ISNUMBER(citizen_services_records_log!B798),citizen_services_records_log!B798,DATE(RIGHT(citizen_services_records_log!B798,4),MID(citizen_services_records_log!B798,4,2),LEFT(citizen_services_records_log!B798,2))))</f>
        <v>46057</v>
      </c>
      <c r="C798" s="5" t="str">
        <f>IF(citizen_services_records_log!C798 = "SASSA Grant Status Enquiry","SASSA - Grant Status Enquiry",IF(citizen_services_records_log!C798 = "SASSA Grant Application",  "SASSA - Grant Application", IF(citizen_services_records_log!C798=0,"None", citizen_services_records_log!C798)))</f>
        <v>Home Affairs - Birth Certificate</v>
      </c>
      <c r="D798" s="5" t="str" cm="1">
        <f t="array" ref="D798">_xlfn.IFS(ISTEXT(citizen_services_records_log!D798),PROPER(citizen_services_records_log!D798),ISBLANK(citizen_services_records_log!D798),"None")</f>
        <v>Sebokeng Sassa Office</v>
      </c>
      <c r="E798" s="5" t="str" cm="1">
        <f t="array" ref="E798">_xlfn.IFS(ISTEXT(citizen_services_records_log!E798),PROPER(citizen_services_records_log!E798),ISBLANK(citizen_services_records_log!E798),"None")</f>
        <v>Nomvula Kruger</v>
      </c>
      <c r="F798" s="6" t="str" cm="1">
        <f t="array" ref="F798">_xlfn.IFS(ISBLANK(citizen_services_records_log!F798),"None", TYPE(citizen_services_records_log!F798)=1,citizen_services_records_log!F798,citizen_services_records_log!F798="ID NOT PROVIDED","ID not provided" )</f>
        <v>ID not provided</v>
      </c>
      <c r="G798" s="4">
        <f>IF(ISBLANK(citizen_services_records_log!G798),"None",IF(ISNUMBER(citizen_services_records_log!G798),citizen_services_records_log!G798,DATE(RIGHT(citizen_services_records_log!G798,4),MID(citizen_services_records_log!G798,4,2),LEFT(citizen_services_records_log!G798,2))))</f>
        <v>33495</v>
      </c>
      <c r="H798" s="5" t="str" cm="1">
        <f t="array" ref="H798">_xlfn.IFS(citizen_services_records_log!H798="M", "Male", citizen_services_records_log!H798 = "F", "Female", citizen_services_records_log!H798="male", "Male", citizen_services_records_log!H798="female","Female", ISBLANK(citizen_services_records_log!H798),"None", citizen_services_records_log!H798 = "Female", "Female", citizen_services_records_log!H798="Male","Male")</f>
        <v>Female</v>
      </c>
      <c r="I798" s="6" t="str">
        <f>IF(OR(ISBLANK(citizen_services_records_log!I798),UPPER(TRIM(citizen_services_records_log!I798))="N/A"),"None",_xlfn.LET(_xlpm.d,RIGHT(SUBSTITUTE(SUBSTITUTE(SUBSTITUTE(SUBSTITUTE(citizen_services_records_log!I798," ",""),"-",""),"(",""),")",""),9),"0"&amp;LEFT(_xlpm.d,2)&amp;" "&amp;MID(_xlpm.d,3,3)&amp;" "&amp;RIGHT(_xlpm.d,4)))</f>
        <v>None</v>
      </c>
      <c r="J798" s="5" t="str" cm="1">
        <f t="array" ref="J798">_xlfn.IFS(ISTEXT(citizen_services_records_log!J798),citizen_services_records_log!J798,ISBLANK(citizen_services_records_log!J798),"None")</f>
        <v>Ward 8</v>
      </c>
      <c r="K798" s="5" t="str" cm="1">
        <f t="array" ref="K798">_xlfn.IFS(ISTEXT(citizen_services_records_log!K798),citizen_services_records_log!K798, ISBLANK(citizen_services_records_log!K798),"None")</f>
        <v>Social Relief of Distress (SRD)</v>
      </c>
      <c r="L798" s="5" t="str" cm="1">
        <f t="array" ref="L798">SUBSTITUTE(PROPER(_xlfn.IFS(ISTEXT(citizen_services_records_log!L798),citizen_services_records_log!L798, ISBLANK(citizen_services_records_log!L798),"None")),"Id","ID",1)</f>
        <v>Complete</v>
      </c>
      <c r="M798" s="5" t="str" cm="1">
        <f t="array" ref="M798">IF(citizen_services_records_log!M798 = "Re-opened","Re-opened",PROPER(_xlfn.IFS(ISTEXT(citizen_services_records_log!M798),citizen_services_records_log!M798, ISBLANK(citizen_services_records_log!M798),"None")))</f>
        <v>Captured</v>
      </c>
      <c r="N798" s="5" t="str" cm="1">
        <f t="array" ref="N798">(_xlfn.IFS(ISTEXT(citizen_services_records_log!N798),citizen_services_records_log!N798,ISBLANK(citizen_services_records_log!N798),"None"))</f>
        <v>Q214</v>
      </c>
      <c r="O798" s="5" t="str" cm="1">
        <f t="array" ref="O798">_xlfn.IFS(ISTEXT(citizen_services_records_log!O798),PROPER(citizen_services_records_log!O798),ISBLANK(citizen_services_records_log!O798),"None")</f>
        <v>Busisiwe Meyer</v>
      </c>
      <c r="P798" s="4" t="str">
        <f>IF(ISBLANK(citizen_services_records_log!P798),"None",IF(ISNUMBER(citizen_services_records_log!P798),citizen_services_records_log!P798,DATE(RIGHT(citizen_services_records_log!P798,4),MID(citizen_services_records_log!P798,4,2),LEFT(citizen_services_records_log!P798,2))))</f>
        <v>None</v>
      </c>
      <c r="Q798" s="5" t="str" cm="1">
        <f t="array" ref="Q798">SUBSTITUTE(_xlfn.IFS(ISTEXT(citizen_services_records_log!Q798),PROPER(citizen_services_records_log!Q798),ISBLANK(citizen_services_records_log!Q798),"None"),"Id","ID",1)</f>
        <v>Applicant Did Not Bring Required Supporting Documents</v>
      </c>
    </row>
    <row r="799" spans="1:17" x14ac:dyDescent="0.3">
      <c r="A799" s="5" t="str">
        <f>IF(ISBLANK(citizen_services_records_log!A799),"None",(CONCATENATE(UPPER(_xlfn.TEXTBEFORE(SUBSTITUTE(citizen_services_records_log!A799, "-", ""), {"0","1","2","3","4","5","6","7","8","9"}, 1)),"-",RIGHT(citizen_services_records_log!A799,6))))</f>
        <v>DHA-001048</v>
      </c>
      <c r="B799" s="2">
        <f>IF(ISBLANK(citizen_services_records_log!B799),"None",IF(ISNUMBER(citizen_services_records_log!B799),citizen_services_records_log!B799,DATE(RIGHT(citizen_services_records_log!B799,4),MID(citizen_services_records_log!B799,4,2),LEFT(citizen_services_records_log!B799,2))))</f>
        <v>46227</v>
      </c>
      <c r="C799" s="5" t="str">
        <f>IF(citizen_services_records_log!C799 = "SASSA Grant Status Enquiry","SASSA - Grant Status Enquiry",IF(citizen_services_records_log!C799 = "SASSA Grant Application",  "SASSA - Grant Application", IF(citizen_services_records_log!C799=0,"None", citizen_services_records_log!C799)))</f>
        <v>Home Affairs - ID Application</v>
      </c>
      <c r="D799" s="5" t="str" cm="1">
        <f t="array" ref="D799">_xlfn.IFS(ISTEXT(citizen_services_records_log!D799),PROPER(citizen_services_records_log!D799),ISBLANK(citizen_services_records_log!D799),"None")</f>
        <v>Sasolburg Home Affairs</v>
      </c>
      <c r="E799" s="5" t="str" cm="1">
        <f t="array" ref="E799">_xlfn.IFS(ISTEXT(citizen_services_records_log!E799),PROPER(citizen_services_records_log!E799),ISBLANK(citizen_services_records_log!E799),"None")</f>
        <v>Anna Radebe</v>
      </c>
      <c r="F799" s="6" cm="1">
        <f t="array" ref="F799">_xlfn.IFS(ISBLANK(citizen_services_records_log!F799),"None", TYPE(citizen_services_records_log!F799)=1,citizen_services_records_log!F799,citizen_services_records_log!F799="ID NOT PROVIDED","ID not provided" )</f>
        <v>7500000000000</v>
      </c>
      <c r="G799" s="4">
        <f>IF(ISBLANK(citizen_services_records_log!G799),"None",IF(ISNUMBER(citizen_services_records_log!G799),citizen_services_records_log!G799,DATE(RIGHT(citizen_services_records_log!G799,4),MID(citizen_services_records_log!G799,4,2),LEFT(citizen_services_records_log!G799,2))))</f>
        <v>27547</v>
      </c>
      <c r="H799" s="5" t="str" cm="1">
        <f t="array" ref="H799">_xlfn.IFS(citizen_services_records_log!H799="M", "Male", citizen_services_records_log!H799 = "F", "Female", citizen_services_records_log!H799="male", "Male", citizen_services_records_log!H799="female","Female", ISBLANK(citizen_services_records_log!H799),"None", citizen_services_records_log!H799 = "Female", "Female", citizen_services_records_log!H799="Male","Male")</f>
        <v>None</v>
      </c>
      <c r="I799" s="6" t="str">
        <f>IF(OR(ISBLANK(citizen_services_records_log!I799),UPPER(TRIM(citizen_services_records_log!I799))="N/A"),"None",_xlfn.LET(_xlpm.d,RIGHT(SUBSTITUTE(SUBSTITUTE(SUBSTITUTE(SUBSTITUTE(citizen_services_records_log!I799," ",""),"-",""),"(",""),")",""),9),"0"&amp;LEFT(_xlpm.d,2)&amp;" "&amp;MID(_xlpm.d,3,3)&amp;" "&amp;RIGHT(_xlpm.d,4)))</f>
        <v>None</v>
      </c>
      <c r="J799" s="5" t="str" cm="1">
        <f t="array" ref="J799">_xlfn.IFS(ISTEXT(citizen_services_records_log!J799),citizen_services_records_log!J799,ISBLANK(citizen_services_records_log!J799),"None")</f>
        <v>Ward 19</v>
      </c>
      <c r="K799" s="5" t="str" cm="1">
        <f t="array" ref="K799">_xlfn.IFS(ISTEXT(citizen_services_records_log!K799),citizen_services_records_log!K799, ISBLANK(citizen_services_records_log!K799),"None")</f>
        <v>None</v>
      </c>
      <c r="L799" s="5" t="str" cm="1">
        <f t="array" ref="L799">SUBSTITUTE(PROPER(_xlfn.IFS(ISTEXT(citizen_services_records_log!L799),citizen_services_records_log!L799, ISBLANK(citizen_services_records_log!L799),"None")),"Id","ID",1)</f>
        <v>Awaiting Home Affairs Confirmation</v>
      </c>
      <c r="M799" s="5" t="str" cm="1">
        <f t="array" ref="M799">IF(citizen_services_records_log!M799 = "Re-opened","Re-opened",PROPER(_xlfn.IFS(ISTEXT(citizen_services_records_log!M799),citizen_services_records_log!M799, ISBLANK(citizen_services_records_log!M799),"None")))</f>
        <v>Pending</v>
      </c>
      <c r="N799" s="5" t="str" cm="1">
        <f t="array" ref="N799">(_xlfn.IFS(ISTEXT(citizen_services_records_log!N799),citizen_services_records_log!N799,ISBLANK(citizen_services_records_log!N799),"None"))</f>
        <v>Q180</v>
      </c>
      <c r="O799" s="5" t="str" cm="1">
        <f t="array" ref="O799">_xlfn.IFS(ISTEXT(citizen_services_records_log!O799),PROPER(citizen_services_records_log!O799),ISBLANK(citizen_services_records_log!O799),"None")</f>
        <v>Refilwe Nel</v>
      </c>
      <c r="P799" s="4">
        <f>IF(ISBLANK(citizen_services_records_log!P799),"None",IF(ISNUMBER(citizen_services_records_log!P799),citizen_services_records_log!P799,DATE(RIGHT(citizen_services_records_log!P799,4),MID(citizen_services_records_log!P799,4,2),LEFT(citizen_services_records_log!P799,2))))</f>
        <v>46257</v>
      </c>
      <c r="Q799" s="5" t="str" cm="1">
        <f t="array" ref="Q799">SUBSTITUTE(_xlfn.IFS(ISTEXT(citizen_services_records_log!Q799),PROPER(citizen_services_records_log!Q799),ISBLANK(citizen_services_records_log!Q799),"None"),"Id","ID",1)</f>
        <v>Applicant Referred To Social Worker</v>
      </c>
    </row>
    <row r="800" spans="1:17" x14ac:dyDescent="0.3">
      <c r="A800" s="5" t="str">
        <f>IF(ISBLANK(citizen_services_records_log!A800),"None",(CONCATENATE(UPPER(_xlfn.TEXTBEFORE(SUBSTITUTE(citizen_services_records_log!A800, "-", ""), {"0","1","2","3","4","5","6","7","8","9"}, 1)),"-",RIGHT(citizen_services_records_log!A800,6))))</f>
        <v>CLN-000239</v>
      </c>
      <c r="B800" s="2">
        <f>IF(ISBLANK(citizen_services_records_log!B800),"None",IF(ISNUMBER(citizen_services_records_log!B800),citizen_services_records_log!B800,DATE(RIGHT(citizen_services_records_log!B800,4),MID(citizen_services_records_log!B800,4,2),LEFT(citizen_services_records_log!B800,2))))</f>
        <v>46254</v>
      </c>
      <c r="C800" s="5" t="str">
        <f>IF(citizen_services_records_log!C800 = "SASSA Grant Status Enquiry","SASSA - Grant Status Enquiry",IF(citizen_services_records_log!C800 = "SASSA Grant Application",  "SASSA - Grant Application", IF(citizen_services_records_log!C800=0,"None", citizen_services_records_log!C800)))</f>
        <v>Clinic - Chronic Medication Collection</v>
      </c>
      <c r="D800" s="5" t="str" cm="1">
        <f t="array" ref="D800">_xlfn.IFS(ISTEXT(citizen_services_records_log!D800),PROPER(citizen_services_records_log!D800),ISBLANK(citizen_services_records_log!D800),"None")</f>
        <v>Vereeniging Home Affairs</v>
      </c>
      <c r="E800" s="5" t="str" cm="1">
        <f t="array" ref="E800">_xlfn.IFS(ISTEXT(citizen_services_records_log!E800),PROPER(citizen_services_records_log!E800),ISBLANK(citizen_services_records_log!E800),"None")</f>
        <v>Anna Mahlangu</v>
      </c>
      <c r="F800" s="6" cm="1">
        <f t="array" ref="F800">_xlfn.IFS(ISBLANK(citizen_services_records_log!F800),"None", TYPE(citizen_services_records_log!F800)=1,citizen_services_records_log!F800,citizen_services_records_log!F800="ID NOT PROVIDED","ID not provided" )</f>
        <v>5810000000000</v>
      </c>
      <c r="G800" s="4">
        <f>IF(ISBLANK(citizen_services_records_log!G800),"None",IF(ISNUMBER(citizen_services_records_log!G800),citizen_services_records_log!G800,DATE(RIGHT(citizen_services_records_log!G800,4),MID(citizen_services_records_log!G800,4,2),LEFT(citizen_services_records_log!G800,2))))</f>
        <v>21357</v>
      </c>
      <c r="H800" s="5" t="str" cm="1">
        <f t="array" ref="H800">_xlfn.IFS(citizen_services_records_log!H800="M", "Male", citizen_services_records_log!H800 = "F", "Female", citizen_services_records_log!H800="male", "Male", citizen_services_records_log!H800="female","Female", ISBLANK(citizen_services_records_log!H800),"None", citizen_services_records_log!H800 = "Female", "Female", citizen_services_records_log!H800="Male","Male")</f>
        <v>Male</v>
      </c>
      <c r="I800" s="6" t="str">
        <f>IF(OR(ISBLANK(citizen_services_records_log!I800),UPPER(TRIM(citizen_services_records_log!I800))="N/A"),"None",_xlfn.LET(_xlpm.d,RIGHT(SUBSTITUTE(SUBSTITUTE(SUBSTITUTE(SUBSTITUTE(citizen_services_records_log!I800," ",""),"-",""),"(",""),")",""),9),"0"&amp;LEFT(_xlpm.d,2)&amp;" "&amp;MID(_xlpm.d,3,3)&amp;" "&amp;RIGHT(_xlpm.d,4)))</f>
        <v>061 334 5774</v>
      </c>
      <c r="J800" s="5" t="str" cm="1">
        <f t="array" ref="J800">_xlfn.IFS(ISTEXT(citizen_services_records_log!J800),citizen_services_records_log!J800,ISBLANK(citizen_services_records_log!J800),"None")</f>
        <v>Ward 22</v>
      </c>
      <c r="K800" s="5" t="str" cm="1">
        <f t="array" ref="K800">_xlfn.IFS(ISTEXT(citizen_services_records_log!K800),citizen_services_records_log!K800, ISBLANK(citizen_services_records_log!K800),"None")</f>
        <v>Older Persons Grant</v>
      </c>
      <c r="L800" s="5" t="str" cm="1">
        <f t="array" ref="L800">SUBSTITUTE(PROPER(_xlfn.IFS(ISTEXT(citizen_services_records_log!L800),citizen_services_records_log!L800, ISBLANK(citizen_services_records_log!L800),"None")),"Id","ID",1)</f>
        <v>Incomplete - Missing Proof Of Residence</v>
      </c>
      <c r="M800" s="5" t="str" cm="1">
        <f t="array" ref="M800">IF(citizen_services_records_log!M800 = "Re-opened","Re-opened",PROPER(_xlfn.IFS(ISTEXT(citizen_services_records_log!M800),citizen_services_records_log!M800, ISBLANK(citizen_services_records_log!M800),"None")))</f>
        <v>Captured</v>
      </c>
      <c r="N800" s="5" t="str" cm="1">
        <f t="array" ref="N800">(_xlfn.IFS(ISTEXT(citizen_services_records_log!N800),citizen_services_records_log!N800,ISBLANK(citizen_services_records_log!N800),"None"))</f>
        <v>Q106</v>
      </c>
      <c r="O800" s="5" t="str" cm="1">
        <f t="array" ref="O800">_xlfn.IFS(ISTEXT(citizen_services_records_log!O800),PROPER(citizen_services_records_log!O800),ISBLANK(citizen_services_records_log!O800),"None")</f>
        <v>Lerato Sithole</v>
      </c>
      <c r="P800" s="4">
        <f>IF(ISBLANK(citizen_services_records_log!P800),"None",IF(ISNUMBER(citizen_services_records_log!P800),citizen_services_records_log!P800,DATE(RIGHT(citizen_services_records_log!P800,4),MID(citizen_services_records_log!P800,4,2),LEFT(citizen_services_records_log!P800,2))))</f>
        <v>46261</v>
      </c>
      <c r="Q800" s="5" t="str" cm="1">
        <f t="array" ref="Q800">SUBSTITUTE(_xlfn.IFS(ISTEXT(citizen_services_records_log!Q800),PROPER(citizen_services_records_log!Q800),ISBLANK(citizen_services_records_log!Q800),"None"),"Id","ID",1)</f>
        <v>Applicant Is A Minor, Guardian Present And Documented</v>
      </c>
    </row>
    <row r="801" spans="1:17" x14ac:dyDescent="0.3">
      <c r="A801" s="5" t="str">
        <f>IF(ISBLANK(citizen_services_records_log!A801),"None",(CONCATENATE(UPPER(_xlfn.TEXTBEFORE(SUBSTITUTE(citizen_services_records_log!A801, "-", ""), {"0","1","2","3","4","5","6","7","8","9"}, 1)),"-",RIGHT(citizen_services_records_log!A801,6))))</f>
        <v>CLN-000138</v>
      </c>
      <c r="B801" s="2">
        <f>IF(ISBLANK(citizen_services_records_log!B801),"None",IF(ISNUMBER(citizen_services_records_log!B801),citizen_services_records_log!B801,DATE(RIGHT(citizen_services_records_log!B801,4),MID(citizen_services_records_log!B801,4,2),LEFT(citizen_services_records_log!B801,2))))</f>
        <v>46036</v>
      </c>
      <c r="C801" s="5" t="str">
        <f>IF(citizen_services_records_log!C801 = "SASSA Grant Status Enquiry","SASSA - Grant Status Enquiry",IF(citizen_services_records_log!C801 = "SASSA Grant Application",  "SASSA - Grant Application", IF(citizen_services_records_log!C801=0,"None", citizen_services_records_log!C801)))</f>
        <v>Clinic - Immunisation</v>
      </c>
      <c r="D801" s="5" t="str" cm="1">
        <f t="array" ref="D801">_xlfn.IFS(ISTEXT(citizen_services_records_log!D801),PROPER(citizen_services_records_log!D801),ISBLANK(citizen_services_records_log!D801),"None")</f>
        <v>Emfuleni Municipal Office</v>
      </c>
      <c r="E801" s="5" t="str" cm="1">
        <f t="array" ref="E801">_xlfn.IFS(ISTEXT(citizen_services_records_log!E801),PROPER(citizen_services_records_log!E801),ISBLANK(citizen_services_records_log!E801),"None")</f>
        <v>Kagiso Pretorius</v>
      </c>
      <c r="F801" s="6" cm="1">
        <f t="array" ref="F801">_xlfn.IFS(ISBLANK(citizen_services_records_log!F801),"None", TYPE(citizen_services_records_log!F801)=1,citizen_services_records_log!F801,citizen_services_records_log!F801="ID NOT PROVIDED","ID not provided" )</f>
        <v>2110000000000</v>
      </c>
      <c r="G801" s="4">
        <f>IF(ISBLANK(citizen_services_records_log!G801),"None",IF(ISNUMBER(citizen_services_records_log!G801),citizen_services_records_log!G801,DATE(RIGHT(citizen_services_records_log!G801,4),MID(citizen_services_records_log!G801,4,2),LEFT(citizen_services_records_log!G801,2))))</f>
        <v>44424</v>
      </c>
      <c r="H801" s="5" t="str" cm="1">
        <f t="array" ref="H801">_xlfn.IFS(citizen_services_records_log!H801="M", "Male", citizen_services_records_log!H801 = "F", "Female", citizen_services_records_log!H801="male", "Male", citizen_services_records_log!H801="female","Female", ISBLANK(citizen_services_records_log!H801),"None", citizen_services_records_log!H801 = "Female", "Female", citizen_services_records_log!H801="Male","Male")</f>
        <v>Male</v>
      </c>
      <c r="I801" s="6" t="str">
        <f>IF(OR(ISBLANK(citizen_services_records_log!I801),UPPER(TRIM(citizen_services_records_log!I801))="N/A"),"None",_xlfn.LET(_xlpm.d,RIGHT(SUBSTITUTE(SUBSTITUTE(SUBSTITUTE(SUBSTITUTE(citizen_services_records_log!I801," ",""),"-",""),"(",""),")",""),9),"0"&amp;LEFT(_xlpm.d,2)&amp;" "&amp;MID(_xlpm.d,3,3)&amp;" "&amp;RIGHT(_xlpm.d,4)))</f>
        <v>070 713 4184</v>
      </c>
      <c r="J801" s="5" t="str" cm="1">
        <f t="array" ref="J801">_xlfn.IFS(ISTEXT(citizen_services_records_log!J801),citizen_services_records_log!J801,ISBLANK(citizen_services_records_log!J801),"None")</f>
        <v>Ward 2</v>
      </c>
      <c r="K801" s="5" t="str" cm="1">
        <f t="array" ref="K801">_xlfn.IFS(ISTEXT(citizen_services_records_log!K801),citizen_services_records_log!K801, ISBLANK(citizen_services_records_log!K801),"None")</f>
        <v>None</v>
      </c>
      <c r="L801" s="5" t="str" cm="1">
        <f t="array" ref="L801">SUBSTITUTE(PROPER(_xlfn.IFS(ISTEXT(citizen_services_records_log!L801),citizen_services_records_log!L801, ISBLANK(citizen_services_records_log!L801),"None")),"Id","ID",1)</f>
        <v>Complete</v>
      </c>
      <c r="M801" s="5" t="str" cm="1">
        <f t="array" ref="M801">IF(citizen_services_records_log!M801 = "Re-opened","Re-opened",PROPER(_xlfn.IFS(ISTEXT(citizen_services_records_log!M801),citizen_services_records_log!M801, ISBLANK(citizen_services_records_log!M801),"None")))</f>
        <v>Resolved</v>
      </c>
      <c r="N801" s="5" t="str" cm="1">
        <f t="array" ref="N801">(_xlfn.IFS(ISTEXT(citizen_services_records_log!N801),citizen_services_records_log!N801,ISBLANK(citizen_services_records_log!N801),"None"))</f>
        <v>Q025</v>
      </c>
      <c r="O801" s="5" t="str" cm="1">
        <f t="array" ref="O801">_xlfn.IFS(ISTEXT(citizen_services_records_log!O801),PROPER(citizen_services_records_log!O801),ISBLANK(citizen_services_records_log!O801),"None")</f>
        <v>None</v>
      </c>
      <c r="P801" s="4" t="str">
        <f>IF(ISBLANK(citizen_services_records_log!P801),"None",IF(ISNUMBER(citizen_services_records_log!P801),citizen_services_records_log!P801,DATE(RIGHT(citizen_services_records_log!P801,4),MID(citizen_services_records_log!P801,4,2),LEFT(citizen_services_records_log!P801,2))))</f>
        <v>None</v>
      </c>
      <c r="Q801" s="5" t="str" cm="1">
        <f t="array" ref="Q801">SUBSTITUTE(_xlfn.IFS(ISTEXT(citizen_services_records_log!Q801),PROPER(citizen_services_records_log!Q801),ISBLANK(citizen_services_records_log!Q801),"None"),"Id","ID",1)</f>
        <v>Duplicate Application Found On System - Flagged</v>
      </c>
    </row>
    <row r="802" spans="1:17" x14ac:dyDescent="0.3">
      <c r="A802" s="5" t="str">
        <f>IF(ISBLANK(citizen_services_records_log!A802),"None",(CONCATENATE(UPPER(_xlfn.TEXTBEFORE(SUBSTITUTE(citizen_services_records_log!A802, "-", ""), {"0","1","2","3","4","5","6","7","8","9"}, 1)),"-",RIGHT(citizen_services_records_log!A802,6))))</f>
        <v>DHA-000026</v>
      </c>
      <c r="B802" s="2">
        <f>IF(ISBLANK(citizen_services_records_log!B802),"None",IF(ISNUMBER(citizen_services_records_log!B802),citizen_services_records_log!B802,DATE(RIGHT(citizen_services_records_log!B802,4),MID(citizen_services_records_log!B802,4,2),LEFT(citizen_services_records_log!B802,2))))</f>
        <v>46152</v>
      </c>
      <c r="C802" s="5" t="str">
        <f>IF(citizen_services_records_log!C802 = "SASSA Grant Status Enquiry","SASSA - Grant Status Enquiry",IF(citizen_services_records_log!C802 = "SASSA Grant Application",  "SASSA - Grant Application", IF(citizen_services_records_log!C802=0,"None", citizen_services_records_log!C802)))</f>
        <v>Home Affairs - Passport Application</v>
      </c>
      <c r="D802" s="5" t="str" cm="1">
        <f t="array" ref="D802">_xlfn.IFS(ISTEXT(citizen_services_records_log!D802),PROPER(citizen_services_records_log!D802),ISBLANK(citizen_services_records_log!D802),"None")</f>
        <v>Sebokeng Sassa Office</v>
      </c>
      <c r="E802" s="5" t="str" cm="1">
        <f t="array" ref="E802">_xlfn.IFS(ISTEXT(citizen_services_records_log!E802),PROPER(citizen_services_records_log!E802),ISBLANK(citizen_services_records_log!E802),"None")</f>
        <v>Lindiwe Mokgadi</v>
      </c>
      <c r="F802" s="6" cm="1">
        <f t="array" ref="F802">_xlfn.IFS(ISBLANK(citizen_services_records_log!F802),"None", TYPE(citizen_services_records_log!F802)=1,citizen_services_records_log!F802,citizen_services_records_log!F802="ID NOT PROVIDED","ID not provided" )</f>
        <v>603000000000</v>
      </c>
      <c r="G802" s="4">
        <f>IF(ISBLANK(citizen_services_records_log!G802),"None",IF(ISNUMBER(citizen_services_records_log!G802),citizen_services_records_log!G802,DATE(RIGHT(citizen_services_records_log!G802,4),MID(citizen_services_records_log!G802,4,2),LEFT(citizen_services_records_log!G802,2))))</f>
        <v>38783</v>
      </c>
      <c r="H802" s="5" t="str" cm="1">
        <f t="array" ref="H802">_xlfn.IFS(citizen_services_records_log!H802="M", "Male", citizen_services_records_log!H802 = "F", "Female", citizen_services_records_log!H802="male", "Male", citizen_services_records_log!H802="female","Female", ISBLANK(citizen_services_records_log!H802),"None", citizen_services_records_log!H802 = "Female", "Female", citizen_services_records_log!H802="Male","Male")</f>
        <v>None</v>
      </c>
      <c r="I802" s="6" t="str">
        <f>IF(OR(ISBLANK(citizen_services_records_log!I802),UPPER(TRIM(citizen_services_records_log!I802))="N/A"),"None",_xlfn.LET(_xlpm.d,RIGHT(SUBSTITUTE(SUBSTITUTE(SUBSTITUTE(SUBSTITUTE(citizen_services_records_log!I802," ",""),"-",""),"(",""),")",""),9),"0"&amp;LEFT(_xlpm.d,2)&amp;" "&amp;MID(_xlpm.d,3,3)&amp;" "&amp;RIGHT(_xlpm.d,4)))</f>
        <v>070 854 3185</v>
      </c>
      <c r="J802" s="5" t="str" cm="1">
        <f t="array" ref="J802">_xlfn.IFS(ISTEXT(citizen_services_records_log!J802),citizen_services_records_log!J802,ISBLANK(citizen_services_records_log!J802),"None")</f>
        <v>Ward 8</v>
      </c>
      <c r="K802" s="5" t="str" cm="1">
        <f t="array" ref="K802">_xlfn.IFS(ISTEXT(citizen_services_records_log!K802),citizen_services_records_log!K802, ISBLANK(citizen_services_records_log!K802),"None")</f>
        <v>None</v>
      </c>
      <c r="L802" s="5" t="str" cm="1">
        <f t="array" ref="L802">SUBSTITUTE(PROPER(_xlfn.IFS(ISTEXT(citizen_services_records_log!L802),citizen_services_records_log!L802, ISBLANK(citizen_services_records_log!L802),"None")),"Id","ID",1)</f>
        <v>Complete</v>
      </c>
      <c r="M802" s="5" t="str" cm="1">
        <f t="array" ref="M802">IF(citizen_services_records_log!M802 = "Re-opened","Re-opened",PROPER(_xlfn.IFS(ISTEXT(citizen_services_records_log!M802),citizen_services_records_log!M802, ISBLANK(citizen_services_records_log!M802),"None")))</f>
        <v>Captured</v>
      </c>
      <c r="N802" s="5" t="str" cm="1">
        <f t="array" ref="N802">(_xlfn.IFS(ISTEXT(citizen_services_records_log!N802),citizen_services_records_log!N802,ISBLANK(citizen_services_records_log!N802),"None"))</f>
        <v>Q106</v>
      </c>
      <c r="O802" s="5" t="str" cm="1">
        <f t="array" ref="O802">_xlfn.IFS(ISTEXT(citizen_services_records_log!O802),PROPER(citizen_services_records_log!O802),ISBLANK(citizen_services_records_log!O802),"None")</f>
        <v>Lerato Radebe</v>
      </c>
      <c r="P802" s="4" t="str">
        <f>IF(ISBLANK(citizen_services_records_log!P802),"None",IF(ISNUMBER(citizen_services_records_log!P802),citizen_services_records_log!P802,DATE(RIGHT(citizen_services_records_log!P802,4),MID(citizen_services_records_log!P802,4,2),LEFT(citizen_services_records_log!P802,2))))</f>
        <v>None</v>
      </c>
      <c r="Q802" s="5" t="str" cm="1">
        <f t="array" ref="Q802">SUBSTITUTE(_xlfn.IFS(ISTEXT(citizen_services_records_log!Q802),PROPER(citizen_services_records_log!Q802),ISBLANK(citizen_services_records_log!Q802),"None"),"Id","ID",1)</f>
        <v>Applicant Referred To Social Worker</v>
      </c>
    </row>
    <row r="803" spans="1:17" x14ac:dyDescent="0.3">
      <c r="A803" s="5" t="str">
        <f>IF(ISBLANK(citizen_services_records_log!A803),"None",(CONCATENATE(UPPER(_xlfn.TEXTBEFORE(SUBSTITUTE(citizen_services_records_log!A803, "-", ""), {"0","1","2","3","4","5","6","7","8","9"}, 1)),"-",RIGHT(citizen_services_records_log!A803,6))))</f>
        <v>DHA-000879</v>
      </c>
      <c r="B803" s="2">
        <f>IF(ISBLANK(citizen_services_records_log!B803),"None",IF(ISNUMBER(citizen_services_records_log!B803),citizen_services_records_log!B803,DATE(RIGHT(citizen_services_records_log!B803,4),MID(citizen_services_records_log!B803,4,2),LEFT(citizen_services_records_log!B803,2))))</f>
        <v>46006</v>
      </c>
      <c r="C803" s="5" t="str">
        <f>IF(citizen_services_records_log!C803 = "SASSA Grant Status Enquiry","SASSA - Grant Status Enquiry",IF(citizen_services_records_log!C803 = "SASSA Grant Application",  "SASSA - Grant Application", IF(citizen_services_records_log!C803=0,"None", citizen_services_records_log!C803)))</f>
        <v>Home Affairs - ID Application</v>
      </c>
      <c r="D803" s="5" t="str" cm="1">
        <f t="array" ref="D803">_xlfn.IFS(ISTEXT(citizen_services_records_log!D803),PROPER(citizen_services_records_log!D803),ISBLANK(citizen_services_records_log!D803),"None")</f>
        <v>Vereeniging Home Affairs</v>
      </c>
      <c r="E803" s="5" t="str" cm="1">
        <f t="array" ref="E803">_xlfn.IFS(ISTEXT(citizen_services_records_log!E803),PROPER(citizen_services_records_log!E803),ISBLANK(citizen_services_records_log!E803),"None")</f>
        <v>Dorah Pretorius</v>
      </c>
      <c r="F803" s="6" cm="1">
        <f t="array" ref="F803">_xlfn.IFS(ISBLANK(citizen_services_records_log!F803),"None", TYPE(citizen_services_records_log!F803)=1,citizen_services_records_log!F803,citizen_services_records_log!F803="ID NOT PROVIDED","ID not provided" )</f>
        <v>9210000000000</v>
      </c>
      <c r="G803" s="4">
        <f>IF(ISBLANK(citizen_services_records_log!G803),"None",IF(ISNUMBER(citizen_services_records_log!G803),citizen_services_records_log!G803,DATE(RIGHT(citizen_services_records_log!G803,4),MID(citizen_services_records_log!G803,4,2),LEFT(citizen_services_records_log!G803,2))))</f>
        <v>33876</v>
      </c>
      <c r="H803" s="5" t="str" cm="1">
        <f t="array" ref="H803">_xlfn.IFS(citizen_services_records_log!H803="M", "Male", citizen_services_records_log!H803 = "F", "Female", citizen_services_records_log!H803="male", "Male", citizen_services_records_log!H803="female","Female", ISBLANK(citizen_services_records_log!H803),"None", citizen_services_records_log!H803 = "Female", "Female", citizen_services_records_log!H803="Male","Male")</f>
        <v>Male</v>
      </c>
      <c r="I803" s="6" t="str">
        <f>IF(OR(ISBLANK(citizen_services_records_log!I803),UPPER(TRIM(citizen_services_records_log!I803))="N/A"),"None",_xlfn.LET(_xlpm.d,RIGHT(SUBSTITUTE(SUBSTITUTE(SUBSTITUTE(SUBSTITUTE(citizen_services_records_log!I803," ",""),"-",""),"(",""),")",""),9),"0"&amp;LEFT(_xlpm.d,2)&amp;" "&amp;MID(_xlpm.d,3,3)&amp;" "&amp;RIGHT(_xlpm.d,4)))</f>
        <v>083 688 0753</v>
      </c>
      <c r="J803" s="5" t="str" cm="1">
        <f t="array" ref="J803">_xlfn.IFS(ISTEXT(citizen_services_records_log!J803),citizen_services_records_log!J803,ISBLANK(citizen_services_records_log!J803),"None")</f>
        <v>Ward 13</v>
      </c>
      <c r="K803" s="5" t="str" cm="1">
        <f t="array" ref="K803">_xlfn.IFS(ISTEXT(citizen_services_records_log!K803),citizen_services_records_log!K803, ISBLANK(citizen_services_records_log!K803),"None")</f>
        <v>None</v>
      </c>
      <c r="L803" s="5" t="str" cm="1">
        <f t="array" ref="L803">SUBSTITUTE(PROPER(_xlfn.IFS(ISTEXT(citizen_services_records_log!L803),citizen_services_records_log!L803, ISBLANK(citizen_services_records_log!L803),"None")),"Id","ID",1)</f>
        <v>Incomplete - Missing ID Copy</v>
      </c>
      <c r="M803" s="5" t="str" cm="1">
        <f t="array" ref="M803">IF(citizen_services_records_log!M803 = "Re-opened","Re-opened",PROPER(_xlfn.IFS(ISTEXT(citizen_services_records_log!M803),citizen_services_records_log!M803, ISBLANK(citizen_services_records_log!M803),"None")))</f>
        <v>Pending</v>
      </c>
      <c r="N803" s="5" t="str" cm="1">
        <f t="array" ref="N803">(_xlfn.IFS(ISTEXT(citizen_services_records_log!N803),citizen_services_records_log!N803,ISBLANK(citizen_services_records_log!N803),"None"))</f>
        <v>Q275</v>
      </c>
      <c r="O803" s="5" t="str" cm="1">
        <f t="array" ref="O803">_xlfn.IFS(ISTEXT(citizen_services_records_log!O803),PROPER(citizen_services_records_log!O803),ISBLANK(citizen_services_records_log!O803),"None")</f>
        <v>Deon Radebe</v>
      </c>
      <c r="P803" s="4">
        <f>IF(ISBLANK(citizen_services_records_log!P803),"None",IF(ISNUMBER(citizen_services_records_log!P803),citizen_services_records_log!P803,DATE(RIGHT(citizen_services_records_log!P803,4),MID(citizen_services_records_log!P803,4,2),LEFT(citizen_services_records_log!P803,2))))</f>
        <v>46024</v>
      </c>
      <c r="Q803" s="5" t="str" cm="1">
        <f t="array" ref="Q803">SUBSTITUTE(_xlfn.IFS(ISTEXT(citizen_services_records_log!Q803),PROPER(citizen_services_records_log!Q803),ISBLANK(citizen_services_records_log!Q803),"None"),"Id","ID",1)</f>
        <v>Incorrect ID Number Provided Initially, Corrected</v>
      </c>
    </row>
    <row r="804" spans="1:17" x14ac:dyDescent="0.3">
      <c r="A804" s="5" t="str">
        <f>IF(ISBLANK(citizen_services_records_log!A804),"None",(CONCATENATE(UPPER(_xlfn.TEXTBEFORE(SUBSTITUTE(citizen_services_records_log!A804, "-", ""), {"0","1","2","3","4","5","6","7","8","9"}, 1)),"-",RIGHT(citizen_services_records_log!A804,6))))</f>
        <v>CLN-001002</v>
      </c>
      <c r="B804" s="2">
        <f>IF(ISBLANK(citizen_services_records_log!B804),"None",IF(ISNUMBER(citizen_services_records_log!B804),citizen_services_records_log!B804,DATE(RIGHT(citizen_services_records_log!B804,4),MID(citizen_services_records_log!B804,4,2),LEFT(citizen_services_records_log!B804,2))))</f>
        <v>46254</v>
      </c>
      <c r="C804" s="5" t="str">
        <f>IF(citizen_services_records_log!C804 = "SASSA Grant Status Enquiry","SASSA - Grant Status Enquiry",IF(citizen_services_records_log!C804 = "SASSA Grant Application",  "SASSA - Grant Application", IF(citizen_services_records_log!C804=0,"None", citizen_services_records_log!C804)))</f>
        <v>Clinic - Chronic Medication Collection</v>
      </c>
      <c r="D804" s="5" t="str" cm="1">
        <f t="array" ref="D804">_xlfn.IFS(ISTEXT(citizen_services_records_log!D804),PROPER(citizen_services_records_log!D804),ISBLANK(citizen_services_records_log!D804),"None")</f>
        <v>Vanderbijlpark Home Affairs</v>
      </c>
      <c r="E804" s="5" t="str" cm="1">
        <f t="array" ref="E804">_xlfn.IFS(ISTEXT(citizen_services_records_log!E804),PROPER(citizen_services_records_log!E804),ISBLANK(citizen_services_records_log!E804),"None")</f>
        <v>Nomvula Steyn</v>
      </c>
      <c r="F804" s="6" cm="1">
        <f t="array" ref="F804">_xlfn.IFS(ISBLANK(citizen_services_records_log!F804),"None", TYPE(citizen_services_records_log!F804)=1,citizen_services_records_log!F804,citizen_services_records_log!F804="ID NOT PROVIDED","ID not provided" )</f>
        <v>5700000000000</v>
      </c>
      <c r="G804" s="4">
        <f>IF(ISBLANK(citizen_services_records_log!G804),"None",IF(ISNUMBER(citizen_services_records_log!G804),citizen_services_records_log!G804,DATE(RIGHT(citizen_services_records_log!G804,4),MID(citizen_services_records_log!G804,4,2),LEFT(citizen_services_records_log!G804,2))))</f>
        <v>20973</v>
      </c>
      <c r="H804" s="5" t="str" cm="1">
        <f t="array" ref="H804">_xlfn.IFS(citizen_services_records_log!H804="M", "Male", citizen_services_records_log!H804 = "F", "Female", citizen_services_records_log!H804="male", "Male", citizen_services_records_log!H804="female","Female", ISBLANK(citizen_services_records_log!H804),"None", citizen_services_records_log!H804 = "Female", "Female", citizen_services_records_log!H804="Male","Male")</f>
        <v>Male</v>
      </c>
      <c r="I804" s="6" t="str">
        <f>IF(OR(ISBLANK(citizen_services_records_log!I804),UPPER(TRIM(citizen_services_records_log!I804))="N/A"),"None",_xlfn.LET(_xlpm.d,RIGHT(SUBSTITUTE(SUBSTITUTE(SUBSTITUTE(SUBSTITUTE(citizen_services_records_log!I804," ",""),"-",""),"(",""),")",""),9),"0"&amp;LEFT(_xlpm.d,2)&amp;" "&amp;MID(_xlpm.d,3,3)&amp;" "&amp;RIGHT(_xlpm.d,4)))</f>
        <v>None</v>
      </c>
      <c r="J804" s="5" t="str" cm="1">
        <f t="array" ref="J804">_xlfn.IFS(ISTEXT(citizen_services_records_log!J804),citizen_services_records_log!J804,ISBLANK(citizen_services_records_log!J804),"None")</f>
        <v>Ward 9</v>
      </c>
      <c r="K804" s="5" t="str" cm="1">
        <f t="array" ref="K804">_xlfn.IFS(ISTEXT(citizen_services_records_log!K804),citizen_services_records_log!K804, ISBLANK(citizen_services_records_log!K804),"None")</f>
        <v>None</v>
      </c>
      <c r="L804" s="5" t="str" cm="1">
        <f t="array" ref="L804">SUBSTITUTE(PROPER(_xlfn.IFS(ISTEXT(citizen_services_records_log!L804),citizen_services_records_log!L804, ISBLANK(citizen_services_records_log!L804),"None")),"Id","ID",1)</f>
        <v>Rejected</v>
      </c>
      <c r="M804" s="5" t="str" cm="1">
        <f t="array" ref="M804">IF(citizen_services_records_log!M804 = "Re-opened","Re-opened",PROPER(_xlfn.IFS(ISTEXT(citizen_services_records_log!M804),citizen_services_records_log!M804, ISBLANK(citizen_services_records_log!M804),"None")))</f>
        <v>Awaiting Documents</v>
      </c>
      <c r="N804" s="5" t="str" cm="1">
        <f t="array" ref="N804">(_xlfn.IFS(ISTEXT(citizen_services_records_log!N804),citizen_services_records_log!N804,ISBLANK(citizen_services_records_log!N804),"None"))</f>
        <v>Q042</v>
      </c>
      <c r="O804" s="5" t="str" cm="1">
        <f t="array" ref="O804">_xlfn.IFS(ISTEXT(citizen_services_records_log!O804),PROPER(citizen_services_records_log!O804),ISBLANK(citizen_services_records_log!O804),"None")</f>
        <v>Busisiwe Swart</v>
      </c>
      <c r="P804" s="4" t="str">
        <f>IF(ISBLANK(citizen_services_records_log!P804),"None",IF(ISNUMBER(citizen_services_records_log!P804),citizen_services_records_log!P804,DATE(RIGHT(citizen_services_records_log!P804,4),MID(citizen_services_records_log!P804,4,2),LEFT(citizen_services_records_log!P804,2))))</f>
        <v>None</v>
      </c>
      <c r="Q804" s="5" t="str" cm="1">
        <f t="array" ref="Q804">SUBSTITUTE(_xlfn.IFS(ISTEXT(citizen_services_records_log!Q804),PROPER(citizen_services_records_log!Q804),ISBLANK(citizen_services_records_log!Q804),"None"),"Id","ID",1)</f>
        <v>Client To Return With Proof Of Residence</v>
      </c>
    </row>
    <row r="805" spans="1:17" x14ac:dyDescent="0.3">
      <c r="A805" s="5" t="str">
        <f>IF(ISBLANK(citizen_services_records_log!A805),"None",(CONCATENATE(UPPER(_xlfn.TEXTBEFORE(SUBSTITUTE(citizen_services_records_log!A805, "-", ""), {"0","1","2","3","4","5","6","7","8","9"}, 1)),"-",RIGHT(citizen_services_records_log!A805,6))))</f>
        <v>SASSA-000341</v>
      </c>
      <c r="B805" s="2">
        <f>IF(ISBLANK(citizen_services_records_log!B805),"None",IF(ISNUMBER(citizen_services_records_log!B805),citizen_services_records_log!B805,DATE(RIGHT(citizen_services_records_log!B805,4),MID(citizen_services_records_log!B805,4,2),LEFT(citizen_services_records_log!B805,2))))</f>
        <v>46196</v>
      </c>
      <c r="C805" s="5" t="str">
        <f>IF(citizen_services_records_log!C805 = "SASSA Grant Status Enquiry","SASSA - Grant Status Enquiry",IF(citizen_services_records_log!C805 = "SASSA Grant Application",  "SASSA - Grant Application", IF(citizen_services_records_log!C805=0,"None", citizen_services_records_log!C805)))</f>
        <v>SASSA - Grant Application</v>
      </c>
      <c r="D805" s="5" t="str" cm="1">
        <f t="array" ref="D805">_xlfn.IFS(ISTEXT(citizen_services_records_log!D805),PROPER(citizen_services_records_log!D805),ISBLANK(citizen_services_records_log!D805),"None")</f>
        <v>Sharpeville Clinic</v>
      </c>
      <c r="E805" s="5" t="str" cm="1">
        <f t="array" ref="E805">_xlfn.IFS(ISTEXT(citizen_services_records_log!E805),PROPER(citizen_services_records_log!E805),ISBLANK(citizen_services_records_log!E805),"None")</f>
        <v>Sipho Fourie</v>
      </c>
      <c r="F805" s="6" cm="1">
        <f t="array" ref="F805">_xlfn.IFS(ISBLANK(citizen_services_records_log!F805),"None", TYPE(citizen_services_records_log!F805)=1,citizen_services_records_log!F805,citizen_services_records_log!F805="ID NOT PROVIDED","ID not provided" )</f>
        <v>6098931180</v>
      </c>
      <c r="G805" s="4" t="str">
        <f>IF(ISBLANK(citizen_services_records_log!G805),"None",IF(ISNUMBER(citizen_services_records_log!G805),citizen_services_records_log!G805,DATE(RIGHT(citizen_services_records_log!G805,4),MID(citizen_services_records_log!G805,4,2),LEFT(citizen_services_records_log!G805,2))))</f>
        <v>None</v>
      </c>
      <c r="H805" s="5" t="str" cm="1">
        <f t="array" ref="H805">_xlfn.IFS(citizen_services_records_log!H805="M", "Male", citizen_services_records_log!H805 = "F", "Female", citizen_services_records_log!H805="male", "Male", citizen_services_records_log!H805="female","Female", ISBLANK(citizen_services_records_log!H805),"None", citizen_services_records_log!H805 = "Female", "Female", citizen_services_records_log!H805="Male","Male")</f>
        <v>Male</v>
      </c>
      <c r="I805" s="6" t="str">
        <f>IF(OR(ISBLANK(citizen_services_records_log!I805),UPPER(TRIM(citizen_services_records_log!I805))="N/A"),"None",_xlfn.LET(_xlpm.d,RIGHT(SUBSTITUTE(SUBSTITUTE(SUBSTITUTE(SUBSTITUTE(citizen_services_records_log!I805," ",""),"-",""),"(",""),")",""),9),"0"&amp;LEFT(_xlpm.d,2)&amp;" "&amp;MID(_xlpm.d,3,3)&amp;" "&amp;RIGHT(_xlpm.d,4)))</f>
        <v>060 633 6053</v>
      </c>
      <c r="J805" s="5" t="str" cm="1">
        <f t="array" ref="J805">_xlfn.IFS(ISTEXT(citizen_services_records_log!J805),citizen_services_records_log!J805,ISBLANK(citizen_services_records_log!J805),"None")</f>
        <v>Ward 6</v>
      </c>
      <c r="K805" s="5" t="str" cm="1">
        <f t="array" ref="K805">_xlfn.IFS(ISTEXT(citizen_services_records_log!K805),citizen_services_records_log!K805, ISBLANK(citizen_services_records_log!K805),"None")</f>
        <v>Child Support Grant</v>
      </c>
      <c r="L805" s="5" t="str" cm="1">
        <f t="array" ref="L805">SUBSTITUTE(PROPER(_xlfn.IFS(ISTEXT(citizen_services_records_log!L805),citizen_services_records_log!L805, ISBLANK(citizen_services_records_log!L805),"None")),"Id","ID",1)</f>
        <v>Awaiting Home Affairs Confirmation</v>
      </c>
      <c r="M805" s="5" t="str" cm="1">
        <f t="array" ref="M805">IF(citizen_services_records_log!M805 = "Re-opened","Re-opened",PROPER(_xlfn.IFS(ISTEXT(citizen_services_records_log!M805),citizen_services_records_log!M805, ISBLANK(citizen_services_records_log!M805),"None")))</f>
        <v>Awaiting Documents</v>
      </c>
      <c r="N805" s="5" t="str" cm="1">
        <f t="array" ref="N805">(_xlfn.IFS(ISTEXT(citizen_services_records_log!N805),citizen_services_records_log!N805,ISBLANK(citizen_services_records_log!N805),"None"))</f>
        <v>Q221</v>
      </c>
      <c r="O805" s="5" t="str" cm="1">
        <f t="array" ref="O805">_xlfn.IFS(ISTEXT(citizen_services_records_log!O805),PROPER(citizen_services_records_log!O805),ISBLANK(citizen_services_records_log!O805),"None")</f>
        <v>Deon Mahlangu</v>
      </c>
      <c r="P805" s="4" t="str">
        <f>IF(ISBLANK(citizen_services_records_log!P805),"None",IF(ISNUMBER(citizen_services_records_log!P805),citizen_services_records_log!P805,DATE(RIGHT(citizen_services_records_log!P805,4),MID(citizen_services_records_log!P805,4,2),LEFT(citizen_services_records_log!P805,2))))</f>
        <v>None</v>
      </c>
      <c r="Q805" s="5" t="str" cm="1">
        <f t="array" ref="Q805">SUBSTITUTE(_xlfn.IFS(ISTEXT(citizen_services_records_log!Q805),PROPER(citizen_services_records_log!Q805),ISBLANK(citizen_services_records_log!Q805),"None"),"Id","ID",1)</f>
        <v>Elderly Applicant Assisted Due To Mobility Issues</v>
      </c>
    </row>
    <row r="806" spans="1:17" x14ac:dyDescent="0.3">
      <c r="A806" s="5" t="str">
        <f>IF(ISBLANK(citizen_services_records_log!A806),"None",(CONCATENATE(UPPER(_xlfn.TEXTBEFORE(SUBSTITUTE(citizen_services_records_log!A806, "-", ""), {"0","1","2","3","4","5","6","7","8","9"}, 1)),"-",RIGHT(citizen_services_records_log!A806,6))))</f>
        <v>CLN-000062</v>
      </c>
      <c r="B806" s="2">
        <f>IF(ISBLANK(citizen_services_records_log!B806),"None",IF(ISNUMBER(citizen_services_records_log!B806),citizen_services_records_log!B806,DATE(RIGHT(citizen_services_records_log!B806,4),MID(citizen_services_records_log!B806,4,2),LEFT(citizen_services_records_log!B806,2))))</f>
        <v>46202</v>
      </c>
      <c r="C806" s="5" t="str">
        <f>IF(citizen_services_records_log!C806 = "SASSA Grant Status Enquiry","SASSA - Grant Status Enquiry",IF(citizen_services_records_log!C806 = "SASSA Grant Application",  "SASSA - Grant Application", IF(citizen_services_records_log!C806=0,"None", citizen_services_records_log!C806)))</f>
        <v>Clinic - Immunisation</v>
      </c>
      <c r="D806" s="5" t="str" cm="1">
        <f t="array" ref="D806">_xlfn.IFS(ISTEXT(citizen_services_records_log!D806),PROPER(citizen_services_records_log!D806),ISBLANK(citizen_services_records_log!D806),"None")</f>
        <v>Vanderbijlpark Home Affairs</v>
      </c>
      <c r="E806" s="5" t="str" cm="1">
        <f t="array" ref="E806">_xlfn.IFS(ISTEXT(citizen_services_records_log!E806),PROPER(citizen_services_records_log!E806),ISBLANK(citizen_services_records_log!E806),"None")</f>
        <v>Sizwe Steyn</v>
      </c>
      <c r="F806" s="6" cm="1">
        <f t="array" ref="F806">_xlfn.IFS(ISBLANK(citizen_services_records_log!F806),"None", TYPE(citizen_services_records_log!F806)=1,citizen_services_records_log!F806,citizen_services_records_log!F806="ID NOT PROVIDED","ID not provided" )</f>
        <v>2610000000000</v>
      </c>
      <c r="G806" s="4">
        <f>IF(ISBLANK(citizen_services_records_log!G806),"None",IF(ISNUMBER(citizen_services_records_log!G806),citizen_services_records_log!G806,DATE(RIGHT(citizen_services_records_log!G806,4),MID(citizen_services_records_log!G806,4,2),LEFT(citizen_services_records_log!G806,2))))</f>
        <v>46181</v>
      </c>
      <c r="H806" s="5" t="str" cm="1">
        <f t="array" ref="H806">_xlfn.IFS(citizen_services_records_log!H806="M", "Male", citizen_services_records_log!H806 = "F", "Female", citizen_services_records_log!H806="male", "Male", citizen_services_records_log!H806="female","Female", ISBLANK(citizen_services_records_log!H806),"None", citizen_services_records_log!H806 = "Female", "Female", citizen_services_records_log!H806="Male","Male")</f>
        <v>Female</v>
      </c>
      <c r="I806" s="6" t="str">
        <f>IF(OR(ISBLANK(citizen_services_records_log!I806),UPPER(TRIM(citizen_services_records_log!I806))="N/A"),"None",_xlfn.LET(_xlpm.d,RIGHT(SUBSTITUTE(SUBSTITUTE(SUBSTITUTE(SUBSTITUTE(citizen_services_records_log!I806," ",""),"-",""),"(",""),")",""),9),"0"&amp;LEFT(_xlpm.d,2)&amp;" "&amp;MID(_xlpm.d,3,3)&amp;" "&amp;RIGHT(_xlpm.d,4)))</f>
        <v>069 395 1845</v>
      </c>
      <c r="J806" s="5" t="str" cm="1">
        <f t="array" ref="J806">_xlfn.IFS(ISTEXT(citizen_services_records_log!J806),citizen_services_records_log!J806,ISBLANK(citizen_services_records_log!J806),"None")</f>
        <v>Ward 22</v>
      </c>
      <c r="K806" s="5" t="str" cm="1">
        <f t="array" ref="K806">_xlfn.IFS(ISTEXT(citizen_services_records_log!K806),citizen_services_records_log!K806, ISBLANK(citizen_services_records_log!K806),"None")</f>
        <v>None</v>
      </c>
      <c r="L806" s="5" t="str" cm="1">
        <f t="array" ref="L806">SUBSTITUTE(PROPER(_xlfn.IFS(ISTEXT(citizen_services_records_log!L806),citizen_services_records_log!L806, ISBLANK(citizen_services_records_log!L806),"None")),"Id","ID",1)</f>
        <v>None</v>
      </c>
      <c r="M806" s="5" t="str" cm="1">
        <f t="array" ref="M806">IF(citizen_services_records_log!M806 = "Re-opened","Re-opened",PROPER(_xlfn.IFS(ISTEXT(citizen_services_records_log!M806),citizen_services_records_log!M806, ISBLANK(citizen_services_records_log!M806),"None")))</f>
        <v>Captured</v>
      </c>
      <c r="N806" s="5" t="str" cm="1">
        <f t="array" ref="N806">(_xlfn.IFS(ISTEXT(citizen_services_records_log!N806),citizen_services_records_log!N806,ISBLANK(citizen_services_records_log!N806),"None"))</f>
        <v>Q015</v>
      </c>
      <c r="O806" s="5" t="str" cm="1">
        <f t="array" ref="O806">_xlfn.IFS(ISTEXT(citizen_services_records_log!O806),PROPER(citizen_services_records_log!O806),ISBLANK(citizen_services_records_log!O806),"None")</f>
        <v>Lerato Nel</v>
      </c>
      <c r="P806" s="4" t="str">
        <f>IF(ISBLANK(citizen_services_records_log!P806),"None",IF(ISNUMBER(citizen_services_records_log!P806),citizen_services_records_log!P806,DATE(RIGHT(citizen_services_records_log!P806,4),MID(citizen_services_records_log!P806,4,2),LEFT(citizen_services_records_log!P806,2))))</f>
        <v>None</v>
      </c>
      <c r="Q806" s="5" t="str" cm="1">
        <f t="array" ref="Q806">SUBSTITUTE(_xlfn.IFS(ISTEXT(citizen_services_records_log!Q806),PROPER(citizen_services_records_log!Q806),ISBLANK(citizen_services_records_log!Q806),"None"),"Id","ID",1)</f>
        <v>Urgent Case - Fast-Tracked Per Supervisor Approval</v>
      </c>
    </row>
    <row r="807" spans="1:17" x14ac:dyDescent="0.3">
      <c r="A807" s="5" t="str">
        <f>IF(ISBLANK(citizen_services_records_log!A807),"None",(CONCATENATE(UPPER(_xlfn.TEXTBEFORE(SUBSTITUTE(citizen_services_records_log!A807, "-", ""), {"0","1","2","3","4","5","6","7","8","9"}, 1)),"-",RIGHT(citizen_services_records_log!A807,6))))</f>
        <v>SASSA-000308</v>
      </c>
      <c r="B807" s="2">
        <f>IF(ISBLANK(citizen_services_records_log!B807),"None",IF(ISNUMBER(citizen_services_records_log!B807),citizen_services_records_log!B807,DATE(RIGHT(citizen_services_records_log!B807,4),MID(citizen_services_records_log!B807,4,2),LEFT(citizen_services_records_log!B807,2))))</f>
        <v>46126</v>
      </c>
      <c r="C807" s="5" t="str">
        <f>IF(citizen_services_records_log!C807 = "SASSA Grant Status Enquiry","SASSA - Grant Status Enquiry",IF(citizen_services_records_log!C807 = "SASSA Grant Application",  "SASSA - Grant Application", IF(citizen_services_records_log!C807=0,"None", citizen_services_records_log!C807)))</f>
        <v>SASSA - Grant Status Enquiry</v>
      </c>
      <c r="D807" s="5" t="str" cm="1">
        <f t="array" ref="D807">_xlfn.IFS(ISTEXT(citizen_services_records_log!D807),PROPER(citizen_services_records_log!D807),ISBLANK(citizen_services_records_log!D807),"None")</f>
        <v>Sasolburg Home Affairs</v>
      </c>
      <c r="E807" s="5" t="str" cm="1">
        <f t="array" ref="E807">_xlfn.IFS(ISTEXT(citizen_services_records_log!E807),PROPER(citizen_services_records_log!E807),ISBLANK(citizen_services_records_log!E807),"None")</f>
        <v>Bongani Molefe</v>
      </c>
      <c r="F807" s="6" cm="1">
        <f t="array" ref="F807">_xlfn.IFS(ISBLANK(citizen_services_records_log!F807),"None", TYPE(citizen_services_records_log!F807)=1,citizen_services_records_log!F807,citizen_services_records_log!F807="ID NOT PROVIDED","ID not provided" )</f>
        <v>5810000000000</v>
      </c>
      <c r="G807" s="4" t="str">
        <f>IF(ISBLANK(citizen_services_records_log!G807),"None",IF(ISNUMBER(citizen_services_records_log!G807),citizen_services_records_log!G807,DATE(RIGHT(citizen_services_records_log!G807,4),MID(citizen_services_records_log!G807,4,2),LEFT(citizen_services_records_log!G807,2))))</f>
        <v>None</v>
      </c>
      <c r="H807" s="5" t="str" cm="1">
        <f t="array" ref="H807">_xlfn.IFS(citizen_services_records_log!H807="M", "Male", citizen_services_records_log!H807 = "F", "Female", citizen_services_records_log!H807="male", "Male", citizen_services_records_log!H807="female","Female", ISBLANK(citizen_services_records_log!H807),"None", citizen_services_records_log!H807 = "Female", "Female", citizen_services_records_log!H807="Male","Male")</f>
        <v>Male</v>
      </c>
      <c r="I807" s="6" t="str">
        <f>IF(OR(ISBLANK(citizen_services_records_log!I807),UPPER(TRIM(citizen_services_records_log!I807))="N/A"),"None",_xlfn.LET(_xlpm.d,RIGHT(SUBSTITUTE(SUBSTITUTE(SUBSTITUTE(SUBSTITUTE(citizen_services_records_log!I807," ",""),"-",""),"(",""),")",""),9),"0"&amp;LEFT(_xlpm.d,2)&amp;" "&amp;MID(_xlpm.d,3,3)&amp;" "&amp;RIGHT(_xlpm.d,4)))</f>
        <v>061 924 3816</v>
      </c>
      <c r="J807" s="5" t="str" cm="1">
        <f t="array" ref="J807">_xlfn.IFS(ISTEXT(citizen_services_records_log!J807),citizen_services_records_log!J807,ISBLANK(citizen_services_records_log!J807),"None")</f>
        <v>Ward 1</v>
      </c>
      <c r="K807" s="5" t="str" cm="1">
        <f t="array" ref="K807">_xlfn.IFS(ISTEXT(citizen_services_records_log!K807),citizen_services_records_log!K807, ISBLANK(citizen_services_records_log!K807),"None")</f>
        <v>Social Relief of Distress (SRD)</v>
      </c>
      <c r="L807" s="5" t="str" cm="1">
        <f t="array" ref="L807">SUBSTITUTE(PROPER(_xlfn.IFS(ISTEXT(citizen_services_records_log!L807),citizen_services_records_log!L807, ISBLANK(citizen_services_records_log!L807),"None")),"Id","ID",1)</f>
        <v>Rejected</v>
      </c>
      <c r="M807" s="5" t="str" cm="1">
        <f t="array" ref="M807">IF(citizen_services_records_log!M807 = "Re-opened","Re-opened",PROPER(_xlfn.IFS(ISTEXT(citizen_services_records_log!M807),citizen_services_records_log!M807, ISBLANK(citizen_services_records_log!M807),"None")))</f>
        <v>Captured</v>
      </c>
      <c r="N807" s="5" t="str" cm="1">
        <f t="array" ref="N807">(_xlfn.IFS(ISTEXT(citizen_services_records_log!N807),citizen_services_records_log!N807,ISBLANK(citizen_services_records_log!N807),"None"))</f>
        <v>Q023</v>
      </c>
      <c r="O807" s="5" t="str" cm="1">
        <f t="array" ref="O807">_xlfn.IFS(ISTEXT(citizen_services_records_log!O807),PROPER(citizen_services_records_log!O807),ISBLANK(citizen_services_records_log!O807),"None")</f>
        <v>Marius Coetzee</v>
      </c>
      <c r="P807" s="4" t="str">
        <f>IF(ISBLANK(citizen_services_records_log!P807),"None",IF(ISNUMBER(citizen_services_records_log!P807),citizen_services_records_log!P807,DATE(RIGHT(citizen_services_records_log!P807,4),MID(citizen_services_records_log!P807,4,2),LEFT(citizen_services_records_log!P807,2))))</f>
        <v>None</v>
      </c>
      <c r="Q807" s="5" t="str" cm="1">
        <f t="array" ref="Q807">SUBSTITUTE(_xlfn.IFS(ISTEXT(citizen_services_records_log!Q807),PROPER(citizen_services_records_log!Q807),ISBLANK(citizen_services_records_log!Q807),"None"),"Id","ID",1)</f>
        <v>Follow-Up Call Required To Confirm Banking Details</v>
      </c>
    </row>
    <row r="808" spans="1:17" x14ac:dyDescent="0.3">
      <c r="A808" s="5" t="str">
        <f>IF(ISBLANK(citizen_services_records_log!A808),"None",(CONCATENATE(UPPER(_xlfn.TEXTBEFORE(SUBSTITUTE(citizen_services_records_log!A808, "-", ""), {"0","1","2","3","4","5","6","7","8","9"}, 1)),"-",RIGHT(citizen_services_records_log!A808,6))))</f>
        <v>DHA-000159</v>
      </c>
      <c r="B808" s="2">
        <f>IF(ISBLANK(citizen_services_records_log!B808),"None",IF(ISNUMBER(citizen_services_records_log!B808),citizen_services_records_log!B808,DATE(RIGHT(citizen_services_records_log!B808,4),MID(citizen_services_records_log!B808,4,2),LEFT(citizen_services_records_log!B808,2))))</f>
        <v>46186</v>
      </c>
      <c r="C808" s="5" t="str">
        <f>IF(citizen_services_records_log!C808 = "SASSA Grant Status Enquiry","SASSA - Grant Status Enquiry",IF(citizen_services_records_log!C808 = "SASSA Grant Application",  "SASSA - Grant Application", IF(citizen_services_records_log!C808=0,"None", citizen_services_records_log!C808)))</f>
        <v>Home Affairs - ID Application</v>
      </c>
      <c r="D808" s="5" t="str" cm="1">
        <f t="array" ref="D808">_xlfn.IFS(ISTEXT(citizen_services_records_log!D808),PROPER(citizen_services_records_log!D808),ISBLANK(citizen_services_records_log!D808),"None")</f>
        <v>Meyerton Municipal Office</v>
      </c>
      <c r="E808" s="5" t="str" cm="1">
        <f t="array" ref="E808">_xlfn.IFS(ISTEXT(citizen_services_records_log!E808),PROPER(citizen_services_records_log!E808),ISBLANK(citizen_services_records_log!E808),"None")</f>
        <v>Nokuthula Fourie</v>
      </c>
      <c r="F808" s="6" cm="1">
        <f t="array" ref="F808">_xlfn.IFS(ISBLANK(citizen_services_records_log!F808),"None", TYPE(citizen_services_records_log!F808)=1,citizen_services_records_log!F808,citizen_services_records_log!F808="ID NOT PROVIDED","ID not provided" )</f>
        <v>9500000000000</v>
      </c>
      <c r="G808" s="4">
        <f>IF(ISBLANK(citizen_services_records_log!G808),"None",IF(ISNUMBER(citizen_services_records_log!G808),citizen_services_records_log!G808,DATE(RIGHT(citizen_services_records_log!G808,4),MID(citizen_services_records_log!G808,4,2),LEFT(citizen_services_records_log!G808,2))))</f>
        <v>34738</v>
      </c>
      <c r="H808" s="5" t="str" cm="1">
        <f t="array" ref="H808">_xlfn.IFS(citizen_services_records_log!H808="M", "Male", citizen_services_records_log!H808 = "F", "Female", citizen_services_records_log!H808="male", "Male", citizen_services_records_log!H808="female","Female", ISBLANK(citizen_services_records_log!H808),"None", citizen_services_records_log!H808 = "Female", "Female", citizen_services_records_log!H808="Male","Male")</f>
        <v>Male</v>
      </c>
      <c r="I808" s="6" t="str">
        <f>IF(OR(ISBLANK(citizen_services_records_log!I808),UPPER(TRIM(citizen_services_records_log!I808))="N/A"),"None",_xlfn.LET(_xlpm.d,RIGHT(SUBSTITUTE(SUBSTITUTE(SUBSTITUTE(SUBSTITUTE(citizen_services_records_log!I808," ",""),"-",""),"(",""),")",""),9),"0"&amp;LEFT(_xlpm.d,2)&amp;" "&amp;MID(_xlpm.d,3,3)&amp;" "&amp;RIGHT(_xlpm.d,4)))</f>
        <v>077 657 9974</v>
      </c>
      <c r="J808" s="5" t="str" cm="1">
        <f t="array" ref="J808">_xlfn.IFS(ISTEXT(citizen_services_records_log!J808),citizen_services_records_log!J808,ISBLANK(citizen_services_records_log!J808),"None")</f>
        <v>Ward 8</v>
      </c>
      <c r="K808" s="5" t="str" cm="1">
        <f t="array" ref="K808">_xlfn.IFS(ISTEXT(citizen_services_records_log!K808),citizen_services_records_log!K808, ISBLANK(citizen_services_records_log!K808),"None")</f>
        <v>None</v>
      </c>
      <c r="L808" s="5" t="str" cm="1">
        <f t="array" ref="L808">SUBSTITUTE(PROPER(_xlfn.IFS(ISTEXT(citizen_services_records_log!L808),citizen_services_records_log!L808, ISBLANK(citizen_services_records_log!L808),"None")),"Id","ID",1)</f>
        <v>Approved</v>
      </c>
      <c r="M808" s="5" t="str" cm="1">
        <f t="array" ref="M808">IF(citizen_services_records_log!M808 = "Re-opened","Re-opened",PROPER(_xlfn.IFS(ISTEXT(citizen_services_records_log!M808),citizen_services_records_log!M808, ISBLANK(citizen_services_records_log!M808),"None")))</f>
        <v>None</v>
      </c>
      <c r="N808" s="5" t="str" cm="1">
        <f t="array" ref="N808">(_xlfn.IFS(ISTEXT(citizen_services_records_log!N808),citizen_services_records_log!N808,ISBLANK(citizen_services_records_log!N808),"None"))</f>
        <v>Q027</v>
      </c>
      <c r="O808" s="5" t="str" cm="1">
        <f t="array" ref="O808">_xlfn.IFS(ISTEXT(citizen_services_records_log!O808),PROPER(citizen_services_records_log!O808),ISBLANK(citizen_services_records_log!O808),"None")</f>
        <v>Chris Mahlangu</v>
      </c>
      <c r="P808" s="4" t="str">
        <f>IF(ISBLANK(citizen_services_records_log!P808),"None",IF(ISNUMBER(citizen_services_records_log!P808),citizen_services_records_log!P808,DATE(RIGHT(citizen_services_records_log!P808,4),MID(citizen_services_records_log!P808,4,2),LEFT(citizen_services_records_log!P808,2))))</f>
        <v>None</v>
      </c>
      <c r="Q808" s="5" t="str" cm="1">
        <f t="array" ref="Q808">SUBSTITUTE(_xlfn.IFS(ISTEXT(citizen_services_records_log!Q808),PROPER(citizen_services_records_log!Q808),ISBLANK(citizen_services_records_log!Q808),"None"),"Id","ID",1)</f>
        <v>Follow-Up Call Required To Confirm Banking Details</v>
      </c>
    </row>
    <row r="809" spans="1:17" x14ac:dyDescent="0.3">
      <c r="A809" s="5" t="str">
        <f>IF(ISBLANK(citizen_services_records_log!A809),"None",(CONCATENATE(UPPER(_xlfn.TEXTBEFORE(SUBSTITUTE(citizen_services_records_log!A809, "-", ""), {"0","1","2","3","4","5","6","7","8","9"}, 1)),"-",RIGHT(citizen_services_records_log!A809,6))))</f>
        <v>SASSA-000524</v>
      </c>
      <c r="B809" s="2">
        <f>IF(ISBLANK(citizen_services_records_log!B809),"None",IF(ISNUMBER(citizen_services_records_log!B809),citizen_services_records_log!B809,DATE(RIGHT(citizen_services_records_log!B809,4),MID(citizen_services_records_log!B809,4,2),LEFT(citizen_services_records_log!B809,2))))</f>
        <v>46181</v>
      </c>
      <c r="C809" s="5" t="str">
        <f>IF(citizen_services_records_log!C809 = "SASSA Grant Status Enquiry","SASSA - Grant Status Enquiry",IF(citizen_services_records_log!C809 = "SASSA Grant Application",  "SASSA - Grant Application", IF(citizen_services_records_log!C809=0,"None", citizen_services_records_log!C809)))</f>
        <v>SASSA - Grant Application</v>
      </c>
      <c r="D809" s="5" t="str" cm="1">
        <f t="array" ref="D809">_xlfn.IFS(ISTEXT(citizen_services_records_log!D809),PROPER(citizen_services_records_log!D809),ISBLANK(citizen_services_records_log!D809),"None")</f>
        <v>Boipatong Clinic</v>
      </c>
      <c r="E809" s="5" t="str" cm="1">
        <f t="array" ref="E809">_xlfn.IFS(ISTEXT(citizen_services_records_log!E809),PROPER(citizen_services_records_log!E809),ISBLANK(citizen_services_records_log!E809),"None")</f>
        <v>Anna Fourie</v>
      </c>
      <c r="F809" s="6" cm="1">
        <f t="array" ref="F809">_xlfn.IFS(ISBLANK(citizen_services_records_log!F809),"None", TYPE(citizen_services_records_log!F809)=1,citizen_services_records_log!F809,citizen_services_records_log!F809="ID NOT PROVIDED","ID not provided" )</f>
        <v>9600000000000</v>
      </c>
      <c r="G809" s="4">
        <f>IF(ISBLANK(citizen_services_records_log!G809),"None",IF(ISNUMBER(citizen_services_records_log!G809),citizen_services_records_log!G809,DATE(RIGHT(citizen_services_records_log!G809,4),MID(citizen_services_records_log!G809,4,2),LEFT(citizen_services_records_log!G809,2))))</f>
        <v>35164</v>
      </c>
      <c r="H809" s="5" t="str" cm="1">
        <f t="array" ref="H809">_xlfn.IFS(citizen_services_records_log!H809="M", "Male", citizen_services_records_log!H809 = "F", "Female", citizen_services_records_log!H809="male", "Male", citizen_services_records_log!H809="female","Female", ISBLANK(citizen_services_records_log!H809),"None", citizen_services_records_log!H809 = "Female", "Female", citizen_services_records_log!H809="Male","Male")</f>
        <v>Male</v>
      </c>
      <c r="I809" s="6" t="str">
        <f>IF(OR(ISBLANK(citizen_services_records_log!I809),UPPER(TRIM(citizen_services_records_log!I809))="N/A"),"None",_xlfn.LET(_xlpm.d,RIGHT(SUBSTITUTE(SUBSTITUTE(SUBSTITUTE(SUBSTITUTE(citizen_services_records_log!I809," ",""),"-",""),"(",""),")",""),9),"0"&amp;LEFT(_xlpm.d,2)&amp;" "&amp;MID(_xlpm.d,3,3)&amp;" "&amp;RIGHT(_xlpm.d,4)))</f>
        <v>068 203 3933</v>
      </c>
      <c r="J809" s="5" t="str" cm="1">
        <f t="array" ref="J809">_xlfn.IFS(ISTEXT(citizen_services_records_log!J809),citizen_services_records_log!J809,ISBLANK(citizen_services_records_log!J809),"None")</f>
        <v>Ward 21</v>
      </c>
      <c r="K809" s="5" t="str" cm="1">
        <f t="array" ref="K809">_xlfn.IFS(ISTEXT(citizen_services_records_log!K809),citizen_services_records_log!K809, ISBLANK(citizen_services_records_log!K809),"None")</f>
        <v>Child Support Grant</v>
      </c>
      <c r="L809" s="5" t="str" cm="1">
        <f t="array" ref="L809">SUBSTITUTE(PROPER(_xlfn.IFS(ISTEXT(citizen_services_records_log!L809),citizen_services_records_log!L809, ISBLANK(citizen_services_records_log!L809),"None")),"Id","ID",1)</f>
        <v>Awaiting Home Affairs Confirmation</v>
      </c>
      <c r="M809" s="5" t="str" cm="1">
        <f t="array" ref="M809">IF(citizen_services_records_log!M809 = "Re-opened","Re-opened",PROPER(_xlfn.IFS(ISTEXT(citizen_services_records_log!M809),citizen_services_records_log!M809, ISBLANK(citizen_services_records_log!M809),"None")))</f>
        <v>Closed</v>
      </c>
      <c r="N809" s="5" t="str" cm="1">
        <f t="array" ref="N809">(_xlfn.IFS(ISTEXT(citizen_services_records_log!N809),citizen_services_records_log!N809,ISBLANK(citizen_services_records_log!N809),"None"))</f>
        <v>Q175</v>
      </c>
      <c r="O809" s="5" t="str" cm="1">
        <f t="array" ref="O809">_xlfn.IFS(ISTEXT(citizen_services_records_log!O809),PROPER(citizen_services_records_log!O809),ISBLANK(citizen_services_records_log!O809),"None")</f>
        <v>Andries Radebe</v>
      </c>
      <c r="P809" s="4">
        <f>IF(ISBLANK(citizen_services_records_log!P809),"None",IF(ISNUMBER(citizen_services_records_log!P809),citizen_services_records_log!P809,DATE(RIGHT(citizen_services_records_log!P809,4),MID(citizen_services_records_log!P809,4,2),LEFT(citizen_services_records_log!P809,2))))</f>
        <v>46060</v>
      </c>
      <c r="Q809" s="5" t="str" cm="1">
        <f t="array" ref="Q809">SUBSTITUTE(_xlfn.IFS(ISTEXT(citizen_services_records_log!Q809),PROPER(citizen_services_records_log!Q809),ISBLANK(citizen_services_records_log!Q809),"None"),"Id","ID",1)</f>
        <v>Home Affairs System Down For Maintenance During Visit</v>
      </c>
    </row>
    <row r="810" spans="1:17" x14ac:dyDescent="0.3">
      <c r="A810" s="5" t="str">
        <f>IF(ISBLANK(citizen_services_records_log!A810),"None",(CONCATENATE(UPPER(_xlfn.TEXTBEFORE(SUBSTITUTE(citizen_services_records_log!A810, "-", ""), {"0","1","2","3","4","5","6","7","8","9"}, 1)),"-",RIGHT(citizen_services_records_log!A810,6))))</f>
        <v>DHA-000753</v>
      </c>
      <c r="B810" s="2">
        <f>IF(ISBLANK(citizen_services_records_log!B810),"None",IF(ISNUMBER(citizen_services_records_log!B810),citizen_services_records_log!B810,DATE(RIGHT(citizen_services_records_log!B810,4),MID(citizen_services_records_log!B810,4,2),LEFT(citizen_services_records_log!B810,2))))</f>
        <v>45997</v>
      </c>
      <c r="C810" s="5" t="str">
        <f>IF(citizen_services_records_log!C810 = "SASSA Grant Status Enquiry","SASSA - Grant Status Enquiry",IF(citizen_services_records_log!C810 = "SASSA Grant Application",  "SASSA - Grant Application", IF(citizen_services_records_log!C810=0,"None", citizen_services_records_log!C810)))</f>
        <v>Home Affairs - Birth Certificate</v>
      </c>
      <c r="D810" s="5" t="str" cm="1">
        <f t="array" ref="D810">_xlfn.IFS(ISTEXT(citizen_services_records_log!D810),PROPER(citizen_services_records_log!D810),ISBLANK(citizen_services_records_log!D810),"None")</f>
        <v>Sebokeng Sassa Office</v>
      </c>
      <c r="E810" s="5" t="str" cm="1">
        <f t="array" ref="E810">_xlfn.IFS(ISTEXT(citizen_services_records_log!E810),PROPER(citizen_services_records_log!E810),ISBLANK(citizen_services_records_log!E810),"None")</f>
        <v>Thabo Nkosi</v>
      </c>
      <c r="F810" s="6" cm="1">
        <f t="array" ref="F810">_xlfn.IFS(ISBLANK(citizen_services_records_log!F810),"None", TYPE(citizen_services_records_log!F810)=1,citizen_services_records_log!F810,citizen_services_records_log!F810="ID NOT PROVIDED","ID not provided" )</f>
        <v>6010000000000</v>
      </c>
      <c r="G810" s="4">
        <f>IF(ISBLANK(citizen_services_records_log!G810),"None",IF(ISNUMBER(citizen_services_records_log!G810),citizen_services_records_log!G810,DATE(RIGHT(citizen_services_records_log!G810,4),MID(citizen_services_records_log!G810,4,2),LEFT(citizen_services_records_log!G810,2))))</f>
        <v>22042</v>
      </c>
      <c r="H810" s="5" t="str" cm="1">
        <f t="array" ref="H810">_xlfn.IFS(citizen_services_records_log!H810="M", "Male", citizen_services_records_log!H810 = "F", "Female", citizen_services_records_log!H810="male", "Male", citizen_services_records_log!H810="female","Female", ISBLANK(citizen_services_records_log!H810),"None", citizen_services_records_log!H810 = "Female", "Female", citizen_services_records_log!H810="Male","Male")</f>
        <v>Female</v>
      </c>
      <c r="I810" s="6" t="str">
        <f>IF(OR(ISBLANK(citizen_services_records_log!I810),UPPER(TRIM(citizen_services_records_log!I810))="N/A"),"None",_xlfn.LET(_xlpm.d,RIGHT(SUBSTITUTE(SUBSTITUTE(SUBSTITUTE(SUBSTITUTE(citizen_services_records_log!I810," ",""),"-",""),"(",""),")",""),9),"0"&amp;LEFT(_xlpm.d,2)&amp;" "&amp;MID(_xlpm.d,3,3)&amp;" "&amp;RIGHT(_xlpm.d,4)))</f>
        <v>080 818 6823</v>
      </c>
      <c r="J810" s="5" t="str" cm="1">
        <f t="array" ref="J810">_xlfn.IFS(ISTEXT(citizen_services_records_log!J810),citizen_services_records_log!J810,ISBLANK(citizen_services_records_log!J810),"None")</f>
        <v>Ward 14</v>
      </c>
      <c r="K810" s="5" t="str" cm="1">
        <f t="array" ref="K810">_xlfn.IFS(ISTEXT(citizen_services_records_log!K810),citizen_services_records_log!K810, ISBLANK(citizen_services_records_log!K810),"None")</f>
        <v>None</v>
      </c>
      <c r="L810" s="5" t="str" cm="1">
        <f t="array" ref="L810">SUBSTITUTE(PROPER(_xlfn.IFS(ISTEXT(citizen_services_records_log!L810),citizen_services_records_log!L810, ISBLANK(citizen_services_records_log!L810),"None")),"Id","ID",1)</f>
        <v>Incomplete - Missing Proof Of Residence</v>
      </c>
      <c r="M810" s="5" t="str" cm="1">
        <f t="array" ref="M810">IF(citizen_services_records_log!M810 = "Re-opened","Re-opened",PROPER(_xlfn.IFS(ISTEXT(citizen_services_records_log!M810),citizen_services_records_log!M810, ISBLANK(citizen_services_records_log!M810),"None")))</f>
        <v>Captured</v>
      </c>
      <c r="N810" s="5" t="str" cm="1">
        <f t="array" ref="N810">(_xlfn.IFS(ISTEXT(citizen_services_records_log!N810),citizen_services_records_log!N810,ISBLANK(citizen_services_records_log!N810),"None"))</f>
        <v>Q010</v>
      </c>
      <c r="O810" s="5" t="str" cm="1">
        <f t="array" ref="O810">_xlfn.IFS(ISTEXT(citizen_services_records_log!O810),PROPER(citizen_services_records_log!O810),ISBLANK(citizen_services_records_log!O810),"None")</f>
        <v>Lerato Meyer</v>
      </c>
      <c r="P810" s="4">
        <f>IF(ISBLANK(citizen_services_records_log!P810),"None",IF(ISNUMBER(citizen_services_records_log!P810),citizen_services_records_log!P810,DATE(RIGHT(citizen_services_records_log!P810,4),MID(citizen_services_records_log!P810,4,2),LEFT(citizen_services_records_log!P810,2))))</f>
        <v>46004</v>
      </c>
      <c r="Q810" s="5" t="str" cm="1">
        <f t="array" ref="Q810">SUBSTITUTE(_xlfn.IFS(ISTEXT(citizen_services_records_log!Q810),PROPER(citizen_services_records_log!Q810),ISBLANK(citizen_services_records_log!Q810),"None"),"Id","ID",1)</f>
        <v>System Offline - Captured Manually, Will Upload Later</v>
      </c>
    </row>
    <row r="811" spans="1:17" x14ac:dyDescent="0.3">
      <c r="A811" s="5" t="str">
        <f>IF(ISBLANK(citizen_services_records_log!A811),"None",(CONCATENATE(UPPER(_xlfn.TEXTBEFORE(SUBSTITUTE(citizen_services_records_log!A811, "-", ""), {"0","1","2","3","4","5","6","7","8","9"}, 1)),"-",RIGHT(citizen_services_records_log!A811,6))))</f>
        <v>SASSA-000472</v>
      </c>
      <c r="B811" s="2">
        <f>IF(ISBLANK(citizen_services_records_log!B811),"None",IF(ISNUMBER(citizen_services_records_log!B811),citizen_services_records_log!B811,DATE(RIGHT(citizen_services_records_log!B811,4),MID(citizen_services_records_log!B811,4,2),LEFT(citizen_services_records_log!B811,2))))</f>
        <v>46270</v>
      </c>
      <c r="C811" s="5" t="str">
        <f>IF(citizen_services_records_log!C811 = "SASSA Grant Status Enquiry","SASSA - Grant Status Enquiry",IF(citizen_services_records_log!C811 = "SASSA Grant Application",  "SASSA - Grant Application", IF(citizen_services_records_log!C811=0,"None", citizen_services_records_log!C811)))</f>
        <v>SASSA - Grant Application</v>
      </c>
      <c r="D811" s="5" t="str" cm="1">
        <f t="array" ref="D811">_xlfn.IFS(ISTEXT(citizen_services_records_log!D811),PROPER(citizen_services_records_log!D811),ISBLANK(citizen_services_records_log!D811),"None")</f>
        <v>Vanderbijlpark Home Affairs</v>
      </c>
      <c r="E811" s="5" t="str" cm="1">
        <f t="array" ref="E811">_xlfn.IFS(ISTEXT(citizen_services_records_log!E811),PROPER(citizen_services_records_log!E811),ISBLANK(citizen_services_records_log!E811),"None")</f>
        <v>Mandla Mahlangu</v>
      </c>
      <c r="F811" s="6" cm="1">
        <f t="array" ref="F811">_xlfn.IFS(ISBLANK(citizen_services_records_log!F811),"None", TYPE(citizen_services_records_log!F811)=1,citizen_services_records_log!F811,citizen_services_records_log!F811="ID NOT PROVIDED","ID not provided" )</f>
        <v>1010000000000</v>
      </c>
      <c r="G811" s="4">
        <f>IF(ISBLANK(citizen_services_records_log!G811),"None",IF(ISNUMBER(citizen_services_records_log!G811),citizen_services_records_log!G811,DATE(RIGHT(citizen_services_records_log!G811,4),MID(citizen_services_records_log!G811,4,2),LEFT(citizen_services_records_log!G811,2))))</f>
        <v>40466</v>
      </c>
      <c r="H811" s="5" t="str" cm="1">
        <f t="array" ref="H811">_xlfn.IFS(citizen_services_records_log!H811="M", "Male", citizen_services_records_log!H811 = "F", "Female", citizen_services_records_log!H811="male", "Male", citizen_services_records_log!H811="female","Female", ISBLANK(citizen_services_records_log!H811),"None", citizen_services_records_log!H811 = "Female", "Female", citizen_services_records_log!H811="Male","Male")</f>
        <v>Female</v>
      </c>
      <c r="I811" s="6" t="str">
        <f>IF(OR(ISBLANK(citizen_services_records_log!I811),UPPER(TRIM(citizen_services_records_log!I811))="N/A"),"None",_xlfn.LET(_xlpm.d,RIGHT(SUBSTITUTE(SUBSTITUTE(SUBSTITUTE(SUBSTITUTE(citizen_services_records_log!I811," ",""),"-",""),"(",""),")",""),9),"0"&amp;LEFT(_xlpm.d,2)&amp;" "&amp;MID(_xlpm.d,3,3)&amp;" "&amp;RIGHT(_xlpm.d,4)))</f>
        <v>083 985 1432</v>
      </c>
      <c r="J811" s="5" t="str" cm="1">
        <f t="array" ref="J811">_xlfn.IFS(ISTEXT(citizen_services_records_log!J811),citizen_services_records_log!J811,ISBLANK(citizen_services_records_log!J811),"None")</f>
        <v>Ward 10</v>
      </c>
      <c r="K811" s="5" t="str" cm="1">
        <f t="array" ref="K811">_xlfn.IFS(ISTEXT(citizen_services_records_log!K811),citizen_services_records_log!K811, ISBLANK(citizen_services_records_log!K811),"None")</f>
        <v>Foster Child Grant</v>
      </c>
      <c r="L811" s="5" t="str" cm="1">
        <f t="array" ref="L811">SUBSTITUTE(PROPER(_xlfn.IFS(ISTEXT(citizen_services_records_log!L811),citizen_services_records_log!L811, ISBLANK(citizen_services_records_log!L811),"None")),"Id","ID",1)</f>
        <v>Under Review</v>
      </c>
      <c r="M811" s="5" t="str" cm="1">
        <f t="array" ref="M811">IF(citizen_services_records_log!M811 = "Re-opened","Re-opened",PROPER(_xlfn.IFS(ISTEXT(citizen_services_records_log!M811),citizen_services_records_log!M811, ISBLANK(citizen_services_records_log!M811),"None")))</f>
        <v>Closed</v>
      </c>
      <c r="N811" s="5" t="str" cm="1">
        <f t="array" ref="N811">(_xlfn.IFS(ISTEXT(citizen_services_records_log!N811),citizen_services_records_log!N811,ISBLANK(citizen_services_records_log!N811),"None"))</f>
        <v>Q223</v>
      </c>
      <c r="O811" s="5" t="str" cm="1">
        <f t="array" ref="O811">_xlfn.IFS(ISTEXT(citizen_services_records_log!O811),PROPER(citizen_services_records_log!O811),ISBLANK(citizen_services_records_log!O811),"None")</f>
        <v>Deon Khumalo</v>
      </c>
      <c r="P811" s="4" t="str">
        <f>IF(ISBLANK(citizen_services_records_log!P811),"None",IF(ISNUMBER(citizen_services_records_log!P811),citizen_services_records_log!P811,DATE(RIGHT(citizen_services_records_log!P811,4),MID(citizen_services_records_log!P811,4,2),LEFT(citizen_services_records_log!P811,2))))</f>
        <v>None</v>
      </c>
      <c r="Q811" s="5" t="str" cm="1">
        <f t="array" ref="Q811">SUBSTITUTE(_xlfn.IFS(ISTEXT(citizen_services_records_log!Q811),PROPER(citizen_services_records_log!Q811),ISBLANK(citizen_services_records_log!Q811),"None"),"Id","ID",1)</f>
        <v>Applicant Did Not Bring Required Supporting Documents</v>
      </c>
    </row>
    <row r="812" spans="1:17" x14ac:dyDescent="0.3">
      <c r="A812" s="5" t="str">
        <f>IF(ISBLANK(citizen_services_records_log!A812),"None",(CONCATENATE(UPPER(_xlfn.TEXTBEFORE(SUBSTITUTE(citizen_services_records_log!A812, "-", ""), {"0","1","2","3","4","5","6","7","8","9"}, 1)),"-",RIGHT(citizen_services_records_log!A812,6))))</f>
        <v>DHA-000018</v>
      </c>
      <c r="B812" s="2">
        <f>IF(ISBLANK(citizen_services_records_log!B812),"None",IF(ISNUMBER(citizen_services_records_log!B812),citizen_services_records_log!B812,DATE(RIGHT(citizen_services_records_log!B812,4),MID(citizen_services_records_log!B812,4,2),LEFT(citizen_services_records_log!B812,2))))</f>
        <v>46189</v>
      </c>
      <c r="C812" s="5" t="str">
        <f>IF(citizen_services_records_log!C812 = "SASSA Grant Status Enquiry","SASSA - Grant Status Enquiry",IF(citizen_services_records_log!C812 = "SASSA Grant Application",  "SASSA - Grant Application", IF(citizen_services_records_log!C812=0,"None", citizen_services_records_log!C812)))</f>
        <v>Home Affairs - ID Application</v>
      </c>
      <c r="D812" s="5" t="str" cm="1">
        <f t="array" ref="D812">_xlfn.IFS(ISTEXT(citizen_services_records_log!D812),PROPER(citizen_services_records_log!D812),ISBLANK(citizen_services_records_log!D812),"None")</f>
        <v>Vereeniging Home Affairs</v>
      </c>
      <c r="E812" s="5" t="str" cm="1">
        <f t="array" ref="E812">_xlfn.IFS(ISTEXT(citizen_services_records_log!E812),PROPER(citizen_services_records_log!E812),ISBLANK(citizen_services_records_log!E812),"None")</f>
        <v>Tumelo Van Der Merwe</v>
      </c>
      <c r="F812" s="6" t="str" cm="1">
        <f t="array" ref="F812">_xlfn.IFS(ISBLANK(citizen_services_records_log!F812),"None", TYPE(citizen_services_records_log!F812)=1,citizen_services_records_log!F812,citizen_services_records_log!F812="ID NOT PROVIDED","ID not provided" )</f>
        <v>ID not provided</v>
      </c>
      <c r="G812" s="4">
        <f>IF(ISBLANK(citizen_services_records_log!G812),"None",IF(ISNUMBER(citizen_services_records_log!G812),citizen_services_records_log!G812,DATE(RIGHT(citizen_services_records_log!G812,4),MID(citizen_services_records_log!G812,4,2),LEFT(citizen_services_records_log!G812,2))))</f>
        <v>27920</v>
      </c>
      <c r="H812" s="5" t="str" cm="1">
        <f t="array" ref="H812">_xlfn.IFS(citizen_services_records_log!H812="M", "Male", citizen_services_records_log!H812 = "F", "Female", citizen_services_records_log!H812="male", "Male", citizen_services_records_log!H812="female","Female", ISBLANK(citizen_services_records_log!H812),"None", citizen_services_records_log!H812 = "Female", "Female", citizen_services_records_log!H812="Male","Male")</f>
        <v>Female</v>
      </c>
      <c r="I812" s="6" t="str">
        <f>IF(OR(ISBLANK(citizen_services_records_log!I812),UPPER(TRIM(citizen_services_records_log!I812))="N/A"),"None",_xlfn.LET(_xlpm.d,RIGHT(SUBSTITUTE(SUBSTITUTE(SUBSTITUTE(SUBSTITUTE(citizen_services_records_log!I812," ",""),"-",""),"(",""),")",""),9),"0"&amp;LEFT(_xlpm.d,2)&amp;" "&amp;MID(_xlpm.d,3,3)&amp;" "&amp;RIGHT(_xlpm.d,4)))</f>
        <v>065 966 2815</v>
      </c>
      <c r="J812" s="5" t="str" cm="1">
        <f t="array" ref="J812">_xlfn.IFS(ISTEXT(citizen_services_records_log!J812),citizen_services_records_log!J812,ISBLANK(citizen_services_records_log!J812),"None")</f>
        <v>Ward 9</v>
      </c>
      <c r="K812" s="5" t="str" cm="1">
        <f t="array" ref="K812">_xlfn.IFS(ISTEXT(citizen_services_records_log!K812),citizen_services_records_log!K812, ISBLANK(citizen_services_records_log!K812),"None")</f>
        <v>None</v>
      </c>
      <c r="L812" s="5" t="str" cm="1">
        <f t="array" ref="L812">SUBSTITUTE(PROPER(_xlfn.IFS(ISTEXT(citizen_services_records_log!L812),citizen_services_records_log!L812, ISBLANK(citizen_services_records_log!L812),"None")),"Id","ID",1)</f>
        <v>Incomplete - Missing Proof Of Residence</v>
      </c>
      <c r="M812" s="5" t="str" cm="1">
        <f t="array" ref="M812">IF(citizen_services_records_log!M812 = "Re-opened","Re-opened",PROPER(_xlfn.IFS(ISTEXT(citizen_services_records_log!M812),citizen_services_records_log!M812, ISBLANK(citizen_services_records_log!M812),"None")))</f>
        <v>None</v>
      </c>
      <c r="N812" s="5" t="str" cm="1">
        <f t="array" ref="N812">(_xlfn.IFS(ISTEXT(citizen_services_records_log!N812),citizen_services_records_log!N812,ISBLANK(citizen_services_records_log!N812),"None"))</f>
        <v>Q202</v>
      </c>
      <c r="O812" s="5" t="str" cm="1">
        <f t="array" ref="O812">_xlfn.IFS(ISTEXT(citizen_services_records_log!O812),PROPER(citizen_services_records_log!O812),ISBLANK(citizen_services_records_log!O812),"None")</f>
        <v>Palesa Mahlangu</v>
      </c>
      <c r="P812" s="4">
        <f>IF(ISBLANK(citizen_services_records_log!P812),"None",IF(ISNUMBER(citizen_services_records_log!P812),citizen_services_records_log!P812,DATE(RIGHT(citizen_services_records_log!P812,4),MID(citizen_services_records_log!P812,4,2),LEFT(citizen_services_records_log!P812,2))))</f>
        <v>46210</v>
      </c>
      <c r="Q812" s="5" t="str" cm="1">
        <f t="array" ref="Q812">SUBSTITUTE(_xlfn.IFS(ISTEXT(citizen_services_records_log!Q812),PROPER(citizen_services_records_log!Q812),ISBLANK(citizen_services_records_log!Q812),"None"),"Id","ID",1)</f>
        <v>Duplicate Application Found On System - Flagged</v>
      </c>
    </row>
    <row r="813" spans="1:17" x14ac:dyDescent="0.3">
      <c r="A813" s="5" t="str">
        <f>IF(ISBLANK(citizen_services_records_log!A813),"None",(CONCATENATE(UPPER(_xlfn.TEXTBEFORE(SUBSTITUTE(citizen_services_records_log!A813, "-", ""), {"0","1","2","3","4","5","6","7","8","9"}, 1)),"-",RIGHT(citizen_services_records_log!A813,6))))</f>
        <v>MUN-000992</v>
      </c>
      <c r="B813" s="2">
        <f>IF(ISBLANK(citizen_services_records_log!B813),"None",IF(ISNUMBER(citizen_services_records_log!B813),citizen_services_records_log!B813,DATE(RIGHT(citizen_services_records_log!B813,4),MID(citizen_services_records_log!B813,4,2),LEFT(citizen_services_records_log!B813,2))))</f>
        <v>46142</v>
      </c>
      <c r="C813" s="5" t="str">
        <f>IF(citizen_services_records_log!C813 = "SASSA Grant Status Enquiry","SASSA - Grant Status Enquiry",IF(citizen_services_records_log!C813 = "SASSA Grant Application",  "SASSA - Grant Application", IF(citizen_services_records_log!C813=0,"None", citizen_services_records_log!C813)))</f>
        <v>Municipal - Service Request</v>
      </c>
      <c r="D813" s="5" t="str" cm="1">
        <f t="array" ref="D813">_xlfn.IFS(ISTEXT(citizen_services_records_log!D813),PROPER(citizen_services_records_log!D813),ISBLANK(citizen_services_records_log!D813),"None")</f>
        <v>Sharpeville Clinic</v>
      </c>
      <c r="E813" s="5" t="str" cm="1">
        <f t="array" ref="E813">_xlfn.IFS(ISTEXT(citizen_services_records_log!E813),PROPER(citizen_services_records_log!E813),ISBLANK(citizen_services_records_log!E813),"None")</f>
        <v>Anna Van Der Merwe</v>
      </c>
      <c r="F813" s="6" cm="1">
        <f t="array" ref="F813">_xlfn.IFS(ISBLANK(citizen_services_records_log!F813),"None", TYPE(citizen_services_records_log!F813)=1,citizen_services_records_log!F813,citizen_services_records_log!F813="ID NOT PROVIDED","ID not provided" )</f>
        <v>9110000000000</v>
      </c>
      <c r="G813" s="4">
        <f>IF(ISBLANK(citizen_services_records_log!G813),"None",IF(ISNUMBER(citizen_services_records_log!G813),citizen_services_records_log!G813,DATE(RIGHT(citizen_services_records_log!G813,4),MID(citizen_services_records_log!G813,4,2),LEFT(citizen_services_records_log!G813,2))))</f>
        <v>33279</v>
      </c>
      <c r="H813" s="5" t="str" cm="1">
        <f t="array" ref="H813">_xlfn.IFS(citizen_services_records_log!H813="M", "Male", citizen_services_records_log!H813 = "F", "Female", citizen_services_records_log!H813="male", "Male", citizen_services_records_log!H813="female","Female", ISBLANK(citizen_services_records_log!H813),"None", citizen_services_records_log!H813 = "Female", "Female", citizen_services_records_log!H813="Male","Male")</f>
        <v>None</v>
      </c>
      <c r="I813" s="6" t="str">
        <f>IF(OR(ISBLANK(citizen_services_records_log!I813),UPPER(TRIM(citizen_services_records_log!I813))="N/A"),"None",_xlfn.LET(_xlpm.d,RIGHT(SUBSTITUTE(SUBSTITUTE(SUBSTITUTE(SUBSTITUTE(citizen_services_records_log!I813," ",""),"-",""),"(",""),")",""),9),"0"&amp;LEFT(_xlpm.d,2)&amp;" "&amp;MID(_xlpm.d,3,3)&amp;" "&amp;RIGHT(_xlpm.d,4)))</f>
        <v>080 965 2781</v>
      </c>
      <c r="J813" s="5" t="str" cm="1">
        <f t="array" ref="J813">_xlfn.IFS(ISTEXT(citizen_services_records_log!J813),citizen_services_records_log!J813,ISBLANK(citizen_services_records_log!J813),"None")</f>
        <v>Ward 19</v>
      </c>
      <c r="K813" s="5" t="str" cm="1">
        <f t="array" ref="K813">_xlfn.IFS(ISTEXT(citizen_services_records_log!K813),citizen_services_records_log!K813, ISBLANK(citizen_services_records_log!K813),"None")</f>
        <v>None</v>
      </c>
      <c r="L813" s="5" t="str" cm="1">
        <f t="array" ref="L813">SUBSTITUTE(PROPER(_xlfn.IFS(ISTEXT(citizen_services_records_log!L813),citizen_services_records_log!L813, ISBLANK(citizen_services_records_log!L813),"None")),"Id","ID",1)</f>
        <v>Incomplete - Missing Proof Of Residence</v>
      </c>
      <c r="M813" s="5" t="str" cm="1">
        <f t="array" ref="M813">IF(citizen_services_records_log!M813 = "Re-opened","Re-opened",PROPER(_xlfn.IFS(ISTEXT(citizen_services_records_log!M813),citizen_services_records_log!M813, ISBLANK(citizen_services_records_log!M813),"None")))</f>
        <v>None</v>
      </c>
      <c r="N813" s="5" t="str" cm="1">
        <f t="array" ref="N813">(_xlfn.IFS(ISTEXT(citizen_services_records_log!N813),citizen_services_records_log!N813,ISBLANK(citizen_services_records_log!N813),"None"))</f>
        <v>None</v>
      </c>
      <c r="O813" s="5" t="str" cm="1">
        <f t="array" ref="O813">_xlfn.IFS(ISTEXT(citizen_services_records_log!O813),PROPER(citizen_services_records_log!O813),ISBLANK(citizen_services_records_log!O813),"None")</f>
        <v>Palesa Khumalo</v>
      </c>
      <c r="P813" s="4">
        <f>IF(ISBLANK(citizen_services_records_log!P813),"None",IF(ISNUMBER(citizen_services_records_log!P813),citizen_services_records_log!P813,DATE(RIGHT(citizen_services_records_log!P813,4),MID(citizen_services_records_log!P813,4,2),LEFT(citizen_services_records_log!P813,2))))</f>
        <v>46161</v>
      </c>
      <c r="Q813" s="5" t="str" cm="1">
        <f t="array" ref="Q813">SUBSTITUTE(_xlfn.IFS(ISTEXT(citizen_services_records_log!Q813),PROPER(citizen_services_records_log!Q813),ISBLANK(citizen_services_records_log!Q813),"None"),"Id","ID",1)</f>
        <v>Applicant Referred To Social Worker</v>
      </c>
    </row>
    <row r="814" spans="1:17" x14ac:dyDescent="0.3">
      <c r="A814" s="5" t="str">
        <f>IF(ISBLANK(citizen_services_records_log!A814),"None",(CONCATENATE(UPPER(_xlfn.TEXTBEFORE(SUBSTITUTE(citizen_services_records_log!A814, "-", ""), {"0","1","2","3","4","5","6","7","8","9"}, 1)),"-",RIGHT(citizen_services_records_log!A814,6))))</f>
        <v>SASSA-000068</v>
      </c>
      <c r="B814" s="2">
        <f>IF(ISBLANK(citizen_services_records_log!B814),"None",IF(ISNUMBER(citizen_services_records_log!B814),citizen_services_records_log!B814,DATE(RIGHT(citizen_services_records_log!B814,4),MID(citizen_services_records_log!B814,4,2),LEFT(citizen_services_records_log!B814,2))))</f>
        <v>46062</v>
      </c>
      <c r="C814" s="5" t="str">
        <f>IF(citizen_services_records_log!C814 = "SASSA Grant Status Enquiry","SASSA - Grant Status Enquiry",IF(citizen_services_records_log!C814 = "SASSA Grant Application",  "SASSA - Grant Application", IF(citizen_services_records_log!C814=0,"None", citizen_services_records_log!C814)))</f>
        <v>SASSA - Grant Status Enquiry</v>
      </c>
      <c r="D814" s="5" t="str" cm="1">
        <f t="array" ref="D814">_xlfn.IFS(ISTEXT(citizen_services_records_log!D814),PROPER(citizen_services_records_log!D814),ISBLANK(citizen_services_records_log!D814),"None")</f>
        <v>Sharpeville Clinic</v>
      </c>
      <c r="E814" s="5" t="str" cm="1">
        <f t="array" ref="E814">_xlfn.IFS(ISTEXT(citizen_services_records_log!E814),PROPER(citizen_services_records_log!E814),ISBLANK(citizen_services_records_log!E814),"None")</f>
        <v>Elizabeth Van Der Merwe</v>
      </c>
      <c r="F814" s="6" cm="1">
        <f t="array" ref="F814">_xlfn.IFS(ISBLANK(citizen_services_records_log!F814),"None", TYPE(citizen_services_records_log!F814)=1,citizen_services_records_log!F814,citizen_services_records_log!F814="ID NOT PROVIDED","ID not provided" )</f>
        <v>8400000000000</v>
      </c>
      <c r="G814" s="4" t="str">
        <f>IF(ISBLANK(citizen_services_records_log!G814),"None",IF(ISNUMBER(citizen_services_records_log!G814),citizen_services_records_log!G814,DATE(RIGHT(citizen_services_records_log!G814,4),MID(citizen_services_records_log!G814,4,2),LEFT(citizen_services_records_log!G814,2))))</f>
        <v>None</v>
      </c>
      <c r="H814" s="5" t="str" cm="1">
        <f t="array" ref="H814">_xlfn.IFS(citizen_services_records_log!H814="M", "Male", citizen_services_records_log!H814 = "F", "Female", citizen_services_records_log!H814="male", "Male", citizen_services_records_log!H814="female","Female", ISBLANK(citizen_services_records_log!H814),"None", citizen_services_records_log!H814 = "Female", "Female", citizen_services_records_log!H814="Male","Male")</f>
        <v>Female</v>
      </c>
      <c r="I814" s="6" t="str">
        <f>IF(OR(ISBLANK(citizen_services_records_log!I814),UPPER(TRIM(citizen_services_records_log!I814))="N/A"),"None",_xlfn.LET(_xlpm.d,RIGHT(SUBSTITUTE(SUBSTITUTE(SUBSTITUTE(SUBSTITUTE(citizen_services_records_log!I814," ",""),"-",""),"(",""),")",""),9),"0"&amp;LEFT(_xlpm.d,2)&amp;" "&amp;MID(_xlpm.d,3,3)&amp;" "&amp;RIGHT(_xlpm.d,4)))</f>
        <v>068 713 2225</v>
      </c>
      <c r="J814" s="5" t="str" cm="1">
        <f t="array" ref="J814">_xlfn.IFS(ISTEXT(citizen_services_records_log!J814),citizen_services_records_log!J814,ISBLANK(citizen_services_records_log!J814),"None")</f>
        <v>Ward 23</v>
      </c>
      <c r="K814" s="5" t="str" cm="1">
        <f t="array" ref="K814">_xlfn.IFS(ISTEXT(citizen_services_records_log!K814),citizen_services_records_log!K814, ISBLANK(citizen_services_records_log!K814),"None")</f>
        <v>Child Support Grant</v>
      </c>
      <c r="L814" s="5" t="str" cm="1">
        <f t="array" ref="L814">SUBSTITUTE(PROPER(_xlfn.IFS(ISTEXT(citizen_services_records_log!L814),citizen_services_records_log!L814, ISBLANK(citizen_services_records_log!L814),"None")),"Id","ID",1)</f>
        <v>Complete</v>
      </c>
      <c r="M814" s="5" t="str" cm="1">
        <f t="array" ref="M814">IF(citizen_services_records_log!M814 = "Re-opened","Re-opened",PROPER(_xlfn.IFS(ISTEXT(citizen_services_records_log!M814),citizen_services_records_log!M814, ISBLANK(citizen_services_records_log!M814),"None")))</f>
        <v>Re-opened</v>
      </c>
      <c r="N814" s="5" t="str" cm="1">
        <f t="array" ref="N814">(_xlfn.IFS(ISTEXT(citizen_services_records_log!N814),citizen_services_records_log!N814,ISBLANK(citizen_services_records_log!N814),"None"))</f>
        <v>Q261</v>
      </c>
      <c r="O814" s="5" t="str" cm="1">
        <f t="array" ref="O814">_xlfn.IFS(ISTEXT(citizen_services_records_log!O814),PROPER(citizen_services_records_log!O814),ISBLANK(citizen_services_records_log!O814),"None")</f>
        <v>Palesa Swart</v>
      </c>
      <c r="P814" s="4" t="str">
        <f>IF(ISBLANK(citizen_services_records_log!P814),"None",IF(ISNUMBER(citizen_services_records_log!P814),citizen_services_records_log!P814,DATE(RIGHT(citizen_services_records_log!P814,4),MID(citizen_services_records_log!P814,4,2),LEFT(citizen_services_records_log!P814,2))))</f>
        <v>None</v>
      </c>
      <c r="Q814" s="5" t="str" cm="1">
        <f t="array" ref="Q814">SUBSTITUTE(_xlfn.IFS(ISTEXT(citizen_services_records_log!Q814),PROPER(citizen_services_records_log!Q814),ISBLANK(citizen_services_records_log!Q814),"None"),"Id","ID",1)</f>
        <v>Applicant Did Not Bring Required Supporting Documents</v>
      </c>
    </row>
    <row r="815" spans="1:17" x14ac:dyDescent="0.3">
      <c r="A815" s="5" t="str">
        <f>IF(ISBLANK(citizen_services_records_log!A815),"None",(CONCATENATE(UPPER(_xlfn.TEXTBEFORE(SUBSTITUTE(citizen_services_records_log!A815, "-", ""), {"0","1","2","3","4","5","6","7","8","9"}, 1)),"-",RIGHT(citizen_services_records_log!A815,6))))</f>
        <v>DHA-000867</v>
      </c>
      <c r="B815" s="2">
        <f>IF(ISBLANK(citizen_services_records_log!B815),"None",IF(ISNUMBER(citizen_services_records_log!B815),citizen_services_records_log!B815,DATE(RIGHT(citizen_services_records_log!B815,4),MID(citizen_services_records_log!B815,4,2),LEFT(citizen_services_records_log!B815,2))))</f>
        <v>46109</v>
      </c>
      <c r="C815" s="5" t="str">
        <f>IF(citizen_services_records_log!C815 = "SASSA Grant Status Enquiry","SASSA - Grant Status Enquiry",IF(citizen_services_records_log!C815 = "SASSA Grant Application",  "SASSA - Grant Application", IF(citizen_services_records_log!C815=0,"None", citizen_services_records_log!C815)))</f>
        <v>Home Affairs - ID Application</v>
      </c>
      <c r="D815" s="5" t="str" cm="1">
        <f t="array" ref="D815">_xlfn.IFS(ISTEXT(citizen_services_records_log!D815),PROPER(citizen_services_records_log!D815),ISBLANK(citizen_services_records_log!D815),"None")</f>
        <v>Boipatong Clinic</v>
      </c>
      <c r="E815" s="5" t="str" cm="1">
        <f t="array" ref="E815">_xlfn.IFS(ISTEXT(citizen_services_records_log!E815),PROPER(citizen_services_records_log!E815),ISBLANK(citizen_services_records_log!E815),"None")</f>
        <v>Nokuthula Ndlovu</v>
      </c>
      <c r="F815" s="6" cm="1">
        <f t="array" ref="F815">_xlfn.IFS(ISBLANK(citizen_services_records_log!F815),"None", TYPE(citizen_services_records_log!F815)=1,citizen_services_records_log!F815,citizen_services_records_log!F815="ID NOT PROVIDED","ID not provided" )</f>
        <v>8610000000000</v>
      </c>
      <c r="G815" s="4">
        <f>IF(ISBLANK(citizen_services_records_log!G815),"None",IF(ISNUMBER(citizen_services_records_log!G815),citizen_services_records_log!G815,DATE(RIGHT(citizen_services_records_log!G815,4),MID(citizen_services_records_log!G815,4,2),LEFT(citizen_services_records_log!G815,2))))</f>
        <v>31654</v>
      </c>
      <c r="H815" s="5" t="str" cm="1">
        <f t="array" ref="H815">_xlfn.IFS(citizen_services_records_log!H815="M", "Male", citizen_services_records_log!H815 = "F", "Female", citizen_services_records_log!H815="male", "Male", citizen_services_records_log!H815="female","Female", ISBLANK(citizen_services_records_log!H815),"None", citizen_services_records_log!H815 = "Female", "Female", citizen_services_records_log!H815="Male","Male")</f>
        <v>Female</v>
      </c>
      <c r="I815" s="6" t="str">
        <f>IF(OR(ISBLANK(citizen_services_records_log!I815),UPPER(TRIM(citizen_services_records_log!I815))="N/A"),"None",_xlfn.LET(_xlpm.d,RIGHT(SUBSTITUTE(SUBSTITUTE(SUBSTITUTE(SUBSTITUTE(citizen_services_records_log!I815," ",""),"-",""),"(",""),")",""),9),"0"&amp;LEFT(_xlpm.d,2)&amp;" "&amp;MID(_xlpm.d,3,3)&amp;" "&amp;RIGHT(_xlpm.d,4)))</f>
        <v>None</v>
      </c>
      <c r="J815" s="5" t="str" cm="1">
        <f t="array" ref="J815">_xlfn.IFS(ISTEXT(citizen_services_records_log!J815),citizen_services_records_log!J815,ISBLANK(citizen_services_records_log!J815),"None")</f>
        <v>Ward 11</v>
      </c>
      <c r="K815" s="5" t="str" cm="1">
        <f t="array" ref="K815">_xlfn.IFS(ISTEXT(citizen_services_records_log!K815),citizen_services_records_log!K815, ISBLANK(citizen_services_records_log!K815),"None")</f>
        <v>None</v>
      </c>
      <c r="L815" s="5" t="str" cm="1">
        <f t="array" ref="L815">SUBSTITUTE(PROPER(_xlfn.IFS(ISTEXT(citizen_services_records_log!L815),citizen_services_records_log!L815, ISBLANK(citizen_services_records_log!L815),"None")),"Id","ID",1)</f>
        <v>Approved</v>
      </c>
      <c r="M815" s="5" t="str" cm="1">
        <f t="array" ref="M815">IF(citizen_services_records_log!M815 = "Re-opened","Re-opened",PROPER(_xlfn.IFS(ISTEXT(citizen_services_records_log!M815),citizen_services_records_log!M815, ISBLANK(citizen_services_records_log!M815),"None")))</f>
        <v>None</v>
      </c>
      <c r="N815" s="5" t="str" cm="1">
        <f t="array" ref="N815">(_xlfn.IFS(ISTEXT(citizen_services_records_log!N815),citizen_services_records_log!N815,ISBLANK(citizen_services_records_log!N815),"None"))</f>
        <v>Q166</v>
      </c>
      <c r="O815" s="5" t="str" cm="1">
        <f t="array" ref="O815">_xlfn.IFS(ISTEXT(citizen_services_records_log!O815),PROPER(citizen_services_records_log!O815),ISBLANK(citizen_services_records_log!O815),"None")</f>
        <v>Andries Mahlangu</v>
      </c>
      <c r="P815" s="4" t="str">
        <f>IF(ISBLANK(citizen_services_records_log!P815),"None",IF(ISNUMBER(citizen_services_records_log!P815),citizen_services_records_log!P815,DATE(RIGHT(citizen_services_records_log!P815,4),MID(citizen_services_records_log!P815,4,2),LEFT(citizen_services_records_log!P815,2))))</f>
        <v>None</v>
      </c>
      <c r="Q815" s="5" t="str" cm="1">
        <f t="array" ref="Q815">SUBSTITUTE(_xlfn.IFS(ISTEXT(citizen_services_records_log!Q815),PROPER(citizen_services_records_log!Q815),ISBLANK(citizen_services_records_log!Q815),"None"),"Id","ID",1)</f>
        <v>None</v>
      </c>
    </row>
    <row r="816" spans="1:17" x14ac:dyDescent="0.3">
      <c r="A816" s="5" t="str">
        <f>IF(ISBLANK(citizen_services_records_log!A816),"None",(CONCATENATE(UPPER(_xlfn.TEXTBEFORE(SUBSTITUTE(citizen_services_records_log!A816, "-", ""), {"0","1","2","3","4","5","6","7","8","9"}, 1)),"-",RIGHT(citizen_services_records_log!A816,6))))</f>
        <v>CLN-000841</v>
      </c>
      <c r="B816" s="2">
        <f>IF(ISBLANK(citizen_services_records_log!B816),"None",IF(ISNUMBER(citizen_services_records_log!B816),citizen_services_records_log!B816,DATE(RIGHT(citizen_services_records_log!B816,4),MID(citizen_services_records_log!B816,4,2),LEFT(citizen_services_records_log!B816,2))))</f>
        <v>46004</v>
      </c>
      <c r="C816" s="5" t="str">
        <f>IF(citizen_services_records_log!C816 = "SASSA Grant Status Enquiry","SASSA - Grant Status Enquiry",IF(citizen_services_records_log!C816 = "SASSA Grant Application",  "SASSA - Grant Application", IF(citizen_services_records_log!C816=0,"None", citizen_services_records_log!C816)))</f>
        <v>Clinic - General Consultation</v>
      </c>
      <c r="D816" s="5" t="str" cm="1">
        <f t="array" ref="D816">_xlfn.IFS(ISTEXT(citizen_services_records_log!D816),PROPER(citizen_services_records_log!D816),ISBLANK(citizen_services_records_log!D816),"None")</f>
        <v>Vereeniging Home Affairs</v>
      </c>
      <c r="E816" s="5" t="str" cm="1">
        <f t="array" ref="E816">_xlfn.IFS(ISTEXT(citizen_services_records_log!E816),PROPER(citizen_services_records_log!E816),ISBLANK(citizen_services_records_log!E816),"None")</f>
        <v>Thabo Sithole</v>
      </c>
      <c r="F816" s="6" t="str" cm="1">
        <f t="array" ref="F816">_xlfn.IFS(ISBLANK(citizen_services_records_log!F816),"None", TYPE(citizen_services_records_log!F816)=1,citizen_services_records_log!F816,citizen_services_records_log!F816="ID NOT PROVIDED","ID not provided" )</f>
        <v>None</v>
      </c>
      <c r="G816" s="4">
        <f>IF(ISBLANK(citizen_services_records_log!G816),"None",IF(ISNUMBER(citizen_services_records_log!G816),citizen_services_records_log!G816,DATE(RIGHT(citizen_services_records_log!G816,4),MID(citizen_services_records_log!G816,4,2),LEFT(citizen_services_records_log!G816,2))))</f>
        <v>25145</v>
      </c>
      <c r="H816" s="5" t="str" cm="1">
        <f t="array" ref="H816">_xlfn.IFS(citizen_services_records_log!H816="M", "Male", citizen_services_records_log!H816 = "F", "Female", citizen_services_records_log!H816="male", "Male", citizen_services_records_log!H816="female","Female", ISBLANK(citizen_services_records_log!H816),"None", citizen_services_records_log!H816 = "Female", "Female", citizen_services_records_log!H816="Male","Male")</f>
        <v>Male</v>
      </c>
      <c r="I816" s="6" t="str">
        <f>IF(OR(ISBLANK(citizen_services_records_log!I816),UPPER(TRIM(citizen_services_records_log!I816))="N/A"),"None",_xlfn.LET(_xlpm.d,RIGHT(SUBSTITUTE(SUBSTITUTE(SUBSTITUTE(SUBSTITUTE(citizen_services_records_log!I816," ",""),"-",""),"(",""),")",""),9),"0"&amp;LEFT(_xlpm.d,2)&amp;" "&amp;MID(_xlpm.d,3,3)&amp;" "&amp;RIGHT(_xlpm.d,4)))</f>
        <v>069 586 6129</v>
      </c>
      <c r="J816" s="5" t="str" cm="1">
        <f t="array" ref="J816">_xlfn.IFS(ISTEXT(citizen_services_records_log!J816),citizen_services_records_log!J816,ISBLANK(citizen_services_records_log!J816),"None")</f>
        <v>Ward 3 (Informal Settlement)</v>
      </c>
      <c r="K816" s="5" t="str" cm="1">
        <f t="array" ref="K816">_xlfn.IFS(ISTEXT(citizen_services_records_log!K816),citizen_services_records_log!K816, ISBLANK(citizen_services_records_log!K816),"None")</f>
        <v>None</v>
      </c>
      <c r="L816" s="5" t="str" cm="1">
        <f t="array" ref="L816">SUBSTITUTE(PROPER(_xlfn.IFS(ISTEXT(citizen_services_records_log!L816),citizen_services_records_log!L816, ISBLANK(citizen_services_records_log!L816),"None")),"Id","ID",1)</f>
        <v>Incomplete - Missing ID Copy</v>
      </c>
      <c r="M816" s="5" t="str" cm="1">
        <f t="array" ref="M816">IF(citizen_services_records_log!M816 = "Re-opened","Re-opened",PROPER(_xlfn.IFS(ISTEXT(citizen_services_records_log!M816),citizen_services_records_log!M816, ISBLANK(citizen_services_records_log!M816),"None")))</f>
        <v>Resolved</v>
      </c>
      <c r="N816" s="5" t="str" cm="1">
        <f t="array" ref="N816">(_xlfn.IFS(ISTEXT(citizen_services_records_log!N816),citizen_services_records_log!N816,ISBLANK(citizen_services_records_log!N816),"None"))</f>
        <v>Q180</v>
      </c>
      <c r="O816" s="5" t="str" cm="1">
        <f t="array" ref="O816">_xlfn.IFS(ISTEXT(citizen_services_records_log!O816),PROPER(citizen_services_records_log!O816),ISBLANK(citizen_services_records_log!O816),"None")</f>
        <v>Zanele Radebe</v>
      </c>
      <c r="P816" s="4">
        <f>IF(ISBLANK(citizen_services_records_log!P816),"None",IF(ISNUMBER(citizen_services_records_log!P816),citizen_services_records_log!P816,DATE(RIGHT(citizen_services_records_log!P816,4),MID(citizen_services_records_log!P816,4,2),LEFT(citizen_services_records_log!P816,2))))</f>
        <v>46010</v>
      </c>
      <c r="Q816" s="5" t="str" cm="1">
        <f t="array" ref="Q816">SUBSTITUTE(_xlfn.IFS(ISTEXT(citizen_services_records_log!Q816),PROPER(citizen_services_records_log!Q816),ISBLANK(citizen_services_records_log!Q816),"None"),"Id","ID",1)</f>
        <v>None</v>
      </c>
    </row>
    <row r="817" spans="1:17" x14ac:dyDescent="0.3">
      <c r="A817" s="5" t="str">
        <f>IF(ISBLANK(citizen_services_records_log!A817),"None",(CONCATENATE(UPPER(_xlfn.TEXTBEFORE(SUBSTITUTE(citizen_services_records_log!A817, "-", ""), {"0","1","2","3","4","5","6","7","8","9"}, 1)),"-",RIGHT(citizen_services_records_log!A817,6))))</f>
        <v>CLN-000722</v>
      </c>
      <c r="B817" s="2">
        <f>IF(ISBLANK(citizen_services_records_log!B817),"None",IF(ISNUMBER(citizen_services_records_log!B817),citizen_services_records_log!B817,DATE(RIGHT(citizen_services_records_log!B817,4),MID(citizen_services_records_log!B817,4,2),LEFT(citizen_services_records_log!B817,2))))</f>
        <v>46079</v>
      </c>
      <c r="C817" s="5" t="str">
        <f>IF(citizen_services_records_log!C817 = "SASSA Grant Status Enquiry","SASSA - Grant Status Enquiry",IF(citizen_services_records_log!C817 = "SASSA Grant Application",  "SASSA - Grant Application", IF(citizen_services_records_log!C817=0,"None", citizen_services_records_log!C817)))</f>
        <v>Clinic - General Consultation</v>
      </c>
      <c r="D817" s="5" t="str" cm="1">
        <f t="array" ref="D817">_xlfn.IFS(ISTEXT(citizen_services_records_log!D817),PROPER(citizen_services_records_log!D817),ISBLANK(citizen_services_records_log!D817),"None")</f>
        <v>Evaton Sassa Office</v>
      </c>
      <c r="E817" s="5" t="str" cm="1">
        <f t="array" ref="E817">_xlfn.IFS(ISTEXT(citizen_services_records_log!E817),PROPER(citizen_services_records_log!E817),ISBLANK(citizen_services_records_log!E817),"None")</f>
        <v>Bongani Fourie</v>
      </c>
      <c r="F817" s="6" cm="1">
        <f t="array" ref="F817">_xlfn.IFS(ISBLANK(citizen_services_records_log!F817),"None", TYPE(citizen_services_records_log!F817)=1,citizen_services_records_log!F817,citizen_services_records_log!F817="ID NOT PROVIDED","ID not provided" )</f>
        <v>5210000000000</v>
      </c>
      <c r="G817" s="4">
        <f>IF(ISBLANK(citizen_services_records_log!G817),"None",IF(ISNUMBER(citizen_services_records_log!G817),citizen_services_records_log!G817,DATE(RIGHT(citizen_services_records_log!G817,4),MID(citizen_services_records_log!G817,4,2),LEFT(citizen_services_records_log!G817,2))))</f>
        <v>19295</v>
      </c>
      <c r="H817" s="5" t="str" cm="1">
        <f t="array" ref="H817">_xlfn.IFS(citizen_services_records_log!H817="M", "Male", citizen_services_records_log!H817 = "F", "Female", citizen_services_records_log!H817="male", "Male", citizen_services_records_log!H817="female","Female", ISBLANK(citizen_services_records_log!H817),"None", citizen_services_records_log!H817 = "Female", "Female", citizen_services_records_log!H817="Male","Male")</f>
        <v>Male</v>
      </c>
      <c r="I817" s="6" t="str">
        <f>IF(OR(ISBLANK(citizen_services_records_log!I817),UPPER(TRIM(citizen_services_records_log!I817))="N/A"),"None",_xlfn.LET(_xlpm.d,RIGHT(SUBSTITUTE(SUBSTITUTE(SUBSTITUTE(SUBSTITUTE(citizen_services_records_log!I817," ",""),"-",""),"(",""),")",""),9),"0"&amp;LEFT(_xlpm.d,2)&amp;" "&amp;MID(_xlpm.d,3,3)&amp;" "&amp;RIGHT(_xlpm.d,4)))</f>
        <v>081 386 9860</v>
      </c>
      <c r="J817" s="5" t="str" cm="1">
        <f t="array" ref="J817">_xlfn.IFS(ISTEXT(citizen_services_records_log!J817),citizen_services_records_log!J817,ISBLANK(citizen_services_records_log!J817),"None")</f>
        <v>Ward 16</v>
      </c>
      <c r="K817" s="5" t="str" cm="1">
        <f t="array" ref="K817">_xlfn.IFS(ISTEXT(citizen_services_records_log!K817),citizen_services_records_log!K817, ISBLANK(citizen_services_records_log!K817),"None")</f>
        <v>None</v>
      </c>
      <c r="L817" s="5" t="str" cm="1">
        <f t="array" ref="L817">SUBSTITUTE(PROPER(_xlfn.IFS(ISTEXT(citizen_services_records_log!L817),citizen_services_records_log!L817, ISBLANK(citizen_services_records_log!L817),"None")),"Id","ID",1)</f>
        <v>Awaiting Home Affairs Confirmation</v>
      </c>
      <c r="M817" s="5" t="str" cm="1">
        <f t="array" ref="M817">IF(citizen_services_records_log!M817 = "Re-opened","Re-opened",PROPER(_xlfn.IFS(ISTEXT(citizen_services_records_log!M817),citizen_services_records_log!M817, ISBLANK(citizen_services_records_log!M817),"None")))</f>
        <v>Closed</v>
      </c>
      <c r="N817" s="5" t="str" cm="1">
        <f t="array" ref="N817">(_xlfn.IFS(ISTEXT(citizen_services_records_log!N817),citizen_services_records_log!N817,ISBLANK(citizen_services_records_log!N817),"None"))</f>
        <v>Q252</v>
      </c>
      <c r="O817" s="5" t="str" cm="1">
        <f t="array" ref="O817">_xlfn.IFS(ISTEXT(citizen_services_records_log!O817),PROPER(citizen_services_records_log!O817),ISBLANK(citizen_services_records_log!O817),"None")</f>
        <v>Marius Radebe</v>
      </c>
      <c r="P817" s="4">
        <f>IF(ISBLANK(citizen_services_records_log!P817),"None",IF(ISNUMBER(citizen_services_records_log!P817),citizen_services_records_log!P817,DATE(RIGHT(citizen_services_records_log!P817,4),MID(citizen_services_records_log!P817,4,2),LEFT(citizen_services_records_log!P817,2))))</f>
        <v>46109</v>
      </c>
      <c r="Q817" s="5" t="str" cm="1">
        <f t="array" ref="Q817">SUBSTITUTE(_xlfn.IFS(ISTEXT(citizen_services_records_log!Q817),PROPER(citizen_services_records_log!Q817),ISBLANK(citizen_services_records_log!Q817),"None"),"Id","ID",1)</f>
        <v>None</v>
      </c>
    </row>
    <row r="818" spans="1:17" x14ac:dyDescent="0.3">
      <c r="A818" s="5" t="str">
        <f>IF(ISBLANK(citizen_services_records_log!A818),"None",(CONCATENATE(UPPER(_xlfn.TEXTBEFORE(SUBSTITUTE(citizen_services_records_log!A818, "-", ""), {"0","1","2","3","4","5","6","7","8","9"}, 1)),"-",RIGHT(citizen_services_records_log!A818,6))))</f>
        <v>DHA-000113</v>
      </c>
      <c r="B818" s="2">
        <f>IF(ISBLANK(citizen_services_records_log!B818),"None",IF(ISNUMBER(citizen_services_records_log!B818),citizen_services_records_log!B818,DATE(RIGHT(citizen_services_records_log!B818,4),MID(citizen_services_records_log!B818,4,2),LEFT(citizen_services_records_log!B818,2))))</f>
        <v>46094</v>
      </c>
      <c r="C818" s="5" t="str">
        <f>IF(citizen_services_records_log!C818 = "SASSA Grant Status Enquiry","SASSA - Grant Status Enquiry",IF(citizen_services_records_log!C818 = "SASSA Grant Application",  "SASSA - Grant Application", IF(citizen_services_records_log!C818=0,"None", citizen_services_records_log!C818)))</f>
        <v>Home Affairs - ID Application</v>
      </c>
      <c r="D818" s="5" t="str" cm="1">
        <f t="array" ref="D818">_xlfn.IFS(ISTEXT(citizen_services_records_log!D818),PROPER(citizen_services_records_log!D818),ISBLANK(citizen_services_records_log!D818),"None")</f>
        <v>Emfuleni Municipal Office</v>
      </c>
      <c r="E818" s="5" t="str" cm="1">
        <f t="array" ref="E818">_xlfn.IFS(ISTEXT(citizen_services_records_log!E818),PROPER(citizen_services_records_log!E818),ISBLANK(citizen_services_records_log!E818),"None")</f>
        <v>Zodwa Mokoena</v>
      </c>
      <c r="F818" s="6" t="str" cm="1">
        <f t="array" ref="F818">_xlfn.IFS(ISBLANK(citizen_services_records_log!F818),"None", TYPE(citizen_services_records_log!F818)=1,citizen_services_records_log!F818,citizen_services_records_log!F818="ID NOT PROVIDED","ID not provided" )</f>
        <v>None</v>
      </c>
      <c r="G818" s="4">
        <f>IF(ISBLANK(citizen_services_records_log!G818),"None",IF(ISNUMBER(citizen_services_records_log!G818),citizen_services_records_log!G818,DATE(RIGHT(citizen_services_records_log!G818,4),MID(citizen_services_records_log!G818,4,2),LEFT(citizen_services_records_log!G818,2))))</f>
        <v>27273</v>
      </c>
      <c r="H818" s="5" t="str" cm="1">
        <f t="array" ref="H818">_xlfn.IFS(citizen_services_records_log!H818="M", "Male", citizen_services_records_log!H818 = "F", "Female", citizen_services_records_log!H818="male", "Male", citizen_services_records_log!H818="female","Female", ISBLANK(citizen_services_records_log!H818),"None", citizen_services_records_log!H818 = "Female", "Female", citizen_services_records_log!H818="Male","Male")</f>
        <v>Male</v>
      </c>
      <c r="I818" s="6" t="str">
        <f>IF(OR(ISBLANK(citizen_services_records_log!I818),UPPER(TRIM(citizen_services_records_log!I818))="N/A"),"None",_xlfn.LET(_xlpm.d,RIGHT(SUBSTITUTE(SUBSTITUTE(SUBSTITUTE(SUBSTITUTE(citizen_services_records_log!I818," ",""),"-",""),"(",""),")",""),9),"0"&amp;LEFT(_xlpm.d,2)&amp;" "&amp;MID(_xlpm.d,3,3)&amp;" "&amp;RIGHT(_xlpm.d,4)))</f>
        <v>079 319 6577</v>
      </c>
      <c r="J818" s="5" t="str" cm="1">
        <f t="array" ref="J818">_xlfn.IFS(ISTEXT(citizen_services_records_log!J818),citizen_services_records_log!J818,ISBLANK(citizen_services_records_log!J818),"None")</f>
        <v>Ward 19</v>
      </c>
      <c r="K818" s="5" t="str" cm="1">
        <f t="array" ref="K818">_xlfn.IFS(ISTEXT(citizen_services_records_log!K818),citizen_services_records_log!K818, ISBLANK(citizen_services_records_log!K818),"None")</f>
        <v>None</v>
      </c>
      <c r="L818" s="5" t="str" cm="1">
        <f t="array" ref="L818">SUBSTITUTE(PROPER(_xlfn.IFS(ISTEXT(citizen_services_records_log!L818),citizen_services_records_log!L818, ISBLANK(citizen_services_records_log!L818),"None")),"Id","ID",1)</f>
        <v>Complete</v>
      </c>
      <c r="M818" s="5" t="str" cm="1">
        <f t="array" ref="M818">IF(citizen_services_records_log!M818 = "Re-opened","Re-opened",PROPER(_xlfn.IFS(ISTEXT(citizen_services_records_log!M818),citizen_services_records_log!M818, ISBLANK(citizen_services_records_log!M818),"None")))</f>
        <v>Captured</v>
      </c>
      <c r="N818" s="5" t="str" cm="1">
        <f t="array" ref="N818">(_xlfn.IFS(ISTEXT(citizen_services_records_log!N818),citizen_services_records_log!N818,ISBLANK(citizen_services_records_log!N818),"None"))</f>
        <v>Q040</v>
      </c>
      <c r="O818" s="5" t="str" cm="1">
        <f t="array" ref="O818">_xlfn.IFS(ISTEXT(citizen_services_records_log!O818),PROPER(citizen_services_records_log!O818),ISBLANK(citizen_services_records_log!O818),"None")</f>
        <v>Deon Nel</v>
      </c>
      <c r="P818" s="4" t="str">
        <f>IF(ISBLANK(citizen_services_records_log!P818),"None",IF(ISNUMBER(citizen_services_records_log!P818),citizen_services_records_log!P818,DATE(RIGHT(citizen_services_records_log!P818,4),MID(citizen_services_records_log!P818,4,2),LEFT(citizen_services_records_log!P818,2))))</f>
        <v>None</v>
      </c>
      <c r="Q818" s="5" t="str" cm="1">
        <f t="array" ref="Q818">SUBSTITUTE(_xlfn.IFS(ISTEXT(citizen_services_records_log!Q818),PROPER(citizen_services_records_log!Q818),ISBLANK(citizen_services_records_log!Q818),"None"),"Id","ID",1)</f>
        <v>Applicant Is A Minor, Guardian Present And Documented</v>
      </c>
    </row>
    <row r="819" spans="1:17" x14ac:dyDescent="0.3">
      <c r="A819" s="5" t="str">
        <f>IF(ISBLANK(citizen_services_records_log!A819),"None",(CONCATENATE(UPPER(_xlfn.TEXTBEFORE(SUBSTITUTE(citizen_services_records_log!A819, "-", ""), {"0","1","2","3","4","5","6","7","8","9"}, 1)),"-",RIGHT(citizen_services_records_log!A819,6))))</f>
        <v>DHA-000941</v>
      </c>
      <c r="B819" s="2">
        <f>IF(ISBLANK(citizen_services_records_log!B819),"None",IF(ISNUMBER(citizen_services_records_log!B819),citizen_services_records_log!B819,DATE(RIGHT(citizen_services_records_log!B819,4),MID(citizen_services_records_log!B819,4,2),LEFT(citizen_services_records_log!B819,2))))</f>
        <v>46328</v>
      </c>
      <c r="C819" s="5" t="str">
        <f>IF(citizen_services_records_log!C819 = "SASSA Grant Status Enquiry","SASSA - Grant Status Enquiry",IF(citizen_services_records_log!C819 = "SASSA Grant Application",  "SASSA - Grant Application", IF(citizen_services_records_log!C819=0,"None", citizen_services_records_log!C819)))</f>
        <v>Home Affairs - Death Certificate</v>
      </c>
      <c r="D819" s="5" t="str" cm="1">
        <f t="array" ref="D819">_xlfn.IFS(ISTEXT(citizen_services_records_log!D819),PROPER(citizen_services_records_log!D819),ISBLANK(citizen_services_records_log!D819),"None")</f>
        <v>Emfuleni Municipal Office</v>
      </c>
      <c r="E819" s="5" t="str" cm="1">
        <f t="array" ref="E819">_xlfn.IFS(ISTEXT(citizen_services_records_log!E819),PROPER(citizen_services_records_log!E819),ISBLANK(citizen_services_records_log!E819),"None")</f>
        <v>Nomvula Nkosi</v>
      </c>
      <c r="F819" s="6" cm="1">
        <f t="array" ref="F819">_xlfn.IFS(ISBLANK(citizen_services_records_log!F819),"None", TYPE(citizen_services_records_log!F819)=1,citizen_services_records_log!F819,citizen_services_records_log!F819="ID NOT PROVIDED","ID not provided" )</f>
        <v>8810000000000</v>
      </c>
      <c r="G819" s="4">
        <f>IF(ISBLANK(citizen_services_records_log!G819),"None",IF(ISNUMBER(citizen_services_records_log!G819),citizen_services_records_log!G819,DATE(RIGHT(citizen_services_records_log!G819,4),MID(citizen_services_records_log!G819,4,2),LEFT(citizen_services_records_log!G819,2))))</f>
        <v>32346</v>
      </c>
      <c r="H819" s="5" t="str" cm="1">
        <f t="array" ref="H819">_xlfn.IFS(citizen_services_records_log!H819="M", "Male", citizen_services_records_log!H819 = "F", "Female", citizen_services_records_log!H819="male", "Male", citizen_services_records_log!H819="female","Female", ISBLANK(citizen_services_records_log!H819),"None", citizen_services_records_log!H819 = "Female", "Female", citizen_services_records_log!H819="Male","Male")</f>
        <v>Female</v>
      </c>
      <c r="I819" s="6" t="str">
        <f>IF(OR(ISBLANK(citizen_services_records_log!I819),UPPER(TRIM(citizen_services_records_log!I819))="N/A"),"None",_xlfn.LET(_xlpm.d,RIGHT(SUBSTITUTE(SUBSTITUTE(SUBSTITUTE(SUBSTITUTE(citizen_services_records_log!I819," ",""),"-",""),"(",""),")",""),9),"0"&amp;LEFT(_xlpm.d,2)&amp;" "&amp;MID(_xlpm.d,3,3)&amp;" "&amp;RIGHT(_xlpm.d,4)))</f>
        <v>063 997 6474</v>
      </c>
      <c r="J819" s="5" t="str" cm="1">
        <f t="array" ref="J819">_xlfn.IFS(ISTEXT(citizen_services_records_log!J819),citizen_services_records_log!J819,ISBLANK(citizen_services_records_log!J819),"None")</f>
        <v>Ward 14</v>
      </c>
      <c r="K819" s="5" t="str" cm="1">
        <f t="array" ref="K819">_xlfn.IFS(ISTEXT(citizen_services_records_log!K819),citizen_services_records_log!K819, ISBLANK(citizen_services_records_log!K819),"None")</f>
        <v>None</v>
      </c>
      <c r="L819" s="5" t="str" cm="1">
        <f t="array" ref="L819">SUBSTITUTE(PROPER(_xlfn.IFS(ISTEXT(citizen_services_records_log!L819),citizen_services_records_log!L819, ISBLANK(citizen_services_records_log!L819),"None")),"Id","ID",1)</f>
        <v>Approved</v>
      </c>
      <c r="M819" s="5" t="str" cm="1">
        <f t="array" ref="M819">IF(citizen_services_records_log!M819 = "Re-opened","Re-opened",PROPER(_xlfn.IFS(ISTEXT(citizen_services_records_log!M819),citizen_services_records_log!M819, ISBLANK(citizen_services_records_log!M819),"None")))</f>
        <v>Escalated</v>
      </c>
      <c r="N819" s="5" t="str" cm="1">
        <f t="array" ref="N819">(_xlfn.IFS(ISTEXT(citizen_services_records_log!N819),citizen_services_records_log!N819,ISBLANK(citizen_services_records_log!N819),"None"))</f>
        <v>Q187</v>
      </c>
      <c r="O819" s="5" t="str" cm="1">
        <f t="array" ref="O819">_xlfn.IFS(ISTEXT(citizen_services_records_log!O819),PROPER(citizen_services_records_log!O819),ISBLANK(citizen_services_records_log!O819),"None")</f>
        <v>Refilwe Coetzee</v>
      </c>
      <c r="P819" s="4" t="str">
        <f>IF(ISBLANK(citizen_services_records_log!P819),"None",IF(ISNUMBER(citizen_services_records_log!P819),citizen_services_records_log!P819,DATE(RIGHT(citizen_services_records_log!P819,4),MID(citizen_services_records_log!P819,4,2),LEFT(citizen_services_records_log!P819,2))))</f>
        <v>None</v>
      </c>
      <c r="Q819" s="5" t="str" cm="1">
        <f t="array" ref="Q819">SUBSTITUTE(_xlfn.IFS(ISTEXT(citizen_services_records_log!Q819),PROPER(citizen_services_records_log!Q819),ISBLANK(citizen_services_records_log!Q819),"None"),"Id","ID",1)</f>
        <v>Home Affairs System Down For Maintenance During Visit</v>
      </c>
    </row>
    <row r="820" spans="1:17" x14ac:dyDescent="0.3">
      <c r="A820" s="5" t="str">
        <f>IF(ISBLANK(citizen_services_records_log!A820),"None",(CONCATENATE(UPPER(_xlfn.TEXTBEFORE(SUBSTITUTE(citizen_services_records_log!A820, "-", ""), {"0","1","2","3","4","5","6","7","8","9"}, 1)),"-",RIGHT(citizen_services_records_log!A820,6))))</f>
        <v>SASSA-000726</v>
      </c>
      <c r="B820" s="2">
        <f>IF(ISBLANK(citizen_services_records_log!B820),"None",IF(ISNUMBER(citizen_services_records_log!B820),citizen_services_records_log!B820,DATE(RIGHT(citizen_services_records_log!B820,4),MID(citizen_services_records_log!B820,4,2),LEFT(citizen_services_records_log!B820,2))))</f>
        <v>46128</v>
      </c>
      <c r="C820" s="5" t="str">
        <f>IF(citizen_services_records_log!C820 = "SASSA Grant Status Enquiry","SASSA - Grant Status Enquiry",IF(citizen_services_records_log!C820 = "SASSA Grant Application",  "SASSA - Grant Application", IF(citizen_services_records_log!C820=0,"None", citizen_services_records_log!C820)))</f>
        <v>SASSA - Grant Application</v>
      </c>
      <c r="D820" s="5" t="str" cm="1">
        <f t="array" ref="D820">_xlfn.IFS(ISTEXT(citizen_services_records_log!D820),PROPER(citizen_services_records_log!D820),ISBLANK(citizen_services_records_log!D820),"None")</f>
        <v>Vereeniging Home Affairs</v>
      </c>
      <c r="E820" s="5" t="str" cm="1">
        <f t="array" ref="E820">_xlfn.IFS(ISTEXT(citizen_services_records_log!E820),PROPER(citizen_services_records_log!E820),ISBLANK(citizen_services_records_log!E820),"None")</f>
        <v>Willem Mokgadi</v>
      </c>
      <c r="F820" s="6" cm="1">
        <f t="array" ref="F820">_xlfn.IFS(ISBLANK(citizen_services_records_log!F820),"None", TYPE(citizen_services_records_log!F820)=1,citizen_services_records_log!F820,citizen_services_records_log!F820="ID NOT PROVIDED","ID not provided" )</f>
        <v>1510000000000</v>
      </c>
      <c r="G820" s="4">
        <f>IF(ISBLANK(citizen_services_records_log!G820),"None",IF(ISNUMBER(citizen_services_records_log!G820),citizen_services_records_log!G820,DATE(RIGHT(citizen_services_records_log!G820,4),MID(citizen_services_records_log!G820,4,2),LEFT(citizen_services_records_log!G820,2))))</f>
        <v>42369</v>
      </c>
      <c r="H820" s="5" t="str" cm="1">
        <f t="array" ref="H820">_xlfn.IFS(citizen_services_records_log!H820="M", "Male", citizen_services_records_log!H820 = "F", "Female", citizen_services_records_log!H820="male", "Male", citizen_services_records_log!H820="female","Female", ISBLANK(citizen_services_records_log!H820),"None", citizen_services_records_log!H820 = "Female", "Female", citizen_services_records_log!H820="Male","Male")</f>
        <v>None</v>
      </c>
      <c r="I820" s="6" t="str">
        <f>IF(OR(ISBLANK(citizen_services_records_log!I820),UPPER(TRIM(citizen_services_records_log!I820))="N/A"),"None",_xlfn.LET(_xlpm.d,RIGHT(SUBSTITUTE(SUBSTITUTE(SUBSTITUTE(SUBSTITUTE(citizen_services_records_log!I820," ",""),"-",""),"(",""),")",""),9),"0"&amp;LEFT(_xlpm.d,2)&amp;" "&amp;MID(_xlpm.d,3,3)&amp;" "&amp;RIGHT(_xlpm.d,4)))</f>
        <v>071 313 2190</v>
      </c>
      <c r="J820" s="5" t="str" cm="1">
        <f t="array" ref="J820">_xlfn.IFS(ISTEXT(citizen_services_records_log!J820),citizen_services_records_log!J820,ISBLANK(citizen_services_records_log!J820),"None")</f>
        <v>Ward 3</v>
      </c>
      <c r="K820" s="5" t="str" cm="1">
        <f t="array" ref="K820">_xlfn.IFS(ISTEXT(citizen_services_records_log!K820),citizen_services_records_log!K820, ISBLANK(citizen_services_records_log!K820),"None")</f>
        <v>Child Support Grant</v>
      </c>
      <c r="L820" s="5" t="str" cm="1">
        <f t="array" ref="L820">SUBSTITUTE(PROPER(_xlfn.IFS(ISTEXT(citizen_services_records_log!L820),citizen_services_records_log!L820, ISBLANK(citizen_services_records_log!L820),"None")),"Id","ID",1)</f>
        <v>Pending Verification</v>
      </c>
      <c r="M820" s="5" t="str" cm="1">
        <f t="array" ref="M820">IF(citizen_services_records_log!M820 = "Re-opened","Re-opened",PROPER(_xlfn.IFS(ISTEXT(citizen_services_records_log!M820),citizen_services_records_log!M820, ISBLANK(citizen_services_records_log!M820),"None")))</f>
        <v>Captured</v>
      </c>
      <c r="N820" s="5" t="str" cm="1">
        <f t="array" ref="N820">(_xlfn.IFS(ISTEXT(citizen_services_records_log!N820),citizen_services_records_log!N820,ISBLANK(citizen_services_records_log!N820),"None"))</f>
        <v>Q133</v>
      </c>
      <c r="O820" s="5" t="str" cm="1">
        <f t="array" ref="O820">_xlfn.IFS(ISTEXT(citizen_services_records_log!O820),PROPER(citizen_services_records_log!O820),ISBLANK(citizen_services_records_log!O820),"None")</f>
        <v>Deon Khumalo</v>
      </c>
      <c r="P820" s="4">
        <f>IF(ISBLANK(citizen_services_records_log!P820),"None",IF(ISNUMBER(citizen_services_records_log!P820),citizen_services_records_log!P820,DATE(RIGHT(citizen_services_records_log!P820,4),MID(citizen_services_records_log!P820,4,2),LEFT(citizen_services_records_log!P820,2))))</f>
        <v>46148</v>
      </c>
      <c r="Q820" s="5" t="str" cm="1">
        <f t="array" ref="Q820">SUBSTITUTE(_xlfn.IFS(ISTEXT(citizen_services_records_log!Q820),PROPER(citizen_services_records_log!Q820),ISBLANK(citizen_services_records_log!Q820),"None"),"Id","ID",1)</f>
        <v>Follow-Up Call Required To Confirm Banking Details</v>
      </c>
    </row>
    <row r="821" spans="1:17" x14ac:dyDescent="0.3">
      <c r="A821" s="5" t="str">
        <f>IF(ISBLANK(citizen_services_records_log!A821),"None",(CONCATENATE(UPPER(_xlfn.TEXTBEFORE(SUBSTITUTE(citizen_services_records_log!A821, "-", ""), {"0","1","2","3","4","5","6","7","8","9"}, 1)),"-",RIGHT(citizen_services_records_log!A821,6))))</f>
        <v>CLN-000619</v>
      </c>
      <c r="B821" s="2">
        <f>IF(ISBLANK(citizen_services_records_log!B821),"None",IF(ISNUMBER(citizen_services_records_log!B821),citizen_services_records_log!B821,DATE(RIGHT(citizen_services_records_log!B821,4),MID(citizen_services_records_log!B821,4,2),LEFT(citizen_services_records_log!B821,2))))</f>
        <v>46156</v>
      </c>
      <c r="C821" s="5" t="str">
        <f>IF(citizen_services_records_log!C821 = "SASSA Grant Status Enquiry","SASSA - Grant Status Enquiry",IF(citizen_services_records_log!C821 = "SASSA Grant Application",  "SASSA - Grant Application", IF(citizen_services_records_log!C821=0,"None", citizen_services_records_log!C821)))</f>
        <v>Clinic - General Consultation</v>
      </c>
      <c r="D821" s="5" t="str" cm="1">
        <f t="array" ref="D821">_xlfn.IFS(ISTEXT(citizen_services_records_log!D821),PROPER(citizen_services_records_log!D821),ISBLANK(citizen_services_records_log!D821),"None")</f>
        <v>Emfuleni Municipal Office</v>
      </c>
      <c r="E821" s="5" t="str" cm="1">
        <f t="array" ref="E821">_xlfn.IFS(ISTEXT(citizen_services_records_log!E821),PROPER(citizen_services_records_log!E821),ISBLANK(citizen_services_records_log!E821),"None")</f>
        <v>Bongani Van Der Merwe</v>
      </c>
      <c r="F821" s="6" cm="1">
        <f t="array" ref="F821">_xlfn.IFS(ISBLANK(citizen_services_records_log!F821),"None", TYPE(citizen_services_records_log!F821)=1,citizen_services_records_log!F821,citizen_services_records_log!F821="ID NOT PROVIDED","ID not provided" )</f>
        <v>8200000000000</v>
      </c>
      <c r="G821" s="4">
        <f>IF(ISBLANK(citizen_services_records_log!G821),"None",IF(ISNUMBER(citizen_services_records_log!G821),citizen_services_records_log!G821,DATE(RIGHT(citizen_services_records_log!G821,4),MID(citizen_services_records_log!G821,4,2),LEFT(citizen_services_records_log!G821,2))))</f>
        <v>29989</v>
      </c>
      <c r="H821" s="5" t="str" cm="1">
        <f t="array" ref="H821">_xlfn.IFS(citizen_services_records_log!H821="M", "Male", citizen_services_records_log!H821 = "F", "Female", citizen_services_records_log!H821="male", "Male", citizen_services_records_log!H821="female","Female", ISBLANK(citizen_services_records_log!H821),"None", citizen_services_records_log!H821 = "Female", "Female", citizen_services_records_log!H821="Male","Male")</f>
        <v>Male</v>
      </c>
      <c r="I821" s="6" t="str">
        <f>IF(OR(ISBLANK(citizen_services_records_log!I821),UPPER(TRIM(citizen_services_records_log!I821))="N/A"),"None",_xlfn.LET(_xlpm.d,RIGHT(SUBSTITUTE(SUBSTITUTE(SUBSTITUTE(SUBSTITUTE(citizen_services_records_log!I821," ",""),"-",""),"(",""),")",""),9),"0"&amp;LEFT(_xlpm.d,2)&amp;" "&amp;MID(_xlpm.d,3,3)&amp;" "&amp;RIGHT(_xlpm.d,4)))</f>
        <v>068 969 1824</v>
      </c>
      <c r="J821" s="5" t="str" cm="1">
        <f t="array" ref="J821">_xlfn.IFS(ISTEXT(citizen_services_records_log!J821),citizen_services_records_log!J821,ISBLANK(citizen_services_records_log!J821),"None")</f>
        <v>Ward 23</v>
      </c>
      <c r="K821" s="5" t="str" cm="1">
        <f t="array" ref="K821">_xlfn.IFS(ISTEXT(citizen_services_records_log!K821),citizen_services_records_log!K821, ISBLANK(citizen_services_records_log!K821),"None")</f>
        <v>None</v>
      </c>
      <c r="L821" s="5" t="str" cm="1">
        <f t="array" ref="L821">SUBSTITUTE(PROPER(_xlfn.IFS(ISTEXT(citizen_services_records_log!L821),citizen_services_records_log!L821, ISBLANK(citizen_services_records_log!L821),"None")),"Id","ID",1)</f>
        <v>Complete</v>
      </c>
      <c r="M821" s="5" t="str" cm="1">
        <f t="array" ref="M821">IF(citizen_services_records_log!M821 = "Re-opened","Re-opened",PROPER(_xlfn.IFS(ISTEXT(citizen_services_records_log!M821),citizen_services_records_log!M821, ISBLANK(citizen_services_records_log!M821),"None")))</f>
        <v>Captured</v>
      </c>
      <c r="N821" s="5" t="str" cm="1">
        <f t="array" ref="N821">(_xlfn.IFS(ISTEXT(citizen_services_records_log!N821),citizen_services_records_log!N821,ISBLANK(citizen_services_records_log!N821),"None"))</f>
        <v>Q174</v>
      </c>
      <c r="O821" s="5" t="str" cm="1">
        <f t="array" ref="O821">_xlfn.IFS(ISTEXT(citizen_services_records_log!O821),PROPER(citizen_services_records_log!O821),ISBLANK(citizen_services_records_log!O821),"None")</f>
        <v>Werner Sithole</v>
      </c>
      <c r="P821" s="4" t="str">
        <f>IF(ISBLANK(citizen_services_records_log!P821),"None",IF(ISNUMBER(citizen_services_records_log!P821),citizen_services_records_log!P821,DATE(RIGHT(citizen_services_records_log!P821,4),MID(citizen_services_records_log!P821,4,2),LEFT(citizen_services_records_log!P821,2))))</f>
        <v>None</v>
      </c>
      <c r="Q821" s="5" t="str" cm="1">
        <f t="array" ref="Q821">SUBSTITUTE(_xlfn.IFS(ISTEXT(citizen_services_records_log!Q821),PROPER(citizen_services_records_log!Q821),ISBLANK(citizen_services_records_log!Q821),"None"),"Id","ID",1)</f>
        <v>Grant Payment Query - Referred To Sassa Call Centre</v>
      </c>
    </row>
    <row r="822" spans="1:17" x14ac:dyDescent="0.3">
      <c r="A822" s="5" t="str">
        <f>IF(ISBLANK(citizen_services_records_log!A822),"None",(CONCATENATE(UPPER(_xlfn.TEXTBEFORE(SUBSTITUTE(citizen_services_records_log!A822, "-", ""), {"0","1","2","3","4","5","6","7","8","9"}, 1)),"-",RIGHT(citizen_services_records_log!A822,6))))</f>
        <v>SASSA-000517</v>
      </c>
      <c r="B822" s="2">
        <f>IF(ISBLANK(citizen_services_records_log!B822),"None",IF(ISNUMBER(citizen_services_records_log!B822),citizen_services_records_log!B822,DATE(RIGHT(citizen_services_records_log!B822,4),MID(citizen_services_records_log!B822,4,2),LEFT(citizen_services_records_log!B822,2))))</f>
        <v>46063</v>
      </c>
      <c r="C822" s="5" t="str">
        <f>IF(citizen_services_records_log!C822 = "SASSA Grant Status Enquiry","SASSA - Grant Status Enquiry",IF(citizen_services_records_log!C822 = "SASSA Grant Application",  "SASSA - Grant Application", IF(citizen_services_records_log!C822=0,"None", citizen_services_records_log!C822)))</f>
        <v>SASSA - Grant Application</v>
      </c>
      <c r="D822" s="5" t="str" cm="1">
        <f t="array" ref="D822">_xlfn.IFS(ISTEXT(citizen_services_records_log!D822),PROPER(citizen_services_records_log!D822),ISBLANK(citizen_services_records_log!D822),"None")</f>
        <v>Vanderbijlpark Home Affairs</v>
      </c>
      <c r="E822" s="5" t="str" cm="1">
        <f t="array" ref="E822">_xlfn.IFS(ISTEXT(citizen_services_records_log!E822),PROPER(citizen_services_records_log!E822),ISBLANK(citizen_services_records_log!E822),"None")</f>
        <v>None</v>
      </c>
      <c r="F822" s="6" cm="1">
        <f t="array" ref="F822">_xlfn.IFS(ISBLANK(citizen_services_records_log!F822),"None", TYPE(citizen_services_records_log!F822)=1,citizen_services_records_log!F822,citizen_services_records_log!F822="ID NOT PROVIDED","ID not provided" )</f>
        <v>7300000000000</v>
      </c>
      <c r="G822" s="4" t="str">
        <f>IF(ISBLANK(citizen_services_records_log!G822),"None",IF(ISNUMBER(citizen_services_records_log!G822),citizen_services_records_log!G822,DATE(RIGHT(citizen_services_records_log!G822,4),MID(citizen_services_records_log!G822,4,2),LEFT(citizen_services_records_log!G822,2))))</f>
        <v>None</v>
      </c>
      <c r="H822" s="5" t="str" cm="1">
        <f t="array" ref="H822">_xlfn.IFS(citizen_services_records_log!H822="M", "Male", citizen_services_records_log!H822 = "F", "Female", citizen_services_records_log!H822="male", "Male", citizen_services_records_log!H822="female","Female", ISBLANK(citizen_services_records_log!H822),"None", citizen_services_records_log!H822 = "Female", "Female", citizen_services_records_log!H822="Male","Male")</f>
        <v>Female</v>
      </c>
      <c r="I822" s="6" t="str">
        <f>IF(OR(ISBLANK(citizen_services_records_log!I822),UPPER(TRIM(citizen_services_records_log!I822))="N/A"),"None",_xlfn.LET(_xlpm.d,RIGHT(SUBSTITUTE(SUBSTITUTE(SUBSTITUTE(SUBSTITUTE(citizen_services_records_log!I822," ",""),"-",""),"(",""),")",""),9),"0"&amp;LEFT(_xlpm.d,2)&amp;" "&amp;MID(_xlpm.d,3,3)&amp;" "&amp;RIGHT(_xlpm.d,4)))</f>
        <v>067 855 1637</v>
      </c>
      <c r="J822" s="5" t="str" cm="1">
        <f t="array" ref="J822">_xlfn.IFS(ISTEXT(citizen_services_records_log!J822),citizen_services_records_log!J822,ISBLANK(citizen_services_records_log!J822),"None")</f>
        <v>Ward 6</v>
      </c>
      <c r="K822" s="5" t="str" cm="1">
        <f t="array" ref="K822">_xlfn.IFS(ISTEXT(citizen_services_records_log!K822),citizen_services_records_log!K822, ISBLANK(citizen_services_records_log!K822),"None")</f>
        <v>Child Support Grant</v>
      </c>
      <c r="L822" s="5" t="str" cm="1">
        <f t="array" ref="L822">SUBSTITUTE(PROPER(_xlfn.IFS(ISTEXT(citizen_services_records_log!L822),citizen_services_records_log!L822, ISBLANK(citizen_services_records_log!L822),"None")),"Id","ID",1)</f>
        <v>Approved</v>
      </c>
      <c r="M822" s="5" t="str" cm="1">
        <f t="array" ref="M822">IF(citizen_services_records_log!M822 = "Re-opened","Re-opened",PROPER(_xlfn.IFS(ISTEXT(citizen_services_records_log!M822),citizen_services_records_log!M822, ISBLANK(citizen_services_records_log!M822),"None")))</f>
        <v>Re-opened</v>
      </c>
      <c r="N822" s="5" t="str" cm="1">
        <f t="array" ref="N822">(_xlfn.IFS(ISTEXT(citizen_services_records_log!N822),citizen_services_records_log!N822,ISBLANK(citizen_services_records_log!N822),"None"))</f>
        <v>Q294</v>
      </c>
      <c r="O822" s="5" t="str" cm="1">
        <f t="array" ref="O822">_xlfn.IFS(ISTEXT(citizen_services_records_log!O822),PROPER(citizen_services_records_log!O822),ISBLANK(citizen_services_records_log!O822),"None")</f>
        <v>Werner Meyer</v>
      </c>
      <c r="P822" s="4" t="str">
        <f>IF(ISBLANK(citizen_services_records_log!P822),"None",IF(ISNUMBER(citizen_services_records_log!P822),citizen_services_records_log!P822,DATE(RIGHT(citizen_services_records_log!P822,4),MID(citizen_services_records_log!P822,4,2),LEFT(citizen_services_records_log!P822,2))))</f>
        <v>None</v>
      </c>
      <c r="Q822" s="5" t="str" cm="1">
        <f t="array" ref="Q822">SUBSTITUTE(_xlfn.IFS(ISTEXT(citizen_services_records_log!Q822),PROPER(citizen_services_records_log!Q822),ISBLANK(citizen_services_records_log!Q822),"None"),"Id","ID",1)</f>
        <v>Client To Return With Proof Of Residence</v>
      </c>
    </row>
    <row r="823" spans="1:17" x14ac:dyDescent="0.3">
      <c r="A823" s="5" t="str">
        <f>IF(ISBLANK(citizen_services_records_log!A823),"None",(CONCATENATE(UPPER(_xlfn.TEXTBEFORE(SUBSTITUTE(citizen_services_records_log!A823, "-", ""), {"0","1","2","3","4","5","6","7","8","9"}, 1)),"-",RIGHT(citizen_services_records_log!A823,6))))</f>
        <v>DHA-001035</v>
      </c>
      <c r="B823" s="2">
        <f>IF(ISBLANK(citizen_services_records_log!B823),"None",IF(ISNUMBER(citizen_services_records_log!B823),citizen_services_records_log!B823,DATE(RIGHT(citizen_services_records_log!B823,4),MID(citizen_services_records_log!B823,4,2),LEFT(citizen_services_records_log!B823,2))))</f>
        <v>46273</v>
      </c>
      <c r="C823" s="5" t="str">
        <f>IF(citizen_services_records_log!C823 = "SASSA Grant Status Enquiry","SASSA - Grant Status Enquiry",IF(citizen_services_records_log!C823 = "SASSA Grant Application",  "SASSA - Grant Application", IF(citizen_services_records_log!C823=0,"None", citizen_services_records_log!C823)))</f>
        <v>Home Affairs - Passport Application</v>
      </c>
      <c r="D823" s="5" t="str" cm="1">
        <f t="array" ref="D823">_xlfn.IFS(ISTEXT(citizen_services_records_log!D823),PROPER(citizen_services_records_log!D823),ISBLANK(citizen_services_records_log!D823),"None")</f>
        <v>Evaton Sassa Office</v>
      </c>
      <c r="E823" s="5" t="str" cm="1">
        <f t="array" ref="E823">_xlfn.IFS(ISTEXT(citizen_services_records_log!E823),PROPER(citizen_services_records_log!E823),ISBLANK(citizen_services_records_log!E823),"None")</f>
        <v>Kagiso Botha</v>
      </c>
      <c r="F823" s="6" cm="1">
        <f t="array" ref="F823">_xlfn.IFS(ISBLANK(citizen_services_records_log!F823),"None", TYPE(citizen_services_records_log!F823)=1,citizen_services_records_log!F823,citizen_services_records_log!F823="ID NOT PROVIDED","ID not provided" )</f>
        <v>9800000000000</v>
      </c>
      <c r="G823" s="4">
        <f>IF(ISBLANK(citizen_services_records_log!G823),"None",IF(ISNUMBER(citizen_services_records_log!G823),citizen_services_records_log!G823,DATE(RIGHT(citizen_services_records_log!G823,4),MID(citizen_services_records_log!G823,4,2),LEFT(citizen_services_records_log!G823,2))))</f>
        <v>35799</v>
      </c>
      <c r="H823" s="5" t="str" cm="1">
        <f t="array" ref="H823">_xlfn.IFS(citizen_services_records_log!H823="M", "Male", citizen_services_records_log!H823 = "F", "Female", citizen_services_records_log!H823="male", "Male", citizen_services_records_log!H823="female","Female", ISBLANK(citizen_services_records_log!H823),"None", citizen_services_records_log!H823 = "Female", "Female", citizen_services_records_log!H823="Male","Male")</f>
        <v>None</v>
      </c>
      <c r="I823" s="6" t="str">
        <f>IF(OR(ISBLANK(citizen_services_records_log!I823),UPPER(TRIM(citizen_services_records_log!I823))="N/A"),"None",_xlfn.LET(_xlpm.d,RIGHT(SUBSTITUTE(SUBSTITUTE(SUBSTITUTE(SUBSTITUTE(citizen_services_records_log!I823," ",""),"-",""),"(",""),")",""),9),"0"&amp;LEFT(_xlpm.d,2)&amp;" "&amp;MID(_xlpm.d,3,3)&amp;" "&amp;RIGHT(_xlpm.d,4)))</f>
        <v>082 651 5293</v>
      </c>
      <c r="J823" s="5" t="str" cm="1">
        <f t="array" ref="J823">_xlfn.IFS(ISTEXT(citizen_services_records_log!J823),citizen_services_records_log!J823,ISBLANK(citizen_services_records_log!J823),"None")</f>
        <v>Ward 5</v>
      </c>
      <c r="K823" s="5" t="str" cm="1">
        <f t="array" ref="K823">_xlfn.IFS(ISTEXT(citizen_services_records_log!K823),citizen_services_records_log!K823, ISBLANK(citizen_services_records_log!K823),"None")</f>
        <v>None</v>
      </c>
      <c r="L823" s="5" t="str" cm="1">
        <f t="array" ref="L823">SUBSTITUTE(PROPER(_xlfn.IFS(ISTEXT(citizen_services_records_log!L823),citizen_services_records_log!L823, ISBLANK(citizen_services_records_log!L823),"None")),"Id","ID",1)</f>
        <v>Complete</v>
      </c>
      <c r="M823" s="5" t="str" cm="1">
        <f t="array" ref="M823">IF(citizen_services_records_log!M823 = "Re-opened","Re-opened",PROPER(_xlfn.IFS(ISTEXT(citizen_services_records_log!M823),citizen_services_records_log!M823, ISBLANK(citizen_services_records_log!M823),"None")))</f>
        <v>Resolved</v>
      </c>
      <c r="N823" s="5" t="str" cm="1">
        <f t="array" ref="N823">(_xlfn.IFS(ISTEXT(citizen_services_records_log!N823),citizen_services_records_log!N823,ISBLANK(citizen_services_records_log!N823),"None"))</f>
        <v>None</v>
      </c>
      <c r="O823" s="5" t="str" cm="1">
        <f t="array" ref="O823">_xlfn.IFS(ISTEXT(citizen_services_records_log!O823),PROPER(citizen_services_records_log!O823),ISBLANK(citizen_services_records_log!O823),"None")</f>
        <v>None</v>
      </c>
      <c r="P823" s="4" t="str">
        <f>IF(ISBLANK(citizen_services_records_log!P823),"None",IF(ISNUMBER(citizen_services_records_log!P823),citizen_services_records_log!P823,DATE(RIGHT(citizen_services_records_log!P823,4),MID(citizen_services_records_log!P823,4,2),LEFT(citizen_services_records_log!P823,2))))</f>
        <v>None</v>
      </c>
      <c r="Q823" s="5" t="str" cm="1">
        <f t="array" ref="Q823">SUBSTITUTE(_xlfn.IFS(ISTEXT(citizen_services_records_log!Q823),PROPER(citizen_services_records_log!Q823),ISBLANK(citizen_services_records_log!Q823),"None"),"Id","ID",1)</f>
        <v>Duplicate Application Found On System - Flagged</v>
      </c>
    </row>
    <row r="824" spans="1:17" x14ac:dyDescent="0.3">
      <c r="A824" s="5" t="str">
        <f>IF(ISBLANK(citizen_services_records_log!A824),"None",(CONCATENATE(UPPER(_xlfn.TEXTBEFORE(SUBSTITUTE(citizen_services_records_log!A824, "-", ""), {"0","1","2","3","4","5","6","7","8","9"}, 1)),"-",RIGHT(citizen_services_records_log!A824,6))))</f>
        <v>DHA-000103</v>
      </c>
      <c r="B824" s="2">
        <f>IF(ISBLANK(citizen_services_records_log!B824),"None",IF(ISNUMBER(citizen_services_records_log!B824),citizen_services_records_log!B824,DATE(RIGHT(citizen_services_records_log!B824,4),MID(citizen_services_records_log!B824,4,2),LEFT(citizen_services_records_log!B824,2))))</f>
        <v>46004</v>
      </c>
      <c r="C824" s="5" t="str">
        <f>IF(citizen_services_records_log!C824 = "SASSA Grant Status Enquiry","SASSA - Grant Status Enquiry",IF(citizen_services_records_log!C824 = "SASSA Grant Application",  "SASSA - Grant Application", IF(citizen_services_records_log!C824=0,"None", citizen_services_records_log!C824)))</f>
        <v>Home Affairs - Birth Certificate</v>
      </c>
      <c r="D824" s="5" t="str" cm="1">
        <f t="array" ref="D824">_xlfn.IFS(ISTEXT(citizen_services_records_log!D824),PROPER(citizen_services_records_log!D824),ISBLANK(citizen_services_records_log!D824),"None")</f>
        <v>Sebokeng Sassa Office</v>
      </c>
      <c r="E824" s="5" t="str" cm="1">
        <f t="array" ref="E824">_xlfn.IFS(ISTEXT(citizen_services_records_log!E824),PROPER(citizen_services_records_log!E824),ISBLANK(citizen_services_records_log!E824),"None")</f>
        <v>Grace Ndlovu</v>
      </c>
      <c r="F824" s="6" cm="1">
        <f t="array" ref="F824">_xlfn.IFS(ISBLANK(citizen_services_records_log!F824),"None", TYPE(citizen_services_records_log!F824)=1,citizen_services_records_log!F824,citizen_services_records_log!F824="ID NOT PROVIDED","ID not provided" )</f>
        <v>8710000000000</v>
      </c>
      <c r="G824" s="4">
        <f>IF(ISBLANK(citizen_services_records_log!G824),"None",IF(ISNUMBER(citizen_services_records_log!G824),citizen_services_records_log!G824,DATE(RIGHT(citizen_services_records_log!G824,4),MID(citizen_services_records_log!G824,4,2),LEFT(citizen_services_records_log!G824,2))))</f>
        <v>32054</v>
      </c>
      <c r="H824" s="5" t="str" cm="1">
        <f t="array" ref="H824">_xlfn.IFS(citizen_services_records_log!H824="M", "Male", citizen_services_records_log!H824 = "F", "Female", citizen_services_records_log!H824="male", "Male", citizen_services_records_log!H824="female","Female", ISBLANK(citizen_services_records_log!H824),"None", citizen_services_records_log!H824 = "Female", "Female", citizen_services_records_log!H824="Male","Male")</f>
        <v>None</v>
      </c>
      <c r="I824" s="6" t="str">
        <f>IF(OR(ISBLANK(citizen_services_records_log!I824),UPPER(TRIM(citizen_services_records_log!I824))="N/A"),"None",_xlfn.LET(_xlpm.d,RIGHT(SUBSTITUTE(SUBSTITUTE(SUBSTITUTE(SUBSTITUTE(citizen_services_records_log!I824," ",""),"-",""),"(",""),")",""),9),"0"&amp;LEFT(_xlpm.d,2)&amp;" "&amp;MID(_xlpm.d,3,3)&amp;" "&amp;RIGHT(_xlpm.d,4)))</f>
        <v>075 429 2652</v>
      </c>
      <c r="J824" s="5" t="str" cm="1">
        <f t="array" ref="J824">_xlfn.IFS(ISTEXT(citizen_services_records_log!J824),citizen_services_records_log!J824,ISBLANK(citizen_services_records_log!J824),"None")</f>
        <v>Ward 24</v>
      </c>
      <c r="K824" s="5" t="str" cm="1">
        <f t="array" ref="K824">_xlfn.IFS(ISTEXT(citizen_services_records_log!K824),citizen_services_records_log!K824, ISBLANK(citizen_services_records_log!K824),"None")</f>
        <v>Care Dependency Grant</v>
      </c>
      <c r="L824" s="5" t="str" cm="1">
        <f t="array" ref="L824">SUBSTITUTE(PROPER(_xlfn.IFS(ISTEXT(citizen_services_records_log!L824),citizen_services_records_log!L824, ISBLANK(citizen_services_records_log!L824),"None")),"Id","ID",1)</f>
        <v>Rejected</v>
      </c>
      <c r="M824" s="5" t="str" cm="1">
        <f t="array" ref="M824">IF(citizen_services_records_log!M824 = "Re-opened","Re-opened",PROPER(_xlfn.IFS(ISTEXT(citizen_services_records_log!M824),citizen_services_records_log!M824, ISBLANK(citizen_services_records_log!M824),"None")))</f>
        <v>Closed</v>
      </c>
      <c r="N824" s="5" t="str" cm="1">
        <f t="array" ref="N824">(_xlfn.IFS(ISTEXT(citizen_services_records_log!N824),citizen_services_records_log!N824,ISBLANK(citizen_services_records_log!N824),"None"))</f>
        <v>None</v>
      </c>
      <c r="O824" s="5" t="str" cm="1">
        <f t="array" ref="O824">_xlfn.IFS(ISTEXT(citizen_services_records_log!O824),PROPER(citizen_services_records_log!O824),ISBLANK(citizen_services_records_log!O824),"None")</f>
        <v>Zanele Radebe</v>
      </c>
      <c r="P824" s="4" t="str">
        <f>IF(ISBLANK(citizen_services_records_log!P824),"None",IF(ISNUMBER(citizen_services_records_log!P824),citizen_services_records_log!P824,DATE(RIGHT(citizen_services_records_log!P824,4),MID(citizen_services_records_log!P824,4,2),LEFT(citizen_services_records_log!P824,2))))</f>
        <v>None</v>
      </c>
      <c r="Q824" s="5" t="str" cm="1">
        <f t="array" ref="Q824">SUBSTITUTE(_xlfn.IFS(ISTEXT(citizen_services_records_log!Q824),PROPER(citizen_services_records_log!Q824),ISBLANK(citizen_services_records_log!Q824),"None"),"Id","ID",1)</f>
        <v>Record Incomplete - Contact Number Illegible On Form</v>
      </c>
    </row>
    <row r="825" spans="1:17" x14ac:dyDescent="0.3">
      <c r="A825" s="5" t="str">
        <f>IF(ISBLANK(citizen_services_records_log!A825),"None",(CONCATENATE(UPPER(_xlfn.TEXTBEFORE(SUBSTITUTE(citizen_services_records_log!A825, "-", ""), {"0","1","2","3","4","5","6","7","8","9"}, 1)),"-",RIGHT(citizen_services_records_log!A825,6))))</f>
        <v>DHA-000416</v>
      </c>
      <c r="B825" s="2">
        <f>IF(ISBLANK(citizen_services_records_log!B825),"None",IF(ISNUMBER(citizen_services_records_log!B825),citizen_services_records_log!B825,DATE(RIGHT(citizen_services_records_log!B825,4),MID(citizen_services_records_log!B825,4,2),LEFT(citizen_services_records_log!B825,2))))</f>
        <v>46160</v>
      </c>
      <c r="C825" s="5" t="str">
        <f>IF(citizen_services_records_log!C825 = "SASSA Grant Status Enquiry","SASSA - Grant Status Enquiry",IF(citizen_services_records_log!C825 = "SASSA Grant Application",  "SASSA - Grant Application", IF(citizen_services_records_log!C825=0,"None", citizen_services_records_log!C825)))</f>
        <v>Home Affairs - Birth Certificate</v>
      </c>
      <c r="D825" s="5" t="str" cm="1">
        <f t="array" ref="D825">_xlfn.IFS(ISTEXT(citizen_services_records_log!D825),PROPER(citizen_services_records_log!D825),ISBLANK(citizen_services_records_log!D825),"None")</f>
        <v>Meyerton Municipal Office</v>
      </c>
      <c r="E825" s="5" t="str" cm="1">
        <f t="array" ref="E825">_xlfn.IFS(ISTEXT(citizen_services_records_log!E825),PROPER(citizen_services_records_log!E825),ISBLANK(citizen_services_records_log!E825),"None")</f>
        <v>Bongani Mokoena</v>
      </c>
      <c r="F825" s="6" cm="1">
        <f t="array" ref="F825">_xlfn.IFS(ISBLANK(citizen_services_records_log!F825),"None", TYPE(citizen_services_records_log!F825)=1,citizen_services_records_log!F825,citizen_services_records_log!F825="ID NOT PROVIDED","ID not provided" )</f>
        <v>47050580690</v>
      </c>
      <c r="G825" s="4">
        <f>IF(ISBLANK(citizen_services_records_log!G825),"None",IF(ISNUMBER(citizen_services_records_log!G825),citizen_services_records_log!G825,DATE(RIGHT(citizen_services_records_log!G825,4),MID(citizen_services_records_log!G825,4,2),LEFT(citizen_services_records_log!G825,2))))</f>
        <v>17292</v>
      </c>
      <c r="H825" s="5" t="str" cm="1">
        <f t="array" ref="H825">_xlfn.IFS(citizen_services_records_log!H825="M", "Male", citizen_services_records_log!H825 = "F", "Female", citizen_services_records_log!H825="male", "Male", citizen_services_records_log!H825="female","Female", ISBLANK(citizen_services_records_log!H825),"None", citizen_services_records_log!H825 = "Female", "Female", citizen_services_records_log!H825="Male","Male")</f>
        <v>Male</v>
      </c>
      <c r="I825" s="6" t="str">
        <f>IF(OR(ISBLANK(citizen_services_records_log!I825),UPPER(TRIM(citizen_services_records_log!I825))="N/A"),"None",_xlfn.LET(_xlpm.d,RIGHT(SUBSTITUTE(SUBSTITUTE(SUBSTITUTE(SUBSTITUTE(citizen_services_records_log!I825," ",""),"-",""),"(",""),")",""),9),"0"&amp;LEFT(_xlpm.d,2)&amp;" "&amp;MID(_xlpm.d,3,3)&amp;" "&amp;RIGHT(_xlpm.d,4)))</f>
        <v>None</v>
      </c>
      <c r="J825" s="5" t="str" cm="1">
        <f t="array" ref="J825">_xlfn.IFS(ISTEXT(citizen_services_records_log!J825),citizen_services_records_log!J825,ISBLANK(citizen_services_records_log!J825),"None")</f>
        <v>Ward 16</v>
      </c>
      <c r="K825" s="5" t="str" cm="1">
        <f t="array" ref="K825">_xlfn.IFS(ISTEXT(citizen_services_records_log!K825),citizen_services_records_log!K825, ISBLANK(citizen_services_records_log!K825),"None")</f>
        <v>None</v>
      </c>
      <c r="L825" s="5" t="str" cm="1">
        <f t="array" ref="L825">SUBSTITUTE(PROPER(_xlfn.IFS(ISTEXT(citizen_services_records_log!L825),citizen_services_records_log!L825, ISBLANK(citizen_services_records_log!L825),"None")),"Id","ID",1)</f>
        <v>Under Review</v>
      </c>
      <c r="M825" s="5" t="str" cm="1">
        <f t="array" ref="M825">IF(citizen_services_records_log!M825 = "Re-opened","Re-opened",PROPER(_xlfn.IFS(ISTEXT(citizen_services_records_log!M825),citizen_services_records_log!M825, ISBLANK(citizen_services_records_log!M825),"None")))</f>
        <v>None</v>
      </c>
      <c r="N825" s="5" t="str" cm="1">
        <f t="array" ref="N825">(_xlfn.IFS(ISTEXT(citizen_services_records_log!N825),citizen_services_records_log!N825,ISBLANK(citizen_services_records_log!N825),"None"))</f>
        <v>Q252</v>
      </c>
      <c r="O825" s="5" t="str" cm="1">
        <f t="array" ref="O825">_xlfn.IFS(ISTEXT(citizen_services_records_log!O825),PROPER(citizen_services_records_log!O825),ISBLANK(citizen_services_records_log!O825),"None")</f>
        <v>Palesa Mahlangu</v>
      </c>
      <c r="P825" s="4" t="str">
        <f>IF(ISBLANK(citizen_services_records_log!P825),"None",IF(ISNUMBER(citizen_services_records_log!P825),citizen_services_records_log!P825,DATE(RIGHT(citizen_services_records_log!P825,4),MID(citizen_services_records_log!P825,4,2),LEFT(citizen_services_records_log!P825,2))))</f>
        <v>None</v>
      </c>
      <c r="Q825" s="5" t="str" cm="1">
        <f t="array" ref="Q825">SUBSTITUTE(_xlfn.IFS(ISTEXT(citizen_services_records_log!Q825),PROPER(citizen_services_records_log!Q825),ISBLANK(citizen_services_records_log!Q825),"None"),"Id","ID",1)</f>
        <v>Duplicate Application Found On System - Flagged</v>
      </c>
    </row>
    <row r="826" spans="1:17" x14ac:dyDescent="0.3">
      <c r="A826" s="5" t="str">
        <f>IF(ISBLANK(citizen_services_records_log!A826),"None",(CONCATENATE(UPPER(_xlfn.TEXTBEFORE(SUBSTITUTE(citizen_services_records_log!A826, "-", ""), {"0","1","2","3","4","5","6","7","8","9"}, 1)),"-",RIGHT(citizen_services_records_log!A826,6))))</f>
        <v>MUN-000846</v>
      </c>
      <c r="B826" s="2">
        <f>IF(ISBLANK(citizen_services_records_log!B826),"None",IF(ISNUMBER(citizen_services_records_log!B826),citizen_services_records_log!B826,DATE(RIGHT(citizen_services_records_log!B826,4),MID(citizen_services_records_log!B826,4,2),LEFT(citizen_services_records_log!B826,2))))</f>
        <v>46043</v>
      </c>
      <c r="C826" s="5" t="str">
        <f>IF(citizen_services_records_log!C826 = "SASSA Grant Status Enquiry","SASSA - Grant Status Enquiry",IF(citizen_services_records_log!C826 = "SASSA Grant Application",  "SASSA - Grant Application", IF(citizen_services_records_log!C826=0,"None", citizen_services_records_log!C826)))</f>
        <v>Municipal - Account Query</v>
      </c>
      <c r="D826" s="5" t="str" cm="1">
        <f t="array" ref="D826">_xlfn.IFS(ISTEXT(citizen_services_records_log!D826),PROPER(citizen_services_records_log!D826),ISBLANK(citizen_services_records_log!D826),"None")</f>
        <v>Vanderbijlpark Home Affairs</v>
      </c>
      <c r="E826" s="5" t="str" cm="1">
        <f t="array" ref="E826">_xlfn.IFS(ISTEXT(citizen_services_records_log!E826),PROPER(citizen_services_records_log!E826),ISBLANK(citizen_services_records_log!E826),"None")</f>
        <v>Willem Kruger</v>
      </c>
      <c r="F826" s="6" cm="1">
        <f t="array" ref="F826">_xlfn.IFS(ISBLANK(citizen_services_records_log!F826),"None", TYPE(citizen_services_records_log!F826)=1,citizen_services_records_log!F826,citizen_services_records_log!F826="ID NOT PROVIDED","ID not provided" )</f>
        <v>5510000000000</v>
      </c>
      <c r="G826" s="4">
        <f>IF(ISBLANK(citizen_services_records_log!G826),"None",IF(ISNUMBER(citizen_services_records_log!G826),citizen_services_records_log!G826,DATE(RIGHT(citizen_services_records_log!G826,4),MID(citizen_services_records_log!G826,4,2),LEFT(citizen_services_records_log!G826,2))))</f>
        <v>20449</v>
      </c>
      <c r="H826" s="5" t="str" cm="1">
        <f t="array" ref="H826">_xlfn.IFS(citizen_services_records_log!H826="M", "Male", citizen_services_records_log!H826 = "F", "Female", citizen_services_records_log!H826="male", "Male", citizen_services_records_log!H826="female","Female", ISBLANK(citizen_services_records_log!H826),"None", citizen_services_records_log!H826 = "Female", "Female", citizen_services_records_log!H826="Male","Male")</f>
        <v>Male</v>
      </c>
      <c r="I826" s="6" t="str">
        <f>IF(OR(ISBLANK(citizen_services_records_log!I826),UPPER(TRIM(citizen_services_records_log!I826))="N/A"),"None",_xlfn.LET(_xlpm.d,RIGHT(SUBSTITUTE(SUBSTITUTE(SUBSTITUTE(SUBSTITUTE(citizen_services_records_log!I826," ",""),"-",""),"(",""),")",""),9),"0"&amp;LEFT(_xlpm.d,2)&amp;" "&amp;MID(_xlpm.d,3,3)&amp;" "&amp;RIGHT(_xlpm.d,4)))</f>
        <v>None</v>
      </c>
      <c r="J826" s="5" t="str" cm="1">
        <f t="array" ref="J826">_xlfn.IFS(ISTEXT(citizen_services_records_log!J826),citizen_services_records_log!J826,ISBLANK(citizen_services_records_log!J826),"None")</f>
        <v>Ward 13</v>
      </c>
      <c r="K826" s="5" t="str" cm="1">
        <f t="array" ref="K826">_xlfn.IFS(ISTEXT(citizen_services_records_log!K826),citizen_services_records_log!K826, ISBLANK(citizen_services_records_log!K826),"None")</f>
        <v>None</v>
      </c>
      <c r="L826" s="5" t="str" cm="1">
        <f t="array" ref="L826">SUBSTITUTE(PROPER(_xlfn.IFS(ISTEXT(citizen_services_records_log!L826),citizen_services_records_log!L826, ISBLANK(citizen_services_records_log!L826),"None")),"Id","ID",1)</f>
        <v>Awaiting Home Affairs Confirmation</v>
      </c>
      <c r="M826" s="5" t="str" cm="1">
        <f t="array" ref="M826">IF(citizen_services_records_log!M826 = "Re-opened","Re-opened",PROPER(_xlfn.IFS(ISTEXT(citizen_services_records_log!M826),citizen_services_records_log!M826, ISBLANK(citizen_services_records_log!M826),"None")))</f>
        <v>Captured</v>
      </c>
      <c r="N826" s="5" t="str" cm="1">
        <f t="array" ref="N826">(_xlfn.IFS(ISTEXT(citizen_services_records_log!N826),citizen_services_records_log!N826,ISBLANK(citizen_services_records_log!N826),"None"))</f>
        <v>Q251</v>
      </c>
      <c r="O826" s="5" t="str" cm="1">
        <f t="array" ref="O826">_xlfn.IFS(ISTEXT(citizen_services_records_log!O826),PROPER(citizen_services_records_log!O826),ISBLANK(citizen_services_records_log!O826),"None")</f>
        <v>Lerato Nel</v>
      </c>
      <c r="P826" s="4">
        <f>IF(ISBLANK(citizen_services_records_log!P826),"None",IF(ISNUMBER(citizen_services_records_log!P826),citizen_services_records_log!P826,DATE(RIGHT(citizen_services_records_log!P826,4),MID(citizen_services_records_log!P826,4,2),LEFT(citizen_services_records_log!P826,2))))</f>
        <v>46072</v>
      </c>
      <c r="Q826" s="5" t="str" cm="1">
        <f t="array" ref="Q826">SUBSTITUTE(_xlfn.IFS(ISTEXT(citizen_services_records_log!Q826),PROPER(citizen_services_records_log!Q826),ISBLANK(citizen_services_records_log!Q826),"None"),"Id","ID",1)</f>
        <v>None</v>
      </c>
    </row>
    <row r="827" spans="1:17" x14ac:dyDescent="0.3">
      <c r="A827" s="5" t="str">
        <f>IF(ISBLANK(citizen_services_records_log!A827),"None",(CONCATENATE(UPPER(_xlfn.TEXTBEFORE(SUBSTITUTE(citizen_services_records_log!A827, "-", ""), {"0","1","2","3","4","5","6","7","8","9"}, 1)),"-",RIGHT(citizen_services_records_log!A827,6))))</f>
        <v>SASSA-000488</v>
      </c>
      <c r="B827" s="2">
        <f>IF(ISBLANK(citizen_services_records_log!B827),"None",IF(ISNUMBER(citizen_services_records_log!B827),citizen_services_records_log!B827,DATE(RIGHT(citizen_services_records_log!B827,4),MID(citizen_services_records_log!B827,4,2),LEFT(citizen_services_records_log!B827,2))))</f>
        <v>46131</v>
      </c>
      <c r="C827" s="5" t="str">
        <f>IF(citizen_services_records_log!C827 = "SASSA Grant Status Enquiry","SASSA - Grant Status Enquiry",IF(citizen_services_records_log!C827 = "SASSA Grant Application",  "SASSA - Grant Application", IF(citizen_services_records_log!C827=0,"None", citizen_services_records_log!C827)))</f>
        <v>SASSA - Grant Status Enquiry</v>
      </c>
      <c r="D827" s="5" t="str" cm="1">
        <f t="array" ref="D827">_xlfn.IFS(ISTEXT(citizen_services_records_log!D827),PROPER(citizen_services_records_log!D827),ISBLANK(citizen_services_records_log!D827),"None")</f>
        <v>Vanderbijlpark Home Affairs</v>
      </c>
      <c r="E827" s="5" t="str" cm="1">
        <f t="array" ref="E827">_xlfn.IFS(ISTEXT(citizen_services_records_log!E827),PROPER(citizen_services_records_log!E827),ISBLANK(citizen_services_records_log!E827),"None")</f>
        <v>Refilwe Radebe</v>
      </c>
      <c r="F827" s="6" cm="1">
        <f t="array" ref="F827">_xlfn.IFS(ISBLANK(citizen_services_records_log!F827),"None", TYPE(citizen_services_records_log!F827)=1,citizen_services_records_log!F827,citizen_services_records_log!F827="ID NOT PROVIDED","ID not provided" )</f>
        <v>7600000000000</v>
      </c>
      <c r="G827" s="4">
        <f>IF(ISBLANK(citizen_services_records_log!G827),"None",IF(ISNUMBER(citizen_services_records_log!G827),citizen_services_records_log!G827,DATE(RIGHT(citizen_services_records_log!G827,4),MID(citizen_services_records_log!G827,4,2),LEFT(citizen_services_records_log!G827,2))))</f>
        <v>27822</v>
      </c>
      <c r="H827" s="5" t="str" cm="1">
        <f t="array" ref="H827">_xlfn.IFS(citizen_services_records_log!H827="M", "Male", citizen_services_records_log!H827 = "F", "Female", citizen_services_records_log!H827="male", "Male", citizen_services_records_log!H827="female","Female", ISBLANK(citizen_services_records_log!H827),"None", citizen_services_records_log!H827 = "Female", "Female", citizen_services_records_log!H827="Male","Male")</f>
        <v>Female</v>
      </c>
      <c r="I827" s="6" t="str">
        <f>IF(OR(ISBLANK(citizen_services_records_log!I827),UPPER(TRIM(citizen_services_records_log!I827))="N/A"),"None",_xlfn.LET(_xlpm.d,RIGHT(SUBSTITUTE(SUBSTITUTE(SUBSTITUTE(SUBSTITUTE(citizen_services_records_log!I827," ",""),"-",""),"(",""),")",""),9),"0"&amp;LEFT(_xlpm.d,2)&amp;" "&amp;MID(_xlpm.d,3,3)&amp;" "&amp;RIGHT(_xlpm.d,4)))</f>
        <v>064 808 7561</v>
      </c>
      <c r="J827" s="5" t="str" cm="1">
        <f t="array" ref="J827">_xlfn.IFS(ISTEXT(citizen_services_records_log!J827),citizen_services_records_log!J827,ISBLANK(citizen_services_records_log!J827),"None")</f>
        <v>Ward 8</v>
      </c>
      <c r="K827" s="5" t="str" cm="1">
        <f t="array" ref="K827">_xlfn.IFS(ISTEXT(citizen_services_records_log!K827),citizen_services_records_log!K827, ISBLANK(citizen_services_records_log!K827),"None")</f>
        <v>Older Persons Grant</v>
      </c>
      <c r="L827" s="5" t="str" cm="1">
        <f t="array" ref="L827">SUBSTITUTE(PROPER(_xlfn.IFS(ISTEXT(citizen_services_records_log!L827),citizen_services_records_log!L827, ISBLANK(citizen_services_records_log!L827),"None")),"Id","ID",1)</f>
        <v>Complete</v>
      </c>
      <c r="M827" s="5" t="str" cm="1">
        <f t="array" ref="M827">IF(citizen_services_records_log!M827 = "Re-opened","Re-opened",PROPER(_xlfn.IFS(ISTEXT(citizen_services_records_log!M827),citizen_services_records_log!M827, ISBLANK(citizen_services_records_log!M827),"None")))</f>
        <v>Awaiting Documents</v>
      </c>
      <c r="N827" s="5" t="str" cm="1">
        <f t="array" ref="N827">(_xlfn.IFS(ISTEXT(citizen_services_records_log!N827),citizen_services_records_log!N827,ISBLANK(citizen_services_records_log!N827),"None"))</f>
        <v>Q230</v>
      </c>
      <c r="O827" s="5" t="str" cm="1">
        <f t="array" ref="O827">_xlfn.IFS(ISTEXT(citizen_services_records_log!O827),PROPER(citizen_services_records_log!O827),ISBLANK(citizen_services_records_log!O827),"None")</f>
        <v>Zanele Nel</v>
      </c>
      <c r="P827" s="4" t="str">
        <f>IF(ISBLANK(citizen_services_records_log!P827),"None",IF(ISNUMBER(citizen_services_records_log!P827),citizen_services_records_log!P827,DATE(RIGHT(citizen_services_records_log!P827,4),MID(citizen_services_records_log!P827,4,2),LEFT(citizen_services_records_log!P827,2))))</f>
        <v>None</v>
      </c>
      <c r="Q827" s="5" t="str" cm="1">
        <f t="array" ref="Q827">SUBSTITUTE(_xlfn.IFS(ISTEXT(citizen_services_records_log!Q827),PROPER(citizen_services_records_log!Q827),ISBLANK(citizen_services_records_log!Q827),"None"),"Id","ID",1)</f>
        <v>Biometric Capture Failed, Rescheduled</v>
      </c>
    </row>
    <row r="828" spans="1:17" x14ac:dyDescent="0.3">
      <c r="A828" s="5" t="str">
        <f>IF(ISBLANK(citizen_services_records_log!A828),"None",(CONCATENATE(UPPER(_xlfn.TEXTBEFORE(SUBSTITUTE(citizen_services_records_log!A828, "-", ""), {"0","1","2","3","4","5","6","7","8","9"}, 1)),"-",RIGHT(citizen_services_records_log!A828,6))))</f>
        <v>SASSA-000474</v>
      </c>
      <c r="B828" s="2">
        <f>IF(ISBLANK(citizen_services_records_log!B828),"None",IF(ISNUMBER(citizen_services_records_log!B828),citizen_services_records_log!B828,DATE(RIGHT(citizen_services_records_log!B828,4),MID(citizen_services_records_log!B828,4,2),LEFT(citizen_services_records_log!B828,2))))</f>
        <v>46087</v>
      </c>
      <c r="C828" s="5" t="str">
        <f>IF(citizen_services_records_log!C828 = "SASSA Grant Status Enquiry","SASSA - Grant Status Enquiry",IF(citizen_services_records_log!C828 = "SASSA Grant Application",  "SASSA - Grant Application", IF(citizen_services_records_log!C828=0,"None", citizen_services_records_log!C828)))</f>
        <v>SASSA - Grant Status Enquiry</v>
      </c>
      <c r="D828" s="5" t="str" cm="1">
        <f t="array" ref="D828">_xlfn.IFS(ISTEXT(citizen_services_records_log!D828),PROPER(citizen_services_records_log!D828),ISBLANK(citizen_services_records_log!D828),"None")</f>
        <v>Boipatong Clinic</v>
      </c>
      <c r="E828" s="5" t="str" cm="1">
        <f t="array" ref="E828">_xlfn.IFS(ISTEXT(citizen_services_records_log!E828),PROPER(citizen_services_records_log!E828),ISBLANK(citizen_services_records_log!E828),"None")</f>
        <v>Nomvula Steyn</v>
      </c>
      <c r="F828" s="6" cm="1">
        <f t="array" ref="F828">_xlfn.IFS(ISBLANK(citizen_services_records_log!F828),"None", TYPE(citizen_services_records_log!F828)=1,citizen_services_records_log!F828,citizen_services_records_log!F828="ID NOT PROVIDED","ID not provided" )</f>
        <v>1010000000000</v>
      </c>
      <c r="G828" s="4">
        <f>IF(ISBLANK(citizen_services_records_log!G828),"None",IF(ISNUMBER(citizen_services_records_log!G828),citizen_services_records_log!G828,DATE(RIGHT(citizen_services_records_log!G828,4),MID(citizen_services_records_log!G828,4,2),LEFT(citizen_services_records_log!G828,2))))</f>
        <v>40438</v>
      </c>
      <c r="H828" s="5" t="str" cm="1">
        <f t="array" ref="H828">_xlfn.IFS(citizen_services_records_log!H828="M", "Male", citizen_services_records_log!H828 = "F", "Female", citizen_services_records_log!H828="male", "Male", citizen_services_records_log!H828="female","Female", ISBLANK(citizen_services_records_log!H828),"None", citizen_services_records_log!H828 = "Female", "Female", citizen_services_records_log!H828="Male","Male")</f>
        <v>Female</v>
      </c>
      <c r="I828" s="6" t="str">
        <f>IF(OR(ISBLANK(citizen_services_records_log!I828),UPPER(TRIM(citizen_services_records_log!I828))="N/A"),"None",_xlfn.LET(_xlpm.d,RIGHT(SUBSTITUTE(SUBSTITUTE(SUBSTITUTE(SUBSTITUTE(citizen_services_records_log!I828," ",""),"-",""),"(",""),")",""),9),"0"&amp;LEFT(_xlpm.d,2)&amp;" "&amp;MID(_xlpm.d,3,3)&amp;" "&amp;RIGHT(_xlpm.d,4)))</f>
        <v>061 957 6483</v>
      </c>
      <c r="J828" s="5" t="str" cm="1">
        <f t="array" ref="J828">_xlfn.IFS(ISTEXT(citizen_services_records_log!J828),citizen_services_records_log!J828,ISBLANK(citizen_services_records_log!J828),"None")</f>
        <v>Ward 24</v>
      </c>
      <c r="K828" s="5" t="str" cm="1">
        <f t="array" ref="K828">_xlfn.IFS(ISTEXT(citizen_services_records_log!K828),citizen_services_records_log!K828, ISBLANK(citizen_services_records_log!K828),"None")</f>
        <v>Older Persons Grant</v>
      </c>
      <c r="L828" s="5" t="str" cm="1">
        <f t="array" ref="L828">SUBSTITUTE(PROPER(_xlfn.IFS(ISTEXT(citizen_services_records_log!L828),citizen_services_records_log!L828, ISBLANK(citizen_services_records_log!L828),"None")),"Id","ID",1)</f>
        <v>Rejected</v>
      </c>
      <c r="M828" s="5" t="str" cm="1">
        <f t="array" ref="M828">IF(citizen_services_records_log!M828 = "Re-opened","Re-opened",PROPER(_xlfn.IFS(ISTEXT(citizen_services_records_log!M828),citizen_services_records_log!M828, ISBLANK(citizen_services_records_log!M828),"None")))</f>
        <v>Closed</v>
      </c>
      <c r="N828" s="5" t="str" cm="1">
        <f t="array" ref="N828">(_xlfn.IFS(ISTEXT(citizen_services_records_log!N828),citizen_services_records_log!N828,ISBLANK(citizen_services_records_log!N828),"None"))</f>
        <v>Q181</v>
      </c>
      <c r="O828" s="5" t="str" cm="1">
        <f t="array" ref="O828">_xlfn.IFS(ISTEXT(citizen_services_records_log!O828),PROPER(citizen_services_records_log!O828),ISBLANK(citizen_services_records_log!O828),"None")</f>
        <v>Deon Meyer</v>
      </c>
      <c r="P828" s="4" t="str">
        <f>IF(ISBLANK(citizen_services_records_log!P828),"None",IF(ISNUMBER(citizen_services_records_log!P828),citizen_services_records_log!P828,DATE(RIGHT(citizen_services_records_log!P828,4),MID(citizen_services_records_log!P828,4,2),LEFT(citizen_services_records_log!P828,2))))</f>
        <v>None</v>
      </c>
      <c r="Q828" s="5" t="str" cm="1">
        <f t="array" ref="Q828">SUBSTITUTE(_xlfn.IFS(ISTEXT(citizen_services_records_log!Q828),PROPER(citizen_services_records_log!Q828),ISBLANK(citizen_services_records_log!Q828),"None"),"Id","ID",1)</f>
        <v>Biometric Capture Failed, Rescheduled</v>
      </c>
    </row>
    <row r="829" spans="1:17" x14ac:dyDescent="0.3">
      <c r="A829" s="5" t="str">
        <f>IF(ISBLANK(citizen_services_records_log!A829),"None",(CONCATENATE(UPPER(_xlfn.TEXTBEFORE(SUBSTITUTE(citizen_services_records_log!A829, "-", ""), {"0","1","2","3","4","5","6","7","8","9"}, 1)),"-",RIGHT(citizen_services_records_log!A829,6))))</f>
        <v>DHA-000832</v>
      </c>
      <c r="B829" s="2">
        <f>IF(ISBLANK(citizen_services_records_log!B829),"None",IF(ISNUMBER(citizen_services_records_log!B829),citizen_services_records_log!B829,DATE(RIGHT(citizen_services_records_log!B829,4),MID(citizen_services_records_log!B829,4,2),LEFT(citizen_services_records_log!B829,2))))</f>
        <v>46105</v>
      </c>
      <c r="C829" s="5" t="str">
        <f>IF(citizen_services_records_log!C829 = "SASSA Grant Status Enquiry","SASSA - Grant Status Enquiry",IF(citizen_services_records_log!C829 = "SASSA Grant Application",  "SASSA - Grant Application", IF(citizen_services_records_log!C829=0,"None", citizen_services_records_log!C829)))</f>
        <v>Home Affairs - Passport Application</v>
      </c>
      <c r="D829" s="5" t="str" cm="1">
        <f t="array" ref="D829">_xlfn.IFS(ISTEXT(citizen_services_records_log!D829),PROPER(citizen_services_records_log!D829),ISBLANK(citizen_services_records_log!D829),"None")</f>
        <v>Evaton Sassa Office</v>
      </c>
      <c r="E829" s="5" t="str" cm="1">
        <f t="array" ref="E829">_xlfn.IFS(ISTEXT(citizen_services_records_log!E829),PROPER(citizen_services_records_log!E829),ISBLANK(citizen_services_records_log!E829),"None")</f>
        <v>Nokuthula Mokgadi</v>
      </c>
      <c r="F829" s="6" cm="1">
        <f t="array" ref="F829">_xlfn.IFS(ISBLANK(citizen_services_records_log!F829),"None", TYPE(citizen_services_records_log!F829)=1,citizen_services_records_log!F829,citizen_services_records_log!F829="ID NOT PROVIDED","ID not provided" )</f>
        <v>5110000000000</v>
      </c>
      <c r="G829" s="4">
        <f>IF(ISBLANK(citizen_services_records_log!G829),"None",IF(ISNUMBER(citizen_services_records_log!G829),citizen_services_records_log!G829,DATE(RIGHT(citizen_services_records_log!G829,4),MID(citizen_services_records_log!G829,4,2),LEFT(citizen_services_records_log!G829,2))))</f>
        <v>18818</v>
      </c>
      <c r="H829" s="5" t="str" cm="1">
        <f t="array" ref="H829">_xlfn.IFS(citizen_services_records_log!H829="M", "Male", citizen_services_records_log!H829 = "F", "Female", citizen_services_records_log!H829="male", "Male", citizen_services_records_log!H829="female","Female", ISBLANK(citizen_services_records_log!H829),"None", citizen_services_records_log!H829 = "Female", "Female", citizen_services_records_log!H829="Male","Male")</f>
        <v>Male</v>
      </c>
      <c r="I829" s="6" t="str">
        <f>IF(OR(ISBLANK(citizen_services_records_log!I829),UPPER(TRIM(citizen_services_records_log!I829))="N/A"),"None",_xlfn.LET(_xlpm.d,RIGHT(SUBSTITUTE(SUBSTITUTE(SUBSTITUTE(SUBSTITUTE(citizen_services_records_log!I829," ",""),"-",""),"(",""),")",""),9),"0"&amp;LEFT(_xlpm.d,2)&amp;" "&amp;MID(_xlpm.d,3,3)&amp;" "&amp;RIGHT(_xlpm.d,4)))</f>
        <v>076 895 6698</v>
      </c>
      <c r="J829" s="5" t="str" cm="1">
        <f t="array" ref="J829">_xlfn.IFS(ISTEXT(citizen_services_records_log!J829),citizen_services_records_log!J829,ISBLANK(citizen_services_records_log!J829),"None")</f>
        <v>Ward 14</v>
      </c>
      <c r="K829" s="5" t="str" cm="1">
        <f t="array" ref="K829">_xlfn.IFS(ISTEXT(citizen_services_records_log!K829),citizen_services_records_log!K829, ISBLANK(citizen_services_records_log!K829),"None")</f>
        <v>None</v>
      </c>
      <c r="L829" s="5" t="str" cm="1">
        <f t="array" ref="L829">SUBSTITUTE(PROPER(_xlfn.IFS(ISTEXT(citizen_services_records_log!L829),citizen_services_records_log!L829, ISBLANK(citizen_services_records_log!L829),"None")),"Id","ID",1)</f>
        <v>Complete</v>
      </c>
      <c r="M829" s="5" t="str" cm="1">
        <f t="array" ref="M829">IF(citizen_services_records_log!M829 = "Re-opened","Re-opened",PROPER(_xlfn.IFS(ISTEXT(citizen_services_records_log!M829),citizen_services_records_log!M829, ISBLANK(citizen_services_records_log!M829),"None")))</f>
        <v>Escalated</v>
      </c>
      <c r="N829" s="5" t="str" cm="1">
        <f t="array" ref="N829">(_xlfn.IFS(ISTEXT(citizen_services_records_log!N829),citizen_services_records_log!N829,ISBLANK(citizen_services_records_log!N829),"None"))</f>
        <v>Q214</v>
      </c>
      <c r="O829" s="5" t="str" cm="1">
        <f t="array" ref="O829">_xlfn.IFS(ISTEXT(citizen_services_records_log!O829),PROPER(citizen_services_records_log!O829),ISBLANK(citizen_services_records_log!O829),"None")</f>
        <v>Zanele Khumalo</v>
      </c>
      <c r="P829" s="4" t="str">
        <f>IF(ISBLANK(citizen_services_records_log!P829),"None",IF(ISNUMBER(citizen_services_records_log!P829),citizen_services_records_log!P829,DATE(RIGHT(citizen_services_records_log!P829,4),MID(citizen_services_records_log!P829,4,2),LEFT(citizen_services_records_log!P829,2))))</f>
        <v>None</v>
      </c>
      <c r="Q829" s="5" t="str" cm="1">
        <f t="array" ref="Q829">SUBSTITUTE(_xlfn.IFS(ISTEXT(citizen_services_records_log!Q829),PROPER(citizen_services_records_log!Q829),ISBLANK(citizen_services_records_log!Q829),"None"),"Id","ID",1)</f>
        <v>Home Affairs System Down For Maintenance During Visit</v>
      </c>
    </row>
    <row r="830" spans="1:17" x14ac:dyDescent="0.3">
      <c r="A830" s="5" t="str">
        <f>IF(ISBLANK(citizen_services_records_log!A830),"None",(CONCATENATE(UPPER(_xlfn.TEXTBEFORE(SUBSTITUTE(citizen_services_records_log!A830, "-", ""), {"0","1","2","3","4","5","6","7","8","9"}, 1)),"-",RIGHT(citizen_services_records_log!A830,6))))</f>
        <v>SASSA-000957</v>
      </c>
      <c r="B830" s="2">
        <f>IF(ISBLANK(citizen_services_records_log!B830),"None",IF(ISNUMBER(citizen_services_records_log!B830),citizen_services_records_log!B830,DATE(RIGHT(citizen_services_records_log!B830,4),MID(citizen_services_records_log!B830,4,2),LEFT(citizen_services_records_log!B830,2))))</f>
        <v>46247</v>
      </c>
      <c r="C830" s="5" t="str">
        <f>IF(citizen_services_records_log!C830 = "SASSA Grant Status Enquiry","SASSA - Grant Status Enquiry",IF(citizen_services_records_log!C830 = "SASSA Grant Application",  "SASSA - Grant Application", IF(citizen_services_records_log!C830=0,"None", citizen_services_records_log!C830)))</f>
        <v>SASSA - Grant Application</v>
      </c>
      <c r="D830" s="5" t="str" cm="1">
        <f t="array" ref="D830">_xlfn.IFS(ISTEXT(citizen_services_records_log!D830),PROPER(citizen_services_records_log!D830),ISBLANK(citizen_services_records_log!D830),"None")</f>
        <v>Vanderbijlpark Home Affairs</v>
      </c>
      <c r="E830" s="5" t="str" cm="1">
        <f t="array" ref="E830">_xlfn.IFS(ISTEXT(citizen_services_records_log!E830),PROPER(citizen_services_records_log!E830),ISBLANK(citizen_services_records_log!E830),"None")</f>
        <v>Anna Dlamini</v>
      </c>
      <c r="F830" s="6" cm="1">
        <f t="array" ref="F830">_xlfn.IFS(ISBLANK(citizen_services_records_log!F830),"None", TYPE(citizen_services_records_log!F830)=1,citizen_services_records_log!F830,citizen_services_records_log!F830="ID NOT PROVIDED","ID not provided" )</f>
        <v>4310000000000</v>
      </c>
      <c r="G830" s="4">
        <f>IF(ISBLANK(citizen_services_records_log!G830),"None",IF(ISNUMBER(citizen_services_records_log!G830),citizen_services_records_log!G830,DATE(RIGHT(citizen_services_records_log!G830,4),MID(citizen_services_records_log!G830,4,2),LEFT(citizen_services_records_log!G830,2))))</f>
        <v>15843</v>
      </c>
      <c r="H830" s="5" t="str" cm="1">
        <f t="array" ref="H830">_xlfn.IFS(citizen_services_records_log!H830="M", "Male", citizen_services_records_log!H830 = "F", "Female", citizen_services_records_log!H830="male", "Male", citizen_services_records_log!H830="female","Female", ISBLANK(citizen_services_records_log!H830),"None", citizen_services_records_log!H830 = "Female", "Female", citizen_services_records_log!H830="Male","Male")</f>
        <v>Female</v>
      </c>
      <c r="I830" s="6" t="str">
        <f>IF(OR(ISBLANK(citizen_services_records_log!I830),UPPER(TRIM(citizen_services_records_log!I830))="N/A"),"None",_xlfn.LET(_xlpm.d,RIGHT(SUBSTITUTE(SUBSTITUTE(SUBSTITUTE(SUBSTITUTE(citizen_services_records_log!I830," ",""),"-",""),"(",""),")",""),9),"0"&amp;LEFT(_xlpm.d,2)&amp;" "&amp;MID(_xlpm.d,3,3)&amp;" "&amp;RIGHT(_xlpm.d,4)))</f>
        <v>067 615 4219</v>
      </c>
      <c r="J830" s="5" t="str" cm="1">
        <f t="array" ref="J830">_xlfn.IFS(ISTEXT(citizen_services_records_log!J830),citizen_services_records_log!J830,ISBLANK(citizen_services_records_log!J830),"None")</f>
        <v>Ward 1</v>
      </c>
      <c r="K830" s="5" t="str" cm="1">
        <f t="array" ref="K830">_xlfn.IFS(ISTEXT(citizen_services_records_log!K830),citizen_services_records_log!K830, ISBLANK(citizen_services_records_log!K830),"None")</f>
        <v>Care Dependency Grant</v>
      </c>
      <c r="L830" s="5" t="str" cm="1">
        <f t="array" ref="L830">SUBSTITUTE(PROPER(_xlfn.IFS(ISTEXT(citizen_services_records_log!L830),citizen_services_records_log!L830, ISBLANK(citizen_services_records_log!L830),"None")),"Id","ID",1)</f>
        <v>Awaiting Home Affairs Confirmation</v>
      </c>
      <c r="M830" s="5" t="str" cm="1">
        <f t="array" ref="M830">IF(citizen_services_records_log!M830 = "Re-opened","Re-opened",PROPER(_xlfn.IFS(ISTEXT(citizen_services_records_log!M830),citizen_services_records_log!M830, ISBLANK(citizen_services_records_log!M830),"None")))</f>
        <v>Captured</v>
      </c>
      <c r="N830" s="5" t="str" cm="1">
        <f t="array" ref="N830">(_xlfn.IFS(ISTEXT(citizen_services_records_log!N830),citizen_services_records_log!N830,ISBLANK(citizen_services_records_log!N830),"None"))</f>
        <v>Q065</v>
      </c>
      <c r="O830" s="5" t="str" cm="1">
        <f t="array" ref="O830">_xlfn.IFS(ISTEXT(citizen_services_records_log!O830),PROPER(citizen_services_records_log!O830),ISBLANK(citizen_services_records_log!O830),"None")</f>
        <v>Werner Radebe</v>
      </c>
      <c r="P830" s="4">
        <f>IF(ISBLANK(citizen_services_records_log!P830),"None",IF(ISNUMBER(citizen_services_records_log!P830),citizen_services_records_log!P830,DATE(RIGHT(citizen_services_records_log!P830,4),MID(citizen_services_records_log!P830,4,2),LEFT(citizen_services_records_log!P830,2))))</f>
        <v>46272</v>
      </c>
      <c r="Q830" s="5" t="str" cm="1">
        <f t="array" ref="Q830">SUBSTITUTE(_xlfn.IFS(ISTEXT(citizen_services_records_log!Q830),PROPER(citizen_services_records_log!Q830),ISBLANK(citizen_services_records_log!Q830),"None"),"Id","ID",1)</f>
        <v>Interpreter Required - Assisted In Sesotho</v>
      </c>
    </row>
    <row r="831" spans="1:17" x14ac:dyDescent="0.3">
      <c r="A831" s="5" t="str">
        <f>IF(ISBLANK(citizen_services_records_log!A831),"None",(CONCATENATE(UPPER(_xlfn.TEXTBEFORE(SUBSTITUTE(citizen_services_records_log!A831, "-", ""), {"0","1","2","3","4","5","6","7","8","9"}, 1)),"-",RIGHT(citizen_services_records_log!A831,6))))</f>
        <v>CLN-000766</v>
      </c>
      <c r="B831" s="2">
        <f>IF(ISBLANK(citizen_services_records_log!B831),"None",IF(ISNUMBER(citizen_services_records_log!B831),citizen_services_records_log!B831,DATE(RIGHT(citizen_services_records_log!B831,4),MID(citizen_services_records_log!B831,4,2),LEFT(citizen_services_records_log!B831,2))))</f>
        <v>46086</v>
      </c>
      <c r="C831" s="5" t="str">
        <f>IF(citizen_services_records_log!C831 = "SASSA Grant Status Enquiry","SASSA - Grant Status Enquiry",IF(citizen_services_records_log!C831 = "SASSA Grant Application",  "SASSA - Grant Application", IF(citizen_services_records_log!C831=0,"None", citizen_services_records_log!C831)))</f>
        <v>Clinic - General Consultation</v>
      </c>
      <c r="D831" s="5" t="str" cm="1">
        <f t="array" ref="D831">_xlfn.IFS(ISTEXT(citizen_services_records_log!D831),PROPER(citizen_services_records_log!D831),ISBLANK(citizen_services_records_log!D831),"None")</f>
        <v>Emfuleni Municipal Office</v>
      </c>
      <c r="E831" s="5" t="str" cm="1">
        <f t="array" ref="E831">_xlfn.IFS(ISTEXT(citizen_services_records_log!E831),PROPER(citizen_services_records_log!E831),ISBLANK(citizen_services_records_log!E831),"None")</f>
        <v>Nokuthula Mokgadi</v>
      </c>
      <c r="F831" s="6" cm="1">
        <f t="array" ref="F831">_xlfn.IFS(ISBLANK(citizen_services_records_log!F831),"None", TYPE(citizen_services_records_log!F831)=1,citizen_services_records_log!F831,citizen_services_records_log!F831="ID NOT PROVIDED","ID not provided" )</f>
        <v>9510000000000</v>
      </c>
      <c r="G831" s="4" t="str">
        <f>IF(ISBLANK(citizen_services_records_log!G831),"None",IF(ISNUMBER(citizen_services_records_log!G831),citizen_services_records_log!G831,DATE(RIGHT(citizen_services_records_log!G831,4),MID(citizen_services_records_log!G831,4,2),LEFT(citizen_services_records_log!G831,2))))</f>
        <v>None</v>
      </c>
      <c r="H831" s="5" t="str" cm="1">
        <f t="array" ref="H831">_xlfn.IFS(citizen_services_records_log!H831="M", "Male", citizen_services_records_log!H831 = "F", "Female", citizen_services_records_log!H831="male", "Male", citizen_services_records_log!H831="female","Female", ISBLANK(citizen_services_records_log!H831),"None", citizen_services_records_log!H831 = "Female", "Female", citizen_services_records_log!H831="Male","Male")</f>
        <v>Female</v>
      </c>
      <c r="I831" s="6" t="str">
        <f>IF(OR(ISBLANK(citizen_services_records_log!I831),UPPER(TRIM(citizen_services_records_log!I831))="N/A"),"None",_xlfn.LET(_xlpm.d,RIGHT(SUBSTITUTE(SUBSTITUTE(SUBSTITUTE(SUBSTITUTE(citizen_services_records_log!I831," ",""),"-",""),"(",""),")",""),9),"0"&amp;LEFT(_xlpm.d,2)&amp;" "&amp;MID(_xlpm.d,3,3)&amp;" "&amp;RIGHT(_xlpm.d,4)))</f>
        <v>068 800 2848</v>
      </c>
      <c r="J831" s="5" t="str" cm="1">
        <f t="array" ref="J831">_xlfn.IFS(ISTEXT(citizen_services_records_log!J831),citizen_services_records_log!J831,ISBLANK(citizen_services_records_log!J831),"None")</f>
        <v>Ward 17</v>
      </c>
      <c r="K831" s="5" t="str" cm="1">
        <f t="array" ref="K831">_xlfn.IFS(ISTEXT(citizen_services_records_log!K831),citizen_services_records_log!K831, ISBLANK(citizen_services_records_log!K831),"None")</f>
        <v>None</v>
      </c>
      <c r="L831" s="5" t="str" cm="1">
        <f t="array" ref="L831">SUBSTITUTE(PROPER(_xlfn.IFS(ISTEXT(citizen_services_records_log!L831),citizen_services_records_log!L831, ISBLANK(citizen_services_records_log!L831),"None")),"Id","ID",1)</f>
        <v>Complete</v>
      </c>
      <c r="M831" s="5" t="str" cm="1">
        <f t="array" ref="M831">IF(citizen_services_records_log!M831 = "Re-opened","Re-opened",PROPER(_xlfn.IFS(ISTEXT(citizen_services_records_log!M831),citizen_services_records_log!M831, ISBLANK(citizen_services_records_log!M831),"None")))</f>
        <v>Captured</v>
      </c>
      <c r="N831" s="5" t="str" cm="1">
        <f t="array" ref="N831">(_xlfn.IFS(ISTEXT(citizen_services_records_log!N831),citizen_services_records_log!N831,ISBLANK(citizen_services_records_log!N831),"None"))</f>
        <v>None</v>
      </c>
      <c r="O831" s="5" t="str" cm="1">
        <f t="array" ref="O831">_xlfn.IFS(ISTEXT(citizen_services_records_log!O831),PROPER(citizen_services_records_log!O831),ISBLANK(citizen_services_records_log!O831),"None")</f>
        <v>Palesa Radebe</v>
      </c>
      <c r="P831" s="4" t="str">
        <f>IF(ISBLANK(citizen_services_records_log!P831),"None",IF(ISNUMBER(citizen_services_records_log!P831),citizen_services_records_log!P831,DATE(RIGHT(citizen_services_records_log!P831,4),MID(citizen_services_records_log!P831,4,2),LEFT(citizen_services_records_log!P831,2))))</f>
        <v>None</v>
      </c>
      <c r="Q831" s="5" t="str" cm="1">
        <f t="array" ref="Q831">SUBSTITUTE(_xlfn.IFS(ISTEXT(citizen_services_records_log!Q831),PROPER(citizen_services_records_log!Q831),ISBLANK(citizen_services_records_log!Q831),"None"),"Id","ID",1)</f>
        <v>Follow-Up Call Required To Confirm Banking Details</v>
      </c>
    </row>
    <row r="832" spans="1:17" x14ac:dyDescent="0.3">
      <c r="A832" s="5" t="str">
        <f>IF(ISBLANK(citizen_services_records_log!A832),"None",(CONCATENATE(UPPER(_xlfn.TEXTBEFORE(SUBSTITUTE(citizen_services_records_log!A832, "-", ""), {"0","1","2","3","4","5","6","7","8","9"}, 1)),"-",RIGHT(citizen_services_records_log!A832,6))))</f>
        <v>SASSA-000292</v>
      </c>
      <c r="B832" s="2">
        <f>IF(ISBLANK(citizen_services_records_log!B832),"None",IF(ISNUMBER(citizen_services_records_log!B832),citizen_services_records_log!B832,DATE(RIGHT(citizen_services_records_log!B832,4),MID(citizen_services_records_log!B832,4,2),LEFT(citizen_services_records_log!B832,2))))</f>
        <v>46005</v>
      </c>
      <c r="C832" s="5" t="str">
        <f>IF(citizen_services_records_log!C832 = "SASSA Grant Status Enquiry","SASSA - Grant Status Enquiry",IF(citizen_services_records_log!C832 = "SASSA Grant Application",  "SASSA - Grant Application", IF(citizen_services_records_log!C832=0,"None", citizen_services_records_log!C832)))</f>
        <v>SASSA - Grant Application</v>
      </c>
      <c r="D832" s="5" t="str" cm="1">
        <f t="array" ref="D832">_xlfn.IFS(ISTEXT(citizen_services_records_log!D832),PROPER(citizen_services_records_log!D832),ISBLANK(citizen_services_records_log!D832),"None")</f>
        <v>Emfuleni Municipal Office</v>
      </c>
      <c r="E832" s="5" t="str" cm="1">
        <f t="array" ref="E832">_xlfn.IFS(ISTEXT(citizen_services_records_log!E832),PROPER(citizen_services_records_log!E832),ISBLANK(citizen_services_records_log!E832),"None")</f>
        <v>Bongani Steyn</v>
      </c>
      <c r="F832" s="6" t="str" cm="1">
        <f t="array" ref="F832">_xlfn.IFS(ISBLANK(citizen_services_records_log!F832),"None", TYPE(citizen_services_records_log!F832)=1,citizen_services_records_log!F832,citizen_services_records_log!F832="ID NOT PROVIDED","ID not provided" )</f>
        <v>None</v>
      </c>
      <c r="G832" s="4">
        <f>IF(ISBLANK(citizen_services_records_log!G832),"None",IF(ISNUMBER(citizen_services_records_log!G832),citizen_services_records_log!G832,DATE(RIGHT(citizen_services_records_log!G832,4),MID(citizen_services_records_log!G832,4,2),LEFT(citizen_services_records_log!G832,2))))</f>
        <v>27784</v>
      </c>
      <c r="H832" s="5" t="str" cm="1">
        <f t="array" ref="H832">_xlfn.IFS(citizen_services_records_log!H832="M", "Male", citizen_services_records_log!H832 = "F", "Female", citizen_services_records_log!H832="male", "Male", citizen_services_records_log!H832="female","Female", ISBLANK(citizen_services_records_log!H832),"None", citizen_services_records_log!H832 = "Female", "Female", citizen_services_records_log!H832="Male","Male")</f>
        <v>Female</v>
      </c>
      <c r="I832" s="6" t="str">
        <f>IF(OR(ISBLANK(citizen_services_records_log!I832),UPPER(TRIM(citizen_services_records_log!I832))="N/A"),"None",_xlfn.LET(_xlpm.d,RIGHT(SUBSTITUTE(SUBSTITUTE(SUBSTITUTE(SUBSTITUTE(citizen_services_records_log!I832," ",""),"-",""),"(",""),")",""),9),"0"&amp;LEFT(_xlpm.d,2)&amp;" "&amp;MID(_xlpm.d,3,3)&amp;" "&amp;RIGHT(_xlpm.d,4)))</f>
        <v>075 931 9184</v>
      </c>
      <c r="J832" s="5" t="str" cm="1">
        <f t="array" ref="J832">_xlfn.IFS(ISTEXT(citizen_services_records_log!J832),citizen_services_records_log!J832,ISBLANK(citizen_services_records_log!J832),"None")</f>
        <v>Ward 4</v>
      </c>
      <c r="K832" s="5" t="str" cm="1">
        <f t="array" ref="K832">_xlfn.IFS(ISTEXT(citizen_services_records_log!K832),citizen_services_records_log!K832, ISBLANK(citizen_services_records_log!K832),"None")</f>
        <v>Older Person's Grant</v>
      </c>
      <c r="L832" s="5" t="str" cm="1">
        <f t="array" ref="L832">SUBSTITUTE(PROPER(_xlfn.IFS(ISTEXT(citizen_services_records_log!L832),citizen_services_records_log!L832, ISBLANK(citizen_services_records_log!L832),"None")),"Id","ID",1)</f>
        <v>Complete</v>
      </c>
      <c r="M832" s="5" t="str" cm="1">
        <f t="array" ref="M832">IF(citizen_services_records_log!M832 = "Re-opened","Re-opened",PROPER(_xlfn.IFS(ISTEXT(citizen_services_records_log!M832),citizen_services_records_log!M832, ISBLANK(citizen_services_records_log!M832),"None")))</f>
        <v>Re-opened</v>
      </c>
      <c r="N832" s="5" t="str" cm="1">
        <f t="array" ref="N832">(_xlfn.IFS(ISTEXT(citizen_services_records_log!N832),citizen_services_records_log!N832,ISBLANK(citizen_services_records_log!N832),"None"))</f>
        <v>None</v>
      </c>
      <c r="O832" s="5" t="str" cm="1">
        <f t="array" ref="O832">_xlfn.IFS(ISTEXT(citizen_services_records_log!O832),PROPER(citizen_services_records_log!O832),ISBLANK(citizen_services_records_log!O832),"None")</f>
        <v>Andries Meyer</v>
      </c>
      <c r="P832" s="4" t="str">
        <f>IF(ISBLANK(citizen_services_records_log!P832),"None",IF(ISNUMBER(citizen_services_records_log!P832),citizen_services_records_log!P832,DATE(RIGHT(citizen_services_records_log!P832,4),MID(citizen_services_records_log!P832,4,2),LEFT(citizen_services_records_log!P832,2))))</f>
        <v>None</v>
      </c>
      <c r="Q832" s="5" t="str" cm="1">
        <f t="array" ref="Q832">SUBSTITUTE(_xlfn.IFS(ISTEXT(citizen_services_records_log!Q832),PROPER(citizen_services_records_log!Q832),ISBLANK(citizen_services_records_log!Q832),"None"),"Id","ID",1)</f>
        <v>Follow-Up Call Required To Confirm Banking Details</v>
      </c>
    </row>
    <row r="833" spans="1:17" x14ac:dyDescent="0.3">
      <c r="A833" s="5" t="str">
        <f>IF(ISBLANK(citizen_services_records_log!A833),"None",(CONCATENATE(UPPER(_xlfn.TEXTBEFORE(SUBSTITUTE(citizen_services_records_log!A833, "-", ""), {"0","1","2","3","4","5","6","7","8","9"}, 1)),"-",RIGHT(citizen_services_records_log!A833,6))))</f>
        <v>MUN-000264</v>
      </c>
      <c r="B833" s="2">
        <f>IF(ISBLANK(citizen_services_records_log!B833),"None",IF(ISNUMBER(citizen_services_records_log!B833),citizen_services_records_log!B833,DATE(RIGHT(citizen_services_records_log!B833,4),MID(citizen_services_records_log!B833,4,2),LEFT(citizen_services_records_log!B833,2))))</f>
        <v>46143</v>
      </c>
      <c r="C833" s="5" t="str">
        <f>IF(citizen_services_records_log!C833 = "SASSA Grant Status Enquiry","SASSA - Grant Status Enquiry",IF(citizen_services_records_log!C833 = "SASSA Grant Application",  "SASSA - Grant Application", IF(citizen_services_records_log!C833=0,"None", citizen_services_records_log!C833)))</f>
        <v>Municipal - Service Request</v>
      </c>
      <c r="D833" s="5" t="str" cm="1">
        <f t="array" ref="D833">_xlfn.IFS(ISTEXT(citizen_services_records_log!D833),PROPER(citizen_services_records_log!D833),ISBLANK(citizen_services_records_log!D833),"None")</f>
        <v>Sasolburg Home Affairs</v>
      </c>
      <c r="E833" s="5" t="str" cm="1">
        <f t="array" ref="E833">_xlfn.IFS(ISTEXT(citizen_services_records_log!E833),PROPER(citizen_services_records_log!E833),ISBLANK(citizen_services_records_log!E833),"None")</f>
        <v>Mandla Van Der Merwe</v>
      </c>
      <c r="F833" s="6" cm="1">
        <f t="array" ref="F833">_xlfn.IFS(ISBLANK(citizen_services_records_log!F833),"None", TYPE(citizen_services_records_log!F833)=1,citizen_services_records_log!F833,citizen_services_records_log!F833="ID NOT PROVIDED","ID not provided" )</f>
        <v>8510000000000</v>
      </c>
      <c r="G833" s="4">
        <f>IF(ISBLANK(citizen_services_records_log!G833),"None",IF(ISNUMBER(citizen_services_records_log!G833),citizen_services_records_log!G833,DATE(RIGHT(citizen_services_records_log!G833,4),MID(citizen_services_records_log!G833,4,2),LEFT(citizen_services_records_log!G833,2))))</f>
        <v>31398</v>
      </c>
      <c r="H833" s="5" t="str" cm="1">
        <f t="array" ref="H833">_xlfn.IFS(citizen_services_records_log!H833="M", "Male", citizen_services_records_log!H833 = "F", "Female", citizen_services_records_log!H833="male", "Male", citizen_services_records_log!H833="female","Female", ISBLANK(citizen_services_records_log!H833),"None", citizen_services_records_log!H833 = "Female", "Female", citizen_services_records_log!H833="Male","Male")</f>
        <v>Female</v>
      </c>
      <c r="I833" s="6" t="str">
        <f>IF(OR(ISBLANK(citizen_services_records_log!I833),UPPER(TRIM(citizen_services_records_log!I833))="N/A"),"None",_xlfn.LET(_xlpm.d,RIGHT(SUBSTITUTE(SUBSTITUTE(SUBSTITUTE(SUBSTITUTE(citizen_services_records_log!I833," ",""),"-",""),"(",""),")",""),9),"0"&amp;LEFT(_xlpm.d,2)&amp;" "&amp;MID(_xlpm.d,3,3)&amp;" "&amp;RIGHT(_xlpm.d,4)))</f>
        <v>None</v>
      </c>
      <c r="J833" s="5" t="str" cm="1">
        <f t="array" ref="J833">_xlfn.IFS(ISTEXT(citizen_services_records_log!J833),citizen_services_records_log!J833,ISBLANK(citizen_services_records_log!J833),"None")</f>
        <v>Ward 7</v>
      </c>
      <c r="K833" s="5" t="str" cm="1">
        <f t="array" ref="K833">_xlfn.IFS(ISTEXT(citizen_services_records_log!K833),citizen_services_records_log!K833, ISBLANK(citizen_services_records_log!K833),"None")</f>
        <v>None</v>
      </c>
      <c r="L833" s="5" t="str" cm="1">
        <f t="array" ref="L833">SUBSTITUTE(PROPER(_xlfn.IFS(ISTEXT(citizen_services_records_log!L833),citizen_services_records_log!L833, ISBLANK(citizen_services_records_log!L833),"None")),"Id","ID",1)</f>
        <v>Incomplete - Missing Proof Of Residence</v>
      </c>
      <c r="M833" s="5" t="str" cm="1">
        <f t="array" ref="M833">IF(citizen_services_records_log!M833 = "Re-opened","Re-opened",PROPER(_xlfn.IFS(ISTEXT(citizen_services_records_log!M833),citizen_services_records_log!M833, ISBLANK(citizen_services_records_log!M833),"None")))</f>
        <v>Captured</v>
      </c>
      <c r="N833" s="5" t="str" cm="1">
        <f t="array" ref="N833">(_xlfn.IFS(ISTEXT(citizen_services_records_log!N833),citizen_services_records_log!N833,ISBLANK(citizen_services_records_log!N833),"None"))</f>
        <v>None</v>
      </c>
      <c r="O833" s="5" t="str" cm="1">
        <f t="array" ref="O833">_xlfn.IFS(ISTEXT(citizen_services_records_log!O833),PROPER(citizen_services_records_log!O833),ISBLANK(citizen_services_records_log!O833),"None")</f>
        <v>Deon Sithole</v>
      </c>
      <c r="P833" s="4">
        <f>IF(ISBLANK(citizen_services_records_log!P833),"None",IF(ISNUMBER(citizen_services_records_log!P833),citizen_services_records_log!P833,DATE(RIGHT(citizen_services_records_log!P833,4),MID(citizen_services_records_log!P833,4,2),LEFT(citizen_services_records_log!P833,2))))</f>
        <v>46162</v>
      </c>
      <c r="Q833" s="5" t="str" cm="1">
        <f t="array" ref="Q833">SUBSTITUTE(_xlfn.IFS(ISTEXT(citizen_services_records_log!Q833),PROPER(citizen_services_records_log!Q833),ISBLANK(citizen_services_records_log!Q833),"None"),"Id","ID",1)</f>
        <v>Interpreter Required - Assisted In Sesotho</v>
      </c>
    </row>
    <row r="834" spans="1:17" x14ac:dyDescent="0.3">
      <c r="A834" s="5" t="str">
        <f>IF(ISBLANK(citizen_services_records_log!A834),"None",(CONCATENATE(UPPER(_xlfn.TEXTBEFORE(SUBSTITUTE(citizen_services_records_log!A834, "-", ""), {"0","1","2","3","4","5","6","7","8","9"}, 1)),"-",RIGHT(citizen_services_records_log!A834,6))))</f>
        <v>CLN-000252</v>
      </c>
      <c r="B834" s="2">
        <f>IF(ISBLANK(citizen_services_records_log!B834),"None",IF(ISNUMBER(citizen_services_records_log!B834),citizen_services_records_log!B834,DATE(RIGHT(citizen_services_records_log!B834,4),MID(citizen_services_records_log!B834,4,2),LEFT(citizen_services_records_log!B834,2))))</f>
        <v>46072</v>
      </c>
      <c r="C834" s="5" t="str">
        <f>IF(citizen_services_records_log!C834 = "SASSA Grant Status Enquiry","SASSA - Grant Status Enquiry",IF(citizen_services_records_log!C834 = "SASSA Grant Application",  "SASSA - Grant Application", IF(citizen_services_records_log!C834=0,"None", citizen_services_records_log!C834)))</f>
        <v>Clinic - Immunisation</v>
      </c>
      <c r="D834" s="5" t="str" cm="1">
        <f t="array" ref="D834">_xlfn.IFS(ISTEXT(citizen_services_records_log!D834),PROPER(citizen_services_records_log!D834),ISBLANK(citizen_services_records_log!D834),"None")</f>
        <v>Vereeniging Home Affairs</v>
      </c>
      <c r="E834" s="5" t="str" cm="1">
        <f t="array" ref="E834">_xlfn.IFS(ISTEXT(citizen_services_records_log!E834),PROPER(citizen_services_records_log!E834),ISBLANK(citizen_services_records_log!E834),"None")</f>
        <v>Lindiwe Pretorius</v>
      </c>
      <c r="F834" s="6" t="str" cm="1">
        <f t="array" ref="F834">_xlfn.IFS(ISBLANK(citizen_services_records_log!F834),"None", TYPE(citizen_services_records_log!F834)=1,citizen_services_records_log!F834,citizen_services_records_log!F834="ID NOT PROVIDED","ID not provided" )</f>
        <v>None</v>
      </c>
      <c r="G834" s="4">
        <f>IF(ISBLANK(citizen_services_records_log!G834),"None",IF(ISNUMBER(citizen_services_records_log!G834),citizen_services_records_log!G834,DATE(RIGHT(citizen_services_records_log!G834,4),MID(citizen_services_records_log!G834,4,2),LEFT(citizen_services_records_log!G834,2))))</f>
        <v>45517</v>
      </c>
      <c r="H834" s="5" t="str" cm="1">
        <f t="array" ref="H834">_xlfn.IFS(citizen_services_records_log!H834="M", "Male", citizen_services_records_log!H834 = "F", "Female", citizen_services_records_log!H834="male", "Male", citizen_services_records_log!H834="female","Female", ISBLANK(citizen_services_records_log!H834),"None", citizen_services_records_log!H834 = "Female", "Female", citizen_services_records_log!H834="Male","Male")</f>
        <v>Male</v>
      </c>
      <c r="I834" s="6" t="str">
        <f>IF(OR(ISBLANK(citizen_services_records_log!I834),UPPER(TRIM(citizen_services_records_log!I834))="N/A"),"None",_xlfn.LET(_xlpm.d,RIGHT(SUBSTITUTE(SUBSTITUTE(SUBSTITUTE(SUBSTITUTE(citizen_services_records_log!I834," ",""),"-",""),"(",""),")",""),9),"0"&amp;LEFT(_xlpm.d,2)&amp;" "&amp;MID(_xlpm.d,3,3)&amp;" "&amp;RIGHT(_xlpm.d,4)))</f>
        <v>072 960 8036</v>
      </c>
      <c r="J834" s="5" t="str" cm="1">
        <f t="array" ref="J834">_xlfn.IFS(ISTEXT(citizen_services_records_log!J834),citizen_services_records_log!J834,ISBLANK(citizen_services_records_log!J834),"None")</f>
        <v>Ward 4</v>
      </c>
      <c r="K834" s="5" t="str" cm="1">
        <f t="array" ref="K834">_xlfn.IFS(ISTEXT(citizen_services_records_log!K834),citizen_services_records_log!K834, ISBLANK(citizen_services_records_log!K834),"None")</f>
        <v>None</v>
      </c>
      <c r="L834" s="5" t="str" cm="1">
        <f t="array" ref="L834">SUBSTITUTE(PROPER(_xlfn.IFS(ISTEXT(citizen_services_records_log!L834),citizen_services_records_log!L834, ISBLANK(citizen_services_records_log!L834),"None")),"Id","ID",1)</f>
        <v>None</v>
      </c>
      <c r="M834" s="5" t="str" cm="1">
        <f t="array" ref="M834">IF(citizen_services_records_log!M834 = "Re-opened","Re-opened",PROPER(_xlfn.IFS(ISTEXT(citizen_services_records_log!M834),citizen_services_records_log!M834, ISBLANK(citizen_services_records_log!M834),"None")))</f>
        <v>Re-opened</v>
      </c>
      <c r="N834" s="5" t="str" cm="1">
        <f t="array" ref="N834">(_xlfn.IFS(ISTEXT(citizen_services_records_log!N834),citizen_services_records_log!N834,ISBLANK(citizen_services_records_log!N834),"None"))</f>
        <v>Q113</v>
      </c>
      <c r="O834" s="5" t="str" cm="1">
        <f t="array" ref="O834">_xlfn.IFS(ISTEXT(citizen_services_records_log!O834),PROPER(citizen_services_records_log!O834),ISBLANK(citizen_services_records_log!O834),"None")</f>
        <v>Marius Swart</v>
      </c>
      <c r="P834" s="4" t="str">
        <f>IF(ISBLANK(citizen_services_records_log!P834),"None",IF(ISNUMBER(citizen_services_records_log!P834),citizen_services_records_log!P834,DATE(RIGHT(citizen_services_records_log!P834,4),MID(citizen_services_records_log!P834,4,2),LEFT(citizen_services_records_log!P834,2))))</f>
        <v>None</v>
      </c>
      <c r="Q834" s="5" t="str" cm="1">
        <f t="array" ref="Q834">SUBSTITUTE(_xlfn.IFS(ISTEXT(citizen_services_records_log!Q834),PROPER(citizen_services_records_log!Q834),ISBLANK(citizen_services_records_log!Q834),"None"),"Id","ID",1)</f>
        <v>Client To Return With Proof Of Residence</v>
      </c>
    </row>
    <row r="835" spans="1:17" x14ac:dyDescent="0.3">
      <c r="A835" s="5" t="str">
        <f>IF(ISBLANK(citizen_services_records_log!A835),"None",(CONCATENATE(UPPER(_xlfn.TEXTBEFORE(SUBSTITUTE(citizen_services_records_log!A835, "-", ""), {"0","1","2","3","4","5","6","7","8","9"}, 1)),"-",RIGHT(citizen_services_records_log!A835,6))))</f>
        <v>CLN-000606</v>
      </c>
      <c r="B835" s="2">
        <f>IF(ISBLANK(citizen_services_records_log!B835),"None",IF(ISNUMBER(citizen_services_records_log!B835),citizen_services_records_log!B835,DATE(RIGHT(citizen_services_records_log!B835,4),MID(citizen_services_records_log!B835,4,2),LEFT(citizen_services_records_log!B835,2))))</f>
        <v>46181</v>
      </c>
      <c r="C835" s="5" t="str">
        <f>IF(citizen_services_records_log!C835 = "SASSA Grant Status Enquiry","SASSA - Grant Status Enquiry",IF(citizen_services_records_log!C835 = "SASSA Grant Application",  "SASSA - Grant Application", IF(citizen_services_records_log!C835=0,"None", citizen_services_records_log!C835)))</f>
        <v>Clinic - Chronic Medication Collection</v>
      </c>
      <c r="D835" s="5" t="str" cm="1">
        <f t="array" ref="D835">_xlfn.IFS(ISTEXT(citizen_services_records_log!D835),PROPER(citizen_services_records_log!D835),ISBLANK(citizen_services_records_log!D835),"None")</f>
        <v>Vanderbijlpark Home Affairs</v>
      </c>
      <c r="E835" s="5" t="str" cm="1">
        <f t="array" ref="E835">_xlfn.IFS(ISTEXT(citizen_services_records_log!E835),PROPER(citizen_services_records_log!E835),ISBLANK(citizen_services_records_log!E835),"None")</f>
        <v>Kagiso Sithole</v>
      </c>
      <c r="F835" s="6" cm="1">
        <f t="array" ref="F835">_xlfn.IFS(ISBLANK(citizen_services_records_log!F835),"None", TYPE(citizen_services_records_log!F835)=1,citizen_services_records_log!F835,citizen_services_records_log!F835="ID NOT PROVIDED","ID not provided" )</f>
        <v>6100000000000</v>
      </c>
      <c r="G835" s="4">
        <f>IF(ISBLANK(citizen_services_records_log!G835),"None",IF(ISNUMBER(citizen_services_records_log!G835),citizen_services_records_log!G835,DATE(RIGHT(citizen_services_records_log!G835,4),MID(citizen_services_records_log!G835,4,2),LEFT(citizen_services_records_log!G835,2))))</f>
        <v>22364</v>
      </c>
      <c r="H835" s="5" t="str" cm="1">
        <f t="array" ref="H835">_xlfn.IFS(citizen_services_records_log!H835="M", "Male", citizen_services_records_log!H835 = "F", "Female", citizen_services_records_log!H835="male", "Male", citizen_services_records_log!H835="female","Female", ISBLANK(citizen_services_records_log!H835),"None", citizen_services_records_log!H835 = "Female", "Female", citizen_services_records_log!H835="Male","Male")</f>
        <v>Female</v>
      </c>
      <c r="I835" s="6" t="str">
        <f>IF(OR(ISBLANK(citizen_services_records_log!I835),UPPER(TRIM(citizen_services_records_log!I835))="N/A"),"None",_xlfn.LET(_xlpm.d,RIGHT(SUBSTITUTE(SUBSTITUTE(SUBSTITUTE(SUBSTITUTE(citizen_services_records_log!I835," ",""),"-",""),"(",""),")",""),9),"0"&amp;LEFT(_xlpm.d,2)&amp;" "&amp;MID(_xlpm.d,3,3)&amp;" "&amp;RIGHT(_xlpm.d,4)))</f>
        <v>073 853 2392</v>
      </c>
      <c r="J835" s="5" t="str" cm="1">
        <f t="array" ref="J835">_xlfn.IFS(ISTEXT(citizen_services_records_log!J835),citizen_services_records_log!J835,ISBLANK(citizen_services_records_log!J835),"None")</f>
        <v>Ward 9</v>
      </c>
      <c r="K835" s="5" t="str" cm="1">
        <f t="array" ref="K835">_xlfn.IFS(ISTEXT(citizen_services_records_log!K835),citizen_services_records_log!K835, ISBLANK(citizen_services_records_log!K835),"None")</f>
        <v>None</v>
      </c>
      <c r="L835" s="5" t="str" cm="1">
        <f t="array" ref="L835">SUBSTITUTE(PROPER(_xlfn.IFS(ISTEXT(citizen_services_records_log!L835),citizen_services_records_log!L835, ISBLANK(citizen_services_records_log!L835),"None")),"Id","ID",1)</f>
        <v>Complete</v>
      </c>
      <c r="M835" s="5" t="str" cm="1">
        <f t="array" ref="M835">IF(citizen_services_records_log!M835 = "Re-opened","Re-opened",PROPER(_xlfn.IFS(ISTEXT(citizen_services_records_log!M835),citizen_services_records_log!M835, ISBLANK(citizen_services_records_log!M835),"None")))</f>
        <v>None</v>
      </c>
      <c r="N835" s="5" t="str" cm="1">
        <f t="array" ref="N835">(_xlfn.IFS(ISTEXT(citizen_services_records_log!N835),citizen_services_records_log!N835,ISBLANK(citizen_services_records_log!N835),"None"))</f>
        <v>Q125</v>
      </c>
      <c r="O835" s="5" t="str" cm="1">
        <f t="array" ref="O835">_xlfn.IFS(ISTEXT(citizen_services_records_log!O835),PROPER(citizen_services_records_log!O835),ISBLANK(citizen_services_records_log!O835),"None")</f>
        <v>Marius Radebe</v>
      </c>
      <c r="P835" s="4" t="str">
        <f>IF(ISBLANK(citizen_services_records_log!P835),"None",IF(ISNUMBER(citizen_services_records_log!P835),citizen_services_records_log!P835,DATE(RIGHT(citizen_services_records_log!P835,4),MID(citizen_services_records_log!P835,4,2),LEFT(citizen_services_records_log!P835,2))))</f>
        <v>None</v>
      </c>
      <c r="Q835" s="5" t="str" cm="1">
        <f t="array" ref="Q835">SUBSTITUTE(_xlfn.IFS(ISTEXT(citizen_services_records_log!Q835),PROPER(citizen_services_records_log!Q835),ISBLANK(citizen_services_records_log!Q835),"None"),"Id","ID",1)</f>
        <v>Home Affairs System Down For Maintenance During Visit</v>
      </c>
    </row>
    <row r="836" spans="1:17" x14ac:dyDescent="0.3">
      <c r="A836" s="5" t="str">
        <f>IF(ISBLANK(citizen_services_records_log!A836),"None",(CONCATENATE(UPPER(_xlfn.TEXTBEFORE(SUBSTITUTE(citizen_services_records_log!A836, "-", ""), {"0","1","2","3","4","5","6","7","8","9"}, 1)),"-",RIGHT(citizen_services_records_log!A836,6))))</f>
        <v>SASSA-000672</v>
      </c>
      <c r="B836" s="2">
        <f>IF(ISBLANK(citizen_services_records_log!B836),"None",IF(ISNUMBER(citizen_services_records_log!B836),citizen_services_records_log!B836,DATE(RIGHT(citizen_services_records_log!B836,4),MID(citizen_services_records_log!B836,4,2),LEFT(citizen_services_records_log!B836,2))))</f>
        <v>45990</v>
      </c>
      <c r="C836" s="5" t="str">
        <f>IF(citizen_services_records_log!C836 = "SASSA Grant Status Enquiry","SASSA - Grant Status Enquiry",IF(citizen_services_records_log!C836 = "SASSA Grant Application",  "SASSA - Grant Application", IF(citizen_services_records_log!C836=0,"None", citizen_services_records_log!C836)))</f>
        <v>SASSA - Grant Application</v>
      </c>
      <c r="D836" s="5" t="str" cm="1">
        <f t="array" ref="D836">_xlfn.IFS(ISTEXT(citizen_services_records_log!D836),PROPER(citizen_services_records_log!D836),ISBLANK(citizen_services_records_log!D836),"None")</f>
        <v>Vereeniging Home Affairs</v>
      </c>
      <c r="E836" s="5" t="str" cm="1">
        <f t="array" ref="E836">_xlfn.IFS(ISTEXT(citizen_services_records_log!E836),PROPER(citizen_services_records_log!E836),ISBLANK(citizen_services_records_log!E836),"None")</f>
        <v>Anna Botha</v>
      </c>
      <c r="F836" s="6" t="str" cm="1">
        <f t="array" ref="F836">_xlfn.IFS(ISBLANK(citizen_services_records_log!F836),"None", TYPE(citizen_services_records_log!F836)=1,citizen_services_records_log!F836,citizen_services_records_log!F836="ID NOT PROVIDED","ID not provided" )</f>
        <v>None</v>
      </c>
      <c r="G836" s="4">
        <f>IF(ISBLANK(citizen_services_records_log!G836),"None",IF(ISNUMBER(citizen_services_records_log!G836),citizen_services_records_log!G836,DATE(RIGHT(citizen_services_records_log!G836,4),MID(citizen_services_records_log!G836,4,2),LEFT(citizen_services_records_log!G836,2))))</f>
        <v>24045</v>
      </c>
      <c r="H836" s="5" t="str" cm="1">
        <f t="array" ref="H836">_xlfn.IFS(citizen_services_records_log!H836="M", "Male", citizen_services_records_log!H836 = "F", "Female", citizen_services_records_log!H836="male", "Male", citizen_services_records_log!H836="female","Female", ISBLANK(citizen_services_records_log!H836),"None", citizen_services_records_log!H836 = "Female", "Female", citizen_services_records_log!H836="Male","Male")</f>
        <v>Male</v>
      </c>
      <c r="I836" s="6" t="str">
        <f>IF(OR(ISBLANK(citizen_services_records_log!I836),UPPER(TRIM(citizen_services_records_log!I836))="N/A"),"None",_xlfn.LET(_xlpm.d,RIGHT(SUBSTITUTE(SUBSTITUTE(SUBSTITUTE(SUBSTITUTE(citizen_services_records_log!I836," ",""),"-",""),"(",""),")",""),9),"0"&amp;LEFT(_xlpm.d,2)&amp;" "&amp;MID(_xlpm.d,3,3)&amp;" "&amp;RIGHT(_xlpm.d,4)))</f>
        <v>None</v>
      </c>
      <c r="J836" s="5" t="str" cm="1">
        <f t="array" ref="J836">_xlfn.IFS(ISTEXT(citizen_services_records_log!J836),citizen_services_records_log!J836,ISBLANK(citizen_services_records_log!J836),"None")</f>
        <v>Ward 6</v>
      </c>
      <c r="K836" s="5" t="str" cm="1">
        <f t="array" ref="K836">_xlfn.IFS(ISTEXT(citizen_services_records_log!K836),citizen_services_records_log!K836, ISBLANK(citizen_services_records_log!K836),"None")</f>
        <v>Social Relief of Distress (SRD)</v>
      </c>
      <c r="L836" s="5" t="str" cm="1">
        <f t="array" ref="L836">SUBSTITUTE(PROPER(_xlfn.IFS(ISTEXT(citizen_services_records_log!L836),citizen_services_records_log!L836, ISBLANK(citizen_services_records_log!L836),"None")),"Id","ID",1)</f>
        <v>Under Review</v>
      </c>
      <c r="M836" s="5" t="str" cm="1">
        <f t="array" ref="M836">IF(citizen_services_records_log!M836 = "Re-opened","Re-opened",PROPER(_xlfn.IFS(ISTEXT(citizen_services_records_log!M836),citizen_services_records_log!M836, ISBLANK(citizen_services_records_log!M836),"None")))</f>
        <v>Captured</v>
      </c>
      <c r="N836" s="5" t="str" cm="1">
        <f t="array" ref="N836">(_xlfn.IFS(ISTEXT(citizen_services_records_log!N836),citizen_services_records_log!N836,ISBLANK(citizen_services_records_log!N836),"None"))</f>
        <v>Q147</v>
      </c>
      <c r="O836" s="5" t="str" cm="1">
        <f t="array" ref="O836">_xlfn.IFS(ISTEXT(citizen_services_records_log!O836),PROPER(citizen_services_records_log!O836),ISBLANK(citizen_services_records_log!O836),"None")</f>
        <v>Deon Mahlangu</v>
      </c>
      <c r="P836" s="4" t="str">
        <f>IF(ISBLANK(citizen_services_records_log!P836),"None",IF(ISNUMBER(citizen_services_records_log!P836),citizen_services_records_log!P836,DATE(RIGHT(citizen_services_records_log!P836,4),MID(citizen_services_records_log!P836,4,2),LEFT(citizen_services_records_log!P836,2))))</f>
        <v>None</v>
      </c>
      <c r="Q836" s="5" t="str" cm="1">
        <f t="array" ref="Q836">SUBSTITUTE(_xlfn.IFS(ISTEXT(citizen_services_records_log!Q836),PROPER(citizen_services_records_log!Q836),ISBLANK(citizen_services_records_log!Q836),"None"),"Id","ID",1)</f>
        <v>Record Incomplete - Contact Number Illegible On Form</v>
      </c>
    </row>
    <row r="837" spans="1:17" x14ac:dyDescent="0.3">
      <c r="A837" s="5" t="str">
        <f>IF(ISBLANK(citizen_services_records_log!A837),"None",(CONCATENATE(UPPER(_xlfn.TEXTBEFORE(SUBSTITUTE(citizen_services_records_log!A837, "-", ""), {"0","1","2","3","4","5","6","7","8","9"}, 1)),"-",RIGHT(citizen_services_records_log!A837,6))))</f>
        <v>SASSA-000903</v>
      </c>
      <c r="B837" s="2">
        <f>IF(ISBLANK(citizen_services_records_log!B837),"None",IF(ISNUMBER(citizen_services_records_log!B837),citizen_services_records_log!B837,DATE(RIGHT(citizen_services_records_log!B837,4),MID(citizen_services_records_log!B837,4,2),LEFT(citizen_services_records_log!B837,2))))</f>
        <v>46164</v>
      </c>
      <c r="C837" s="5" t="str">
        <f>IF(citizen_services_records_log!C837 = "SASSA Grant Status Enquiry","SASSA - Grant Status Enquiry",IF(citizen_services_records_log!C837 = "SASSA Grant Application",  "SASSA - Grant Application", IF(citizen_services_records_log!C837=0,"None", citizen_services_records_log!C837)))</f>
        <v>SASSA - Grant Application</v>
      </c>
      <c r="D837" s="5" t="str" cm="1">
        <f t="array" ref="D837">_xlfn.IFS(ISTEXT(citizen_services_records_log!D837),PROPER(citizen_services_records_log!D837),ISBLANK(citizen_services_records_log!D837),"None")</f>
        <v>Vanderbijlpark Home Affairs</v>
      </c>
      <c r="E837" s="5" t="str" cm="1">
        <f t="array" ref="E837">_xlfn.IFS(ISTEXT(citizen_services_records_log!E837),PROPER(citizen_services_records_log!E837),ISBLANK(citizen_services_records_log!E837),"None")</f>
        <v>Thabo Mahlangu</v>
      </c>
      <c r="F837" s="6" cm="1">
        <f t="array" ref="F837">_xlfn.IFS(ISBLANK(citizen_services_records_log!F837),"None", TYPE(citizen_services_records_log!F837)=1,citizen_services_records_log!F837,citizen_services_records_log!F837="ID NOT PROVIDED","ID not provided" )</f>
        <v>811000000000</v>
      </c>
      <c r="G837" s="4">
        <f>IF(ISBLANK(citizen_services_records_log!G837),"None",IF(ISNUMBER(citizen_services_records_log!G837),citizen_services_records_log!G837,DATE(RIGHT(citizen_services_records_log!G837,4),MID(citizen_services_records_log!G837,4,2),LEFT(citizen_services_records_log!G837,2))))</f>
        <v>39758</v>
      </c>
      <c r="H837" s="5" t="str" cm="1">
        <f t="array" ref="H837">_xlfn.IFS(citizen_services_records_log!H837="M", "Male", citizen_services_records_log!H837 = "F", "Female", citizen_services_records_log!H837="male", "Male", citizen_services_records_log!H837="female","Female", ISBLANK(citizen_services_records_log!H837),"None", citizen_services_records_log!H837 = "Female", "Female", citizen_services_records_log!H837="Male","Male")</f>
        <v>Female</v>
      </c>
      <c r="I837" s="6" t="str">
        <f>IF(OR(ISBLANK(citizen_services_records_log!I837),UPPER(TRIM(citizen_services_records_log!I837))="N/A"),"None",_xlfn.LET(_xlpm.d,RIGHT(SUBSTITUTE(SUBSTITUTE(SUBSTITUTE(SUBSTITUTE(citizen_services_records_log!I837," ",""),"-",""),"(",""),")",""),9),"0"&amp;LEFT(_xlpm.d,2)&amp;" "&amp;MID(_xlpm.d,3,3)&amp;" "&amp;RIGHT(_xlpm.d,4)))</f>
        <v>073 951 6248</v>
      </c>
      <c r="J837" s="5" t="str" cm="1">
        <f t="array" ref="J837">_xlfn.IFS(ISTEXT(citizen_services_records_log!J837),citizen_services_records_log!J837,ISBLANK(citizen_services_records_log!J837),"None")</f>
        <v>Ward 17</v>
      </c>
      <c r="K837" s="5" t="str" cm="1">
        <f t="array" ref="K837">_xlfn.IFS(ISTEXT(citizen_services_records_log!K837),citizen_services_records_log!K837, ISBLANK(citizen_services_records_log!K837),"None")</f>
        <v>SRD Grant</v>
      </c>
      <c r="L837" s="5" t="str" cm="1">
        <f t="array" ref="L837">SUBSTITUTE(PROPER(_xlfn.IFS(ISTEXT(citizen_services_records_log!L837),citizen_services_records_log!L837, ISBLANK(citizen_services_records_log!L837),"None")),"Id","ID",1)</f>
        <v>Approved</v>
      </c>
      <c r="M837" s="5" t="str" cm="1">
        <f t="array" ref="M837">IF(citizen_services_records_log!M837 = "Re-opened","Re-opened",PROPER(_xlfn.IFS(ISTEXT(citizen_services_records_log!M837),citizen_services_records_log!M837, ISBLANK(citizen_services_records_log!M837),"None")))</f>
        <v>Captured</v>
      </c>
      <c r="N837" s="5" t="str" cm="1">
        <f t="array" ref="N837">(_xlfn.IFS(ISTEXT(citizen_services_records_log!N837),citizen_services_records_log!N837,ISBLANK(citizen_services_records_log!N837),"None"))</f>
        <v>Q100</v>
      </c>
      <c r="O837" s="5" t="str" cm="1">
        <f t="array" ref="O837">_xlfn.IFS(ISTEXT(citizen_services_records_log!O837),PROPER(citizen_services_records_log!O837),ISBLANK(citizen_services_records_log!O837),"None")</f>
        <v>Zanele Radebe</v>
      </c>
      <c r="P837" s="4" t="str">
        <f>IF(ISBLANK(citizen_services_records_log!P837),"None",IF(ISNUMBER(citizen_services_records_log!P837),citizen_services_records_log!P837,DATE(RIGHT(citizen_services_records_log!P837,4),MID(citizen_services_records_log!P837,4,2),LEFT(citizen_services_records_log!P837,2))))</f>
        <v>None</v>
      </c>
      <c r="Q837" s="5" t="str" cm="1">
        <f t="array" ref="Q837">SUBSTITUTE(_xlfn.IFS(ISTEXT(citizen_services_records_log!Q837),PROPER(citizen_services_records_log!Q837),ISBLANK(citizen_services_records_log!Q837),"None"),"Id","ID",1)</f>
        <v>Applicant Did Not Bring Required Supporting Documents</v>
      </c>
    </row>
    <row r="838" spans="1:17" x14ac:dyDescent="0.3">
      <c r="A838" s="5" t="str">
        <f>IF(ISBLANK(citizen_services_records_log!A838),"None",(CONCATENATE(UPPER(_xlfn.TEXTBEFORE(SUBSTITUTE(citizen_services_records_log!A838, "-", ""), {"0","1","2","3","4","5","6","7","8","9"}, 1)),"-",RIGHT(citizen_services_records_log!A838,6))))</f>
        <v>DHA-000881</v>
      </c>
      <c r="B838" s="2">
        <f>IF(ISBLANK(citizen_services_records_log!B838),"None",IF(ISNUMBER(citizen_services_records_log!B838),citizen_services_records_log!B838,DATE(RIGHT(citizen_services_records_log!B838,4),MID(citizen_services_records_log!B838,4,2),LEFT(citizen_services_records_log!B838,2))))</f>
        <v>46041</v>
      </c>
      <c r="C838" s="5" t="str">
        <f>IF(citizen_services_records_log!C838 = "SASSA Grant Status Enquiry","SASSA - Grant Status Enquiry",IF(citizen_services_records_log!C838 = "SASSA Grant Application",  "SASSA - Grant Application", IF(citizen_services_records_log!C838=0,"None", citizen_services_records_log!C838)))</f>
        <v>Home Affairs - ID Application</v>
      </c>
      <c r="D838" s="5" t="str" cm="1">
        <f t="array" ref="D838">_xlfn.IFS(ISTEXT(citizen_services_records_log!D838),PROPER(citizen_services_records_log!D838),ISBLANK(citizen_services_records_log!D838),"None")</f>
        <v>Boipatong Clinic</v>
      </c>
      <c r="E838" s="5" t="str" cm="1">
        <f t="array" ref="E838">_xlfn.IFS(ISTEXT(citizen_services_records_log!E838),PROPER(citizen_services_records_log!E838),ISBLANK(citizen_services_records_log!E838),"None")</f>
        <v>Nokuthula Botha</v>
      </c>
      <c r="F838" s="6" cm="1">
        <f t="array" ref="F838">_xlfn.IFS(ISBLANK(citizen_services_records_log!F838),"None", TYPE(citizen_services_records_log!F838)=1,citizen_services_records_log!F838,citizen_services_records_log!F838="ID NOT PROVIDED","ID not provided" )</f>
        <v>9010000000000</v>
      </c>
      <c r="G838" s="4">
        <f>IF(ISBLANK(citizen_services_records_log!G838),"None",IF(ISNUMBER(citizen_services_records_log!G838),citizen_services_records_log!G838,DATE(RIGHT(citizen_services_records_log!G838,4),MID(citizen_services_records_log!G838,4,2),LEFT(citizen_services_records_log!G838,2))))</f>
        <v>33052</v>
      </c>
      <c r="H838" s="5" t="str" cm="1">
        <f t="array" ref="H838">_xlfn.IFS(citizen_services_records_log!H838="M", "Male", citizen_services_records_log!H838 = "F", "Female", citizen_services_records_log!H838="male", "Male", citizen_services_records_log!H838="female","Female", ISBLANK(citizen_services_records_log!H838),"None", citizen_services_records_log!H838 = "Female", "Female", citizen_services_records_log!H838="Male","Male")</f>
        <v>Female</v>
      </c>
      <c r="I838" s="6" t="str">
        <f>IF(OR(ISBLANK(citizen_services_records_log!I838),UPPER(TRIM(citizen_services_records_log!I838))="N/A"),"None",_xlfn.LET(_xlpm.d,RIGHT(SUBSTITUTE(SUBSTITUTE(SUBSTITUTE(SUBSTITUTE(citizen_services_records_log!I838," ",""),"-",""),"(",""),")",""),9),"0"&amp;LEFT(_xlpm.d,2)&amp;" "&amp;MID(_xlpm.d,3,3)&amp;" "&amp;RIGHT(_xlpm.d,4)))</f>
        <v>None</v>
      </c>
      <c r="J838" s="5" t="str" cm="1">
        <f t="array" ref="J838">_xlfn.IFS(ISTEXT(citizen_services_records_log!J838),citizen_services_records_log!J838,ISBLANK(citizen_services_records_log!J838),"None")</f>
        <v>Ward 15</v>
      </c>
      <c r="K838" s="5" t="str" cm="1">
        <f t="array" ref="K838">_xlfn.IFS(ISTEXT(citizen_services_records_log!K838),citizen_services_records_log!K838, ISBLANK(citizen_services_records_log!K838),"None")</f>
        <v>None</v>
      </c>
      <c r="L838" s="5" t="str" cm="1">
        <f t="array" ref="L838">SUBSTITUTE(PROPER(_xlfn.IFS(ISTEXT(citizen_services_records_log!L838),citizen_services_records_log!L838, ISBLANK(citizen_services_records_log!L838),"None")),"Id","ID",1)</f>
        <v>Under Review</v>
      </c>
      <c r="M838" s="5" t="str" cm="1">
        <f t="array" ref="M838">IF(citizen_services_records_log!M838 = "Re-opened","Re-opened",PROPER(_xlfn.IFS(ISTEXT(citizen_services_records_log!M838),citizen_services_records_log!M838, ISBLANK(citizen_services_records_log!M838),"None")))</f>
        <v>Awaiting Documents</v>
      </c>
      <c r="N838" s="5" t="str" cm="1">
        <f t="array" ref="N838">(_xlfn.IFS(ISTEXT(citizen_services_records_log!N838),citizen_services_records_log!N838,ISBLANK(citizen_services_records_log!N838),"None"))</f>
        <v>Q154</v>
      </c>
      <c r="O838" s="5" t="str" cm="1">
        <f t="array" ref="O838">_xlfn.IFS(ISTEXT(citizen_services_records_log!O838),PROPER(citizen_services_records_log!O838),ISBLANK(citizen_services_records_log!O838),"None")</f>
        <v>Marius Radebe</v>
      </c>
      <c r="P838" s="4" t="str">
        <f>IF(ISBLANK(citizen_services_records_log!P838),"None",IF(ISNUMBER(citizen_services_records_log!P838),citizen_services_records_log!P838,DATE(RIGHT(citizen_services_records_log!P838,4),MID(citizen_services_records_log!P838,4,2),LEFT(citizen_services_records_log!P838,2))))</f>
        <v>None</v>
      </c>
      <c r="Q838" s="5" t="str" cm="1">
        <f t="array" ref="Q838">SUBSTITUTE(_xlfn.IFS(ISTEXT(citizen_services_records_log!Q838),PROPER(citizen_services_records_log!Q838),ISBLANK(citizen_services_records_log!Q838),"None"),"Id","ID",1)</f>
        <v>Applicant Did Not Bring Required Supporting Documents</v>
      </c>
    </row>
    <row r="839" spans="1:17" x14ac:dyDescent="0.3">
      <c r="A839" s="5" t="str">
        <f>IF(ISBLANK(citizen_services_records_log!A839),"None",(CONCATENATE(UPPER(_xlfn.TEXTBEFORE(SUBSTITUTE(citizen_services_records_log!A839, "-", ""), {"0","1","2","3","4","5","6","7","8","9"}, 1)),"-",RIGHT(citizen_services_records_log!A839,6))))</f>
        <v>DHA-000002</v>
      </c>
      <c r="B839" s="2">
        <f>IF(ISBLANK(citizen_services_records_log!B839),"None",IF(ISNUMBER(citizen_services_records_log!B839),citizen_services_records_log!B839,DATE(RIGHT(citizen_services_records_log!B839,4),MID(citizen_services_records_log!B839,4,2),LEFT(citizen_services_records_log!B839,2))))</f>
        <v>46159</v>
      </c>
      <c r="C839" s="5" t="str">
        <f>IF(citizen_services_records_log!C839 = "SASSA Grant Status Enquiry","SASSA - Grant Status Enquiry",IF(citizen_services_records_log!C839 = "SASSA Grant Application",  "SASSA - Grant Application", IF(citizen_services_records_log!C839=0,"None", citizen_services_records_log!C839)))</f>
        <v>Home Affairs - ID Application</v>
      </c>
      <c r="D839" s="5" t="str" cm="1">
        <f t="array" ref="D839">_xlfn.IFS(ISTEXT(citizen_services_records_log!D839),PROPER(citizen_services_records_log!D839),ISBLANK(citizen_services_records_log!D839),"None")</f>
        <v>Sharpeville Clinic</v>
      </c>
      <c r="E839" s="5" t="str" cm="1">
        <f t="array" ref="E839">_xlfn.IFS(ISTEXT(citizen_services_records_log!E839),PROPER(citizen_services_records_log!E839),ISBLANK(citizen_services_records_log!E839),"None")</f>
        <v>None</v>
      </c>
      <c r="F839" s="6" cm="1">
        <f t="array" ref="F839">_xlfn.IFS(ISBLANK(citizen_services_records_log!F839),"None", TYPE(citizen_services_records_log!F839)=1,citizen_services_records_log!F839,citizen_services_records_log!F839="ID NOT PROVIDED","ID not provided" )</f>
        <v>7410000000000</v>
      </c>
      <c r="G839" s="4">
        <f>IF(ISBLANK(citizen_services_records_log!G839),"None",IF(ISNUMBER(citizen_services_records_log!G839),citizen_services_records_log!G839,DATE(RIGHT(citizen_services_records_log!G839,4),MID(citizen_services_records_log!G839,4,2),LEFT(citizen_services_records_log!G839,2))))</f>
        <v>27331</v>
      </c>
      <c r="H839" s="5" t="str" cm="1">
        <f t="array" ref="H839">_xlfn.IFS(citizen_services_records_log!H839="M", "Male", citizen_services_records_log!H839 = "F", "Female", citizen_services_records_log!H839="male", "Male", citizen_services_records_log!H839="female","Female", ISBLANK(citizen_services_records_log!H839),"None", citizen_services_records_log!H839 = "Female", "Female", citizen_services_records_log!H839="Male","Male")</f>
        <v>Male</v>
      </c>
      <c r="I839" s="6" t="str">
        <f>IF(OR(ISBLANK(citizen_services_records_log!I839),UPPER(TRIM(citizen_services_records_log!I839))="N/A"),"None",_xlfn.LET(_xlpm.d,RIGHT(SUBSTITUTE(SUBSTITUTE(SUBSTITUTE(SUBSTITUTE(citizen_services_records_log!I839," ",""),"-",""),"(",""),")",""),9),"0"&amp;LEFT(_xlpm.d,2)&amp;" "&amp;MID(_xlpm.d,3,3)&amp;" "&amp;RIGHT(_xlpm.d,4)))</f>
        <v>083 307 7722</v>
      </c>
      <c r="J839" s="5" t="str" cm="1">
        <f t="array" ref="J839">_xlfn.IFS(ISTEXT(citizen_services_records_log!J839),citizen_services_records_log!J839,ISBLANK(citizen_services_records_log!J839),"None")</f>
        <v>Ward 3</v>
      </c>
      <c r="K839" s="5" t="str" cm="1">
        <f t="array" ref="K839">_xlfn.IFS(ISTEXT(citizen_services_records_log!K839),citizen_services_records_log!K839, ISBLANK(citizen_services_records_log!K839),"None")</f>
        <v>None</v>
      </c>
      <c r="L839" s="5" t="str" cm="1">
        <f t="array" ref="L839">SUBSTITUTE(PROPER(_xlfn.IFS(ISTEXT(citizen_services_records_log!L839),citizen_services_records_log!L839, ISBLANK(citizen_services_records_log!L839),"None")),"Id","ID",1)</f>
        <v>Pending Verification</v>
      </c>
      <c r="M839" s="5" t="str" cm="1">
        <f t="array" ref="M839">IF(citizen_services_records_log!M839 = "Re-opened","Re-opened",PROPER(_xlfn.IFS(ISTEXT(citizen_services_records_log!M839),citizen_services_records_log!M839, ISBLANK(citizen_services_records_log!M839),"None")))</f>
        <v>Captured</v>
      </c>
      <c r="N839" s="5" t="str" cm="1">
        <f t="array" ref="N839">(_xlfn.IFS(ISTEXT(citizen_services_records_log!N839),citizen_services_records_log!N839,ISBLANK(citizen_services_records_log!N839),"None"))</f>
        <v>Q099</v>
      </c>
      <c r="O839" s="5" t="str" cm="1">
        <f t="array" ref="O839">_xlfn.IFS(ISTEXT(citizen_services_records_log!O839),PROPER(citizen_services_records_log!O839),ISBLANK(citizen_services_records_log!O839),"None")</f>
        <v>Busisiwe Coetzee</v>
      </c>
      <c r="P839" s="4">
        <f>IF(ISBLANK(citizen_services_records_log!P839),"None",IF(ISNUMBER(citizen_services_records_log!P839),citizen_services_records_log!P839,DATE(RIGHT(citizen_services_records_log!P839,4),MID(citizen_services_records_log!P839,4,2),LEFT(citizen_services_records_log!P839,2))))</f>
        <v>46183</v>
      </c>
      <c r="Q839" s="5" t="str" cm="1">
        <f t="array" ref="Q839">SUBSTITUTE(_xlfn.IFS(ISTEXT(citizen_services_records_log!Q839),PROPER(citizen_services_records_log!Q839),ISBLANK(citizen_services_records_log!Q839),"None"),"Id","ID",1)</f>
        <v>Applicant Is A Minor, Guardian Present And Documented</v>
      </c>
    </row>
    <row r="840" spans="1:17" x14ac:dyDescent="0.3">
      <c r="A840" s="5" t="str">
        <f>IF(ISBLANK(citizen_services_records_log!A840),"None",(CONCATENATE(UPPER(_xlfn.TEXTBEFORE(SUBSTITUTE(citizen_services_records_log!A840, "-", ""), {"0","1","2","3","4","5","6","7","8","9"}, 1)),"-",RIGHT(citizen_services_records_log!A840,6))))</f>
        <v>DHA-000550</v>
      </c>
      <c r="B840" s="2">
        <f>IF(ISBLANK(citizen_services_records_log!B840),"None",IF(ISNUMBER(citizen_services_records_log!B840),citizen_services_records_log!B840,DATE(RIGHT(citizen_services_records_log!B840,4),MID(citizen_services_records_log!B840,4,2),LEFT(citizen_services_records_log!B840,2))))</f>
        <v>46180</v>
      </c>
      <c r="C840" s="5" t="str">
        <f>IF(citizen_services_records_log!C840 = "SASSA Grant Status Enquiry","SASSA - Grant Status Enquiry",IF(citizen_services_records_log!C840 = "SASSA Grant Application",  "SASSA - Grant Application", IF(citizen_services_records_log!C840=0,"None", citizen_services_records_log!C840)))</f>
        <v>Home Affairs - Birth Certificate</v>
      </c>
      <c r="D840" s="5" t="str" cm="1">
        <f t="array" ref="D840">_xlfn.IFS(ISTEXT(citizen_services_records_log!D840),PROPER(citizen_services_records_log!D840),ISBLANK(citizen_services_records_log!D840),"None")</f>
        <v>Emfuleni Municipal Office</v>
      </c>
      <c r="E840" s="5" t="str" cm="1">
        <f t="array" ref="E840">_xlfn.IFS(ISTEXT(citizen_services_records_log!E840),PROPER(citizen_services_records_log!E840),ISBLANK(citizen_services_records_log!E840),"None")</f>
        <v>Sizwe Pretorius</v>
      </c>
      <c r="F840" s="6" cm="1">
        <f t="array" ref="F840">_xlfn.IFS(ISBLANK(citizen_services_records_log!F840),"None", TYPE(citizen_services_records_log!F840)=1,citizen_services_records_log!F840,citizen_services_records_log!F840="ID NOT PROVIDED","ID not provided" )</f>
        <v>5100000000000</v>
      </c>
      <c r="G840" s="4">
        <f>IF(ISBLANK(citizen_services_records_log!G840),"None",IF(ISNUMBER(citizen_services_records_log!G840),citizen_services_records_log!G840,DATE(RIGHT(citizen_services_records_log!G840,4),MID(citizen_services_records_log!G840,4,2),LEFT(citizen_services_records_log!G840,2))))</f>
        <v>18676</v>
      </c>
      <c r="H840" s="5" t="str" cm="1">
        <f t="array" ref="H840">_xlfn.IFS(citizen_services_records_log!H840="M", "Male", citizen_services_records_log!H840 = "F", "Female", citizen_services_records_log!H840="male", "Male", citizen_services_records_log!H840="female","Female", ISBLANK(citizen_services_records_log!H840),"None", citizen_services_records_log!H840 = "Female", "Female", citizen_services_records_log!H840="Male","Male")</f>
        <v>Male</v>
      </c>
      <c r="I840" s="6" t="str">
        <f>IF(OR(ISBLANK(citizen_services_records_log!I840),UPPER(TRIM(citizen_services_records_log!I840))="N/A"),"None",_xlfn.LET(_xlpm.d,RIGHT(SUBSTITUTE(SUBSTITUTE(SUBSTITUTE(SUBSTITUTE(citizen_services_records_log!I840," ",""),"-",""),"(",""),")",""),9),"0"&amp;LEFT(_xlpm.d,2)&amp;" "&amp;MID(_xlpm.d,3,3)&amp;" "&amp;RIGHT(_xlpm.d,4)))</f>
        <v>081 128 2087</v>
      </c>
      <c r="J840" s="5" t="str" cm="1">
        <f t="array" ref="J840">_xlfn.IFS(ISTEXT(citizen_services_records_log!J840),citizen_services_records_log!J840,ISBLANK(citizen_services_records_log!J840),"None")</f>
        <v>Ward 21</v>
      </c>
      <c r="K840" s="5" t="str" cm="1">
        <f t="array" ref="K840">_xlfn.IFS(ISTEXT(citizen_services_records_log!K840),citizen_services_records_log!K840, ISBLANK(citizen_services_records_log!K840),"None")</f>
        <v>None</v>
      </c>
      <c r="L840" s="5" t="str" cm="1">
        <f t="array" ref="L840">SUBSTITUTE(PROPER(_xlfn.IFS(ISTEXT(citizen_services_records_log!L840),citizen_services_records_log!L840, ISBLANK(citizen_services_records_log!L840),"None")),"Id","ID",1)</f>
        <v>Complete</v>
      </c>
      <c r="M840" s="5" t="str" cm="1">
        <f t="array" ref="M840">IF(citizen_services_records_log!M840 = "Re-opened","Re-opened",PROPER(_xlfn.IFS(ISTEXT(citizen_services_records_log!M840),citizen_services_records_log!M840, ISBLANK(citizen_services_records_log!M840),"None")))</f>
        <v>Captured</v>
      </c>
      <c r="N840" s="5" t="str" cm="1">
        <f t="array" ref="N840">(_xlfn.IFS(ISTEXT(citizen_services_records_log!N840),citizen_services_records_log!N840,ISBLANK(citizen_services_records_log!N840),"None"))</f>
        <v>Q038</v>
      </c>
      <c r="O840" s="5" t="str" cm="1">
        <f t="array" ref="O840">_xlfn.IFS(ISTEXT(citizen_services_records_log!O840),PROPER(citizen_services_records_log!O840),ISBLANK(citizen_services_records_log!O840),"None")</f>
        <v>None</v>
      </c>
      <c r="P840" s="4" t="str">
        <f>IF(ISBLANK(citizen_services_records_log!P840),"None",IF(ISNUMBER(citizen_services_records_log!P840),citizen_services_records_log!P840,DATE(RIGHT(citizen_services_records_log!P840,4),MID(citizen_services_records_log!P840,4,2),LEFT(citizen_services_records_log!P840,2))))</f>
        <v>None</v>
      </c>
      <c r="Q840" s="5" t="str" cm="1">
        <f t="array" ref="Q840">SUBSTITUTE(_xlfn.IFS(ISTEXT(citizen_services_records_log!Q840),PROPER(citizen_services_records_log!Q840),ISBLANK(citizen_services_records_log!Q840),"None"),"Id","ID",1)</f>
        <v>Urgent Case - Fast-Tracked Per Supervisor Approval</v>
      </c>
    </row>
    <row r="841" spans="1:17" x14ac:dyDescent="0.3">
      <c r="A841" s="5" t="str">
        <f>IF(ISBLANK(citizen_services_records_log!A841),"None",(CONCATENATE(UPPER(_xlfn.TEXTBEFORE(SUBSTITUTE(citizen_services_records_log!A841, "-", ""), {"0","1","2","3","4","5","6","7","8","9"}, 1)),"-",RIGHT(citizen_services_records_log!A841,6))))</f>
        <v>DHA-000376</v>
      </c>
      <c r="B841" s="2">
        <f>IF(ISBLANK(citizen_services_records_log!B841),"None",IF(ISNUMBER(citizen_services_records_log!B841),citizen_services_records_log!B841,DATE(RIGHT(citizen_services_records_log!B841,4),MID(citizen_services_records_log!B841,4,2),LEFT(citizen_services_records_log!B841,2))))</f>
        <v>46070</v>
      </c>
      <c r="C841" s="5" t="str">
        <f>IF(citizen_services_records_log!C841 = "SASSA Grant Status Enquiry","SASSA - Grant Status Enquiry",IF(citizen_services_records_log!C841 = "SASSA Grant Application",  "SASSA - Grant Application", IF(citizen_services_records_log!C841=0,"None", citizen_services_records_log!C841)))</f>
        <v>Home Affairs - Birth Certificate</v>
      </c>
      <c r="D841" s="5" t="str" cm="1">
        <f t="array" ref="D841">_xlfn.IFS(ISTEXT(citizen_services_records_log!D841),PROPER(citizen_services_records_log!D841),ISBLANK(citizen_services_records_log!D841),"None")</f>
        <v>Evaton Sassa Office</v>
      </c>
      <c r="E841" s="5" t="str" cm="1">
        <f t="array" ref="E841">_xlfn.IFS(ISTEXT(citizen_services_records_log!E841),PROPER(citizen_services_records_log!E841),ISBLANK(citizen_services_records_log!E841),"None")</f>
        <v>Grace Molefe</v>
      </c>
      <c r="F841" s="6" t="str" cm="1">
        <f t="array" ref="F841">_xlfn.IFS(ISBLANK(citizen_services_records_log!F841),"None", TYPE(citizen_services_records_log!F841)=1,citizen_services_records_log!F841,citizen_services_records_log!F841="ID NOT PROVIDED","ID not provided" )</f>
        <v>None</v>
      </c>
      <c r="G841" s="4" t="str">
        <f>IF(ISBLANK(citizen_services_records_log!G841),"None",IF(ISNUMBER(citizen_services_records_log!G841),citizen_services_records_log!G841,DATE(RIGHT(citizen_services_records_log!G841,4),MID(citizen_services_records_log!G841,4,2),LEFT(citizen_services_records_log!G841,2))))</f>
        <v>None</v>
      </c>
      <c r="H841" s="5" t="str" cm="1">
        <f t="array" ref="H841">_xlfn.IFS(citizen_services_records_log!H841="M", "Male", citizen_services_records_log!H841 = "F", "Female", citizen_services_records_log!H841="male", "Male", citizen_services_records_log!H841="female","Female", ISBLANK(citizen_services_records_log!H841),"None", citizen_services_records_log!H841 = "Female", "Female", citizen_services_records_log!H841="Male","Male")</f>
        <v>Female</v>
      </c>
      <c r="I841" s="6" t="str">
        <f>IF(OR(ISBLANK(citizen_services_records_log!I841),UPPER(TRIM(citizen_services_records_log!I841))="N/A"),"None",_xlfn.LET(_xlpm.d,RIGHT(SUBSTITUTE(SUBSTITUTE(SUBSTITUTE(SUBSTITUTE(citizen_services_records_log!I841," ",""),"-",""),"(",""),")",""),9),"0"&amp;LEFT(_xlpm.d,2)&amp;" "&amp;MID(_xlpm.d,3,3)&amp;" "&amp;RIGHT(_xlpm.d,4)))</f>
        <v>061 926 0383</v>
      </c>
      <c r="J841" s="5" t="str" cm="1">
        <f t="array" ref="J841">_xlfn.IFS(ISTEXT(citizen_services_records_log!J841),citizen_services_records_log!J841,ISBLANK(citizen_services_records_log!J841),"None")</f>
        <v>Ward 5</v>
      </c>
      <c r="K841" s="5" t="str" cm="1">
        <f t="array" ref="K841">_xlfn.IFS(ISTEXT(citizen_services_records_log!K841),citizen_services_records_log!K841, ISBLANK(citizen_services_records_log!K841),"None")</f>
        <v>None</v>
      </c>
      <c r="L841" s="5" t="str" cm="1">
        <f t="array" ref="L841">SUBSTITUTE(PROPER(_xlfn.IFS(ISTEXT(citizen_services_records_log!L841),citizen_services_records_log!L841, ISBLANK(citizen_services_records_log!L841),"None")),"Id","ID",1)</f>
        <v>Incomplete - Missing ID Copy</v>
      </c>
      <c r="M841" s="5" t="str" cm="1">
        <f t="array" ref="M841">IF(citizen_services_records_log!M841 = "Re-opened","Re-opened",PROPER(_xlfn.IFS(ISTEXT(citizen_services_records_log!M841),citizen_services_records_log!M841, ISBLANK(citizen_services_records_log!M841),"None")))</f>
        <v>Captured</v>
      </c>
      <c r="N841" s="5" t="str" cm="1">
        <f t="array" ref="N841">(_xlfn.IFS(ISTEXT(citizen_services_records_log!N841),citizen_services_records_log!N841,ISBLANK(citizen_services_records_log!N841),"None"))</f>
        <v>Q225</v>
      </c>
      <c r="O841" s="5" t="str" cm="1">
        <f t="array" ref="O841">_xlfn.IFS(ISTEXT(citizen_services_records_log!O841),PROPER(citizen_services_records_log!O841),ISBLANK(citizen_services_records_log!O841),"None")</f>
        <v>Lerato Sithole</v>
      </c>
      <c r="P841" s="4">
        <f>IF(ISBLANK(citizen_services_records_log!P841),"None",IF(ISNUMBER(citizen_services_records_log!P841),citizen_services_records_log!P841,DATE(RIGHT(citizen_services_records_log!P841,4),MID(citizen_services_records_log!P841,4,2),LEFT(citizen_services_records_log!P841,2))))</f>
        <v>46074</v>
      </c>
      <c r="Q841" s="5" t="str" cm="1">
        <f t="array" ref="Q841">SUBSTITUTE(_xlfn.IFS(ISTEXT(citizen_services_records_log!Q841),PROPER(citizen_services_records_log!Q841),ISBLANK(citizen_services_records_log!Q841),"None"),"Id","ID",1)</f>
        <v>Grant Payment Query - Referred To Sassa Call Centre</v>
      </c>
    </row>
    <row r="842" spans="1:17" x14ac:dyDescent="0.3">
      <c r="A842" s="5" t="str">
        <f>IF(ISBLANK(citizen_services_records_log!A842),"None",(CONCATENATE(UPPER(_xlfn.TEXTBEFORE(SUBSTITUTE(citizen_services_records_log!A842, "-", ""), {"0","1","2","3","4","5","6","7","8","9"}, 1)),"-",RIGHT(citizen_services_records_log!A842,6))))</f>
        <v>SASSA-000381</v>
      </c>
      <c r="B842" s="2">
        <f>IF(ISBLANK(citizen_services_records_log!B842),"None",IF(ISNUMBER(citizen_services_records_log!B842),citizen_services_records_log!B842,DATE(RIGHT(citizen_services_records_log!B842,4),MID(citizen_services_records_log!B842,4,2),LEFT(citizen_services_records_log!B842,2))))</f>
        <v>45996</v>
      </c>
      <c r="C842" s="5" t="str">
        <f>IF(citizen_services_records_log!C842 = "SASSA Grant Status Enquiry","SASSA - Grant Status Enquiry",IF(citizen_services_records_log!C842 = "SASSA Grant Application",  "SASSA - Grant Application", IF(citizen_services_records_log!C842=0,"None", citizen_services_records_log!C842)))</f>
        <v>SASSA - Grant Application</v>
      </c>
      <c r="D842" s="5" t="str" cm="1">
        <f t="array" ref="D842">_xlfn.IFS(ISTEXT(citizen_services_records_log!D842),PROPER(citizen_services_records_log!D842),ISBLANK(citizen_services_records_log!D842),"None")</f>
        <v>Emfuleni Municipal Office</v>
      </c>
      <c r="E842" s="5" t="str" cm="1">
        <f t="array" ref="E842">_xlfn.IFS(ISTEXT(citizen_services_records_log!E842),PROPER(citizen_services_records_log!E842),ISBLANK(citizen_services_records_log!E842),"None")</f>
        <v>Kagiso Nkosi</v>
      </c>
      <c r="F842" s="6" cm="1">
        <f t="array" ref="F842">_xlfn.IFS(ISBLANK(citizen_services_records_log!F842),"None", TYPE(citizen_services_records_log!F842)=1,citizen_services_records_log!F842,citizen_services_records_log!F842="ID NOT PROVIDED","ID not provided" )</f>
        <v>5900000000000</v>
      </c>
      <c r="G842" s="4">
        <f>IF(ISBLANK(citizen_services_records_log!G842),"None",IF(ISNUMBER(citizen_services_records_log!G842),citizen_services_records_log!G842,DATE(RIGHT(citizen_services_records_log!G842,4),MID(citizen_services_records_log!G842,4,2),LEFT(citizen_services_records_log!G842,2))))</f>
        <v>21628</v>
      </c>
      <c r="H842" s="5" t="str" cm="1">
        <f t="array" ref="H842">_xlfn.IFS(citizen_services_records_log!H842="M", "Male", citizen_services_records_log!H842 = "F", "Female", citizen_services_records_log!H842="male", "Male", citizen_services_records_log!H842="female","Female", ISBLANK(citizen_services_records_log!H842),"None", citizen_services_records_log!H842 = "Female", "Female", citizen_services_records_log!H842="Male","Male")</f>
        <v>None</v>
      </c>
      <c r="I842" s="6" t="str">
        <f>IF(OR(ISBLANK(citizen_services_records_log!I842),UPPER(TRIM(citizen_services_records_log!I842))="N/A"),"None",_xlfn.LET(_xlpm.d,RIGHT(SUBSTITUTE(SUBSTITUTE(SUBSTITUTE(SUBSTITUTE(citizen_services_records_log!I842," ",""),"-",""),"(",""),")",""),9),"0"&amp;LEFT(_xlpm.d,2)&amp;" "&amp;MID(_xlpm.d,3,3)&amp;" "&amp;RIGHT(_xlpm.d,4)))</f>
        <v>063 469 8984</v>
      </c>
      <c r="J842" s="5" t="str" cm="1">
        <f t="array" ref="J842">_xlfn.IFS(ISTEXT(citizen_services_records_log!J842),citizen_services_records_log!J842,ISBLANK(citizen_services_records_log!J842),"None")</f>
        <v>Ward 20</v>
      </c>
      <c r="K842" s="5" t="str" cm="1">
        <f t="array" ref="K842">_xlfn.IFS(ISTEXT(citizen_services_records_log!K842),citizen_services_records_log!K842, ISBLANK(citizen_services_records_log!K842),"None")</f>
        <v>Older Person's Grant</v>
      </c>
      <c r="L842" s="5" t="str" cm="1">
        <f t="array" ref="L842">SUBSTITUTE(PROPER(_xlfn.IFS(ISTEXT(citizen_services_records_log!L842),citizen_services_records_log!L842, ISBLANK(citizen_services_records_log!L842),"None")),"Id","ID",1)</f>
        <v>Complete</v>
      </c>
      <c r="M842" s="5" t="str" cm="1">
        <f t="array" ref="M842">IF(citizen_services_records_log!M842 = "Re-opened","Re-opened",PROPER(_xlfn.IFS(ISTEXT(citizen_services_records_log!M842),citizen_services_records_log!M842, ISBLANK(citizen_services_records_log!M842),"None")))</f>
        <v>Captured</v>
      </c>
      <c r="N842" s="5" t="str" cm="1">
        <f t="array" ref="N842">(_xlfn.IFS(ISTEXT(citizen_services_records_log!N842),citizen_services_records_log!N842,ISBLANK(citizen_services_records_log!N842),"None"))</f>
        <v>Q131</v>
      </c>
      <c r="O842" s="5" t="str" cm="1">
        <f t="array" ref="O842">_xlfn.IFS(ISTEXT(citizen_services_records_log!O842),PROPER(citizen_services_records_log!O842),ISBLANK(citizen_services_records_log!O842),"None")</f>
        <v>Andries Mahlangu</v>
      </c>
      <c r="P842" s="4" t="str">
        <f>IF(ISBLANK(citizen_services_records_log!P842),"None",IF(ISNUMBER(citizen_services_records_log!P842),citizen_services_records_log!P842,DATE(RIGHT(citizen_services_records_log!P842,4),MID(citizen_services_records_log!P842,4,2),LEFT(citizen_services_records_log!P842,2))))</f>
        <v>None</v>
      </c>
      <c r="Q842" s="5" t="str" cm="1">
        <f t="array" ref="Q842">SUBSTITUTE(_xlfn.IFS(ISTEXT(citizen_services_records_log!Q842),PROPER(citizen_services_records_log!Q842),ISBLANK(citizen_services_records_log!Q842),"None"),"Id","ID",1)</f>
        <v>Urgent Case - Fast-Tracked Per Supervisor Approval</v>
      </c>
    </row>
    <row r="843" spans="1:17" x14ac:dyDescent="0.3">
      <c r="A843" s="5" t="str">
        <f>IF(ISBLANK(citizen_services_records_log!A843),"None",(CONCATENATE(UPPER(_xlfn.TEXTBEFORE(SUBSTITUTE(citizen_services_records_log!A843, "-", ""), {"0","1","2","3","4","5","6","7","8","9"}, 1)),"-",RIGHT(citizen_services_records_log!A843,6))))</f>
        <v>MUN-000998</v>
      </c>
      <c r="B843" s="2">
        <f>IF(ISBLANK(citizen_services_records_log!B843),"None",IF(ISNUMBER(citizen_services_records_log!B843),citizen_services_records_log!B843,DATE(RIGHT(citizen_services_records_log!B843,4),MID(citizen_services_records_log!B843,4,2),LEFT(citizen_services_records_log!B843,2))))</f>
        <v>45990</v>
      </c>
      <c r="C843" s="5" t="str">
        <f>IF(citizen_services_records_log!C843 = "SASSA Grant Status Enquiry","SASSA - Grant Status Enquiry",IF(citizen_services_records_log!C843 = "SASSA Grant Application",  "SASSA - Grant Application", IF(citizen_services_records_log!C843=0,"None", citizen_services_records_log!C843)))</f>
        <v>Municipal - Service Request</v>
      </c>
      <c r="D843" s="5" t="str" cm="1">
        <f t="array" ref="D843">_xlfn.IFS(ISTEXT(citizen_services_records_log!D843),PROPER(citizen_services_records_log!D843),ISBLANK(citizen_services_records_log!D843),"None")</f>
        <v>Boipatong Clinic</v>
      </c>
      <c r="E843" s="5" t="str" cm="1">
        <f t="array" ref="E843">_xlfn.IFS(ISTEXT(citizen_services_records_log!E843),PROPER(citizen_services_records_log!E843),ISBLANK(citizen_services_records_log!E843),"None")</f>
        <v>Nokuthula Radebe</v>
      </c>
      <c r="F843" s="6" cm="1">
        <f t="array" ref="F843">_xlfn.IFS(ISBLANK(citizen_services_records_log!F843),"None", TYPE(citizen_services_records_log!F843)=1,citizen_services_records_log!F843,citizen_services_records_log!F843="ID NOT PROVIDED","ID not provided" )</f>
        <v>9110000000000</v>
      </c>
      <c r="G843" s="4">
        <f>IF(ISBLANK(citizen_services_records_log!G843),"None",IF(ISNUMBER(citizen_services_records_log!G843),citizen_services_records_log!G843,DATE(RIGHT(citizen_services_records_log!G843,4),MID(citizen_services_records_log!G843,4,2),LEFT(citizen_services_records_log!G843,2))))</f>
        <v>33601</v>
      </c>
      <c r="H843" s="5" t="str" cm="1">
        <f t="array" ref="H843">_xlfn.IFS(citizen_services_records_log!H843="M", "Male", citizen_services_records_log!H843 = "F", "Female", citizen_services_records_log!H843="male", "Male", citizen_services_records_log!H843="female","Female", ISBLANK(citizen_services_records_log!H843),"None", citizen_services_records_log!H843 = "Female", "Female", citizen_services_records_log!H843="Male","Male")</f>
        <v>Female</v>
      </c>
      <c r="I843" s="6" t="str">
        <f>IF(OR(ISBLANK(citizen_services_records_log!I843),UPPER(TRIM(citizen_services_records_log!I843))="N/A"),"None",_xlfn.LET(_xlpm.d,RIGHT(SUBSTITUTE(SUBSTITUTE(SUBSTITUTE(SUBSTITUTE(citizen_services_records_log!I843," ",""),"-",""),"(",""),")",""),9),"0"&amp;LEFT(_xlpm.d,2)&amp;" "&amp;MID(_xlpm.d,3,3)&amp;" "&amp;RIGHT(_xlpm.d,4)))</f>
        <v>065 566 3729</v>
      </c>
      <c r="J843" s="5" t="str" cm="1">
        <f t="array" ref="J843">_xlfn.IFS(ISTEXT(citizen_services_records_log!J843),citizen_services_records_log!J843,ISBLANK(citizen_services_records_log!J843),"None")</f>
        <v>Ward 8</v>
      </c>
      <c r="K843" s="5" t="str" cm="1">
        <f t="array" ref="K843">_xlfn.IFS(ISTEXT(citizen_services_records_log!K843),citizen_services_records_log!K843, ISBLANK(citizen_services_records_log!K843),"None")</f>
        <v>None</v>
      </c>
      <c r="L843" s="5" t="str" cm="1">
        <f t="array" ref="L843">SUBSTITUTE(PROPER(_xlfn.IFS(ISTEXT(citizen_services_records_log!L843),citizen_services_records_log!L843, ISBLANK(citizen_services_records_log!L843),"None")),"Id","ID",1)</f>
        <v>Incomplete - Missing ID Copy</v>
      </c>
      <c r="M843" s="5" t="str" cm="1">
        <f t="array" ref="M843">IF(citizen_services_records_log!M843 = "Re-opened","Re-opened",PROPER(_xlfn.IFS(ISTEXT(citizen_services_records_log!M843),citizen_services_records_log!M843, ISBLANK(citizen_services_records_log!M843),"None")))</f>
        <v>Captured</v>
      </c>
      <c r="N843" s="5" t="str" cm="1">
        <f t="array" ref="N843">(_xlfn.IFS(ISTEXT(citizen_services_records_log!N843),citizen_services_records_log!N843,ISBLANK(citizen_services_records_log!N843),"None"))</f>
        <v>None</v>
      </c>
      <c r="O843" s="5" t="str" cm="1">
        <f t="array" ref="O843">_xlfn.IFS(ISTEXT(citizen_services_records_log!O843),PROPER(citizen_services_records_log!O843),ISBLANK(citizen_services_records_log!O843),"None")</f>
        <v>Palesa Coetzee</v>
      </c>
      <c r="P843" s="4">
        <f>IF(ISBLANK(citizen_services_records_log!P843),"None",IF(ISNUMBER(citizen_services_records_log!P843),citizen_services_records_log!P843,DATE(RIGHT(citizen_services_records_log!P843,4),MID(citizen_services_records_log!P843,4,2),LEFT(citizen_services_records_log!P843,2))))</f>
        <v>46017</v>
      </c>
      <c r="Q843" s="5" t="str" cm="1">
        <f t="array" ref="Q843">SUBSTITUTE(_xlfn.IFS(ISTEXT(citizen_services_records_log!Q843),PROPER(citizen_services_records_log!Q843),ISBLANK(citizen_services_records_log!Q843),"None"),"Id","ID",1)</f>
        <v>Applicant Is A Minor, Guardian Present And Documented</v>
      </c>
    </row>
    <row r="844" spans="1:17" x14ac:dyDescent="0.3">
      <c r="A844" s="5" t="str">
        <f>IF(ISBLANK(citizen_services_records_log!A844),"None",(CONCATENATE(UPPER(_xlfn.TEXTBEFORE(SUBSTITUTE(citizen_services_records_log!A844, "-", ""), {"0","1","2","3","4","5","6","7","8","9"}, 1)),"-",RIGHT(citizen_services_records_log!A844,6))))</f>
        <v>DHA-000368</v>
      </c>
      <c r="B844" s="2">
        <f>IF(ISBLANK(citizen_services_records_log!B844),"None",IF(ISNUMBER(citizen_services_records_log!B844),citizen_services_records_log!B844,DATE(RIGHT(citizen_services_records_log!B844,4),MID(citizen_services_records_log!B844,4,2),LEFT(citizen_services_records_log!B844,2))))</f>
        <v>46194</v>
      </c>
      <c r="C844" s="5" t="str">
        <f>IF(citizen_services_records_log!C844 = "SASSA Grant Status Enquiry","SASSA - Grant Status Enquiry",IF(citizen_services_records_log!C844 = "SASSA Grant Application",  "SASSA - Grant Application", IF(citizen_services_records_log!C844=0,"None", citizen_services_records_log!C844)))</f>
        <v>Home Affairs - ID Application</v>
      </c>
      <c r="D844" s="5" t="str" cm="1">
        <f t="array" ref="D844">_xlfn.IFS(ISTEXT(citizen_services_records_log!D844),PROPER(citizen_services_records_log!D844),ISBLANK(citizen_services_records_log!D844),"None")</f>
        <v>Emfuleni Municipal Office</v>
      </c>
      <c r="E844" s="5" t="str" cm="1">
        <f t="array" ref="E844">_xlfn.IFS(ISTEXT(citizen_services_records_log!E844),PROPER(citizen_services_records_log!E844),ISBLANK(citizen_services_records_log!E844),"None")</f>
        <v>Grace Pretorius</v>
      </c>
      <c r="F844" s="6" cm="1">
        <f t="array" ref="F844">_xlfn.IFS(ISBLANK(citizen_services_records_log!F844),"None", TYPE(citizen_services_records_log!F844)=1,citizen_services_records_log!F844,citizen_services_records_log!F844="ID NOT PROVIDED","ID not provided" )</f>
        <v>9610000000000</v>
      </c>
      <c r="G844" s="4" t="str">
        <f>IF(ISBLANK(citizen_services_records_log!G844),"None",IF(ISNUMBER(citizen_services_records_log!G844),citizen_services_records_log!G844,DATE(RIGHT(citizen_services_records_log!G844,4),MID(citizen_services_records_log!G844,4,2),LEFT(citizen_services_records_log!G844,2))))</f>
        <v>None</v>
      </c>
      <c r="H844" s="5" t="str" cm="1">
        <f t="array" ref="H844">_xlfn.IFS(citizen_services_records_log!H844="M", "Male", citizen_services_records_log!H844 = "F", "Female", citizen_services_records_log!H844="male", "Male", citizen_services_records_log!H844="female","Female", ISBLANK(citizen_services_records_log!H844),"None", citizen_services_records_log!H844 = "Female", "Female", citizen_services_records_log!H844="Male","Male")</f>
        <v>Male</v>
      </c>
      <c r="I844" s="6" t="str">
        <f>IF(OR(ISBLANK(citizen_services_records_log!I844),UPPER(TRIM(citizen_services_records_log!I844))="N/A"),"None",_xlfn.LET(_xlpm.d,RIGHT(SUBSTITUTE(SUBSTITUTE(SUBSTITUTE(SUBSTITUTE(citizen_services_records_log!I844," ",""),"-",""),"(",""),")",""),9),"0"&amp;LEFT(_xlpm.d,2)&amp;" "&amp;MID(_xlpm.d,3,3)&amp;" "&amp;RIGHT(_xlpm.d,4)))</f>
        <v>None</v>
      </c>
      <c r="J844" s="5" t="str" cm="1">
        <f t="array" ref="J844">_xlfn.IFS(ISTEXT(citizen_services_records_log!J844),citizen_services_records_log!J844,ISBLANK(citizen_services_records_log!J844),"None")</f>
        <v>Ward 12</v>
      </c>
      <c r="K844" s="5" t="str" cm="1">
        <f t="array" ref="K844">_xlfn.IFS(ISTEXT(citizen_services_records_log!K844),citizen_services_records_log!K844, ISBLANK(citizen_services_records_log!K844),"None")</f>
        <v>None</v>
      </c>
      <c r="L844" s="5" t="str" cm="1">
        <f t="array" ref="L844">SUBSTITUTE(PROPER(_xlfn.IFS(ISTEXT(citizen_services_records_log!L844),citizen_services_records_log!L844, ISBLANK(citizen_services_records_log!L844),"None")),"Id","ID",1)</f>
        <v>Incomplete - Missing ID Copy</v>
      </c>
      <c r="M844" s="5" t="str" cm="1">
        <f t="array" ref="M844">IF(citizen_services_records_log!M844 = "Re-opened","Re-opened",PROPER(_xlfn.IFS(ISTEXT(citizen_services_records_log!M844),citizen_services_records_log!M844, ISBLANK(citizen_services_records_log!M844),"None")))</f>
        <v>Captured</v>
      </c>
      <c r="N844" s="5" t="str" cm="1">
        <f t="array" ref="N844">(_xlfn.IFS(ISTEXT(citizen_services_records_log!N844),citizen_services_records_log!N844,ISBLANK(citizen_services_records_log!N844),"None"))</f>
        <v>Q124</v>
      </c>
      <c r="O844" s="5" t="str" cm="1">
        <f t="array" ref="O844">_xlfn.IFS(ISTEXT(citizen_services_records_log!O844),PROPER(citizen_services_records_log!O844),ISBLANK(citizen_services_records_log!O844),"None")</f>
        <v>Werner Nel</v>
      </c>
      <c r="P844" s="4">
        <f>IF(ISBLANK(citizen_services_records_log!P844),"None",IF(ISNUMBER(citizen_services_records_log!P844),citizen_services_records_log!P844,DATE(RIGHT(citizen_services_records_log!P844,4),MID(citizen_services_records_log!P844,4,2),LEFT(citizen_services_records_log!P844,2))))</f>
        <v>46363</v>
      </c>
      <c r="Q844" s="5" t="str" cm="1">
        <f t="array" ref="Q844">SUBSTITUTE(_xlfn.IFS(ISTEXT(citizen_services_records_log!Q844),PROPER(citizen_services_records_log!Q844),ISBLANK(citizen_services_records_log!Q844),"None"),"Id","ID",1)</f>
        <v>Elderly Applicant Assisted Due To Mobility Issues</v>
      </c>
    </row>
    <row r="845" spans="1:17" x14ac:dyDescent="0.3">
      <c r="A845" s="5" t="str">
        <f>IF(ISBLANK(citizen_services_records_log!A845),"None",(CONCATENATE(UPPER(_xlfn.TEXTBEFORE(SUBSTITUTE(citizen_services_records_log!A845, "-", ""), {"0","1","2","3","4","5","6","7","8","9"}, 1)),"-",RIGHT(citizen_services_records_log!A845,6))))</f>
        <v>SASSA-000403</v>
      </c>
      <c r="B845" s="2">
        <f>IF(ISBLANK(citizen_services_records_log!B845),"None",IF(ISNUMBER(citizen_services_records_log!B845),citizen_services_records_log!B845,DATE(RIGHT(citizen_services_records_log!B845,4),MID(citizen_services_records_log!B845,4,2),LEFT(citizen_services_records_log!B845,2))))</f>
        <v>45669</v>
      </c>
      <c r="C845" s="5" t="str">
        <f>IF(citizen_services_records_log!C845 = "SASSA Grant Status Enquiry","SASSA - Grant Status Enquiry",IF(citizen_services_records_log!C845 = "SASSA Grant Application",  "SASSA - Grant Application", IF(citizen_services_records_log!C845=0,"None", citizen_services_records_log!C845)))</f>
        <v>SASSA - Grant Status Enquiry</v>
      </c>
      <c r="D845" s="5" t="str" cm="1">
        <f t="array" ref="D845">_xlfn.IFS(ISTEXT(citizen_services_records_log!D845),PROPER(citizen_services_records_log!D845),ISBLANK(citizen_services_records_log!D845),"None")</f>
        <v>Vanderbijlpark Home Affairs</v>
      </c>
      <c r="E845" s="5" t="str" cm="1">
        <f t="array" ref="E845">_xlfn.IFS(ISTEXT(citizen_services_records_log!E845),PROPER(citizen_services_records_log!E845),ISBLANK(citizen_services_records_log!E845),"None")</f>
        <v>Thabo Mahlangu</v>
      </c>
      <c r="F845" s="6" cm="1">
        <f t="array" ref="F845">_xlfn.IFS(ISBLANK(citizen_services_records_log!F845),"None", TYPE(citizen_services_records_log!F845)=1,citizen_services_records_log!F845,citizen_services_records_log!F845="ID NOT PROVIDED","ID not provided" )</f>
        <v>9700000000000</v>
      </c>
      <c r="G845" s="4" t="str">
        <f>IF(ISBLANK(citizen_services_records_log!G845),"None",IF(ISNUMBER(citizen_services_records_log!G845),citizen_services_records_log!G845,DATE(RIGHT(citizen_services_records_log!G845,4),MID(citizen_services_records_log!G845,4,2),LEFT(citizen_services_records_log!G845,2))))</f>
        <v>None</v>
      </c>
      <c r="H845" s="5" t="str" cm="1">
        <f t="array" ref="H845">_xlfn.IFS(citizen_services_records_log!H845="M", "Male", citizen_services_records_log!H845 = "F", "Female", citizen_services_records_log!H845="male", "Male", citizen_services_records_log!H845="female","Female", ISBLANK(citizen_services_records_log!H845),"None", citizen_services_records_log!H845 = "Female", "Female", citizen_services_records_log!H845="Male","Male")</f>
        <v>None</v>
      </c>
      <c r="I845" s="6" t="str">
        <f>IF(OR(ISBLANK(citizen_services_records_log!I845),UPPER(TRIM(citizen_services_records_log!I845))="N/A"),"None",_xlfn.LET(_xlpm.d,RIGHT(SUBSTITUTE(SUBSTITUTE(SUBSTITUTE(SUBSTITUTE(citizen_services_records_log!I845," ",""),"-",""),"(",""),")",""),9),"0"&amp;LEFT(_xlpm.d,2)&amp;" "&amp;MID(_xlpm.d,3,3)&amp;" "&amp;RIGHT(_xlpm.d,4)))</f>
        <v>072 570 7279</v>
      </c>
      <c r="J845" s="5" t="str" cm="1">
        <f t="array" ref="J845">_xlfn.IFS(ISTEXT(citizen_services_records_log!J845),citizen_services_records_log!J845,ISBLANK(citizen_services_records_log!J845),"None")</f>
        <v>Ward 11</v>
      </c>
      <c r="K845" s="5" t="str" cm="1">
        <f t="array" ref="K845">_xlfn.IFS(ISTEXT(citizen_services_records_log!K845),citizen_services_records_log!K845, ISBLANK(citizen_services_records_log!K845),"None")</f>
        <v>Older Person's Grant</v>
      </c>
      <c r="L845" s="5" t="str" cm="1">
        <f t="array" ref="L845">SUBSTITUTE(PROPER(_xlfn.IFS(ISTEXT(citizen_services_records_log!L845),citizen_services_records_log!L845, ISBLANK(citizen_services_records_log!L845),"None")),"Id","ID",1)</f>
        <v>Complete</v>
      </c>
      <c r="M845" s="5" t="str" cm="1">
        <f t="array" ref="M845">IF(citizen_services_records_log!M845 = "Re-opened","Re-opened",PROPER(_xlfn.IFS(ISTEXT(citizen_services_records_log!M845),citizen_services_records_log!M845, ISBLANK(citizen_services_records_log!M845),"None")))</f>
        <v>None</v>
      </c>
      <c r="N845" s="5" t="str" cm="1">
        <f t="array" ref="N845">(_xlfn.IFS(ISTEXT(citizen_services_records_log!N845),citizen_services_records_log!N845,ISBLANK(citizen_services_records_log!N845),"None"))</f>
        <v>Q205</v>
      </c>
      <c r="O845" s="5" t="str" cm="1">
        <f t="array" ref="O845">_xlfn.IFS(ISTEXT(citizen_services_records_log!O845),PROPER(citizen_services_records_log!O845),ISBLANK(citizen_services_records_log!O845),"None")</f>
        <v>None</v>
      </c>
      <c r="P845" s="4" t="str">
        <f>IF(ISBLANK(citizen_services_records_log!P845),"None",IF(ISNUMBER(citizen_services_records_log!P845),citizen_services_records_log!P845,DATE(RIGHT(citizen_services_records_log!P845,4),MID(citizen_services_records_log!P845,4,2),LEFT(citizen_services_records_log!P845,2))))</f>
        <v>None</v>
      </c>
      <c r="Q845" s="5" t="str" cm="1">
        <f t="array" ref="Q845">SUBSTITUTE(_xlfn.IFS(ISTEXT(citizen_services_records_log!Q845),PROPER(citizen_services_records_log!Q845),ISBLANK(citizen_services_records_log!Q845),"None"),"Id","ID",1)</f>
        <v>Elderly Applicant Assisted Due To Mobility Issues</v>
      </c>
    </row>
    <row r="846" spans="1:17" x14ac:dyDescent="0.3">
      <c r="A846" s="5" t="str">
        <f>IF(ISBLANK(citizen_services_records_log!A846),"None",(CONCATENATE(UPPER(_xlfn.TEXTBEFORE(SUBSTITUTE(citizen_services_records_log!A846, "-", ""), {"0","1","2","3","4","5","6","7","8","9"}, 1)),"-",RIGHT(citizen_services_records_log!A846,6))))</f>
        <v>SASSA-000679</v>
      </c>
      <c r="B846" s="2">
        <f>IF(ISBLANK(citizen_services_records_log!B846),"None",IF(ISNUMBER(citizen_services_records_log!B846),citizen_services_records_log!B846,DATE(RIGHT(citizen_services_records_log!B846,4),MID(citizen_services_records_log!B846,4,2),LEFT(citizen_services_records_log!B846,2))))</f>
        <v>46248</v>
      </c>
      <c r="C846" s="5" t="str">
        <f>IF(citizen_services_records_log!C846 = "SASSA Grant Status Enquiry","SASSA - Grant Status Enquiry",IF(citizen_services_records_log!C846 = "SASSA Grant Application",  "SASSA - Grant Application", IF(citizen_services_records_log!C846=0,"None", citizen_services_records_log!C846)))</f>
        <v>SASSA - Grant Application</v>
      </c>
      <c r="D846" s="5" t="str" cm="1">
        <f t="array" ref="D846">_xlfn.IFS(ISTEXT(citizen_services_records_log!D846),PROPER(citizen_services_records_log!D846),ISBLANK(citizen_services_records_log!D846),"None")</f>
        <v>Vereeniging Home Affairs</v>
      </c>
      <c r="E846" s="5" t="str" cm="1">
        <f t="array" ref="E846">_xlfn.IFS(ISTEXT(citizen_services_records_log!E846),PROPER(citizen_services_records_log!E846),ISBLANK(citizen_services_records_log!E846),"None")</f>
        <v>Kagiso Radebe</v>
      </c>
      <c r="F846" s="6" cm="1">
        <f t="array" ref="F846">_xlfn.IFS(ISBLANK(citizen_services_records_log!F846),"None", TYPE(citizen_services_records_log!F846)=1,citizen_services_records_log!F846,citizen_services_records_log!F846="ID NOT PROVIDED","ID not provided" )</f>
        <v>8510000000000</v>
      </c>
      <c r="G846" s="4">
        <f>IF(ISBLANK(citizen_services_records_log!G846),"None",IF(ISNUMBER(citizen_services_records_log!G846),citizen_services_records_log!G846,DATE(RIGHT(citizen_services_records_log!G846,4),MID(citizen_services_records_log!G846,4,2),LEFT(citizen_services_records_log!G846,2))))</f>
        <v>31333</v>
      </c>
      <c r="H846" s="5" t="str" cm="1">
        <f t="array" ref="H846">_xlfn.IFS(citizen_services_records_log!H846="M", "Male", citizen_services_records_log!H846 = "F", "Female", citizen_services_records_log!H846="male", "Male", citizen_services_records_log!H846="female","Female", ISBLANK(citizen_services_records_log!H846),"None", citizen_services_records_log!H846 = "Female", "Female", citizen_services_records_log!H846="Male","Male")</f>
        <v>None</v>
      </c>
      <c r="I846" s="6" t="str">
        <f>IF(OR(ISBLANK(citizen_services_records_log!I846),UPPER(TRIM(citizen_services_records_log!I846))="N/A"),"None",_xlfn.LET(_xlpm.d,RIGHT(SUBSTITUTE(SUBSTITUTE(SUBSTITUTE(SUBSTITUTE(citizen_services_records_log!I846," ",""),"-",""),"(",""),")",""),9),"0"&amp;LEFT(_xlpm.d,2)&amp;" "&amp;MID(_xlpm.d,3,3)&amp;" "&amp;RIGHT(_xlpm.d,4)))</f>
        <v>070 855 7273</v>
      </c>
      <c r="J846" s="5" t="str" cm="1">
        <f t="array" ref="J846">_xlfn.IFS(ISTEXT(citizen_services_records_log!J846),citizen_services_records_log!J846,ISBLANK(citizen_services_records_log!J846),"None")</f>
        <v>Ward 1</v>
      </c>
      <c r="K846" s="5" t="str" cm="1">
        <f t="array" ref="K846">_xlfn.IFS(ISTEXT(citizen_services_records_log!K846),citizen_services_records_log!K846, ISBLANK(citizen_services_records_log!K846),"None")</f>
        <v>Care Dependency Grant</v>
      </c>
      <c r="L846" s="5" t="str" cm="1">
        <f t="array" ref="L846">SUBSTITUTE(PROPER(_xlfn.IFS(ISTEXT(citizen_services_records_log!L846),citizen_services_records_log!L846, ISBLANK(citizen_services_records_log!L846),"None")),"Id","ID",1)</f>
        <v>Awaiting Home Affairs Confirmation</v>
      </c>
      <c r="M846" s="5" t="str" cm="1">
        <f t="array" ref="M846">IF(citizen_services_records_log!M846 = "Re-opened","Re-opened",PROPER(_xlfn.IFS(ISTEXT(citizen_services_records_log!M846),citizen_services_records_log!M846, ISBLANK(citizen_services_records_log!M846),"None")))</f>
        <v>Captured</v>
      </c>
      <c r="N846" s="5" t="str" cm="1">
        <f t="array" ref="N846">(_xlfn.IFS(ISTEXT(citizen_services_records_log!N846),citizen_services_records_log!N846,ISBLANK(citizen_services_records_log!N846),"None"))</f>
        <v>Q195</v>
      </c>
      <c r="O846" s="5" t="str" cm="1">
        <f t="array" ref="O846">_xlfn.IFS(ISTEXT(citizen_services_records_log!O846),PROPER(citizen_services_records_log!O846),ISBLANK(citizen_services_records_log!O846),"None")</f>
        <v>Deon Coetzee</v>
      </c>
      <c r="P846" s="4">
        <f>IF(ISBLANK(citizen_services_records_log!P846),"None",IF(ISNUMBER(citizen_services_records_log!P846),citizen_services_records_log!P846,DATE(RIGHT(citizen_services_records_log!P846,4),MID(citizen_services_records_log!P846,4,2),LEFT(citizen_services_records_log!P846,2))))</f>
        <v>46262</v>
      </c>
      <c r="Q846" s="5" t="str" cm="1">
        <f t="array" ref="Q846">SUBSTITUTE(_xlfn.IFS(ISTEXT(citizen_services_records_log!Q846),PROPER(citizen_services_records_log!Q846),ISBLANK(citizen_services_records_log!Q846),"None"),"Id","ID",1)</f>
        <v>Elderly Applicant Assisted Due To Mobility Issues</v>
      </c>
    </row>
    <row r="847" spans="1:17" x14ac:dyDescent="0.3">
      <c r="A847" s="5" t="str">
        <f>IF(ISBLANK(citizen_services_records_log!A847),"None",(CONCATENATE(UPPER(_xlfn.TEXTBEFORE(SUBSTITUTE(citizen_services_records_log!A847, "-", ""), {"0","1","2","3","4","5","6","7","8","9"}, 1)),"-",RIGHT(citizen_services_records_log!A847,6))))</f>
        <v>DHA-000917</v>
      </c>
      <c r="B847" s="2">
        <f>IF(ISBLANK(citizen_services_records_log!B847),"None",IF(ISNUMBER(citizen_services_records_log!B847),citizen_services_records_log!B847,DATE(RIGHT(citizen_services_records_log!B847,4),MID(citizen_services_records_log!B847,4,2),LEFT(citizen_services_records_log!B847,2))))</f>
        <v>46069</v>
      </c>
      <c r="C847" s="5" t="str">
        <f>IF(citizen_services_records_log!C847 = "SASSA Grant Status Enquiry","SASSA - Grant Status Enquiry",IF(citizen_services_records_log!C847 = "SASSA Grant Application",  "SASSA - Grant Application", IF(citizen_services_records_log!C847=0,"None", citizen_services_records_log!C847)))</f>
        <v>Home Affairs - ID Application</v>
      </c>
      <c r="D847" s="5" t="str" cm="1">
        <f t="array" ref="D847">_xlfn.IFS(ISTEXT(citizen_services_records_log!D847),PROPER(citizen_services_records_log!D847),ISBLANK(citizen_services_records_log!D847),"None")</f>
        <v>Vanderbijlpark Home Affairs</v>
      </c>
      <c r="E847" s="5" t="str" cm="1">
        <f t="array" ref="E847">_xlfn.IFS(ISTEXT(citizen_services_records_log!E847),PROPER(citizen_services_records_log!E847),ISBLANK(citizen_services_records_log!E847),"None")</f>
        <v>Tumelo Dlamini</v>
      </c>
      <c r="F847" s="6" t="str" cm="1">
        <f t="array" ref="F847">_xlfn.IFS(ISBLANK(citizen_services_records_log!F847),"None", TYPE(citizen_services_records_log!F847)=1,citizen_services_records_log!F847,citizen_services_records_log!F847="ID NOT PROVIDED","ID not provided" )</f>
        <v>None</v>
      </c>
      <c r="G847" s="4">
        <f>IF(ISBLANK(citizen_services_records_log!G847),"None",IF(ISNUMBER(citizen_services_records_log!G847),citizen_services_records_log!G847,DATE(RIGHT(citizen_services_records_log!G847,4),MID(citizen_services_records_log!G847,4,2),LEFT(citizen_services_records_log!G847,2))))</f>
        <v>34589</v>
      </c>
      <c r="H847" s="5" t="str" cm="1">
        <f t="array" ref="H847">_xlfn.IFS(citizen_services_records_log!H847="M", "Male", citizen_services_records_log!H847 = "F", "Female", citizen_services_records_log!H847="male", "Male", citizen_services_records_log!H847="female","Female", ISBLANK(citizen_services_records_log!H847),"None", citizen_services_records_log!H847 = "Female", "Female", citizen_services_records_log!H847="Male","Male")</f>
        <v>Male</v>
      </c>
      <c r="I847" s="6" t="str">
        <f>IF(OR(ISBLANK(citizen_services_records_log!I847),UPPER(TRIM(citizen_services_records_log!I847))="N/A"),"None",_xlfn.LET(_xlpm.d,RIGHT(SUBSTITUTE(SUBSTITUTE(SUBSTITUTE(SUBSTITUTE(citizen_services_records_log!I847," ",""),"-",""),"(",""),")",""),9),"0"&amp;LEFT(_xlpm.d,2)&amp;" "&amp;MID(_xlpm.d,3,3)&amp;" "&amp;RIGHT(_xlpm.d,4)))</f>
        <v>None</v>
      </c>
      <c r="J847" s="5" t="str" cm="1">
        <f t="array" ref="J847">_xlfn.IFS(ISTEXT(citizen_services_records_log!J847),citizen_services_records_log!J847,ISBLANK(citizen_services_records_log!J847),"None")</f>
        <v>Ward 13</v>
      </c>
      <c r="K847" s="5" t="str" cm="1">
        <f t="array" ref="K847">_xlfn.IFS(ISTEXT(citizen_services_records_log!K847),citizen_services_records_log!K847, ISBLANK(citizen_services_records_log!K847),"None")</f>
        <v>None</v>
      </c>
      <c r="L847" s="5" t="str" cm="1">
        <f t="array" ref="L847">SUBSTITUTE(PROPER(_xlfn.IFS(ISTEXT(citizen_services_records_log!L847),citizen_services_records_log!L847, ISBLANK(citizen_services_records_log!L847),"None")),"Id","ID",1)</f>
        <v>Complete</v>
      </c>
      <c r="M847" s="5" t="str" cm="1">
        <f t="array" ref="M847">IF(citizen_services_records_log!M847 = "Re-opened","Re-opened",PROPER(_xlfn.IFS(ISTEXT(citizen_services_records_log!M847),citizen_services_records_log!M847, ISBLANK(citizen_services_records_log!M847),"None")))</f>
        <v>Closed</v>
      </c>
      <c r="N847" s="5" t="str" cm="1">
        <f t="array" ref="N847">(_xlfn.IFS(ISTEXT(citizen_services_records_log!N847),citizen_services_records_log!N847,ISBLANK(citizen_services_records_log!N847),"None"))</f>
        <v>Q165</v>
      </c>
      <c r="O847" s="5" t="str" cm="1">
        <f t="array" ref="O847">_xlfn.IFS(ISTEXT(citizen_services_records_log!O847),PROPER(citizen_services_records_log!O847),ISBLANK(citizen_services_records_log!O847),"None")</f>
        <v>Marius Mahlangu</v>
      </c>
      <c r="P847" s="4" t="str">
        <f>IF(ISBLANK(citizen_services_records_log!P847),"None",IF(ISNUMBER(citizen_services_records_log!P847),citizen_services_records_log!P847,DATE(RIGHT(citizen_services_records_log!P847,4),MID(citizen_services_records_log!P847,4,2),LEFT(citizen_services_records_log!P847,2))))</f>
        <v>None</v>
      </c>
      <c r="Q847" s="5" t="str" cm="1">
        <f t="array" ref="Q847">SUBSTITUTE(_xlfn.IFS(ISTEXT(citizen_services_records_log!Q847),PROPER(citizen_services_records_log!Q847),ISBLANK(citizen_services_records_log!Q847),"None"),"Id","ID",1)</f>
        <v>Record Incomplete - Contact Number Illegible On Form</v>
      </c>
    </row>
    <row r="848" spans="1:17" x14ac:dyDescent="0.3">
      <c r="A848" s="5" t="str">
        <f>IF(ISBLANK(citizen_services_records_log!A848),"None",(CONCATENATE(UPPER(_xlfn.TEXTBEFORE(SUBSTITUTE(citizen_services_records_log!A848, "-", ""), {"0","1","2","3","4","5","6","7","8","9"}, 1)),"-",RIGHT(citizen_services_records_log!A848,6))))</f>
        <v>CLN-000003</v>
      </c>
      <c r="B848" s="2">
        <f>IF(ISBLANK(citizen_services_records_log!B848),"None",IF(ISNUMBER(citizen_services_records_log!B848),citizen_services_records_log!B848,DATE(RIGHT(citizen_services_records_log!B848,4),MID(citizen_services_records_log!B848,4,2),LEFT(citizen_services_records_log!B848,2))))</f>
        <v>46051</v>
      </c>
      <c r="C848" s="5" t="str">
        <f>IF(citizen_services_records_log!C848 = "SASSA Grant Status Enquiry","SASSA - Grant Status Enquiry",IF(citizen_services_records_log!C848 = "SASSA Grant Application",  "SASSA - Grant Application", IF(citizen_services_records_log!C848=0,"None", citizen_services_records_log!C848)))</f>
        <v>Clinic - General Consultation</v>
      </c>
      <c r="D848" s="5" t="str" cm="1">
        <f t="array" ref="D848">_xlfn.IFS(ISTEXT(citizen_services_records_log!D848),PROPER(citizen_services_records_log!D848),ISBLANK(citizen_services_records_log!D848),"None")</f>
        <v>Sebokeng Sassa Office</v>
      </c>
      <c r="E848" s="5" t="str" cm="1">
        <f t="array" ref="E848">_xlfn.IFS(ISTEXT(citizen_services_records_log!E848),PROPER(citizen_services_records_log!E848),ISBLANK(citizen_services_records_log!E848),"None")</f>
        <v>None</v>
      </c>
      <c r="F848" s="6" cm="1">
        <f t="array" ref="F848">_xlfn.IFS(ISBLANK(citizen_services_records_log!F848),"None", TYPE(citizen_services_records_log!F848)=1,citizen_services_records_log!F848,citizen_services_records_log!F848="ID NOT PROVIDED","ID not provided" )</f>
        <v>8400000000000</v>
      </c>
      <c r="G848" s="4">
        <f>IF(ISBLANK(citizen_services_records_log!G848),"None",IF(ISNUMBER(citizen_services_records_log!G848),citizen_services_records_log!G848,DATE(RIGHT(citizen_services_records_log!G848,4),MID(citizen_services_records_log!G848,4,2),LEFT(citizen_services_records_log!G848,2))))</f>
        <v>30759</v>
      </c>
      <c r="H848" s="5" t="str" cm="1">
        <f t="array" ref="H848">_xlfn.IFS(citizen_services_records_log!H848="M", "Male", citizen_services_records_log!H848 = "F", "Female", citizen_services_records_log!H848="male", "Male", citizen_services_records_log!H848="female","Female", ISBLANK(citizen_services_records_log!H848),"None", citizen_services_records_log!H848 = "Female", "Female", citizen_services_records_log!H848="Male","Male")</f>
        <v>None</v>
      </c>
      <c r="I848" s="6" t="str">
        <f>IF(OR(ISBLANK(citizen_services_records_log!I848),UPPER(TRIM(citizen_services_records_log!I848))="N/A"),"None",_xlfn.LET(_xlpm.d,RIGHT(SUBSTITUTE(SUBSTITUTE(SUBSTITUTE(SUBSTITUTE(citizen_services_records_log!I848," ",""),"-",""),"(",""),")",""),9),"0"&amp;LEFT(_xlpm.d,2)&amp;" "&amp;MID(_xlpm.d,3,3)&amp;" "&amp;RIGHT(_xlpm.d,4)))</f>
        <v>083 629 0378</v>
      </c>
      <c r="J848" s="5" t="str" cm="1">
        <f t="array" ref="J848">_xlfn.IFS(ISTEXT(citizen_services_records_log!J848),citizen_services_records_log!J848,ISBLANK(citizen_services_records_log!J848),"None")</f>
        <v>Ward 23</v>
      </c>
      <c r="K848" s="5" t="str" cm="1">
        <f t="array" ref="K848">_xlfn.IFS(ISTEXT(citizen_services_records_log!K848),citizen_services_records_log!K848, ISBLANK(citizen_services_records_log!K848),"None")</f>
        <v>None</v>
      </c>
      <c r="L848" s="5" t="str" cm="1">
        <f t="array" ref="L848">SUBSTITUTE(PROPER(_xlfn.IFS(ISTEXT(citizen_services_records_log!L848),citizen_services_records_log!L848, ISBLANK(citizen_services_records_log!L848),"None")),"Id","ID",1)</f>
        <v>Rejected</v>
      </c>
      <c r="M848" s="5" t="str" cm="1">
        <f t="array" ref="M848">IF(citizen_services_records_log!M848 = "Re-opened","Re-opened",PROPER(_xlfn.IFS(ISTEXT(citizen_services_records_log!M848),citizen_services_records_log!M848, ISBLANK(citizen_services_records_log!M848),"None")))</f>
        <v>None</v>
      </c>
      <c r="N848" s="5" t="str" cm="1">
        <f t="array" ref="N848">(_xlfn.IFS(ISTEXT(citizen_services_records_log!N848),citizen_services_records_log!N848,ISBLANK(citizen_services_records_log!N848),"None"))</f>
        <v>Q217</v>
      </c>
      <c r="O848" s="5" t="str" cm="1">
        <f t="array" ref="O848">_xlfn.IFS(ISTEXT(citizen_services_records_log!O848),PROPER(citizen_services_records_log!O848),ISBLANK(citizen_services_records_log!O848),"None")</f>
        <v>Andries Radebe</v>
      </c>
      <c r="P848" s="4" t="str">
        <f>IF(ISBLANK(citizen_services_records_log!P848),"None",IF(ISNUMBER(citizen_services_records_log!P848),citizen_services_records_log!P848,DATE(RIGHT(citizen_services_records_log!P848,4),MID(citizen_services_records_log!P848,4,2),LEFT(citizen_services_records_log!P848,2))))</f>
        <v>None</v>
      </c>
      <c r="Q848" s="5" t="str" cm="1">
        <f t="array" ref="Q848">SUBSTITUTE(_xlfn.IFS(ISTEXT(citizen_services_records_log!Q848),PROPER(citizen_services_records_log!Q848),ISBLANK(citizen_services_records_log!Q848),"None"),"Id","ID",1)</f>
        <v>Urgent Case - Fast-Tracked Per Supervisor Approval</v>
      </c>
    </row>
    <row r="849" spans="1:17" x14ac:dyDescent="0.3">
      <c r="A849" s="5" t="str">
        <f>IF(ISBLANK(citizen_services_records_log!A849),"None",(CONCATENATE(UPPER(_xlfn.TEXTBEFORE(SUBSTITUTE(citizen_services_records_log!A849, "-", ""), {"0","1","2","3","4","5","6","7","8","9"}, 1)),"-",RIGHT(citizen_services_records_log!A849,6))))</f>
        <v>SASSA-000096</v>
      </c>
      <c r="B849" s="2">
        <f>IF(ISBLANK(citizen_services_records_log!B849),"None",IF(ISNUMBER(citizen_services_records_log!B849),citizen_services_records_log!B849,DATE(RIGHT(citizen_services_records_log!B849,4),MID(citizen_services_records_log!B849,4,2),LEFT(citizen_services_records_log!B849,2))))</f>
        <v>46250</v>
      </c>
      <c r="C849" s="5" t="str">
        <f>IF(citizen_services_records_log!C849 = "SASSA Grant Status Enquiry","SASSA - Grant Status Enquiry",IF(citizen_services_records_log!C849 = "SASSA Grant Application",  "SASSA - Grant Application", IF(citizen_services_records_log!C849=0,"None", citizen_services_records_log!C849)))</f>
        <v>SASSA - Grant Application</v>
      </c>
      <c r="D849" s="5" t="str" cm="1">
        <f t="array" ref="D849">_xlfn.IFS(ISTEXT(citizen_services_records_log!D849),PROPER(citizen_services_records_log!D849),ISBLANK(citizen_services_records_log!D849),"None")</f>
        <v>Boipatong Clinic</v>
      </c>
      <c r="E849" s="5" t="str" cm="1">
        <f t="array" ref="E849">_xlfn.IFS(ISTEXT(citizen_services_records_log!E849),PROPER(citizen_services_records_log!E849),ISBLANK(citizen_services_records_log!E849),"None")</f>
        <v>None</v>
      </c>
      <c r="F849" s="6" cm="1">
        <f t="array" ref="F849">_xlfn.IFS(ISBLANK(citizen_services_records_log!F849),"None", TYPE(citizen_services_records_log!F849)=1,citizen_services_records_log!F849,citizen_services_records_log!F849="ID NOT PROVIDED","ID not provided" )</f>
        <v>6800000000000</v>
      </c>
      <c r="G849" s="4">
        <f>IF(ISBLANK(citizen_services_records_log!G849),"None",IF(ISNUMBER(citizen_services_records_log!G849),citizen_services_records_log!G849,DATE(RIGHT(citizen_services_records_log!G849,4),MID(citizen_services_records_log!G849,4,2),LEFT(citizen_services_records_log!G849,2))))</f>
        <v>24872</v>
      </c>
      <c r="H849" s="5" t="str" cm="1">
        <f t="array" ref="H849">_xlfn.IFS(citizen_services_records_log!H849="M", "Male", citizen_services_records_log!H849 = "F", "Female", citizen_services_records_log!H849="male", "Male", citizen_services_records_log!H849="female","Female", ISBLANK(citizen_services_records_log!H849),"None", citizen_services_records_log!H849 = "Female", "Female", citizen_services_records_log!H849="Male","Male")</f>
        <v>Female</v>
      </c>
      <c r="I849" s="6" t="str">
        <f>IF(OR(ISBLANK(citizen_services_records_log!I849),UPPER(TRIM(citizen_services_records_log!I849))="N/A"),"None",_xlfn.LET(_xlpm.d,RIGHT(SUBSTITUTE(SUBSTITUTE(SUBSTITUTE(SUBSTITUTE(citizen_services_records_log!I849," ",""),"-",""),"(",""),")",""),9),"0"&amp;LEFT(_xlpm.d,2)&amp;" "&amp;MID(_xlpm.d,3,3)&amp;" "&amp;RIGHT(_xlpm.d,4)))</f>
        <v>060 548 7482</v>
      </c>
      <c r="J849" s="5" t="str" cm="1">
        <f t="array" ref="J849">_xlfn.IFS(ISTEXT(citizen_services_records_log!J849),citizen_services_records_log!J849,ISBLANK(citizen_services_records_log!J849),"None")</f>
        <v>Ward 19</v>
      </c>
      <c r="K849" s="5" t="str" cm="1">
        <f t="array" ref="K849">_xlfn.IFS(ISTEXT(citizen_services_records_log!K849),citizen_services_records_log!K849, ISBLANK(citizen_services_records_log!K849),"None")</f>
        <v>Older Person's Grant</v>
      </c>
      <c r="L849" s="5" t="str" cm="1">
        <f t="array" ref="L849">SUBSTITUTE(PROPER(_xlfn.IFS(ISTEXT(citizen_services_records_log!L849),citizen_services_records_log!L849, ISBLANK(citizen_services_records_log!L849),"None")),"Id","ID",1)</f>
        <v>Approved</v>
      </c>
      <c r="M849" s="5" t="str" cm="1">
        <f t="array" ref="M849">IF(citizen_services_records_log!M849 = "Re-opened","Re-opened",PROPER(_xlfn.IFS(ISTEXT(citizen_services_records_log!M849),citizen_services_records_log!M849, ISBLANK(citizen_services_records_log!M849),"None")))</f>
        <v>Captured</v>
      </c>
      <c r="N849" s="5" t="str" cm="1">
        <f t="array" ref="N849">(_xlfn.IFS(ISTEXT(citizen_services_records_log!N849),citizen_services_records_log!N849,ISBLANK(citizen_services_records_log!N849),"None"))</f>
        <v>Q235</v>
      </c>
      <c r="O849" s="5" t="str" cm="1">
        <f t="array" ref="O849">_xlfn.IFS(ISTEXT(citizen_services_records_log!O849),PROPER(citizen_services_records_log!O849),ISBLANK(citizen_services_records_log!O849),"None")</f>
        <v>Werner Sithole</v>
      </c>
      <c r="P849" s="4" t="str">
        <f>IF(ISBLANK(citizen_services_records_log!P849),"None",IF(ISNUMBER(citizen_services_records_log!P849),citizen_services_records_log!P849,DATE(RIGHT(citizen_services_records_log!P849,4),MID(citizen_services_records_log!P849,4,2),LEFT(citizen_services_records_log!P849,2))))</f>
        <v>None</v>
      </c>
      <c r="Q849" s="5" t="str" cm="1">
        <f t="array" ref="Q849">SUBSTITUTE(_xlfn.IFS(ISTEXT(citizen_services_records_log!Q849),PROPER(citizen_services_records_log!Q849),ISBLANK(citizen_services_records_log!Q849),"None"),"Id","ID",1)</f>
        <v>Interpreter Required - Assisted In Sesotho</v>
      </c>
    </row>
    <row r="850" spans="1:17" x14ac:dyDescent="0.3">
      <c r="A850" s="5" t="str">
        <f>IF(ISBLANK(citizen_services_records_log!A850),"None",(CONCATENATE(UPPER(_xlfn.TEXTBEFORE(SUBSTITUTE(citizen_services_records_log!A850, "-", ""), {"0","1","2","3","4","5","6","7","8","9"}, 1)),"-",RIGHT(citizen_services_records_log!A850,6))))</f>
        <v>SASSA-000536</v>
      </c>
      <c r="B850" s="2">
        <f>IF(ISBLANK(citizen_services_records_log!B850),"None",IF(ISNUMBER(citizen_services_records_log!B850),citizen_services_records_log!B850,DATE(RIGHT(citizen_services_records_log!B850,4),MID(citizen_services_records_log!B850,4,2),LEFT(citizen_services_records_log!B850,2))))</f>
        <v>46114</v>
      </c>
      <c r="C850" s="5" t="str">
        <f>IF(citizen_services_records_log!C850 = "SASSA Grant Status Enquiry","SASSA - Grant Status Enquiry",IF(citizen_services_records_log!C850 = "SASSA Grant Application",  "SASSA - Grant Application", IF(citizen_services_records_log!C850=0,"None", citizen_services_records_log!C850)))</f>
        <v>SASSA - Grant Application</v>
      </c>
      <c r="D850" s="5" t="str" cm="1">
        <f t="array" ref="D850">_xlfn.IFS(ISTEXT(citizen_services_records_log!D850),PROPER(citizen_services_records_log!D850),ISBLANK(citizen_services_records_log!D850),"None")</f>
        <v>Sebokeng Sassa Office</v>
      </c>
      <c r="E850" s="5" t="str" cm="1">
        <f t="array" ref="E850">_xlfn.IFS(ISTEXT(citizen_services_records_log!E850),PROPER(citizen_services_records_log!E850),ISBLANK(citizen_services_records_log!E850),"None")</f>
        <v>Sipho Van Der Merwe</v>
      </c>
      <c r="F850" s="6" cm="1">
        <f t="array" ref="F850">_xlfn.IFS(ISBLANK(citizen_services_records_log!F850),"None", TYPE(citizen_services_records_log!F850)=1,citizen_services_records_log!F850,citizen_services_records_log!F850="ID NOT PROVIDED","ID not provided" )</f>
        <v>6900000000000</v>
      </c>
      <c r="G850" s="4">
        <f>IF(ISBLANK(citizen_services_records_log!G850),"None",IF(ISNUMBER(citizen_services_records_log!G850),citizen_services_records_log!G850,DATE(RIGHT(citizen_services_records_log!G850,4),MID(citizen_services_records_log!G850,4,2),LEFT(citizen_services_records_log!G850,2))))</f>
        <v>25416</v>
      </c>
      <c r="H850" s="5" t="str" cm="1">
        <f t="array" ref="H850">_xlfn.IFS(citizen_services_records_log!H850="M", "Male", citizen_services_records_log!H850 = "F", "Female", citizen_services_records_log!H850="male", "Male", citizen_services_records_log!H850="female","Female", ISBLANK(citizen_services_records_log!H850),"None", citizen_services_records_log!H850 = "Female", "Female", citizen_services_records_log!H850="Male","Male")</f>
        <v>Male</v>
      </c>
      <c r="I850" s="6" t="str">
        <f>IF(OR(ISBLANK(citizen_services_records_log!I850),UPPER(TRIM(citizen_services_records_log!I850))="N/A"),"None",_xlfn.LET(_xlpm.d,RIGHT(SUBSTITUTE(SUBSTITUTE(SUBSTITUTE(SUBSTITUTE(citizen_services_records_log!I850," ",""),"-",""),"(",""),")",""),9),"0"&amp;LEFT(_xlpm.d,2)&amp;" "&amp;MID(_xlpm.d,3,3)&amp;" "&amp;RIGHT(_xlpm.d,4)))</f>
        <v>064 645 9305</v>
      </c>
      <c r="J850" s="5" t="str" cm="1">
        <f t="array" ref="J850">_xlfn.IFS(ISTEXT(citizen_services_records_log!J850),citizen_services_records_log!J850,ISBLANK(citizen_services_records_log!J850),"None")</f>
        <v>Ward 3</v>
      </c>
      <c r="K850" s="5" t="str" cm="1">
        <f t="array" ref="K850">_xlfn.IFS(ISTEXT(citizen_services_records_log!K850),citizen_services_records_log!K850, ISBLANK(citizen_services_records_log!K850),"None")</f>
        <v>Foster Child Grant</v>
      </c>
      <c r="L850" s="5" t="str" cm="1">
        <f t="array" ref="L850">SUBSTITUTE(PROPER(_xlfn.IFS(ISTEXT(citizen_services_records_log!L850),citizen_services_records_log!L850, ISBLANK(citizen_services_records_log!L850),"None")),"Id","ID",1)</f>
        <v>Awaiting Home Affairs Confirmation</v>
      </c>
      <c r="M850" s="5" t="str" cm="1">
        <f t="array" ref="M850">IF(citizen_services_records_log!M850 = "Re-opened","Re-opened",PROPER(_xlfn.IFS(ISTEXT(citizen_services_records_log!M850),citizen_services_records_log!M850, ISBLANK(citizen_services_records_log!M850),"None")))</f>
        <v>Closed</v>
      </c>
      <c r="N850" s="5" t="str" cm="1">
        <f t="array" ref="N850">(_xlfn.IFS(ISTEXT(citizen_services_records_log!N850),citizen_services_records_log!N850,ISBLANK(citizen_services_records_log!N850),"None"))</f>
        <v>Q245</v>
      </c>
      <c r="O850" s="5" t="str" cm="1">
        <f t="array" ref="O850">_xlfn.IFS(ISTEXT(citizen_services_records_log!O850),PROPER(citizen_services_records_log!O850),ISBLANK(citizen_services_records_log!O850),"None")</f>
        <v>Andries Sithole</v>
      </c>
      <c r="P850" s="4">
        <f>IF(ISBLANK(citizen_services_records_log!P850),"None",IF(ISNUMBER(citizen_services_records_log!P850),citizen_services_records_log!P850,DATE(RIGHT(citizen_services_records_log!P850,4),MID(citizen_services_records_log!P850,4,2),LEFT(citizen_services_records_log!P850,2))))</f>
        <v>46125</v>
      </c>
      <c r="Q850" s="5" t="str" cm="1">
        <f t="array" ref="Q850">SUBSTITUTE(_xlfn.IFS(ISTEXT(citizen_services_records_log!Q850),PROPER(citizen_services_records_log!Q850),ISBLANK(citizen_services_records_log!Q850),"None"),"Id","ID",1)</f>
        <v>System Offline - Captured Manually, Will Upload Later</v>
      </c>
    </row>
    <row r="851" spans="1:17" x14ac:dyDescent="0.3">
      <c r="A851" s="5" t="str">
        <f>IF(ISBLANK(citizen_services_records_log!A851),"None",(CONCATENATE(UPPER(_xlfn.TEXTBEFORE(SUBSTITUTE(citizen_services_records_log!A851, "-", ""), {"0","1","2","3","4","5","6","7","8","9"}, 1)),"-",RIGHT(citizen_services_records_log!A851,6))))</f>
        <v>CLN-000772</v>
      </c>
      <c r="B851" s="2">
        <f>IF(ISBLANK(citizen_services_records_log!B851),"None",IF(ISNUMBER(citizen_services_records_log!B851),citizen_services_records_log!B851,DATE(RIGHT(citizen_services_records_log!B851,4),MID(citizen_services_records_log!B851,4,2),LEFT(citizen_services_records_log!B851,2))))</f>
        <v>46018</v>
      </c>
      <c r="C851" s="5" t="str">
        <f>IF(citizen_services_records_log!C851 = "SASSA Grant Status Enquiry","SASSA - Grant Status Enquiry",IF(citizen_services_records_log!C851 = "SASSA Grant Application",  "SASSA - Grant Application", IF(citizen_services_records_log!C851=0,"None", citizen_services_records_log!C851)))</f>
        <v>Clinic - General Consultation</v>
      </c>
      <c r="D851" s="5" t="str" cm="1">
        <f t="array" ref="D851">_xlfn.IFS(ISTEXT(citizen_services_records_log!D851),PROPER(citizen_services_records_log!D851),ISBLANK(citizen_services_records_log!D851),"None")</f>
        <v>Vereeniging Home Affairs</v>
      </c>
      <c r="E851" s="5" t="str" cm="1">
        <f t="array" ref="E851">_xlfn.IFS(ISTEXT(citizen_services_records_log!E851),PROPER(citizen_services_records_log!E851),ISBLANK(citizen_services_records_log!E851),"None")</f>
        <v>Elizabeth Mahlangu</v>
      </c>
      <c r="F851" s="6" cm="1">
        <f t="array" ref="F851">_xlfn.IFS(ISBLANK(citizen_services_records_log!F851),"None", TYPE(citizen_services_records_log!F851)=1,citizen_services_records_log!F851,citizen_services_records_log!F851="ID NOT PROVIDED","ID not provided" )</f>
        <v>8510000000000</v>
      </c>
      <c r="G851" s="4">
        <f>IF(ISBLANK(citizen_services_records_log!G851),"None",IF(ISNUMBER(citizen_services_records_log!G851),citizen_services_records_log!G851,DATE(RIGHT(citizen_services_records_log!G851,4),MID(citizen_services_records_log!G851,4,2),LEFT(citizen_services_records_log!G851,2))))</f>
        <v>31404</v>
      </c>
      <c r="H851" s="5" t="str" cm="1">
        <f t="array" ref="H851">_xlfn.IFS(citizen_services_records_log!H851="M", "Male", citizen_services_records_log!H851 = "F", "Female", citizen_services_records_log!H851="male", "Male", citizen_services_records_log!H851="female","Female", ISBLANK(citizen_services_records_log!H851),"None", citizen_services_records_log!H851 = "Female", "Female", citizen_services_records_log!H851="Male","Male")</f>
        <v>Female</v>
      </c>
      <c r="I851" s="6" t="str">
        <f>IF(OR(ISBLANK(citizen_services_records_log!I851),UPPER(TRIM(citizen_services_records_log!I851))="N/A"),"None",_xlfn.LET(_xlpm.d,RIGHT(SUBSTITUTE(SUBSTITUTE(SUBSTITUTE(SUBSTITUTE(citizen_services_records_log!I851," ",""),"-",""),"(",""),")",""),9),"0"&amp;LEFT(_xlpm.d,2)&amp;" "&amp;MID(_xlpm.d,3,3)&amp;" "&amp;RIGHT(_xlpm.d,4)))</f>
        <v>None</v>
      </c>
      <c r="J851" s="5" t="str" cm="1">
        <f t="array" ref="J851">_xlfn.IFS(ISTEXT(citizen_services_records_log!J851),citizen_services_records_log!J851,ISBLANK(citizen_services_records_log!J851),"None")</f>
        <v>Ward 7</v>
      </c>
      <c r="K851" s="5" t="str" cm="1">
        <f t="array" ref="K851">_xlfn.IFS(ISTEXT(citizen_services_records_log!K851),citizen_services_records_log!K851, ISBLANK(citizen_services_records_log!K851),"None")</f>
        <v>None</v>
      </c>
      <c r="L851" s="5" t="str" cm="1">
        <f t="array" ref="L851">SUBSTITUTE(PROPER(_xlfn.IFS(ISTEXT(citizen_services_records_log!L851),citizen_services_records_log!L851, ISBLANK(citizen_services_records_log!L851),"None")),"Id","ID",1)</f>
        <v>Complete</v>
      </c>
      <c r="M851" s="5" t="str" cm="1">
        <f t="array" ref="M851">IF(citizen_services_records_log!M851 = "Re-opened","Re-opened",PROPER(_xlfn.IFS(ISTEXT(citizen_services_records_log!M851),citizen_services_records_log!M851, ISBLANK(citizen_services_records_log!M851),"None")))</f>
        <v>Re-opened</v>
      </c>
      <c r="N851" s="5" t="str" cm="1">
        <f t="array" ref="N851">(_xlfn.IFS(ISTEXT(citizen_services_records_log!N851),citizen_services_records_log!N851,ISBLANK(citizen_services_records_log!N851),"None"))</f>
        <v>Q062</v>
      </c>
      <c r="O851" s="5" t="str" cm="1">
        <f t="array" ref="O851">_xlfn.IFS(ISTEXT(citizen_services_records_log!O851),PROPER(citizen_services_records_log!O851),ISBLANK(citizen_services_records_log!O851),"None")</f>
        <v>Werner Radebe</v>
      </c>
      <c r="P851" s="4" t="str">
        <f>IF(ISBLANK(citizen_services_records_log!P851),"None",IF(ISNUMBER(citizen_services_records_log!P851),citizen_services_records_log!P851,DATE(RIGHT(citizen_services_records_log!P851,4),MID(citizen_services_records_log!P851,4,2),LEFT(citizen_services_records_log!P851,2))))</f>
        <v>None</v>
      </c>
      <c r="Q851" s="5" t="str" cm="1">
        <f t="array" ref="Q851">SUBSTITUTE(_xlfn.IFS(ISTEXT(citizen_services_records_log!Q851),PROPER(citizen_services_records_log!Q851),ISBLANK(citizen_services_records_log!Q851),"None"),"Id","ID",1)</f>
        <v>Applicant Referred To Social Worker</v>
      </c>
    </row>
    <row r="852" spans="1:17" x14ac:dyDescent="0.3">
      <c r="A852" s="5" t="str">
        <f>IF(ISBLANK(citizen_services_records_log!A852),"None",(CONCATENATE(UPPER(_xlfn.TEXTBEFORE(SUBSTITUTE(citizen_services_records_log!A852, "-", ""), {"0","1","2","3","4","5","6","7","8","9"}, 1)),"-",RIGHT(citizen_services_records_log!A852,6))))</f>
        <v>MUN-000497</v>
      </c>
      <c r="B852" s="2" t="str">
        <f>IF(ISBLANK(citizen_services_records_log!B852),"None",IF(ISNUMBER(citizen_services_records_log!B852),citizen_services_records_log!B852,DATE(RIGHT(citizen_services_records_log!B852,4),MID(citizen_services_records_log!B852,4,2),LEFT(citizen_services_records_log!B852,2))))</f>
        <v>None</v>
      </c>
      <c r="C852" s="5" t="str">
        <f>IF(citizen_services_records_log!C852 = "SASSA Grant Status Enquiry","SASSA - Grant Status Enquiry",IF(citizen_services_records_log!C852 = "SASSA Grant Application",  "SASSA - Grant Application", IF(citizen_services_records_log!C852=0,"None", citizen_services_records_log!C852)))</f>
        <v>Municipal - Account Query</v>
      </c>
      <c r="D852" s="5" t="str" cm="1">
        <f t="array" ref="D852">_xlfn.IFS(ISTEXT(citizen_services_records_log!D852),PROPER(citizen_services_records_log!D852),ISBLANK(citizen_services_records_log!D852),"None")</f>
        <v>Evaton Sassa Office</v>
      </c>
      <c r="E852" s="5" t="str" cm="1">
        <f t="array" ref="E852">_xlfn.IFS(ISTEXT(citizen_services_records_log!E852),PROPER(citizen_services_records_log!E852),ISBLANK(citizen_services_records_log!E852),"None")</f>
        <v>Marie Pretorius</v>
      </c>
      <c r="F852" s="6" cm="1">
        <f t="array" ref="F852">_xlfn.IFS(ISBLANK(citizen_services_records_log!F852),"None", TYPE(citizen_services_records_log!F852)=1,citizen_services_records_log!F852,citizen_services_records_log!F852="ID NOT PROVIDED","ID not provided" )</f>
        <v>6810000000000</v>
      </c>
      <c r="G852" s="4" t="str">
        <f>IF(ISBLANK(citizen_services_records_log!G852),"None",IF(ISNUMBER(citizen_services_records_log!G852),citizen_services_records_log!G852,DATE(RIGHT(citizen_services_records_log!G852,4),MID(citizen_services_records_log!G852,4,2),LEFT(citizen_services_records_log!G852,2))))</f>
        <v>None</v>
      </c>
      <c r="H852" s="5" t="str" cm="1">
        <f t="array" ref="H852">_xlfn.IFS(citizen_services_records_log!H852="M", "Male", citizen_services_records_log!H852 = "F", "Female", citizen_services_records_log!H852="male", "Male", citizen_services_records_log!H852="female","Female", ISBLANK(citizen_services_records_log!H852),"None", citizen_services_records_log!H852 = "Female", "Female", citizen_services_records_log!H852="Male","Male")</f>
        <v>Male</v>
      </c>
      <c r="I852" s="6" t="str">
        <f>IF(OR(ISBLANK(citizen_services_records_log!I852),UPPER(TRIM(citizen_services_records_log!I852))="N/A"),"None",_xlfn.LET(_xlpm.d,RIGHT(SUBSTITUTE(SUBSTITUTE(SUBSTITUTE(SUBSTITUTE(citizen_services_records_log!I852," ",""),"-",""),"(",""),")",""),9),"0"&amp;LEFT(_xlpm.d,2)&amp;" "&amp;MID(_xlpm.d,3,3)&amp;" "&amp;RIGHT(_xlpm.d,4)))</f>
        <v>071 545 4166</v>
      </c>
      <c r="J852" s="5" t="str" cm="1">
        <f t="array" ref="J852">_xlfn.IFS(ISTEXT(citizen_services_records_log!J852),citizen_services_records_log!J852,ISBLANK(citizen_services_records_log!J852),"None")</f>
        <v>Ward 2</v>
      </c>
      <c r="K852" s="5" t="str" cm="1">
        <f t="array" ref="K852">_xlfn.IFS(ISTEXT(citizen_services_records_log!K852),citizen_services_records_log!K852, ISBLANK(citizen_services_records_log!K852),"None")</f>
        <v>None</v>
      </c>
      <c r="L852" s="5" t="str" cm="1">
        <f t="array" ref="L852">SUBSTITUTE(PROPER(_xlfn.IFS(ISTEXT(citizen_services_records_log!L852),citizen_services_records_log!L852, ISBLANK(citizen_services_records_log!L852),"None")),"Id","ID",1)</f>
        <v>Pending Verification</v>
      </c>
      <c r="M852" s="5" t="str" cm="1">
        <f t="array" ref="M852">IF(citizen_services_records_log!M852 = "Re-opened","Re-opened",PROPER(_xlfn.IFS(ISTEXT(citizen_services_records_log!M852),citizen_services_records_log!M852, ISBLANK(citizen_services_records_log!M852),"None")))</f>
        <v>Awaiting Documents</v>
      </c>
      <c r="N852" s="5" t="str" cm="1">
        <f t="array" ref="N852">(_xlfn.IFS(ISTEXT(citizen_services_records_log!N852),citizen_services_records_log!N852,ISBLANK(citizen_services_records_log!N852),"None"))</f>
        <v>Q290</v>
      </c>
      <c r="O852" s="5" t="str" cm="1">
        <f t="array" ref="O852">_xlfn.IFS(ISTEXT(citizen_services_records_log!O852),PROPER(citizen_services_records_log!O852),ISBLANK(citizen_services_records_log!O852),"None")</f>
        <v>Chris Mahlangu</v>
      </c>
      <c r="P852" s="4">
        <f>IF(ISBLANK(citizen_services_records_log!P852),"None",IF(ISNUMBER(citizen_services_records_log!P852),citizen_services_records_log!P852,DATE(RIGHT(citizen_services_records_log!P852,4),MID(citizen_services_records_log!P852,4,2),LEFT(citizen_services_records_log!P852,2))))</f>
        <v>46286</v>
      </c>
      <c r="Q852" s="5" t="str" cm="1">
        <f t="array" ref="Q852">SUBSTITUTE(_xlfn.IFS(ISTEXT(citizen_services_records_log!Q852),PROPER(citizen_services_records_log!Q852),ISBLANK(citizen_services_records_log!Q852),"None"),"Id","ID",1)</f>
        <v>Biometric Capture Failed, Rescheduled</v>
      </c>
    </row>
    <row r="853" spans="1:17" x14ac:dyDescent="0.3">
      <c r="A853" s="5" t="str">
        <f>IF(ISBLANK(citizen_services_records_log!A853),"None",(CONCATENATE(UPPER(_xlfn.TEXTBEFORE(SUBSTITUTE(citizen_services_records_log!A853, "-", ""), {"0","1","2","3","4","5","6","7","8","9"}, 1)),"-",RIGHT(citizen_services_records_log!A853,6))))</f>
        <v>MUN-000935</v>
      </c>
      <c r="B853" s="2">
        <f>IF(ISBLANK(citizen_services_records_log!B853),"None",IF(ISNUMBER(citizen_services_records_log!B853),citizen_services_records_log!B853,DATE(RIGHT(citizen_services_records_log!B853,4),MID(citizen_services_records_log!B853,4,2),LEFT(citizen_services_records_log!B853,2))))</f>
        <v>46115</v>
      </c>
      <c r="C853" s="5" t="str">
        <f>IF(citizen_services_records_log!C853 = "SASSA Grant Status Enquiry","SASSA - Grant Status Enquiry",IF(citizen_services_records_log!C853 = "SASSA Grant Application",  "SASSA - Grant Application", IF(citizen_services_records_log!C853=0,"None", citizen_services_records_log!C853)))</f>
        <v>Municipal - Service Request</v>
      </c>
      <c r="D853" s="5" t="str" cm="1">
        <f t="array" ref="D853">_xlfn.IFS(ISTEXT(citizen_services_records_log!D853),PROPER(citizen_services_records_log!D853),ISBLANK(citizen_services_records_log!D853),"None")</f>
        <v>Boipatong Clinic</v>
      </c>
      <c r="E853" s="5" t="str" cm="1">
        <f t="array" ref="E853">_xlfn.IFS(ISTEXT(citizen_services_records_log!E853),PROPER(citizen_services_records_log!E853),ISBLANK(citizen_services_records_log!E853),"None")</f>
        <v>None</v>
      </c>
      <c r="F853" s="6" cm="1">
        <f t="array" ref="F853">_xlfn.IFS(ISBLANK(citizen_services_records_log!F853),"None", TYPE(citizen_services_records_log!F853)=1,citizen_services_records_log!F853,citizen_services_records_log!F853="ID NOT PROVIDED","ID not provided" )</f>
        <v>7510000000000</v>
      </c>
      <c r="G853" s="4">
        <f>IF(ISBLANK(citizen_services_records_log!G853),"None",IF(ISNUMBER(citizen_services_records_log!G853),citizen_services_records_log!G853,DATE(RIGHT(citizen_services_records_log!G853,4),MID(citizen_services_records_log!G853,4,2),LEFT(citizen_services_records_log!G853,2))))</f>
        <v>27555</v>
      </c>
      <c r="H853" s="5" t="str" cm="1">
        <f t="array" ref="H853">_xlfn.IFS(citizen_services_records_log!H853="M", "Male", citizen_services_records_log!H853 = "F", "Female", citizen_services_records_log!H853="male", "Male", citizen_services_records_log!H853="female","Female", ISBLANK(citizen_services_records_log!H853),"None", citizen_services_records_log!H853 = "Female", "Female", citizen_services_records_log!H853="Male","Male")</f>
        <v>Female</v>
      </c>
      <c r="I853" s="6" t="str">
        <f>IF(OR(ISBLANK(citizen_services_records_log!I853),UPPER(TRIM(citizen_services_records_log!I853))="N/A"),"None",_xlfn.LET(_xlpm.d,RIGHT(SUBSTITUTE(SUBSTITUTE(SUBSTITUTE(SUBSTITUTE(citizen_services_records_log!I853," ",""),"-",""),"(",""),")",""),9),"0"&amp;LEFT(_xlpm.d,2)&amp;" "&amp;MID(_xlpm.d,3,3)&amp;" "&amp;RIGHT(_xlpm.d,4)))</f>
        <v>069 666 6669</v>
      </c>
      <c r="J853" s="5" t="str" cm="1">
        <f t="array" ref="J853">_xlfn.IFS(ISTEXT(citizen_services_records_log!J853),citizen_services_records_log!J853,ISBLANK(citizen_services_records_log!J853),"None")</f>
        <v>Ward 16</v>
      </c>
      <c r="K853" s="5" t="str" cm="1">
        <f t="array" ref="K853">_xlfn.IFS(ISTEXT(citizen_services_records_log!K853),citizen_services_records_log!K853, ISBLANK(citizen_services_records_log!K853),"None")</f>
        <v>None</v>
      </c>
      <c r="L853" s="5" t="str" cm="1">
        <f t="array" ref="L853">SUBSTITUTE(PROPER(_xlfn.IFS(ISTEXT(citizen_services_records_log!L853),citizen_services_records_log!L853, ISBLANK(citizen_services_records_log!L853),"None")),"Id","ID",1)</f>
        <v>Incomplete - Missing ID Copy</v>
      </c>
      <c r="M853" s="5" t="str" cm="1">
        <f t="array" ref="M853">IF(citizen_services_records_log!M853 = "Re-opened","Re-opened",PROPER(_xlfn.IFS(ISTEXT(citizen_services_records_log!M853),citizen_services_records_log!M853, ISBLANK(citizen_services_records_log!M853),"None")))</f>
        <v>None</v>
      </c>
      <c r="N853" s="5" t="str" cm="1">
        <f t="array" ref="N853">(_xlfn.IFS(ISTEXT(citizen_services_records_log!N853),citizen_services_records_log!N853,ISBLANK(citizen_services_records_log!N853),"None"))</f>
        <v>None</v>
      </c>
      <c r="O853" s="5" t="str" cm="1">
        <f t="array" ref="O853">_xlfn.IFS(ISTEXT(citizen_services_records_log!O853),PROPER(citizen_services_records_log!O853),ISBLANK(citizen_services_records_log!O853),"None")</f>
        <v>Deon Meyer</v>
      </c>
      <c r="P853" s="4" t="str">
        <f>IF(ISBLANK(citizen_services_records_log!P853),"None",IF(ISNUMBER(citizen_services_records_log!P853),citizen_services_records_log!P853,DATE(RIGHT(citizen_services_records_log!P853,4),MID(citizen_services_records_log!P853,4,2),LEFT(citizen_services_records_log!P853,2))))</f>
        <v>None</v>
      </c>
      <c r="Q853" s="5" t="str" cm="1">
        <f t="array" ref="Q853">SUBSTITUTE(_xlfn.IFS(ISTEXT(citizen_services_records_log!Q853),PROPER(citizen_services_records_log!Q853),ISBLANK(citizen_services_records_log!Q853),"None"),"Id","ID",1)</f>
        <v>None</v>
      </c>
    </row>
    <row r="854" spans="1:17" x14ac:dyDescent="0.3">
      <c r="A854" s="5" t="str">
        <f>IF(ISBLANK(citizen_services_records_log!A854),"None",(CONCATENATE(UPPER(_xlfn.TEXTBEFORE(SUBSTITUTE(citizen_services_records_log!A854, "-", ""), {"0","1","2","3","4","5","6","7","8","9"}, 1)),"-",RIGHT(citizen_services_records_log!A854,6))))</f>
        <v>DHA-001006</v>
      </c>
      <c r="B854" s="2">
        <f>IF(ISBLANK(citizen_services_records_log!B854),"None",IF(ISNUMBER(citizen_services_records_log!B854),citizen_services_records_log!B854,DATE(RIGHT(citizen_services_records_log!B854,4),MID(citizen_services_records_log!B854,4,2),LEFT(citizen_services_records_log!B854,2))))</f>
        <v>46265</v>
      </c>
      <c r="C854" s="5" t="str">
        <f>IF(citizen_services_records_log!C854 = "SASSA Grant Status Enquiry","SASSA - Grant Status Enquiry",IF(citizen_services_records_log!C854 = "SASSA Grant Application",  "SASSA - Grant Application", IF(citizen_services_records_log!C854=0,"None", citizen_services_records_log!C854)))</f>
        <v>Home Affairs - Death Certificate</v>
      </c>
      <c r="D854" s="5" t="str" cm="1">
        <f t="array" ref="D854">_xlfn.IFS(ISTEXT(citizen_services_records_log!D854),PROPER(citizen_services_records_log!D854),ISBLANK(citizen_services_records_log!D854),"None")</f>
        <v>Vanderbijlpark Home Affairs</v>
      </c>
      <c r="E854" s="5" t="str" cm="1">
        <f t="array" ref="E854">_xlfn.IFS(ISTEXT(citizen_services_records_log!E854),PROPER(citizen_services_records_log!E854),ISBLANK(citizen_services_records_log!E854),"None")</f>
        <v>Lindiwe Dlamini</v>
      </c>
      <c r="F854" s="6" cm="1">
        <f t="array" ref="F854">_xlfn.IFS(ISBLANK(citizen_services_records_log!F854),"None", TYPE(citizen_services_records_log!F854)=1,citizen_services_records_log!F854,citizen_services_records_log!F854="ID NOT PROVIDED","ID not provided" )</f>
        <v>7710000000000</v>
      </c>
      <c r="G854" s="4">
        <f>IF(ISBLANK(citizen_services_records_log!G854),"None",IF(ISNUMBER(citizen_services_records_log!G854),citizen_services_records_log!G854,DATE(RIGHT(citizen_services_records_log!G854,4),MID(citizen_services_records_log!G854,4,2),LEFT(citizen_services_records_log!G854,2))))</f>
        <v>28448</v>
      </c>
      <c r="H854" s="5" t="str" cm="1">
        <f t="array" ref="H854">_xlfn.IFS(citizen_services_records_log!H854="M", "Male", citizen_services_records_log!H854 = "F", "Female", citizen_services_records_log!H854="male", "Male", citizen_services_records_log!H854="female","Female", ISBLANK(citizen_services_records_log!H854),"None", citizen_services_records_log!H854 = "Female", "Female", citizen_services_records_log!H854="Male","Male")</f>
        <v>Male</v>
      </c>
      <c r="I854" s="6" t="str">
        <f>IF(OR(ISBLANK(citizen_services_records_log!I854),UPPER(TRIM(citizen_services_records_log!I854))="N/A"),"None",_xlfn.LET(_xlpm.d,RIGHT(SUBSTITUTE(SUBSTITUTE(SUBSTITUTE(SUBSTITUTE(citizen_services_records_log!I854," ",""),"-",""),"(",""),")",""),9),"0"&amp;LEFT(_xlpm.d,2)&amp;" "&amp;MID(_xlpm.d,3,3)&amp;" "&amp;RIGHT(_xlpm.d,4)))</f>
        <v>069 262 3569</v>
      </c>
      <c r="J854" s="5" t="str" cm="1">
        <f t="array" ref="J854">_xlfn.IFS(ISTEXT(citizen_services_records_log!J854),citizen_services_records_log!J854,ISBLANK(citizen_services_records_log!J854),"None")</f>
        <v>Ward 14</v>
      </c>
      <c r="K854" s="5" t="str" cm="1">
        <f t="array" ref="K854">_xlfn.IFS(ISTEXT(citizen_services_records_log!K854),citizen_services_records_log!K854, ISBLANK(citizen_services_records_log!K854),"None")</f>
        <v>None</v>
      </c>
      <c r="L854" s="5" t="str" cm="1">
        <f t="array" ref="L854">SUBSTITUTE(PROPER(_xlfn.IFS(ISTEXT(citizen_services_records_log!L854),citizen_services_records_log!L854, ISBLANK(citizen_services_records_log!L854),"None")),"Id","ID",1)</f>
        <v>Approved</v>
      </c>
      <c r="M854" s="5" t="str" cm="1">
        <f t="array" ref="M854">IF(citizen_services_records_log!M854 = "Re-opened","Re-opened",PROPER(_xlfn.IFS(ISTEXT(citizen_services_records_log!M854),citizen_services_records_log!M854, ISBLANK(citizen_services_records_log!M854),"None")))</f>
        <v>Resolved</v>
      </c>
      <c r="N854" s="5" t="str" cm="1">
        <f t="array" ref="N854">(_xlfn.IFS(ISTEXT(citizen_services_records_log!N854),citizen_services_records_log!N854,ISBLANK(citizen_services_records_log!N854),"None"))</f>
        <v>Q044</v>
      </c>
      <c r="O854" s="5" t="str" cm="1">
        <f t="array" ref="O854">_xlfn.IFS(ISTEXT(citizen_services_records_log!O854),PROPER(citizen_services_records_log!O854),ISBLANK(citizen_services_records_log!O854),"None")</f>
        <v>Palesa Sithole</v>
      </c>
      <c r="P854" s="4" t="str">
        <f>IF(ISBLANK(citizen_services_records_log!P854),"None",IF(ISNUMBER(citizen_services_records_log!P854),citizen_services_records_log!P854,DATE(RIGHT(citizen_services_records_log!P854,4),MID(citizen_services_records_log!P854,4,2),LEFT(citizen_services_records_log!P854,2))))</f>
        <v>None</v>
      </c>
      <c r="Q854" s="5" t="str" cm="1">
        <f t="array" ref="Q854">SUBSTITUTE(_xlfn.IFS(ISTEXT(citizen_services_records_log!Q854),PROPER(citizen_services_records_log!Q854),ISBLANK(citizen_services_records_log!Q854),"None"),"Id","ID",1)</f>
        <v>Record Incomplete - Contact Number Illegible On Form</v>
      </c>
    </row>
    <row r="855" spans="1:17" x14ac:dyDescent="0.3">
      <c r="A855" s="5" t="str">
        <f>IF(ISBLANK(citizen_services_records_log!A855),"None",(CONCATENATE(UPPER(_xlfn.TEXTBEFORE(SUBSTITUTE(citizen_services_records_log!A855, "-", ""), {"0","1","2","3","4","5","6","7","8","9"}, 1)),"-",RIGHT(citizen_services_records_log!A855,6))))</f>
        <v>CLN-000285</v>
      </c>
      <c r="B855" s="2">
        <f>IF(ISBLANK(citizen_services_records_log!B855),"None",IF(ISNUMBER(citizen_services_records_log!B855),citizen_services_records_log!B855,DATE(RIGHT(citizen_services_records_log!B855,4),MID(citizen_services_records_log!B855,4,2),LEFT(citizen_services_records_log!B855,2))))</f>
        <v>46012</v>
      </c>
      <c r="C855" s="5" t="str">
        <f>IF(citizen_services_records_log!C855 = "SASSA Grant Status Enquiry","SASSA - Grant Status Enquiry",IF(citizen_services_records_log!C855 = "SASSA Grant Application",  "SASSA - Grant Application", IF(citizen_services_records_log!C855=0,"None", citizen_services_records_log!C855)))</f>
        <v>Clinic - Immunisation</v>
      </c>
      <c r="D855" s="5" t="str" cm="1">
        <f t="array" ref="D855">_xlfn.IFS(ISTEXT(citizen_services_records_log!D855),PROPER(citizen_services_records_log!D855),ISBLANK(citizen_services_records_log!D855),"None")</f>
        <v>Sharpeville Clinic</v>
      </c>
      <c r="E855" s="5" t="str" cm="1">
        <f t="array" ref="E855">_xlfn.IFS(ISTEXT(citizen_services_records_log!E855),PROPER(citizen_services_records_log!E855),ISBLANK(citizen_services_records_log!E855),"None")</f>
        <v>Anna Nkosi</v>
      </c>
      <c r="F855" s="6" cm="1">
        <f t="array" ref="F855">_xlfn.IFS(ISBLANK(citizen_services_records_log!F855),"None", TYPE(citizen_services_records_log!F855)=1,citizen_services_records_log!F855,citizen_services_records_log!F855="ID NOT PROVIDED","ID not provided" )</f>
        <v>2610000000000</v>
      </c>
      <c r="G855" s="4">
        <f>IF(ISBLANK(citizen_services_records_log!G855),"None",IF(ISNUMBER(citizen_services_records_log!G855),citizen_services_records_log!G855,DATE(RIGHT(citizen_services_records_log!G855,4),MID(citizen_services_records_log!G855,4,2),LEFT(citizen_services_records_log!G855,2))))</f>
        <v>46243</v>
      </c>
      <c r="H855" s="5" t="str" cm="1">
        <f t="array" ref="H855">_xlfn.IFS(citizen_services_records_log!H855="M", "Male", citizen_services_records_log!H855 = "F", "Female", citizen_services_records_log!H855="male", "Male", citizen_services_records_log!H855="female","Female", ISBLANK(citizen_services_records_log!H855),"None", citizen_services_records_log!H855 = "Female", "Female", citizen_services_records_log!H855="Male","Male")</f>
        <v>Male</v>
      </c>
      <c r="I855" s="6" t="str">
        <f>IF(OR(ISBLANK(citizen_services_records_log!I855),UPPER(TRIM(citizen_services_records_log!I855))="N/A"),"None",_xlfn.LET(_xlpm.d,RIGHT(SUBSTITUTE(SUBSTITUTE(SUBSTITUTE(SUBSTITUTE(citizen_services_records_log!I855," ",""),"-",""),"(",""),")",""),9),"0"&amp;LEFT(_xlpm.d,2)&amp;" "&amp;MID(_xlpm.d,3,3)&amp;" "&amp;RIGHT(_xlpm.d,4)))</f>
        <v>082 664 7447</v>
      </c>
      <c r="J855" s="5" t="str" cm="1">
        <f t="array" ref="J855">_xlfn.IFS(ISTEXT(citizen_services_records_log!J855),citizen_services_records_log!J855,ISBLANK(citizen_services_records_log!J855),"None")</f>
        <v>Ward 1</v>
      </c>
      <c r="K855" s="5" t="str" cm="1">
        <f t="array" ref="K855">_xlfn.IFS(ISTEXT(citizen_services_records_log!K855),citizen_services_records_log!K855, ISBLANK(citizen_services_records_log!K855),"None")</f>
        <v>None</v>
      </c>
      <c r="L855" s="5" t="str" cm="1">
        <f t="array" ref="L855">SUBSTITUTE(PROPER(_xlfn.IFS(ISTEXT(citizen_services_records_log!L855),citizen_services_records_log!L855, ISBLANK(citizen_services_records_log!L855),"None")),"Id","ID",1)</f>
        <v>None</v>
      </c>
      <c r="M855" s="5" t="str" cm="1">
        <f t="array" ref="M855">IF(citizen_services_records_log!M855 = "Re-opened","Re-opened",PROPER(_xlfn.IFS(ISTEXT(citizen_services_records_log!M855),citizen_services_records_log!M855, ISBLANK(citizen_services_records_log!M855),"None")))</f>
        <v>Captured</v>
      </c>
      <c r="N855" s="5" t="str" cm="1">
        <f t="array" ref="N855">(_xlfn.IFS(ISTEXT(citizen_services_records_log!N855),citizen_services_records_log!N855,ISBLANK(citizen_services_records_log!N855),"None"))</f>
        <v>Q022</v>
      </c>
      <c r="O855" s="5" t="str" cm="1">
        <f t="array" ref="O855">_xlfn.IFS(ISTEXT(citizen_services_records_log!O855),PROPER(citizen_services_records_log!O855),ISBLANK(citizen_services_records_log!O855),"None")</f>
        <v>Chris Swart</v>
      </c>
      <c r="P855" s="4" t="str">
        <f>IF(ISBLANK(citizen_services_records_log!P855),"None",IF(ISNUMBER(citizen_services_records_log!P855),citizen_services_records_log!P855,DATE(RIGHT(citizen_services_records_log!P855,4),MID(citizen_services_records_log!P855,4,2),LEFT(citizen_services_records_log!P855,2))))</f>
        <v>None</v>
      </c>
      <c r="Q855" s="5" t="str" cm="1">
        <f t="array" ref="Q855">SUBSTITUTE(_xlfn.IFS(ISTEXT(citizen_services_records_log!Q855),PROPER(citizen_services_records_log!Q855),ISBLANK(citizen_services_records_log!Q855),"None"),"Id","ID",1)</f>
        <v>Interpreter Required - Assisted In Sesotho</v>
      </c>
    </row>
    <row r="856" spans="1:17" x14ac:dyDescent="0.3">
      <c r="A856" s="5" t="str">
        <f>IF(ISBLANK(citizen_services_records_log!A856),"None",(CONCATENATE(UPPER(_xlfn.TEXTBEFORE(SUBSTITUTE(citizen_services_records_log!A856, "-", ""), {"0","1","2","3","4","5","6","7","8","9"}, 1)),"-",RIGHT(citizen_services_records_log!A856,6))))</f>
        <v>MUN-000212</v>
      </c>
      <c r="B856" s="2">
        <f>IF(ISBLANK(citizen_services_records_log!B856),"None",IF(ISNUMBER(citizen_services_records_log!B856),citizen_services_records_log!B856,DATE(RIGHT(citizen_services_records_log!B856,4),MID(citizen_services_records_log!B856,4,2),LEFT(citizen_services_records_log!B856,2))))</f>
        <v>46270</v>
      </c>
      <c r="C856" s="5" t="str">
        <f>IF(citizen_services_records_log!C856 = "SASSA Grant Status Enquiry","SASSA - Grant Status Enquiry",IF(citizen_services_records_log!C856 = "SASSA Grant Application",  "SASSA - Grant Application", IF(citizen_services_records_log!C856=0,"None", citizen_services_records_log!C856)))</f>
        <v>Municipal - Account Query</v>
      </c>
      <c r="D856" s="5" t="str" cm="1">
        <f t="array" ref="D856">_xlfn.IFS(ISTEXT(citizen_services_records_log!D856),PROPER(citizen_services_records_log!D856),ISBLANK(citizen_services_records_log!D856),"None")</f>
        <v>Boipatong Clinic</v>
      </c>
      <c r="E856" s="5" t="str" cm="1">
        <f t="array" ref="E856">_xlfn.IFS(ISTEXT(citizen_services_records_log!E856),PROPER(citizen_services_records_log!E856),ISBLANK(citizen_services_records_log!E856),"None")</f>
        <v>Willem Botha</v>
      </c>
      <c r="F856" s="6" cm="1">
        <f t="array" ref="F856">_xlfn.IFS(ISBLANK(citizen_services_records_log!F856),"None", TYPE(citizen_services_records_log!F856)=1,citizen_services_records_log!F856,citizen_services_records_log!F856="ID NOT PROVIDED","ID not provided" )</f>
        <v>6000000000000</v>
      </c>
      <c r="G856" s="4">
        <f>IF(ISBLANK(citizen_services_records_log!G856),"None",IF(ISNUMBER(citizen_services_records_log!G856),citizen_services_records_log!G856,DATE(RIGHT(citizen_services_records_log!G856,4),MID(citizen_services_records_log!G856,4,2),LEFT(citizen_services_records_log!G856,2))))</f>
        <v>21940</v>
      </c>
      <c r="H856" s="5" t="str" cm="1">
        <f t="array" ref="H856">_xlfn.IFS(citizen_services_records_log!H856="M", "Male", citizen_services_records_log!H856 = "F", "Female", citizen_services_records_log!H856="male", "Male", citizen_services_records_log!H856="female","Female", ISBLANK(citizen_services_records_log!H856),"None", citizen_services_records_log!H856 = "Female", "Female", citizen_services_records_log!H856="Male","Male")</f>
        <v>Female</v>
      </c>
      <c r="I856" s="6" t="str">
        <f>IF(OR(ISBLANK(citizen_services_records_log!I856),UPPER(TRIM(citizen_services_records_log!I856))="N/A"),"None",_xlfn.LET(_xlpm.d,RIGHT(SUBSTITUTE(SUBSTITUTE(SUBSTITUTE(SUBSTITUTE(citizen_services_records_log!I856," ",""),"-",""),"(",""),")",""),9),"0"&amp;LEFT(_xlpm.d,2)&amp;" "&amp;MID(_xlpm.d,3,3)&amp;" "&amp;RIGHT(_xlpm.d,4)))</f>
        <v>068 982 1111</v>
      </c>
      <c r="J856" s="5" t="str" cm="1">
        <f t="array" ref="J856">_xlfn.IFS(ISTEXT(citizen_services_records_log!J856),citizen_services_records_log!J856,ISBLANK(citizen_services_records_log!J856),"None")</f>
        <v>Ward 3</v>
      </c>
      <c r="K856" s="5" t="str" cm="1">
        <f t="array" ref="K856">_xlfn.IFS(ISTEXT(citizen_services_records_log!K856),citizen_services_records_log!K856, ISBLANK(citizen_services_records_log!K856),"None")</f>
        <v>Foster Child Grant</v>
      </c>
      <c r="L856" s="5" t="str" cm="1">
        <f t="array" ref="L856">SUBSTITUTE(PROPER(_xlfn.IFS(ISTEXT(citizen_services_records_log!L856),citizen_services_records_log!L856, ISBLANK(citizen_services_records_log!L856),"None")),"Id","ID",1)</f>
        <v>Approved</v>
      </c>
      <c r="M856" s="5" t="str" cm="1">
        <f t="array" ref="M856">IF(citizen_services_records_log!M856 = "Re-opened","Re-opened",PROPER(_xlfn.IFS(ISTEXT(citizen_services_records_log!M856),citizen_services_records_log!M856, ISBLANK(citizen_services_records_log!M856),"None")))</f>
        <v>Captured</v>
      </c>
      <c r="N856" s="5" t="str" cm="1">
        <f t="array" ref="N856">(_xlfn.IFS(ISTEXT(citizen_services_records_log!N856),citizen_services_records_log!N856,ISBLANK(citizen_services_records_log!N856),"None"))</f>
        <v>Q089</v>
      </c>
      <c r="O856" s="5" t="str" cm="1">
        <f t="array" ref="O856">_xlfn.IFS(ISTEXT(citizen_services_records_log!O856),PROPER(citizen_services_records_log!O856),ISBLANK(citizen_services_records_log!O856),"None")</f>
        <v>Busisiwe Mahlangu</v>
      </c>
      <c r="P856" s="4" t="str">
        <f>IF(ISBLANK(citizen_services_records_log!P856),"None",IF(ISNUMBER(citizen_services_records_log!P856),citizen_services_records_log!P856,DATE(RIGHT(citizen_services_records_log!P856,4),MID(citizen_services_records_log!P856,4,2),LEFT(citizen_services_records_log!P856,2))))</f>
        <v>None</v>
      </c>
      <c r="Q856" s="5" t="str" cm="1">
        <f t="array" ref="Q856">SUBSTITUTE(_xlfn.IFS(ISTEXT(citizen_services_records_log!Q856),PROPER(citizen_services_records_log!Q856),ISBLANK(citizen_services_records_log!Q856),"None"),"Id","ID",1)</f>
        <v>Urgent Case - Fast-Tracked Per Supervisor Approval</v>
      </c>
    </row>
    <row r="857" spans="1:17" x14ac:dyDescent="0.3">
      <c r="A857" s="5" t="str">
        <f>IF(ISBLANK(citizen_services_records_log!A857),"None",(CONCATENATE(UPPER(_xlfn.TEXTBEFORE(SUBSTITUTE(citizen_services_records_log!A857, "-", ""), {"0","1","2","3","4","5","6","7","8","9"}, 1)),"-",RIGHT(citizen_services_records_log!A857,6))))</f>
        <v>MUN-000411</v>
      </c>
      <c r="B857" s="2">
        <f>IF(ISBLANK(citizen_services_records_log!B857),"None",IF(ISNUMBER(citizen_services_records_log!B857),citizen_services_records_log!B857,DATE(RIGHT(citizen_services_records_log!B857,4),MID(citizen_services_records_log!B857,4,2),LEFT(citizen_services_records_log!B857,2))))</f>
        <v>46021</v>
      </c>
      <c r="C857" s="5" t="str">
        <f>IF(citizen_services_records_log!C857 = "SASSA Grant Status Enquiry","SASSA - Grant Status Enquiry",IF(citizen_services_records_log!C857 = "SASSA Grant Application",  "SASSA - Grant Application", IF(citizen_services_records_log!C857=0,"None", citizen_services_records_log!C857)))</f>
        <v>Municipal - Service Request</v>
      </c>
      <c r="D857" s="5" t="str" cm="1">
        <f t="array" ref="D857">_xlfn.IFS(ISTEXT(citizen_services_records_log!D857),PROPER(citizen_services_records_log!D857),ISBLANK(citizen_services_records_log!D857),"None")</f>
        <v>Three Rivers Clinic</v>
      </c>
      <c r="E857" s="5" t="str" cm="1">
        <f t="array" ref="E857">_xlfn.IFS(ISTEXT(citizen_services_records_log!E857),PROPER(citizen_services_records_log!E857),ISBLANK(citizen_services_records_log!E857),"None")</f>
        <v>Zodwa Molefe</v>
      </c>
      <c r="F857" s="6" cm="1">
        <f t="array" ref="F857">_xlfn.IFS(ISBLANK(citizen_services_records_log!F857),"None", TYPE(citizen_services_records_log!F857)=1,citizen_services_records_log!F857,citizen_services_records_log!F857="ID NOT PROVIDED","ID not provided" )</f>
        <v>5010000000000</v>
      </c>
      <c r="G857" s="4">
        <f>IF(ISBLANK(citizen_services_records_log!G857),"None",IF(ISNUMBER(citizen_services_records_log!G857),citizen_services_records_log!G857,DATE(RIGHT(citizen_services_records_log!G857,4),MID(citizen_services_records_log!G857,4,2),LEFT(citizen_services_records_log!G857,2))))</f>
        <v>18433</v>
      </c>
      <c r="H857" s="5" t="str" cm="1">
        <f t="array" ref="H857">_xlfn.IFS(citizen_services_records_log!H857="M", "Male", citizen_services_records_log!H857 = "F", "Female", citizen_services_records_log!H857="male", "Male", citizen_services_records_log!H857="female","Female", ISBLANK(citizen_services_records_log!H857),"None", citizen_services_records_log!H857 = "Female", "Female", citizen_services_records_log!H857="Male","Male")</f>
        <v>Female</v>
      </c>
      <c r="I857" s="6" t="str">
        <f>IF(OR(ISBLANK(citizen_services_records_log!I857),UPPER(TRIM(citizen_services_records_log!I857))="N/A"),"None",_xlfn.LET(_xlpm.d,RIGHT(SUBSTITUTE(SUBSTITUTE(SUBSTITUTE(SUBSTITUTE(citizen_services_records_log!I857," ",""),"-",""),"(",""),")",""),9),"0"&amp;LEFT(_xlpm.d,2)&amp;" "&amp;MID(_xlpm.d,3,3)&amp;" "&amp;RIGHT(_xlpm.d,4)))</f>
        <v>070 584 0791</v>
      </c>
      <c r="J857" s="5" t="str" cm="1">
        <f t="array" ref="J857">_xlfn.IFS(ISTEXT(citizen_services_records_log!J857),citizen_services_records_log!J857,ISBLANK(citizen_services_records_log!J857),"None")</f>
        <v>Ward 2</v>
      </c>
      <c r="K857" s="5" t="str" cm="1">
        <f t="array" ref="K857">_xlfn.IFS(ISTEXT(citizen_services_records_log!K857),citizen_services_records_log!K857, ISBLANK(citizen_services_records_log!K857),"None")</f>
        <v>None</v>
      </c>
      <c r="L857" s="5" t="str" cm="1">
        <f t="array" ref="L857">SUBSTITUTE(PROPER(_xlfn.IFS(ISTEXT(citizen_services_records_log!L857),citizen_services_records_log!L857, ISBLANK(citizen_services_records_log!L857),"None")),"Id","ID",1)</f>
        <v>Complete</v>
      </c>
      <c r="M857" s="5" t="str" cm="1">
        <f t="array" ref="M857">IF(citizen_services_records_log!M857 = "Re-opened","Re-opened",PROPER(_xlfn.IFS(ISTEXT(citizen_services_records_log!M857),citizen_services_records_log!M857, ISBLANK(citizen_services_records_log!M857),"None")))</f>
        <v>Resolved</v>
      </c>
      <c r="N857" s="5" t="str" cm="1">
        <f t="array" ref="N857">(_xlfn.IFS(ISTEXT(citizen_services_records_log!N857),citizen_services_records_log!N857,ISBLANK(citizen_services_records_log!N857),"None"))</f>
        <v>Q263</v>
      </c>
      <c r="O857" s="5" t="str" cm="1">
        <f t="array" ref="O857">_xlfn.IFS(ISTEXT(citizen_services_records_log!O857),PROPER(citizen_services_records_log!O857),ISBLANK(citizen_services_records_log!O857),"None")</f>
        <v>Busisiwe Meyer</v>
      </c>
      <c r="P857" s="4" t="str">
        <f>IF(ISBLANK(citizen_services_records_log!P857),"None",IF(ISNUMBER(citizen_services_records_log!P857),citizen_services_records_log!P857,DATE(RIGHT(citizen_services_records_log!P857,4),MID(citizen_services_records_log!P857,4,2),LEFT(citizen_services_records_log!P857,2))))</f>
        <v>None</v>
      </c>
      <c r="Q857" s="5" t="str" cm="1">
        <f t="array" ref="Q857">SUBSTITUTE(_xlfn.IFS(ISTEXT(citizen_services_records_log!Q857),PROPER(citizen_services_records_log!Q857),ISBLANK(citizen_services_records_log!Q857),"None"),"Id","ID",1)</f>
        <v>Client To Return With Proof Of Residence</v>
      </c>
    </row>
    <row r="858" spans="1:17" x14ac:dyDescent="0.3">
      <c r="A858" s="5" t="str">
        <f>IF(ISBLANK(citizen_services_records_log!A858),"None",(CONCATENATE(UPPER(_xlfn.TEXTBEFORE(SUBSTITUTE(citizen_services_records_log!A858, "-", ""), {"0","1","2","3","4","5","6","7","8","9"}, 1)),"-",RIGHT(citizen_services_records_log!A858,6))))</f>
        <v>DHA-000646</v>
      </c>
      <c r="B858" s="2">
        <f>IF(ISBLANK(citizen_services_records_log!B858),"None",IF(ISNUMBER(citizen_services_records_log!B858),citizen_services_records_log!B858,DATE(RIGHT(citizen_services_records_log!B858,4),MID(citizen_services_records_log!B858,4,2),LEFT(citizen_services_records_log!B858,2))))</f>
        <v>46279</v>
      </c>
      <c r="C858" s="5" t="str">
        <f>IF(citizen_services_records_log!C858 = "SASSA Grant Status Enquiry","SASSA - Grant Status Enquiry",IF(citizen_services_records_log!C858 = "SASSA Grant Application",  "SASSA - Grant Application", IF(citizen_services_records_log!C858=0,"None", citizen_services_records_log!C858)))</f>
        <v>Home Affairs - Birth Certificate</v>
      </c>
      <c r="D858" s="5" t="str" cm="1">
        <f t="array" ref="D858">_xlfn.IFS(ISTEXT(citizen_services_records_log!D858),PROPER(citizen_services_records_log!D858),ISBLANK(citizen_services_records_log!D858),"None")</f>
        <v>Evaton Sassa Office</v>
      </c>
      <c r="E858" s="5" t="str" cm="1">
        <f t="array" ref="E858">_xlfn.IFS(ISTEXT(citizen_services_records_log!E858),PROPER(citizen_services_records_log!E858),ISBLANK(citizen_services_records_log!E858),"None")</f>
        <v>Nomvula Radebe</v>
      </c>
      <c r="F858" s="6" cm="1">
        <f t="array" ref="F858">_xlfn.IFS(ISBLANK(citizen_services_records_log!F858),"None", TYPE(citizen_services_records_log!F858)=1,citizen_services_records_log!F858,citizen_services_records_log!F858="ID NOT PROVIDED","ID not provided" )</f>
        <v>6010000000000</v>
      </c>
      <c r="G858" s="4">
        <f>IF(ISBLANK(citizen_services_records_log!G858),"None",IF(ISNUMBER(citizen_services_records_log!G858),citizen_services_records_log!G858,DATE(RIGHT(citizen_services_records_log!G858,4),MID(citizen_services_records_log!G858,4,2),LEFT(citizen_services_records_log!G858,2))))</f>
        <v>22200</v>
      </c>
      <c r="H858" s="5" t="str" cm="1">
        <f t="array" ref="H858">_xlfn.IFS(citizen_services_records_log!H858="M", "Male", citizen_services_records_log!H858 = "F", "Female", citizen_services_records_log!H858="male", "Male", citizen_services_records_log!H858="female","Female", ISBLANK(citizen_services_records_log!H858),"None", citizen_services_records_log!H858 = "Female", "Female", citizen_services_records_log!H858="Male","Male")</f>
        <v>Male</v>
      </c>
      <c r="I858" s="6" t="str">
        <f>IF(OR(ISBLANK(citizen_services_records_log!I858),UPPER(TRIM(citizen_services_records_log!I858))="N/A"),"None",_xlfn.LET(_xlpm.d,RIGHT(SUBSTITUTE(SUBSTITUTE(SUBSTITUTE(SUBSTITUTE(citizen_services_records_log!I858," ",""),"-",""),"(",""),")",""),9),"0"&amp;LEFT(_xlpm.d,2)&amp;" "&amp;MID(_xlpm.d,3,3)&amp;" "&amp;RIGHT(_xlpm.d,4)))</f>
        <v>083 251 5348</v>
      </c>
      <c r="J858" s="5" t="str" cm="1">
        <f t="array" ref="J858">_xlfn.IFS(ISTEXT(citizen_services_records_log!J858),citizen_services_records_log!J858,ISBLANK(citizen_services_records_log!J858),"None")</f>
        <v>Ward 18</v>
      </c>
      <c r="K858" s="5" t="str" cm="1">
        <f t="array" ref="K858">_xlfn.IFS(ISTEXT(citizen_services_records_log!K858),citizen_services_records_log!K858, ISBLANK(citizen_services_records_log!K858),"None")</f>
        <v>None</v>
      </c>
      <c r="L858" s="5" t="str" cm="1">
        <f t="array" ref="L858">SUBSTITUTE(PROPER(_xlfn.IFS(ISTEXT(citizen_services_records_log!L858),citizen_services_records_log!L858, ISBLANK(citizen_services_records_log!L858),"None")),"Id","ID",1)</f>
        <v>Complete</v>
      </c>
      <c r="M858" s="5" t="str" cm="1">
        <f t="array" ref="M858">IF(citizen_services_records_log!M858 = "Re-opened","Re-opened",PROPER(_xlfn.IFS(ISTEXT(citizen_services_records_log!M858),citizen_services_records_log!M858, ISBLANK(citizen_services_records_log!M858),"None")))</f>
        <v>Re-opened</v>
      </c>
      <c r="N858" s="5" t="str" cm="1">
        <f t="array" ref="N858">(_xlfn.IFS(ISTEXT(citizen_services_records_log!N858),citizen_services_records_log!N858,ISBLANK(citizen_services_records_log!N858),"None"))</f>
        <v>Q292</v>
      </c>
      <c r="O858" s="5" t="str" cm="1">
        <f t="array" ref="O858">_xlfn.IFS(ISTEXT(citizen_services_records_log!O858),PROPER(citizen_services_records_log!O858),ISBLANK(citizen_services_records_log!O858),"None")</f>
        <v>Palesa Swart</v>
      </c>
      <c r="P858" s="4" t="str">
        <f>IF(ISBLANK(citizen_services_records_log!P858),"None",IF(ISNUMBER(citizen_services_records_log!P858),citizen_services_records_log!P858,DATE(RIGHT(citizen_services_records_log!P858,4),MID(citizen_services_records_log!P858,4,2),LEFT(citizen_services_records_log!P858,2))))</f>
        <v>None</v>
      </c>
      <c r="Q858" s="5" t="str" cm="1">
        <f t="array" ref="Q858">SUBSTITUTE(_xlfn.IFS(ISTEXT(citizen_services_records_log!Q858),PROPER(citizen_services_records_log!Q858),ISBLANK(citizen_services_records_log!Q858),"None"),"Id","ID",1)</f>
        <v>Incorrect ID Number Provided Initially, Corrected</v>
      </c>
    </row>
    <row r="859" spans="1:17" x14ac:dyDescent="0.3">
      <c r="A859" s="5" t="str">
        <f>IF(ISBLANK(citizen_services_records_log!A859),"None",(CONCATENATE(UPPER(_xlfn.TEXTBEFORE(SUBSTITUTE(citizen_services_records_log!A859, "-", ""), {"0","1","2","3","4","5","6","7","8","9"}, 1)),"-",RIGHT(citizen_services_records_log!A859,6))))</f>
        <v>CLN-000174</v>
      </c>
      <c r="B859" s="2">
        <f>IF(ISBLANK(citizen_services_records_log!B859),"None",IF(ISNUMBER(citizen_services_records_log!B859),citizen_services_records_log!B859,DATE(RIGHT(citizen_services_records_log!B859,4),MID(citizen_services_records_log!B859,4,2),LEFT(citizen_services_records_log!B859,2))))</f>
        <v>46211</v>
      </c>
      <c r="C859" s="5" t="str">
        <f>IF(citizen_services_records_log!C859 = "SASSA Grant Status Enquiry","SASSA - Grant Status Enquiry",IF(citizen_services_records_log!C859 = "SASSA Grant Application",  "SASSA - Grant Application", IF(citizen_services_records_log!C859=0,"None", citizen_services_records_log!C859)))</f>
        <v>Clinic - General Consultation</v>
      </c>
      <c r="D859" s="5" t="str" cm="1">
        <f t="array" ref="D859">_xlfn.IFS(ISTEXT(citizen_services_records_log!D859),PROPER(citizen_services_records_log!D859),ISBLANK(citizen_services_records_log!D859),"None")</f>
        <v>Vanderbijlpark Home Affairs</v>
      </c>
      <c r="E859" s="5" t="str" cm="1">
        <f t="array" ref="E859">_xlfn.IFS(ISTEXT(citizen_services_records_log!E859),PROPER(citizen_services_records_log!E859),ISBLANK(citizen_services_records_log!E859),"None")</f>
        <v>Marie Steyn</v>
      </c>
      <c r="F859" s="6" cm="1">
        <f t="array" ref="F859">_xlfn.IFS(ISBLANK(citizen_services_records_log!F859),"None", TYPE(citizen_services_records_log!F859)=1,citizen_services_records_log!F859,citizen_services_records_log!F859="ID NOT PROVIDED","ID not provided" )</f>
        <v>7110000000000</v>
      </c>
      <c r="G859" s="4">
        <f>IF(ISBLANK(citizen_services_records_log!G859),"None",IF(ISNUMBER(citizen_services_records_log!G859),citizen_services_records_log!G859,DATE(RIGHT(citizen_services_records_log!G859,4),MID(citizen_services_records_log!G859,4,2),LEFT(citizen_services_records_log!G859,2))))</f>
        <v>26189</v>
      </c>
      <c r="H859" s="5" t="str" cm="1">
        <f t="array" ref="H859">_xlfn.IFS(citizen_services_records_log!H859="M", "Male", citizen_services_records_log!H859 = "F", "Female", citizen_services_records_log!H859="male", "Male", citizen_services_records_log!H859="female","Female", ISBLANK(citizen_services_records_log!H859),"None", citizen_services_records_log!H859 = "Female", "Female", citizen_services_records_log!H859="Male","Male")</f>
        <v>Male</v>
      </c>
      <c r="I859" s="6" t="str">
        <f>IF(OR(ISBLANK(citizen_services_records_log!I859),UPPER(TRIM(citizen_services_records_log!I859))="N/A"),"None",_xlfn.LET(_xlpm.d,RIGHT(SUBSTITUTE(SUBSTITUTE(SUBSTITUTE(SUBSTITUTE(citizen_services_records_log!I859," ",""),"-",""),"(",""),")",""),9),"0"&amp;LEFT(_xlpm.d,2)&amp;" "&amp;MID(_xlpm.d,3,3)&amp;" "&amp;RIGHT(_xlpm.d,4)))</f>
        <v>None</v>
      </c>
      <c r="J859" s="5" t="str" cm="1">
        <f t="array" ref="J859">_xlfn.IFS(ISTEXT(citizen_services_records_log!J859),citizen_services_records_log!J859,ISBLANK(citizen_services_records_log!J859),"None")</f>
        <v>Ward 11</v>
      </c>
      <c r="K859" s="5" t="str" cm="1">
        <f t="array" ref="K859">_xlfn.IFS(ISTEXT(citizen_services_records_log!K859),citizen_services_records_log!K859, ISBLANK(citizen_services_records_log!K859),"None")</f>
        <v>None</v>
      </c>
      <c r="L859" s="5" t="str" cm="1">
        <f t="array" ref="L859">SUBSTITUTE(PROPER(_xlfn.IFS(ISTEXT(citizen_services_records_log!L859),citizen_services_records_log!L859, ISBLANK(citizen_services_records_log!L859),"None")),"Id","ID",1)</f>
        <v>Approved</v>
      </c>
      <c r="M859" s="5" t="str" cm="1">
        <f t="array" ref="M859">IF(citizen_services_records_log!M859 = "Re-opened","Re-opened",PROPER(_xlfn.IFS(ISTEXT(citizen_services_records_log!M859),citizen_services_records_log!M859, ISBLANK(citizen_services_records_log!M859),"None")))</f>
        <v>Re-opened</v>
      </c>
      <c r="N859" s="5" t="str" cm="1">
        <f t="array" ref="N859">(_xlfn.IFS(ISTEXT(citizen_services_records_log!N859),citizen_services_records_log!N859,ISBLANK(citizen_services_records_log!N859),"None"))</f>
        <v>Q219</v>
      </c>
      <c r="O859" s="5" t="str" cm="1">
        <f t="array" ref="O859">_xlfn.IFS(ISTEXT(citizen_services_records_log!O859),PROPER(citizen_services_records_log!O859),ISBLANK(citizen_services_records_log!O859),"None")</f>
        <v>Marius Mahlangu</v>
      </c>
      <c r="P859" s="4" t="str">
        <f>IF(ISBLANK(citizen_services_records_log!P859),"None",IF(ISNUMBER(citizen_services_records_log!P859),citizen_services_records_log!P859,DATE(RIGHT(citizen_services_records_log!P859,4),MID(citizen_services_records_log!P859,4,2),LEFT(citizen_services_records_log!P859,2))))</f>
        <v>None</v>
      </c>
      <c r="Q859" s="5" t="str" cm="1">
        <f t="array" ref="Q859">SUBSTITUTE(_xlfn.IFS(ISTEXT(citizen_services_records_log!Q859),PROPER(citizen_services_records_log!Q859),ISBLANK(citizen_services_records_log!Q859),"None"),"Id","ID",1)</f>
        <v>None</v>
      </c>
    </row>
    <row r="860" spans="1:17" x14ac:dyDescent="0.3">
      <c r="A860" s="5" t="str">
        <f>IF(ISBLANK(citizen_services_records_log!A860),"None",(CONCATENATE(UPPER(_xlfn.TEXTBEFORE(SUBSTITUTE(citizen_services_records_log!A860, "-", ""), {"0","1","2","3","4","5","6","7","8","9"}, 1)),"-",RIGHT(citizen_services_records_log!A860,6))))</f>
        <v>DHA-000288</v>
      </c>
      <c r="B860" s="2">
        <f>IF(ISBLANK(citizen_services_records_log!B860),"None",IF(ISNUMBER(citizen_services_records_log!B860),citizen_services_records_log!B860,DATE(RIGHT(citizen_services_records_log!B860,4),MID(citizen_services_records_log!B860,4,2),LEFT(citizen_services_records_log!B860,2))))</f>
        <v>46260</v>
      </c>
      <c r="C860" s="5" t="str">
        <f>IF(citizen_services_records_log!C860 = "SASSA Grant Status Enquiry","SASSA - Grant Status Enquiry",IF(citizen_services_records_log!C860 = "SASSA Grant Application",  "SASSA - Grant Application", IF(citizen_services_records_log!C860=0,"None", citizen_services_records_log!C860)))</f>
        <v>Home Affairs - Passport Application</v>
      </c>
      <c r="D860" s="5" t="str" cm="1">
        <f t="array" ref="D860">_xlfn.IFS(ISTEXT(citizen_services_records_log!D860),PROPER(citizen_services_records_log!D860),ISBLANK(citizen_services_records_log!D860),"None")</f>
        <v>Sebokeng Sassa Office</v>
      </c>
      <c r="E860" s="5" t="str" cm="1">
        <f t="array" ref="E860">_xlfn.IFS(ISTEXT(citizen_services_records_log!E860),PROPER(citizen_services_records_log!E860),ISBLANK(citizen_services_records_log!E860),"None")</f>
        <v>Grace Pretorius</v>
      </c>
      <c r="F860" s="6" cm="1">
        <f t="array" ref="F860">_xlfn.IFS(ISBLANK(citizen_services_records_log!F860),"None", TYPE(citizen_services_records_log!F860)=1,citizen_services_records_log!F860,citizen_services_records_log!F860="ID NOT PROVIDED","ID not provided" )</f>
        <v>503000000000</v>
      </c>
      <c r="G860" s="4">
        <f>IF(ISBLANK(citizen_services_records_log!G860),"None",IF(ISNUMBER(citizen_services_records_log!G860),citizen_services_records_log!G860,DATE(RIGHT(citizen_services_records_log!G860,4),MID(citizen_services_records_log!G860,4,2),LEFT(citizen_services_records_log!G860,2))))</f>
        <v>38423</v>
      </c>
      <c r="H860" s="5" t="str" cm="1">
        <f t="array" ref="H860">_xlfn.IFS(citizen_services_records_log!H860="M", "Male", citizen_services_records_log!H860 = "F", "Female", citizen_services_records_log!H860="male", "Male", citizen_services_records_log!H860="female","Female", ISBLANK(citizen_services_records_log!H860),"None", citizen_services_records_log!H860 = "Female", "Female", citizen_services_records_log!H860="Male","Male")</f>
        <v>Male</v>
      </c>
      <c r="I860" s="6" t="str">
        <f>IF(OR(ISBLANK(citizen_services_records_log!I860),UPPER(TRIM(citizen_services_records_log!I860))="N/A"),"None",_xlfn.LET(_xlpm.d,RIGHT(SUBSTITUTE(SUBSTITUTE(SUBSTITUTE(SUBSTITUTE(citizen_services_records_log!I860," ",""),"-",""),"(",""),")",""),9),"0"&amp;LEFT(_xlpm.d,2)&amp;" "&amp;MID(_xlpm.d,3,3)&amp;" "&amp;RIGHT(_xlpm.d,4)))</f>
        <v>None</v>
      </c>
      <c r="J860" s="5" t="str" cm="1">
        <f t="array" ref="J860">_xlfn.IFS(ISTEXT(citizen_services_records_log!J860),citizen_services_records_log!J860,ISBLANK(citizen_services_records_log!J860),"None")</f>
        <v>Ward 2</v>
      </c>
      <c r="K860" s="5" t="str" cm="1">
        <f t="array" ref="K860">_xlfn.IFS(ISTEXT(citizen_services_records_log!K860),citizen_services_records_log!K860, ISBLANK(citizen_services_records_log!K860),"None")</f>
        <v>None</v>
      </c>
      <c r="L860" s="5" t="str" cm="1">
        <f t="array" ref="L860">SUBSTITUTE(PROPER(_xlfn.IFS(ISTEXT(citizen_services_records_log!L860),citizen_services_records_log!L860, ISBLANK(citizen_services_records_log!L860),"None")),"Id","ID",1)</f>
        <v>Incomplete - Missing ID Copy</v>
      </c>
      <c r="M860" s="5" t="str" cm="1">
        <f t="array" ref="M860">IF(citizen_services_records_log!M860 = "Re-opened","Re-opened",PROPER(_xlfn.IFS(ISTEXT(citizen_services_records_log!M860),citizen_services_records_log!M860, ISBLANK(citizen_services_records_log!M860),"None")))</f>
        <v>Re-opened</v>
      </c>
      <c r="N860" s="5" t="str" cm="1">
        <f t="array" ref="N860">(_xlfn.IFS(ISTEXT(citizen_services_records_log!N860),citizen_services_records_log!N860,ISBLANK(citizen_services_records_log!N860),"None"))</f>
        <v>None</v>
      </c>
      <c r="O860" s="5" t="str" cm="1">
        <f t="array" ref="O860">_xlfn.IFS(ISTEXT(citizen_services_records_log!O860),PROPER(citizen_services_records_log!O860),ISBLANK(citizen_services_records_log!O860),"None")</f>
        <v>Refilwe Coetzee</v>
      </c>
      <c r="P860" s="4">
        <f>IF(ISBLANK(citizen_services_records_log!P860),"None",IF(ISNUMBER(citizen_services_records_log!P860),citizen_services_records_log!P860,DATE(RIGHT(citizen_services_records_log!P860,4),MID(citizen_services_records_log!P860,4,2),LEFT(citizen_services_records_log!P860,2))))</f>
        <v>46266</v>
      </c>
      <c r="Q860" s="5" t="str" cm="1">
        <f t="array" ref="Q860">SUBSTITUTE(_xlfn.IFS(ISTEXT(citizen_services_records_log!Q860),PROPER(citizen_services_records_log!Q860),ISBLANK(citizen_services_records_log!Q860),"None"),"Id","ID",1)</f>
        <v>Urgent Case - Fast-Tracked Per Supervisor Approval</v>
      </c>
    </row>
    <row r="861" spans="1:17" x14ac:dyDescent="0.3">
      <c r="A861" s="5" t="str">
        <f>IF(ISBLANK(citizen_services_records_log!A861),"None",(CONCATENATE(UPPER(_xlfn.TEXTBEFORE(SUBSTITUTE(citizen_services_records_log!A861, "-", ""), {"0","1","2","3","4","5","6","7","8","9"}, 1)),"-",RIGHT(citizen_services_records_log!A861,6))))</f>
        <v>SASSA-000865</v>
      </c>
      <c r="B861" s="2">
        <f>IF(ISBLANK(citizen_services_records_log!B861),"None",IF(ISNUMBER(citizen_services_records_log!B861),citizen_services_records_log!B861,DATE(RIGHT(citizen_services_records_log!B861,4),MID(citizen_services_records_log!B861,4,2),LEFT(citizen_services_records_log!B861,2))))</f>
        <v>45991</v>
      </c>
      <c r="C861" s="5" t="str">
        <f>IF(citizen_services_records_log!C861 = "SASSA Grant Status Enquiry","SASSA - Grant Status Enquiry",IF(citizen_services_records_log!C861 = "SASSA Grant Application",  "SASSA - Grant Application", IF(citizen_services_records_log!C861=0,"None", citizen_services_records_log!C861)))</f>
        <v>SASSA - Grant Application</v>
      </c>
      <c r="D861" s="5" t="str" cm="1">
        <f t="array" ref="D861">_xlfn.IFS(ISTEXT(citizen_services_records_log!D861),PROPER(citizen_services_records_log!D861),ISBLANK(citizen_services_records_log!D861),"None")</f>
        <v>Vereeniging Home Affairs</v>
      </c>
      <c r="E861" s="5" t="str" cm="1">
        <f t="array" ref="E861">_xlfn.IFS(ISTEXT(citizen_services_records_log!E861),PROPER(citizen_services_records_log!E861),ISBLANK(citizen_services_records_log!E861),"None")</f>
        <v>Pieter Kruger</v>
      </c>
      <c r="F861" s="6" cm="1">
        <f t="array" ref="F861">_xlfn.IFS(ISBLANK(citizen_services_records_log!F861),"None", TYPE(citizen_services_records_log!F861)=1,citizen_services_records_log!F861,citizen_services_records_log!F861="ID NOT PROVIDED","ID not provided" )</f>
        <v>1010000000000</v>
      </c>
      <c r="G861" s="4">
        <f>IF(ISBLANK(citizen_services_records_log!G861),"None",IF(ISNUMBER(citizen_services_records_log!G861),citizen_services_records_log!G861,DATE(RIGHT(citizen_services_records_log!G861,4),MID(citizen_services_records_log!G861,4,2),LEFT(citizen_services_records_log!G861,2))))</f>
        <v>40328</v>
      </c>
      <c r="H861" s="5" t="str" cm="1">
        <f t="array" ref="H861">_xlfn.IFS(citizen_services_records_log!H861="M", "Male", citizen_services_records_log!H861 = "F", "Female", citizen_services_records_log!H861="male", "Male", citizen_services_records_log!H861="female","Female", ISBLANK(citizen_services_records_log!H861),"None", citizen_services_records_log!H861 = "Female", "Female", citizen_services_records_log!H861="Male","Male")</f>
        <v>Female</v>
      </c>
      <c r="I861" s="6" t="str">
        <f>IF(OR(ISBLANK(citizen_services_records_log!I861),UPPER(TRIM(citizen_services_records_log!I861))="N/A"),"None",_xlfn.LET(_xlpm.d,RIGHT(SUBSTITUTE(SUBSTITUTE(SUBSTITUTE(SUBSTITUTE(citizen_services_records_log!I861," ",""),"-",""),"(",""),")",""),9),"0"&amp;LEFT(_xlpm.d,2)&amp;" "&amp;MID(_xlpm.d,3,3)&amp;" "&amp;RIGHT(_xlpm.d,4)))</f>
        <v>None</v>
      </c>
      <c r="J861" s="5" t="str" cm="1">
        <f t="array" ref="J861">_xlfn.IFS(ISTEXT(citizen_services_records_log!J861),citizen_services_records_log!J861,ISBLANK(citizen_services_records_log!J861),"None")</f>
        <v>Ward 10</v>
      </c>
      <c r="K861" s="5" t="str" cm="1">
        <f t="array" ref="K861">_xlfn.IFS(ISTEXT(citizen_services_records_log!K861),citizen_services_records_log!K861, ISBLANK(citizen_services_records_log!K861),"None")</f>
        <v>Older Persons Grant</v>
      </c>
      <c r="L861" s="5" t="str" cm="1">
        <f t="array" ref="L861">SUBSTITUTE(PROPER(_xlfn.IFS(ISTEXT(citizen_services_records_log!L861),citizen_services_records_log!L861, ISBLANK(citizen_services_records_log!L861),"None")),"Id","ID",1)</f>
        <v>Incomplete - Missing Proof Of Residence</v>
      </c>
      <c r="M861" s="5" t="str" cm="1">
        <f t="array" ref="M861">IF(citizen_services_records_log!M861 = "Re-opened","Re-opened",PROPER(_xlfn.IFS(ISTEXT(citizen_services_records_log!M861),citizen_services_records_log!M861, ISBLANK(citizen_services_records_log!M861),"None")))</f>
        <v>Awaiting Documents</v>
      </c>
      <c r="N861" s="5" t="str" cm="1">
        <f t="array" ref="N861">(_xlfn.IFS(ISTEXT(citizen_services_records_log!N861),citizen_services_records_log!N861,ISBLANK(citizen_services_records_log!N861),"None"))</f>
        <v>Q154</v>
      </c>
      <c r="O861" s="5" t="str" cm="1">
        <f t="array" ref="O861">_xlfn.IFS(ISTEXT(citizen_services_records_log!O861),PROPER(citizen_services_records_log!O861),ISBLANK(citizen_services_records_log!O861),"None")</f>
        <v>Andries Sithole</v>
      </c>
      <c r="P861" s="4">
        <f>IF(ISBLANK(citizen_services_records_log!P861),"None",IF(ISNUMBER(citizen_services_records_log!P861),citizen_services_records_log!P861,DATE(RIGHT(citizen_services_records_log!P861,4),MID(citizen_services_records_log!P861,4,2),LEFT(citizen_services_records_log!P861,2))))</f>
        <v>46007</v>
      </c>
      <c r="Q861" s="5" t="str" cm="1">
        <f t="array" ref="Q861">SUBSTITUTE(_xlfn.IFS(ISTEXT(citizen_services_records_log!Q861),PROPER(citizen_services_records_log!Q861),ISBLANK(citizen_services_records_log!Q861),"None"),"Id","ID",1)</f>
        <v>Grant Payment Query - Referred To Sassa Call Centre</v>
      </c>
    </row>
    <row r="862" spans="1:17" x14ac:dyDescent="0.3">
      <c r="A862" s="5" t="str">
        <f>IF(ISBLANK(citizen_services_records_log!A862),"None",(CONCATENATE(UPPER(_xlfn.TEXTBEFORE(SUBSTITUTE(citizen_services_records_log!A862, "-", ""), {"0","1","2","3","4","5","6","7","8","9"}, 1)),"-",RIGHT(citizen_services_records_log!A862,6))))</f>
        <v>MUN-000143</v>
      </c>
      <c r="B862" s="2">
        <f>IF(ISBLANK(citizen_services_records_log!B862),"None",IF(ISNUMBER(citizen_services_records_log!B862),citizen_services_records_log!B862,DATE(RIGHT(citizen_services_records_log!B862,4),MID(citizen_services_records_log!B862,4,2),LEFT(citizen_services_records_log!B862,2))))</f>
        <v>45973</v>
      </c>
      <c r="C862" s="5" t="str">
        <f>IF(citizen_services_records_log!C862 = "SASSA Grant Status Enquiry","SASSA - Grant Status Enquiry",IF(citizen_services_records_log!C862 = "SASSA Grant Application",  "SASSA - Grant Application", IF(citizen_services_records_log!C862=0,"None", citizen_services_records_log!C862)))</f>
        <v>Municipal - Account Query</v>
      </c>
      <c r="D862" s="5" t="str" cm="1">
        <f t="array" ref="D862">_xlfn.IFS(ISTEXT(citizen_services_records_log!D862),PROPER(citizen_services_records_log!D862),ISBLANK(citizen_services_records_log!D862),"None")</f>
        <v>Emfuleni Municipal Office</v>
      </c>
      <c r="E862" s="5" t="str" cm="1">
        <f t="array" ref="E862">_xlfn.IFS(ISTEXT(citizen_services_records_log!E862),PROPER(citizen_services_records_log!E862),ISBLANK(citizen_services_records_log!E862),"None")</f>
        <v>Marie Kruger</v>
      </c>
      <c r="F862" s="6" cm="1">
        <f t="array" ref="F862">_xlfn.IFS(ISBLANK(citizen_services_records_log!F862),"None", TYPE(citizen_services_records_log!F862)=1,citizen_services_records_log!F862,citizen_services_records_log!F862="ID NOT PROVIDED","ID not provided" )</f>
        <v>7100000000000</v>
      </c>
      <c r="G862" s="4">
        <f>IF(ISBLANK(citizen_services_records_log!G862),"None",IF(ISNUMBER(citizen_services_records_log!G862),citizen_services_records_log!G862,DATE(RIGHT(citizen_services_records_log!G862,4),MID(citizen_services_records_log!G862,4,2),LEFT(citizen_services_records_log!G862,2))))</f>
        <v>25957</v>
      </c>
      <c r="H862" s="5" t="str" cm="1">
        <f t="array" ref="H862">_xlfn.IFS(citizen_services_records_log!H862="M", "Male", citizen_services_records_log!H862 = "F", "Female", citizen_services_records_log!H862="male", "Male", citizen_services_records_log!H862="female","Female", ISBLANK(citizen_services_records_log!H862),"None", citizen_services_records_log!H862 = "Female", "Female", citizen_services_records_log!H862="Male","Male")</f>
        <v>Male</v>
      </c>
      <c r="I862" s="6" t="str">
        <f>IF(OR(ISBLANK(citizen_services_records_log!I862),UPPER(TRIM(citizen_services_records_log!I862))="N/A"),"None",_xlfn.LET(_xlpm.d,RIGHT(SUBSTITUTE(SUBSTITUTE(SUBSTITUTE(SUBSTITUTE(citizen_services_records_log!I862," ",""),"-",""),"(",""),")",""),9),"0"&amp;LEFT(_xlpm.d,2)&amp;" "&amp;MID(_xlpm.d,3,3)&amp;" "&amp;RIGHT(_xlpm.d,4)))</f>
        <v>077 652 0803</v>
      </c>
      <c r="J862" s="5" t="str" cm="1">
        <f t="array" ref="J862">_xlfn.IFS(ISTEXT(citizen_services_records_log!J862),citizen_services_records_log!J862,ISBLANK(citizen_services_records_log!J862),"None")</f>
        <v>Ward 3</v>
      </c>
      <c r="K862" s="5" t="str" cm="1">
        <f t="array" ref="K862">_xlfn.IFS(ISTEXT(citizen_services_records_log!K862),citizen_services_records_log!K862, ISBLANK(citizen_services_records_log!K862),"None")</f>
        <v>None</v>
      </c>
      <c r="L862" s="5" t="str" cm="1">
        <f t="array" ref="L862">SUBSTITUTE(PROPER(_xlfn.IFS(ISTEXT(citizen_services_records_log!L862),citizen_services_records_log!L862, ISBLANK(citizen_services_records_log!L862),"None")),"Id","ID",1)</f>
        <v>Incomplete - Missing Proof Of Residence</v>
      </c>
      <c r="M862" s="5" t="str" cm="1">
        <f t="array" ref="M862">IF(citizen_services_records_log!M862 = "Re-opened","Re-opened",PROPER(_xlfn.IFS(ISTEXT(citizen_services_records_log!M862),citizen_services_records_log!M862, ISBLANK(citizen_services_records_log!M862),"None")))</f>
        <v>Escalated</v>
      </c>
      <c r="N862" s="5" t="str" cm="1">
        <f t="array" ref="N862">(_xlfn.IFS(ISTEXT(citizen_services_records_log!N862),citizen_services_records_log!N862,ISBLANK(citizen_services_records_log!N862),"None"))</f>
        <v>Q003</v>
      </c>
      <c r="O862" s="5" t="str" cm="1">
        <f t="array" ref="O862">_xlfn.IFS(ISTEXT(citizen_services_records_log!O862),PROPER(citizen_services_records_log!O862),ISBLANK(citizen_services_records_log!O862),"None")</f>
        <v>Werner Khumalo</v>
      </c>
      <c r="P862" s="4">
        <f>IF(ISBLANK(citizen_services_records_log!P862),"None",IF(ISNUMBER(citizen_services_records_log!P862),citizen_services_records_log!P862,DATE(RIGHT(citizen_services_records_log!P862,4),MID(citizen_services_records_log!P862,4,2),LEFT(citizen_services_records_log!P862,2))))</f>
        <v>46008</v>
      </c>
      <c r="Q862" s="5" t="str" cm="1">
        <f t="array" ref="Q862">SUBSTITUTE(_xlfn.IFS(ISTEXT(citizen_services_records_log!Q862),PROPER(citizen_services_records_log!Q862),ISBLANK(citizen_services_records_log!Q862),"None"),"Id","ID",1)</f>
        <v>Duplicate Application Found On System - Flagged</v>
      </c>
    </row>
    <row r="863" spans="1:17" x14ac:dyDescent="0.3">
      <c r="A863" s="5" t="str">
        <f>IF(ISBLANK(citizen_services_records_log!A863),"None",(CONCATENATE(UPPER(_xlfn.TEXTBEFORE(SUBSTITUTE(citizen_services_records_log!A863, "-", ""), {"0","1","2","3","4","5","6","7","8","9"}, 1)),"-",RIGHT(citizen_services_records_log!A863,6))))</f>
        <v>CLN-000413</v>
      </c>
      <c r="B863" s="2">
        <f>IF(ISBLANK(citizen_services_records_log!B863),"None",IF(ISNUMBER(citizen_services_records_log!B863),citizen_services_records_log!B863,DATE(RIGHT(citizen_services_records_log!B863,4),MID(citizen_services_records_log!B863,4,2),LEFT(citizen_services_records_log!B863,2))))</f>
        <v>46066</v>
      </c>
      <c r="C863" s="5" t="str">
        <f>IF(citizen_services_records_log!C863 = "SASSA Grant Status Enquiry","SASSA - Grant Status Enquiry",IF(citizen_services_records_log!C863 = "SASSA Grant Application",  "SASSA - Grant Application", IF(citizen_services_records_log!C863=0,"None", citizen_services_records_log!C863)))</f>
        <v>Clinic - Chronic Medication Collection</v>
      </c>
      <c r="D863" s="5" t="str" cm="1">
        <f t="array" ref="D863">_xlfn.IFS(ISTEXT(citizen_services_records_log!D863),PROPER(citizen_services_records_log!D863),ISBLANK(citizen_services_records_log!D863),"None")</f>
        <v>Three Rivers Clinic</v>
      </c>
      <c r="E863" s="5" t="str" cm="1">
        <f t="array" ref="E863">_xlfn.IFS(ISTEXT(citizen_services_records_log!E863),PROPER(citizen_services_records_log!E863),ISBLANK(citizen_services_records_log!E863),"None")</f>
        <v>Nokuthula Nkosi</v>
      </c>
      <c r="F863" s="6" cm="1">
        <f t="array" ref="F863">_xlfn.IFS(ISBLANK(citizen_services_records_log!F863),"None", TYPE(citizen_services_records_log!F863)=1,citizen_services_records_log!F863,citizen_services_records_log!F863="ID NOT PROVIDED","ID not provided" )</f>
        <v>6110000000000</v>
      </c>
      <c r="G863" s="4">
        <f>IF(ISBLANK(citizen_services_records_log!G863),"None",IF(ISNUMBER(citizen_services_records_log!G863),citizen_services_records_log!G863,DATE(RIGHT(citizen_services_records_log!G863,4),MID(citizen_services_records_log!G863,4,2),LEFT(citizen_services_records_log!G863,2))))</f>
        <v>22542</v>
      </c>
      <c r="H863" s="5" t="str" cm="1">
        <f t="array" ref="H863">_xlfn.IFS(citizen_services_records_log!H863="M", "Male", citizen_services_records_log!H863 = "F", "Female", citizen_services_records_log!H863="male", "Male", citizen_services_records_log!H863="female","Female", ISBLANK(citizen_services_records_log!H863),"None", citizen_services_records_log!H863 = "Female", "Female", citizen_services_records_log!H863="Male","Male")</f>
        <v>None</v>
      </c>
      <c r="I863" s="6" t="str">
        <f>IF(OR(ISBLANK(citizen_services_records_log!I863),UPPER(TRIM(citizen_services_records_log!I863))="N/A"),"None",_xlfn.LET(_xlpm.d,RIGHT(SUBSTITUTE(SUBSTITUTE(SUBSTITUTE(SUBSTITUTE(citizen_services_records_log!I863," ",""),"-",""),"(",""),")",""),9),"0"&amp;LEFT(_xlpm.d,2)&amp;" "&amp;MID(_xlpm.d,3,3)&amp;" "&amp;RIGHT(_xlpm.d,4)))</f>
        <v>068 155 1630</v>
      </c>
      <c r="J863" s="5" t="str" cm="1">
        <f t="array" ref="J863">_xlfn.IFS(ISTEXT(citizen_services_records_log!J863),citizen_services_records_log!J863,ISBLANK(citizen_services_records_log!J863),"None")</f>
        <v>Ward 21</v>
      </c>
      <c r="K863" s="5" t="str" cm="1">
        <f t="array" ref="K863">_xlfn.IFS(ISTEXT(citizen_services_records_log!K863),citizen_services_records_log!K863, ISBLANK(citizen_services_records_log!K863),"None")</f>
        <v>None</v>
      </c>
      <c r="L863" s="5" t="str" cm="1">
        <f t="array" ref="L863">SUBSTITUTE(PROPER(_xlfn.IFS(ISTEXT(citizen_services_records_log!L863),citizen_services_records_log!L863, ISBLANK(citizen_services_records_log!L863),"None")),"Id","ID",1)</f>
        <v>Pending Verification</v>
      </c>
      <c r="M863" s="5" t="str" cm="1">
        <f t="array" ref="M863">IF(citizen_services_records_log!M863 = "Re-opened","Re-opened",PROPER(_xlfn.IFS(ISTEXT(citizen_services_records_log!M863),citizen_services_records_log!M863, ISBLANK(citizen_services_records_log!M863),"None")))</f>
        <v>Pending</v>
      </c>
      <c r="N863" s="5" t="str" cm="1">
        <f t="array" ref="N863">(_xlfn.IFS(ISTEXT(citizen_services_records_log!N863),citizen_services_records_log!N863,ISBLANK(citizen_services_records_log!N863),"None"))</f>
        <v>None</v>
      </c>
      <c r="O863" s="5" t="str" cm="1">
        <f t="array" ref="O863">_xlfn.IFS(ISTEXT(citizen_services_records_log!O863),PROPER(citizen_services_records_log!O863),ISBLANK(citizen_services_records_log!O863),"None")</f>
        <v>Chris Radebe</v>
      </c>
      <c r="P863" s="4">
        <f>IF(ISBLANK(citizen_services_records_log!P863),"None",IF(ISNUMBER(citizen_services_records_log!P863),citizen_services_records_log!P863,DATE(RIGHT(citizen_services_records_log!P863,4),MID(citizen_services_records_log!P863,4,2),LEFT(citizen_services_records_log!P863,2))))</f>
        <v>46078</v>
      </c>
      <c r="Q863" s="5" t="str" cm="1">
        <f t="array" ref="Q863">SUBSTITUTE(_xlfn.IFS(ISTEXT(citizen_services_records_log!Q863),PROPER(citizen_services_records_log!Q863),ISBLANK(citizen_services_records_log!Q863),"None"),"Id","ID",1)</f>
        <v>None</v>
      </c>
    </row>
    <row r="864" spans="1:17" x14ac:dyDescent="0.3">
      <c r="A864" s="5" t="str">
        <f>IF(ISBLANK(citizen_services_records_log!A864),"None",(CONCATENATE(UPPER(_xlfn.TEXTBEFORE(SUBSTITUTE(citizen_services_records_log!A864, "-", ""), {"0","1","2","3","4","5","6","7","8","9"}, 1)),"-",RIGHT(citizen_services_records_log!A864,6))))</f>
        <v>MUN-000193</v>
      </c>
      <c r="B864" s="2">
        <f>IF(ISBLANK(citizen_services_records_log!B864),"None",IF(ISNUMBER(citizen_services_records_log!B864),citizen_services_records_log!B864,DATE(RIGHT(citizen_services_records_log!B864,4),MID(citizen_services_records_log!B864,4,2),LEFT(citizen_services_records_log!B864,2))))</f>
        <v>46175</v>
      </c>
      <c r="C864" s="5" t="str">
        <f>IF(citizen_services_records_log!C864 = "SASSA Grant Status Enquiry","SASSA - Grant Status Enquiry",IF(citizen_services_records_log!C864 = "SASSA Grant Application",  "SASSA - Grant Application", IF(citizen_services_records_log!C864=0,"None", citizen_services_records_log!C864)))</f>
        <v>Municipal - Service Request</v>
      </c>
      <c r="D864" s="5" t="str" cm="1">
        <f t="array" ref="D864">_xlfn.IFS(ISTEXT(citizen_services_records_log!D864),PROPER(citizen_services_records_log!D864),ISBLANK(citizen_services_records_log!D864),"None")</f>
        <v>Vanderbijlpark Home Affairs</v>
      </c>
      <c r="E864" s="5" t="str" cm="1">
        <f t="array" ref="E864">_xlfn.IFS(ISTEXT(citizen_services_records_log!E864),PROPER(citizen_services_records_log!E864),ISBLANK(citizen_services_records_log!E864),"None")</f>
        <v>Willem Dlamini</v>
      </c>
      <c r="F864" s="6" cm="1">
        <f t="array" ref="F864">_xlfn.IFS(ISBLANK(citizen_services_records_log!F864),"None", TYPE(citizen_services_records_log!F864)=1,citizen_services_records_log!F864,citizen_services_records_log!F864="ID NOT PROVIDED","ID not provided" )</f>
        <v>6510000000000</v>
      </c>
      <c r="G864" s="4">
        <f>IF(ISBLANK(citizen_services_records_log!G864),"None",IF(ISNUMBER(citizen_services_records_log!G864),citizen_services_records_log!G864,DATE(RIGHT(citizen_services_records_log!G864,4),MID(citizen_services_records_log!G864,4,2),LEFT(citizen_services_records_log!G864,2))))</f>
        <v>23878</v>
      </c>
      <c r="H864" s="5" t="str" cm="1">
        <f t="array" ref="H864">_xlfn.IFS(citizen_services_records_log!H864="M", "Male", citizen_services_records_log!H864 = "F", "Female", citizen_services_records_log!H864="male", "Male", citizen_services_records_log!H864="female","Female", ISBLANK(citizen_services_records_log!H864),"None", citizen_services_records_log!H864 = "Female", "Female", citizen_services_records_log!H864="Male","Male")</f>
        <v>Male</v>
      </c>
      <c r="I864" s="6" t="str">
        <f>IF(OR(ISBLANK(citizen_services_records_log!I864),UPPER(TRIM(citizen_services_records_log!I864))="N/A"),"None",_xlfn.LET(_xlpm.d,RIGHT(SUBSTITUTE(SUBSTITUTE(SUBSTITUTE(SUBSTITUTE(citizen_services_records_log!I864," ",""),"-",""),"(",""),")",""),9),"0"&amp;LEFT(_xlpm.d,2)&amp;" "&amp;MID(_xlpm.d,3,3)&amp;" "&amp;RIGHT(_xlpm.d,4)))</f>
        <v>067 913 3668</v>
      </c>
      <c r="J864" s="5" t="str" cm="1">
        <f t="array" ref="J864">_xlfn.IFS(ISTEXT(citizen_services_records_log!J864),citizen_services_records_log!J864,ISBLANK(citizen_services_records_log!J864),"None")</f>
        <v>Ward 11</v>
      </c>
      <c r="K864" s="5" t="str" cm="1">
        <f t="array" ref="K864">_xlfn.IFS(ISTEXT(citizen_services_records_log!K864),citizen_services_records_log!K864, ISBLANK(citizen_services_records_log!K864),"None")</f>
        <v>None</v>
      </c>
      <c r="L864" s="5" t="str" cm="1">
        <f t="array" ref="L864">SUBSTITUTE(PROPER(_xlfn.IFS(ISTEXT(citizen_services_records_log!L864),citizen_services_records_log!L864, ISBLANK(citizen_services_records_log!L864),"None")),"Id","ID",1)</f>
        <v>Awaiting Home Affairs Confirmation</v>
      </c>
      <c r="M864" s="5" t="str" cm="1">
        <f t="array" ref="M864">IF(citizen_services_records_log!M864 = "Re-opened","Re-opened",PROPER(_xlfn.IFS(ISTEXT(citizen_services_records_log!M864),citizen_services_records_log!M864, ISBLANK(citizen_services_records_log!M864),"None")))</f>
        <v>Captured</v>
      </c>
      <c r="N864" s="5" t="str" cm="1">
        <f t="array" ref="N864">(_xlfn.IFS(ISTEXT(citizen_services_records_log!N864),citizen_services_records_log!N864,ISBLANK(citizen_services_records_log!N864),"None"))</f>
        <v>Q031</v>
      </c>
      <c r="O864" s="5" t="str" cm="1">
        <f t="array" ref="O864">_xlfn.IFS(ISTEXT(citizen_services_records_log!O864),PROPER(citizen_services_records_log!O864),ISBLANK(citizen_services_records_log!O864),"None")</f>
        <v>Lerato Mahlangu</v>
      </c>
      <c r="P864" s="4">
        <f>IF(ISBLANK(citizen_services_records_log!P864),"None",IF(ISNUMBER(citizen_services_records_log!P864),citizen_services_records_log!P864,DATE(RIGHT(citizen_services_records_log!P864,4),MID(citizen_services_records_log!P864,4,2),LEFT(citizen_services_records_log!P864,2))))</f>
        <v>46085</v>
      </c>
      <c r="Q864" s="5" t="str" cm="1">
        <f t="array" ref="Q864">SUBSTITUTE(_xlfn.IFS(ISTEXT(citizen_services_records_log!Q864),PROPER(citizen_services_records_log!Q864),ISBLANK(citizen_services_records_log!Q864),"None"),"Id","ID",1)</f>
        <v>Elderly Applicant Assisted Due To Mobility Issues</v>
      </c>
    </row>
    <row r="865" spans="1:17" x14ac:dyDescent="0.3">
      <c r="A865" s="5" t="str">
        <f>IF(ISBLANK(citizen_services_records_log!A865),"None",(CONCATENATE(UPPER(_xlfn.TEXTBEFORE(SUBSTITUTE(citizen_services_records_log!A865, "-", ""), {"0","1","2","3","4","5","6","7","8","9"}, 1)),"-",RIGHT(citizen_services_records_log!A865,6))))</f>
        <v>MUN-000114</v>
      </c>
      <c r="B865" s="2">
        <f>IF(ISBLANK(citizen_services_records_log!B865),"None",IF(ISNUMBER(citizen_services_records_log!B865),citizen_services_records_log!B865,DATE(RIGHT(citizen_services_records_log!B865,4),MID(citizen_services_records_log!B865,4,2),LEFT(citizen_services_records_log!B865,2))))</f>
        <v>46199</v>
      </c>
      <c r="C865" s="5" t="str">
        <f>IF(citizen_services_records_log!C865 = "SASSA Grant Status Enquiry","SASSA - Grant Status Enquiry",IF(citizen_services_records_log!C865 = "SASSA Grant Application",  "SASSA - Grant Application", IF(citizen_services_records_log!C865=0,"None", citizen_services_records_log!C865)))</f>
        <v>Municipal - Account Query</v>
      </c>
      <c r="D865" s="5" t="str" cm="1">
        <f t="array" ref="D865">_xlfn.IFS(ISTEXT(citizen_services_records_log!D865),PROPER(citizen_services_records_log!D865),ISBLANK(citizen_services_records_log!D865),"None")</f>
        <v>Sharpeville Clinic</v>
      </c>
      <c r="E865" s="5" t="str" cm="1">
        <f t="array" ref="E865">_xlfn.IFS(ISTEXT(citizen_services_records_log!E865),PROPER(citizen_services_records_log!E865),ISBLANK(citizen_services_records_log!E865),"None")</f>
        <v>Nomvula Dlamini</v>
      </c>
      <c r="F865" s="6" cm="1">
        <f t="array" ref="F865">_xlfn.IFS(ISBLANK(citizen_services_records_log!F865),"None", TYPE(citizen_services_records_log!F865)=1,citizen_services_records_log!F865,citizen_services_records_log!F865="ID NOT PROVIDED","ID not provided" )</f>
        <v>4610000000000</v>
      </c>
      <c r="G865" s="4">
        <f>IF(ISBLANK(citizen_services_records_log!G865),"None",IF(ISNUMBER(citizen_services_records_log!G865),citizen_services_records_log!G865,DATE(RIGHT(citizen_services_records_log!G865,4),MID(citizen_services_records_log!G865,4,2),LEFT(citizen_services_records_log!G865,2))))</f>
        <v>17064</v>
      </c>
      <c r="H865" s="5" t="str" cm="1">
        <f t="array" ref="H865">_xlfn.IFS(citizen_services_records_log!H865="M", "Male", citizen_services_records_log!H865 = "F", "Female", citizen_services_records_log!H865="male", "Male", citizen_services_records_log!H865="female","Female", ISBLANK(citizen_services_records_log!H865),"None", citizen_services_records_log!H865 = "Female", "Female", citizen_services_records_log!H865="Male","Male")</f>
        <v>Male</v>
      </c>
      <c r="I865" s="6" t="str">
        <f>IF(OR(ISBLANK(citizen_services_records_log!I865),UPPER(TRIM(citizen_services_records_log!I865))="N/A"),"None",_xlfn.LET(_xlpm.d,RIGHT(SUBSTITUTE(SUBSTITUTE(SUBSTITUTE(SUBSTITUTE(citizen_services_records_log!I865," ",""),"-",""),"(",""),")",""),9),"0"&amp;LEFT(_xlpm.d,2)&amp;" "&amp;MID(_xlpm.d,3,3)&amp;" "&amp;RIGHT(_xlpm.d,4)))</f>
        <v>080 501 5793</v>
      </c>
      <c r="J865" s="5" t="str" cm="1">
        <f t="array" ref="J865">_xlfn.IFS(ISTEXT(citizen_services_records_log!J865),citizen_services_records_log!J865,ISBLANK(citizen_services_records_log!J865),"None")</f>
        <v>Ward 15</v>
      </c>
      <c r="K865" s="5" t="str" cm="1">
        <f t="array" ref="K865">_xlfn.IFS(ISTEXT(citizen_services_records_log!K865),citizen_services_records_log!K865, ISBLANK(citizen_services_records_log!K865),"None")</f>
        <v>None</v>
      </c>
      <c r="L865" s="5" t="str" cm="1">
        <f t="array" ref="L865">SUBSTITUTE(PROPER(_xlfn.IFS(ISTEXT(citizen_services_records_log!L865),citizen_services_records_log!L865, ISBLANK(citizen_services_records_log!L865),"None")),"Id","ID",1)</f>
        <v>Approved</v>
      </c>
      <c r="M865" s="5" t="str" cm="1">
        <f t="array" ref="M865">IF(citizen_services_records_log!M865 = "Re-opened","Re-opened",PROPER(_xlfn.IFS(ISTEXT(citizen_services_records_log!M865),citizen_services_records_log!M865, ISBLANK(citizen_services_records_log!M865),"None")))</f>
        <v>Captured</v>
      </c>
      <c r="N865" s="5" t="str" cm="1">
        <f t="array" ref="N865">(_xlfn.IFS(ISTEXT(citizen_services_records_log!N865),citizen_services_records_log!N865,ISBLANK(citizen_services_records_log!N865),"None"))</f>
        <v>Q162</v>
      </c>
      <c r="O865" s="5" t="str" cm="1">
        <f t="array" ref="O865">_xlfn.IFS(ISTEXT(citizen_services_records_log!O865),PROPER(citizen_services_records_log!O865),ISBLANK(citizen_services_records_log!O865),"None")</f>
        <v>Chris Khumalo</v>
      </c>
      <c r="P865" s="4" t="str">
        <f>IF(ISBLANK(citizen_services_records_log!P865),"None",IF(ISNUMBER(citizen_services_records_log!P865),citizen_services_records_log!P865,DATE(RIGHT(citizen_services_records_log!P865,4),MID(citizen_services_records_log!P865,4,2),LEFT(citizen_services_records_log!P865,2))))</f>
        <v>None</v>
      </c>
      <c r="Q865" s="5" t="str" cm="1">
        <f t="array" ref="Q865">SUBSTITUTE(_xlfn.IFS(ISTEXT(citizen_services_records_log!Q865),PROPER(citizen_services_records_log!Q865),ISBLANK(citizen_services_records_log!Q865),"None"),"Id","ID",1)</f>
        <v>Interpreter Required - Assisted In Sesotho</v>
      </c>
    </row>
    <row r="866" spans="1:17" x14ac:dyDescent="0.3">
      <c r="A866" s="5" t="str">
        <f>IF(ISBLANK(citizen_services_records_log!A866),"None",(CONCATENATE(UPPER(_xlfn.TEXTBEFORE(SUBSTITUTE(citizen_services_records_log!A866, "-", ""), {"0","1","2","3","4","5","6","7","8","9"}, 1)),"-",RIGHT(citizen_services_records_log!A866,6))))</f>
        <v>DHA-000863</v>
      </c>
      <c r="B866" s="2">
        <f>IF(ISBLANK(citizen_services_records_log!B866),"None",IF(ISNUMBER(citizen_services_records_log!B866),citizen_services_records_log!B866,DATE(RIGHT(citizen_services_records_log!B866,4),MID(citizen_services_records_log!B866,4,2),LEFT(citizen_services_records_log!B866,2))))</f>
        <v>46092</v>
      </c>
      <c r="C866" s="5" t="str">
        <f>IF(citizen_services_records_log!C866 = "SASSA Grant Status Enquiry","SASSA - Grant Status Enquiry",IF(citizen_services_records_log!C866 = "SASSA Grant Application",  "SASSA - Grant Application", IF(citizen_services_records_log!C866=0,"None", citizen_services_records_log!C866)))</f>
        <v>Home Affairs - Birth Certificate</v>
      </c>
      <c r="D866" s="5" t="str" cm="1">
        <f t="array" ref="D866">_xlfn.IFS(ISTEXT(citizen_services_records_log!D866),PROPER(citizen_services_records_log!D866),ISBLANK(citizen_services_records_log!D866),"None")</f>
        <v>Vanderbijlpark Home Affairs</v>
      </c>
      <c r="E866" s="5" t="str" cm="1">
        <f t="array" ref="E866">_xlfn.IFS(ISTEXT(citizen_services_records_log!E866),PROPER(citizen_services_records_log!E866),ISBLANK(citizen_services_records_log!E866),"None")</f>
        <v>Grace Kruger</v>
      </c>
      <c r="F866" s="6" cm="1">
        <f t="array" ref="F866">_xlfn.IFS(ISBLANK(citizen_services_records_log!F866),"None", TYPE(citizen_services_records_log!F866)=1,citizen_services_records_log!F866,citizen_services_records_log!F866="ID NOT PROVIDED","ID not provided" )</f>
        <v>6310000000000</v>
      </c>
      <c r="G866" s="4">
        <f>IF(ISBLANK(citizen_services_records_log!G866),"None",IF(ISNUMBER(citizen_services_records_log!G866),citizen_services_records_log!G866,DATE(RIGHT(citizen_services_records_log!G866,4),MID(citizen_services_records_log!G866,4,2),LEFT(citizen_services_records_log!G866,2))))</f>
        <v>23176</v>
      </c>
      <c r="H866" s="5" t="str" cm="1">
        <f t="array" ref="H866">_xlfn.IFS(citizen_services_records_log!H866="M", "Male", citizen_services_records_log!H866 = "F", "Female", citizen_services_records_log!H866="male", "Male", citizen_services_records_log!H866="female","Female", ISBLANK(citizen_services_records_log!H866),"None", citizen_services_records_log!H866 = "Female", "Female", citizen_services_records_log!H866="Male","Male")</f>
        <v>Female</v>
      </c>
      <c r="I866" s="6" t="str">
        <f>IF(OR(ISBLANK(citizen_services_records_log!I866),UPPER(TRIM(citizen_services_records_log!I866))="N/A"),"None",_xlfn.LET(_xlpm.d,RIGHT(SUBSTITUTE(SUBSTITUTE(SUBSTITUTE(SUBSTITUTE(citizen_services_records_log!I866," ",""),"-",""),"(",""),")",""),9),"0"&amp;LEFT(_xlpm.d,2)&amp;" "&amp;MID(_xlpm.d,3,3)&amp;" "&amp;RIGHT(_xlpm.d,4)))</f>
        <v>068 136 3975</v>
      </c>
      <c r="J866" s="5" t="str" cm="1">
        <f t="array" ref="J866">_xlfn.IFS(ISTEXT(citizen_services_records_log!J866),citizen_services_records_log!J866,ISBLANK(citizen_services_records_log!J866),"None")</f>
        <v>Ward 7</v>
      </c>
      <c r="K866" s="5" t="str" cm="1">
        <f t="array" ref="K866">_xlfn.IFS(ISTEXT(citizen_services_records_log!K866),citizen_services_records_log!K866, ISBLANK(citizen_services_records_log!K866),"None")</f>
        <v>None</v>
      </c>
      <c r="L866" s="5" t="str" cm="1">
        <f t="array" ref="L866">SUBSTITUTE(PROPER(_xlfn.IFS(ISTEXT(citizen_services_records_log!L866),citizen_services_records_log!L866, ISBLANK(citizen_services_records_log!L866),"None")),"Id","ID",1)</f>
        <v>Incomplete - Missing ID Copy</v>
      </c>
      <c r="M866" s="5" t="str" cm="1">
        <f t="array" ref="M866">IF(citizen_services_records_log!M866 = "Re-opened","Re-opened",PROPER(_xlfn.IFS(ISTEXT(citizen_services_records_log!M866),citizen_services_records_log!M866, ISBLANK(citizen_services_records_log!M866),"None")))</f>
        <v>Closed</v>
      </c>
      <c r="N866" s="5" t="str" cm="1">
        <f t="array" ref="N866">(_xlfn.IFS(ISTEXT(citizen_services_records_log!N866),citizen_services_records_log!N866,ISBLANK(citizen_services_records_log!N866),"None"))</f>
        <v>Q255</v>
      </c>
      <c r="O866" s="5" t="str" cm="1">
        <f t="array" ref="O866">_xlfn.IFS(ISTEXT(citizen_services_records_log!O866),PROPER(citizen_services_records_log!O866),ISBLANK(citizen_services_records_log!O866),"None")</f>
        <v>Palesa Swart</v>
      </c>
      <c r="P866" s="4">
        <f>IF(ISBLANK(citizen_services_records_log!P866),"None",IF(ISNUMBER(citizen_services_records_log!P866),citizen_services_records_log!P866,DATE(RIGHT(citizen_services_records_log!P866,4),MID(citizen_services_records_log!P866,4,2),LEFT(citizen_services_records_log!P866,2))))</f>
        <v>46100</v>
      </c>
      <c r="Q866" s="5" t="str" cm="1">
        <f t="array" ref="Q866">SUBSTITUTE(_xlfn.IFS(ISTEXT(citizen_services_records_log!Q866),PROPER(citizen_services_records_log!Q866),ISBLANK(citizen_services_records_log!Q866),"None"),"Id","ID",1)</f>
        <v>Incorrect ID Number Provided Initially, Corrected</v>
      </c>
    </row>
    <row r="867" spans="1:17" x14ac:dyDescent="0.3">
      <c r="A867" s="5" t="str">
        <f>IF(ISBLANK(citizen_services_records_log!A867),"None",(CONCATENATE(UPPER(_xlfn.TEXTBEFORE(SUBSTITUTE(citizen_services_records_log!A867, "-", ""), {"0","1","2","3","4","5","6","7","8","9"}, 1)),"-",RIGHT(citizen_services_records_log!A867,6))))</f>
        <v>SASSA-000402</v>
      </c>
      <c r="B867" s="2">
        <f>IF(ISBLANK(citizen_services_records_log!B867),"None",IF(ISNUMBER(citizen_services_records_log!B867),citizen_services_records_log!B867,DATE(RIGHT(citizen_services_records_log!B867,4),MID(citizen_services_records_log!B867,4,2),LEFT(citizen_services_records_log!B867,2))))</f>
        <v>46056</v>
      </c>
      <c r="C867" s="5" t="str">
        <f>IF(citizen_services_records_log!C867 = "SASSA Grant Status Enquiry","SASSA - Grant Status Enquiry",IF(citizen_services_records_log!C867 = "SASSA Grant Application",  "SASSA - Grant Application", IF(citizen_services_records_log!C867=0,"None", citizen_services_records_log!C867)))</f>
        <v>SASSA - Grant Application</v>
      </c>
      <c r="D867" s="5" t="str" cm="1">
        <f t="array" ref="D867">_xlfn.IFS(ISTEXT(citizen_services_records_log!D867),PROPER(citizen_services_records_log!D867),ISBLANK(citizen_services_records_log!D867),"None")</f>
        <v>Emfuleni Municipal Office</v>
      </c>
      <c r="E867" s="5" t="str" cm="1">
        <f t="array" ref="E867">_xlfn.IFS(ISTEXT(citizen_services_records_log!E867),PROPER(citizen_services_records_log!E867),ISBLANK(citizen_services_records_log!E867),"None")</f>
        <v>None</v>
      </c>
      <c r="F867" s="6" cm="1">
        <f t="array" ref="F867">_xlfn.IFS(ISBLANK(citizen_services_records_log!F867),"None", TYPE(citizen_services_records_log!F867)=1,citizen_services_records_log!F867,citizen_services_records_log!F867="ID NOT PROVIDED","ID not provided" )</f>
        <v>7710000000000</v>
      </c>
      <c r="G867" s="4">
        <f>IF(ISBLANK(citizen_services_records_log!G867),"None",IF(ISNUMBER(citizen_services_records_log!G867),citizen_services_records_log!G867,DATE(RIGHT(citizen_services_records_log!G867,4),MID(citizen_services_records_log!G867,4,2),LEFT(citizen_services_records_log!G867,2))))</f>
        <v>28301</v>
      </c>
      <c r="H867" s="5" t="str" cm="1">
        <f t="array" ref="H867">_xlfn.IFS(citizen_services_records_log!H867="M", "Male", citizen_services_records_log!H867 = "F", "Female", citizen_services_records_log!H867="male", "Male", citizen_services_records_log!H867="female","Female", ISBLANK(citizen_services_records_log!H867),"None", citizen_services_records_log!H867 = "Female", "Female", citizen_services_records_log!H867="Male","Male")</f>
        <v>Male</v>
      </c>
      <c r="I867" s="6" t="str">
        <f>IF(OR(ISBLANK(citizen_services_records_log!I867),UPPER(TRIM(citizen_services_records_log!I867))="N/A"),"None",_xlfn.LET(_xlpm.d,RIGHT(SUBSTITUTE(SUBSTITUTE(SUBSTITUTE(SUBSTITUTE(citizen_services_records_log!I867," ",""),"-",""),"(",""),")",""),9),"0"&amp;LEFT(_xlpm.d,2)&amp;" "&amp;MID(_xlpm.d,3,3)&amp;" "&amp;RIGHT(_xlpm.d,4)))</f>
        <v>063 403 2849</v>
      </c>
      <c r="J867" s="5" t="str" cm="1">
        <f t="array" ref="J867">_xlfn.IFS(ISTEXT(citizen_services_records_log!J867),citizen_services_records_log!J867,ISBLANK(citizen_services_records_log!J867),"None")</f>
        <v>Ward 17</v>
      </c>
      <c r="K867" s="5" t="str" cm="1">
        <f t="array" ref="K867">_xlfn.IFS(ISTEXT(citizen_services_records_log!K867),citizen_services_records_log!K867, ISBLANK(citizen_services_records_log!K867),"None")</f>
        <v>Older Persons Grant</v>
      </c>
      <c r="L867" s="5" t="str" cm="1">
        <f t="array" ref="L867">SUBSTITUTE(PROPER(_xlfn.IFS(ISTEXT(citizen_services_records_log!L867),citizen_services_records_log!L867, ISBLANK(citizen_services_records_log!L867),"None")),"Id","ID",1)</f>
        <v>Complete</v>
      </c>
      <c r="M867" s="5" t="str" cm="1">
        <f t="array" ref="M867">IF(citizen_services_records_log!M867 = "Re-opened","Re-opened",PROPER(_xlfn.IFS(ISTEXT(citizen_services_records_log!M867),citizen_services_records_log!M867, ISBLANK(citizen_services_records_log!M867),"None")))</f>
        <v>Closed</v>
      </c>
      <c r="N867" s="5" t="str" cm="1">
        <f t="array" ref="N867">(_xlfn.IFS(ISTEXT(citizen_services_records_log!N867),citizen_services_records_log!N867,ISBLANK(citizen_services_records_log!N867),"None"))</f>
        <v>None</v>
      </c>
      <c r="O867" s="5" t="str" cm="1">
        <f t="array" ref="O867">_xlfn.IFS(ISTEXT(citizen_services_records_log!O867),PROPER(citizen_services_records_log!O867),ISBLANK(citizen_services_records_log!O867),"None")</f>
        <v>Deon Khumalo</v>
      </c>
      <c r="P867" s="4" t="str">
        <f>IF(ISBLANK(citizen_services_records_log!P867),"None",IF(ISNUMBER(citizen_services_records_log!P867),citizen_services_records_log!P867,DATE(RIGHT(citizen_services_records_log!P867,4),MID(citizen_services_records_log!P867,4,2),LEFT(citizen_services_records_log!P867,2))))</f>
        <v>None</v>
      </c>
      <c r="Q867" s="5" t="str" cm="1">
        <f t="array" ref="Q867">SUBSTITUTE(_xlfn.IFS(ISTEXT(citizen_services_records_log!Q867),PROPER(citizen_services_records_log!Q867),ISBLANK(citizen_services_records_log!Q867),"None"),"Id","ID",1)</f>
        <v>Incorrect ID Number Provided Initially, Corrected</v>
      </c>
    </row>
    <row r="868" spans="1:17" x14ac:dyDescent="0.3">
      <c r="A868" s="5" t="str">
        <f>IF(ISBLANK(citizen_services_records_log!A868),"None",(CONCATENATE(UPPER(_xlfn.TEXTBEFORE(SUBSTITUTE(citizen_services_records_log!A868, "-", ""), {"0","1","2","3","4","5","6","7","8","9"}, 1)),"-",RIGHT(citizen_services_records_log!A868,6))))</f>
        <v>DHA-000230</v>
      </c>
      <c r="B868" s="2">
        <f>IF(ISBLANK(citizen_services_records_log!B868),"None",IF(ISNUMBER(citizen_services_records_log!B868),citizen_services_records_log!B868,DATE(RIGHT(citizen_services_records_log!B868,4),MID(citizen_services_records_log!B868,4,2),LEFT(citizen_services_records_log!B868,2))))</f>
        <v>46269</v>
      </c>
      <c r="C868" s="5" t="str">
        <f>IF(citizen_services_records_log!C868 = "SASSA Grant Status Enquiry","SASSA - Grant Status Enquiry",IF(citizen_services_records_log!C868 = "SASSA Grant Application",  "SASSA - Grant Application", IF(citizen_services_records_log!C868=0,"None", citizen_services_records_log!C868)))</f>
        <v>Home Affairs - Birth Certificate</v>
      </c>
      <c r="D868" s="5" t="str" cm="1">
        <f t="array" ref="D868">_xlfn.IFS(ISTEXT(citizen_services_records_log!D868),PROPER(citizen_services_records_log!D868),ISBLANK(citizen_services_records_log!D868),"None")</f>
        <v>Sharpeville Clinic</v>
      </c>
      <c r="E868" s="5" t="str" cm="1">
        <f t="array" ref="E868">_xlfn.IFS(ISTEXT(citizen_services_records_log!E868),PROPER(citizen_services_records_log!E868),ISBLANK(citizen_services_records_log!E868),"None")</f>
        <v>Dorah Dlamini</v>
      </c>
      <c r="F868" s="6" cm="1">
        <f t="array" ref="F868">_xlfn.IFS(ISBLANK(citizen_services_records_log!F868),"None", TYPE(citizen_services_records_log!F868)=1,citizen_services_records_log!F868,citizen_services_records_log!F868="ID NOT PROVIDED","ID not provided" )</f>
        <v>9010000000000</v>
      </c>
      <c r="G868" s="4">
        <f>IF(ISBLANK(citizen_services_records_log!G868),"None",IF(ISNUMBER(citizen_services_records_log!G868),citizen_services_records_log!G868,DATE(RIGHT(citizen_services_records_log!G868,4),MID(citizen_services_records_log!G868,4,2),LEFT(citizen_services_records_log!G868,2))))</f>
        <v>33151</v>
      </c>
      <c r="H868" s="5" t="str" cm="1">
        <f t="array" ref="H868">_xlfn.IFS(citizen_services_records_log!H868="M", "Male", citizen_services_records_log!H868 = "F", "Female", citizen_services_records_log!H868="male", "Male", citizen_services_records_log!H868="female","Female", ISBLANK(citizen_services_records_log!H868),"None", citizen_services_records_log!H868 = "Female", "Female", citizen_services_records_log!H868="Male","Male")</f>
        <v>None</v>
      </c>
      <c r="I868" s="6" t="str">
        <f>IF(OR(ISBLANK(citizen_services_records_log!I868),UPPER(TRIM(citizen_services_records_log!I868))="N/A"),"None",_xlfn.LET(_xlpm.d,RIGHT(SUBSTITUTE(SUBSTITUTE(SUBSTITUTE(SUBSTITUTE(citizen_services_records_log!I868," ",""),"-",""),"(",""),")",""),9),"0"&amp;LEFT(_xlpm.d,2)&amp;" "&amp;MID(_xlpm.d,3,3)&amp;" "&amp;RIGHT(_xlpm.d,4)))</f>
        <v>062 785 0616</v>
      </c>
      <c r="J868" s="5" t="str" cm="1">
        <f t="array" ref="J868">_xlfn.IFS(ISTEXT(citizen_services_records_log!J868),citizen_services_records_log!J868,ISBLANK(citizen_services_records_log!J868),"None")</f>
        <v>Ward 3 (Informal Settlement)</v>
      </c>
      <c r="K868" s="5" t="str" cm="1">
        <f t="array" ref="K868">_xlfn.IFS(ISTEXT(citizen_services_records_log!K868),citizen_services_records_log!K868, ISBLANK(citizen_services_records_log!K868),"None")</f>
        <v>None</v>
      </c>
      <c r="L868" s="5" t="str" cm="1">
        <f t="array" ref="L868">SUBSTITUTE(PROPER(_xlfn.IFS(ISTEXT(citizen_services_records_log!L868),citizen_services_records_log!L868, ISBLANK(citizen_services_records_log!L868),"None")),"Id","ID",1)</f>
        <v>Awaiting Home Affairs Confirmation</v>
      </c>
      <c r="M868" s="5" t="str" cm="1">
        <f t="array" ref="M868">IF(citizen_services_records_log!M868 = "Re-opened","Re-opened",PROPER(_xlfn.IFS(ISTEXT(citizen_services_records_log!M868),citizen_services_records_log!M868, ISBLANK(citizen_services_records_log!M868),"None")))</f>
        <v>Re-opened</v>
      </c>
      <c r="N868" s="5" t="str" cm="1">
        <f t="array" ref="N868">(_xlfn.IFS(ISTEXT(citizen_services_records_log!N868),citizen_services_records_log!N868,ISBLANK(citizen_services_records_log!N868),"None"))</f>
        <v>Q188</v>
      </c>
      <c r="O868" s="5" t="str" cm="1">
        <f t="array" ref="O868">_xlfn.IFS(ISTEXT(citizen_services_records_log!O868),PROPER(citizen_services_records_log!O868),ISBLANK(citizen_services_records_log!O868),"None")</f>
        <v>Werner Swart</v>
      </c>
      <c r="P868" s="4">
        <f>IF(ISBLANK(citizen_services_records_log!P868),"None",IF(ISNUMBER(citizen_services_records_log!P868),citizen_services_records_log!P868,DATE(RIGHT(citizen_services_records_log!P868,4),MID(citizen_services_records_log!P868,4,2),LEFT(citizen_services_records_log!P868,2))))</f>
        <v>46287</v>
      </c>
      <c r="Q868" s="5" t="str" cm="1">
        <f t="array" ref="Q868">SUBSTITUTE(_xlfn.IFS(ISTEXT(citizen_services_records_log!Q868),PROPER(citizen_services_records_log!Q868),ISBLANK(citizen_services_records_log!Q868),"None"),"Id","ID",1)</f>
        <v>Elderly Applicant Assisted Due To Mobility Issues</v>
      </c>
    </row>
    <row r="869" spans="1:17" x14ac:dyDescent="0.3">
      <c r="A869" s="5" t="str">
        <f>IF(ISBLANK(citizen_services_records_log!A869),"None",(CONCATENATE(UPPER(_xlfn.TEXTBEFORE(SUBSTITUTE(citizen_services_records_log!A869, "-", ""), {"0","1","2","3","4","5","6","7","8","9"}, 1)),"-",RIGHT(citizen_services_records_log!A869,6))))</f>
        <v>DHA-000951</v>
      </c>
      <c r="B869" s="2">
        <f>IF(ISBLANK(citizen_services_records_log!B869),"None",IF(ISNUMBER(citizen_services_records_log!B869),citizen_services_records_log!B869,DATE(RIGHT(citizen_services_records_log!B869,4),MID(citizen_services_records_log!B869,4,2),LEFT(citizen_services_records_log!B869,2))))</f>
        <v>46133</v>
      </c>
      <c r="C869" s="5" t="str">
        <f>IF(citizen_services_records_log!C869 = "SASSA Grant Status Enquiry","SASSA - Grant Status Enquiry",IF(citizen_services_records_log!C869 = "SASSA Grant Application",  "SASSA - Grant Application", IF(citizen_services_records_log!C869=0,"None", citizen_services_records_log!C869)))</f>
        <v>Home Affairs - Birth Certificate</v>
      </c>
      <c r="D869" s="5" t="str" cm="1">
        <f t="array" ref="D869">_xlfn.IFS(ISTEXT(citizen_services_records_log!D869),PROPER(citizen_services_records_log!D869),ISBLANK(citizen_services_records_log!D869),"None")</f>
        <v>Evaton Sassa Office</v>
      </c>
      <c r="E869" s="5" t="str" cm="1">
        <f t="array" ref="E869">_xlfn.IFS(ISTEXT(citizen_services_records_log!E869),PROPER(citizen_services_records_log!E869),ISBLANK(citizen_services_records_log!E869),"None")</f>
        <v>Mandla Dlamini</v>
      </c>
      <c r="F869" s="6" cm="1">
        <f t="array" ref="F869">_xlfn.IFS(ISBLANK(citizen_services_records_log!F869),"None", TYPE(citizen_services_records_log!F869)=1,citizen_services_records_log!F869,citizen_services_records_log!F869="ID NOT PROVIDED","ID not provided" )</f>
        <v>5210000000000</v>
      </c>
      <c r="G869" s="4">
        <f>IF(ISBLANK(citizen_services_records_log!G869),"None",IF(ISNUMBER(citizen_services_records_log!G869),citizen_services_records_log!G869,DATE(RIGHT(citizen_services_records_log!G869,4),MID(citizen_services_records_log!G869,4,2),LEFT(citizen_services_records_log!G869,2))))</f>
        <v>19207</v>
      </c>
      <c r="H869" s="5" t="str" cm="1">
        <f t="array" ref="H869">_xlfn.IFS(citizen_services_records_log!H869="M", "Male", citizen_services_records_log!H869 = "F", "Female", citizen_services_records_log!H869="male", "Male", citizen_services_records_log!H869="female","Female", ISBLANK(citizen_services_records_log!H869),"None", citizen_services_records_log!H869 = "Female", "Female", citizen_services_records_log!H869="Male","Male")</f>
        <v>Male</v>
      </c>
      <c r="I869" s="6" t="str">
        <f>IF(OR(ISBLANK(citizen_services_records_log!I869),UPPER(TRIM(citizen_services_records_log!I869))="N/A"),"None",_xlfn.LET(_xlpm.d,RIGHT(SUBSTITUTE(SUBSTITUTE(SUBSTITUTE(SUBSTITUTE(citizen_services_records_log!I869," ",""),"-",""),"(",""),")",""),9),"0"&amp;LEFT(_xlpm.d,2)&amp;" "&amp;MID(_xlpm.d,3,3)&amp;" "&amp;RIGHT(_xlpm.d,4)))</f>
        <v>065 806 8722</v>
      </c>
      <c r="J869" s="5" t="str" cm="1">
        <f t="array" ref="J869">_xlfn.IFS(ISTEXT(citizen_services_records_log!J869),citizen_services_records_log!J869,ISBLANK(citizen_services_records_log!J869),"None")</f>
        <v>Ward 11</v>
      </c>
      <c r="K869" s="5" t="str" cm="1">
        <f t="array" ref="K869">_xlfn.IFS(ISTEXT(citizen_services_records_log!K869),citizen_services_records_log!K869, ISBLANK(citizen_services_records_log!K869),"None")</f>
        <v>None</v>
      </c>
      <c r="L869" s="5" t="str" cm="1">
        <f t="array" ref="L869">SUBSTITUTE(PROPER(_xlfn.IFS(ISTEXT(citizen_services_records_log!L869),citizen_services_records_log!L869, ISBLANK(citizen_services_records_log!L869),"None")),"Id","ID",1)</f>
        <v>Awaiting Home Affairs Confirmation</v>
      </c>
      <c r="M869" s="5" t="str" cm="1">
        <f t="array" ref="M869">IF(citizen_services_records_log!M869 = "Re-opened","Re-opened",PROPER(_xlfn.IFS(ISTEXT(citizen_services_records_log!M869),citizen_services_records_log!M869, ISBLANK(citizen_services_records_log!M869),"None")))</f>
        <v>Captured</v>
      </c>
      <c r="N869" s="5" t="str" cm="1">
        <f t="array" ref="N869">(_xlfn.IFS(ISTEXT(citizen_services_records_log!N869),citizen_services_records_log!N869,ISBLANK(citizen_services_records_log!N869),"None"))</f>
        <v>Q277</v>
      </c>
      <c r="O869" s="5" t="str" cm="1">
        <f t="array" ref="O869">_xlfn.IFS(ISTEXT(citizen_services_records_log!O869),PROPER(citizen_services_records_log!O869),ISBLANK(citizen_services_records_log!O869),"None")</f>
        <v>Palesa Meyer</v>
      </c>
      <c r="P869" s="4">
        <f>IF(ISBLANK(citizen_services_records_log!P869),"None",IF(ISNUMBER(citizen_services_records_log!P869),citizen_services_records_log!P869,DATE(RIGHT(citizen_services_records_log!P869,4),MID(citizen_services_records_log!P869,4,2),LEFT(citizen_services_records_log!P869,2))))</f>
        <v>46152</v>
      </c>
      <c r="Q869" s="5" t="str" cm="1">
        <f t="array" ref="Q869">SUBSTITUTE(_xlfn.IFS(ISTEXT(citizen_services_records_log!Q869),PROPER(citizen_services_records_log!Q869),ISBLANK(citizen_services_records_log!Q869),"None"),"Id","ID",1)</f>
        <v>Elderly Applicant Assisted Due To Mobility Issues</v>
      </c>
    </row>
    <row r="870" spans="1:17" x14ac:dyDescent="0.3">
      <c r="A870" s="5" t="str">
        <f>IF(ISBLANK(citizen_services_records_log!A870),"None",(CONCATENATE(UPPER(_xlfn.TEXTBEFORE(SUBSTITUTE(citizen_services_records_log!A870, "-", ""), {"0","1","2","3","4","5","6","7","8","9"}, 1)),"-",RIGHT(citizen_services_records_log!A870,6))))</f>
        <v>DHA-000759</v>
      </c>
      <c r="B870" s="2">
        <f>IF(ISBLANK(citizen_services_records_log!B870),"None",IF(ISNUMBER(citizen_services_records_log!B870),citizen_services_records_log!B870,DATE(RIGHT(citizen_services_records_log!B870,4),MID(citizen_services_records_log!B870,4,2),LEFT(citizen_services_records_log!B870,2))))</f>
        <v>46150</v>
      </c>
      <c r="C870" s="5" t="str">
        <f>IF(citizen_services_records_log!C870 = "SASSA Grant Status Enquiry","SASSA - Grant Status Enquiry",IF(citizen_services_records_log!C870 = "SASSA Grant Application",  "SASSA - Grant Application", IF(citizen_services_records_log!C870=0,"None", citizen_services_records_log!C870)))</f>
        <v>Home Affairs - Passport Application</v>
      </c>
      <c r="D870" s="5" t="str" cm="1">
        <f t="array" ref="D870">_xlfn.IFS(ISTEXT(citizen_services_records_log!D870),PROPER(citizen_services_records_log!D870),ISBLANK(citizen_services_records_log!D870),"None")</f>
        <v>Vanderbijlpark Home Affairs</v>
      </c>
      <c r="E870" s="5" t="str" cm="1">
        <f t="array" ref="E870">_xlfn.IFS(ISTEXT(citizen_services_records_log!E870),PROPER(citizen_services_records_log!E870),ISBLANK(citizen_services_records_log!E870),"None")</f>
        <v>Pieter Ndlovu</v>
      </c>
      <c r="F870" s="6" cm="1">
        <f t="array" ref="F870">_xlfn.IFS(ISBLANK(citizen_services_records_log!F870),"None", TYPE(citizen_services_records_log!F870)=1,citizen_services_records_log!F870,citizen_services_records_log!F870="ID NOT PROVIDED","ID not provided" )</f>
        <v>7710000000000</v>
      </c>
      <c r="G870" s="4">
        <f>IF(ISBLANK(citizen_services_records_log!G870),"None",IF(ISNUMBER(citizen_services_records_log!G870),citizen_services_records_log!G870,DATE(RIGHT(citizen_services_records_log!G870,4),MID(citizen_services_records_log!G870,4,2),LEFT(citizen_services_records_log!G870,2))))</f>
        <v>28333</v>
      </c>
      <c r="H870" s="5" t="str" cm="1">
        <f t="array" ref="H870">_xlfn.IFS(citizen_services_records_log!H870="M", "Male", citizen_services_records_log!H870 = "F", "Female", citizen_services_records_log!H870="male", "Male", citizen_services_records_log!H870="female","Female", ISBLANK(citizen_services_records_log!H870),"None", citizen_services_records_log!H870 = "Female", "Female", citizen_services_records_log!H870="Male","Male")</f>
        <v>None</v>
      </c>
      <c r="I870" s="6" t="str">
        <f>IF(OR(ISBLANK(citizen_services_records_log!I870),UPPER(TRIM(citizen_services_records_log!I870))="N/A"),"None",_xlfn.LET(_xlpm.d,RIGHT(SUBSTITUTE(SUBSTITUTE(SUBSTITUTE(SUBSTITUTE(citizen_services_records_log!I870," ",""),"-",""),"(",""),")",""),9),"0"&amp;LEFT(_xlpm.d,2)&amp;" "&amp;MID(_xlpm.d,3,3)&amp;" "&amp;RIGHT(_xlpm.d,4)))</f>
        <v>080 528 2183</v>
      </c>
      <c r="J870" s="5" t="str" cm="1">
        <f t="array" ref="J870">_xlfn.IFS(ISTEXT(citizen_services_records_log!J870),citizen_services_records_log!J870,ISBLANK(citizen_services_records_log!J870),"None")</f>
        <v>Ward 8</v>
      </c>
      <c r="K870" s="5" t="str" cm="1">
        <f t="array" ref="K870">_xlfn.IFS(ISTEXT(citizen_services_records_log!K870),citizen_services_records_log!K870, ISBLANK(citizen_services_records_log!K870),"None")</f>
        <v>None</v>
      </c>
      <c r="L870" s="5" t="str" cm="1">
        <f t="array" ref="L870">SUBSTITUTE(PROPER(_xlfn.IFS(ISTEXT(citizen_services_records_log!L870),citizen_services_records_log!L870, ISBLANK(citizen_services_records_log!L870),"None")),"Id","ID",1)</f>
        <v>Awaiting Home Affairs Confirmation</v>
      </c>
      <c r="M870" s="5" t="str" cm="1">
        <f t="array" ref="M870">IF(citizen_services_records_log!M870 = "Re-opened","Re-opened",PROPER(_xlfn.IFS(ISTEXT(citizen_services_records_log!M870),citizen_services_records_log!M870, ISBLANK(citizen_services_records_log!M870),"None")))</f>
        <v>Re-opened</v>
      </c>
      <c r="N870" s="5" t="str" cm="1">
        <f t="array" ref="N870">(_xlfn.IFS(ISTEXT(citizen_services_records_log!N870),citizen_services_records_log!N870,ISBLANK(citizen_services_records_log!N870),"None"))</f>
        <v>Q146</v>
      </c>
      <c r="O870" s="5" t="str" cm="1">
        <f t="array" ref="O870">_xlfn.IFS(ISTEXT(citizen_services_records_log!O870),PROPER(citizen_services_records_log!O870),ISBLANK(citizen_services_records_log!O870),"None")</f>
        <v>Zanele Sithole</v>
      </c>
      <c r="P870" s="4">
        <f>IF(ISBLANK(citizen_services_records_log!P870),"None",IF(ISNUMBER(citizen_services_records_log!P870),citizen_services_records_log!P870,DATE(RIGHT(citizen_services_records_log!P870,4),MID(citizen_services_records_log!P870,4,2),LEFT(citizen_services_records_log!P870,2))))</f>
        <v>46062</v>
      </c>
      <c r="Q870" s="5" t="str" cm="1">
        <f t="array" ref="Q870">SUBSTITUTE(_xlfn.IFS(ISTEXT(citizen_services_records_log!Q870),PROPER(citizen_services_records_log!Q870),ISBLANK(citizen_services_records_log!Q870),"None"),"Id","ID",1)</f>
        <v>Home Affairs System Down For Maintenance During Visit</v>
      </c>
    </row>
    <row r="871" spans="1:17" x14ac:dyDescent="0.3">
      <c r="A871" s="5" t="str">
        <f>IF(ISBLANK(citizen_services_records_log!A871),"None",(CONCATENATE(UPPER(_xlfn.TEXTBEFORE(SUBSTITUTE(citizen_services_records_log!A871, "-", ""), {"0","1","2","3","4","5","6","7","8","9"}, 1)),"-",RIGHT(citizen_services_records_log!A871,6))))</f>
        <v>CLN-000218</v>
      </c>
      <c r="B871" s="2">
        <f>IF(ISBLANK(citizen_services_records_log!B871),"None",IF(ISNUMBER(citizen_services_records_log!B871),citizen_services_records_log!B871,DATE(RIGHT(citizen_services_records_log!B871,4),MID(citizen_services_records_log!B871,4,2),LEFT(citizen_services_records_log!B871,2))))</f>
        <v>46002</v>
      </c>
      <c r="C871" s="5" t="str">
        <f>IF(citizen_services_records_log!C871 = "SASSA Grant Status Enquiry","SASSA - Grant Status Enquiry",IF(citizen_services_records_log!C871 = "SASSA Grant Application",  "SASSA - Grant Application", IF(citizen_services_records_log!C871=0,"None", citizen_services_records_log!C871)))</f>
        <v>Clinic - Chronic Medication Collection</v>
      </c>
      <c r="D871" s="5" t="str" cm="1">
        <f t="array" ref="D871">_xlfn.IFS(ISTEXT(citizen_services_records_log!D871),PROPER(citizen_services_records_log!D871),ISBLANK(citizen_services_records_log!D871),"None")</f>
        <v>Vereeniging Home Affairs</v>
      </c>
      <c r="E871" s="5" t="str" cm="1">
        <f t="array" ref="E871">_xlfn.IFS(ISTEXT(citizen_services_records_log!E871),PROPER(citizen_services_records_log!E871),ISBLANK(citizen_services_records_log!E871),"None")</f>
        <v>Kagiso Radebe</v>
      </c>
      <c r="F871" s="6" cm="1">
        <f t="array" ref="F871">_xlfn.IFS(ISBLANK(citizen_services_records_log!F871),"None", TYPE(citizen_services_records_log!F871)=1,citizen_services_records_log!F871,citizen_services_records_log!F871="ID NOT PROVIDED","ID not provided" )</f>
        <v>6210000000000</v>
      </c>
      <c r="G871" s="4">
        <f>IF(ISBLANK(citizen_services_records_log!G871),"None",IF(ISNUMBER(citizen_services_records_log!G871),citizen_services_records_log!G871,DATE(RIGHT(citizen_services_records_log!G871,4),MID(citizen_services_records_log!G871,4,2),LEFT(citizen_services_records_log!G871,2))))</f>
        <v>22911</v>
      </c>
      <c r="H871" s="5" t="str" cm="1">
        <f t="array" ref="H871">_xlfn.IFS(citizen_services_records_log!H871="M", "Male", citizen_services_records_log!H871 = "F", "Female", citizen_services_records_log!H871="male", "Male", citizen_services_records_log!H871="female","Female", ISBLANK(citizen_services_records_log!H871),"None", citizen_services_records_log!H871 = "Female", "Female", citizen_services_records_log!H871="Male","Male")</f>
        <v>Male</v>
      </c>
      <c r="I871" s="6" t="str">
        <f>IF(OR(ISBLANK(citizen_services_records_log!I871),UPPER(TRIM(citizen_services_records_log!I871))="N/A"),"None",_xlfn.LET(_xlpm.d,RIGHT(SUBSTITUTE(SUBSTITUTE(SUBSTITUTE(SUBSTITUTE(citizen_services_records_log!I871," ",""),"-",""),"(",""),")",""),9),"0"&amp;LEFT(_xlpm.d,2)&amp;" "&amp;MID(_xlpm.d,3,3)&amp;" "&amp;RIGHT(_xlpm.d,4)))</f>
        <v>None</v>
      </c>
      <c r="J871" s="5" t="str" cm="1">
        <f t="array" ref="J871">_xlfn.IFS(ISTEXT(citizen_services_records_log!J871),citizen_services_records_log!J871,ISBLANK(citizen_services_records_log!J871),"None")</f>
        <v>Ward 10</v>
      </c>
      <c r="K871" s="5" t="str" cm="1">
        <f t="array" ref="K871">_xlfn.IFS(ISTEXT(citizen_services_records_log!K871),citizen_services_records_log!K871, ISBLANK(citizen_services_records_log!K871),"None")</f>
        <v>None</v>
      </c>
      <c r="L871" s="5" t="str" cm="1">
        <f t="array" ref="L871">SUBSTITUTE(PROPER(_xlfn.IFS(ISTEXT(citizen_services_records_log!L871),citizen_services_records_log!L871, ISBLANK(citizen_services_records_log!L871),"None")),"Id","ID",1)</f>
        <v>Approved</v>
      </c>
      <c r="M871" s="5" t="str" cm="1">
        <f t="array" ref="M871">IF(citizen_services_records_log!M871 = "Re-opened","Re-opened",PROPER(_xlfn.IFS(ISTEXT(citizen_services_records_log!M871),citizen_services_records_log!M871, ISBLANK(citizen_services_records_log!M871),"None")))</f>
        <v>Captured</v>
      </c>
      <c r="N871" s="5" t="str" cm="1">
        <f t="array" ref="N871">(_xlfn.IFS(ISTEXT(citizen_services_records_log!N871),citizen_services_records_log!N871,ISBLANK(citizen_services_records_log!N871),"None"))</f>
        <v>Q060</v>
      </c>
      <c r="O871" s="5" t="str" cm="1">
        <f t="array" ref="O871">_xlfn.IFS(ISTEXT(citizen_services_records_log!O871),PROPER(citizen_services_records_log!O871),ISBLANK(citizen_services_records_log!O871),"None")</f>
        <v>Palesa Coetzee</v>
      </c>
      <c r="P871" s="4" t="str">
        <f>IF(ISBLANK(citizen_services_records_log!P871),"None",IF(ISNUMBER(citizen_services_records_log!P871),citizen_services_records_log!P871,DATE(RIGHT(citizen_services_records_log!P871,4),MID(citizen_services_records_log!P871,4,2),LEFT(citizen_services_records_log!P871,2))))</f>
        <v>None</v>
      </c>
      <c r="Q871" s="5" t="str" cm="1">
        <f t="array" ref="Q871">SUBSTITUTE(_xlfn.IFS(ISTEXT(citizen_services_records_log!Q871),PROPER(citizen_services_records_log!Q871),ISBLANK(citizen_services_records_log!Q871),"None"),"Id","ID",1)</f>
        <v>Interpreter Required - Assisted In Sesotho</v>
      </c>
    </row>
    <row r="872" spans="1:17" x14ac:dyDescent="0.3">
      <c r="A872" s="5" t="str">
        <f>IF(ISBLANK(citizen_services_records_log!A872),"None",(CONCATENATE(UPPER(_xlfn.TEXTBEFORE(SUBSTITUTE(citizen_services_records_log!A872, "-", ""), {"0","1","2","3","4","5","6","7","8","9"}, 1)),"-",RIGHT(citizen_services_records_log!A872,6))))</f>
        <v>MUN-000598</v>
      </c>
      <c r="B872" s="2">
        <f>IF(ISBLANK(citizen_services_records_log!B872),"None",IF(ISNUMBER(citizen_services_records_log!B872),citizen_services_records_log!B872,DATE(RIGHT(citizen_services_records_log!B872,4),MID(citizen_services_records_log!B872,4,2),LEFT(citizen_services_records_log!B872,2))))</f>
        <v>46267</v>
      </c>
      <c r="C872" s="5" t="str">
        <f>IF(citizen_services_records_log!C872 = "SASSA Grant Status Enquiry","SASSA - Grant Status Enquiry",IF(citizen_services_records_log!C872 = "SASSA Grant Application",  "SASSA - Grant Application", IF(citizen_services_records_log!C872=0,"None", citizen_services_records_log!C872)))</f>
        <v>Municipal - Service Request</v>
      </c>
      <c r="D872" s="5" t="str" cm="1">
        <f t="array" ref="D872">_xlfn.IFS(ISTEXT(citizen_services_records_log!D872),PROPER(citizen_services_records_log!D872),ISBLANK(citizen_services_records_log!D872),"None")</f>
        <v>Sasolburg Home Affairs</v>
      </c>
      <c r="E872" s="5" t="str" cm="1">
        <f t="array" ref="E872">_xlfn.IFS(ISTEXT(citizen_services_records_log!E872),PROPER(citizen_services_records_log!E872),ISBLANK(citizen_services_records_log!E872),"None")</f>
        <v>Marie Steyn</v>
      </c>
      <c r="F872" s="6" cm="1">
        <f t="array" ref="F872">_xlfn.IFS(ISBLANK(citizen_services_records_log!F872),"None", TYPE(citizen_services_records_log!F872)=1,citizen_services_records_log!F872,citizen_services_records_log!F872="ID NOT PROVIDED","ID not provided" )</f>
        <v>110000000000</v>
      </c>
      <c r="G872" s="4">
        <f>IF(ISBLANK(citizen_services_records_log!G872),"None",IF(ISNUMBER(citizen_services_records_log!G872),citizen_services_records_log!G872,DATE(RIGHT(citizen_services_records_log!G872,4),MID(citizen_services_records_log!G872,4,2),LEFT(citizen_services_records_log!G872,2))))</f>
        <v>37188</v>
      </c>
      <c r="H872" s="5" t="str" cm="1">
        <f t="array" ref="H872">_xlfn.IFS(citizen_services_records_log!H872="M", "Male", citizen_services_records_log!H872 = "F", "Female", citizen_services_records_log!H872="male", "Male", citizen_services_records_log!H872="female","Female", ISBLANK(citizen_services_records_log!H872),"None", citizen_services_records_log!H872 = "Female", "Female", citizen_services_records_log!H872="Male","Male")</f>
        <v>Female</v>
      </c>
      <c r="I872" s="6" t="str">
        <f>IF(OR(ISBLANK(citizen_services_records_log!I872),UPPER(TRIM(citizen_services_records_log!I872))="N/A"),"None",_xlfn.LET(_xlpm.d,RIGHT(SUBSTITUTE(SUBSTITUTE(SUBSTITUTE(SUBSTITUTE(citizen_services_records_log!I872," ",""),"-",""),"(",""),")",""),9),"0"&amp;LEFT(_xlpm.d,2)&amp;" "&amp;MID(_xlpm.d,3,3)&amp;" "&amp;RIGHT(_xlpm.d,4)))</f>
        <v>069 366 8710</v>
      </c>
      <c r="J872" s="5" t="str" cm="1">
        <f t="array" ref="J872">_xlfn.IFS(ISTEXT(citizen_services_records_log!J872),citizen_services_records_log!J872,ISBLANK(citizen_services_records_log!J872),"None")</f>
        <v>Ward 3 (Informal Settlement)</v>
      </c>
      <c r="K872" s="5" t="str" cm="1">
        <f t="array" ref="K872">_xlfn.IFS(ISTEXT(citizen_services_records_log!K872),citizen_services_records_log!K872, ISBLANK(citizen_services_records_log!K872),"None")</f>
        <v>None</v>
      </c>
      <c r="L872" s="5" t="str" cm="1">
        <f t="array" ref="L872">SUBSTITUTE(PROPER(_xlfn.IFS(ISTEXT(citizen_services_records_log!L872),citizen_services_records_log!L872, ISBLANK(citizen_services_records_log!L872),"None")),"Id","ID",1)</f>
        <v>None</v>
      </c>
      <c r="M872" s="5" t="str" cm="1">
        <f t="array" ref="M872">IF(citizen_services_records_log!M872 = "Re-opened","Re-opened",PROPER(_xlfn.IFS(ISTEXT(citizen_services_records_log!M872),citizen_services_records_log!M872, ISBLANK(citizen_services_records_log!M872),"None")))</f>
        <v>Re-opened</v>
      </c>
      <c r="N872" s="5" t="str" cm="1">
        <f t="array" ref="N872">(_xlfn.IFS(ISTEXT(citizen_services_records_log!N872),citizen_services_records_log!N872,ISBLANK(citizen_services_records_log!N872),"None"))</f>
        <v>Q202</v>
      </c>
      <c r="O872" s="5" t="str" cm="1">
        <f t="array" ref="O872">_xlfn.IFS(ISTEXT(citizen_services_records_log!O872),PROPER(citizen_services_records_log!O872),ISBLANK(citizen_services_records_log!O872),"None")</f>
        <v>Werner Mahlangu</v>
      </c>
      <c r="P872" s="4" t="str">
        <f>IF(ISBLANK(citizen_services_records_log!P872),"None",IF(ISNUMBER(citizen_services_records_log!P872),citizen_services_records_log!P872,DATE(RIGHT(citizen_services_records_log!P872,4),MID(citizen_services_records_log!P872,4,2),LEFT(citizen_services_records_log!P872,2))))</f>
        <v>None</v>
      </c>
      <c r="Q872" s="5" t="str" cm="1">
        <f t="array" ref="Q872">SUBSTITUTE(_xlfn.IFS(ISTEXT(citizen_services_records_log!Q872),PROPER(citizen_services_records_log!Q872),ISBLANK(citizen_services_records_log!Q872),"None"),"Id","ID",1)</f>
        <v>Duplicate Application Found On System - Flagged</v>
      </c>
    </row>
    <row r="873" spans="1:17" x14ac:dyDescent="0.3">
      <c r="A873" s="5" t="str">
        <f>IF(ISBLANK(citizen_services_records_log!A873),"None",(CONCATENATE(UPPER(_xlfn.TEXTBEFORE(SUBSTITUTE(citizen_services_records_log!A873, "-", ""), {"0","1","2","3","4","5","6","7","8","9"}, 1)),"-",RIGHT(citizen_services_records_log!A873,6))))</f>
        <v>SASSA-000762</v>
      </c>
      <c r="B873" s="2">
        <f>IF(ISBLANK(citizen_services_records_log!B873),"None",IF(ISNUMBER(citizen_services_records_log!B873),citizen_services_records_log!B873,DATE(RIGHT(citizen_services_records_log!B873,4),MID(citizen_services_records_log!B873,4,2),LEFT(citizen_services_records_log!B873,2))))</f>
        <v>46008</v>
      </c>
      <c r="C873" s="5" t="str">
        <f>IF(citizen_services_records_log!C873 = "SASSA Grant Status Enquiry","SASSA - Grant Status Enquiry",IF(citizen_services_records_log!C873 = "SASSA Grant Application",  "SASSA - Grant Application", IF(citizen_services_records_log!C873=0,"None", citizen_services_records_log!C873)))</f>
        <v>SASSA - Grant Status Enquiry</v>
      </c>
      <c r="D873" s="5" t="str" cm="1">
        <f t="array" ref="D873">_xlfn.IFS(ISTEXT(citizen_services_records_log!D873),PROPER(citizen_services_records_log!D873),ISBLANK(citizen_services_records_log!D873),"None")</f>
        <v>Vanderbijlpark Home Affairs</v>
      </c>
      <c r="E873" s="5" t="str" cm="1">
        <f t="array" ref="E873">_xlfn.IFS(ISTEXT(citizen_services_records_log!E873),PROPER(citizen_services_records_log!E873),ISBLANK(citizen_services_records_log!E873),"None")</f>
        <v>Dorah Steyn</v>
      </c>
      <c r="F873" s="6" cm="1">
        <f t="array" ref="F873">_xlfn.IFS(ISBLANK(citizen_services_records_log!F873),"None", TYPE(citizen_services_records_log!F873)=1,citizen_services_records_log!F873,citizen_services_records_log!F873="ID NOT PROVIDED","ID not provided" )</f>
        <v>7600000000000</v>
      </c>
      <c r="G873" s="4">
        <f>IF(ISBLANK(citizen_services_records_log!G873),"None",IF(ISNUMBER(citizen_services_records_log!G873),citizen_services_records_log!G873,DATE(RIGHT(citizen_services_records_log!G873,4),MID(citizen_services_records_log!G873,4,2),LEFT(citizen_services_records_log!G873,2))))</f>
        <v>27852</v>
      </c>
      <c r="H873" s="5" t="str" cm="1">
        <f t="array" ref="H873">_xlfn.IFS(citizen_services_records_log!H873="M", "Male", citizen_services_records_log!H873 = "F", "Female", citizen_services_records_log!H873="male", "Male", citizen_services_records_log!H873="female","Female", ISBLANK(citizen_services_records_log!H873),"None", citizen_services_records_log!H873 = "Female", "Female", citizen_services_records_log!H873="Male","Male")</f>
        <v>Female</v>
      </c>
      <c r="I873" s="6" t="str">
        <f>IF(OR(ISBLANK(citizen_services_records_log!I873),UPPER(TRIM(citizen_services_records_log!I873))="N/A"),"None",_xlfn.LET(_xlpm.d,RIGHT(SUBSTITUTE(SUBSTITUTE(SUBSTITUTE(SUBSTITUTE(citizen_services_records_log!I873," ",""),"-",""),"(",""),")",""),9),"0"&amp;LEFT(_xlpm.d,2)&amp;" "&amp;MID(_xlpm.d,3,3)&amp;" "&amp;RIGHT(_xlpm.d,4)))</f>
        <v>068 958 7052</v>
      </c>
      <c r="J873" s="5" t="str" cm="1">
        <f t="array" ref="J873">_xlfn.IFS(ISTEXT(citizen_services_records_log!J873),citizen_services_records_log!J873,ISBLANK(citizen_services_records_log!J873),"None")</f>
        <v>Ward 4</v>
      </c>
      <c r="K873" s="5" t="str" cm="1">
        <f t="array" ref="K873">_xlfn.IFS(ISTEXT(citizen_services_records_log!K873),citizen_services_records_log!K873, ISBLANK(citizen_services_records_log!K873),"None")</f>
        <v>SRD Grant</v>
      </c>
      <c r="L873" s="5" t="str" cm="1">
        <f t="array" ref="L873">SUBSTITUTE(PROPER(_xlfn.IFS(ISTEXT(citizen_services_records_log!L873),citizen_services_records_log!L873, ISBLANK(citizen_services_records_log!L873),"None")),"Id","ID",1)</f>
        <v>Awaiting Home Affairs Confirmation</v>
      </c>
      <c r="M873" s="5" t="str" cm="1">
        <f t="array" ref="M873">IF(citizen_services_records_log!M873 = "Re-opened","Re-opened",PROPER(_xlfn.IFS(ISTEXT(citizen_services_records_log!M873),citizen_services_records_log!M873, ISBLANK(citizen_services_records_log!M873),"None")))</f>
        <v>Awaiting Documents</v>
      </c>
      <c r="N873" s="5" t="str" cm="1">
        <f t="array" ref="N873">(_xlfn.IFS(ISTEXT(citizen_services_records_log!N873),citizen_services_records_log!N873,ISBLANK(citizen_services_records_log!N873),"None"))</f>
        <v>Q146</v>
      </c>
      <c r="O873" s="5" t="str" cm="1">
        <f t="array" ref="O873">_xlfn.IFS(ISTEXT(citizen_services_records_log!O873),PROPER(citizen_services_records_log!O873),ISBLANK(citizen_services_records_log!O873),"None")</f>
        <v>Refilwe Radebe</v>
      </c>
      <c r="P873" s="4">
        <f>IF(ISBLANK(citizen_services_records_log!P873),"None",IF(ISNUMBER(citizen_services_records_log!P873),citizen_services_records_log!P873,DATE(RIGHT(citizen_services_records_log!P873,4),MID(citizen_services_records_log!P873,4,2),LEFT(citizen_services_records_log!P873,2))))</f>
        <v>46029</v>
      </c>
      <c r="Q873" s="5" t="str" cm="1">
        <f t="array" ref="Q873">SUBSTITUTE(_xlfn.IFS(ISTEXT(citizen_services_records_log!Q873),PROPER(citizen_services_records_log!Q873),ISBLANK(citizen_services_records_log!Q873),"None"),"Id","ID",1)</f>
        <v>Incorrect ID Number Provided Initially, Corrected</v>
      </c>
    </row>
    <row r="874" spans="1:17" x14ac:dyDescent="0.3">
      <c r="A874" s="5" t="str">
        <f>IF(ISBLANK(citizen_services_records_log!A874),"None",(CONCATENATE(UPPER(_xlfn.TEXTBEFORE(SUBSTITUTE(citizen_services_records_log!A874, "-", ""), {"0","1","2","3","4","5","6","7","8","9"}, 1)),"-",RIGHT(citizen_services_records_log!A874,6))))</f>
        <v>SASSA-000155</v>
      </c>
      <c r="B874" s="2">
        <f>IF(ISBLANK(citizen_services_records_log!B874),"None",IF(ISNUMBER(citizen_services_records_log!B874),citizen_services_records_log!B874,DATE(RIGHT(citizen_services_records_log!B874,4),MID(citizen_services_records_log!B874,4,2),LEFT(citizen_services_records_log!B874,2))))</f>
        <v>46057</v>
      </c>
      <c r="C874" s="5" t="str">
        <f>IF(citizen_services_records_log!C874 = "SASSA Grant Status Enquiry","SASSA - Grant Status Enquiry",IF(citizen_services_records_log!C874 = "SASSA Grant Application",  "SASSA - Grant Application", IF(citizen_services_records_log!C874=0,"None", citizen_services_records_log!C874)))</f>
        <v>SASSA - Grant Application</v>
      </c>
      <c r="D874" s="5" t="str" cm="1">
        <f t="array" ref="D874">_xlfn.IFS(ISTEXT(citizen_services_records_log!D874),PROPER(citizen_services_records_log!D874),ISBLANK(citizen_services_records_log!D874),"None")</f>
        <v>Evaton Sassa Office</v>
      </c>
      <c r="E874" s="5" t="str" cm="1">
        <f t="array" ref="E874">_xlfn.IFS(ISTEXT(citizen_services_records_log!E874),PROPER(citizen_services_records_log!E874),ISBLANK(citizen_services_records_log!E874),"None")</f>
        <v>Thabo Sithole</v>
      </c>
      <c r="F874" s="6" cm="1">
        <f t="array" ref="F874">_xlfn.IFS(ISBLANK(citizen_services_records_log!F874),"None", TYPE(citizen_services_records_log!F874)=1,citizen_services_records_log!F874,citizen_services_records_log!F874="ID NOT PROVIDED","ID not provided" )</f>
        <v>9610000000000</v>
      </c>
      <c r="G874" s="4">
        <f>IF(ISBLANK(citizen_services_records_log!G874),"None",IF(ISNUMBER(citizen_services_records_log!G874),citizen_services_records_log!G874,DATE(RIGHT(citizen_services_records_log!G874,4),MID(citizen_services_records_log!G874,4,2),LEFT(citizen_services_records_log!G874,2))))</f>
        <v>35344</v>
      </c>
      <c r="H874" s="5" t="str" cm="1">
        <f t="array" ref="H874">_xlfn.IFS(citizen_services_records_log!H874="M", "Male", citizen_services_records_log!H874 = "F", "Female", citizen_services_records_log!H874="male", "Male", citizen_services_records_log!H874="female","Female", ISBLANK(citizen_services_records_log!H874),"None", citizen_services_records_log!H874 = "Female", "Female", citizen_services_records_log!H874="Male","Male")</f>
        <v>None</v>
      </c>
      <c r="I874" s="6" t="str">
        <f>IF(OR(ISBLANK(citizen_services_records_log!I874),UPPER(TRIM(citizen_services_records_log!I874))="N/A"),"None",_xlfn.LET(_xlpm.d,RIGHT(SUBSTITUTE(SUBSTITUTE(SUBSTITUTE(SUBSTITUTE(citizen_services_records_log!I874," ",""),"-",""),"(",""),")",""),9),"0"&amp;LEFT(_xlpm.d,2)&amp;" "&amp;MID(_xlpm.d,3,3)&amp;" "&amp;RIGHT(_xlpm.d,4)))</f>
        <v>082 384 0891</v>
      </c>
      <c r="J874" s="5" t="str" cm="1">
        <f t="array" ref="J874">_xlfn.IFS(ISTEXT(citizen_services_records_log!J874),citizen_services_records_log!J874,ISBLANK(citizen_services_records_log!J874),"None")</f>
        <v>Ward 24</v>
      </c>
      <c r="K874" s="5" t="str" cm="1">
        <f t="array" ref="K874">_xlfn.IFS(ISTEXT(citizen_services_records_log!K874),citizen_services_records_log!K874, ISBLANK(citizen_services_records_log!K874),"None")</f>
        <v>Child Support Grant</v>
      </c>
      <c r="L874" s="5" t="str" cm="1">
        <f t="array" ref="L874">SUBSTITUTE(PROPER(_xlfn.IFS(ISTEXT(citizen_services_records_log!L874),citizen_services_records_log!L874, ISBLANK(citizen_services_records_log!L874),"None")),"Id","ID",1)</f>
        <v>Complete</v>
      </c>
      <c r="M874" s="5" t="str" cm="1">
        <f t="array" ref="M874">IF(citizen_services_records_log!M874 = "Re-opened","Re-opened",PROPER(_xlfn.IFS(ISTEXT(citizen_services_records_log!M874),citizen_services_records_log!M874, ISBLANK(citizen_services_records_log!M874),"None")))</f>
        <v>Resolved</v>
      </c>
      <c r="N874" s="5" t="str" cm="1">
        <f t="array" ref="N874">(_xlfn.IFS(ISTEXT(citizen_services_records_log!N874),citizen_services_records_log!N874,ISBLANK(citizen_services_records_log!N874),"None"))</f>
        <v>None</v>
      </c>
      <c r="O874" s="5" t="str" cm="1">
        <f t="array" ref="O874">_xlfn.IFS(ISTEXT(citizen_services_records_log!O874),PROPER(citizen_services_records_log!O874),ISBLANK(citizen_services_records_log!O874),"None")</f>
        <v>Marius Khumalo</v>
      </c>
      <c r="P874" s="4" t="str">
        <f>IF(ISBLANK(citizen_services_records_log!P874),"None",IF(ISNUMBER(citizen_services_records_log!P874),citizen_services_records_log!P874,DATE(RIGHT(citizen_services_records_log!P874,4),MID(citizen_services_records_log!P874,4,2),LEFT(citizen_services_records_log!P874,2))))</f>
        <v>None</v>
      </c>
      <c r="Q874" s="5" t="str" cm="1">
        <f t="array" ref="Q874">SUBSTITUTE(_xlfn.IFS(ISTEXT(citizen_services_records_log!Q874),PROPER(citizen_services_records_log!Q874),ISBLANK(citizen_services_records_log!Q874),"None"),"Id","ID",1)</f>
        <v>Follow-Up Call Required To Confirm Banking Details</v>
      </c>
    </row>
    <row r="875" spans="1:17" x14ac:dyDescent="0.3">
      <c r="A875" s="5" t="str">
        <f>IF(ISBLANK(citizen_services_records_log!A875),"None",(CONCATENATE(UPPER(_xlfn.TEXTBEFORE(SUBSTITUTE(citizen_services_records_log!A875, "-", ""), {"0","1","2","3","4","5","6","7","8","9"}, 1)),"-",RIGHT(citizen_services_records_log!A875,6))))</f>
        <v>SASSA-000431</v>
      </c>
      <c r="B875" s="2">
        <f>IF(ISBLANK(citizen_services_records_log!B875),"None",IF(ISNUMBER(citizen_services_records_log!B875),citizen_services_records_log!B875,DATE(RIGHT(citizen_services_records_log!B875,4),MID(citizen_services_records_log!B875,4,2),LEFT(citizen_services_records_log!B875,2))))</f>
        <v>46101</v>
      </c>
      <c r="C875" s="5" t="str">
        <f>IF(citizen_services_records_log!C875 = "SASSA Grant Status Enquiry","SASSA - Grant Status Enquiry",IF(citizen_services_records_log!C875 = "SASSA Grant Application",  "SASSA - Grant Application", IF(citizen_services_records_log!C875=0,"None", citizen_services_records_log!C875)))</f>
        <v>SASSA - Grant Status Enquiry</v>
      </c>
      <c r="D875" s="5" t="str" cm="1">
        <f t="array" ref="D875">_xlfn.IFS(ISTEXT(citizen_services_records_log!D875),PROPER(citizen_services_records_log!D875),ISBLANK(citizen_services_records_log!D875),"None")</f>
        <v>Vanderbijlpark Home Affairs</v>
      </c>
      <c r="E875" s="5" t="str" cm="1">
        <f t="array" ref="E875">_xlfn.IFS(ISTEXT(citizen_services_records_log!E875),PROPER(citizen_services_records_log!E875),ISBLANK(citizen_services_records_log!E875),"None")</f>
        <v>Lindiwe Mokoena</v>
      </c>
      <c r="F875" s="6" cm="1">
        <f t="array" ref="F875">_xlfn.IFS(ISBLANK(citizen_services_records_log!F875),"None", TYPE(citizen_services_records_log!F875)=1,citizen_services_records_log!F875,citizen_services_records_log!F875="ID NOT PROVIDED","ID not provided" )</f>
        <v>709000000000</v>
      </c>
      <c r="G875" s="4">
        <f>IF(ISBLANK(citizen_services_records_log!G875),"None",IF(ISNUMBER(citizen_services_records_log!G875),citizen_services_records_log!G875,DATE(RIGHT(citizen_services_records_log!G875,4),MID(citizen_services_records_log!G875,4,2),LEFT(citizen_services_records_log!G875,2))))</f>
        <v>39327</v>
      </c>
      <c r="H875" s="5" t="str" cm="1">
        <f t="array" ref="H875">_xlfn.IFS(citizen_services_records_log!H875="M", "Male", citizen_services_records_log!H875 = "F", "Female", citizen_services_records_log!H875="male", "Male", citizen_services_records_log!H875="female","Female", ISBLANK(citizen_services_records_log!H875),"None", citizen_services_records_log!H875 = "Female", "Female", citizen_services_records_log!H875="Male","Male")</f>
        <v>Female</v>
      </c>
      <c r="I875" s="6" t="str">
        <f>IF(OR(ISBLANK(citizen_services_records_log!I875),UPPER(TRIM(citizen_services_records_log!I875))="N/A"),"None",_xlfn.LET(_xlpm.d,RIGHT(SUBSTITUTE(SUBSTITUTE(SUBSTITUTE(SUBSTITUTE(citizen_services_records_log!I875," ",""),"-",""),"(",""),")",""),9),"0"&amp;LEFT(_xlpm.d,2)&amp;" "&amp;MID(_xlpm.d,3,3)&amp;" "&amp;RIGHT(_xlpm.d,4)))</f>
        <v>060 886 7583</v>
      </c>
      <c r="J875" s="5" t="str" cm="1">
        <f t="array" ref="J875">_xlfn.IFS(ISTEXT(citizen_services_records_log!J875),citizen_services_records_log!J875,ISBLANK(citizen_services_records_log!J875),"None")</f>
        <v>Ward 1</v>
      </c>
      <c r="K875" s="5" t="str" cm="1">
        <f t="array" ref="K875">_xlfn.IFS(ISTEXT(citizen_services_records_log!K875),citizen_services_records_log!K875, ISBLANK(citizen_services_records_log!K875),"None")</f>
        <v>None</v>
      </c>
      <c r="L875" s="5" t="str" cm="1">
        <f t="array" ref="L875">SUBSTITUTE(PROPER(_xlfn.IFS(ISTEXT(citizen_services_records_log!L875),citizen_services_records_log!L875, ISBLANK(citizen_services_records_log!L875),"None")),"Id","ID",1)</f>
        <v>Awaiting Home Affairs Confirmation</v>
      </c>
      <c r="M875" s="5" t="str" cm="1">
        <f t="array" ref="M875">IF(citizen_services_records_log!M875 = "Re-opened","Re-opened",PROPER(_xlfn.IFS(ISTEXT(citizen_services_records_log!M875),citizen_services_records_log!M875, ISBLANK(citizen_services_records_log!M875),"None")))</f>
        <v>Captured</v>
      </c>
      <c r="N875" s="5" t="str" cm="1">
        <f t="array" ref="N875">(_xlfn.IFS(ISTEXT(citizen_services_records_log!N875),citizen_services_records_log!N875,ISBLANK(citizen_services_records_log!N875),"None"))</f>
        <v>Q235</v>
      </c>
      <c r="O875" s="5" t="str" cm="1">
        <f t="array" ref="O875">_xlfn.IFS(ISTEXT(citizen_services_records_log!O875),PROPER(citizen_services_records_log!O875),ISBLANK(citizen_services_records_log!O875),"None")</f>
        <v>Refilwe Radebe</v>
      </c>
      <c r="P875" s="4">
        <f>IF(ISBLANK(citizen_services_records_log!P875),"None",IF(ISNUMBER(citizen_services_records_log!P875),citizen_services_records_log!P875,DATE(RIGHT(citizen_services_records_log!P875,4),MID(citizen_services_records_log!P875,4,2),LEFT(citizen_services_records_log!P875,2))))</f>
        <v>46118</v>
      </c>
      <c r="Q875" s="5" t="str" cm="1">
        <f t="array" ref="Q875">SUBSTITUTE(_xlfn.IFS(ISTEXT(citizen_services_records_log!Q875),PROPER(citizen_services_records_log!Q875),ISBLANK(citizen_services_records_log!Q875),"None"),"Id","ID",1)</f>
        <v>Home Affairs System Down For Maintenance During Visit</v>
      </c>
    </row>
    <row r="876" spans="1:17" x14ac:dyDescent="0.3">
      <c r="A876" s="5" t="str">
        <f>IF(ISBLANK(citizen_services_records_log!A876),"None",(CONCATENATE(UPPER(_xlfn.TEXTBEFORE(SUBSTITUTE(citizen_services_records_log!A876, "-", ""), {"0","1","2","3","4","5","6","7","8","9"}, 1)),"-",RIGHT(citizen_services_records_log!A876,6))))</f>
        <v>DHA-000404</v>
      </c>
      <c r="B876" s="2">
        <f>IF(ISBLANK(citizen_services_records_log!B876),"None",IF(ISNUMBER(citizen_services_records_log!B876),citizen_services_records_log!B876,DATE(RIGHT(citizen_services_records_log!B876,4),MID(citizen_services_records_log!B876,4,2),LEFT(citizen_services_records_log!B876,2))))</f>
        <v>46082</v>
      </c>
      <c r="C876" s="5" t="str">
        <f>IF(citizen_services_records_log!C876 = "SASSA Grant Status Enquiry","SASSA - Grant Status Enquiry",IF(citizen_services_records_log!C876 = "SASSA Grant Application",  "SASSA - Grant Application", IF(citizen_services_records_log!C876=0,"None", citizen_services_records_log!C876)))</f>
        <v>Home Affairs - ID Application</v>
      </c>
      <c r="D876" s="5" t="str" cm="1">
        <f t="array" ref="D876">_xlfn.IFS(ISTEXT(citizen_services_records_log!D876),PROPER(citizen_services_records_log!D876),ISBLANK(citizen_services_records_log!D876),"None")</f>
        <v>Vanderbijlpark Home Affairs</v>
      </c>
      <c r="E876" s="5" t="str" cm="1">
        <f t="array" ref="E876">_xlfn.IFS(ISTEXT(citizen_services_records_log!E876),PROPER(citizen_services_records_log!E876),ISBLANK(citizen_services_records_log!E876),"None")</f>
        <v>Elizabeth Mahlangu</v>
      </c>
      <c r="F876" s="6" cm="1">
        <f t="array" ref="F876">_xlfn.IFS(ISBLANK(citizen_services_records_log!F876),"None", TYPE(citizen_services_records_log!F876)=1,citizen_services_records_log!F876,citizen_services_records_log!F876="ID NOT PROVIDED","ID not provided" )</f>
        <v>6810000000000</v>
      </c>
      <c r="G876" s="4">
        <f>IF(ISBLANK(citizen_services_records_log!G876),"None",IF(ISNUMBER(citizen_services_records_log!G876),citizen_services_records_log!G876,DATE(RIGHT(citizen_services_records_log!G876,4),MID(citizen_services_records_log!G876,4,2),LEFT(citizen_services_records_log!G876,2))))</f>
        <v>24984</v>
      </c>
      <c r="H876" s="5" t="str" cm="1">
        <f t="array" ref="H876">_xlfn.IFS(citizen_services_records_log!H876="M", "Male", citizen_services_records_log!H876 = "F", "Female", citizen_services_records_log!H876="male", "Male", citizen_services_records_log!H876="female","Female", ISBLANK(citizen_services_records_log!H876),"None", citizen_services_records_log!H876 = "Female", "Female", citizen_services_records_log!H876="Male","Male")</f>
        <v>Female</v>
      </c>
      <c r="I876" s="6" t="str">
        <f>IF(OR(ISBLANK(citizen_services_records_log!I876),UPPER(TRIM(citizen_services_records_log!I876))="N/A"),"None",_xlfn.LET(_xlpm.d,RIGHT(SUBSTITUTE(SUBSTITUTE(SUBSTITUTE(SUBSTITUTE(citizen_services_records_log!I876," ",""),"-",""),"(",""),")",""),9),"0"&amp;LEFT(_xlpm.d,2)&amp;" "&amp;MID(_xlpm.d,3,3)&amp;" "&amp;RIGHT(_xlpm.d,4)))</f>
        <v>084 439 8959</v>
      </c>
      <c r="J876" s="5" t="str" cm="1">
        <f t="array" ref="J876">_xlfn.IFS(ISTEXT(citizen_services_records_log!J876),citizen_services_records_log!J876,ISBLANK(citizen_services_records_log!J876),"None")</f>
        <v>Ward 13</v>
      </c>
      <c r="K876" s="5" t="str" cm="1">
        <f t="array" ref="K876">_xlfn.IFS(ISTEXT(citizen_services_records_log!K876),citizen_services_records_log!K876, ISBLANK(citizen_services_records_log!K876),"None")</f>
        <v>None</v>
      </c>
      <c r="L876" s="5" t="str" cm="1">
        <f t="array" ref="L876">SUBSTITUTE(PROPER(_xlfn.IFS(ISTEXT(citizen_services_records_log!L876),citizen_services_records_log!L876, ISBLANK(citizen_services_records_log!L876),"None")),"Id","ID",1)</f>
        <v>Rejected</v>
      </c>
      <c r="M876" s="5" t="str" cm="1">
        <f t="array" ref="M876">IF(citizen_services_records_log!M876 = "Re-opened","Re-opened",PROPER(_xlfn.IFS(ISTEXT(citizen_services_records_log!M876),citizen_services_records_log!M876, ISBLANK(citizen_services_records_log!M876),"None")))</f>
        <v>Re-opened</v>
      </c>
      <c r="N876" s="5" t="str" cm="1">
        <f t="array" ref="N876">(_xlfn.IFS(ISTEXT(citizen_services_records_log!N876),citizen_services_records_log!N876,ISBLANK(citizen_services_records_log!N876),"None"))</f>
        <v>Q228</v>
      </c>
      <c r="O876" s="5" t="str" cm="1">
        <f t="array" ref="O876">_xlfn.IFS(ISTEXT(citizen_services_records_log!O876),PROPER(citizen_services_records_log!O876),ISBLANK(citizen_services_records_log!O876),"None")</f>
        <v>Chris Radebe</v>
      </c>
      <c r="P876" s="4" t="str">
        <f>IF(ISBLANK(citizen_services_records_log!P876),"None",IF(ISNUMBER(citizen_services_records_log!P876),citizen_services_records_log!P876,DATE(RIGHT(citizen_services_records_log!P876,4),MID(citizen_services_records_log!P876,4,2),LEFT(citizen_services_records_log!P876,2))))</f>
        <v>None</v>
      </c>
      <c r="Q876" s="5" t="str" cm="1">
        <f t="array" ref="Q876">SUBSTITUTE(_xlfn.IFS(ISTEXT(citizen_services_records_log!Q876),PROPER(citizen_services_records_log!Q876),ISBLANK(citizen_services_records_log!Q876),"None"),"Id","ID",1)</f>
        <v>Applicant Referred To Social Worker</v>
      </c>
    </row>
    <row r="877" spans="1:17" x14ac:dyDescent="0.3">
      <c r="A877" s="5" t="str">
        <f>IF(ISBLANK(citizen_services_records_log!A877),"None",(CONCATENATE(UPPER(_xlfn.TEXTBEFORE(SUBSTITUTE(citizen_services_records_log!A877, "-", ""), {"0","1","2","3","4","5","6","7","8","9"}, 1)),"-",RIGHT(citizen_services_records_log!A877,6))))</f>
        <v>DHA-000182</v>
      </c>
      <c r="B877" s="2">
        <f>IF(ISBLANK(citizen_services_records_log!B877),"None",IF(ISNUMBER(citizen_services_records_log!B877),citizen_services_records_log!B877,DATE(RIGHT(citizen_services_records_log!B877,4),MID(citizen_services_records_log!B877,4,2),LEFT(citizen_services_records_log!B877,2))))</f>
        <v>46109</v>
      </c>
      <c r="C877" s="5" t="str">
        <f>IF(citizen_services_records_log!C877 = "SASSA Grant Status Enquiry","SASSA - Grant Status Enquiry",IF(citizen_services_records_log!C877 = "SASSA Grant Application",  "SASSA - Grant Application", IF(citizen_services_records_log!C877=0,"None", citizen_services_records_log!C877)))</f>
        <v>Home Affairs - ID Application</v>
      </c>
      <c r="D877" s="5" t="str" cm="1">
        <f t="array" ref="D877">_xlfn.IFS(ISTEXT(citizen_services_records_log!D877),PROPER(citizen_services_records_log!D877),ISBLANK(citizen_services_records_log!D877),"None")</f>
        <v>Vereeniging Home Affairs</v>
      </c>
      <c r="E877" s="5" t="str" cm="1">
        <f t="array" ref="E877">_xlfn.IFS(ISTEXT(citizen_services_records_log!E877),PROPER(citizen_services_records_log!E877),ISBLANK(citizen_services_records_log!E877),"None")</f>
        <v>Grace Botha</v>
      </c>
      <c r="F877" s="6" cm="1">
        <f t="array" ref="F877">_xlfn.IFS(ISBLANK(citizen_services_records_log!F877),"None", TYPE(citizen_services_records_log!F877)=1,citizen_services_records_log!F877,citizen_services_records_log!F877="ID NOT PROVIDED","ID not provided" )</f>
        <v>112000000000</v>
      </c>
      <c r="G877" s="4">
        <f>IF(ISBLANK(citizen_services_records_log!G877),"None",IF(ISNUMBER(citizen_services_records_log!G877),citizen_services_records_log!G877,DATE(RIGHT(citizen_services_records_log!G877,4),MID(citizen_services_records_log!G877,4,2),LEFT(citizen_services_records_log!G877,2))))</f>
        <v>37244</v>
      </c>
      <c r="H877" s="5" t="str" cm="1">
        <f t="array" ref="H877">_xlfn.IFS(citizen_services_records_log!H877="M", "Male", citizen_services_records_log!H877 = "F", "Female", citizen_services_records_log!H877="male", "Male", citizen_services_records_log!H877="female","Female", ISBLANK(citizen_services_records_log!H877),"None", citizen_services_records_log!H877 = "Female", "Female", citizen_services_records_log!H877="Male","Male")</f>
        <v>None</v>
      </c>
      <c r="I877" s="6" t="str">
        <f>IF(OR(ISBLANK(citizen_services_records_log!I877),UPPER(TRIM(citizen_services_records_log!I877))="N/A"),"None",_xlfn.LET(_xlpm.d,RIGHT(SUBSTITUTE(SUBSTITUTE(SUBSTITUTE(SUBSTITUTE(citizen_services_records_log!I877," ",""),"-",""),"(",""),")",""),9),"0"&amp;LEFT(_xlpm.d,2)&amp;" "&amp;MID(_xlpm.d,3,3)&amp;" "&amp;RIGHT(_xlpm.d,4)))</f>
        <v>084 197 4754</v>
      </c>
      <c r="J877" s="5" t="str" cm="1">
        <f t="array" ref="J877">_xlfn.IFS(ISTEXT(citizen_services_records_log!J877),citizen_services_records_log!J877,ISBLANK(citizen_services_records_log!J877),"None")</f>
        <v>Ward 23</v>
      </c>
      <c r="K877" s="5" t="str" cm="1">
        <f t="array" ref="K877">_xlfn.IFS(ISTEXT(citizen_services_records_log!K877),citizen_services_records_log!K877, ISBLANK(citizen_services_records_log!K877),"None")</f>
        <v>None</v>
      </c>
      <c r="L877" s="5" t="str" cm="1">
        <f t="array" ref="L877">SUBSTITUTE(PROPER(_xlfn.IFS(ISTEXT(citizen_services_records_log!L877),citizen_services_records_log!L877, ISBLANK(citizen_services_records_log!L877),"None")),"Id","ID",1)</f>
        <v>Complete</v>
      </c>
      <c r="M877" s="5" t="str" cm="1">
        <f t="array" ref="M877">IF(citizen_services_records_log!M877 = "Re-opened","Re-opened",PROPER(_xlfn.IFS(ISTEXT(citizen_services_records_log!M877),citizen_services_records_log!M877, ISBLANK(citizen_services_records_log!M877),"None")))</f>
        <v>Pending</v>
      </c>
      <c r="N877" s="5" t="str" cm="1">
        <f t="array" ref="N877">(_xlfn.IFS(ISTEXT(citizen_services_records_log!N877),citizen_services_records_log!N877,ISBLANK(citizen_services_records_log!N877),"None"))</f>
        <v>Q053</v>
      </c>
      <c r="O877" s="5" t="str" cm="1">
        <f t="array" ref="O877">_xlfn.IFS(ISTEXT(citizen_services_records_log!O877),PROPER(citizen_services_records_log!O877),ISBLANK(citizen_services_records_log!O877),"None")</f>
        <v>Lerato Meyer</v>
      </c>
      <c r="P877" s="4" t="str">
        <f>IF(ISBLANK(citizen_services_records_log!P877),"None",IF(ISNUMBER(citizen_services_records_log!P877),citizen_services_records_log!P877,DATE(RIGHT(citizen_services_records_log!P877,4),MID(citizen_services_records_log!P877,4,2),LEFT(citizen_services_records_log!P877,2))))</f>
        <v>None</v>
      </c>
      <c r="Q877" s="5" t="str" cm="1">
        <f t="array" ref="Q877">SUBSTITUTE(_xlfn.IFS(ISTEXT(citizen_services_records_log!Q877),PROPER(citizen_services_records_log!Q877),ISBLANK(citizen_services_records_log!Q877),"None"),"Id","ID",1)</f>
        <v>Elderly Applicant Assisted Due To Mobility Issues</v>
      </c>
    </row>
    <row r="878" spans="1:17" x14ac:dyDescent="0.3">
      <c r="A878" s="5" t="str">
        <f>IF(ISBLANK(citizen_services_records_log!A878),"None",(CONCATENATE(UPPER(_xlfn.TEXTBEFORE(SUBSTITUTE(citizen_services_records_log!A878, "-", ""), {"0","1","2","3","4","5","6","7","8","9"}, 1)),"-",RIGHT(citizen_services_records_log!A878,6))))</f>
        <v>MUN-000336</v>
      </c>
      <c r="B878" s="2">
        <f>IF(ISBLANK(citizen_services_records_log!B878),"None",IF(ISNUMBER(citizen_services_records_log!B878),citizen_services_records_log!B878,DATE(RIGHT(citizen_services_records_log!B878,4),MID(citizen_services_records_log!B878,4,2),LEFT(citizen_services_records_log!B878,2))))</f>
        <v>46000</v>
      </c>
      <c r="C878" s="5" t="str">
        <f>IF(citizen_services_records_log!C878 = "SASSA Grant Status Enquiry","SASSA - Grant Status Enquiry",IF(citizen_services_records_log!C878 = "SASSA Grant Application",  "SASSA - Grant Application", IF(citizen_services_records_log!C878=0,"None", citizen_services_records_log!C878)))</f>
        <v>Municipal - Account Query</v>
      </c>
      <c r="D878" s="5" t="str" cm="1">
        <f t="array" ref="D878">_xlfn.IFS(ISTEXT(citizen_services_records_log!D878),PROPER(citizen_services_records_log!D878),ISBLANK(citizen_services_records_log!D878),"None")</f>
        <v>Sasolburg Home Affairs</v>
      </c>
      <c r="E878" s="5" t="str" cm="1">
        <f t="array" ref="E878">_xlfn.IFS(ISTEXT(citizen_services_records_log!E878),PROPER(citizen_services_records_log!E878),ISBLANK(citizen_services_records_log!E878),"None")</f>
        <v>Bongani Mokgadi</v>
      </c>
      <c r="F878" s="6" t="str" cm="1">
        <f t="array" ref="F878">_xlfn.IFS(ISBLANK(citizen_services_records_log!F878),"None", TYPE(citizen_services_records_log!F878)=1,citizen_services_records_log!F878,citizen_services_records_log!F878="ID NOT PROVIDED","ID not provided" )</f>
        <v>None</v>
      </c>
      <c r="G878" s="4">
        <f>IF(ISBLANK(citizen_services_records_log!G878),"None",IF(ISNUMBER(citizen_services_records_log!G878),citizen_services_records_log!G878,DATE(RIGHT(citizen_services_records_log!G878,4),MID(citizen_services_records_log!G878,4,2),LEFT(citizen_services_records_log!G878,2))))</f>
        <v>19536</v>
      </c>
      <c r="H878" s="5" t="str" cm="1">
        <f t="array" ref="H878">_xlfn.IFS(citizen_services_records_log!H878="M", "Male", citizen_services_records_log!H878 = "F", "Female", citizen_services_records_log!H878="male", "Male", citizen_services_records_log!H878="female","Female", ISBLANK(citizen_services_records_log!H878),"None", citizen_services_records_log!H878 = "Female", "Female", citizen_services_records_log!H878="Male","Male")</f>
        <v>Male</v>
      </c>
      <c r="I878" s="6" t="str">
        <f>IF(OR(ISBLANK(citizen_services_records_log!I878),UPPER(TRIM(citizen_services_records_log!I878))="N/A"),"None",_xlfn.LET(_xlpm.d,RIGHT(SUBSTITUTE(SUBSTITUTE(SUBSTITUTE(SUBSTITUTE(citizen_services_records_log!I878," ",""),"-",""),"(",""),")",""),9),"0"&amp;LEFT(_xlpm.d,2)&amp;" "&amp;MID(_xlpm.d,3,3)&amp;" "&amp;RIGHT(_xlpm.d,4)))</f>
        <v>None</v>
      </c>
      <c r="J878" s="5" t="str" cm="1">
        <f t="array" ref="J878">_xlfn.IFS(ISTEXT(citizen_services_records_log!J878),citizen_services_records_log!J878,ISBLANK(citizen_services_records_log!J878),"None")</f>
        <v>Ward 16</v>
      </c>
      <c r="K878" s="5" t="str" cm="1">
        <f t="array" ref="K878">_xlfn.IFS(ISTEXT(citizen_services_records_log!K878),citizen_services_records_log!K878, ISBLANK(citizen_services_records_log!K878),"None")</f>
        <v>None</v>
      </c>
      <c r="L878" s="5" t="str" cm="1">
        <f t="array" ref="L878">SUBSTITUTE(PROPER(_xlfn.IFS(ISTEXT(citizen_services_records_log!L878),citizen_services_records_log!L878, ISBLANK(citizen_services_records_log!L878),"None")),"Id","ID",1)</f>
        <v>None</v>
      </c>
      <c r="M878" s="5" t="str" cm="1">
        <f t="array" ref="M878">IF(citizen_services_records_log!M878 = "Re-opened","Re-opened",PROPER(_xlfn.IFS(ISTEXT(citizen_services_records_log!M878),citizen_services_records_log!M878, ISBLANK(citizen_services_records_log!M878),"None")))</f>
        <v>Pending</v>
      </c>
      <c r="N878" s="5" t="str" cm="1">
        <f t="array" ref="N878">(_xlfn.IFS(ISTEXT(citizen_services_records_log!N878),citizen_services_records_log!N878,ISBLANK(citizen_services_records_log!N878),"None"))</f>
        <v>Q136</v>
      </c>
      <c r="O878" s="5" t="str" cm="1">
        <f t="array" ref="O878">_xlfn.IFS(ISTEXT(citizen_services_records_log!O878),PROPER(citizen_services_records_log!O878),ISBLANK(citizen_services_records_log!O878),"None")</f>
        <v>Zanele Mahlangu</v>
      </c>
      <c r="P878" s="4" t="str">
        <f>IF(ISBLANK(citizen_services_records_log!P878),"None",IF(ISNUMBER(citizen_services_records_log!P878),citizen_services_records_log!P878,DATE(RIGHT(citizen_services_records_log!P878,4),MID(citizen_services_records_log!P878,4,2),LEFT(citizen_services_records_log!P878,2))))</f>
        <v>None</v>
      </c>
      <c r="Q878" s="5" t="str" cm="1">
        <f t="array" ref="Q878">SUBSTITUTE(_xlfn.IFS(ISTEXT(citizen_services_records_log!Q878),PROPER(citizen_services_records_log!Q878),ISBLANK(citizen_services_records_log!Q878),"None"),"Id","ID",1)</f>
        <v>Applicant Did Not Bring Required Supporting Documents</v>
      </c>
    </row>
    <row r="879" spans="1:17" x14ac:dyDescent="0.3">
      <c r="A879" s="5" t="str">
        <f>IF(ISBLANK(citizen_services_records_log!A879),"None",(CONCATENATE(UPPER(_xlfn.TEXTBEFORE(SUBSTITUTE(citizen_services_records_log!A879, "-", ""), {"0","1","2","3","4","5","6","7","8","9"}, 1)),"-",RIGHT(citizen_services_records_log!A879,6))))</f>
        <v>CLN-000936</v>
      </c>
      <c r="B879" s="2">
        <f>IF(ISBLANK(citizen_services_records_log!B879),"None",IF(ISNUMBER(citizen_services_records_log!B879),citizen_services_records_log!B879,DATE(RIGHT(citizen_services_records_log!B879,4),MID(citizen_services_records_log!B879,4,2),LEFT(citizen_services_records_log!B879,2))))</f>
        <v>46135</v>
      </c>
      <c r="C879" s="5" t="str">
        <f>IF(citizen_services_records_log!C879 = "SASSA Grant Status Enquiry","SASSA - Grant Status Enquiry",IF(citizen_services_records_log!C879 = "SASSA Grant Application",  "SASSA - Grant Application", IF(citizen_services_records_log!C879=0,"None", citizen_services_records_log!C879)))</f>
        <v>Clinic - General Consultation</v>
      </c>
      <c r="D879" s="5" t="str" cm="1">
        <f t="array" ref="D879">_xlfn.IFS(ISTEXT(citizen_services_records_log!D879),PROPER(citizen_services_records_log!D879),ISBLANK(citizen_services_records_log!D879),"None")</f>
        <v>Vereeniging Home Affairs</v>
      </c>
      <c r="E879" s="5" t="str" cm="1">
        <f t="array" ref="E879">_xlfn.IFS(ISTEXT(citizen_services_records_log!E879),PROPER(citizen_services_records_log!E879),ISBLANK(citizen_services_records_log!E879),"None")</f>
        <v>Tumelo Mokoena</v>
      </c>
      <c r="F879" s="6" cm="1">
        <f t="array" ref="F879">_xlfn.IFS(ISBLANK(citizen_services_records_log!F879),"None", TYPE(citizen_services_records_log!F879)=1,citizen_services_records_log!F879,citizen_services_records_log!F879="ID NOT PROVIDED","ID not provided" )</f>
        <v>8300000000000</v>
      </c>
      <c r="G879" s="4">
        <f>IF(ISBLANK(citizen_services_records_log!G879),"None",IF(ISNUMBER(citizen_services_records_log!G879),citizen_services_records_log!G879,DATE(RIGHT(citizen_services_records_log!G879,4),MID(citizen_services_records_log!G879,4,2),LEFT(citizen_services_records_log!G879,2))))</f>
        <v>30426</v>
      </c>
      <c r="H879" s="5" t="str" cm="1">
        <f t="array" ref="H879">_xlfn.IFS(citizen_services_records_log!H879="M", "Male", citizen_services_records_log!H879 = "F", "Female", citizen_services_records_log!H879="male", "Male", citizen_services_records_log!H879="female","Female", ISBLANK(citizen_services_records_log!H879),"None", citizen_services_records_log!H879 = "Female", "Female", citizen_services_records_log!H879="Male","Male")</f>
        <v>Male</v>
      </c>
      <c r="I879" s="6" t="str">
        <f>IF(OR(ISBLANK(citizen_services_records_log!I879),UPPER(TRIM(citizen_services_records_log!I879))="N/A"),"None",_xlfn.LET(_xlpm.d,RIGHT(SUBSTITUTE(SUBSTITUTE(SUBSTITUTE(SUBSTITUTE(citizen_services_records_log!I879," ",""),"-",""),"(",""),")",""),9),"0"&amp;LEFT(_xlpm.d,2)&amp;" "&amp;MID(_xlpm.d,3,3)&amp;" "&amp;RIGHT(_xlpm.d,4)))</f>
        <v>070 836 8905</v>
      </c>
      <c r="J879" s="5" t="str" cm="1">
        <f t="array" ref="J879">_xlfn.IFS(ISTEXT(citizen_services_records_log!J879),citizen_services_records_log!J879,ISBLANK(citizen_services_records_log!J879),"None")</f>
        <v>None</v>
      </c>
      <c r="K879" s="5" t="str" cm="1">
        <f t="array" ref="K879">_xlfn.IFS(ISTEXT(citizen_services_records_log!K879),citizen_services_records_log!K879, ISBLANK(citizen_services_records_log!K879),"None")</f>
        <v>None</v>
      </c>
      <c r="L879" s="5" t="str" cm="1">
        <f t="array" ref="L879">SUBSTITUTE(PROPER(_xlfn.IFS(ISTEXT(citizen_services_records_log!L879),citizen_services_records_log!L879, ISBLANK(citizen_services_records_log!L879),"None")),"Id","ID",1)</f>
        <v>Rejected</v>
      </c>
      <c r="M879" s="5" t="str" cm="1">
        <f t="array" ref="M879">IF(citizen_services_records_log!M879 = "Re-opened","Re-opened",PROPER(_xlfn.IFS(ISTEXT(citizen_services_records_log!M879),citizen_services_records_log!M879, ISBLANK(citizen_services_records_log!M879),"None")))</f>
        <v>Re-opened</v>
      </c>
      <c r="N879" s="5" t="str" cm="1">
        <f t="array" ref="N879">(_xlfn.IFS(ISTEXT(citizen_services_records_log!N879),citizen_services_records_log!N879,ISBLANK(citizen_services_records_log!N879),"None"))</f>
        <v>Q248</v>
      </c>
      <c r="O879" s="5" t="str" cm="1">
        <f t="array" ref="O879">_xlfn.IFS(ISTEXT(citizen_services_records_log!O879),PROPER(citizen_services_records_log!O879),ISBLANK(citizen_services_records_log!O879),"None")</f>
        <v>Refilwe Nel</v>
      </c>
      <c r="P879" s="4" t="str">
        <f>IF(ISBLANK(citizen_services_records_log!P879),"None",IF(ISNUMBER(citizen_services_records_log!P879),citizen_services_records_log!P879,DATE(RIGHT(citizen_services_records_log!P879,4),MID(citizen_services_records_log!P879,4,2),LEFT(citizen_services_records_log!P879,2))))</f>
        <v>None</v>
      </c>
      <c r="Q879" s="5" t="str" cm="1">
        <f t="array" ref="Q879">SUBSTITUTE(_xlfn.IFS(ISTEXT(citizen_services_records_log!Q879),PROPER(citizen_services_records_log!Q879),ISBLANK(citizen_services_records_log!Q879),"None"),"Id","ID",1)</f>
        <v>Applicant Referred To Social Worker</v>
      </c>
    </row>
    <row r="880" spans="1:17" x14ac:dyDescent="0.3">
      <c r="A880" s="5" t="str">
        <f>IF(ISBLANK(citizen_services_records_log!A880),"None",(CONCATENATE(UPPER(_xlfn.TEXTBEFORE(SUBSTITUTE(citizen_services_records_log!A880, "-", ""), {"0","1","2","3","4","5","6","7","8","9"}, 1)),"-",RIGHT(citizen_services_records_log!A880,6))))</f>
        <v>SASSA-000075</v>
      </c>
      <c r="B880" s="2">
        <f>IF(ISBLANK(citizen_services_records_log!B880),"None",IF(ISNUMBER(citizen_services_records_log!B880),citizen_services_records_log!B880,DATE(RIGHT(citizen_services_records_log!B880,4),MID(citizen_services_records_log!B880,4,2),LEFT(citizen_services_records_log!B880,2))))</f>
        <v>45985</v>
      </c>
      <c r="C880" s="5" t="str">
        <f>IF(citizen_services_records_log!C880 = "SASSA Grant Status Enquiry","SASSA - Grant Status Enquiry",IF(citizen_services_records_log!C880 = "SASSA Grant Application",  "SASSA - Grant Application", IF(citizen_services_records_log!C880=0,"None", citizen_services_records_log!C880)))</f>
        <v>SASSA - Grant Status Enquiry</v>
      </c>
      <c r="D880" s="5" t="str" cm="1">
        <f t="array" ref="D880">_xlfn.IFS(ISTEXT(citizen_services_records_log!D880),PROPER(citizen_services_records_log!D880),ISBLANK(citizen_services_records_log!D880),"None")</f>
        <v>Vereeniging Home Affairs</v>
      </c>
      <c r="E880" s="5" t="str" cm="1">
        <f t="array" ref="E880">_xlfn.IFS(ISTEXT(citizen_services_records_log!E880),PROPER(citizen_services_records_log!E880),ISBLANK(citizen_services_records_log!E880),"None")</f>
        <v>Lindiwe Khumalo</v>
      </c>
      <c r="F880" s="6" cm="1">
        <f t="array" ref="F880">_xlfn.IFS(ISBLANK(citizen_services_records_log!F880),"None", TYPE(citizen_services_records_log!F880)=1,citizen_services_records_log!F880,citizen_services_records_log!F880="ID NOT PROVIDED","ID not provided" )</f>
        <v>1410000000000</v>
      </c>
      <c r="G880" s="4">
        <f>IF(ISBLANK(citizen_services_records_log!G880),"None",IF(ISNUMBER(citizen_services_records_log!G880),citizen_services_records_log!G880,DATE(RIGHT(citizen_services_records_log!G880,4),MID(citizen_services_records_log!G880,4,2),LEFT(citizen_services_records_log!G880,2))))</f>
        <v>41805</v>
      </c>
      <c r="H880" s="5" t="str" cm="1">
        <f t="array" ref="H880">_xlfn.IFS(citizen_services_records_log!H880="M", "Male", citizen_services_records_log!H880 = "F", "Female", citizen_services_records_log!H880="male", "Male", citizen_services_records_log!H880="female","Female", ISBLANK(citizen_services_records_log!H880),"None", citizen_services_records_log!H880 = "Female", "Female", citizen_services_records_log!H880="Male","Male")</f>
        <v>Female</v>
      </c>
      <c r="I880" s="6" t="str">
        <f>IF(OR(ISBLANK(citizen_services_records_log!I880),UPPER(TRIM(citizen_services_records_log!I880))="N/A"),"None",_xlfn.LET(_xlpm.d,RIGHT(SUBSTITUTE(SUBSTITUTE(SUBSTITUTE(SUBSTITUTE(citizen_services_records_log!I880," ",""),"-",""),"(",""),")",""),9),"0"&amp;LEFT(_xlpm.d,2)&amp;" "&amp;MID(_xlpm.d,3,3)&amp;" "&amp;RIGHT(_xlpm.d,4)))</f>
        <v>070 441 4461</v>
      </c>
      <c r="J880" s="5" t="str" cm="1">
        <f t="array" ref="J880">_xlfn.IFS(ISTEXT(citizen_services_records_log!J880),citizen_services_records_log!J880,ISBLANK(citizen_services_records_log!J880),"None")</f>
        <v>Ward 9</v>
      </c>
      <c r="K880" s="5" t="str" cm="1">
        <f t="array" ref="K880">_xlfn.IFS(ISTEXT(citizen_services_records_log!K880),citizen_services_records_log!K880, ISBLANK(citizen_services_records_log!K880),"None")</f>
        <v>Disability Grant</v>
      </c>
      <c r="L880" s="5" t="str" cm="1">
        <f t="array" ref="L880">SUBSTITUTE(PROPER(_xlfn.IFS(ISTEXT(citizen_services_records_log!L880),citizen_services_records_log!L880, ISBLANK(citizen_services_records_log!L880),"None")),"Id","ID",1)</f>
        <v>Incomplete - Missing Proof Of Residence</v>
      </c>
      <c r="M880" s="5" t="str" cm="1">
        <f t="array" ref="M880">IF(citizen_services_records_log!M880 = "Re-opened","Re-opened",PROPER(_xlfn.IFS(ISTEXT(citizen_services_records_log!M880),citizen_services_records_log!M880, ISBLANK(citizen_services_records_log!M880),"None")))</f>
        <v>None</v>
      </c>
      <c r="N880" s="5" t="str" cm="1">
        <f t="array" ref="N880">(_xlfn.IFS(ISTEXT(citizen_services_records_log!N880),citizen_services_records_log!N880,ISBLANK(citizen_services_records_log!N880),"None"))</f>
        <v>Q234</v>
      </c>
      <c r="O880" s="5" t="str" cm="1">
        <f t="array" ref="O880">_xlfn.IFS(ISTEXT(citizen_services_records_log!O880),PROPER(citizen_services_records_log!O880),ISBLANK(citizen_services_records_log!O880),"None")</f>
        <v>Marius Sithole</v>
      </c>
      <c r="P880" s="4" t="str">
        <f>IF(ISBLANK(citizen_services_records_log!P880),"None",IF(ISNUMBER(citizen_services_records_log!P880),citizen_services_records_log!P880,DATE(RIGHT(citizen_services_records_log!P880,4),MID(citizen_services_records_log!P880,4,2),LEFT(citizen_services_records_log!P880,2))))</f>
        <v>None</v>
      </c>
      <c r="Q880" s="5" t="str" cm="1">
        <f t="array" ref="Q880">SUBSTITUTE(_xlfn.IFS(ISTEXT(citizen_services_records_log!Q880),PROPER(citizen_services_records_log!Q880),ISBLANK(citizen_services_records_log!Q880),"None"),"Id","ID",1)</f>
        <v>Applicant Did Not Bring Required Supporting Documents</v>
      </c>
    </row>
    <row r="881" spans="1:17" x14ac:dyDescent="0.3">
      <c r="A881" s="5" t="str">
        <f>IF(ISBLANK(citizen_services_records_log!A881),"None",(CONCATENATE(UPPER(_xlfn.TEXTBEFORE(SUBSTITUTE(citizen_services_records_log!A881, "-", ""), {"0","1","2","3","4","5","6","7","8","9"}, 1)),"-",RIGHT(citizen_services_records_log!A881,6))))</f>
        <v>CLN-000809</v>
      </c>
      <c r="B881" s="2">
        <f>IF(ISBLANK(citizen_services_records_log!B881),"None",IF(ISNUMBER(citizen_services_records_log!B881),citizen_services_records_log!B881,DATE(RIGHT(citizen_services_records_log!B881,4),MID(citizen_services_records_log!B881,4,2),LEFT(citizen_services_records_log!B881,2))))</f>
        <v>46143</v>
      </c>
      <c r="C881" s="5" t="str">
        <f>IF(citizen_services_records_log!C881 = "SASSA Grant Status Enquiry","SASSA - Grant Status Enquiry",IF(citizen_services_records_log!C881 = "SASSA Grant Application",  "SASSA - Grant Application", IF(citizen_services_records_log!C881=0,"None", citizen_services_records_log!C881)))</f>
        <v>Clinic - General Consultation</v>
      </c>
      <c r="D881" s="5" t="str" cm="1">
        <f t="array" ref="D881">_xlfn.IFS(ISTEXT(citizen_services_records_log!D881),PROPER(citizen_services_records_log!D881),ISBLANK(citizen_services_records_log!D881),"None")</f>
        <v>Evaton Sassa Office</v>
      </c>
      <c r="E881" s="5" t="str" cm="1">
        <f t="array" ref="E881">_xlfn.IFS(ISTEXT(citizen_services_records_log!E881),PROPER(citizen_services_records_log!E881),ISBLANK(citizen_services_records_log!E881),"None")</f>
        <v>Sizwe Steyn</v>
      </c>
      <c r="F881" s="6" cm="1">
        <f t="array" ref="F881">_xlfn.IFS(ISBLANK(citizen_services_records_log!F881),"None", TYPE(citizen_services_records_log!F881)=1,citizen_services_records_log!F881,citizen_services_records_log!F881="ID NOT PROVIDED","ID not provided" )</f>
        <v>803000000000</v>
      </c>
      <c r="G881" s="4">
        <f>IF(ISBLANK(citizen_services_records_log!G881),"None",IF(ISNUMBER(citizen_services_records_log!G881),citizen_services_records_log!G881,DATE(RIGHT(citizen_services_records_log!G881,4),MID(citizen_services_records_log!G881,4,2),LEFT(citizen_services_records_log!G881,2))))</f>
        <v>39532</v>
      </c>
      <c r="H881" s="5" t="str" cm="1">
        <f t="array" ref="H881">_xlfn.IFS(citizen_services_records_log!H881="M", "Male", citizen_services_records_log!H881 = "F", "Female", citizen_services_records_log!H881="male", "Male", citizen_services_records_log!H881="female","Female", ISBLANK(citizen_services_records_log!H881),"None", citizen_services_records_log!H881 = "Female", "Female", citizen_services_records_log!H881="Male","Male")</f>
        <v>Male</v>
      </c>
      <c r="I881" s="6" t="str">
        <f>IF(OR(ISBLANK(citizen_services_records_log!I881),UPPER(TRIM(citizen_services_records_log!I881))="N/A"),"None",_xlfn.LET(_xlpm.d,RIGHT(SUBSTITUTE(SUBSTITUTE(SUBSTITUTE(SUBSTITUTE(citizen_services_records_log!I881," ",""),"-",""),"(",""),")",""),9),"0"&amp;LEFT(_xlpm.d,2)&amp;" "&amp;MID(_xlpm.d,3,3)&amp;" "&amp;RIGHT(_xlpm.d,4)))</f>
        <v>066 117 8271</v>
      </c>
      <c r="J881" s="5" t="str" cm="1">
        <f t="array" ref="J881">_xlfn.IFS(ISTEXT(citizen_services_records_log!J881),citizen_services_records_log!J881,ISBLANK(citizen_services_records_log!J881),"None")</f>
        <v>Ward 21</v>
      </c>
      <c r="K881" s="5" t="str" cm="1">
        <f t="array" ref="K881">_xlfn.IFS(ISTEXT(citizen_services_records_log!K881),citizen_services_records_log!K881, ISBLANK(citizen_services_records_log!K881),"None")</f>
        <v>None</v>
      </c>
      <c r="L881" s="5" t="str" cm="1">
        <f t="array" ref="L881">SUBSTITUTE(PROPER(_xlfn.IFS(ISTEXT(citizen_services_records_log!L881),citizen_services_records_log!L881, ISBLANK(citizen_services_records_log!L881),"None")),"Id","ID",1)</f>
        <v>Complete</v>
      </c>
      <c r="M881" s="5" t="str" cm="1">
        <f t="array" ref="M881">IF(citizen_services_records_log!M881 = "Re-opened","Re-opened",PROPER(_xlfn.IFS(ISTEXT(citizen_services_records_log!M881),citizen_services_records_log!M881, ISBLANK(citizen_services_records_log!M881),"None")))</f>
        <v>None</v>
      </c>
      <c r="N881" s="5" t="str" cm="1">
        <f t="array" ref="N881">(_xlfn.IFS(ISTEXT(citizen_services_records_log!N881),citizen_services_records_log!N881,ISBLANK(citizen_services_records_log!N881),"None"))</f>
        <v>Q276</v>
      </c>
      <c r="O881" s="5" t="str" cm="1">
        <f t="array" ref="O881">_xlfn.IFS(ISTEXT(citizen_services_records_log!O881),PROPER(citizen_services_records_log!O881),ISBLANK(citizen_services_records_log!O881),"None")</f>
        <v>Lerato Swart</v>
      </c>
      <c r="P881" s="4" t="str">
        <f>IF(ISBLANK(citizen_services_records_log!P881),"None",IF(ISNUMBER(citizen_services_records_log!P881),citizen_services_records_log!P881,DATE(RIGHT(citizen_services_records_log!P881,4),MID(citizen_services_records_log!P881,4,2),LEFT(citizen_services_records_log!P881,2))))</f>
        <v>None</v>
      </c>
      <c r="Q881" s="5" t="str" cm="1">
        <f t="array" ref="Q881">SUBSTITUTE(_xlfn.IFS(ISTEXT(citizen_services_records_log!Q881),PROPER(citizen_services_records_log!Q881),ISBLANK(citizen_services_records_log!Q881),"None"),"Id","ID",1)</f>
        <v>Urgent Case - Fast-Tracked Per Supervisor Approval</v>
      </c>
    </row>
    <row r="882" spans="1:17" x14ac:dyDescent="0.3">
      <c r="A882" s="5" t="str">
        <f>IF(ISBLANK(citizen_services_records_log!A882),"None",(CONCATENATE(UPPER(_xlfn.TEXTBEFORE(SUBSTITUTE(citizen_services_records_log!A882, "-", ""), {"0","1","2","3","4","5","6","7","8","9"}, 1)),"-",RIGHT(citizen_services_records_log!A882,6))))</f>
        <v>DHA-000415</v>
      </c>
      <c r="B882" s="2">
        <f>IF(ISBLANK(citizen_services_records_log!B882),"None",IF(ISNUMBER(citizen_services_records_log!B882),citizen_services_records_log!B882,DATE(RIGHT(citizen_services_records_log!B882,4),MID(citizen_services_records_log!B882,4,2),LEFT(citizen_services_records_log!B882,2))))</f>
        <v>46214</v>
      </c>
      <c r="C882" s="5" t="str">
        <f>IF(citizen_services_records_log!C882 = "SASSA Grant Status Enquiry","SASSA - Grant Status Enquiry",IF(citizen_services_records_log!C882 = "SASSA Grant Application",  "SASSA - Grant Application", IF(citizen_services_records_log!C882=0,"None", citizen_services_records_log!C882)))</f>
        <v>Home Affairs - ID Application</v>
      </c>
      <c r="D882" s="5" t="str" cm="1">
        <f t="array" ref="D882">_xlfn.IFS(ISTEXT(citizen_services_records_log!D882),PROPER(citizen_services_records_log!D882),ISBLANK(citizen_services_records_log!D882),"None")</f>
        <v>Vereeniging Home Affairs</v>
      </c>
      <c r="E882" s="5" t="str" cm="1">
        <f t="array" ref="E882">_xlfn.IFS(ISTEXT(citizen_services_records_log!E882),PROPER(citizen_services_records_log!E882),ISBLANK(citizen_services_records_log!E882),"None")</f>
        <v>Anna Van Der Merwe</v>
      </c>
      <c r="F882" s="6" cm="1">
        <f t="array" ref="F882">_xlfn.IFS(ISBLANK(citizen_services_records_log!F882),"None", TYPE(citizen_services_records_log!F882)=1,citizen_services_records_log!F882,citizen_services_records_log!F882="ID NOT PROVIDED","ID not provided" )</f>
        <v>5010000000000</v>
      </c>
      <c r="G882" s="4">
        <f>IF(ISBLANK(citizen_services_records_log!G882),"None",IF(ISNUMBER(citizen_services_records_log!G882),citizen_services_records_log!G882,DATE(RIGHT(citizen_services_records_log!G882,4),MID(citizen_services_records_log!G882,4,2),LEFT(citizen_services_records_log!G882,2))))</f>
        <v>18494</v>
      </c>
      <c r="H882" s="5" t="str" cm="1">
        <f t="array" ref="H882">_xlfn.IFS(citizen_services_records_log!H882="M", "Male", citizen_services_records_log!H882 = "F", "Female", citizen_services_records_log!H882="male", "Male", citizen_services_records_log!H882="female","Female", ISBLANK(citizen_services_records_log!H882),"None", citizen_services_records_log!H882 = "Female", "Female", citizen_services_records_log!H882="Male","Male")</f>
        <v>Female</v>
      </c>
      <c r="I882" s="6" t="str">
        <f>IF(OR(ISBLANK(citizen_services_records_log!I882),UPPER(TRIM(citizen_services_records_log!I882))="N/A"),"None",_xlfn.LET(_xlpm.d,RIGHT(SUBSTITUTE(SUBSTITUTE(SUBSTITUTE(SUBSTITUTE(citizen_services_records_log!I882," ",""),"-",""),"(",""),")",""),9),"0"&amp;LEFT(_xlpm.d,2)&amp;" "&amp;MID(_xlpm.d,3,3)&amp;" "&amp;RIGHT(_xlpm.d,4)))</f>
        <v>072 823 1342</v>
      </c>
      <c r="J882" s="5" t="str" cm="1">
        <f t="array" ref="J882">_xlfn.IFS(ISTEXT(citizen_services_records_log!J882),citizen_services_records_log!J882,ISBLANK(citizen_services_records_log!J882),"None")</f>
        <v>Ward 15</v>
      </c>
      <c r="K882" s="5" t="str" cm="1">
        <f t="array" ref="K882">_xlfn.IFS(ISTEXT(citizen_services_records_log!K882),citizen_services_records_log!K882, ISBLANK(citizen_services_records_log!K882),"None")</f>
        <v>None</v>
      </c>
      <c r="L882" s="5" t="str" cm="1">
        <f t="array" ref="L882">SUBSTITUTE(PROPER(_xlfn.IFS(ISTEXT(citizen_services_records_log!L882),citizen_services_records_log!L882, ISBLANK(citizen_services_records_log!L882),"None")),"Id","ID",1)</f>
        <v>Complete</v>
      </c>
      <c r="M882" s="5" t="str" cm="1">
        <f t="array" ref="M882">IF(citizen_services_records_log!M882 = "Re-opened","Re-opened",PROPER(_xlfn.IFS(ISTEXT(citizen_services_records_log!M882),citizen_services_records_log!M882, ISBLANK(citizen_services_records_log!M882),"None")))</f>
        <v>Awaiting Documents</v>
      </c>
      <c r="N882" s="5" t="str" cm="1">
        <f t="array" ref="N882">(_xlfn.IFS(ISTEXT(citizen_services_records_log!N882),citizen_services_records_log!N882,ISBLANK(citizen_services_records_log!N882),"None"))</f>
        <v>Q042</v>
      </c>
      <c r="O882" s="5" t="str" cm="1">
        <f t="array" ref="O882">_xlfn.IFS(ISTEXT(citizen_services_records_log!O882),PROPER(citizen_services_records_log!O882),ISBLANK(citizen_services_records_log!O882),"None")</f>
        <v>Zanele Khumalo</v>
      </c>
      <c r="P882" s="4" t="str">
        <f>IF(ISBLANK(citizen_services_records_log!P882),"None",IF(ISNUMBER(citizen_services_records_log!P882),citizen_services_records_log!P882,DATE(RIGHT(citizen_services_records_log!P882,4),MID(citizen_services_records_log!P882,4,2),LEFT(citizen_services_records_log!P882,2))))</f>
        <v>None</v>
      </c>
      <c r="Q882" s="5" t="str" cm="1">
        <f t="array" ref="Q882">SUBSTITUTE(_xlfn.IFS(ISTEXT(citizen_services_records_log!Q882),PROPER(citizen_services_records_log!Q882),ISBLANK(citizen_services_records_log!Q882),"None"),"Id","ID",1)</f>
        <v>Record Incomplete - Contact Number Illegible On Form</v>
      </c>
    </row>
    <row r="883" spans="1:17" x14ac:dyDescent="0.3">
      <c r="A883" s="5" t="str">
        <f>IF(ISBLANK(citizen_services_records_log!A883),"None",(CONCATENATE(UPPER(_xlfn.TEXTBEFORE(SUBSTITUTE(citizen_services_records_log!A883, "-", ""), {"0","1","2","3","4","5","6","7","8","9"}, 1)),"-",RIGHT(citizen_services_records_log!A883,6))))</f>
        <v>CLN-000436</v>
      </c>
      <c r="B883" s="2">
        <f>IF(ISBLANK(citizen_services_records_log!B883),"None",IF(ISNUMBER(citizen_services_records_log!B883),citizen_services_records_log!B883,DATE(RIGHT(citizen_services_records_log!B883,4),MID(citizen_services_records_log!B883,4,2),LEFT(citizen_services_records_log!B883,2))))</f>
        <v>46273</v>
      </c>
      <c r="C883" s="5" t="str">
        <f>IF(citizen_services_records_log!C883 = "SASSA Grant Status Enquiry","SASSA - Grant Status Enquiry",IF(citizen_services_records_log!C883 = "SASSA Grant Application",  "SASSA - Grant Application", IF(citizen_services_records_log!C883=0,"None", citizen_services_records_log!C883)))</f>
        <v>Clinic - General Consultation</v>
      </c>
      <c r="D883" s="5" t="str" cm="1">
        <f t="array" ref="D883">_xlfn.IFS(ISTEXT(citizen_services_records_log!D883),PROPER(citizen_services_records_log!D883),ISBLANK(citizen_services_records_log!D883),"None")</f>
        <v>Sebokeng Sassa Office</v>
      </c>
      <c r="E883" s="5" t="str" cm="1">
        <f t="array" ref="E883">_xlfn.IFS(ISTEXT(citizen_services_records_log!E883),PROPER(citizen_services_records_log!E883),ISBLANK(citizen_services_records_log!E883),"None")</f>
        <v>Refilwe Mokoena</v>
      </c>
      <c r="F883" s="6" t="str" cm="1">
        <f t="array" ref="F883">_xlfn.IFS(ISBLANK(citizen_services_records_log!F883),"None", TYPE(citizen_services_records_log!F883)=1,citizen_services_records_log!F883,citizen_services_records_log!F883="ID NOT PROVIDED","ID not provided" )</f>
        <v>None</v>
      </c>
      <c r="G883" s="4">
        <f>IF(ISBLANK(citizen_services_records_log!G883),"None",IF(ISNUMBER(citizen_services_records_log!G883),citizen_services_records_log!G883,DATE(RIGHT(citizen_services_records_log!G883,4),MID(citizen_services_records_log!G883,4,2),LEFT(citizen_services_records_log!G883,2))))</f>
        <v>35050</v>
      </c>
      <c r="H883" s="5" t="str" cm="1">
        <f t="array" ref="H883">_xlfn.IFS(citizen_services_records_log!H883="M", "Male", citizen_services_records_log!H883 = "F", "Female", citizen_services_records_log!H883="male", "Male", citizen_services_records_log!H883="female","Female", ISBLANK(citizen_services_records_log!H883),"None", citizen_services_records_log!H883 = "Female", "Female", citizen_services_records_log!H883="Male","Male")</f>
        <v>None</v>
      </c>
      <c r="I883" s="6" t="str">
        <f>IF(OR(ISBLANK(citizen_services_records_log!I883),UPPER(TRIM(citizen_services_records_log!I883))="N/A"),"None",_xlfn.LET(_xlpm.d,RIGHT(SUBSTITUTE(SUBSTITUTE(SUBSTITUTE(SUBSTITUTE(citizen_services_records_log!I883," ",""),"-",""),"(",""),")",""),9),"0"&amp;LEFT(_xlpm.d,2)&amp;" "&amp;MID(_xlpm.d,3,3)&amp;" "&amp;RIGHT(_xlpm.d,4)))</f>
        <v>None</v>
      </c>
      <c r="J883" s="5" t="str" cm="1">
        <f t="array" ref="J883">_xlfn.IFS(ISTEXT(citizen_services_records_log!J883),citizen_services_records_log!J883,ISBLANK(citizen_services_records_log!J883),"None")</f>
        <v>Ward 7</v>
      </c>
      <c r="K883" s="5" t="str" cm="1">
        <f t="array" ref="K883">_xlfn.IFS(ISTEXT(citizen_services_records_log!K883),citizen_services_records_log!K883, ISBLANK(citizen_services_records_log!K883),"None")</f>
        <v>None</v>
      </c>
      <c r="L883" s="5" t="str" cm="1">
        <f t="array" ref="L883">SUBSTITUTE(PROPER(_xlfn.IFS(ISTEXT(citizen_services_records_log!L883),citizen_services_records_log!L883, ISBLANK(citizen_services_records_log!L883),"None")),"Id","ID",1)</f>
        <v>Approved</v>
      </c>
      <c r="M883" s="5" t="str" cm="1">
        <f t="array" ref="M883">IF(citizen_services_records_log!M883 = "Re-opened","Re-opened",PROPER(_xlfn.IFS(ISTEXT(citizen_services_records_log!M883),citizen_services_records_log!M883, ISBLANK(citizen_services_records_log!M883),"None")))</f>
        <v>Awaiting Documents</v>
      </c>
      <c r="N883" s="5" t="str" cm="1">
        <f t="array" ref="N883">(_xlfn.IFS(ISTEXT(citizen_services_records_log!N883),citizen_services_records_log!N883,ISBLANK(citizen_services_records_log!N883),"None"))</f>
        <v>Q148</v>
      </c>
      <c r="O883" s="5" t="str" cm="1">
        <f t="array" ref="O883">_xlfn.IFS(ISTEXT(citizen_services_records_log!O883),PROPER(citizen_services_records_log!O883),ISBLANK(citizen_services_records_log!O883),"None")</f>
        <v>Zanele Radebe</v>
      </c>
      <c r="P883" s="4" t="str">
        <f>IF(ISBLANK(citizen_services_records_log!P883),"None",IF(ISNUMBER(citizen_services_records_log!P883),citizen_services_records_log!P883,DATE(RIGHT(citizen_services_records_log!P883,4),MID(citizen_services_records_log!P883,4,2),LEFT(citizen_services_records_log!P883,2))))</f>
        <v>None</v>
      </c>
      <c r="Q883" s="5" t="str" cm="1">
        <f t="array" ref="Q883">SUBSTITUTE(_xlfn.IFS(ISTEXT(citizen_services_records_log!Q883),PROPER(citizen_services_records_log!Q883),ISBLANK(citizen_services_records_log!Q883),"None"),"Id","ID",1)</f>
        <v>None</v>
      </c>
    </row>
    <row r="884" spans="1:17" x14ac:dyDescent="0.3">
      <c r="A884" s="5" t="str">
        <f>IF(ISBLANK(citizen_services_records_log!A884),"None",(CONCATENATE(UPPER(_xlfn.TEXTBEFORE(SUBSTITUTE(citizen_services_records_log!A884, "-", ""), {"0","1","2","3","4","5","6","7","8","9"}, 1)),"-",RIGHT(citizen_services_records_log!A884,6))))</f>
        <v>None</v>
      </c>
      <c r="B884" s="2" t="str">
        <f>IF(ISBLANK(citizen_services_records_log!B884),"None",IF(ISNUMBER(citizen_services_records_log!B884),citizen_services_records_log!B884,DATE(RIGHT(citizen_services_records_log!B884,4),MID(citizen_services_records_log!B884,4,2),LEFT(citizen_services_records_log!B884,2))))</f>
        <v>None</v>
      </c>
      <c r="C884" s="5" t="str">
        <f>IF(citizen_services_records_log!C884 = "SASSA Grant Status Enquiry","SASSA - Grant Status Enquiry",IF(citizen_services_records_log!C884 = "SASSA Grant Application",  "SASSA - Grant Application", IF(citizen_services_records_log!C884=0,"None", citizen_services_records_log!C884)))</f>
        <v>None</v>
      </c>
      <c r="D884" s="5" t="str" cm="1">
        <f t="array" ref="D884">_xlfn.IFS(ISTEXT(citizen_services_records_log!D884),PROPER(citizen_services_records_log!D884),ISBLANK(citizen_services_records_log!D884),"None")</f>
        <v>None</v>
      </c>
      <c r="E884" s="5" t="str" cm="1">
        <f t="array" ref="E884">_xlfn.IFS(ISTEXT(citizen_services_records_log!E884),PROPER(citizen_services_records_log!E884),ISBLANK(citizen_services_records_log!E884),"None")</f>
        <v>None</v>
      </c>
      <c r="F884" s="6" t="str" cm="1">
        <f t="array" ref="F884">_xlfn.IFS(ISBLANK(citizen_services_records_log!F884),"None", TYPE(citizen_services_records_log!F884)=1,citizen_services_records_log!F884,citizen_services_records_log!F884="ID NOT PROVIDED","ID not provided" )</f>
        <v>None</v>
      </c>
      <c r="G884" s="4" t="str">
        <f>IF(ISBLANK(citizen_services_records_log!G884),"None",IF(ISNUMBER(citizen_services_records_log!G884),citizen_services_records_log!G884,DATE(RIGHT(citizen_services_records_log!G884,4),MID(citizen_services_records_log!G884,4,2),LEFT(citizen_services_records_log!G884,2))))</f>
        <v>None</v>
      </c>
      <c r="H884" s="5" t="str" cm="1">
        <f t="array" ref="H884">_xlfn.IFS(citizen_services_records_log!H884="M", "Male", citizen_services_records_log!H884 = "F", "Female", citizen_services_records_log!H884="male", "Male", citizen_services_records_log!H884="female","Female", ISBLANK(citizen_services_records_log!H884),"None", citizen_services_records_log!H884 = "Female", "Female", citizen_services_records_log!H884="Male","Male")</f>
        <v>None</v>
      </c>
      <c r="I884" s="6" t="str">
        <f>IF(OR(ISBLANK(citizen_services_records_log!I884),UPPER(TRIM(citizen_services_records_log!I884))="N/A"),"None",_xlfn.LET(_xlpm.d,RIGHT(SUBSTITUTE(SUBSTITUTE(SUBSTITUTE(SUBSTITUTE(citizen_services_records_log!I884," ",""),"-",""),"(",""),")",""),9),"0"&amp;LEFT(_xlpm.d,2)&amp;" "&amp;MID(_xlpm.d,3,3)&amp;" "&amp;RIGHT(_xlpm.d,4)))</f>
        <v>None</v>
      </c>
      <c r="J884" s="5" t="str" cm="1">
        <f t="array" ref="J884">_xlfn.IFS(ISTEXT(citizen_services_records_log!J884),citizen_services_records_log!J884,ISBLANK(citizen_services_records_log!J884),"None")</f>
        <v>None</v>
      </c>
      <c r="K884" s="5" t="str" cm="1">
        <f t="array" ref="K884">_xlfn.IFS(ISTEXT(citizen_services_records_log!K884),citizen_services_records_log!K884, ISBLANK(citizen_services_records_log!K884),"None")</f>
        <v>None</v>
      </c>
      <c r="L884" s="5" t="str" cm="1">
        <f t="array" ref="L884">SUBSTITUTE(PROPER(_xlfn.IFS(ISTEXT(citizen_services_records_log!L884),citizen_services_records_log!L884, ISBLANK(citizen_services_records_log!L884),"None")),"Id","ID",1)</f>
        <v>None</v>
      </c>
      <c r="M884" s="5" t="str" cm="1">
        <f t="array" ref="M884">IF(citizen_services_records_log!M884 = "Re-opened","Re-opened",PROPER(_xlfn.IFS(ISTEXT(citizen_services_records_log!M884),citizen_services_records_log!M884, ISBLANK(citizen_services_records_log!M884),"None")))</f>
        <v>None</v>
      </c>
      <c r="N884" s="5" t="str" cm="1">
        <f t="array" ref="N884">(_xlfn.IFS(ISTEXT(citizen_services_records_log!N884),citizen_services_records_log!N884,ISBLANK(citizen_services_records_log!N884),"None"))</f>
        <v>None</v>
      </c>
      <c r="O884" s="5" t="str" cm="1">
        <f t="array" ref="O884">_xlfn.IFS(ISTEXT(citizen_services_records_log!O884),PROPER(citizen_services_records_log!O884),ISBLANK(citizen_services_records_log!O884),"None")</f>
        <v>None</v>
      </c>
      <c r="P884" s="4" t="str">
        <f>IF(ISBLANK(citizen_services_records_log!P884),"None",IF(ISNUMBER(citizen_services_records_log!P884),citizen_services_records_log!P884,DATE(RIGHT(citizen_services_records_log!P884,4),MID(citizen_services_records_log!P884,4,2),LEFT(citizen_services_records_log!P884,2))))</f>
        <v>None</v>
      </c>
      <c r="Q884" s="5" t="str" cm="1">
        <f t="array" ref="Q884">SUBSTITUTE(_xlfn.IFS(ISTEXT(citizen_services_records_log!Q884),PROPER(citizen_services_records_log!Q884),ISBLANK(citizen_services_records_log!Q884),"None"),"Id","ID",1)</f>
        <v>None</v>
      </c>
    </row>
    <row r="885" spans="1:17" x14ac:dyDescent="0.3">
      <c r="A885" s="5" t="str">
        <f>IF(ISBLANK(citizen_services_records_log!A885),"None",(CONCATENATE(UPPER(_xlfn.TEXTBEFORE(SUBSTITUTE(citizen_services_records_log!A885, "-", ""), {"0","1","2","3","4","5","6","7","8","9"}, 1)),"-",RIGHT(citizen_services_records_log!A885,6))))</f>
        <v>CLN-000626</v>
      </c>
      <c r="B885" s="2">
        <f>IF(ISBLANK(citizen_services_records_log!B885),"None",IF(ISNUMBER(citizen_services_records_log!B885),citizen_services_records_log!B885,DATE(RIGHT(citizen_services_records_log!B885,4),MID(citizen_services_records_log!B885,4,2),LEFT(citizen_services_records_log!B885,2))))</f>
        <v>46220</v>
      </c>
      <c r="C885" s="5" t="str">
        <f>IF(citizen_services_records_log!C885 = "SASSA Grant Status Enquiry","SASSA - Grant Status Enquiry",IF(citizen_services_records_log!C885 = "SASSA Grant Application",  "SASSA - Grant Application", IF(citizen_services_records_log!C885=0,"None", citizen_services_records_log!C885)))</f>
        <v>Clinic - Chronic Medication Collection</v>
      </c>
      <c r="D885" s="5" t="str" cm="1">
        <f t="array" ref="D885">_xlfn.IFS(ISTEXT(citizen_services_records_log!D885),PROPER(citizen_services_records_log!D885),ISBLANK(citizen_services_records_log!D885),"None")</f>
        <v>Sasolburg Home Affairs</v>
      </c>
      <c r="E885" s="5" t="str" cm="1">
        <f t="array" ref="E885">_xlfn.IFS(ISTEXT(citizen_services_records_log!E885),PROPER(citizen_services_records_log!E885),ISBLANK(citizen_services_records_log!E885),"None")</f>
        <v>Willem Mokgadi</v>
      </c>
      <c r="F885" s="6" cm="1">
        <f t="array" ref="F885">_xlfn.IFS(ISBLANK(citizen_services_records_log!F885),"None", TYPE(citizen_services_records_log!F885)=1,citizen_services_records_log!F885,citizen_services_records_log!F885="ID NOT PROVIDED","ID not provided" )</f>
        <v>5100000000000</v>
      </c>
      <c r="G885" s="4">
        <f>IF(ISBLANK(citizen_services_records_log!G885),"None",IF(ISNUMBER(citizen_services_records_log!G885),citizen_services_records_log!G885,DATE(RIGHT(citizen_services_records_log!G885,4),MID(citizen_services_records_log!G885,4,2),LEFT(citizen_services_records_log!G885,2))))</f>
        <v>18659</v>
      </c>
      <c r="H885" s="5" t="str" cm="1">
        <f t="array" ref="H885">_xlfn.IFS(citizen_services_records_log!H885="M", "Male", citizen_services_records_log!H885 = "F", "Female", citizen_services_records_log!H885="male", "Male", citizen_services_records_log!H885="female","Female", ISBLANK(citizen_services_records_log!H885),"None", citizen_services_records_log!H885 = "Female", "Female", citizen_services_records_log!H885="Male","Male")</f>
        <v>Male</v>
      </c>
      <c r="I885" s="6" t="str">
        <f>IF(OR(ISBLANK(citizen_services_records_log!I885),UPPER(TRIM(citizen_services_records_log!I885))="N/A"),"None",_xlfn.LET(_xlpm.d,RIGHT(SUBSTITUTE(SUBSTITUTE(SUBSTITUTE(SUBSTITUTE(citizen_services_records_log!I885," ",""),"-",""),"(",""),")",""),9),"0"&amp;LEFT(_xlpm.d,2)&amp;" "&amp;MID(_xlpm.d,3,3)&amp;" "&amp;RIGHT(_xlpm.d,4)))</f>
        <v>None</v>
      </c>
      <c r="J885" s="5" t="str" cm="1">
        <f t="array" ref="J885">_xlfn.IFS(ISTEXT(citizen_services_records_log!J885),citizen_services_records_log!J885,ISBLANK(citizen_services_records_log!J885),"None")</f>
        <v>Ward 23</v>
      </c>
      <c r="K885" s="5" t="str" cm="1">
        <f t="array" ref="K885">_xlfn.IFS(ISTEXT(citizen_services_records_log!K885),citizen_services_records_log!K885, ISBLANK(citizen_services_records_log!K885),"None")</f>
        <v>None</v>
      </c>
      <c r="L885" s="5" t="str" cm="1">
        <f t="array" ref="L885">SUBSTITUTE(PROPER(_xlfn.IFS(ISTEXT(citizen_services_records_log!L885),citizen_services_records_log!L885, ISBLANK(citizen_services_records_log!L885),"None")),"Id","ID",1)</f>
        <v>Complete</v>
      </c>
      <c r="M885" s="5" t="str" cm="1">
        <f t="array" ref="M885">IF(citizen_services_records_log!M885 = "Re-opened","Re-opened",PROPER(_xlfn.IFS(ISTEXT(citizen_services_records_log!M885),citizen_services_records_log!M885, ISBLANK(citizen_services_records_log!M885),"None")))</f>
        <v>Captured</v>
      </c>
      <c r="N885" s="5" t="str" cm="1">
        <f t="array" ref="N885">(_xlfn.IFS(ISTEXT(citizen_services_records_log!N885),citizen_services_records_log!N885,ISBLANK(citizen_services_records_log!N885),"None"))</f>
        <v>None</v>
      </c>
      <c r="O885" s="5" t="str" cm="1">
        <f t="array" ref="O885">_xlfn.IFS(ISTEXT(citizen_services_records_log!O885),PROPER(citizen_services_records_log!O885),ISBLANK(citizen_services_records_log!O885),"None")</f>
        <v>Andries Sithole</v>
      </c>
      <c r="P885" s="4" t="str">
        <f>IF(ISBLANK(citizen_services_records_log!P885),"None",IF(ISNUMBER(citizen_services_records_log!P885),citizen_services_records_log!P885,DATE(RIGHT(citizen_services_records_log!P885,4),MID(citizen_services_records_log!P885,4,2),LEFT(citizen_services_records_log!P885,2))))</f>
        <v>None</v>
      </c>
      <c r="Q885" s="5" t="str" cm="1">
        <f t="array" ref="Q885">SUBSTITUTE(_xlfn.IFS(ISTEXT(citizen_services_records_log!Q885),PROPER(citizen_services_records_log!Q885),ISBLANK(citizen_services_records_log!Q885),"None"),"Id","ID",1)</f>
        <v>Applicant Did Not Bring Required Supporting Documents</v>
      </c>
    </row>
    <row r="886" spans="1:17" x14ac:dyDescent="0.3">
      <c r="A886" s="5" t="str">
        <f>IF(ISBLANK(citizen_services_records_log!A886),"None",(CONCATENATE(UPPER(_xlfn.TEXTBEFORE(SUBSTITUTE(citizen_services_records_log!A886, "-", ""), {"0","1","2","3","4","5","6","7","8","9"}, 1)),"-",RIGHT(citizen_services_records_log!A886,6))))</f>
        <v>CLN-000641</v>
      </c>
      <c r="B886" s="2">
        <f>IF(ISBLANK(citizen_services_records_log!B886),"None",IF(ISNUMBER(citizen_services_records_log!B886),citizen_services_records_log!B886,DATE(RIGHT(citizen_services_records_log!B886,4),MID(citizen_services_records_log!B886,4,2),LEFT(citizen_services_records_log!B886,2))))</f>
        <v>46210</v>
      </c>
      <c r="C886" s="5" t="str">
        <f>IF(citizen_services_records_log!C886 = "SASSA Grant Status Enquiry","SASSA - Grant Status Enquiry",IF(citizen_services_records_log!C886 = "SASSA Grant Application",  "SASSA - Grant Application", IF(citizen_services_records_log!C886=0,"None", citizen_services_records_log!C886)))</f>
        <v>Clinic - Chronic Medication Collection</v>
      </c>
      <c r="D886" s="5" t="str" cm="1">
        <f t="array" ref="D886">_xlfn.IFS(ISTEXT(citizen_services_records_log!D886),PROPER(citizen_services_records_log!D886),ISBLANK(citizen_services_records_log!D886),"None")</f>
        <v>Sasolburg Home Affairs</v>
      </c>
      <c r="E886" s="5" t="str" cm="1">
        <f t="array" ref="E886">_xlfn.IFS(ISTEXT(citizen_services_records_log!E886),PROPER(citizen_services_records_log!E886),ISBLANK(citizen_services_records_log!E886),"None")</f>
        <v>Sipho Fourie</v>
      </c>
      <c r="F886" s="6" cm="1">
        <f t="array" ref="F886">_xlfn.IFS(ISBLANK(citizen_services_records_log!F886),"None", TYPE(citizen_services_records_log!F886)=1,citizen_services_records_log!F886,citizen_services_records_log!F886="ID NOT PROVIDED","ID not provided" )</f>
        <v>404000000000</v>
      </c>
      <c r="G886" s="4">
        <f>IF(ISBLANK(citizen_services_records_log!G886),"None",IF(ISNUMBER(citizen_services_records_log!G886),citizen_services_records_log!G886,DATE(RIGHT(citizen_services_records_log!G886,4),MID(citizen_services_records_log!G886,4,2),LEFT(citizen_services_records_log!G886,2))))</f>
        <v>38080</v>
      </c>
      <c r="H886" s="5" t="str" cm="1">
        <f t="array" ref="H886">_xlfn.IFS(citizen_services_records_log!H886="M", "Male", citizen_services_records_log!H886 = "F", "Female", citizen_services_records_log!H886="male", "Male", citizen_services_records_log!H886="female","Female", ISBLANK(citizen_services_records_log!H886),"None", citizen_services_records_log!H886 = "Female", "Female", citizen_services_records_log!H886="Male","Male")</f>
        <v>Female</v>
      </c>
      <c r="I886" s="6" t="str">
        <f>IF(OR(ISBLANK(citizen_services_records_log!I886),UPPER(TRIM(citizen_services_records_log!I886))="N/A"),"None",_xlfn.LET(_xlpm.d,RIGHT(SUBSTITUTE(SUBSTITUTE(SUBSTITUTE(SUBSTITUTE(citizen_services_records_log!I886," ",""),"-",""),"(",""),")",""),9),"0"&amp;LEFT(_xlpm.d,2)&amp;" "&amp;MID(_xlpm.d,3,3)&amp;" "&amp;RIGHT(_xlpm.d,4)))</f>
        <v>077 109 6659</v>
      </c>
      <c r="J886" s="5" t="str" cm="1">
        <f t="array" ref="J886">_xlfn.IFS(ISTEXT(citizen_services_records_log!J886),citizen_services_records_log!J886,ISBLANK(citizen_services_records_log!J886),"None")</f>
        <v>Ward 14</v>
      </c>
      <c r="K886" s="5" t="str" cm="1">
        <f t="array" ref="K886">_xlfn.IFS(ISTEXT(citizen_services_records_log!K886),citizen_services_records_log!K886, ISBLANK(citizen_services_records_log!K886),"None")</f>
        <v>None</v>
      </c>
      <c r="L886" s="5" t="str" cm="1">
        <f t="array" ref="L886">SUBSTITUTE(PROPER(_xlfn.IFS(ISTEXT(citizen_services_records_log!L886),citizen_services_records_log!L886, ISBLANK(citizen_services_records_log!L886),"None")),"Id","ID",1)</f>
        <v>Incomplete - Missing Proof Of Residence</v>
      </c>
      <c r="M886" s="5" t="str" cm="1">
        <f t="array" ref="M886">IF(citizen_services_records_log!M886 = "Re-opened","Re-opened",PROPER(_xlfn.IFS(ISTEXT(citizen_services_records_log!M886),citizen_services_records_log!M886, ISBLANK(citizen_services_records_log!M886),"None")))</f>
        <v>Captured</v>
      </c>
      <c r="N886" s="5" t="str" cm="1">
        <f t="array" ref="N886">(_xlfn.IFS(ISTEXT(citizen_services_records_log!N886),citizen_services_records_log!N886,ISBLANK(citizen_services_records_log!N886),"None"))</f>
        <v>Q020</v>
      </c>
      <c r="O886" s="5" t="str" cm="1">
        <f t="array" ref="O886">_xlfn.IFS(ISTEXT(citizen_services_records_log!O886),PROPER(citizen_services_records_log!O886),ISBLANK(citizen_services_records_log!O886),"None")</f>
        <v>Werner Khumalo</v>
      </c>
      <c r="P886" s="4">
        <f>IF(ISBLANK(citizen_services_records_log!P886),"None",IF(ISNUMBER(citizen_services_records_log!P886),citizen_services_records_log!P886,DATE(RIGHT(citizen_services_records_log!P886,4),MID(citizen_services_records_log!P886,4,2),LEFT(citizen_services_records_log!P886,2))))</f>
        <v>46233</v>
      </c>
      <c r="Q886" s="5" t="str" cm="1">
        <f t="array" ref="Q886">SUBSTITUTE(_xlfn.IFS(ISTEXT(citizen_services_records_log!Q886),PROPER(citizen_services_records_log!Q886),ISBLANK(citizen_services_records_log!Q886),"None"),"Id","ID",1)</f>
        <v>Follow-Up Call Required To Confirm Banking Details</v>
      </c>
    </row>
    <row r="887" spans="1:17" x14ac:dyDescent="0.3">
      <c r="A887" s="5" t="str">
        <f>IF(ISBLANK(citizen_services_records_log!A887),"None",(CONCATENATE(UPPER(_xlfn.TEXTBEFORE(SUBSTITUTE(citizen_services_records_log!A887, "-", ""), {"0","1","2","3","4","5","6","7","8","9"}, 1)),"-",RIGHT(citizen_services_records_log!A887,6))))</f>
        <v>SASSA-000234</v>
      </c>
      <c r="B887" s="2">
        <f>IF(ISBLANK(citizen_services_records_log!B887),"None",IF(ISNUMBER(citizen_services_records_log!B887),citizen_services_records_log!B887,DATE(RIGHT(citizen_services_records_log!B887,4),MID(citizen_services_records_log!B887,4,2),LEFT(citizen_services_records_log!B887,2))))</f>
        <v>46113</v>
      </c>
      <c r="C887" s="5" t="str">
        <f>IF(citizen_services_records_log!C887 = "SASSA Grant Status Enquiry","SASSA - Grant Status Enquiry",IF(citizen_services_records_log!C887 = "SASSA Grant Application",  "SASSA - Grant Application", IF(citizen_services_records_log!C887=0,"None", citizen_services_records_log!C887)))</f>
        <v>SASSA - Grant Application</v>
      </c>
      <c r="D887" s="5" t="str" cm="1">
        <f t="array" ref="D887">_xlfn.IFS(ISTEXT(citizen_services_records_log!D887),PROPER(citizen_services_records_log!D887),ISBLANK(citizen_services_records_log!D887),"None")</f>
        <v>Sebokeng Sassa Office</v>
      </c>
      <c r="E887" s="5" t="str" cm="1">
        <f t="array" ref="E887">_xlfn.IFS(ISTEXT(citizen_services_records_log!E887),PROPER(citizen_services_records_log!E887),ISBLANK(citizen_services_records_log!E887),"None")</f>
        <v>Elizabeth Pretorius</v>
      </c>
      <c r="F887" s="6" cm="1">
        <f t="array" ref="F887">_xlfn.IFS(ISBLANK(citizen_services_records_log!F887),"None", TYPE(citizen_services_records_log!F887)=1,citizen_services_records_log!F887,citizen_services_records_log!F887="ID NOT PROVIDED","ID not provided" )</f>
        <v>10208544084</v>
      </c>
      <c r="G887" s="4">
        <f>IF(ISBLANK(citizen_services_records_log!G887),"None",IF(ISNUMBER(citizen_services_records_log!G887),citizen_services_records_log!G887,DATE(RIGHT(citizen_services_records_log!G887,4),MID(citizen_services_records_log!G887,4,2),LEFT(citizen_services_records_log!G887,2))))</f>
        <v>36819</v>
      </c>
      <c r="H887" s="5" t="str" cm="1">
        <f t="array" ref="H887">_xlfn.IFS(citizen_services_records_log!H887="M", "Male", citizen_services_records_log!H887 = "F", "Female", citizen_services_records_log!H887="male", "Male", citizen_services_records_log!H887="female","Female", ISBLANK(citizen_services_records_log!H887),"None", citizen_services_records_log!H887 = "Female", "Female", citizen_services_records_log!H887="Male","Male")</f>
        <v>Male</v>
      </c>
      <c r="I887" s="6" t="str">
        <f>IF(OR(ISBLANK(citizen_services_records_log!I887),UPPER(TRIM(citizen_services_records_log!I887))="N/A"),"None",_xlfn.LET(_xlpm.d,RIGHT(SUBSTITUTE(SUBSTITUTE(SUBSTITUTE(SUBSTITUTE(citizen_services_records_log!I887," ",""),"-",""),"(",""),")",""),9),"0"&amp;LEFT(_xlpm.d,2)&amp;" "&amp;MID(_xlpm.d,3,3)&amp;" "&amp;RIGHT(_xlpm.d,4)))</f>
        <v>060 514 1872</v>
      </c>
      <c r="J887" s="5" t="str" cm="1">
        <f t="array" ref="J887">_xlfn.IFS(ISTEXT(citizen_services_records_log!J887),citizen_services_records_log!J887,ISBLANK(citizen_services_records_log!J887),"None")</f>
        <v>Ward 4</v>
      </c>
      <c r="K887" s="5" t="str" cm="1">
        <f t="array" ref="K887">_xlfn.IFS(ISTEXT(citizen_services_records_log!K887),citizen_services_records_log!K887, ISBLANK(citizen_services_records_log!K887),"None")</f>
        <v>Foster Child Grant</v>
      </c>
      <c r="L887" s="5" t="str" cm="1">
        <f t="array" ref="L887">SUBSTITUTE(PROPER(_xlfn.IFS(ISTEXT(citizen_services_records_log!L887),citizen_services_records_log!L887, ISBLANK(citizen_services_records_log!L887),"None")),"Id","ID",1)</f>
        <v>Incomplete - Missing Proof Of Residence</v>
      </c>
      <c r="M887" s="5" t="str" cm="1">
        <f t="array" ref="M887">IF(citizen_services_records_log!M887 = "Re-opened","Re-opened",PROPER(_xlfn.IFS(ISTEXT(citizen_services_records_log!M887),citizen_services_records_log!M887, ISBLANK(citizen_services_records_log!M887),"None")))</f>
        <v>Awaiting Documents</v>
      </c>
      <c r="N887" s="5" t="str" cm="1">
        <f t="array" ref="N887">(_xlfn.IFS(ISTEXT(citizen_services_records_log!N887),citizen_services_records_log!N887,ISBLANK(citizen_services_records_log!N887),"None"))</f>
        <v>Q034</v>
      </c>
      <c r="O887" s="5" t="str" cm="1">
        <f t="array" ref="O887">_xlfn.IFS(ISTEXT(citizen_services_records_log!O887),PROPER(citizen_services_records_log!O887),ISBLANK(citizen_services_records_log!O887),"None")</f>
        <v>Lerato Sithole</v>
      </c>
      <c r="P887" s="4">
        <f>IF(ISBLANK(citizen_services_records_log!P887),"None",IF(ISNUMBER(citizen_services_records_log!P887),citizen_services_records_log!P887,DATE(RIGHT(citizen_services_records_log!P887,4),MID(citizen_services_records_log!P887,4,2),LEFT(citizen_services_records_log!P887,2))))</f>
        <v>46141</v>
      </c>
      <c r="Q887" s="5" t="str" cm="1">
        <f t="array" ref="Q887">SUBSTITUTE(_xlfn.IFS(ISTEXT(citizen_services_records_log!Q887),PROPER(citizen_services_records_log!Q887),ISBLANK(citizen_services_records_log!Q887),"None"),"Id","ID",1)</f>
        <v>Grant Payment Query - Referred To Sassa Call Centre</v>
      </c>
    </row>
    <row r="888" spans="1:17" x14ac:dyDescent="0.3">
      <c r="A888" s="5" t="str">
        <f>IF(ISBLANK(citizen_services_records_log!A888),"None",(CONCATENATE(UPPER(_xlfn.TEXTBEFORE(SUBSTITUTE(citizen_services_records_log!A888, "-", ""), {"0","1","2","3","4","5","6","7","8","9"}, 1)),"-",RIGHT(citizen_services_records_log!A888,6))))</f>
        <v>DHA-000021</v>
      </c>
      <c r="B888" s="2">
        <f>IF(ISBLANK(citizen_services_records_log!B888),"None",IF(ISNUMBER(citizen_services_records_log!B888),citizen_services_records_log!B888,DATE(RIGHT(citizen_services_records_log!B888,4),MID(citizen_services_records_log!B888,4,2),LEFT(citizen_services_records_log!B888,2))))</f>
        <v>46197</v>
      </c>
      <c r="C888" s="5" t="str">
        <f>IF(citizen_services_records_log!C888 = "SASSA Grant Status Enquiry","SASSA - Grant Status Enquiry",IF(citizen_services_records_log!C888 = "SASSA Grant Application",  "SASSA - Grant Application", IF(citizen_services_records_log!C888=0,"None", citizen_services_records_log!C888)))</f>
        <v>Home Affairs - ID Application</v>
      </c>
      <c r="D888" s="5" t="str" cm="1">
        <f t="array" ref="D888">_xlfn.IFS(ISTEXT(citizen_services_records_log!D888),PROPER(citizen_services_records_log!D888),ISBLANK(citizen_services_records_log!D888),"None")</f>
        <v>Sharpeville Clinic</v>
      </c>
      <c r="E888" s="5" t="str" cm="1">
        <f t="array" ref="E888">_xlfn.IFS(ISTEXT(citizen_services_records_log!E888),PROPER(citizen_services_records_log!E888),ISBLANK(citizen_services_records_log!E888),"None")</f>
        <v>Sipho Pretorius</v>
      </c>
      <c r="F888" s="6" cm="1">
        <f t="array" ref="F888">_xlfn.IFS(ISBLANK(citizen_services_records_log!F888),"None", TYPE(citizen_services_records_log!F888)=1,citizen_services_records_log!F888,citizen_services_records_log!F888="ID NOT PROVIDED","ID not provided" )</f>
        <v>7910000000000</v>
      </c>
      <c r="G888" s="4">
        <f>IF(ISBLANK(citizen_services_records_log!G888),"None",IF(ISNUMBER(citizen_services_records_log!G888),citizen_services_records_log!G888,DATE(RIGHT(citizen_services_records_log!G888,4),MID(citizen_services_records_log!G888,4,2),LEFT(citizen_services_records_log!G888,2))))</f>
        <v>29046</v>
      </c>
      <c r="H888" s="5" t="str" cm="1">
        <f t="array" ref="H888">_xlfn.IFS(citizen_services_records_log!H888="M", "Male", citizen_services_records_log!H888 = "F", "Female", citizen_services_records_log!H888="male", "Male", citizen_services_records_log!H888="female","Female", ISBLANK(citizen_services_records_log!H888),"None", citizen_services_records_log!H888 = "Female", "Female", citizen_services_records_log!H888="Male","Male")</f>
        <v>None</v>
      </c>
      <c r="I888" s="6" t="str">
        <f>IF(OR(ISBLANK(citizen_services_records_log!I888),UPPER(TRIM(citizen_services_records_log!I888))="N/A"),"None",_xlfn.LET(_xlpm.d,RIGHT(SUBSTITUTE(SUBSTITUTE(SUBSTITUTE(SUBSTITUTE(citizen_services_records_log!I888," ",""),"-",""),"(",""),")",""),9),"0"&amp;LEFT(_xlpm.d,2)&amp;" "&amp;MID(_xlpm.d,3,3)&amp;" "&amp;RIGHT(_xlpm.d,4)))</f>
        <v>083 219 2626</v>
      </c>
      <c r="J888" s="5" t="str" cm="1">
        <f t="array" ref="J888">_xlfn.IFS(ISTEXT(citizen_services_records_log!J888),citizen_services_records_log!J888,ISBLANK(citizen_services_records_log!J888),"None")</f>
        <v>Ward 5</v>
      </c>
      <c r="K888" s="5" t="str" cm="1">
        <f t="array" ref="K888">_xlfn.IFS(ISTEXT(citizen_services_records_log!K888),citizen_services_records_log!K888, ISBLANK(citizen_services_records_log!K888),"None")</f>
        <v>None</v>
      </c>
      <c r="L888" s="5" t="str" cm="1">
        <f t="array" ref="L888">SUBSTITUTE(PROPER(_xlfn.IFS(ISTEXT(citizen_services_records_log!L888),citizen_services_records_log!L888, ISBLANK(citizen_services_records_log!L888),"None")),"Id","ID",1)</f>
        <v>None</v>
      </c>
      <c r="M888" s="5" t="str" cm="1">
        <f t="array" ref="M888">IF(citizen_services_records_log!M888 = "Re-opened","Re-opened",PROPER(_xlfn.IFS(ISTEXT(citizen_services_records_log!M888),citizen_services_records_log!M888, ISBLANK(citizen_services_records_log!M888),"None")))</f>
        <v>Pending</v>
      </c>
      <c r="N888" s="5" t="str" cm="1">
        <f t="array" ref="N888">(_xlfn.IFS(ISTEXT(citizen_services_records_log!N888),citizen_services_records_log!N888,ISBLANK(citizen_services_records_log!N888),"None"))</f>
        <v>Q197</v>
      </c>
      <c r="O888" s="5" t="str" cm="1">
        <f t="array" ref="O888">_xlfn.IFS(ISTEXT(citizen_services_records_log!O888),PROPER(citizen_services_records_log!O888),ISBLANK(citizen_services_records_log!O888),"None")</f>
        <v>Chris Radebe</v>
      </c>
      <c r="P888" s="4" t="str">
        <f>IF(ISBLANK(citizen_services_records_log!P888),"None",IF(ISNUMBER(citizen_services_records_log!P888),citizen_services_records_log!P888,DATE(RIGHT(citizen_services_records_log!P888,4),MID(citizen_services_records_log!P888,4,2),LEFT(citizen_services_records_log!P888,2))))</f>
        <v>None</v>
      </c>
      <c r="Q888" s="5" t="str" cm="1">
        <f t="array" ref="Q888">SUBSTITUTE(_xlfn.IFS(ISTEXT(citizen_services_records_log!Q888),PROPER(citizen_services_records_log!Q888),ISBLANK(citizen_services_records_log!Q888),"None"),"Id","ID",1)</f>
        <v>Interpreter Required - Assisted In Sesotho</v>
      </c>
    </row>
    <row r="889" spans="1:17" x14ac:dyDescent="0.3">
      <c r="A889" s="5" t="str">
        <f>IF(ISBLANK(citizen_services_records_log!A889),"None",(CONCATENATE(UPPER(_xlfn.TEXTBEFORE(SUBSTITUTE(citizen_services_records_log!A889, "-", ""), {"0","1","2","3","4","5","6","7","8","9"}, 1)),"-",RIGHT(citizen_services_records_log!A889,6))))</f>
        <v>SASSA-000969</v>
      </c>
      <c r="B889" s="2">
        <f>IF(ISBLANK(citizen_services_records_log!B889),"None",IF(ISNUMBER(citizen_services_records_log!B889),citizen_services_records_log!B889,DATE(RIGHT(citizen_services_records_log!B889,4),MID(citizen_services_records_log!B889,4,2),LEFT(citizen_services_records_log!B889,2))))</f>
        <v>46207</v>
      </c>
      <c r="C889" s="5" t="str">
        <f>IF(citizen_services_records_log!C889 = "SASSA Grant Status Enquiry","SASSA - Grant Status Enquiry",IF(citizen_services_records_log!C889 = "SASSA Grant Application",  "SASSA - Grant Application", IF(citizen_services_records_log!C889=0,"None", citizen_services_records_log!C889)))</f>
        <v>SASSA - Grant Application</v>
      </c>
      <c r="D889" s="5" t="str" cm="1">
        <f t="array" ref="D889">_xlfn.IFS(ISTEXT(citizen_services_records_log!D889),PROPER(citizen_services_records_log!D889),ISBLANK(citizen_services_records_log!D889),"None")</f>
        <v>Sebokeng Sassa Office</v>
      </c>
      <c r="E889" s="5" t="str" cm="1">
        <f t="array" ref="E889">_xlfn.IFS(ISTEXT(citizen_services_records_log!E889),PROPER(citizen_services_records_log!E889),ISBLANK(citizen_services_records_log!E889),"None")</f>
        <v>Elizabeth Mahlangu</v>
      </c>
      <c r="F889" s="6" cm="1">
        <f t="array" ref="F889">_xlfn.IFS(ISBLANK(citizen_services_records_log!F889),"None", TYPE(citizen_services_records_log!F889)=1,citizen_services_records_log!F889,citizen_services_records_log!F889="ID NOT PROVIDED","ID not provided" )</f>
        <v>7100000000000</v>
      </c>
      <c r="G889" s="4">
        <f>IF(ISBLANK(citizen_services_records_log!G889),"None",IF(ISNUMBER(citizen_services_records_log!G889),citizen_services_records_log!G889,DATE(RIGHT(citizen_services_records_log!G889,4),MID(citizen_services_records_log!G889,4,2),LEFT(citizen_services_records_log!G889,2))))</f>
        <v>25984</v>
      </c>
      <c r="H889" s="5" t="str" cm="1">
        <f t="array" ref="H889">_xlfn.IFS(citizen_services_records_log!H889="M", "Male", citizen_services_records_log!H889 = "F", "Female", citizen_services_records_log!H889="male", "Male", citizen_services_records_log!H889="female","Female", ISBLANK(citizen_services_records_log!H889),"None", citizen_services_records_log!H889 = "Female", "Female", citizen_services_records_log!H889="Male","Male")</f>
        <v>Female</v>
      </c>
      <c r="I889" s="6" t="str">
        <f>IF(OR(ISBLANK(citizen_services_records_log!I889),UPPER(TRIM(citizen_services_records_log!I889))="N/A"),"None",_xlfn.LET(_xlpm.d,RIGHT(SUBSTITUTE(SUBSTITUTE(SUBSTITUTE(SUBSTITUTE(citizen_services_records_log!I889," ",""),"-",""),"(",""),")",""),9),"0"&amp;LEFT(_xlpm.d,2)&amp;" "&amp;MID(_xlpm.d,3,3)&amp;" "&amp;RIGHT(_xlpm.d,4)))</f>
        <v>None</v>
      </c>
      <c r="J889" s="5" t="str" cm="1">
        <f t="array" ref="J889">_xlfn.IFS(ISTEXT(citizen_services_records_log!J889),citizen_services_records_log!J889,ISBLANK(citizen_services_records_log!J889),"None")</f>
        <v>Ward 1</v>
      </c>
      <c r="K889" s="5" t="str" cm="1">
        <f t="array" ref="K889">_xlfn.IFS(ISTEXT(citizen_services_records_log!K889),citizen_services_records_log!K889, ISBLANK(citizen_services_records_log!K889),"None")</f>
        <v>Child Support Grant</v>
      </c>
      <c r="L889" s="5" t="str" cm="1">
        <f t="array" ref="L889">SUBSTITUTE(PROPER(_xlfn.IFS(ISTEXT(citizen_services_records_log!L889),citizen_services_records_log!L889, ISBLANK(citizen_services_records_log!L889),"None")),"Id","ID",1)</f>
        <v>Complete</v>
      </c>
      <c r="M889" s="5" t="str" cm="1">
        <f t="array" ref="M889">IF(citizen_services_records_log!M889 = "Re-opened","Re-opened",PROPER(_xlfn.IFS(ISTEXT(citizen_services_records_log!M889),citizen_services_records_log!M889, ISBLANK(citizen_services_records_log!M889),"None")))</f>
        <v>Pending</v>
      </c>
      <c r="N889" s="5" t="str" cm="1">
        <f t="array" ref="N889">(_xlfn.IFS(ISTEXT(citizen_services_records_log!N889),citizen_services_records_log!N889,ISBLANK(citizen_services_records_log!N889),"None"))</f>
        <v>Q292</v>
      </c>
      <c r="O889" s="5" t="str" cm="1">
        <f t="array" ref="O889">_xlfn.IFS(ISTEXT(citizen_services_records_log!O889),PROPER(citizen_services_records_log!O889),ISBLANK(citizen_services_records_log!O889),"None")</f>
        <v>Chris Radebe</v>
      </c>
      <c r="P889" s="4" t="str">
        <f>IF(ISBLANK(citizen_services_records_log!P889),"None",IF(ISNUMBER(citizen_services_records_log!P889),citizen_services_records_log!P889,DATE(RIGHT(citizen_services_records_log!P889,4),MID(citizen_services_records_log!P889,4,2),LEFT(citizen_services_records_log!P889,2))))</f>
        <v>None</v>
      </c>
      <c r="Q889" s="5" t="str" cm="1">
        <f t="array" ref="Q889">SUBSTITUTE(_xlfn.IFS(ISTEXT(citizen_services_records_log!Q889),PROPER(citizen_services_records_log!Q889),ISBLANK(citizen_services_records_log!Q889),"None"),"Id","ID",1)</f>
        <v>Follow-Up Call Required To Confirm Banking Details</v>
      </c>
    </row>
    <row r="890" spans="1:17" x14ac:dyDescent="0.3">
      <c r="A890" s="5" t="str">
        <f>IF(ISBLANK(citizen_services_records_log!A890),"None",(CONCATENATE(UPPER(_xlfn.TEXTBEFORE(SUBSTITUTE(citizen_services_records_log!A890, "-", ""), {"0","1","2","3","4","5","6","7","8","9"}, 1)),"-",RIGHT(citizen_services_records_log!A890,6))))</f>
        <v>DHA-000770</v>
      </c>
      <c r="B890" s="2">
        <f>IF(ISBLANK(citizen_services_records_log!B890),"None",IF(ISNUMBER(citizen_services_records_log!B890),citizen_services_records_log!B890,DATE(RIGHT(citizen_services_records_log!B890,4),MID(citizen_services_records_log!B890,4,2),LEFT(citizen_services_records_log!B890,2))))</f>
        <v>45881</v>
      </c>
      <c r="C890" s="5" t="str">
        <f>IF(citizen_services_records_log!C890 = "SASSA Grant Status Enquiry","SASSA - Grant Status Enquiry",IF(citizen_services_records_log!C890 = "SASSA Grant Application",  "SASSA - Grant Application", IF(citizen_services_records_log!C890=0,"None", citizen_services_records_log!C890)))</f>
        <v>Home Affairs - Passport Application</v>
      </c>
      <c r="D890" s="5" t="str" cm="1">
        <f t="array" ref="D890">_xlfn.IFS(ISTEXT(citizen_services_records_log!D890),PROPER(citizen_services_records_log!D890),ISBLANK(citizen_services_records_log!D890),"None")</f>
        <v>Sasolburg Home Affairs</v>
      </c>
      <c r="E890" s="5" t="str" cm="1">
        <f t="array" ref="E890">_xlfn.IFS(ISTEXT(citizen_services_records_log!E890),PROPER(citizen_services_records_log!E890),ISBLANK(citizen_services_records_log!E890),"None")</f>
        <v>Thabo Sithole</v>
      </c>
      <c r="F890" s="6" cm="1">
        <f t="array" ref="F890">_xlfn.IFS(ISBLANK(citizen_services_records_log!F890),"None", TYPE(citizen_services_records_log!F890)=1,citizen_services_records_log!F890,citizen_services_records_log!F890="ID NOT PROVIDED","ID not provided" )</f>
        <v>6900000000000</v>
      </c>
      <c r="G890" s="4">
        <f>IF(ISBLANK(citizen_services_records_log!G890),"None",IF(ISNUMBER(citizen_services_records_log!G890),citizen_services_records_log!G890,DATE(RIGHT(citizen_services_records_log!G890,4),MID(citizen_services_records_log!G890,4,2),LEFT(citizen_services_records_log!G890,2))))</f>
        <v>25358</v>
      </c>
      <c r="H890" s="5" t="str" cm="1">
        <f t="array" ref="H890">_xlfn.IFS(citizen_services_records_log!H890="M", "Male", citizen_services_records_log!H890 = "F", "Female", citizen_services_records_log!H890="male", "Male", citizen_services_records_log!H890="female","Female", ISBLANK(citizen_services_records_log!H890),"None", citizen_services_records_log!H890 = "Female", "Female", citizen_services_records_log!H890="Male","Male")</f>
        <v>Female</v>
      </c>
      <c r="I890" s="6" t="str">
        <f>IF(OR(ISBLANK(citizen_services_records_log!I890),UPPER(TRIM(citizen_services_records_log!I890))="N/A"),"None",_xlfn.LET(_xlpm.d,RIGHT(SUBSTITUTE(SUBSTITUTE(SUBSTITUTE(SUBSTITUTE(citizen_services_records_log!I890," ",""),"-",""),"(",""),")",""),9),"0"&amp;LEFT(_xlpm.d,2)&amp;" "&amp;MID(_xlpm.d,3,3)&amp;" "&amp;RIGHT(_xlpm.d,4)))</f>
        <v>084 861 9800</v>
      </c>
      <c r="J890" s="5" t="str" cm="1">
        <f t="array" ref="J890">_xlfn.IFS(ISTEXT(citizen_services_records_log!J890),citizen_services_records_log!J890,ISBLANK(citizen_services_records_log!J890),"None")</f>
        <v>Ward 9</v>
      </c>
      <c r="K890" s="5" t="str" cm="1">
        <f t="array" ref="K890">_xlfn.IFS(ISTEXT(citizen_services_records_log!K890),citizen_services_records_log!K890, ISBLANK(citizen_services_records_log!K890),"None")</f>
        <v>None</v>
      </c>
      <c r="L890" s="5" t="str" cm="1">
        <f t="array" ref="L890">SUBSTITUTE(PROPER(_xlfn.IFS(ISTEXT(citizen_services_records_log!L890),citizen_services_records_log!L890, ISBLANK(citizen_services_records_log!L890),"None")),"Id","ID",1)</f>
        <v>None</v>
      </c>
      <c r="M890" s="5" t="str" cm="1">
        <f t="array" ref="M890">IF(citizen_services_records_log!M890 = "Re-opened","Re-opened",PROPER(_xlfn.IFS(ISTEXT(citizen_services_records_log!M890),citizen_services_records_log!M890, ISBLANK(citizen_services_records_log!M890),"None")))</f>
        <v>Closed</v>
      </c>
      <c r="N890" s="5" t="str" cm="1">
        <f t="array" ref="N890">(_xlfn.IFS(ISTEXT(citizen_services_records_log!N890),citizen_services_records_log!N890,ISBLANK(citizen_services_records_log!N890),"None"))</f>
        <v>None</v>
      </c>
      <c r="O890" s="5" t="str" cm="1">
        <f t="array" ref="O890">_xlfn.IFS(ISTEXT(citizen_services_records_log!O890),PROPER(citizen_services_records_log!O890),ISBLANK(citizen_services_records_log!O890),"None")</f>
        <v>Chris Swart</v>
      </c>
      <c r="P890" s="4" t="str">
        <f>IF(ISBLANK(citizen_services_records_log!P890),"None",IF(ISNUMBER(citizen_services_records_log!P890),citizen_services_records_log!P890,DATE(RIGHT(citizen_services_records_log!P890,4),MID(citizen_services_records_log!P890,4,2),LEFT(citizen_services_records_log!P890,2))))</f>
        <v>None</v>
      </c>
      <c r="Q890" s="5" t="str" cm="1">
        <f t="array" ref="Q890">SUBSTITUTE(_xlfn.IFS(ISTEXT(citizen_services_records_log!Q890),PROPER(citizen_services_records_log!Q890),ISBLANK(citizen_services_records_log!Q890),"None"),"Id","ID",1)</f>
        <v>Incorrect ID Number Provided Initially, Corrected</v>
      </c>
    </row>
    <row r="891" spans="1:17" x14ac:dyDescent="0.3">
      <c r="A891" s="5" t="str">
        <f>IF(ISBLANK(citizen_services_records_log!A891),"None",(CONCATENATE(UPPER(_xlfn.TEXTBEFORE(SUBSTITUTE(citizen_services_records_log!A891, "-", ""), {"0","1","2","3","4","5","6","7","8","9"}, 1)),"-",RIGHT(citizen_services_records_log!A891,6))))</f>
        <v>DHA-000997</v>
      </c>
      <c r="B891" s="2">
        <f>IF(ISBLANK(citizen_services_records_log!B891),"None",IF(ISNUMBER(citizen_services_records_log!B891),citizen_services_records_log!B891,DATE(RIGHT(citizen_services_records_log!B891,4),MID(citizen_services_records_log!B891,4,2),LEFT(citizen_services_records_log!B891,2))))</f>
        <v>46006</v>
      </c>
      <c r="C891" s="5" t="str">
        <f>IF(citizen_services_records_log!C891 = "SASSA Grant Status Enquiry","SASSA - Grant Status Enquiry",IF(citizen_services_records_log!C891 = "SASSA Grant Application",  "SASSA - Grant Application", IF(citizen_services_records_log!C891=0,"None", citizen_services_records_log!C891)))</f>
        <v>Home Affairs - ID Application</v>
      </c>
      <c r="D891" s="5" t="str" cm="1">
        <f t="array" ref="D891">_xlfn.IFS(ISTEXT(citizen_services_records_log!D891),PROPER(citizen_services_records_log!D891),ISBLANK(citizen_services_records_log!D891),"None")</f>
        <v>Sharpeville Clinic</v>
      </c>
      <c r="E891" s="5" t="str" cm="1">
        <f t="array" ref="E891">_xlfn.IFS(ISTEXT(citizen_services_records_log!E891),PROPER(citizen_services_records_log!E891),ISBLANK(citizen_services_records_log!E891),"None")</f>
        <v>Marie Molefe</v>
      </c>
      <c r="F891" s="6" cm="1">
        <f t="array" ref="F891">_xlfn.IFS(ISBLANK(citizen_services_records_log!F891),"None", TYPE(citizen_services_records_log!F891)=1,citizen_services_records_log!F891,citizen_services_records_log!F891="ID NOT PROVIDED","ID not provided" )</f>
        <v>408000000000</v>
      </c>
      <c r="G891" s="4">
        <f>IF(ISBLANK(citizen_services_records_log!G891),"None",IF(ISNUMBER(citizen_services_records_log!G891),citizen_services_records_log!G891,DATE(RIGHT(citizen_services_records_log!G891,4),MID(citizen_services_records_log!G891,4,2),LEFT(citizen_services_records_log!G891,2))))</f>
        <v>38208</v>
      </c>
      <c r="H891" s="5" t="str" cm="1">
        <f t="array" ref="H891">_xlfn.IFS(citizen_services_records_log!H891="M", "Male", citizen_services_records_log!H891 = "F", "Female", citizen_services_records_log!H891="male", "Male", citizen_services_records_log!H891="female","Female", ISBLANK(citizen_services_records_log!H891),"None", citizen_services_records_log!H891 = "Female", "Female", citizen_services_records_log!H891="Male","Male")</f>
        <v>Male</v>
      </c>
      <c r="I891" s="6" t="str">
        <f>IF(OR(ISBLANK(citizen_services_records_log!I891),UPPER(TRIM(citizen_services_records_log!I891))="N/A"),"None",_xlfn.LET(_xlpm.d,RIGHT(SUBSTITUTE(SUBSTITUTE(SUBSTITUTE(SUBSTITUTE(citizen_services_records_log!I891," ",""),"-",""),"(",""),")",""),9),"0"&amp;LEFT(_xlpm.d,2)&amp;" "&amp;MID(_xlpm.d,3,3)&amp;" "&amp;RIGHT(_xlpm.d,4)))</f>
        <v>066 891 9291</v>
      </c>
      <c r="J891" s="5" t="str" cm="1">
        <f t="array" ref="J891">_xlfn.IFS(ISTEXT(citizen_services_records_log!J891),citizen_services_records_log!J891,ISBLANK(citizen_services_records_log!J891),"None")</f>
        <v>Ward 24</v>
      </c>
      <c r="K891" s="5" t="str" cm="1">
        <f t="array" ref="K891">_xlfn.IFS(ISTEXT(citizen_services_records_log!K891),citizen_services_records_log!K891, ISBLANK(citizen_services_records_log!K891),"None")</f>
        <v>None</v>
      </c>
      <c r="L891" s="5" t="str" cm="1">
        <f t="array" ref="L891">SUBSTITUTE(PROPER(_xlfn.IFS(ISTEXT(citizen_services_records_log!L891),citizen_services_records_log!L891, ISBLANK(citizen_services_records_log!L891),"None")),"Id","ID",1)</f>
        <v>Rejected</v>
      </c>
      <c r="M891" s="5" t="str" cm="1">
        <f t="array" ref="M891">IF(citizen_services_records_log!M891 = "Re-opened","Re-opened",PROPER(_xlfn.IFS(ISTEXT(citizen_services_records_log!M891),citizen_services_records_log!M891, ISBLANK(citizen_services_records_log!M891),"None")))</f>
        <v>Closed</v>
      </c>
      <c r="N891" s="5" t="str" cm="1">
        <f t="array" ref="N891">(_xlfn.IFS(ISTEXT(citizen_services_records_log!N891),citizen_services_records_log!N891,ISBLANK(citizen_services_records_log!N891),"None"))</f>
        <v>Q134</v>
      </c>
      <c r="O891" s="5" t="str" cm="1">
        <f t="array" ref="O891">_xlfn.IFS(ISTEXT(citizen_services_records_log!O891),PROPER(citizen_services_records_log!O891),ISBLANK(citizen_services_records_log!O891),"None")</f>
        <v>Lerato Mahlangu</v>
      </c>
      <c r="P891" s="4" t="str">
        <f>IF(ISBLANK(citizen_services_records_log!P891),"None",IF(ISNUMBER(citizen_services_records_log!P891),citizen_services_records_log!P891,DATE(RIGHT(citizen_services_records_log!P891,4),MID(citizen_services_records_log!P891,4,2),LEFT(citizen_services_records_log!P891,2))))</f>
        <v>None</v>
      </c>
      <c r="Q891" s="5" t="str" cm="1">
        <f t="array" ref="Q891">SUBSTITUTE(_xlfn.IFS(ISTEXT(citizen_services_records_log!Q891),PROPER(citizen_services_records_log!Q891),ISBLANK(citizen_services_records_log!Q891),"None"),"Id","ID",1)</f>
        <v>Client To Return With Proof Of Residence</v>
      </c>
    </row>
    <row r="892" spans="1:17" x14ac:dyDescent="0.3">
      <c r="A892" s="5" t="str">
        <f>IF(ISBLANK(citizen_services_records_log!A892),"None",(CONCATENATE(UPPER(_xlfn.TEXTBEFORE(SUBSTITUTE(citizen_services_records_log!A892, "-", ""), {"0","1","2","3","4","5","6","7","8","9"}, 1)),"-",RIGHT(citizen_services_records_log!A892,6))))</f>
        <v>DHA-000804</v>
      </c>
      <c r="B892" s="2">
        <f>IF(ISBLANK(citizen_services_records_log!B892),"None",IF(ISNUMBER(citizen_services_records_log!B892),citizen_services_records_log!B892,DATE(RIGHT(citizen_services_records_log!B892,4),MID(citizen_services_records_log!B892,4,2),LEFT(citizen_services_records_log!B892,2))))</f>
        <v>46162</v>
      </c>
      <c r="C892" s="5" t="str">
        <f>IF(citizen_services_records_log!C892 = "SASSA Grant Status Enquiry","SASSA - Grant Status Enquiry",IF(citizen_services_records_log!C892 = "SASSA Grant Application",  "SASSA - Grant Application", IF(citizen_services_records_log!C892=0,"None", citizen_services_records_log!C892)))</f>
        <v>Home Affairs - Birth Certificate</v>
      </c>
      <c r="D892" s="5" t="str" cm="1">
        <f t="array" ref="D892">_xlfn.IFS(ISTEXT(citizen_services_records_log!D892),PROPER(citizen_services_records_log!D892),ISBLANK(citizen_services_records_log!D892),"None")</f>
        <v>Boipatong Clinic</v>
      </c>
      <c r="E892" s="5" t="str" cm="1">
        <f t="array" ref="E892">_xlfn.IFS(ISTEXT(citizen_services_records_log!E892),PROPER(citizen_services_records_log!E892),ISBLANK(citizen_services_records_log!E892),"None")</f>
        <v>Marie Kruger</v>
      </c>
      <c r="F892" s="6" cm="1">
        <f t="array" ref="F892">_xlfn.IFS(ISBLANK(citizen_services_records_log!F892),"None", TYPE(citizen_services_records_log!F892)=1,citizen_services_records_log!F892,citizen_services_records_log!F892="ID NOT PROVIDED","ID not provided" )</f>
        <v>701000000000</v>
      </c>
      <c r="G892" s="4">
        <f>IF(ISBLANK(citizen_services_records_log!G892),"None",IF(ISNUMBER(citizen_services_records_log!G892),citizen_services_records_log!G892,DATE(RIGHT(citizen_services_records_log!G892,4),MID(citizen_services_records_log!G892,4,2),LEFT(citizen_services_records_log!G892,2))))</f>
        <v>39083</v>
      </c>
      <c r="H892" s="5" t="str" cm="1">
        <f t="array" ref="H892">_xlfn.IFS(citizen_services_records_log!H892="M", "Male", citizen_services_records_log!H892 = "F", "Female", citizen_services_records_log!H892="male", "Male", citizen_services_records_log!H892="female","Female", ISBLANK(citizen_services_records_log!H892),"None", citizen_services_records_log!H892 = "Female", "Female", citizen_services_records_log!H892="Male","Male")</f>
        <v>Female</v>
      </c>
      <c r="I892" s="6" t="str">
        <f>IF(OR(ISBLANK(citizen_services_records_log!I892),UPPER(TRIM(citizen_services_records_log!I892))="N/A"),"None",_xlfn.LET(_xlpm.d,RIGHT(SUBSTITUTE(SUBSTITUTE(SUBSTITUTE(SUBSTITUTE(citizen_services_records_log!I892," ",""),"-",""),"(",""),")",""),9),"0"&amp;LEFT(_xlpm.d,2)&amp;" "&amp;MID(_xlpm.d,3,3)&amp;" "&amp;RIGHT(_xlpm.d,4)))</f>
        <v>071 579 2091</v>
      </c>
      <c r="J892" s="5" t="str" cm="1">
        <f t="array" ref="J892">_xlfn.IFS(ISTEXT(citizen_services_records_log!J892),citizen_services_records_log!J892,ISBLANK(citizen_services_records_log!J892),"None")</f>
        <v>Ward 22</v>
      </c>
      <c r="K892" s="5" t="str" cm="1">
        <f t="array" ref="K892">_xlfn.IFS(ISTEXT(citizen_services_records_log!K892),citizen_services_records_log!K892, ISBLANK(citizen_services_records_log!K892),"None")</f>
        <v>None</v>
      </c>
      <c r="L892" s="5" t="str" cm="1">
        <f t="array" ref="L892">SUBSTITUTE(PROPER(_xlfn.IFS(ISTEXT(citizen_services_records_log!L892),citizen_services_records_log!L892, ISBLANK(citizen_services_records_log!L892),"None")),"Id","ID",1)</f>
        <v>Rejected</v>
      </c>
      <c r="M892" s="5" t="str" cm="1">
        <f t="array" ref="M892">IF(citizen_services_records_log!M892 = "Re-opened","Re-opened",PROPER(_xlfn.IFS(ISTEXT(citizen_services_records_log!M892),citizen_services_records_log!M892, ISBLANK(citizen_services_records_log!M892),"None")))</f>
        <v>Captured</v>
      </c>
      <c r="N892" s="5" t="str" cm="1">
        <f t="array" ref="N892">(_xlfn.IFS(ISTEXT(citizen_services_records_log!N892),citizen_services_records_log!N892,ISBLANK(citizen_services_records_log!N892),"None"))</f>
        <v>Q199</v>
      </c>
      <c r="O892" s="5" t="str" cm="1">
        <f t="array" ref="O892">_xlfn.IFS(ISTEXT(citizen_services_records_log!O892),PROPER(citizen_services_records_log!O892),ISBLANK(citizen_services_records_log!O892),"None")</f>
        <v>Marius Nel</v>
      </c>
      <c r="P892" s="4" t="str">
        <f>IF(ISBLANK(citizen_services_records_log!P892),"None",IF(ISNUMBER(citizen_services_records_log!P892),citizen_services_records_log!P892,DATE(RIGHT(citizen_services_records_log!P892,4),MID(citizen_services_records_log!P892,4,2),LEFT(citizen_services_records_log!P892,2))))</f>
        <v>None</v>
      </c>
      <c r="Q892" s="5" t="str" cm="1">
        <f t="array" ref="Q892">SUBSTITUTE(_xlfn.IFS(ISTEXT(citizen_services_records_log!Q892),PROPER(citizen_services_records_log!Q892),ISBLANK(citizen_services_records_log!Q892),"None"),"Id","ID",1)</f>
        <v>Biometric Capture Failed, Rescheduled</v>
      </c>
    </row>
    <row r="893" spans="1:17" x14ac:dyDescent="0.3">
      <c r="A893" s="5" t="str">
        <f>IF(ISBLANK(citizen_services_records_log!A893),"None",(CONCATENATE(UPPER(_xlfn.TEXTBEFORE(SUBSTITUTE(citizen_services_records_log!A893, "-", ""), {"0","1","2","3","4","5","6","7","8","9"}, 1)),"-",RIGHT(citizen_services_records_log!A893,6))))</f>
        <v>DHA-000883</v>
      </c>
      <c r="B893" s="2">
        <f>IF(ISBLANK(citizen_services_records_log!B893),"None",IF(ISNUMBER(citizen_services_records_log!B893),citizen_services_records_log!B893,DATE(RIGHT(citizen_services_records_log!B893,4),MID(citizen_services_records_log!B893,4,2),LEFT(citizen_services_records_log!B893,2))))</f>
        <v>46016</v>
      </c>
      <c r="C893" s="5" t="str">
        <f>IF(citizen_services_records_log!C893 = "SASSA Grant Status Enquiry","SASSA - Grant Status Enquiry",IF(citizen_services_records_log!C893 = "SASSA Grant Application",  "SASSA - Grant Application", IF(citizen_services_records_log!C893=0,"None", citizen_services_records_log!C893)))</f>
        <v>Home Affairs - Birth Certificate</v>
      </c>
      <c r="D893" s="5" t="str" cm="1">
        <f t="array" ref="D893">_xlfn.IFS(ISTEXT(citizen_services_records_log!D893),PROPER(citizen_services_records_log!D893),ISBLANK(citizen_services_records_log!D893),"None")</f>
        <v>Evaton Sassa Office</v>
      </c>
      <c r="E893" s="5" t="str" cm="1">
        <f t="array" ref="E893">_xlfn.IFS(ISTEXT(citizen_services_records_log!E893),PROPER(citizen_services_records_log!E893),ISBLANK(citizen_services_records_log!E893),"None")</f>
        <v>Kagiso Mokoena</v>
      </c>
      <c r="F893" s="6" cm="1">
        <f t="array" ref="F893">_xlfn.IFS(ISBLANK(citizen_services_records_log!F893),"None", TYPE(citizen_services_records_log!F893)=1,citizen_services_records_log!F893,citizen_services_records_log!F893="ID NOT PROVIDED","ID not provided" )</f>
        <v>7310000000000</v>
      </c>
      <c r="G893" s="4" t="str">
        <f>IF(ISBLANK(citizen_services_records_log!G893),"None",IF(ISNUMBER(citizen_services_records_log!G893),citizen_services_records_log!G893,DATE(RIGHT(citizen_services_records_log!G893,4),MID(citizen_services_records_log!G893,4,2),LEFT(citizen_services_records_log!G893,2))))</f>
        <v>None</v>
      </c>
      <c r="H893" s="5" t="str" cm="1">
        <f t="array" ref="H893">_xlfn.IFS(citizen_services_records_log!H893="M", "Male", citizen_services_records_log!H893 = "F", "Female", citizen_services_records_log!H893="male", "Male", citizen_services_records_log!H893="female","Female", ISBLANK(citizen_services_records_log!H893),"None", citizen_services_records_log!H893 = "Female", "Female", citizen_services_records_log!H893="Male","Male")</f>
        <v>Male</v>
      </c>
      <c r="I893" s="6" t="str">
        <f>IF(OR(ISBLANK(citizen_services_records_log!I893),UPPER(TRIM(citizen_services_records_log!I893))="N/A"),"None",_xlfn.LET(_xlpm.d,RIGHT(SUBSTITUTE(SUBSTITUTE(SUBSTITUTE(SUBSTITUTE(citizen_services_records_log!I893," ",""),"-",""),"(",""),")",""),9),"0"&amp;LEFT(_xlpm.d,2)&amp;" "&amp;MID(_xlpm.d,3,3)&amp;" "&amp;RIGHT(_xlpm.d,4)))</f>
        <v>062 631 0031</v>
      </c>
      <c r="J893" s="5" t="str" cm="1">
        <f t="array" ref="J893">_xlfn.IFS(ISTEXT(citizen_services_records_log!J893),citizen_services_records_log!J893,ISBLANK(citizen_services_records_log!J893),"None")</f>
        <v>Ward 17</v>
      </c>
      <c r="K893" s="5" t="str" cm="1">
        <f t="array" ref="K893">_xlfn.IFS(ISTEXT(citizen_services_records_log!K893),citizen_services_records_log!K893, ISBLANK(citizen_services_records_log!K893),"None")</f>
        <v>None</v>
      </c>
      <c r="L893" s="5" t="str" cm="1">
        <f t="array" ref="L893">SUBSTITUTE(PROPER(_xlfn.IFS(ISTEXT(citizen_services_records_log!L893),citizen_services_records_log!L893, ISBLANK(citizen_services_records_log!L893),"None")),"Id","ID",1)</f>
        <v>Approved</v>
      </c>
      <c r="M893" s="5" t="str" cm="1">
        <f t="array" ref="M893">IF(citizen_services_records_log!M893 = "Re-opened","Re-opened",PROPER(_xlfn.IFS(ISTEXT(citizen_services_records_log!M893),citizen_services_records_log!M893, ISBLANK(citizen_services_records_log!M893),"None")))</f>
        <v>Captured</v>
      </c>
      <c r="N893" s="5" t="str" cm="1">
        <f t="array" ref="N893">(_xlfn.IFS(ISTEXT(citizen_services_records_log!N893),citizen_services_records_log!N893,ISBLANK(citizen_services_records_log!N893),"None"))</f>
        <v>Q120</v>
      </c>
      <c r="O893" s="5" t="str" cm="1">
        <f t="array" ref="O893">_xlfn.IFS(ISTEXT(citizen_services_records_log!O893),PROPER(citizen_services_records_log!O893),ISBLANK(citizen_services_records_log!O893),"None")</f>
        <v>Deon Radebe</v>
      </c>
      <c r="P893" s="4" t="str">
        <f>IF(ISBLANK(citizen_services_records_log!P893),"None",IF(ISNUMBER(citizen_services_records_log!P893),citizen_services_records_log!P893,DATE(RIGHT(citizen_services_records_log!P893,4),MID(citizen_services_records_log!P893,4,2),LEFT(citizen_services_records_log!P893,2))))</f>
        <v>None</v>
      </c>
      <c r="Q893" s="5" t="str" cm="1">
        <f t="array" ref="Q893">SUBSTITUTE(_xlfn.IFS(ISTEXT(citizen_services_records_log!Q893),PROPER(citizen_services_records_log!Q893),ISBLANK(citizen_services_records_log!Q893),"None"),"Id","ID",1)</f>
        <v>Interpreter Required - Assisted In Sesotho</v>
      </c>
    </row>
    <row r="894" spans="1:17" x14ac:dyDescent="0.3">
      <c r="A894" s="5" t="str">
        <f>IF(ISBLANK(citizen_services_records_log!A894),"None",(CONCATENATE(UPPER(_xlfn.TEXTBEFORE(SUBSTITUTE(citizen_services_records_log!A894, "-", ""), {"0","1","2","3","4","5","6","7","8","9"}, 1)),"-",RIGHT(citizen_services_records_log!A894,6))))</f>
        <v>DHA-000610</v>
      </c>
      <c r="B894" s="2">
        <f>IF(ISBLANK(citizen_services_records_log!B894),"None",IF(ISNUMBER(citizen_services_records_log!B894),citizen_services_records_log!B894,DATE(RIGHT(citizen_services_records_log!B894,4),MID(citizen_services_records_log!B894,4,2),LEFT(citizen_services_records_log!B894,2))))</f>
        <v>46019</v>
      </c>
      <c r="C894" s="5" t="str">
        <f>IF(citizen_services_records_log!C894 = "SASSA Grant Status Enquiry","SASSA - Grant Status Enquiry",IF(citizen_services_records_log!C894 = "SASSA Grant Application",  "SASSA - Grant Application", IF(citizen_services_records_log!C894=0,"None", citizen_services_records_log!C894)))</f>
        <v>Home Affairs - ID Application</v>
      </c>
      <c r="D894" s="5" t="str" cm="1">
        <f t="array" ref="D894">_xlfn.IFS(ISTEXT(citizen_services_records_log!D894),PROPER(citizen_services_records_log!D894),ISBLANK(citizen_services_records_log!D894),"None")</f>
        <v>Sasolburg Home Affairs</v>
      </c>
      <c r="E894" s="5" t="str" cm="1">
        <f t="array" ref="E894">_xlfn.IFS(ISTEXT(citizen_services_records_log!E894),PROPER(citizen_services_records_log!E894),ISBLANK(citizen_services_records_log!E894),"None")</f>
        <v>Elizabeth Ndlovu</v>
      </c>
      <c r="F894" s="6" cm="1">
        <f t="array" ref="F894">_xlfn.IFS(ISBLANK(citizen_services_records_log!F894),"None", TYPE(citizen_services_records_log!F894)=1,citizen_services_records_log!F894,citizen_services_records_log!F894="ID NOT PROVIDED","ID not provided" )</f>
        <v>6700000000000</v>
      </c>
      <c r="G894" s="4">
        <f>IF(ISBLANK(citizen_services_records_log!G894),"None",IF(ISNUMBER(citizen_services_records_log!G894),citizen_services_records_log!G894,DATE(RIGHT(citizen_services_records_log!G894,4),MID(citizen_services_records_log!G894,4,2),LEFT(citizen_services_records_log!G894,2))))</f>
        <v>24497</v>
      </c>
      <c r="H894" s="5" t="str" cm="1">
        <f t="array" ref="H894">_xlfn.IFS(citizen_services_records_log!H894="M", "Male", citizen_services_records_log!H894 = "F", "Female", citizen_services_records_log!H894="male", "Male", citizen_services_records_log!H894="female","Female", ISBLANK(citizen_services_records_log!H894),"None", citizen_services_records_log!H894 = "Female", "Female", citizen_services_records_log!H894="Male","Male")</f>
        <v>Male</v>
      </c>
      <c r="I894" s="6" t="str">
        <f>IF(OR(ISBLANK(citizen_services_records_log!I894),UPPER(TRIM(citizen_services_records_log!I894))="N/A"),"None",_xlfn.LET(_xlpm.d,RIGHT(SUBSTITUTE(SUBSTITUTE(SUBSTITUTE(SUBSTITUTE(citizen_services_records_log!I894," ",""),"-",""),"(",""),")",""),9),"0"&amp;LEFT(_xlpm.d,2)&amp;" "&amp;MID(_xlpm.d,3,3)&amp;" "&amp;RIGHT(_xlpm.d,4)))</f>
        <v>064 921 0306</v>
      </c>
      <c r="J894" s="5" t="str" cm="1">
        <f t="array" ref="J894">_xlfn.IFS(ISTEXT(citizen_services_records_log!J894),citizen_services_records_log!J894,ISBLANK(citizen_services_records_log!J894),"None")</f>
        <v>Ward 12</v>
      </c>
      <c r="K894" s="5" t="str" cm="1">
        <f t="array" ref="K894">_xlfn.IFS(ISTEXT(citizen_services_records_log!K894),citizen_services_records_log!K894, ISBLANK(citizen_services_records_log!K894),"None")</f>
        <v>None</v>
      </c>
      <c r="L894" s="5" t="str" cm="1">
        <f t="array" ref="L894">SUBSTITUTE(PROPER(_xlfn.IFS(ISTEXT(citizen_services_records_log!L894),citizen_services_records_log!L894, ISBLANK(citizen_services_records_log!L894),"None")),"Id","ID",1)</f>
        <v>Incomplete - Missing ID Copy</v>
      </c>
      <c r="M894" s="5" t="str" cm="1">
        <f t="array" ref="M894">IF(citizen_services_records_log!M894 = "Re-opened","Re-opened",PROPER(_xlfn.IFS(ISTEXT(citizen_services_records_log!M894),citizen_services_records_log!M894, ISBLANK(citizen_services_records_log!M894),"None")))</f>
        <v>Resolved</v>
      </c>
      <c r="N894" s="5" t="str" cm="1">
        <f t="array" ref="N894">(_xlfn.IFS(ISTEXT(citizen_services_records_log!N894),citizen_services_records_log!N894,ISBLANK(citizen_services_records_log!N894),"None"))</f>
        <v>Q252</v>
      </c>
      <c r="O894" s="5" t="str" cm="1">
        <f t="array" ref="O894">_xlfn.IFS(ISTEXT(citizen_services_records_log!O894),PROPER(citizen_services_records_log!O894),ISBLANK(citizen_services_records_log!O894),"None")</f>
        <v>Zanele Sithole</v>
      </c>
      <c r="P894" s="4">
        <f>IF(ISBLANK(citizen_services_records_log!P894),"None",IF(ISNUMBER(citizen_services_records_log!P894),citizen_services_records_log!P894,DATE(RIGHT(citizen_services_records_log!P894,4),MID(citizen_services_records_log!P894,4,2),LEFT(citizen_services_records_log!P894,2))))</f>
        <v>46039</v>
      </c>
      <c r="Q894" s="5" t="str" cm="1">
        <f t="array" ref="Q894">SUBSTITUTE(_xlfn.IFS(ISTEXT(citizen_services_records_log!Q894),PROPER(citizen_services_records_log!Q894),ISBLANK(citizen_services_records_log!Q894),"None"),"Id","ID",1)</f>
        <v>System Offline - Captured Manually, Will Upload Later</v>
      </c>
    </row>
    <row r="895" spans="1:17" x14ac:dyDescent="0.3">
      <c r="A895" s="5" t="str">
        <f>IF(ISBLANK(citizen_services_records_log!A895),"None",(CONCATENATE(UPPER(_xlfn.TEXTBEFORE(SUBSTITUTE(citizen_services_records_log!A895, "-", ""), {"0","1","2","3","4","5","6","7","8","9"}, 1)),"-",RIGHT(citizen_services_records_log!A895,6))))</f>
        <v>SASSA-000590</v>
      </c>
      <c r="B895" s="2">
        <f>IF(ISBLANK(citizen_services_records_log!B895),"None",IF(ISNUMBER(citizen_services_records_log!B895),citizen_services_records_log!B895,DATE(RIGHT(citizen_services_records_log!B895,4),MID(citizen_services_records_log!B895,4,2),LEFT(citizen_services_records_log!B895,2))))</f>
        <v>46151</v>
      </c>
      <c r="C895" s="5" t="str">
        <f>IF(citizen_services_records_log!C895 = "SASSA Grant Status Enquiry","SASSA - Grant Status Enquiry",IF(citizen_services_records_log!C895 = "SASSA Grant Application",  "SASSA - Grant Application", IF(citizen_services_records_log!C895=0,"None", citizen_services_records_log!C895)))</f>
        <v>SASSA - Grant Status Enquiry</v>
      </c>
      <c r="D895" s="5" t="str" cm="1">
        <f t="array" ref="D895">_xlfn.IFS(ISTEXT(citizen_services_records_log!D895),PROPER(citizen_services_records_log!D895),ISBLANK(citizen_services_records_log!D895),"None")</f>
        <v>Vanderbijlpark Home Affairs</v>
      </c>
      <c r="E895" s="5" t="str" cm="1">
        <f t="array" ref="E895">_xlfn.IFS(ISTEXT(citizen_services_records_log!E895),PROPER(citizen_services_records_log!E895),ISBLANK(citizen_services_records_log!E895),"None")</f>
        <v>Sipho Botha</v>
      </c>
      <c r="F895" s="6" cm="1">
        <f t="array" ref="F895">_xlfn.IFS(ISBLANK(citizen_services_records_log!F895),"None", TYPE(citizen_services_records_log!F895)=1,citizen_services_records_log!F895,citizen_services_records_log!F895="ID NOT PROVIDED","ID not provided" )</f>
        <v>9510000000000</v>
      </c>
      <c r="G895" s="4">
        <f>IF(ISBLANK(citizen_services_records_log!G895),"None",IF(ISNUMBER(citizen_services_records_log!G895),citizen_services_records_log!G895,DATE(RIGHT(citizen_services_records_log!G895,4),MID(citizen_services_records_log!G895,4,2),LEFT(citizen_services_records_log!G895,2))))</f>
        <v>34899</v>
      </c>
      <c r="H895" s="5" t="str" cm="1">
        <f t="array" ref="H895">_xlfn.IFS(citizen_services_records_log!H895="M", "Male", citizen_services_records_log!H895 = "F", "Female", citizen_services_records_log!H895="male", "Male", citizen_services_records_log!H895="female","Female", ISBLANK(citizen_services_records_log!H895),"None", citizen_services_records_log!H895 = "Female", "Female", citizen_services_records_log!H895="Male","Male")</f>
        <v>Male</v>
      </c>
      <c r="I895" s="6" t="str">
        <f>IF(OR(ISBLANK(citizen_services_records_log!I895),UPPER(TRIM(citizen_services_records_log!I895))="N/A"),"None",_xlfn.LET(_xlpm.d,RIGHT(SUBSTITUTE(SUBSTITUTE(SUBSTITUTE(SUBSTITUTE(citizen_services_records_log!I895," ",""),"-",""),"(",""),")",""),9),"0"&amp;LEFT(_xlpm.d,2)&amp;" "&amp;MID(_xlpm.d,3,3)&amp;" "&amp;RIGHT(_xlpm.d,4)))</f>
        <v>079 761 8623</v>
      </c>
      <c r="J895" s="5" t="str" cm="1">
        <f t="array" ref="J895">_xlfn.IFS(ISTEXT(citizen_services_records_log!J895),citizen_services_records_log!J895,ISBLANK(citizen_services_records_log!J895),"None")</f>
        <v>Ward 4</v>
      </c>
      <c r="K895" s="5" t="str" cm="1">
        <f t="array" ref="K895">_xlfn.IFS(ISTEXT(citizen_services_records_log!K895),citizen_services_records_log!K895, ISBLANK(citizen_services_records_log!K895),"None")</f>
        <v>Older Person's Grant</v>
      </c>
      <c r="L895" s="5" t="str" cm="1">
        <f t="array" ref="L895">SUBSTITUTE(PROPER(_xlfn.IFS(ISTEXT(citizen_services_records_log!L895),citizen_services_records_log!L895, ISBLANK(citizen_services_records_log!L895),"None")),"Id","ID",1)</f>
        <v>Under Review</v>
      </c>
      <c r="M895" s="5" t="str" cm="1">
        <f t="array" ref="M895">IF(citizen_services_records_log!M895 = "Re-opened","Re-opened",PROPER(_xlfn.IFS(ISTEXT(citizen_services_records_log!M895),citizen_services_records_log!M895, ISBLANK(citizen_services_records_log!M895),"None")))</f>
        <v>Closed</v>
      </c>
      <c r="N895" s="5" t="str" cm="1">
        <f t="array" ref="N895">(_xlfn.IFS(ISTEXT(citizen_services_records_log!N895),citizen_services_records_log!N895,ISBLANK(citizen_services_records_log!N895),"None"))</f>
        <v>Q128</v>
      </c>
      <c r="O895" s="5" t="str" cm="1">
        <f t="array" ref="O895">_xlfn.IFS(ISTEXT(citizen_services_records_log!O895),PROPER(citizen_services_records_log!O895),ISBLANK(citizen_services_records_log!O895),"None")</f>
        <v>Zanele Meyer</v>
      </c>
      <c r="P895" s="4" t="str">
        <f>IF(ISBLANK(citizen_services_records_log!P895),"None",IF(ISNUMBER(citizen_services_records_log!P895),citizen_services_records_log!P895,DATE(RIGHT(citizen_services_records_log!P895,4),MID(citizen_services_records_log!P895,4,2),LEFT(citizen_services_records_log!P895,2))))</f>
        <v>None</v>
      </c>
      <c r="Q895" s="5" t="str" cm="1">
        <f t="array" ref="Q895">SUBSTITUTE(_xlfn.IFS(ISTEXT(citizen_services_records_log!Q895),PROPER(citizen_services_records_log!Q895),ISBLANK(citizen_services_records_log!Q895),"None"),"Id","ID",1)</f>
        <v>Elderly Applicant Assisted Due To Mobility Issues</v>
      </c>
    </row>
    <row r="896" spans="1:17" x14ac:dyDescent="0.3">
      <c r="A896" s="5" t="str">
        <f>IF(ISBLANK(citizen_services_records_log!A896),"None",(CONCATENATE(UPPER(_xlfn.TEXTBEFORE(SUBSTITUTE(citizen_services_records_log!A896, "-", ""), {"0","1","2","3","4","5","6","7","8","9"}, 1)),"-",RIGHT(citizen_services_records_log!A896,6))))</f>
        <v>MUN-000031</v>
      </c>
      <c r="B896" s="2">
        <f>IF(ISBLANK(citizen_services_records_log!B896),"None",IF(ISNUMBER(citizen_services_records_log!B896),citizen_services_records_log!B896,DATE(RIGHT(citizen_services_records_log!B896,4),MID(citizen_services_records_log!B896,4,2),LEFT(citizen_services_records_log!B896,2))))</f>
        <v>46128</v>
      </c>
      <c r="C896" s="5" t="str">
        <f>IF(citizen_services_records_log!C896 = "SASSA Grant Status Enquiry","SASSA - Grant Status Enquiry",IF(citizen_services_records_log!C896 = "SASSA Grant Application",  "SASSA - Grant Application", IF(citizen_services_records_log!C896=0,"None", citizen_services_records_log!C896)))</f>
        <v>Municipal - Service Request</v>
      </c>
      <c r="D896" s="5" t="str" cm="1">
        <f t="array" ref="D896">_xlfn.IFS(ISTEXT(citizen_services_records_log!D896),PROPER(citizen_services_records_log!D896),ISBLANK(citizen_services_records_log!D896),"None")</f>
        <v>Emfuleni Municipal Office</v>
      </c>
      <c r="E896" s="5" t="str" cm="1">
        <f t="array" ref="E896">_xlfn.IFS(ISTEXT(citizen_services_records_log!E896),PROPER(citizen_services_records_log!E896),ISBLANK(citizen_services_records_log!E896),"None")</f>
        <v>Lindiwe Ndlovu</v>
      </c>
      <c r="F896" s="6" t="str" cm="1">
        <f t="array" ref="F896">_xlfn.IFS(ISBLANK(citizen_services_records_log!F896),"None", TYPE(citizen_services_records_log!F896)=1,citizen_services_records_log!F896,citizen_services_records_log!F896="ID NOT PROVIDED","ID not provided" )</f>
        <v>None</v>
      </c>
      <c r="G896" s="4">
        <f>IF(ISBLANK(citizen_services_records_log!G896),"None",IF(ISNUMBER(citizen_services_records_log!G896),citizen_services_records_log!G896,DATE(RIGHT(citizen_services_records_log!G896,4),MID(citizen_services_records_log!G896,4,2),LEFT(citizen_services_records_log!G896,2))))</f>
        <v>36055</v>
      </c>
      <c r="H896" s="5" t="str" cm="1">
        <f t="array" ref="H896">_xlfn.IFS(citizen_services_records_log!H896="M", "Male", citizen_services_records_log!H896 = "F", "Female", citizen_services_records_log!H896="male", "Male", citizen_services_records_log!H896="female","Female", ISBLANK(citizen_services_records_log!H896),"None", citizen_services_records_log!H896 = "Female", "Female", citizen_services_records_log!H896="Male","Male")</f>
        <v>Female</v>
      </c>
      <c r="I896" s="6" t="str">
        <f>IF(OR(ISBLANK(citizen_services_records_log!I896),UPPER(TRIM(citizen_services_records_log!I896))="N/A"),"None",_xlfn.LET(_xlpm.d,RIGHT(SUBSTITUTE(SUBSTITUTE(SUBSTITUTE(SUBSTITUTE(citizen_services_records_log!I896," ",""),"-",""),"(",""),")",""),9),"0"&amp;LEFT(_xlpm.d,2)&amp;" "&amp;MID(_xlpm.d,3,3)&amp;" "&amp;RIGHT(_xlpm.d,4)))</f>
        <v>071 998 3280</v>
      </c>
      <c r="J896" s="5" t="str" cm="1">
        <f t="array" ref="J896">_xlfn.IFS(ISTEXT(citizen_services_records_log!J896),citizen_services_records_log!J896,ISBLANK(citizen_services_records_log!J896),"None")</f>
        <v>Ward 23</v>
      </c>
      <c r="K896" s="5" t="str" cm="1">
        <f t="array" ref="K896">_xlfn.IFS(ISTEXT(citizen_services_records_log!K896),citizen_services_records_log!K896, ISBLANK(citizen_services_records_log!K896),"None")</f>
        <v>None</v>
      </c>
      <c r="L896" s="5" t="str" cm="1">
        <f t="array" ref="L896">SUBSTITUTE(PROPER(_xlfn.IFS(ISTEXT(citizen_services_records_log!L896),citizen_services_records_log!L896, ISBLANK(citizen_services_records_log!L896),"None")),"Id","ID",1)</f>
        <v>Complete</v>
      </c>
      <c r="M896" s="5" t="str" cm="1">
        <f t="array" ref="M896">IF(citizen_services_records_log!M896 = "Re-opened","Re-opened",PROPER(_xlfn.IFS(ISTEXT(citizen_services_records_log!M896),citizen_services_records_log!M896, ISBLANK(citizen_services_records_log!M896),"None")))</f>
        <v>Captured</v>
      </c>
      <c r="N896" s="5" t="str" cm="1">
        <f t="array" ref="N896">(_xlfn.IFS(ISTEXT(citizen_services_records_log!N896),citizen_services_records_log!N896,ISBLANK(citizen_services_records_log!N896),"None"))</f>
        <v>None</v>
      </c>
      <c r="O896" s="5" t="str" cm="1">
        <f t="array" ref="O896">_xlfn.IFS(ISTEXT(citizen_services_records_log!O896),PROPER(citizen_services_records_log!O896),ISBLANK(citizen_services_records_log!O896),"None")</f>
        <v>Lerato Coetzee</v>
      </c>
      <c r="P896" s="4" t="str">
        <f>IF(ISBLANK(citizen_services_records_log!P896),"None",IF(ISNUMBER(citizen_services_records_log!P896),citizen_services_records_log!P896,DATE(RIGHT(citizen_services_records_log!P896,4),MID(citizen_services_records_log!P896,4,2),LEFT(citizen_services_records_log!P896,2))))</f>
        <v>None</v>
      </c>
      <c r="Q896" s="5" t="str" cm="1">
        <f t="array" ref="Q896">SUBSTITUTE(_xlfn.IFS(ISTEXT(citizen_services_records_log!Q896),PROPER(citizen_services_records_log!Q896),ISBLANK(citizen_services_records_log!Q896),"None"),"Id","ID",1)</f>
        <v>None</v>
      </c>
    </row>
    <row r="897" spans="1:17" x14ac:dyDescent="0.3">
      <c r="A897" s="5" t="str">
        <f>IF(ISBLANK(citizen_services_records_log!A897),"None",(CONCATENATE(UPPER(_xlfn.TEXTBEFORE(SUBSTITUTE(citizen_services_records_log!A897, "-", ""), {"0","1","2","3","4","5","6","7","8","9"}, 1)),"-",RIGHT(citizen_services_records_log!A897,6))))</f>
        <v>MUN-000291</v>
      </c>
      <c r="B897" s="2">
        <f>IF(ISBLANK(citizen_services_records_log!B897),"None",IF(ISNUMBER(citizen_services_records_log!B897),citizen_services_records_log!B897,DATE(RIGHT(citizen_services_records_log!B897,4),MID(citizen_services_records_log!B897,4,2),LEFT(citizen_services_records_log!B897,2))))</f>
        <v>46002</v>
      </c>
      <c r="C897" s="5" t="str">
        <f>IF(citizen_services_records_log!C897 = "SASSA Grant Status Enquiry","SASSA - Grant Status Enquiry",IF(citizen_services_records_log!C897 = "SASSA Grant Application",  "SASSA - Grant Application", IF(citizen_services_records_log!C897=0,"None", citizen_services_records_log!C897)))</f>
        <v>Municipal - Account Query</v>
      </c>
      <c r="D897" s="5" t="str" cm="1">
        <f t="array" ref="D897">_xlfn.IFS(ISTEXT(citizen_services_records_log!D897),PROPER(citizen_services_records_log!D897),ISBLANK(citizen_services_records_log!D897),"None")</f>
        <v>Sasolburg Home Affairs</v>
      </c>
      <c r="E897" s="5" t="str" cm="1">
        <f t="array" ref="E897">_xlfn.IFS(ISTEXT(citizen_services_records_log!E897),PROPER(citizen_services_records_log!E897),ISBLANK(citizen_services_records_log!E897),"None")</f>
        <v>Johannes Kruger</v>
      </c>
      <c r="F897" s="6" t="str" cm="1">
        <f t="array" ref="F897">_xlfn.IFS(ISBLANK(citizen_services_records_log!F897),"None", TYPE(citizen_services_records_log!F897)=1,citizen_services_records_log!F897,citizen_services_records_log!F897="ID NOT PROVIDED","ID not provided" )</f>
        <v>None</v>
      </c>
      <c r="G897" s="4">
        <f>IF(ISBLANK(citizen_services_records_log!G897),"None",IF(ISNUMBER(citizen_services_records_log!G897),citizen_services_records_log!G897,DATE(RIGHT(citizen_services_records_log!G897,4),MID(citizen_services_records_log!G897,4,2),LEFT(citizen_services_records_log!G897,2))))</f>
        <v>26393</v>
      </c>
      <c r="H897" s="5" t="str" cm="1">
        <f t="array" ref="H897">_xlfn.IFS(citizen_services_records_log!H897="M", "Male", citizen_services_records_log!H897 = "F", "Female", citizen_services_records_log!H897="male", "Male", citizen_services_records_log!H897="female","Female", ISBLANK(citizen_services_records_log!H897),"None", citizen_services_records_log!H897 = "Female", "Female", citizen_services_records_log!H897="Male","Male")</f>
        <v>Male</v>
      </c>
      <c r="I897" s="6" t="str">
        <f>IF(OR(ISBLANK(citizen_services_records_log!I897),UPPER(TRIM(citizen_services_records_log!I897))="N/A"),"None",_xlfn.LET(_xlpm.d,RIGHT(SUBSTITUTE(SUBSTITUTE(SUBSTITUTE(SUBSTITUTE(citizen_services_records_log!I897," ",""),"-",""),"(",""),")",""),9),"0"&amp;LEFT(_xlpm.d,2)&amp;" "&amp;MID(_xlpm.d,3,3)&amp;" "&amp;RIGHT(_xlpm.d,4)))</f>
        <v>075 280 0966</v>
      </c>
      <c r="J897" s="5" t="str" cm="1">
        <f t="array" ref="J897">_xlfn.IFS(ISTEXT(citizen_services_records_log!J897),citizen_services_records_log!J897,ISBLANK(citizen_services_records_log!J897),"None")</f>
        <v>Ward 19</v>
      </c>
      <c r="K897" s="5" t="str" cm="1">
        <f t="array" ref="K897">_xlfn.IFS(ISTEXT(citizen_services_records_log!K897),citizen_services_records_log!K897, ISBLANK(citizen_services_records_log!K897),"None")</f>
        <v>None</v>
      </c>
      <c r="L897" s="5" t="str" cm="1">
        <f t="array" ref="L897">SUBSTITUTE(PROPER(_xlfn.IFS(ISTEXT(citizen_services_records_log!L897),citizen_services_records_log!L897, ISBLANK(citizen_services_records_log!L897),"None")),"Id","ID",1)</f>
        <v>Complete</v>
      </c>
      <c r="M897" s="5" t="str" cm="1">
        <f t="array" ref="M897">IF(citizen_services_records_log!M897 = "Re-opened","Re-opened",PROPER(_xlfn.IFS(ISTEXT(citizen_services_records_log!M897),citizen_services_records_log!M897, ISBLANK(citizen_services_records_log!M897),"None")))</f>
        <v>None</v>
      </c>
      <c r="N897" s="5" t="str" cm="1">
        <f t="array" ref="N897">(_xlfn.IFS(ISTEXT(citizen_services_records_log!N897),citizen_services_records_log!N897,ISBLANK(citizen_services_records_log!N897),"None"))</f>
        <v>Q039</v>
      </c>
      <c r="O897" s="5" t="str" cm="1">
        <f t="array" ref="O897">_xlfn.IFS(ISTEXT(citizen_services_records_log!O897),PROPER(citizen_services_records_log!O897),ISBLANK(citizen_services_records_log!O897),"None")</f>
        <v>Marius Khumalo</v>
      </c>
      <c r="P897" s="4" t="str">
        <f>IF(ISBLANK(citizen_services_records_log!P897),"None",IF(ISNUMBER(citizen_services_records_log!P897),citizen_services_records_log!P897,DATE(RIGHT(citizen_services_records_log!P897,4),MID(citizen_services_records_log!P897,4,2),LEFT(citizen_services_records_log!P897,2))))</f>
        <v>None</v>
      </c>
      <c r="Q897" s="5" t="str" cm="1">
        <f t="array" ref="Q897">SUBSTITUTE(_xlfn.IFS(ISTEXT(citizen_services_records_log!Q897),PROPER(citizen_services_records_log!Q897),ISBLANK(citizen_services_records_log!Q897),"None"),"Id","ID",1)</f>
        <v>Grant Payment Query - Referred To Sassa Call Centre</v>
      </c>
    </row>
    <row r="898" spans="1:17" x14ac:dyDescent="0.3">
      <c r="A898" s="5" t="str">
        <f>IF(ISBLANK(citizen_services_records_log!A898),"None",(CONCATENATE(UPPER(_xlfn.TEXTBEFORE(SUBSTITUTE(citizen_services_records_log!A898, "-", ""), {"0","1","2","3","4","5","6","7","8","9"}, 1)),"-",RIGHT(citizen_services_records_log!A898,6))))</f>
        <v>SASSA-000253</v>
      </c>
      <c r="B898" s="2">
        <f>IF(ISBLANK(citizen_services_records_log!B898),"None",IF(ISNUMBER(citizen_services_records_log!B898),citizen_services_records_log!B898,DATE(RIGHT(citizen_services_records_log!B898,4),MID(citizen_services_records_log!B898,4,2),LEFT(citizen_services_records_log!B898,2))))</f>
        <v>46136</v>
      </c>
      <c r="C898" s="5" t="str">
        <f>IF(citizen_services_records_log!C898 = "SASSA Grant Status Enquiry","SASSA - Grant Status Enquiry",IF(citizen_services_records_log!C898 = "SASSA Grant Application",  "SASSA - Grant Application", IF(citizen_services_records_log!C898=0,"None", citizen_services_records_log!C898)))</f>
        <v>SASSA - Grant Status Enquiry</v>
      </c>
      <c r="D898" s="5" t="str" cm="1">
        <f t="array" ref="D898">_xlfn.IFS(ISTEXT(citizen_services_records_log!D898),PROPER(citizen_services_records_log!D898),ISBLANK(citizen_services_records_log!D898),"None")</f>
        <v>Meyerton Municipal Office</v>
      </c>
      <c r="E898" s="5" t="str" cm="1">
        <f t="array" ref="E898">_xlfn.IFS(ISTEXT(citizen_services_records_log!E898),PROPER(citizen_services_records_log!E898),ISBLANK(citizen_services_records_log!E898),"None")</f>
        <v>Marie Molefe</v>
      </c>
      <c r="F898" s="6" cm="1">
        <f t="array" ref="F898">_xlfn.IFS(ISBLANK(citizen_services_records_log!F898),"None", TYPE(citizen_services_records_log!F898)=1,citizen_services_records_log!F898,citizen_services_records_log!F898="ID NOT PROVIDED","ID not provided" )</f>
        <v>1410000000000</v>
      </c>
      <c r="G898" s="4">
        <f>IF(ISBLANK(citizen_services_records_log!G898),"None",IF(ISNUMBER(citizen_services_records_log!G898),citizen_services_records_log!G898,DATE(RIGHT(citizen_services_records_log!G898,4),MID(citizen_services_records_log!G898,4,2),LEFT(citizen_services_records_log!G898,2))))</f>
        <v>41901</v>
      </c>
      <c r="H898" s="5" t="str" cm="1">
        <f t="array" ref="H898">_xlfn.IFS(citizen_services_records_log!H898="M", "Male", citizen_services_records_log!H898 = "F", "Female", citizen_services_records_log!H898="male", "Male", citizen_services_records_log!H898="female","Female", ISBLANK(citizen_services_records_log!H898),"None", citizen_services_records_log!H898 = "Female", "Female", citizen_services_records_log!H898="Male","Male")</f>
        <v>Female</v>
      </c>
      <c r="I898" s="6" t="str">
        <f>IF(OR(ISBLANK(citizen_services_records_log!I898),UPPER(TRIM(citizen_services_records_log!I898))="N/A"),"None",_xlfn.LET(_xlpm.d,RIGHT(SUBSTITUTE(SUBSTITUTE(SUBSTITUTE(SUBSTITUTE(citizen_services_records_log!I898," ",""),"-",""),"(",""),")",""),9),"0"&amp;LEFT(_xlpm.d,2)&amp;" "&amp;MID(_xlpm.d,3,3)&amp;" "&amp;RIGHT(_xlpm.d,4)))</f>
        <v>061 646 1433</v>
      </c>
      <c r="J898" s="5" t="str" cm="1">
        <f t="array" ref="J898">_xlfn.IFS(ISTEXT(citizen_services_records_log!J898),citizen_services_records_log!J898,ISBLANK(citizen_services_records_log!J898),"None")</f>
        <v>Ward 15</v>
      </c>
      <c r="K898" s="5" t="str" cm="1">
        <f t="array" ref="K898">_xlfn.IFS(ISTEXT(citizen_services_records_log!K898),citizen_services_records_log!K898, ISBLANK(citizen_services_records_log!K898),"None")</f>
        <v>Social Relief of Distress (SRD)</v>
      </c>
      <c r="L898" s="5" t="str" cm="1">
        <f t="array" ref="L898">SUBSTITUTE(PROPER(_xlfn.IFS(ISTEXT(citizen_services_records_log!L898),citizen_services_records_log!L898, ISBLANK(citizen_services_records_log!L898),"None")),"Id","ID",1)</f>
        <v>Awaiting Home Affairs Confirmation</v>
      </c>
      <c r="M898" s="5" t="str" cm="1">
        <f t="array" ref="M898">IF(citizen_services_records_log!M898 = "Re-opened","Re-opened",PROPER(_xlfn.IFS(ISTEXT(citizen_services_records_log!M898),citizen_services_records_log!M898, ISBLANK(citizen_services_records_log!M898),"None")))</f>
        <v>Captured</v>
      </c>
      <c r="N898" s="5" t="str" cm="1">
        <f t="array" ref="N898">(_xlfn.IFS(ISTEXT(citizen_services_records_log!N898),citizen_services_records_log!N898,ISBLANK(citizen_services_records_log!N898),"None"))</f>
        <v>Q264</v>
      </c>
      <c r="O898" s="5" t="str" cm="1">
        <f t="array" ref="O898">_xlfn.IFS(ISTEXT(citizen_services_records_log!O898),PROPER(citizen_services_records_log!O898),ISBLANK(citizen_services_records_log!O898),"None")</f>
        <v>Refilwe Khumalo</v>
      </c>
      <c r="P898" s="4">
        <f>IF(ISBLANK(citizen_services_records_log!P898),"None",IF(ISNUMBER(citizen_services_records_log!P898),citizen_services_records_log!P898,DATE(RIGHT(citizen_services_records_log!P898,4),MID(citizen_services_records_log!P898,4,2),LEFT(citizen_services_records_log!P898,2))))</f>
        <v>46143</v>
      </c>
      <c r="Q898" s="5" t="str" cm="1">
        <f t="array" ref="Q898">SUBSTITUTE(_xlfn.IFS(ISTEXT(citizen_services_records_log!Q898),PROPER(citizen_services_records_log!Q898),ISBLANK(citizen_services_records_log!Q898),"None"),"Id","ID",1)</f>
        <v>Grant Payment Query - Referred To Sassa Call Centre</v>
      </c>
    </row>
    <row r="899" spans="1:17" x14ac:dyDescent="0.3">
      <c r="A899" s="5" t="str">
        <f>IF(ISBLANK(citizen_services_records_log!A899),"None",(CONCATENATE(UPPER(_xlfn.TEXTBEFORE(SUBSTITUTE(citizen_services_records_log!A899, "-", ""), {"0","1","2","3","4","5","6","7","8","9"}, 1)),"-",RIGHT(citizen_services_records_log!A899,6))))</f>
        <v>DHA-000070</v>
      </c>
      <c r="B899" s="2">
        <f>IF(ISBLANK(citizen_services_records_log!B899),"None",IF(ISNUMBER(citizen_services_records_log!B899),citizen_services_records_log!B899,DATE(RIGHT(citizen_services_records_log!B899,4),MID(citizen_services_records_log!B899,4,2),LEFT(citizen_services_records_log!B899,2))))</f>
        <v>45983</v>
      </c>
      <c r="C899" s="5" t="str">
        <f>IF(citizen_services_records_log!C899 = "SASSA Grant Status Enquiry","SASSA - Grant Status Enquiry",IF(citizen_services_records_log!C899 = "SASSA Grant Application",  "SASSA - Grant Application", IF(citizen_services_records_log!C899=0,"None", citizen_services_records_log!C899)))</f>
        <v>Home Affairs - Passport Application</v>
      </c>
      <c r="D899" s="5" t="str" cm="1">
        <f t="array" ref="D899">_xlfn.IFS(ISTEXT(citizen_services_records_log!D899),PROPER(citizen_services_records_log!D899),ISBLANK(citizen_services_records_log!D899),"None")</f>
        <v>Sharpeville Clinic</v>
      </c>
      <c r="E899" s="5" t="str" cm="1">
        <f t="array" ref="E899">_xlfn.IFS(ISTEXT(citizen_services_records_log!E899),PROPER(citizen_services_records_log!E899),ISBLANK(citizen_services_records_log!E899),"None")</f>
        <v>Mandla Molefe</v>
      </c>
      <c r="F899" s="6" cm="1">
        <f t="array" ref="F899">_xlfn.IFS(ISBLANK(citizen_services_records_log!F899),"None", TYPE(citizen_services_records_log!F899)=1,citizen_services_records_log!F899,citizen_services_records_log!F899="ID NOT PROVIDED","ID not provided" )</f>
        <v>6210000000000</v>
      </c>
      <c r="G899" s="4">
        <f>IF(ISBLANK(citizen_services_records_log!G899),"None",IF(ISNUMBER(citizen_services_records_log!G899),citizen_services_records_log!G899,DATE(RIGHT(citizen_services_records_log!G899,4),MID(citizen_services_records_log!G899,4,2),LEFT(citizen_services_records_log!G899,2))))</f>
        <v>22979</v>
      </c>
      <c r="H899" s="5" t="str" cm="1">
        <f t="array" ref="H899">_xlfn.IFS(citizen_services_records_log!H899="M", "Male", citizen_services_records_log!H899 = "F", "Female", citizen_services_records_log!H899="male", "Male", citizen_services_records_log!H899="female","Female", ISBLANK(citizen_services_records_log!H899),"None", citizen_services_records_log!H899 = "Female", "Female", citizen_services_records_log!H899="Male","Male")</f>
        <v>None</v>
      </c>
      <c r="I899" s="6" t="str">
        <f>IF(OR(ISBLANK(citizen_services_records_log!I899),UPPER(TRIM(citizen_services_records_log!I899))="N/A"),"None",_xlfn.LET(_xlpm.d,RIGHT(SUBSTITUTE(SUBSTITUTE(SUBSTITUTE(SUBSTITUTE(citizen_services_records_log!I899," ",""),"-",""),"(",""),")",""),9),"0"&amp;LEFT(_xlpm.d,2)&amp;" "&amp;MID(_xlpm.d,3,3)&amp;" "&amp;RIGHT(_xlpm.d,4)))</f>
        <v>None</v>
      </c>
      <c r="J899" s="5" t="str" cm="1">
        <f t="array" ref="J899">_xlfn.IFS(ISTEXT(citizen_services_records_log!J899),citizen_services_records_log!J899,ISBLANK(citizen_services_records_log!J899),"None")</f>
        <v>Ward 19</v>
      </c>
      <c r="K899" s="5" t="str" cm="1">
        <f t="array" ref="K899">_xlfn.IFS(ISTEXT(citizen_services_records_log!K899),citizen_services_records_log!K899, ISBLANK(citizen_services_records_log!K899),"None")</f>
        <v>None</v>
      </c>
      <c r="L899" s="5" t="str" cm="1">
        <f t="array" ref="L899">SUBSTITUTE(PROPER(_xlfn.IFS(ISTEXT(citizen_services_records_log!L899),citizen_services_records_log!L899, ISBLANK(citizen_services_records_log!L899),"None")),"Id","ID",1)</f>
        <v>Complete</v>
      </c>
      <c r="M899" s="5" t="str" cm="1">
        <f t="array" ref="M899">IF(citizen_services_records_log!M899 = "Re-opened","Re-opened",PROPER(_xlfn.IFS(ISTEXT(citizen_services_records_log!M899),citizen_services_records_log!M899, ISBLANK(citizen_services_records_log!M899),"None")))</f>
        <v>Escalated</v>
      </c>
      <c r="N899" s="5" t="str" cm="1">
        <f t="array" ref="N899">(_xlfn.IFS(ISTEXT(citizen_services_records_log!N899),citizen_services_records_log!N899,ISBLANK(citizen_services_records_log!N899),"None"))</f>
        <v>Q212</v>
      </c>
      <c r="O899" s="5" t="str" cm="1">
        <f t="array" ref="O899">_xlfn.IFS(ISTEXT(citizen_services_records_log!O899),PROPER(citizen_services_records_log!O899),ISBLANK(citizen_services_records_log!O899),"None")</f>
        <v>Chris Meyer</v>
      </c>
      <c r="P899" s="4" t="str">
        <f>IF(ISBLANK(citizen_services_records_log!P899),"None",IF(ISNUMBER(citizen_services_records_log!P899),citizen_services_records_log!P899,DATE(RIGHT(citizen_services_records_log!P899,4),MID(citizen_services_records_log!P899,4,2),LEFT(citizen_services_records_log!P899,2))))</f>
        <v>None</v>
      </c>
      <c r="Q899" s="5" t="str" cm="1">
        <f t="array" ref="Q899">SUBSTITUTE(_xlfn.IFS(ISTEXT(citizen_services_records_log!Q899),PROPER(citizen_services_records_log!Q899),ISBLANK(citizen_services_records_log!Q899),"None"),"Id","ID",1)</f>
        <v>Duplicate Application Found On System - Flagged</v>
      </c>
    </row>
    <row r="900" spans="1:17" x14ac:dyDescent="0.3">
      <c r="A900" s="5" t="str">
        <f>IF(ISBLANK(citizen_services_records_log!A900),"None",(CONCATENATE(UPPER(_xlfn.TEXTBEFORE(SUBSTITUTE(citizen_services_records_log!A900, "-", ""), {"0","1","2","3","4","5","6","7","8","9"}, 1)),"-",RIGHT(citizen_services_records_log!A900,6))))</f>
        <v>DHA-000088</v>
      </c>
      <c r="B900" s="2">
        <f>IF(ISBLANK(citizen_services_records_log!B900),"None",IF(ISNUMBER(citizen_services_records_log!B900),citizen_services_records_log!B900,DATE(RIGHT(citizen_services_records_log!B900,4),MID(citizen_services_records_log!B900,4,2),LEFT(citizen_services_records_log!B900,2))))</f>
        <v>46010</v>
      </c>
      <c r="C900" s="5" t="str">
        <f>IF(citizen_services_records_log!C900 = "SASSA Grant Status Enquiry","SASSA - Grant Status Enquiry",IF(citizen_services_records_log!C900 = "SASSA Grant Application",  "SASSA - Grant Application", IF(citizen_services_records_log!C900=0,"None", citizen_services_records_log!C900)))</f>
        <v>Home Affairs - ID Application</v>
      </c>
      <c r="D900" s="5" t="str" cm="1">
        <f t="array" ref="D900">_xlfn.IFS(ISTEXT(citizen_services_records_log!D900),PROPER(citizen_services_records_log!D900),ISBLANK(citizen_services_records_log!D900),"None")</f>
        <v>Emfuleni Municipal Office</v>
      </c>
      <c r="E900" s="5" t="str" cm="1">
        <f t="array" ref="E900">_xlfn.IFS(ISTEXT(citizen_services_records_log!E900),PROPER(citizen_services_records_log!E900),ISBLANK(citizen_services_records_log!E900),"None")</f>
        <v>Nokuthula Mahlangu</v>
      </c>
      <c r="F900" s="6" cm="1">
        <f t="array" ref="F900">_xlfn.IFS(ISBLANK(citizen_services_records_log!F900),"None", TYPE(citizen_services_records_log!F900)=1,citizen_services_records_log!F900,citizen_services_records_log!F900="ID NOT PROVIDED","ID not provided" )</f>
        <v>104000000000</v>
      </c>
      <c r="G900" s="4">
        <f>IF(ISBLANK(citizen_services_records_log!G900),"None",IF(ISNUMBER(citizen_services_records_log!G900),citizen_services_records_log!G900,DATE(RIGHT(citizen_services_records_log!G900,4),MID(citizen_services_records_log!G900,4,2),LEFT(citizen_services_records_log!G900,2))))</f>
        <v>36998</v>
      </c>
      <c r="H900" s="5" t="str" cm="1">
        <f t="array" ref="H900">_xlfn.IFS(citizen_services_records_log!H900="M", "Male", citizen_services_records_log!H900 = "F", "Female", citizen_services_records_log!H900="male", "Male", citizen_services_records_log!H900="female","Female", ISBLANK(citizen_services_records_log!H900),"None", citizen_services_records_log!H900 = "Female", "Female", citizen_services_records_log!H900="Male","Male")</f>
        <v>Female</v>
      </c>
      <c r="I900" s="6" t="str">
        <f>IF(OR(ISBLANK(citizen_services_records_log!I900),UPPER(TRIM(citizen_services_records_log!I900))="N/A"),"None",_xlfn.LET(_xlpm.d,RIGHT(SUBSTITUTE(SUBSTITUTE(SUBSTITUTE(SUBSTITUTE(citizen_services_records_log!I900," ",""),"-",""),"(",""),")",""),9),"0"&amp;LEFT(_xlpm.d,2)&amp;" "&amp;MID(_xlpm.d,3,3)&amp;" "&amp;RIGHT(_xlpm.d,4)))</f>
        <v>079 582 8571</v>
      </c>
      <c r="J900" s="5" t="str" cm="1">
        <f t="array" ref="J900">_xlfn.IFS(ISTEXT(citizen_services_records_log!J900),citizen_services_records_log!J900,ISBLANK(citizen_services_records_log!J900),"None")</f>
        <v>Ward 17</v>
      </c>
      <c r="K900" s="5" t="str" cm="1">
        <f t="array" ref="K900">_xlfn.IFS(ISTEXT(citizen_services_records_log!K900),citizen_services_records_log!K900, ISBLANK(citizen_services_records_log!K900),"None")</f>
        <v>None</v>
      </c>
      <c r="L900" s="5" t="str" cm="1">
        <f t="array" ref="L900">SUBSTITUTE(PROPER(_xlfn.IFS(ISTEXT(citizen_services_records_log!L900),citizen_services_records_log!L900, ISBLANK(citizen_services_records_log!L900),"None")),"Id","ID",1)</f>
        <v>Awaiting Home Affairs Confirmation</v>
      </c>
      <c r="M900" s="5" t="str" cm="1">
        <f t="array" ref="M900">IF(citizen_services_records_log!M900 = "Re-opened","Re-opened",PROPER(_xlfn.IFS(ISTEXT(citizen_services_records_log!M900),citizen_services_records_log!M900, ISBLANK(citizen_services_records_log!M900),"None")))</f>
        <v>Captured</v>
      </c>
      <c r="N900" s="5" t="str" cm="1">
        <f t="array" ref="N900">(_xlfn.IFS(ISTEXT(citizen_services_records_log!N900),citizen_services_records_log!N900,ISBLANK(citizen_services_records_log!N900),"None"))</f>
        <v>Q294</v>
      </c>
      <c r="O900" s="5" t="str" cm="1">
        <f t="array" ref="O900">_xlfn.IFS(ISTEXT(citizen_services_records_log!O900),PROPER(citizen_services_records_log!O900),ISBLANK(citizen_services_records_log!O900),"None")</f>
        <v>Andries Meyer</v>
      </c>
      <c r="P900" s="4" t="str">
        <f>IF(ISBLANK(citizen_services_records_log!P900),"None",IF(ISNUMBER(citizen_services_records_log!P900),citizen_services_records_log!P900,DATE(RIGHT(citizen_services_records_log!P900,4),MID(citizen_services_records_log!P900,4,2),LEFT(citizen_services_records_log!P900,2))))</f>
        <v>None</v>
      </c>
      <c r="Q900" s="5" t="str" cm="1">
        <f t="array" ref="Q900">SUBSTITUTE(_xlfn.IFS(ISTEXT(citizen_services_records_log!Q900),PROPER(citizen_services_records_log!Q900),ISBLANK(citizen_services_records_log!Q900),"None"),"Id","ID",1)</f>
        <v>Biometric Capture Failed, Rescheduled</v>
      </c>
    </row>
    <row r="901" spans="1:17" x14ac:dyDescent="0.3">
      <c r="A901" s="5" t="str">
        <f>IF(ISBLANK(citizen_services_records_log!A901),"None",(CONCATENATE(UPPER(_xlfn.TEXTBEFORE(SUBSTITUTE(citizen_services_records_log!A901, "-", ""), {"0","1","2","3","4","5","6","7","8","9"}, 1)),"-",RIGHT(citizen_services_records_log!A901,6))))</f>
        <v>DHA-000866</v>
      </c>
      <c r="B901" s="2">
        <f>IF(ISBLANK(citizen_services_records_log!B901),"None",IF(ISNUMBER(citizen_services_records_log!B901),citizen_services_records_log!B901,DATE(RIGHT(citizen_services_records_log!B901,4),MID(citizen_services_records_log!B901,4,2),LEFT(citizen_services_records_log!B901,2))))</f>
        <v>46125</v>
      </c>
      <c r="C901" s="5" t="str">
        <f>IF(citizen_services_records_log!C901 = "SASSA Grant Status Enquiry","SASSA - Grant Status Enquiry",IF(citizen_services_records_log!C901 = "SASSA Grant Application",  "SASSA - Grant Application", IF(citizen_services_records_log!C901=0,"None", citizen_services_records_log!C901)))</f>
        <v>Home Affairs - Passport Application</v>
      </c>
      <c r="D901" s="5" t="str" cm="1">
        <f t="array" ref="D901">_xlfn.IFS(ISTEXT(citizen_services_records_log!D901),PROPER(citizen_services_records_log!D901),ISBLANK(citizen_services_records_log!D901),"None")</f>
        <v>Emfuleni Municipal Office</v>
      </c>
      <c r="E901" s="5" t="str" cm="1">
        <f t="array" ref="E901">_xlfn.IFS(ISTEXT(citizen_services_records_log!E901),PROPER(citizen_services_records_log!E901),ISBLANK(citizen_services_records_log!E901),"None")</f>
        <v>Nokuthula Mahlangu</v>
      </c>
      <c r="F901" s="6" t="str" cm="1">
        <f t="array" ref="F901">_xlfn.IFS(ISBLANK(citizen_services_records_log!F901),"None", TYPE(citizen_services_records_log!F901)=1,citizen_services_records_log!F901,citizen_services_records_log!F901="ID NOT PROVIDED","ID not provided" )</f>
        <v>ID not provided</v>
      </c>
      <c r="G901" s="4">
        <f>IF(ISBLANK(citizen_services_records_log!G901),"None",IF(ISNUMBER(citizen_services_records_log!G901),citizen_services_records_log!G901,DATE(RIGHT(citizen_services_records_log!G901,4),MID(citizen_services_records_log!G901,4,2),LEFT(citizen_services_records_log!G901,2))))</f>
        <v>36702</v>
      </c>
      <c r="H901" s="5" t="str" cm="1">
        <f t="array" ref="H901">_xlfn.IFS(citizen_services_records_log!H901="M", "Male", citizen_services_records_log!H901 = "F", "Female", citizen_services_records_log!H901="male", "Male", citizen_services_records_log!H901="female","Female", ISBLANK(citizen_services_records_log!H901),"None", citizen_services_records_log!H901 = "Female", "Female", citizen_services_records_log!H901="Male","Male")</f>
        <v>Male</v>
      </c>
      <c r="I901" s="6" t="str">
        <f>IF(OR(ISBLANK(citizen_services_records_log!I901),UPPER(TRIM(citizen_services_records_log!I901))="N/A"),"None",_xlfn.LET(_xlpm.d,RIGHT(SUBSTITUTE(SUBSTITUTE(SUBSTITUTE(SUBSTITUTE(citizen_services_records_log!I901," ",""),"-",""),"(",""),")",""),9),"0"&amp;LEFT(_xlpm.d,2)&amp;" "&amp;MID(_xlpm.d,3,3)&amp;" "&amp;RIGHT(_xlpm.d,4)))</f>
        <v>069 223 9750</v>
      </c>
      <c r="J901" s="5" t="str" cm="1">
        <f t="array" ref="J901">_xlfn.IFS(ISTEXT(citizen_services_records_log!J901),citizen_services_records_log!J901,ISBLANK(citizen_services_records_log!J901),"None")</f>
        <v>Ward 15</v>
      </c>
      <c r="K901" s="5" t="str" cm="1">
        <f t="array" ref="K901">_xlfn.IFS(ISTEXT(citizen_services_records_log!K901),citizen_services_records_log!K901, ISBLANK(citizen_services_records_log!K901),"None")</f>
        <v>None</v>
      </c>
      <c r="L901" s="5" t="str" cm="1">
        <f t="array" ref="L901">SUBSTITUTE(PROPER(_xlfn.IFS(ISTEXT(citizen_services_records_log!L901),citizen_services_records_log!L901, ISBLANK(citizen_services_records_log!L901),"None")),"Id","ID",1)</f>
        <v>Incomplete - Missing ID Copy</v>
      </c>
      <c r="M901" s="5" t="str" cm="1">
        <f t="array" ref="M901">IF(citizen_services_records_log!M901 = "Re-opened","Re-opened",PROPER(_xlfn.IFS(ISTEXT(citizen_services_records_log!M901),citizen_services_records_log!M901, ISBLANK(citizen_services_records_log!M901),"None")))</f>
        <v>Pending</v>
      </c>
      <c r="N901" s="5" t="str" cm="1">
        <f t="array" ref="N901">(_xlfn.IFS(ISTEXT(citizen_services_records_log!N901),citizen_services_records_log!N901,ISBLANK(citizen_services_records_log!N901),"None"))</f>
        <v>Q198</v>
      </c>
      <c r="O901" s="5" t="str" cm="1">
        <f t="array" ref="O901">_xlfn.IFS(ISTEXT(citizen_services_records_log!O901),PROPER(citizen_services_records_log!O901),ISBLANK(citizen_services_records_log!O901),"None")</f>
        <v>Zanele Swart</v>
      </c>
      <c r="P901" s="4">
        <f>IF(ISBLANK(citizen_services_records_log!P901),"None",IF(ISNUMBER(citizen_services_records_log!P901),citizen_services_records_log!P901,DATE(RIGHT(citizen_services_records_log!P901,4),MID(citizen_services_records_log!P901,4,2),LEFT(citizen_services_records_log!P901,2))))</f>
        <v>46139</v>
      </c>
      <c r="Q901" s="5" t="str" cm="1">
        <f t="array" ref="Q901">SUBSTITUTE(_xlfn.IFS(ISTEXT(citizen_services_records_log!Q901),PROPER(citizen_services_records_log!Q901),ISBLANK(citizen_services_records_log!Q901),"None"),"Id","ID",1)</f>
        <v>Applicant Referred To Social Worker</v>
      </c>
    </row>
    <row r="902" spans="1:17" x14ac:dyDescent="0.3">
      <c r="A902" s="5" t="str">
        <f>IF(ISBLANK(citizen_services_records_log!A902),"None",(CONCATENATE(UPPER(_xlfn.TEXTBEFORE(SUBSTITUTE(citizen_services_records_log!A902, "-", ""), {"0","1","2","3","4","5","6","7","8","9"}, 1)),"-",RIGHT(citizen_services_records_log!A902,6))))</f>
        <v>MUN-000115</v>
      </c>
      <c r="B902" s="2">
        <f>IF(ISBLANK(citizen_services_records_log!B902),"None",IF(ISNUMBER(citizen_services_records_log!B902),citizen_services_records_log!B902,DATE(RIGHT(citizen_services_records_log!B902,4),MID(citizen_services_records_log!B902,4,2),LEFT(citizen_services_records_log!B902,2))))</f>
        <v>46037</v>
      </c>
      <c r="C902" s="5" t="str">
        <f>IF(citizen_services_records_log!C902 = "SASSA Grant Status Enquiry","SASSA - Grant Status Enquiry",IF(citizen_services_records_log!C902 = "SASSA Grant Application",  "SASSA - Grant Application", IF(citizen_services_records_log!C902=0,"None", citizen_services_records_log!C902)))</f>
        <v>Municipal - Service Request</v>
      </c>
      <c r="D902" s="5" t="str" cm="1">
        <f t="array" ref="D902">_xlfn.IFS(ISTEXT(citizen_services_records_log!D902),PROPER(citizen_services_records_log!D902),ISBLANK(citizen_services_records_log!D902),"None")</f>
        <v>Emfuleni Municipal Office</v>
      </c>
      <c r="E902" s="5" t="str" cm="1">
        <f t="array" ref="E902">_xlfn.IFS(ISTEXT(citizen_services_records_log!E902),PROPER(citizen_services_records_log!E902),ISBLANK(citizen_services_records_log!E902),"None")</f>
        <v>Refilwe Sithole</v>
      </c>
      <c r="F902" s="6" cm="1">
        <f t="array" ref="F902">_xlfn.IFS(ISBLANK(citizen_services_records_log!F902),"None", TYPE(citizen_services_records_log!F902)=1,citizen_services_records_log!F902,citizen_services_records_log!F902="ID NOT PROVIDED","ID not provided" )</f>
        <v>7810000000000</v>
      </c>
      <c r="G902" s="4">
        <f>IF(ISBLANK(citizen_services_records_log!G902),"None",IF(ISNUMBER(citizen_services_records_log!G902),citizen_services_records_log!G902,DATE(RIGHT(citizen_services_records_log!G902,4),MID(citizen_services_records_log!G902,4,2),LEFT(citizen_services_records_log!G902,2))))</f>
        <v>28723</v>
      </c>
      <c r="H902" s="5" t="str" cm="1">
        <f t="array" ref="H902">_xlfn.IFS(citizen_services_records_log!H902="M", "Male", citizen_services_records_log!H902 = "F", "Female", citizen_services_records_log!H902="male", "Male", citizen_services_records_log!H902="female","Female", ISBLANK(citizen_services_records_log!H902),"None", citizen_services_records_log!H902 = "Female", "Female", citizen_services_records_log!H902="Male","Male")</f>
        <v>Female</v>
      </c>
      <c r="I902" s="6" t="str">
        <f>IF(OR(ISBLANK(citizen_services_records_log!I902),UPPER(TRIM(citizen_services_records_log!I902))="N/A"),"None",_xlfn.LET(_xlpm.d,RIGHT(SUBSTITUTE(SUBSTITUTE(SUBSTITUTE(SUBSTITUTE(citizen_services_records_log!I902," ",""),"-",""),"(",""),")",""),9),"0"&amp;LEFT(_xlpm.d,2)&amp;" "&amp;MID(_xlpm.d,3,3)&amp;" "&amp;RIGHT(_xlpm.d,4)))</f>
        <v>068 684 6332</v>
      </c>
      <c r="J902" s="5" t="str" cm="1">
        <f t="array" ref="J902">_xlfn.IFS(ISTEXT(citizen_services_records_log!J902),citizen_services_records_log!J902,ISBLANK(citizen_services_records_log!J902),"None")</f>
        <v>Ward 10</v>
      </c>
      <c r="K902" s="5" t="str" cm="1">
        <f t="array" ref="K902">_xlfn.IFS(ISTEXT(citizen_services_records_log!K902),citizen_services_records_log!K902, ISBLANK(citizen_services_records_log!K902),"None")</f>
        <v>None</v>
      </c>
      <c r="L902" s="5" t="str" cm="1">
        <f t="array" ref="L902">SUBSTITUTE(PROPER(_xlfn.IFS(ISTEXT(citizen_services_records_log!L902),citizen_services_records_log!L902, ISBLANK(citizen_services_records_log!L902),"None")),"Id","ID",1)</f>
        <v>None</v>
      </c>
      <c r="M902" s="5" t="str" cm="1">
        <f t="array" ref="M902">IF(citizen_services_records_log!M902 = "Re-opened","Re-opened",PROPER(_xlfn.IFS(ISTEXT(citizen_services_records_log!M902),citizen_services_records_log!M902, ISBLANK(citizen_services_records_log!M902),"None")))</f>
        <v>None</v>
      </c>
      <c r="N902" s="5" t="str" cm="1">
        <f t="array" ref="N902">(_xlfn.IFS(ISTEXT(citizen_services_records_log!N902),citizen_services_records_log!N902,ISBLANK(citizen_services_records_log!N902),"None"))</f>
        <v>Q296</v>
      </c>
      <c r="O902" s="5" t="str" cm="1">
        <f t="array" ref="O902">_xlfn.IFS(ISTEXT(citizen_services_records_log!O902),PROPER(citizen_services_records_log!O902),ISBLANK(citizen_services_records_log!O902),"None")</f>
        <v>None</v>
      </c>
      <c r="P902" s="4" t="str">
        <f>IF(ISBLANK(citizen_services_records_log!P902),"None",IF(ISNUMBER(citizen_services_records_log!P902),citizen_services_records_log!P902,DATE(RIGHT(citizen_services_records_log!P902,4),MID(citizen_services_records_log!P902,4,2),LEFT(citizen_services_records_log!P902,2))))</f>
        <v>None</v>
      </c>
      <c r="Q902" s="5" t="str" cm="1">
        <f t="array" ref="Q902">SUBSTITUTE(_xlfn.IFS(ISTEXT(citizen_services_records_log!Q902),PROPER(citizen_services_records_log!Q902),ISBLANK(citizen_services_records_log!Q902),"None"),"Id","ID",1)</f>
        <v>Elderly Applicant Assisted Due To Mobility Issues</v>
      </c>
    </row>
    <row r="903" spans="1:17" x14ac:dyDescent="0.3">
      <c r="A903" s="5" t="str">
        <f>IF(ISBLANK(citizen_services_records_log!A903),"None",(CONCATENATE(UPPER(_xlfn.TEXTBEFORE(SUBSTITUTE(citizen_services_records_log!A903, "-", ""), {"0","1","2","3","4","5","6","7","8","9"}, 1)),"-",RIGHT(citizen_services_records_log!A903,6))))</f>
        <v>SASSA-000549</v>
      </c>
      <c r="B903" s="2">
        <f>IF(ISBLANK(citizen_services_records_log!B903),"None",IF(ISNUMBER(citizen_services_records_log!B903),citizen_services_records_log!B903,DATE(RIGHT(citizen_services_records_log!B903,4),MID(citizen_services_records_log!B903,4,2),LEFT(citizen_services_records_log!B903,2))))</f>
        <v>45973</v>
      </c>
      <c r="C903" s="5" t="str">
        <f>IF(citizen_services_records_log!C903 = "SASSA Grant Status Enquiry","SASSA - Grant Status Enquiry",IF(citizen_services_records_log!C903 = "SASSA Grant Application",  "SASSA - Grant Application", IF(citizen_services_records_log!C903=0,"None", citizen_services_records_log!C903)))</f>
        <v>SASSA - Grant Application</v>
      </c>
      <c r="D903" s="5" t="str" cm="1">
        <f t="array" ref="D903">_xlfn.IFS(ISTEXT(citizen_services_records_log!D903),PROPER(citizen_services_records_log!D903),ISBLANK(citizen_services_records_log!D903),"None")</f>
        <v>Emfuleni Municipal Office</v>
      </c>
      <c r="E903" s="5" t="str" cm="1">
        <f t="array" ref="E903">_xlfn.IFS(ISTEXT(citizen_services_records_log!E903),PROPER(citizen_services_records_log!E903),ISBLANK(citizen_services_records_log!E903),"None")</f>
        <v>Anna Sithole</v>
      </c>
      <c r="F903" s="6" cm="1">
        <f t="array" ref="F903">_xlfn.IFS(ISBLANK(citizen_services_records_log!F903),"None", TYPE(citizen_services_records_log!F903)=1,citizen_services_records_log!F903,citizen_services_records_log!F903="ID NOT PROVIDED","ID not provided" )</f>
        <v>610000000000</v>
      </c>
      <c r="G903" s="4">
        <f>IF(ISBLANK(citizen_services_records_log!G903),"None",IF(ISNUMBER(citizen_services_records_log!G903),citizen_services_records_log!G903,DATE(RIGHT(citizen_services_records_log!G903,4),MID(citizen_services_records_log!G903,4,2),LEFT(citizen_services_records_log!G903,2))))</f>
        <v>39008</v>
      </c>
      <c r="H903" s="5" t="str" cm="1">
        <f t="array" ref="H903">_xlfn.IFS(citizen_services_records_log!H903="M", "Male", citizen_services_records_log!H903 = "F", "Female", citizen_services_records_log!H903="male", "Male", citizen_services_records_log!H903="female","Female", ISBLANK(citizen_services_records_log!H903),"None", citizen_services_records_log!H903 = "Female", "Female", citizen_services_records_log!H903="Male","Male")</f>
        <v>Female</v>
      </c>
      <c r="I903" s="6" t="str">
        <f>IF(OR(ISBLANK(citizen_services_records_log!I903),UPPER(TRIM(citizen_services_records_log!I903))="N/A"),"None",_xlfn.LET(_xlpm.d,RIGHT(SUBSTITUTE(SUBSTITUTE(SUBSTITUTE(SUBSTITUTE(citizen_services_records_log!I903," ",""),"-",""),"(",""),")",""),9),"0"&amp;LEFT(_xlpm.d,2)&amp;" "&amp;MID(_xlpm.d,3,3)&amp;" "&amp;RIGHT(_xlpm.d,4)))</f>
        <v>066 578 1535</v>
      </c>
      <c r="J903" s="5" t="str" cm="1">
        <f t="array" ref="J903">_xlfn.IFS(ISTEXT(citizen_services_records_log!J903),citizen_services_records_log!J903,ISBLANK(citizen_services_records_log!J903),"None")</f>
        <v>Ward 4</v>
      </c>
      <c r="K903" s="5" t="str" cm="1">
        <f t="array" ref="K903">_xlfn.IFS(ISTEXT(citizen_services_records_log!K903),citizen_services_records_log!K903, ISBLANK(citizen_services_records_log!K903),"None")</f>
        <v>Older Person's Grant</v>
      </c>
      <c r="L903" s="5" t="str" cm="1">
        <f t="array" ref="L903">SUBSTITUTE(PROPER(_xlfn.IFS(ISTEXT(citizen_services_records_log!L903),citizen_services_records_log!L903, ISBLANK(citizen_services_records_log!L903),"None")),"Id","ID",1)</f>
        <v>Incomplete - Missing ID Copy</v>
      </c>
      <c r="M903" s="5" t="str" cm="1">
        <f t="array" ref="M903">IF(citizen_services_records_log!M903 = "Re-opened","Re-opened",PROPER(_xlfn.IFS(ISTEXT(citizen_services_records_log!M903),citizen_services_records_log!M903, ISBLANK(citizen_services_records_log!M903),"None")))</f>
        <v>Closed</v>
      </c>
      <c r="N903" s="5" t="str" cm="1">
        <f t="array" ref="N903">(_xlfn.IFS(ISTEXT(citizen_services_records_log!N903),citizen_services_records_log!N903,ISBLANK(citizen_services_records_log!N903),"None"))</f>
        <v>None</v>
      </c>
      <c r="O903" s="5" t="str" cm="1">
        <f t="array" ref="O903">_xlfn.IFS(ISTEXT(citizen_services_records_log!O903),PROPER(citizen_services_records_log!O903),ISBLANK(citizen_services_records_log!O903),"None")</f>
        <v>Palesa Nel</v>
      </c>
      <c r="P903" s="4" t="str">
        <f>IF(ISBLANK(citizen_services_records_log!P903),"None",IF(ISNUMBER(citizen_services_records_log!P903),citizen_services_records_log!P903,DATE(RIGHT(citizen_services_records_log!P903,4),MID(citizen_services_records_log!P903,4,2),LEFT(citizen_services_records_log!P903,2))))</f>
        <v>None</v>
      </c>
      <c r="Q903" s="5" t="str" cm="1">
        <f t="array" ref="Q903">SUBSTITUTE(_xlfn.IFS(ISTEXT(citizen_services_records_log!Q903),PROPER(citizen_services_records_log!Q903),ISBLANK(citizen_services_records_log!Q903),"None"),"Id","ID",1)</f>
        <v>Grant Payment Query - Referred To Sassa Call Centre</v>
      </c>
    </row>
    <row r="904" spans="1:17" x14ac:dyDescent="0.3">
      <c r="A904" s="5" t="str">
        <f>IF(ISBLANK(citizen_services_records_log!A904),"None",(CONCATENATE(UPPER(_xlfn.TEXTBEFORE(SUBSTITUTE(citizen_services_records_log!A904, "-", ""), {"0","1","2","3","4","5","6","7","8","9"}, 1)),"-",RIGHT(citizen_services_records_log!A904,6))))</f>
        <v>DHA-000092</v>
      </c>
      <c r="B904" s="2">
        <f>IF(ISBLANK(citizen_services_records_log!B904),"None",IF(ISNUMBER(citizen_services_records_log!B904),citizen_services_records_log!B904,DATE(RIGHT(citizen_services_records_log!B904,4),MID(citizen_services_records_log!B904,4,2),LEFT(citizen_services_records_log!B904,2))))</f>
        <v>46164</v>
      </c>
      <c r="C904" s="5" t="str">
        <f>IF(citizen_services_records_log!C904 = "SASSA Grant Status Enquiry","SASSA - Grant Status Enquiry",IF(citizen_services_records_log!C904 = "SASSA Grant Application",  "SASSA - Grant Application", IF(citizen_services_records_log!C904=0,"None", citizen_services_records_log!C904)))</f>
        <v>Home Affairs - ID Application</v>
      </c>
      <c r="D904" s="5" t="str" cm="1">
        <f t="array" ref="D904">_xlfn.IFS(ISTEXT(citizen_services_records_log!D904),PROPER(citizen_services_records_log!D904),ISBLANK(citizen_services_records_log!D904),"None")</f>
        <v>Emfuleni Municipal Office</v>
      </c>
      <c r="E904" s="5" t="str" cm="1">
        <f t="array" ref="E904">_xlfn.IFS(ISTEXT(citizen_services_records_log!E904),PROPER(citizen_services_records_log!E904),ISBLANK(citizen_services_records_log!E904),"None")</f>
        <v>Grace Sithole</v>
      </c>
      <c r="F904" s="6" t="str" cm="1">
        <f t="array" ref="F904">_xlfn.IFS(ISBLANK(citizen_services_records_log!F904),"None", TYPE(citizen_services_records_log!F904)=1,citizen_services_records_log!F904,citizen_services_records_log!F904="ID NOT PROVIDED","ID not provided" )</f>
        <v>ID not provided</v>
      </c>
      <c r="G904" s="4">
        <f>IF(ISBLANK(citizen_services_records_log!G904),"None",IF(ISNUMBER(citizen_services_records_log!G904),citizen_services_records_log!G904,DATE(RIGHT(citizen_services_records_log!G904,4),MID(citizen_services_records_log!G904,4,2),LEFT(citizen_services_records_log!G904,2))))</f>
        <v>27364</v>
      </c>
      <c r="H904" s="5" t="str" cm="1">
        <f t="array" ref="H904">_xlfn.IFS(citizen_services_records_log!H904="M", "Male", citizen_services_records_log!H904 = "F", "Female", citizen_services_records_log!H904="male", "Male", citizen_services_records_log!H904="female","Female", ISBLANK(citizen_services_records_log!H904),"None", citizen_services_records_log!H904 = "Female", "Female", citizen_services_records_log!H904="Male","Male")</f>
        <v>Female</v>
      </c>
      <c r="I904" s="6" t="str">
        <f>IF(OR(ISBLANK(citizen_services_records_log!I904),UPPER(TRIM(citizen_services_records_log!I904))="N/A"),"None",_xlfn.LET(_xlpm.d,RIGHT(SUBSTITUTE(SUBSTITUTE(SUBSTITUTE(SUBSTITUTE(citizen_services_records_log!I904," ",""),"-",""),"(",""),")",""),9),"0"&amp;LEFT(_xlpm.d,2)&amp;" "&amp;MID(_xlpm.d,3,3)&amp;" "&amp;RIGHT(_xlpm.d,4)))</f>
        <v>070 983 5937</v>
      </c>
      <c r="J904" s="5" t="str" cm="1">
        <f t="array" ref="J904">_xlfn.IFS(ISTEXT(citizen_services_records_log!J904),citizen_services_records_log!J904,ISBLANK(citizen_services_records_log!J904),"None")</f>
        <v>Ward 22</v>
      </c>
      <c r="K904" s="5" t="str" cm="1">
        <f t="array" ref="K904">_xlfn.IFS(ISTEXT(citizen_services_records_log!K904),citizen_services_records_log!K904, ISBLANK(citizen_services_records_log!K904),"None")</f>
        <v>None</v>
      </c>
      <c r="L904" s="5" t="str" cm="1">
        <f t="array" ref="L904">SUBSTITUTE(PROPER(_xlfn.IFS(ISTEXT(citizen_services_records_log!L904),citizen_services_records_log!L904, ISBLANK(citizen_services_records_log!L904),"None")),"Id","ID",1)</f>
        <v>Complete</v>
      </c>
      <c r="M904" s="5" t="str" cm="1">
        <f t="array" ref="M904">IF(citizen_services_records_log!M904 = "Re-opened","Re-opened",PROPER(_xlfn.IFS(ISTEXT(citizen_services_records_log!M904),citizen_services_records_log!M904, ISBLANK(citizen_services_records_log!M904),"None")))</f>
        <v>Awaiting Documents</v>
      </c>
      <c r="N904" s="5" t="str" cm="1">
        <f t="array" ref="N904">(_xlfn.IFS(ISTEXT(citizen_services_records_log!N904),citizen_services_records_log!N904,ISBLANK(citizen_services_records_log!N904),"None"))</f>
        <v>Q080</v>
      </c>
      <c r="O904" s="5" t="str" cm="1">
        <f t="array" ref="O904">_xlfn.IFS(ISTEXT(citizen_services_records_log!O904),PROPER(citizen_services_records_log!O904),ISBLANK(citizen_services_records_log!O904),"None")</f>
        <v>Zanele Radebe</v>
      </c>
      <c r="P904" s="4" t="str">
        <f>IF(ISBLANK(citizen_services_records_log!P904),"None",IF(ISNUMBER(citizen_services_records_log!P904),citizen_services_records_log!P904,DATE(RIGHT(citizen_services_records_log!P904,4),MID(citizen_services_records_log!P904,4,2),LEFT(citizen_services_records_log!P904,2))))</f>
        <v>None</v>
      </c>
      <c r="Q904" s="5" t="str" cm="1">
        <f t="array" ref="Q904">SUBSTITUTE(_xlfn.IFS(ISTEXT(citizen_services_records_log!Q904),PROPER(citizen_services_records_log!Q904),ISBLANK(citizen_services_records_log!Q904),"None"),"Id","ID",1)</f>
        <v>Incorrect ID Number Provided Initially, Corrected</v>
      </c>
    </row>
    <row r="905" spans="1:17" x14ac:dyDescent="0.3">
      <c r="A905" s="5" t="str">
        <f>IF(ISBLANK(citizen_services_records_log!A905),"None",(CONCATENATE(UPPER(_xlfn.TEXTBEFORE(SUBSTITUTE(citizen_services_records_log!A905, "-", ""), {"0","1","2","3","4","5","6","7","8","9"}, 1)),"-",RIGHT(citizen_services_records_log!A905,6))))</f>
        <v>DHA-000466</v>
      </c>
      <c r="B905" s="2">
        <f>IF(ISBLANK(citizen_services_records_log!B905),"None",IF(ISNUMBER(citizen_services_records_log!B905),citizen_services_records_log!B905,DATE(RIGHT(citizen_services_records_log!B905,4),MID(citizen_services_records_log!B905,4,2),LEFT(citizen_services_records_log!B905,2))))</f>
        <v>46185</v>
      </c>
      <c r="C905" s="5" t="str">
        <f>IF(citizen_services_records_log!C905 = "SASSA Grant Status Enquiry","SASSA - Grant Status Enquiry",IF(citizen_services_records_log!C905 = "SASSA Grant Application",  "SASSA - Grant Application", IF(citizen_services_records_log!C905=0,"None", citizen_services_records_log!C905)))</f>
        <v>Home Affairs - ID Application</v>
      </c>
      <c r="D905" s="5" t="str" cm="1">
        <f t="array" ref="D905">_xlfn.IFS(ISTEXT(citizen_services_records_log!D905),PROPER(citizen_services_records_log!D905),ISBLANK(citizen_services_records_log!D905),"None")</f>
        <v>Boipatong Clinic</v>
      </c>
      <c r="E905" s="5" t="str" cm="1">
        <f t="array" ref="E905">_xlfn.IFS(ISTEXT(citizen_services_records_log!E905),PROPER(citizen_services_records_log!E905),ISBLANK(citizen_services_records_log!E905),"None")</f>
        <v>Mandla Molefe</v>
      </c>
      <c r="F905" s="6" cm="1">
        <f t="array" ref="F905">_xlfn.IFS(ISBLANK(citizen_services_records_log!F905),"None", TYPE(citizen_services_records_log!F905)=1,citizen_services_records_log!F905,citizen_services_records_log!F905="ID NOT PROVIDED","ID not provided" )</f>
        <v>6900000000000</v>
      </c>
      <c r="G905" s="4">
        <f>IF(ISBLANK(citizen_services_records_log!G905),"None",IF(ISNUMBER(citizen_services_records_log!G905),citizen_services_records_log!G905,DATE(RIGHT(citizen_services_records_log!G905,4),MID(citizen_services_records_log!G905,4,2),LEFT(citizen_services_records_log!G905,2))))</f>
        <v>25300</v>
      </c>
      <c r="H905" s="5" t="str" cm="1">
        <f t="array" ref="H905">_xlfn.IFS(citizen_services_records_log!H905="M", "Male", citizen_services_records_log!H905 = "F", "Female", citizen_services_records_log!H905="male", "Male", citizen_services_records_log!H905="female","Female", ISBLANK(citizen_services_records_log!H905),"None", citizen_services_records_log!H905 = "Female", "Female", citizen_services_records_log!H905="Male","Male")</f>
        <v>Female</v>
      </c>
      <c r="I905" s="6" t="str">
        <f>IF(OR(ISBLANK(citizen_services_records_log!I905),UPPER(TRIM(citizen_services_records_log!I905))="N/A"),"None",_xlfn.LET(_xlpm.d,RIGHT(SUBSTITUTE(SUBSTITUTE(SUBSTITUTE(SUBSTITUTE(citizen_services_records_log!I905," ",""),"-",""),"(",""),")",""),9),"0"&amp;LEFT(_xlpm.d,2)&amp;" "&amp;MID(_xlpm.d,3,3)&amp;" "&amp;RIGHT(_xlpm.d,4)))</f>
        <v>078 341 8823</v>
      </c>
      <c r="J905" s="5" t="str" cm="1">
        <f t="array" ref="J905">_xlfn.IFS(ISTEXT(citizen_services_records_log!J905),citizen_services_records_log!J905,ISBLANK(citizen_services_records_log!J905),"None")</f>
        <v>Ward 23</v>
      </c>
      <c r="K905" s="5" t="str" cm="1">
        <f t="array" ref="K905">_xlfn.IFS(ISTEXT(citizen_services_records_log!K905),citizen_services_records_log!K905, ISBLANK(citizen_services_records_log!K905),"None")</f>
        <v>None</v>
      </c>
      <c r="L905" s="5" t="str" cm="1">
        <f t="array" ref="L905">SUBSTITUTE(PROPER(_xlfn.IFS(ISTEXT(citizen_services_records_log!L905),citizen_services_records_log!L905, ISBLANK(citizen_services_records_log!L905),"None")),"Id","ID",1)</f>
        <v>Under Review</v>
      </c>
      <c r="M905" s="5" t="str" cm="1">
        <f t="array" ref="M905">IF(citizen_services_records_log!M905 = "Re-opened","Re-opened",PROPER(_xlfn.IFS(ISTEXT(citizen_services_records_log!M905),citizen_services_records_log!M905, ISBLANK(citizen_services_records_log!M905),"None")))</f>
        <v>Closed</v>
      </c>
      <c r="N905" s="5" t="str" cm="1">
        <f t="array" ref="N905">(_xlfn.IFS(ISTEXT(citizen_services_records_log!N905),citizen_services_records_log!N905,ISBLANK(citizen_services_records_log!N905),"None"))</f>
        <v>Q152</v>
      </c>
      <c r="O905" s="5" t="str" cm="1">
        <f t="array" ref="O905">_xlfn.IFS(ISTEXT(citizen_services_records_log!O905),PROPER(citizen_services_records_log!O905),ISBLANK(citizen_services_records_log!O905),"None")</f>
        <v>Deon Radebe</v>
      </c>
      <c r="P905" s="4" t="str">
        <f>IF(ISBLANK(citizen_services_records_log!P905),"None",IF(ISNUMBER(citizen_services_records_log!P905),citizen_services_records_log!P905,DATE(RIGHT(citizen_services_records_log!P905,4),MID(citizen_services_records_log!P905,4,2),LEFT(citizen_services_records_log!P905,2))))</f>
        <v>None</v>
      </c>
      <c r="Q905" s="5" t="str" cm="1">
        <f t="array" ref="Q905">SUBSTITUTE(_xlfn.IFS(ISTEXT(citizen_services_records_log!Q905),PROPER(citizen_services_records_log!Q905),ISBLANK(citizen_services_records_log!Q905),"None"),"Id","ID",1)</f>
        <v>Applicant Did Not Bring Required Supporting Documents</v>
      </c>
    </row>
    <row r="906" spans="1:17" x14ac:dyDescent="0.3">
      <c r="A906" s="5" t="str">
        <f>IF(ISBLANK(citizen_services_records_log!A906),"None",(CONCATENATE(UPPER(_xlfn.TEXTBEFORE(SUBSTITUTE(citizen_services_records_log!A906, "-", ""), {"0","1","2","3","4","5","6","7","8","9"}, 1)),"-",RIGHT(citizen_services_records_log!A906,6))))</f>
        <v>MUN-000979</v>
      </c>
      <c r="B906" s="2">
        <f>IF(ISBLANK(citizen_services_records_log!B906),"None",IF(ISNUMBER(citizen_services_records_log!B906),citizen_services_records_log!B906,DATE(RIGHT(citizen_services_records_log!B906,4),MID(citizen_services_records_log!B906,4,2),LEFT(citizen_services_records_log!B906,2))))</f>
        <v>46119</v>
      </c>
      <c r="C906" s="5" t="str">
        <f>IF(citizen_services_records_log!C906 = "SASSA Grant Status Enquiry","SASSA - Grant Status Enquiry",IF(citizen_services_records_log!C906 = "SASSA Grant Application",  "SASSA - Grant Application", IF(citizen_services_records_log!C906=0,"None", citizen_services_records_log!C906)))</f>
        <v>Municipal - Service Request</v>
      </c>
      <c r="D906" s="5" t="str" cm="1">
        <f t="array" ref="D906">_xlfn.IFS(ISTEXT(citizen_services_records_log!D906),PROPER(citizen_services_records_log!D906),ISBLANK(citizen_services_records_log!D906),"None")</f>
        <v>Emfuleni Municipal Office</v>
      </c>
      <c r="E906" s="5" t="str" cm="1">
        <f t="array" ref="E906">_xlfn.IFS(ISTEXT(citizen_services_records_log!E906),PROPER(citizen_services_records_log!E906),ISBLANK(citizen_services_records_log!E906),"None")</f>
        <v>Nomvula Mahlangu</v>
      </c>
      <c r="F906" s="6" cm="1">
        <f t="array" ref="F906">_xlfn.IFS(ISBLANK(citizen_services_records_log!F906),"None", TYPE(citizen_services_records_log!F906)=1,citizen_services_records_log!F906,citizen_services_records_log!F906="ID NOT PROVIDED","ID not provided" )</f>
        <v>7300000000000</v>
      </c>
      <c r="G906" s="4">
        <f>IF(ISBLANK(citizen_services_records_log!G906),"None",IF(ISNUMBER(citizen_services_records_log!G906),citizen_services_records_log!G906,DATE(RIGHT(citizen_services_records_log!G906,4),MID(citizen_services_records_log!G906,4,2),LEFT(citizen_services_records_log!G906,2))))</f>
        <v>26737</v>
      </c>
      <c r="H906" s="5" t="str" cm="1">
        <f t="array" ref="H906">_xlfn.IFS(citizen_services_records_log!H906="M", "Male", citizen_services_records_log!H906 = "F", "Female", citizen_services_records_log!H906="male", "Male", citizen_services_records_log!H906="female","Female", ISBLANK(citizen_services_records_log!H906),"None", citizen_services_records_log!H906 = "Female", "Female", citizen_services_records_log!H906="Male","Male")</f>
        <v>Male</v>
      </c>
      <c r="I906" s="6" t="str">
        <f>IF(OR(ISBLANK(citizen_services_records_log!I906),UPPER(TRIM(citizen_services_records_log!I906))="N/A"),"None",_xlfn.LET(_xlpm.d,RIGHT(SUBSTITUTE(SUBSTITUTE(SUBSTITUTE(SUBSTITUTE(citizen_services_records_log!I906," ",""),"-",""),"(",""),")",""),9),"0"&amp;LEFT(_xlpm.d,2)&amp;" "&amp;MID(_xlpm.d,3,3)&amp;" "&amp;RIGHT(_xlpm.d,4)))</f>
        <v>None</v>
      </c>
      <c r="J906" s="5" t="str" cm="1">
        <f t="array" ref="J906">_xlfn.IFS(ISTEXT(citizen_services_records_log!J906),citizen_services_records_log!J906,ISBLANK(citizen_services_records_log!J906),"None")</f>
        <v>Ward 9</v>
      </c>
      <c r="K906" s="5" t="str" cm="1">
        <f t="array" ref="K906">_xlfn.IFS(ISTEXT(citizen_services_records_log!K906),citizen_services_records_log!K906, ISBLANK(citizen_services_records_log!K906),"None")</f>
        <v>None</v>
      </c>
      <c r="L906" s="5" t="str" cm="1">
        <f t="array" ref="L906">SUBSTITUTE(PROPER(_xlfn.IFS(ISTEXT(citizen_services_records_log!L906),citizen_services_records_log!L906, ISBLANK(citizen_services_records_log!L906),"None")),"Id","ID",1)</f>
        <v>Complete</v>
      </c>
      <c r="M906" s="5" t="str" cm="1">
        <f t="array" ref="M906">IF(citizen_services_records_log!M906 = "Re-opened","Re-opened",PROPER(_xlfn.IFS(ISTEXT(citizen_services_records_log!M906),citizen_services_records_log!M906, ISBLANK(citizen_services_records_log!M906),"None")))</f>
        <v>Re-opened</v>
      </c>
      <c r="N906" s="5" t="str" cm="1">
        <f t="array" ref="N906">(_xlfn.IFS(ISTEXT(citizen_services_records_log!N906),citizen_services_records_log!N906,ISBLANK(citizen_services_records_log!N906),"None"))</f>
        <v>None</v>
      </c>
      <c r="O906" s="5" t="str" cm="1">
        <f t="array" ref="O906">_xlfn.IFS(ISTEXT(citizen_services_records_log!O906),PROPER(citizen_services_records_log!O906),ISBLANK(citizen_services_records_log!O906),"None")</f>
        <v>Busisiwe Nel</v>
      </c>
      <c r="P906" s="4" t="str">
        <f>IF(ISBLANK(citizen_services_records_log!P906),"None",IF(ISNUMBER(citizen_services_records_log!P906),citizen_services_records_log!P906,DATE(RIGHT(citizen_services_records_log!P906,4),MID(citizen_services_records_log!P906,4,2),LEFT(citizen_services_records_log!P906,2))))</f>
        <v>None</v>
      </c>
      <c r="Q906" s="5" t="str" cm="1">
        <f t="array" ref="Q906">SUBSTITUTE(_xlfn.IFS(ISTEXT(citizen_services_records_log!Q906),PROPER(citizen_services_records_log!Q906),ISBLANK(citizen_services_records_log!Q906),"None"),"Id","ID",1)</f>
        <v>Applicant Is A Minor, Guardian Present And Documented</v>
      </c>
    </row>
    <row r="907" spans="1:17" x14ac:dyDescent="0.3">
      <c r="A907" s="5" t="str">
        <f>IF(ISBLANK(citizen_services_records_log!A907),"None",(CONCATENATE(UPPER(_xlfn.TEXTBEFORE(SUBSTITUTE(citizen_services_records_log!A907, "-", ""), {"0","1","2","3","4","5","6","7","8","9"}, 1)),"-",RIGHT(citizen_services_records_log!A907,6))))</f>
        <v>DHA-000709</v>
      </c>
      <c r="B907" s="2">
        <f>IF(ISBLANK(citizen_services_records_log!B907),"None",IF(ISNUMBER(citizen_services_records_log!B907),citizen_services_records_log!B907,DATE(RIGHT(citizen_services_records_log!B907,4),MID(citizen_services_records_log!B907,4,2),LEFT(citizen_services_records_log!B907,2))))</f>
        <v>46043</v>
      </c>
      <c r="C907" s="5" t="str">
        <f>IF(citizen_services_records_log!C907 = "SASSA Grant Status Enquiry","SASSA - Grant Status Enquiry",IF(citizen_services_records_log!C907 = "SASSA Grant Application",  "SASSA - Grant Application", IF(citizen_services_records_log!C907=0,"None", citizen_services_records_log!C907)))</f>
        <v>Home Affairs - Birth Certificate</v>
      </c>
      <c r="D907" s="5" t="str" cm="1">
        <f t="array" ref="D907">_xlfn.IFS(ISTEXT(citizen_services_records_log!D907),PROPER(citizen_services_records_log!D907),ISBLANK(citizen_services_records_log!D907),"None")</f>
        <v>Three Rivers Clinic</v>
      </c>
      <c r="E907" s="5" t="str" cm="1">
        <f t="array" ref="E907">_xlfn.IFS(ISTEXT(citizen_services_records_log!E907),PROPER(citizen_services_records_log!E907),ISBLANK(citizen_services_records_log!E907),"None")</f>
        <v>Sipho Pretorius</v>
      </c>
      <c r="F907" s="6" cm="1">
        <f t="array" ref="F907">_xlfn.IFS(ISBLANK(citizen_services_records_log!F907),"None", TYPE(citizen_services_records_log!F907)=1,citizen_services_records_log!F907,citizen_services_records_log!F907="ID NOT PROVIDED","ID not provided" )</f>
        <v>74050775740</v>
      </c>
      <c r="G907" s="4">
        <f>IF(ISBLANK(citizen_services_records_log!G907),"None",IF(ISNUMBER(citizen_services_records_log!G907),citizen_services_records_log!G907,DATE(RIGHT(citizen_services_records_log!G907,4),MID(citizen_services_records_log!G907,4,2),LEFT(citizen_services_records_log!G907,2))))</f>
        <v>27156</v>
      </c>
      <c r="H907" s="5" t="str" cm="1">
        <f t="array" ref="H907">_xlfn.IFS(citizen_services_records_log!H907="M", "Male", citizen_services_records_log!H907 = "F", "Female", citizen_services_records_log!H907="male", "Male", citizen_services_records_log!H907="female","Female", ISBLANK(citizen_services_records_log!H907),"None", citizen_services_records_log!H907 = "Female", "Female", citizen_services_records_log!H907="Male","Male")</f>
        <v>Male</v>
      </c>
      <c r="I907" s="6" t="str">
        <f>IF(OR(ISBLANK(citizen_services_records_log!I907),UPPER(TRIM(citizen_services_records_log!I907))="N/A"),"None",_xlfn.LET(_xlpm.d,RIGHT(SUBSTITUTE(SUBSTITUTE(SUBSTITUTE(SUBSTITUTE(citizen_services_records_log!I907," ",""),"-",""),"(",""),")",""),9),"0"&amp;LEFT(_xlpm.d,2)&amp;" "&amp;MID(_xlpm.d,3,3)&amp;" "&amp;RIGHT(_xlpm.d,4)))</f>
        <v>None</v>
      </c>
      <c r="J907" s="5" t="str" cm="1">
        <f t="array" ref="J907">_xlfn.IFS(ISTEXT(citizen_services_records_log!J907),citizen_services_records_log!J907,ISBLANK(citizen_services_records_log!J907),"None")</f>
        <v>Ward 19</v>
      </c>
      <c r="K907" s="5" t="str" cm="1">
        <f t="array" ref="K907">_xlfn.IFS(ISTEXT(citizen_services_records_log!K907),citizen_services_records_log!K907, ISBLANK(citizen_services_records_log!K907),"None")</f>
        <v>None</v>
      </c>
      <c r="L907" s="5" t="str" cm="1">
        <f t="array" ref="L907">SUBSTITUTE(PROPER(_xlfn.IFS(ISTEXT(citizen_services_records_log!L907),citizen_services_records_log!L907, ISBLANK(citizen_services_records_log!L907),"None")),"Id","ID",1)</f>
        <v>Incomplete - Missing Proof Of Residence</v>
      </c>
      <c r="M907" s="5" t="str" cm="1">
        <f t="array" ref="M907">IF(citizen_services_records_log!M907 = "Re-opened","Re-opened",PROPER(_xlfn.IFS(ISTEXT(citizen_services_records_log!M907),citizen_services_records_log!M907, ISBLANK(citizen_services_records_log!M907),"None")))</f>
        <v>Pending</v>
      </c>
      <c r="N907" s="5" t="str" cm="1">
        <f t="array" ref="N907">(_xlfn.IFS(ISTEXT(citizen_services_records_log!N907),citizen_services_records_log!N907,ISBLANK(citizen_services_records_log!N907),"None"))</f>
        <v>None</v>
      </c>
      <c r="O907" s="5" t="str" cm="1">
        <f t="array" ref="O907">_xlfn.IFS(ISTEXT(citizen_services_records_log!O907),PROPER(citizen_services_records_log!O907),ISBLANK(citizen_services_records_log!O907),"None")</f>
        <v>Palesa Nel</v>
      </c>
      <c r="P907" s="4">
        <f>IF(ISBLANK(citizen_services_records_log!P907),"None",IF(ISNUMBER(citizen_services_records_log!P907),citizen_services_records_log!P907,DATE(RIGHT(citizen_services_records_log!P907,4),MID(citizen_services_records_log!P907,4,2),LEFT(citizen_services_records_log!P907,2))))</f>
        <v>46049</v>
      </c>
      <c r="Q907" s="5" t="str" cm="1">
        <f t="array" ref="Q907">SUBSTITUTE(_xlfn.IFS(ISTEXT(citizen_services_records_log!Q907),PROPER(citizen_services_records_log!Q907),ISBLANK(citizen_services_records_log!Q907),"None"),"Id","ID",1)</f>
        <v>Client To Return With Proof Of Residence</v>
      </c>
    </row>
    <row r="908" spans="1:17" x14ac:dyDescent="0.3">
      <c r="A908" s="5" t="str">
        <f>IF(ISBLANK(citizen_services_records_log!A908),"None",(CONCATENATE(UPPER(_xlfn.TEXTBEFORE(SUBSTITUTE(citizen_services_records_log!A908, "-", ""), {"0","1","2","3","4","5","6","7","8","9"}, 1)),"-",RIGHT(citizen_services_records_log!A908,6))))</f>
        <v>CLN-000890</v>
      </c>
      <c r="B908" s="2">
        <f>IF(ISBLANK(citizen_services_records_log!B908),"None",IF(ISNUMBER(citizen_services_records_log!B908),citizen_services_records_log!B908,DATE(RIGHT(citizen_services_records_log!B908,4),MID(citizen_services_records_log!B908,4,2),LEFT(citizen_services_records_log!B908,2))))</f>
        <v>46282</v>
      </c>
      <c r="C908" s="5" t="str">
        <f>IF(citizen_services_records_log!C908 = "SASSA Grant Status Enquiry","SASSA - Grant Status Enquiry",IF(citizen_services_records_log!C908 = "SASSA Grant Application",  "SASSA - Grant Application", IF(citizen_services_records_log!C908=0,"None", citizen_services_records_log!C908)))</f>
        <v>Clinic - Immunisation</v>
      </c>
      <c r="D908" s="5" t="str" cm="1">
        <f t="array" ref="D908">_xlfn.IFS(ISTEXT(citizen_services_records_log!D908),PROPER(citizen_services_records_log!D908),ISBLANK(citizen_services_records_log!D908),"None")</f>
        <v>Sharpeville Clinic</v>
      </c>
      <c r="E908" s="5" t="str" cm="1">
        <f t="array" ref="E908">_xlfn.IFS(ISTEXT(citizen_services_records_log!E908),PROPER(citizen_services_records_log!E908),ISBLANK(citizen_services_records_log!E908),"None")</f>
        <v>Johannes Mokgadi</v>
      </c>
      <c r="F908" s="6" cm="1">
        <f t="array" ref="F908">_xlfn.IFS(ISBLANK(citizen_services_records_log!F908),"None", TYPE(citizen_services_records_log!F908)=1,citizen_services_records_log!F908,citizen_services_records_log!F908="ID NOT PROVIDED","ID not provided" )</f>
        <v>2310000000000</v>
      </c>
      <c r="G908" s="4">
        <f>IF(ISBLANK(citizen_services_records_log!G908),"None",IF(ISNUMBER(citizen_services_records_log!G908),citizen_services_records_log!G908,DATE(RIGHT(citizen_services_records_log!G908,4),MID(citizen_services_records_log!G908,4,2),LEFT(citizen_services_records_log!G908,2))))</f>
        <v>45068</v>
      </c>
      <c r="H908" s="5" t="str" cm="1">
        <f t="array" ref="H908">_xlfn.IFS(citizen_services_records_log!H908="M", "Male", citizen_services_records_log!H908 = "F", "Female", citizen_services_records_log!H908="male", "Male", citizen_services_records_log!H908="female","Female", ISBLANK(citizen_services_records_log!H908),"None", citizen_services_records_log!H908 = "Female", "Female", citizen_services_records_log!H908="Male","Male")</f>
        <v>Female</v>
      </c>
      <c r="I908" s="6" t="str">
        <f>IF(OR(ISBLANK(citizen_services_records_log!I908),UPPER(TRIM(citizen_services_records_log!I908))="N/A"),"None",_xlfn.LET(_xlpm.d,RIGHT(SUBSTITUTE(SUBSTITUTE(SUBSTITUTE(SUBSTITUTE(citizen_services_records_log!I908," ",""),"-",""),"(",""),")",""),9),"0"&amp;LEFT(_xlpm.d,2)&amp;" "&amp;MID(_xlpm.d,3,3)&amp;" "&amp;RIGHT(_xlpm.d,4)))</f>
        <v>061 587 1188</v>
      </c>
      <c r="J908" s="5" t="str" cm="1">
        <f t="array" ref="J908">_xlfn.IFS(ISTEXT(citizen_services_records_log!J908),citizen_services_records_log!J908,ISBLANK(citizen_services_records_log!J908),"None")</f>
        <v>Ward 23</v>
      </c>
      <c r="K908" s="5" t="str" cm="1">
        <f t="array" ref="K908">_xlfn.IFS(ISTEXT(citizen_services_records_log!K908),citizen_services_records_log!K908, ISBLANK(citizen_services_records_log!K908),"None")</f>
        <v>None</v>
      </c>
      <c r="L908" s="5" t="str" cm="1">
        <f t="array" ref="L908">SUBSTITUTE(PROPER(_xlfn.IFS(ISTEXT(citizen_services_records_log!L908),citizen_services_records_log!L908, ISBLANK(citizen_services_records_log!L908),"None")),"Id","ID",1)</f>
        <v>Complete</v>
      </c>
      <c r="M908" s="5" t="str" cm="1">
        <f t="array" ref="M908">IF(citizen_services_records_log!M908 = "Re-opened","Re-opened",PROPER(_xlfn.IFS(ISTEXT(citizen_services_records_log!M908),citizen_services_records_log!M908, ISBLANK(citizen_services_records_log!M908),"None")))</f>
        <v>Closed</v>
      </c>
      <c r="N908" s="5" t="str" cm="1">
        <f t="array" ref="N908">(_xlfn.IFS(ISTEXT(citizen_services_records_log!N908),citizen_services_records_log!N908,ISBLANK(citizen_services_records_log!N908),"None"))</f>
        <v>Q053</v>
      </c>
      <c r="O908" s="5" t="str" cm="1">
        <f t="array" ref="O908">_xlfn.IFS(ISTEXT(citizen_services_records_log!O908),PROPER(citizen_services_records_log!O908),ISBLANK(citizen_services_records_log!O908),"None")</f>
        <v>Lerato Coetzee</v>
      </c>
      <c r="P908" s="4" t="str">
        <f>IF(ISBLANK(citizen_services_records_log!P908),"None",IF(ISNUMBER(citizen_services_records_log!P908),citizen_services_records_log!P908,DATE(RIGHT(citizen_services_records_log!P908,4),MID(citizen_services_records_log!P908,4,2),LEFT(citizen_services_records_log!P908,2))))</f>
        <v>None</v>
      </c>
      <c r="Q908" s="5" t="str" cm="1">
        <f t="array" ref="Q908">SUBSTITUTE(_xlfn.IFS(ISTEXT(citizen_services_records_log!Q908),PROPER(citizen_services_records_log!Q908),ISBLANK(citizen_services_records_log!Q908),"None"),"Id","ID",1)</f>
        <v>Elderly Applicant Assisted Due To Mobility Issues</v>
      </c>
    </row>
    <row r="909" spans="1:17" x14ac:dyDescent="0.3">
      <c r="A909" s="5" t="str">
        <f>IF(ISBLANK(citizen_services_records_log!A909),"None",(CONCATENATE(UPPER(_xlfn.TEXTBEFORE(SUBSTITUTE(citizen_services_records_log!A909, "-", ""), {"0","1","2","3","4","5","6","7","8","9"}, 1)),"-",RIGHT(citizen_services_records_log!A909,6))))</f>
        <v>SASSA-000168</v>
      </c>
      <c r="B909" s="2">
        <f>IF(ISBLANK(citizen_services_records_log!B909),"None",IF(ISNUMBER(citizen_services_records_log!B909),citizen_services_records_log!B909,DATE(RIGHT(citizen_services_records_log!B909,4),MID(citizen_services_records_log!B909,4,2),LEFT(citizen_services_records_log!B909,2))))</f>
        <v>46246</v>
      </c>
      <c r="C909" s="5" t="str">
        <f>IF(citizen_services_records_log!C909 = "SASSA Grant Status Enquiry","SASSA - Grant Status Enquiry",IF(citizen_services_records_log!C909 = "SASSA Grant Application",  "SASSA - Grant Application", IF(citizen_services_records_log!C909=0,"None", citizen_services_records_log!C909)))</f>
        <v>SASSA - Grant Application</v>
      </c>
      <c r="D909" s="5" t="str" cm="1">
        <f t="array" ref="D909">_xlfn.IFS(ISTEXT(citizen_services_records_log!D909),PROPER(citizen_services_records_log!D909),ISBLANK(citizen_services_records_log!D909),"None")</f>
        <v>Sebokeng Sassa Office</v>
      </c>
      <c r="E909" s="5" t="str" cm="1">
        <f t="array" ref="E909">_xlfn.IFS(ISTEXT(citizen_services_records_log!E909),PROPER(citizen_services_records_log!E909),ISBLANK(citizen_services_records_log!E909),"None")</f>
        <v>Willem Dlamini</v>
      </c>
      <c r="F909" s="6" cm="1">
        <f t="array" ref="F909">_xlfn.IFS(ISBLANK(citizen_services_records_log!F909),"None", TYPE(citizen_services_records_log!F909)=1,citizen_services_records_log!F909,citizen_services_records_log!F909="ID NOT PROVIDED","ID not provided" )</f>
        <v>6510000000000</v>
      </c>
      <c r="G909" s="4">
        <f>IF(ISBLANK(citizen_services_records_log!G909),"None",IF(ISNUMBER(citizen_services_records_log!G909),citizen_services_records_log!G909,DATE(RIGHT(citizen_services_records_log!G909,4),MID(citizen_services_records_log!G909,4,2),LEFT(citizen_services_records_log!G909,2))))</f>
        <v>23945</v>
      </c>
      <c r="H909" s="5" t="str" cm="1">
        <f t="array" ref="H909">_xlfn.IFS(citizen_services_records_log!H909="M", "Male", citizen_services_records_log!H909 = "F", "Female", citizen_services_records_log!H909="male", "Male", citizen_services_records_log!H909="female","Female", ISBLANK(citizen_services_records_log!H909),"None", citizen_services_records_log!H909 = "Female", "Female", citizen_services_records_log!H909="Male","Male")</f>
        <v>Male</v>
      </c>
      <c r="I909" s="6" t="str">
        <f>IF(OR(ISBLANK(citizen_services_records_log!I909),UPPER(TRIM(citizen_services_records_log!I909))="N/A"),"None",_xlfn.LET(_xlpm.d,RIGHT(SUBSTITUTE(SUBSTITUTE(SUBSTITUTE(SUBSTITUTE(citizen_services_records_log!I909," ",""),"-",""),"(",""),")",""),9),"0"&amp;LEFT(_xlpm.d,2)&amp;" "&amp;MID(_xlpm.d,3,3)&amp;" "&amp;RIGHT(_xlpm.d,4)))</f>
        <v>078 616 7653</v>
      </c>
      <c r="J909" s="5" t="str" cm="1">
        <f t="array" ref="J909">_xlfn.IFS(ISTEXT(citizen_services_records_log!J909),citizen_services_records_log!J909,ISBLANK(citizen_services_records_log!J909),"None")</f>
        <v>Ward 3</v>
      </c>
      <c r="K909" s="5" t="str" cm="1">
        <f t="array" ref="K909">_xlfn.IFS(ISTEXT(citizen_services_records_log!K909),citizen_services_records_log!K909, ISBLANK(citizen_services_records_log!K909),"None")</f>
        <v>Care Dependency Grant</v>
      </c>
      <c r="L909" s="5" t="str" cm="1">
        <f t="array" ref="L909">SUBSTITUTE(PROPER(_xlfn.IFS(ISTEXT(citizen_services_records_log!L909),citizen_services_records_log!L909, ISBLANK(citizen_services_records_log!L909),"None")),"Id","ID",1)</f>
        <v>Complete</v>
      </c>
      <c r="M909" s="5" t="str" cm="1">
        <f t="array" ref="M909">IF(citizen_services_records_log!M909 = "Re-opened","Re-opened",PROPER(_xlfn.IFS(ISTEXT(citizen_services_records_log!M909),citizen_services_records_log!M909, ISBLANK(citizen_services_records_log!M909),"None")))</f>
        <v>Captured</v>
      </c>
      <c r="N909" s="5" t="str" cm="1">
        <f t="array" ref="N909">(_xlfn.IFS(ISTEXT(citizen_services_records_log!N909),citizen_services_records_log!N909,ISBLANK(citizen_services_records_log!N909),"None"))</f>
        <v>Q018</v>
      </c>
      <c r="O909" s="5" t="str" cm="1">
        <f t="array" ref="O909">_xlfn.IFS(ISTEXT(citizen_services_records_log!O909),PROPER(citizen_services_records_log!O909),ISBLANK(citizen_services_records_log!O909),"None")</f>
        <v>Marius Coetzee</v>
      </c>
      <c r="P909" s="4" t="str">
        <f>IF(ISBLANK(citizen_services_records_log!P909),"None",IF(ISNUMBER(citizen_services_records_log!P909),citizen_services_records_log!P909,DATE(RIGHT(citizen_services_records_log!P909,4),MID(citizen_services_records_log!P909,4,2),LEFT(citizen_services_records_log!P909,2))))</f>
        <v>None</v>
      </c>
      <c r="Q909" s="5" t="str" cm="1">
        <f t="array" ref="Q909">SUBSTITUTE(_xlfn.IFS(ISTEXT(citizen_services_records_log!Q909),PROPER(citizen_services_records_log!Q909),ISBLANK(citizen_services_records_log!Q909),"None"),"Id","ID",1)</f>
        <v>Applicant Is A Minor, Guardian Present And Documented</v>
      </c>
    </row>
    <row r="910" spans="1:17" x14ac:dyDescent="0.3">
      <c r="A910" s="5" t="str">
        <f>IF(ISBLANK(citizen_services_records_log!A910),"None",(CONCATENATE(UPPER(_xlfn.TEXTBEFORE(SUBSTITUTE(citizen_services_records_log!A910, "-", ""), {"0","1","2","3","4","5","6","7","8","9"}, 1)),"-",RIGHT(citizen_services_records_log!A910,6))))</f>
        <v>SASSA-000408</v>
      </c>
      <c r="B910" s="2">
        <f>IF(ISBLANK(citizen_services_records_log!B910),"None",IF(ISNUMBER(citizen_services_records_log!B910),citizen_services_records_log!B910,DATE(RIGHT(citizen_services_records_log!B910,4),MID(citizen_services_records_log!B910,4,2),LEFT(citizen_services_records_log!B910,2))))</f>
        <v>46161</v>
      </c>
      <c r="C910" s="5" t="str">
        <f>IF(citizen_services_records_log!C910 = "SASSA Grant Status Enquiry","SASSA - Grant Status Enquiry",IF(citizen_services_records_log!C910 = "SASSA Grant Application",  "SASSA - Grant Application", IF(citizen_services_records_log!C910=0,"None", citizen_services_records_log!C910)))</f>
        <v>SASSA - Grant Application</v>
      </c>
      <c r="D910" s="5" t="str" cm="1">
        <f t="array" ref="D910">_xlfn.IFS(ISTEXT(citizen_services_records_log!D910),PROPER(citizen_services_records_log!D910),ISBLANK(citizen_services_records_log!D910),"None")</f>
        <v>Sebokeng Sassa Office</v>
      </c>
      <c r="E910" s="5" t="str" cm="1">
        <f t="array" ref="E910">_xlfn.IFS(ISTEXT(citizen_services_records_log!E910),PROPER(citizen_services_records_log!E910),ISBLANK(citizen_services_records_log!E910),"None")</f>
        <v>Zodwa Radebe</v>
      </c>
      <c r="F910" s="6" cm="1">
        <f t="array" ref="F910">_xlfn.IFS(ISBLANK(citizen_services_records_log!F910),"None", TYPE(citizen_services_records_log!F910)=1,citizen_services_records_log!F910,citizen_services_records_log!F910="ID NOT PROVIDED","ID not provided" )</f>
        <v>6400000000000</v>
      </c>
      <c r="G910" s="4">
        <f>IF(ISBLANK(citizen_services_records_log!G910),"None",IF(ISNUMBER(citizen_services_records_log!G910),citizen_services_records_log!G910,DATE(RIGHT(citizen_services_records_log!G910,4),MID(citizen_services_records_log!G910,4,2),LEFT(citizen_services_records_log!G910,2))))</f>
        <v>23382</v>
      </c>
      <c r="H910" s="5" t="str" cm="1">
        <f t="array" ref="H910">_xlfn.IFS(citizen_services_records_log!H910="M", "Male", citizen_services_records_log!H910 = "F", "Female", citizen_services_records_log!H910="male", "Male", citizen_services_records_log!H910="female","Female", ISBLANK(citizen_services_records_log!H910),"None", citizen_services_records_log!H910 = "Female", "Female", citizen_services_records_log!H910="Male","Male")</f>
        <v>Male</v>
      </c>
      <c r="I910" s="6" t="str">
        <f>IF(OR(ISBLANK(citizen_services_records_log!I910),UPPER(TRIM(citizen_services_records_log!I910))="N/A"),"None",_xlfn.LET(_xlpm.d,RIGHT(SUBSTITUTE(SUBSTITUTE(SUBSTITUTE(SUBSTITUTE(citizen_services_records_log!I910," ",""),"-",""),"(",""),")",""),9),"0"&amp;LEFT(_xlpm.d,2)&amp;" "&amp;MID(_xlpm.d,3,3)&amp;" "&amp;RIGHT(_xlpm.d,4)))</f>
        <v>062 775 2605</v>
      </c>
      <c r="J910" s="5" t="str" cm="1">
        <f t="array" ref="J910">_xlfn.IFS(ISTEXT(citizen_services_records_log!J910),citizen_services_records_log!J910,ISBLANK(citizen_services_records_log!J910),"None")</f>
        <v>Ward 7</v>
      </c>
      <c r="K910" s="5" t="str" cm="1">
        <f t="array" ref="K910">_xlfn.IFS(ISTEXT(citizen_services_records_log!K910),citizen_services_records_log!K910, ISBLANK(citizen_services_records_log!K910),"None")</f>
        <v>Foster Child Grant</v>
      </c>
      <c r="L910" s="5" t="str" cm="1">
        <f t="array" ref="L910">SUBSTITUTE(PROPER(_xlfn.IFS(ISTEXT(citizen_services_records_log!L910),citizen_services_records_log!L910, ISBLANK(citizen_services_records_log!L910),"None")),"Id","ID",1)</f>
        <v>None</v>
      </c>
      <c r="M910" s="5" t="str" cm="1">
        <f t="array" ref="M910">IF(citizen_services_records_log!M910 = "Re-opened","Re-opened",PROPER(_xlfn.IFS(ISTEXT(citizen_services_records_log!M910),citizen_services_records_log!M910, ISBLANK(citizen_services_records_log!M910),"None")))</f>
        <v>Awaiting Documents</v>
      </c>
      <c r="N910" s="5" t="str" cm="1">
        <f t="array" ref="N910">(_xlfn.IFS(ISTEXT(citizen_services_records_log!N910),citizen_services_records_log!N910,ISBLANK(citizen_services_records_log!N910),"None"))</f>
        <v>Q066</v>
      </c>
      <c r="O910" s="5" t="str" cm="1">
        <f t="array" ref="O910">_xlfn.IFS(ISTEXT(citizen_services_records_log!O910),PROPER(citizen_services_records_log!O910),ISBLANK(citizen_services_records_log!O910),"None")</f>
        <v>Marius Nel</v>
      </c>
      <c r="P910" s="4" t="str">
        <f>IF(ISBLANK(citizen_services_records_log!P910),"None",IF(ISNUMBER(citizen_services_records_log!P910),citizen_services_records_log!P910,DATE(RIGHT(citizen_services_records_log!P910,4),MID(citizen_services_records_log!P910,4,2),LEFT(citizen_services_records_log!P910,2))))</f>
        <v>None</v>
      </c>
      <c r="Q910" s="5" t="str" cm="1">
        <f t="array" ref="Q910">SUBSTITUTE(_xlfn.IFS(ISTEXT(citizen_services_records_log!Q910),PROPER(citizen_services_records_log!Q910),ISBLANK(citizen_services_records_log!Q910),"None"),"Id","ID",1)</f>
        <v>Record Incomplete - Contact Number Illegible On Form</v>
      </c>
    </row>
    <row r="911" spans="1:17" x14ac:dyDescent="0.3">
      <c r="A911" s="5" t="str">
        <f>IF(ISBLANK(citizen_services_records_log!A911),"None",(CONCATENATE(UPPER(_xlfn.TEXTBEFORE(SUBSTITUTE(citizen_services_records_log!A911, "-", ""), {"0","1","2","3","4","5","6","7","8","9"}, 1)),"-",RIGHT(citizen_services_records_log!A911,6))))</f>
        <v>MUN-000617</v>
      </c>
      <c r="B911" s="2">
        <f>IF(ISBLANK(citizen_services_records_log!B911),"None",IF(ISNUMBER(citizen_services_records_log!B911),citizen_services_records_log!B911,DATE(RIGHT(citizen_services_records_log!B911,4),MID(citizen_services_records_log!B911,4,2),LEFT(citizen_services_records_log!B911,2))))</f>
        <v>46059</v>
      </c>
      <c r="C911" s="5" t="str">
        <f>IF(citizen_services_records_log!C911 = "SASSA Grant Status Enquiry","SASSA - Grant Status Enquiry",IF(citizen_services_records_log!C911 = "SASSA Grant Application",  "SASSA - Grant Application", IF(citizen_services_records_log!C911=0,"None", citizen_services_records_log!C911)))</f>
        <v>Municipal - Service Request</v>
      </c>
      <c r="D911" s="5" t="str" cm="1">
        <f t="array" ref="D911">_xlfn.IFS(ISTEXT(citizen_services_records_log!D911),PROPER(citizen_services_records_log!D911),ISBLANK(citizen_services_records_log!D911),"None")</f>
        <v>Sharpeville Clinic</v>
      </c>
      <c r="E911" s="5" t="str" cm="1">
        <f t="array" ref="E911">_xlfn.IFS(ISTEXT(citizen_services_records_log!E911),PROPER(citizen_services_records_log!E911),ISBLANK(citizen_services_records_log!E911),"None")</f>
        <v>Pieter Dlamini</v>
      </c>
      <c r="F911" s="6" cm="1">
        <f t="array" ref="F911">_xlfn.IFS(ISBLANK(citizen_services_records_log!F911),"None", TYPE(citizen_services_records_log!F911)=1,citizen_services_records_log!F911,citizen_services_records_log!F911="ID NOT PROVIDED","ID not provided" )</f>
        <v>5210000000000</v>
      </c>
      <c r="G911" s="4">
        <f>IF(ISBLANK(citizen_services_records_log!G911),"None",IF(ISNUMBER(citizen_services_records_log!G911),citizen_services_records_log!G911,DATE(RIGHT(citizen_services_records_log!G911,4),MID(citizen_services_records_log!G911,4,2),LEFT(citizen_services_records_log!G911,2))))</f>
        <v>19333</v>
      </c>
      <c r="H911" s="5" t="str" cm="1">
        <f t="array" ref="H911">_xlfn.IFS(citizen_services_records_log!H911="M", "Male", citizen_services_records_log!H911 = "F", "Female", citizen_services_records_log!H911="male", "Male", citizen_services_records_log!H911="female","Female", ISBLANK(citizen_services_records_log!H911),"None", citizen_services_records_log!H911 = "Female", "Female", citizen_services_records_log!H911="Male","Male")</f>
        <v>Male</v>
      </c>
      <c r="I911" s="6" t="str">
        <f>IF(OR(ISBLANK(citizen_services_records_log!I911),UPPER(TRIM(citizen_services_records_log!I911))="N/A"),"None",_xlfn.LET(_xlpm.d,RIGHT(SUBSTITUTE(SUBSTITUTE(SUBSTITUTE(SUBSTITUTE(citizen_services_records_log!I911," ",""),"-",""),"(",""),")",""),9),"0"&amp;LEFT(_xlpm.d,2)&amp;" "&amp;MID(_xlpm.d,3,3)&amp;" "&amp;RIGHT(_xlpm.d,4)))</f>
        <v>None</v>
      </c>
      <c r="J911" s="5" t="str" cm="1">
        <f t="array" ref="J911">_xlfn.IFS(ISTEXT(citizen_services_records_log!J911),citizen_services_records_log!J911,ISBLANK(citizen_services_records_log!J911),"None")</f>
        <v>None</v>
      </c>
      <c r="K911" s="5" t="str" cm="1">
        <f t="array" ref="K911">_xlfn.IFS(ISTEXT(citizen_services_records_log!K911),citizen_services_records_log!K911, ISBLANK(citizen_services_records_log!K911),"None")</f>
        <v>None</v>
      </c>
      <c r="L911" s="5" t="str" cm="1">
        <f t="array" ref="L911">SUBSTITUTE(PROPER(_xlfn.IFS(ISTEXT(citizen_services_records_log!L911),citizen_services_records_log!L911, ISBLANK(citizen_services_records_log!L911),"None")),"Id","ID",1)</f>
        <v>Under Review</v>
      </c>
      <c r="M911" s="5" t="str" cm="1">
        <f t="array" ref="M911">IF(citizen_services_records_log!M911 = "Re-opened","Re-opened",PROPER(_xlfn.IFS(ISTEXT(citizen_services_records_log!M911),citizen_services_records_log!M911, ISBLANK(citizen_services_records_log!M911),"None")))</f>
        <v>Awaiting Documents</v>
      </c>
      <c r="N911" s="5" t="str" cm="1">
        <f t="array" ref="N911">(_xlfn.IFS(ISTEXT(citizen_services_records_log!N911),citizen_services_records_log!N911,ISBLANK(citizen_services_records_log!N911),"None"))</f>
        <v>Q106</v>
      </c>
      <c r="O911" s="5" t="str" cm="1">
        <f t="array" ref="O911">_xlfn.IFS(ISTEXT(citizen_services_records_log!O911),PROPER(citizen_services_records_log!O911),ISBLANK(citizen_services_records_log!O911),"None")</f>
        <v>Marius Meyer</v>
      </c>
      <c r="P911" s="4" t="str">
        <f>IF(ISBLANK(citizen_services_records_log!P911),"None",IF(ISNUMBER(citizen_services_records_log!P911),citizen_services_records_log!P911,DATE(RIGHT(citizen_services_records_log!P911,4),MID(citizen_services_records_log!P911,4,2),LEFT(citizen_services_records_log!P911,2))))</f>
        <v>None</v>
      </c>
      <c r="Q911" s="5" t="str" cm="1">
        <f t="array" ref="Q911">SUBSTITUTE(_xlfn.IFS(ISTEXT(citizen_services_records_log!Q911),PROPER(citizen_services_records_log!Q911),ISBLANK(citizen_services_records_log!Q911),"None"),"Id","ID",1)</f>
        <v>Record Incomplete - Contact Number Illegible On Form</v>
      </c>
    </row>
    <row r="912" spans="1:17" x14ac:dyDescent="0.3">
      <c r="A912" s="5" t="str">
        <f>IF(ISBLANK(citizen_services_records_log!A912),"None",(CONCATENATE(UPPER(_xlfn.TEXTBEFORE(SUBSTITUTE(citizen_services_records_log!A912, "-", ""), {"0","1","2","3","4","5","6","7","8","9"}, 1)),"-",RIGHT(citizen_services_records_log!A912,6))))</f>
        <v>SASSA-000321</v>
      </c>
      <c r="B912" s="2">
        <f>IF(ISBLANK(citizen_services_records_log!B912),"None",IF(ISNUMBER(citizen_services_records_log!B912),citizen_services_records_log!B912,DATE(RIGHT(citizen_services_records_log!B912,4),MID(citizen_services_records_log!B912,4,2),LEFT(citizen_services_records_log!B912,2))))</f>
        <v>46238</v>
      </c>
      <c r="C912" s="5" t="str">
        <f>IF(citizen_services_records_log!C912 = "SASSA Grant Status Enquiry","SASSA - Grant Status Enquiry",IF(citizen_services_records_log!C912 = "SASSA Grant Application",  "SASSA - Grant Application", IF(citizen_services_records_log!C912=0,"None", citizen_services_records_log!C912)))</f>
        <v>SASSA - Grant Application</v>
      </c>
      <c r="D912" s="5" t="str" cm="1">
        <f t="array" ref="D912">_xlfn.IFS(ISTEXT(citizen_services_records_log!D912),PROPER(citizen_services_records_log!D912),ISBLANK(citizen_services_records_log!D912),"None")</f>
        <v>Vanderbijlpark Home Affairs</v>
      </c>
      <c r="E912" s="5" t="str" cm="1">
        <f t="array" ref="E912">_xlfn.IFS(ISTEXT(citizen_services_records_log!E912),PROPER(citizen_services_records_log!E912),ISBLANK(citizen_services_records_log!E912),"None")</f>
        <v>Grace Mokoena</v>
      </c>
      <c r="F912" s="6" cm="1">
        <f t="array" ref="F912">_xlfn.IFS(ISBLANK(citizen_services_records_log!F912),"None", TYPE(citizen_services_records_log!F912)=1,citizen_services_records_log!F912,citizen_services_records_log!F912="ID NOT PROVIDED","ID not provided" )</f>
        <v>5310000000000</v>
      </c>
      <c r="G912" s="4">
        <f>IF(ISBLANK(citizen_services_records_log!G912),"None",IF(ISNUMBER(citizen_services_records_log!G912),citizen_services_records_log!G912,DATE(RIGHT(citizen_services_records_log!G912,4),MID(citizen_services_records_log!G912,4,2),LEFT(citizen_services_records_log!G912,2))))</f>
        <v>19508</v>
      </c>
      <c r="H912" s="5" t="str" cm="1">
        <f t="array" ref="H912">_xlfn.IFS(citizen_services_records_log!H912="M", "Male", citizen_services_records_log!H912 = "F", "Female", citizen_services_records_log!H912="male", "Male", citizen_services_records_log!H912="female","Female", ISBLANK(citizen_services_records_log!H912),"None", citizen_services_records_log!H912 = "Female", "Female", citizen_services_records_log!H912="Male","Male")</f>
        <v>Male</v>
      </c>
      <c r="I912" s="6" t="str">
        <f>IF(OR(ISBLANK(citizen_services_records_log!I912),UPPER(TRIM(citizen_services_records_log!I912))="N/A"),"None",_xlfn.LET(_xlpm.d,RIGHT(SUBSTITUTE(SUBSTITUTE(SUBSTITUTE(SUBSTITUTE(citizen_services_records_log!I912," ",""),"-",""),"(",""),")",""),9),"0"&amp;LEFT(_xlpm.d,2)&amp;" "&amp;MID(_xlpm.d,3,3)&amp;" "&amp;RIGHT(_xlpm.d,4)))</f>
        <v>080 646 2323</v>
      </c>
      <c r="J912" s="5" t="str" cm="1">
        <f t="array" ref="J912">_xlfn.IFS(ISTEXT(citizen_services_records_log!J912),citizen_services_records_log!J912,ISBLANK(citizen_services_records_log!J912),"None")</f>
        <v>None</v>
      </c>
      <c r="K912" s="5" t="str" cm="1">
        <f t="array" ref="K912">_xlfn.IFS(ISTEXT(citizen_services_records_log!K912),citizen_services_records_log!K912, ISBLANK(citizen_services_records_log!K912),"None")</f>
        <v>Older Person's Grant</v>
      </c>
      <c r="L912" s="5" t="str" cm="1">
        <f t="array" ref="L912">SUBSTITUTE(PROPER(_xlfn.IFS(ISTEXT(citizen_services_records_log!L912),citizen_services_records_log!L912, ISBLANK(citizen_services_records_log!L912),"None")),"Id","ID",1)</f>
        <v>Approved</v>
      </c>
      <c r="M912" s="5" t="str" cm="1">
        <f t="array" ref="M912">IF(citizen_services_records_log!M912 = "Re-opened","Re-opened",PROPER(_xlfn.IFS(ISTEXT(citizen_services_records_log!M912),citizen_services_records_log!M912, ISBLANK(citizen_services_records_log!M912),"None")))</f>
        <v>Closed</v>
      </c>
      <c r="N912" s="5" t="str" cm="1">
        <f t="array" ref="N912">(_xlfn.IFS(ISTEXT(citizen_services_records_log!N912),citizen_services_records_log!N912,ISBLANK(citizen_services_records_log!N912),"None"))</f>
        <v>Q096</v>
      </c>
      <c r="O912" s="5" t="str" cm="1">
        <f t="array" ref="O912">_xlfn.IFS(ISTEXT(citizen_services_records_log!O912),PROPER(citizen_services_records_log!O912),ISBLANK(citizen_services_records_log!O912),"None")</f>
        <v>Deon Radebe</v>
      </c>
      <c r="P912" s="4" t="str">
        <f>IF(ISBLANK(citizen_services_records_log!P912),"None",IF(ISNUMBER(citizen_services_records_log!P912),citizen_services_records_log!P912,DATE(RIGHT(citizen_services_records_log!P912,4),MID(citizen_services_records_log!P912,4,2),LEFT(citizen_services_records_log!P912,2))))</f>
        <v>None</v>
      </c>
      <c r="Q912" s="5" t="str" cm="1">
        <f t="array" ref="Q912">SUBSTITUTE(_xlfn.IFS(ISTEXT(citizen_services_records_log!Q912),PROPER(citizen_services_records_log!Q912),ISBLANK(citizen_services_records_log!Q912),"None"),"Id","ID",1)</f>
        <v>Applicant Referred To Social Worker</v>
      </c>
    </row>
    <row r="913" spans="1:17" x14ac:dyDescent="0.3">
      <c r="A913" s="5" t="str">
        <f>IF(ISBLANK(citizen_services_records_log!A913),"None",(CONCATENATE(UPPER(_xlfn.TEXTBEFORE(SUBSTITUTE(citizen_services_records_log!A913, "-", ""), {"0","1","2","3","4","5","6","7","8","9"}, 1)),"-",RIGHT(citizen_services_records_log!A913,6))))</f>
        <v>MUN-000063</v>
      </c>
      <c r="B913" s="2">
        <f>IF(ISBLANK(citizen_services_records_log!B913),"None",IF(ISNUMBER(citizen_services_records_log!B913),citizen_services_records_log!B913,DATE(RIGHT(citizen_services_records_log!B913,4),MID(citizen_services_records_log!B913,4,2),LEFT(citizen_services_records_log!B913,2))))</f>
        <v>46148</v>
      </c>
      <c r="C913" s="5" t="str">
        <f>IF(citizen_services_records_log!C913 = "SASSA Grant Status Enquiry","SASSA - Grant Status Enquiry",IF(citizen_services_records_log!C913 = "SASSA Grant Application",  "SASSA - Grant Application", IF(citizen_services_records_log!C913=0,"None", citizen_services_records_log!C913)))</f>
        <v>Municipal - Service Request</v>
      </c>
      <c r="D913" s="5" t="str" cm="1">
        <f t="array" ref="D913">_xlfn.IFS(ISTEXT(citizen_services_records_log!D913),PROPER(citizen_services_records_log!D913),ISBLANK(citizen_services_records_log!D913),"None")</f>
        <v>Sasolburg Home Affairs</v>
      </c>
      <c r="E913" s="5" t="str" cm="1">
        <f t="array" ref="E913">_xlfn.IFS(ISTEXT(citizen_services_records_log!E913),PROPER(citizen_services_records_log!E913),ISBLANK(citizen_services_records_log!E913),"None")</f>
        <v>Refilwe Steyn</v>
      </c>
      <c r="F913" s="6" cm="1">
        <f t="array" ref="F913">_xlfn.IFS(ISBLANK(citizen_services_records_log!F913),"None", TYPE(citizen_services_records_log!F913)=1,citizen_services_records_log!F913,citizen_services_records_log!F913="ID NOT PROVIDED","ID not provided" )</f>
        <v>411000000000</v>
      </c>
      <c r="G913" s="4" t="str">
        <f>IF(ISBLANK(citizen_services_records_log!G913),"None",IF(ISNUMBER(citizen_services_records_log!G913),citizen_services_records_log!G913,DATE(RIGHT(citizen_services_records_log!G913,4),MID(citizen_services_records_log!G913,4,2),LEFT(citizen_services_records_log!G913,2))))</f>
        <v>None</v>
      </c>
      <c r="H913" s="5" t="str" cm="1">
        <f t="array" ref="H913">_xlfn.IFS(citizen_services_records_log!H913="M", "Male", citizen_services_records_log!H913 = "F", "Female", citizen_services_records_log!H913="male", "Male", citizen_services_records_log!H913="female","Female", ISBLANK(citizen_services_records_log!H913),"None", citizen_services_records_log!H913 = "Female", "Female", citizen_services_records_log!H913="Male","Male")</f>
        <v>Female</v>
      </c>
      <c r="I913" s="6" t="str">
        <f>IF(OR(ISBLANK(citizen_services_records_log!I913),UPPER(TRIM(citizen_services_records_log!I913))="N/A"),"None",_xlfn.LET(_xlpm.d,RIGHT(SUBSTITUTE(SUBSTITUTE(SUBSTITUTE(SUBSTITUTE(citizen_services_records_log!I913," ",""),"-",""),"(",""),")",""),9),"0"&amp;LEFT(_xlpm.d,2)&amp;" "&amp;MID(_xlpm.d,3,3)&amp;" "&amp;RIGHT(_xlpm.d,4)))</f>
        <v>081 218 5335</v>
      </c>
      <c r="J913" s="5" t="str" cm="1">
        <f t="array" ref="J913">_xlfn.IFS(ISTEXT(citizen_services_records_log!J913),citizen_services_records_log!J913,ISBLANK(citizen_services_records_log!J913),"None")</f>
        <v>Ward 4</v>
      </c>
      <c r="K913" s="5" t="str" cm="1">
        <f t="array" ref="K913">_xlfn.IFS(ISTEXT(citizen_services_records_log!K913),citizen_services_records_log!K913, ISBLANK(citizen_services_records_log!K913),"None")</f>
        <v>None</v>
      </c>
      <c r="L913" s="5" t="str" cm="1">
        <f t="array" ref="L913">SUBSTITUTE(PROPER(_xlfn.IFS(ISTEXT(citizen_services_records_log!L913),citizen_services_records_log!L913, ISBLANK(citizen_services_records_log!L913),"None")),"Id","ID",1)</f>
        <v>Awaiting Home Affairs Confirmation</v>
      </c>
      <c r="M913" s="5" t="str" cm="1">
        <f t="array" ref="M913">IF(citizen_services_records_log!M913 = "Re-opened","Re-opened",PROPER(_xlfn.IFS(ISTEXT(citizen_services_records_log!M913),citizen_services_records_log!M913, ISBLANK(citizen_services_records_log!M913),"None")))</f>
        <v>None</v>
      </c>
      <c r="N913" s="5" t="str" cm="1">
        <f t="array" ref="N913">(_xlfn.IFS(ISTEXT(citizen_services_records_log!N913),citizen_services_records_log!N913,ISBLANK(citizen_services_records_log!N913),"None"))</f>
        <v>Q052</v>
      </c>
      <c r="O913" s="5" t="str" cm="1">
        <f t="array" ref="O913">_xlfn.IFS(ISTEXT(citizen_services_records_log!O913),PROPER(citizen_services_records_log!O913),ISBLANK(citizen_services_records_log!O913),"None")</f>
        <v>Chris Coetzee</v>
      </c>
      <c r="P913" s="4">
        <f>IF(ISBLANK(citizen_services_records_log!P913),"None",IF(ISNUMBER(citizen_services_records_log!P913),citizen_services_records_log!P913,DATE(RIGHT(citizen_services_records_log!P913,4),MID(citizen_services_records_log!P913,4,2),LEFT(citizen_services_records_log!P913,2))))</f>
        <v>46169</v>
      </c>
      <c r="Q913" s="5" t="str" cm="1">
        <f t="array" ref="Q913">SUBSTITUTE(_xlfn.IFS(ISTEXT(citizen_services_records_log!Q913),PROPER(citizen_services_records_log!Q913),ISBLANK(citizen_services_records_log!Q913),"None"),"Id","ID",1)</f>
        <v>Follow-Up Call Required To Confirm Banking Details</v>
      </c>
    </row>
    <row r="914" spans="1:17" x14ac:dyDescent="0.3">
      <c r="A914" s="5" t="str">
        <f>IF(ISBLANK(citizen_services_records_log!A914),"None",(CONCATENATE(UPPER(_xlfn.TEXTBEFORE(SUBSTITUTE(citizen_services_records_log!A914, "-", ""), {"0","1","2","3","4","5","6","7","8","9"}, 1)),"-",RIGHT(citizen_services_records_log!A914,6))))</f>
        <v>DHA-000898</v>
      </c>
      <c r="B914" s="2">
        <f>IF(ISBLANK(citizen_services_records_log!B914),"None",IF(ISNUMBER(citizen_services_records_log!B914),citizen_services_records_log!B914,DATE(RIGHT(citizen_services_records_log!B914,4),MID(citizen_services_records_log!B914,4,2),LEFT(citizen_services_records_log!B914,2))))</f>
        <v>46260</v>
      </c>
      <c r="C914" s="5" t="str">
        <f>IF(citizen_services_records_log!C914 = "SASSA Grant Status Enquiry","SASSA - Grant Status Enquiry",IF(citizen_services_records_log!C914 = "SASSA Grant Application",  "SASSA - Grant Application", IF(citizen_services_records_log!C914=0,"None", citizen_services_records_log!C914)))</f>
        <v>Home Affairs - Death Certificate</v>
      </c>
      <c r="D914" s="5" t="str" cm="1">
        <f t="array" ref="D914">_xlfn.IFS(ISTEXT(citizen_services_records_log!D914),PROPER(citizen_services_records_log!D914),ISBLANK(citizen_services_records_log!D914),"None")</f>
        <v>Vanderbijlpark Home Affairs</v>
      </c>
      <c r="E914" s="5" t="str" cm="1">
        <f t="array" ref="E914">_xlfn.IFS(ISTEXT(citizen_services_records_log!E914),PROPER(citizen_services_records_log!E914),ISBLANK(citizen_services_records_log!E914),"None")</f>
        <v>Tumelo Botha</v>
      </c>
      <c r="F914" s="6" cm="1">
        <f t="array" ref="F914">_xlfn.IFS(ISBLANK(citizen_services_records_log!F914),"None", TYPE(citizen_services_records_log!F914)=1,citizen_services_records_log!F914,citizen_services_records_log!F914="ID NOT PROVIDED","ID not provided" )</f>
        <v>5610000000000</v>
      </c>
      <c r="G914" s="4">
        <f>IF(ISBLANK(citizen_services_records_log!G914),"None",IF(ISNUMBER(citizen_services_records_log!G914),citizen_services_records_log!G914,DATE(RIGHT(citizen_services_records_log!G914,4),MID(citizen_services_records_log!G914,4,2),LEFT(citizen_services_records_log!G914,2))))</f>
        <v>20798</v>
      </c>
      <c r="H914" s="5" t="str" cm="1">
        <f t="array" ref="H914">_xlfn.IFS(citizen_services_records_log!H914="M", "Male", citizen_services_records_log!H914 = "F", "Female", citizen_services_records_log!H914="male", "Male", citizen_services_records_log!H914="female","Female", ISBLANK(citizen_services_records_log!H914),"None", citizen_services_records_log!H914 = "Female", "Female", citizen_services_records_log!H914="Male","Male")</f>
        <v>Female</v>
      </c>
      <c r="I914" s="6" t="str">
        <f>IF(OR(ISBLANK(citizen_services_records_log!I914),UPPER(TRIM(citizen_services_records_log!I914))="N/A"),"None",_xlfn.LET(_xlpm.d,RIGHT(SUBSTITUTE(SUBSTITUTE(SUBSTITUTE(SUBSTITUTE(citizen_services_records_log!I914," ",""),"-",""),"(",""),")",""),9),"0"&amp;LEFT(_xlpm.d,2)&amp;" "&amp;MID(_xlpm.d,3,3)&amp;" "&amp;RIGHT(_xlpm.d,4)))</f>
        <v>079 185 1575</v>
      </c>
      <c r="J914" s="5" t="str" cm="1">
        <f t="array" ref="J914">_xlfn.IFS(ISTEXT(citizen_services_records_log!J914),citizen_services_records_log!J914,ISBLANK(citizen_services_records_log!J914),"None")</f>
        <v>Ward 21</v>
      </c>
      <c r="K914" s="5" t="str" cm="1">
        <f t="array" ref="K914">_xlfn.IFS(ISTEXT(citizen_services_records_log!K914),citizen_services_records_log!K914, ISBLANK(citizen_services_records_log!K914),"None")</f>
        <v>None</v>
      </c>
      <c r="L914" s="5" t="str" cm="1">
        <f t="array" ref="L914">SUBSTITUTE(PROPER(_xlfn.IFS(ISTEXT(citizen_services_records_log!L914),citizen_services_records_log!L914, ISBLANK(citizen_services_records_log!L914),"None")),"Id","ID",1)</f>
        <v>Complete</v>
      </c>
      <c r="M914" s="5" t="str" cm="1">
        <f t="array" ref="M914">IF(citizen_services_records_log!M914 = "Re-opened","Re-opened",PROPER(_xlfn.IFS(ISTEXT(citizen_services_records_log!M914),citizen_services_records_log!M914, ISBLANK(citizen_services_records_log!M914),"None")))</f>
        <v>None</v>
      </c>
      <c r="N914" s="5" t="str" cm="1">
        <f t="array" ref="N914">(_xlfn.IFS(ISTEXT(citizen_services_records_log!N914),citizen_services_records_log!N914,ISBLANK(citizen_services_records_log!N914),"None"))</f>
        <v>Q160</v>
      </c>
      <c r="O914" s="5" t="str" cm="1">
        <f t="array" ref="O914">_xlfn.IFS(ISTEXT(citizen_services_records_log!O914),PROPER(citizen_services_records_log!O914),ISBLANK(citizen_services_records_log!O914),"None")</f>
        <v>Palesa Coetzee</v>
      </c>
      <c r="P914" s="4" t="str">
        <f>IF(ISBLANK(citizen_services_records_log!P914),"None",IF(ISNUMBER(citizen_services_records_log!P914),citizen_services_records_log!P914,DATE(RIGHT(citizen_services_records_log!P914,4),MID(citizen_services_records_log!P914,4,2),LEFT(citizen_services_records_log!P914,2))))</f>
        <v>None</v>
      </c>
      <c r="Q914" s="5" t="str" cm="1">
        <f t="array" ref="Q914">SUBSTITUTE(_xlfn.IFS(ISTEXT(citizen_services_records_log!Q914),PROPER(citizen_services_records_log!Q914),ISBLANK(citizen_services_records_log!Q914),"None"),"Id","ID",1)</f>
        <v>Duplicate Application Found On System - Flagged</v>
      </c>
    </row>
    <row r="915" spans="1:17" x14ac:dyDescent="0.3">
      <c r="A915" s="5" t="str">
        <f>IF(ISBLANK(citizen_services_records_log!A915),"None",(CONCATENATE(UPPER(_xlfn.TEXTBEFORE(SUBSTITUTE(citizen_services_records_log!A915, "-", ""), {"0","1","2","3","4","5","6","7","8","9"}, 1)),"-",RIGHT(citizen_services_records_log!A915,6))))</f>
        <v>SASSA-000586</v>
      </c>
      <c r="B915" s="2">
        <f>IF(ISBLANK(citizen_services_records_log!B915),"None",IF(ISNUMBER(citizen_services_records_log!B915),citizen_services_records_log!B915,DATE(RIGHT(citizen_services_records_log!B915,4),MID(citizen_services_records_log!B915,4,2),LEFT(citizen_services_records_log!B915,2))))</f>
        <v>46219</v>
      </c>
      <c r="C915" s="5" t="str">
        <f>IF(citizen_services_records_log!C915 = "SASSA Grant Status Enquiry","SASSA - Grant Status Enquiry",IF(citizen_services_records_log!C915 = "SASSA Grant Application",  "SASSA - Grant Application", IF(citizen_services_records_log!C915=0,"None", citizen_services_records_log!C915)))</f>
        <v>SASSA - Grant Status Enquiry</v>
      </c>
      <c r="D915" s="5" t="str" cm="1">
        <f t="array" ref="D915">_xlfn.IFS(ISTEXT(citizen_services_records_log!D915),PROPER(citizen_services_records_log!D915),ISBLANK(citizen_services_records_log!D915),"None")</f>
        <v>Vanderbijlpark Home Affairs</v>
      </c>
      <c r="E915" s="5" t="str" cm="1">
        <f t="array" ref="E915">_xlfn.IFS(ISTEXT(citizen_services_records_log!E915),PROPER(citizen_services_records_log!E915),ISBLANK(citizen_services_records_log!E915),"None")</f>
        <v>Bongani Radebe</v>
      </c>
      <c r="F915" s="6" cm="1">
        <f t="array" ref="F915">_xlfn.IFS(ISBLANK(citizen_services_records_log!F915),"None", TYPE(citizen_services_records_log!F915)=1,citizen_services_records_log!F915,citizen_services_records_log!F915="ID NOT PROVIDED","ID not provided" )</f>
        <v>9900000000000</v>
      </c>
      <c r="G915" s="4" t="str">
        <f>IF(ISBLANK(citizen_services_records_log!G915),"None",IF(ISNUMBER(citizen_services_records_log!G915),citizen_services_records_log!G915,DATE(RIGHT(citizen_services_records_log!G915,4),MID(citizen_services_records_log!G915,4,2),LEFT(citizen_services_records_log!G915,2))))</f>
        <v>None</v>
      </c>
      <c r="H915" s="5" t="str" cm="1">
        <f t="array" ref="H915">_xlfn.IFS(citizen_services_records_log!H915="M", "Male", citizen_services_records_log!H915 = "F", "Female", citizen_services_records_log!H915="male", "Male", citizen_services_records_log!H915="female","Female", ISBLANK(citizen_services_records_log!H915),"None", citizen_services_records_log!H915 = "Female", "Female", citizen_services_records_log!H915="Male","Male")</f>
        <v>Female</v>
      </c>
      <c r="I915" s="6" t="str">
        <f>IF(OR(ISBLANK(citizen_services_records_log!I915),UPPER(TRIM(citizen_services_records_log!I915))="N/A"),"None",_xlfn.LET(_xlpm.d,RIGHT(SUBSTITUTE(SUBSTITUTE(SUBSTITUTE(SUBSTITUTE(citizen_services_records_log!I915," ",""),"-",""),"(",""),")",""),9),"0"&amp;LEFT(_xlpm.d,2)&amp;" "&amp;MID(_xlpm.d,3,3)&amp;" "&amp;RIGHT(_xlpm.d,4)))</f>
        <v>079 511 0268</v>
      </c>
      <c r="J915" s="5" t="str" cm="1">
        <f t="array" ref="J915">_xlfn.IFS(ISTEXT(citizen_services_records_log!J915),citizen_services_records_log!J915,ISBLANK(citizen_services_records_log!J915),"None")</f>
        <v>Ward 6</v>
      </c>
      <c r="K915" s="5" t="str" cm="1">
        <f t="array" ref="K915">_xlfn.IFS(ISTEXT(citizen_services_records_log!K915),citizen_services_records_log!K915, ISBLANK(citizen_services_records_log!K915),"None")</f>
        <v>Care Dependency Grant</v>
      </c>
      <c r="L915" s="5" t="str" cm="1">
        <f t="array" ref="L915">SUBSTITUTE(PROPER(_xlfn.IFS(ISTEXT(citizen_services_records_log!L915),citizen_services_records_log!L915, ISBLANK(citizen_services_records_log!L915),"None")),"Id","ID",1)</f>
        <v>Complete</v>
      </c>
      <c r="M915" s="5" t="str" cm="1">
        <f t="array" ref="M915">IF(citizen_services_records_log!M915 = "Re-opened","Re-opened",PROPER(_xlfn.IFS(ISTEXT(citizen_services_records_log!M915),citizen_services_records_log!M915, ISBLANK(citizen_services_records_log!M915),"None")))</f>
        <v>Closed</v>
      </c>
      <c r="N915" s="5" t="str" cm="1">
        <f t="array" ref="N915">(_xlfn.IFS(ISTEXT(citizen_services_records_log!N915),citizen_services_records_log!N915,ISBLANK(citizen_services_records_log!N915),"None"))</f>
        <v>Q127</v>
      </c>
      <c r="O915" s="5" t="str" cm="1">
        <f t="array" ref="O915">_xlfn.IFS(ISTEXT(citizen_services_records_log!O915),PROPER(citizen_services_records_log!O915),ISBLANK(citizen_services_records_log!O915),"None")</f>
        <v>Werner Meyer</v>
      </c>
      <c r="P915" s="4" t="str">
        <f>IF(ISBLANK(citizen_services_records_log!P915),"None",IF(ISNUMBER(citizen_services_records_log!P915),citizen_services_records_log!P915,DATE(RIGHT(citizen_services_records_log!P915,4),MID(citizen_services_records_log!P915,4,2),LEFT(citizen_services_records_log!P915,2))))</f>
        <v>None</v>
      </c>
      <c r="Q915" s="5" t="str" cm="1">
        <f t="array" ref="Q915">SUBSTITUTE(_xlfn.IFS(ISTEXT(citizen_services_records_log!Q915),PROPER(citizen_services_records_log!Q915),ISBLANK(citizen_services_records_log!Q915),"None"),"Id","ID",1)</f>
        <v>Urgent Case - Fast-Tracked Per Supervisor Approval</v>
      </c>
    </row>
    <row r="916" spans="1:17" x14ac:dyDescent="0.3">
      <c r="A916" s="5" t="str">
        <f>IF(ISBLANK(citizen_services_records_log!A916),"None",(CONCATENATE(UPPER(_xlfn.TEXTBEFORE(SUBSTITUTE(citizen_services_records_log!A916, "-", ""), {"0","1","2","3","4","5","6","7","8","9"}, 1)),"-",RIGHT(citizen_services_records_log!A916,6))))</f>
        <v>CLN-000078</v>
      </c>
      <c r="B916" s="2">
        <f>IF(ISBLANK(citizen_services_records_log!B916),"None",IF(ISNUMBER(citizen_services_records_log!B916),citizen_services_records_log!B916,DATE(RIGHT(citizen_services_records_log!B916,4),MID(citizen_services_records_log!B916,4,2),LEFT(citizen_services_records_log!B916,2))))</f>
        <v>46139</v>
      </c>
      <c r="C916" s="5" t="str">
        <f>IF(citizen_services_records_log!C916 = "SASSA Grant Status Enquiry","SASSA - Grant Status Enquiry",IF(citizen_services_records_log!C916 = "SASSA Grant Application",  "SASSA - Grant Application", IF(citizen_services_records_log!C916=0,"None", citizen_services_records_log!C916)))</f>
        <v>Clinic - General Consultation</v>
      </c>
      <c r="D916" s="5" t="str" cm="1">
        <f t="array" ref="D916">_xlfn.IFS(ISTEXT(citizen_services_records_log!D916),PROPER(citizen_services_records_log!D916),ISBLANK(citizen_services_records_log!D916),"None")</f>
        <v>Vanderbijlpark Home Affairs</v>
      </c>
      <c r="E916" s="5" t="str" cm="1">
        <f t="array" ref="E916">_xlfn.IFS(ISTEXT(citizen_services_records_log!E916),PROPER(citizen_services_records_log!E916),ISBLANK(citizen_services_records_log!E916),"None")</f>
        <v>Thabo Botha</v>
      </c>
      <c r="F916" s="6" cm="1">
        <f t="array" ref="F916">_xlfn.IFS(ISBLANK(citizen_services_records_log!F916),"None", TYPE(citizen_services_records_log!F916)=1,citizen_services_records_log!F916,citizen_services_records_log!F916="ID NOT PROVIDED","ID not provided" )</f>
        <v>109000000000</v>
      </c>
      <c r="G916" s="4">
        <f>IF(ISBLANK(citizen_services_records_log!G916),"None",IF(ISNUMBER(citizen_services_records_log!G916),citizen_services_records_log!G916,DATE(RIGHT(citizen_services_records_log!G916,4),MID(citizen_services_records_log!G916,4,2),LEFT(citizen_services_records_log!G916,2))))</f>
        <v>36990</v>
      </c>
      <c r="H916" s="5" t="str" cm="1">
        <f t="array" ref="H916">_xlfn.IFS(citizen_services_records_log!H916="M", "Male", citizen_services_records_log!H916 = "F", "Female", citizen_services_records_log!H916="male", "Male", citizen_services_records_log!H916="female","Female", ISBLANK(citizen_services_records_log!H916),"None", citizen_services_records_log!H916 = "Female", "Female", citizen_services_records_log!H916="Male","Male")</f>
        <v>Female</v>
      </c>
      <c r="I916" s="6" t="str">
        <f>IF(OR(ISBLANK(citizen_services_records_log!I916),UPPER(TRIM(citizen_services_records_log!I916))="N/A"),"None",_xlfn.LET(_xlpm.d,RIGHT(SUBSTITUTE(SUBSTITUTE(SUBSTITUTE(SUBSTITUTE(citizen_services_records_log!I916," ",""),"-",""),"(",""),")",""),9),"0"&amp;LEFT(_xlpm.d,2)&amp;" "&amp;MID(_xlpm.d,3,3)&amp;" "&amp;RIGHT(_xlpm.d,4)))</f>
        <v>076 322 0138</v>
      </c>
      <c r="J916" s="5" t="str" cm="1">
        <f t="array" ref="J916">_xlfn.IFS(ISTEXT(citizen_services_records_log!J916),citizen_services_records_log!J916,ISBLANK(citizen_services_records_log!J916),"None")</f>
        <v>None</v>
      </c>
      <c r="K916" s="5" t="str" cm="1">
        <f t="array" ref="K916">_xlfn.IFS(ISTEXT(citizen_services_records_log!K916),citizen_services_records_log!K916, ISBLANK(citizen_services_records_log!K916),"None")</f>
        <v>None</v>
      </c>
      <c r="L916" s="5" t="str" cm="1">
        <f t="array" ref="L916">SUBSTITUTE(PROPER(_xlfn.IFS(ISTEXT(citizen_services_records_log!L916),citizen_services_records_log!L916, ISBLANK(citizen_services_records_log!L916),"None")),"Id","ID",1)</f>
        <v>Incomplete - Missing ID Copy</v>
      </c>
      <c r="M916" s="5" t="str" cm="1">
        <f t="array" ref="M916">IF(citizen_services_records_log!M916 = "Re-opened","Re-opened",PROPER(_xlfn.IFS(ISTEXT(citizen_services_records_log!M916),citizen_services_records_log!M916, ISBLANK(citizen_services_records_log!M916),"None")))</f>
        <v>Pending</v>
      </c>
      <c r="N916" s="5" t="str" cm="1">
        <f t="array" ref="N916">(_xlfn.IFS(ISTEXT(citizen_services_records_log!N916),citizen_services_records_log!N916,ISBLANK(citizen_services_records_log!N916),"None"))</f>
        <v>Q068</v>
      </c>
      <c r="O916" s="5" t="str" cm="1">
        <f t="array" ref="O916">_xlfn.IFS(ISTEXT(citizen_services_records_log!O916),PROPER(citizen_services_records_log!O916),ISBLANK(citizen_services_records_log!O916),"None")</f>
        <v>Chris Meyer</v>
      </c>
      <c r="P916" s="4">
        <f>IF(ISBLANK(citizen_services_records_log!P916),"None",IF(ISNUMBER(citizen_services_records_log!P916),citizen_services_records_log!P916,DATE(RIGHT(citizen_services_records_log!P916,4),MID(citizen_services_records_log!P916,4,2),LEFT(citizen_services_records_log!P916,2))))</f>
        <v>46165</v>
      </c>
      <c r="Q916" s="5" t="str" cm="1">
        <f t="array" ref="Q916">SUBSTITUTE(_xlfn.IFS(ISTEXT(citizen_services_records_log!Q916),PROPER(citizen_services_records_log!Q916),ISBLANK(citizen_services_records_log!Q916),"None"),"Id","ID",1)</f>
        <v>Interpreter Required - Assisted In Sesotho</v>
      </c>
    </row>
    <row r="917" spans="1:17" x14ac:dyDescent="0.3">
      <c r="A917" s="5" t="str">
        <f>IF(ISBLANK(citizen_services_records_log!A917),"None",(CONCATENATE(UPPER(_xlfn.TEXTBEFORE(SUBSTITUTE(citizen_services_records_log!A917, "-", ""), {"0","1","2","3","4","5","6","7","8","9"}, 1)),"-",RIGHT(citizen_services_records_log!A917,6))))</f>
        <v>DHA-000705</v>
      </c>
      <c r="B917" s="2">
        <f>IF(ISBLANK(citizen_services_records_log!B917),"None",IF(ISNUMBER(citizen_services_records_log!B917),citizen_services_records_log!B917,DATE(RIGHT(citizen_services_records_log!B917,4),MID(citizen_services_records_log!B917,4,2),LEFT(citizen_services_records_log!B917,2))))</f>
        <v>46270</v>
      </c>
      <c r="C917" s="5" t="str">
        <f>IF(citizen_services_records_log!C917 = "SASSA Grant Status Enquiry","SASSA - Grant Status Enquiry",IF(citizen_services_records_log!C917 = "SASSA Grant Application",  "SASSA - Grant Application", IF(citizen_services_records_log!C917=0,"None", citizen_services_records_log!C917)))</f>
        <v>Home Affairs - ID Application</v>
      </c>
      <c r="D917" s="5" t="str" cm="1">
        <f t="array" ref="D917">_xlfn.IFS(ISTEXT(citizen_services_records_log!D917),PROPER(citizen_services_records_log!D917),ISBLANK(citizen_services_records_log!D917),"None")</f>
        <v>Sebokeng Sassa Office</v>
      </c>
      <c r="E917" s="5" t="str" cm="1">
        <f t="array" ref="E917">_xlfn.IFS(ISTEXT(citizen_services_records_log!E917),PROPER(citizen_services_records_log!E917),ISBLANK(citizen_services_records_log!E917),"None")</f>
        <v>Nomvula Mokgadi</v>
      </c>
      <c r="F917" s="6" cm="1">
        <f t="array" ref="F917">_xlfn.IFS(ISBLANK(citizen_services_records_log!F917),"None", TYPE(citizen_services_records_log!F917)=1,citizen_services_records_log!F917,citizen_services_records_log!F917="ID NOT PROVIDED","ID not provided" )</f>
        <v>6410000000000</v>
      </c>
      <c r="G917" s="4">
        <f>IF(ISBLANK(citizen_services_records_log!G917),"None",IF(ISNUMBER(citizen_services_records_log!G917),citizen_services_records_log!G917,DATE(RIGHT(citizen_services_records_log!G917,4),MID(citizen_services_records_log!G917,4,2),LEFT(citizen_services_records_log!G917,2))))</f>
        <v>23635</v>
      </c>
      <c r="H917" s="5" t="str" cm="1">
        <f t="array" ref="H917">_xlfn.IFS(citizen_services_records_log!H917="M", "Male", citizen_services_records_log!H917 = "F", "Female", citizen_services_records_log!H917="male", "Male", citizen_services_records_log!H917="female","Female", ISBLANK(citizen_services_records_log!H917),"None", citizen_services_records_log!H917 = "Female", "Female", citizen_services_records_log!H917="Male","Male")</f>
        <v>Female</v>
      </c>
      <c r="I917" s="6" t="str">
        <f>IF(OR(ISBLANK(citizen_services_records_log!I917),UPPER(TRIM(citizen_services_records_log!I917))="N/A"),"None",_xlfn.LET(_xlpm.d,RIGHT(SUBSTITUTE(SUBSTITUTE(SUBSTITUTE(SUBSTITUTE(citizen_services_records_log!I917," ",""),"-",""),"(",""),")",""),9),"0"&amp;LEFT(_xlpm.d,2)&amp;" "&amp;MID(_xlpm.d,3,3)&amp;" "&amp;RIGHT(_xlpm.d,4)))</f>
        <v>079 726 7234</v>
      </c>
      <c r="J917" s="5" t="str" cm="1">
        <f t="array" ref="J917">_xlfn.IFS(ISTEXT(citizen_services_records_log!J917),citizen_services_records_log!J917,ISBLANK(citizen_services_records_log!J917),"None")</f>
        <v>Ward 24</v>
      </c>
      <c r="K917" s="5" t="str" cm="1">
        <f t="array" ref="K917">_xlfn.IFS(ISTEXT(citizen_services_records_log!K917),citizen_services_records_log!K917, ISBLANK(citizen_services_records_log!K917),"None")</f>
        <v>None</v>
      </c>
      <c r="L917" s="5" t="str" cm="1">
        <f t="array" ref="L917">SUBSTITUTE(PROPER(_xlfn.IFS(ISTEXT(citizen_services_records_log!L917),citizen_services_records_log!L917, ISBLANK(citizen_services_records_log!L917),"None")),"Id","ID",1)</f>
        <v>Pending Verification</v>
      </c>
      <c r="M917" s="5" t="str" cm="1">
        <f t="array" ref="M917">IF(citizen_services_records_log!M917 = "Re-opened","Re-opened",PROPER(_xlfn.IFS(ISTEXT(citizen_services_records_log!M917),citizen_services_records_log!M917, ISBLANK(citizen_services_records_log!M917),"None")))</f>
        <v>Captured</v>
      </c>
      <c r="N917" s="5" t="str" cm="1">
        <f t="array" ref="N917">(_xlfn.IFS(ISTEXT(citizen_services_records_log!N917),citizen_services_records_log!N917,ISBLANK(citizen_services_records_log!N917),"None"))</f>
        <v>Q205</v>
      </c>
      <c r="O917" s="5" t="str" cm="1">
        <f t="array" ref="O917">_xlfn.IFS(ISTEXT(citizen_services_records_log!O917),PROPER(citizen_services_records_log!O917),ISBLANK(citizen_services_records_log!O917),"None")</f>
        <v>None</v>
      </c>
      <c r="P917" s="4">
        <f>IF(ISBLANK(citizen_services_records_log!P917),"None",IF(ISNUMBER(citizen_services_records_log!P917),citizen_services_records_log!P917,DATE(RIGHT(citizen_services_records_log!P917,4),MID(citizen_services_records_log!P917,4,2),LEFT(citizen_services_records_log!P917,2))))</f>
        <v>46160</v>
      </c>
      <c r="Q917" s="5" t="str" cm="1">
        <f t="array" ref="Q917">SUBSTITUTE(_xlfn.IFS(ISTEXT(citizen_services_records_log!Q917),PROPER(citizen_services_records_log!Q917),ISBLANK(citizen_services_records_log!Q917),"None"),"Id","ID",1)</f>
        <v>None</v>
      </c>
    </row>
    <row r="918" spans="1:17" x14ac:dyDescent="0.3">
      <c r="A918" s="5" t="str">
        <f>IF(ISBLANK(citizen_services_records_log!A918),"None",(CONCATENATE(UPPER(_xlfn.TEXTBEFORE(SUBSTITUTE(citizen_services_records_log!A918, "-", ""), {"0","1","2","3","4","5","6","7","8","9"}, 1)),"-",RIGHT(citizen_services_records_log!A918,6))))</f>
        <v>CLN-000567</v>
      </c>
      <c r="B918" s="2">
        <f>IF(ISBLANK(citizen_services_records_log!B918),"None",IF(ISNUMBER(citizen_services_records_log!B918),citizen_services_records_log!B918,DATE(RIGHT(citizen_services_records_log!B918,4),MID(citizen_services_records_log!B918,4,2),LEFT(citizen_services_records_log!B918,2))))</f>
        <v>46052</v>
      </c>
      <c r="C918" s="5" t="str">
        <f>IF(citizen_services_records_log!C918 = "SASSA Grant Status Enquiry","SASSA - Grant Status Enquiry",IF(citizen_services_records_log!C918 = "SASSA Grant Application",  "SASSA - Grant Application", IF(citizen_services_records_log!C918=0,"None", citizen_services_records_log!C918)))</f>
        <v>Clinic - Chronic Medication Collection</v>
      </c>
      <c r="D918" s="5" t="str" cm="1">
        <f t="array" ref="D918">_xlfn.IFS(ISTEXT(citizen_services_records_log!D918),PROPER(citizen_services_records_log!D918),ISBLANK(citizen_services_records_log!D918),"None")</f>
        <v>Sebokeng Sassa Office</v>
      </c>
      <c r="E918" s="5" t="str" cm="1">
        <f t="array" ref="E918">_xlfn.IFS(ISTEXT(citizen_services_records_log!E918),PROPER(citizen_services_records_log!E918),ISBLANK(citizen_services_records_log!E918),"None")</f>
        <v>Elizabeth Fourie</v>
      </c>
      <c r="F918" s="6" cm="1">
        <f t="array" ref="F918">_xlfn.IFS(ISBLANK(citizen_services_records_log!F918),"None", TYPE(citizen_services_records_log!F918)=1,citizen_services_records_log!F918,citizen_services_records_log!F918="ID NOT PROVIDED","ID not provided" )</f>
        <v>9710000000000</v>
      </c>
      <c r="G918" s="4">
        <f>IF(ISBLANK(citizen_services_records_log!G918),"None",IF(ISNUMBER(citizen_services_records_log!G918),citizen_services_records_log!G918,DATE(RIGHT(citizen_services_records_log!G918,4),MID(citizen_services_records_log!G918,4,2),LEFT(citizen_services_records_log!G918,2))))</f>
        <v>35469</v>
      </c>
      <c r="H918" s="5" t="str" cm="1">
        <f t="array" ref="H918">_xlfn.IFS(citizen_services_records_log!H918="M", "Male", citizen_services_records_log!H918 = "F", "Female", citizen_services_records_log!H918="male", "Male", citizen_services_records_log!H918="female","Female", ISBLANK(citizen_services_records_log!H918),"None", citizen_services_records_log!H918 = "Female", "Female", citizen_services_records_log!H918="Male","Male")</f>
        <v>Male</v>
      </c>
      <c r="I918" s="6" t="str">
        <f>IF(OR(ISBLANK(citizen_services_records_log!I918),UPPER(TRIM(citizen_services_records_log!I918))="N/A"),"None",_xlfn.LET(_xlpm.d,RIGHT(SUBSTITUTE(SUBSTITUTE(SUBSTITUTE(SUBSTITUTE(citizen_services_records_log!I918," ",""),"-",""),"(",""),")",""),9),"0"&amp;LEFT(_xlpm.d,2)&amp;" "&amp;MID(_xlpm.d,3,3)&amp;" "&amp;RIGHT(_xlpm.d,4)))</f>
        <v>None</v>
      </c>
      <c r="J918" s="5" t="str" cm="1">
        <f t="array" ref="J918">_xlfn.IFS(ISTEXT(citizen_services_records_log!J918),citizen_services_records_log!J918,ISBLANK(citizen_services_records_log!J918),"None")</f>
        <v>Ward 7</v>
      </c>
      <c r="K918" s="5" t="str" cm="1">
        <f t="array" ref="K918">_xlfn.IFS(ISTEXT(citizen_services_records_log!K918),citizen_services_records_log!K918, ISBLANK(citizen_services_records_log!K918),"None")</f>
        <v>None</v>
      </c>
      <c r="L918" s="5" t="str" cm="1">
        <f t="array" ref="L918">SUBSTITUTE(PROPER(_xlfn.IFS(ISTEXT(citizen_services_records_log!L918),citizen_services_records_log!L918, ISBLANK(citizen_services_records_log!L918),"None")),"Id","ID",1)</f>
        <v>Complete</v>
      </c>
      <c r="M918" s="5" t="str" cm="1">
        <f t="array" ref="M918">IF(citizen_services_records_log!M918 = "Re-opened","Re-opened",PROPER(_xlfn.IFS(ISTEXT(citizen_services_records_log!M918),citizen_services_records_log!M918, ISBLANK(citizen_services_records_log!M918),"None")))</f>
        <v>Pending</v>
      </c>
      <c r="N918" s="5" t="str" cm="1">
        <f t="array" ref="N918">(_xlfn.IFS(ISTEXT(citizen_services_records_log!N918),citizen_services_records_log!N918,ISBLANK(citizen_services_records_log!N918),"None"))</f>
        <v>Q261</v>
      </c>
      <c r="O918" s="5" t="str" cm="1">
        <f t="array" ref="O918">_xlfn.IFS(ISTEXT(citizen_services_records_log!O918),PROPER(citizen_services_records_log!O918),ISBLANK(citizen_services_records_log!O918),"None")</f>
        <v>Werner Meyer</v>
      </c>
      <c r="P918" s="4" t="str">
        <f>IF(ISBLANK(citizen_services_records_log!P918),"None",IF(ISNUMBER(citizen_services_records_log!P918),citizen_services_records_log!P918,DATE(RIGHT(citizen_services_records_log!P918,4),MID(citizen_services_records_log!P918,4,2),LEFT(citizen_services_records_log!P918,2))))</f>
        <v>None</v>
      </c>
      <c r="Q918" s="5" t="str" cm="1">
        <f t="array" ref="Q918">SUBSTITUTE(_xlfn.IFS(ISTEXT(citizen_services_records_log!Q918),PROPER(citizen_services_records_log!Q918),ISBLANK(citizen_services_records_log!Q918),"None"),"Id","ID",1)</f>
        <v>Urgent Case - Fast-Tracked Per Supervisor Approval</v>
      </c>
    </row>
    <row r="919" spans="1:17" x14ac:dyDescent="0.3">
      <c r="A919" s="5" t="str">
        <f>IF(ISBLANK(citizen_services_records_log!A919),"None",(CONCATENATE(UPPER(_xlfn.TEXTBEFORE(SUBSTITUTE(citizen_services_records_log!A919, "-", ""), {"0","1","2","3","4","5","6","7","8","9"}, 1)),"-",RIGHT(citizen_services_records_log!A919,6))))</f>
        <v>SASSA-000532</v>
      </c>
      <c r="B919" s="2">
        <f>IF(ISBLANK(citizen_services_records_log!B919),"None",IF(ISNUMBER(citizen_services_records_log!B919),citizen_services_records_log!B919,DATE(RIGHT(citizen_services_records_log!B919,4),MID(citizen_services_records_log!B919,4,2),LEFT(citizen_services_records_log!B919,2))))</f>
        <v>46117</v>
      </c>
      <c r="C919" s="5" t="str">
        <f>IF(citizen_services_records_log!C919 = "SASSA Grant Status Enquiry","SASSA - Grant Status Enquiry",IF(citizen_services_records_log!C919 = "SASSA Grant Application",  "SASSA - Grant Application", IF(citizen_services_records_log!C919=0,"None", citizen_services_records_log!C919)))</f>
        <v>SASSA - Grant Application</v>
      </c>
      <c r="D919" s="5" t="str" cm="1">
        <f t="array" ref="D919">_xlfn.IFS(ISTEXT(citizen_services_records_log!D919),PROPER(citizen_services_records_log!D919),ISBLANK(citizen_services_records_log!D919),"None")</f>
        <v>Vanderbijlpark Home Affairs</v>
      </c>
      <c r="E919" s="5" t="str" cm="1">
        <f t="array" ref="E919">_xlfn.IFS(ISTEXT(citizen_services_records_log!E919),PROPER(citizen_services_records_log!E919),ISBLANK(citizen_services_records_log!E919),"None")</f>
        <v>Marie Mahlangu</v>
      </c>
      <c r="F919" s="6" cm="1">
        <f t="array" ref="F919">_xlfn.IFS(ISBLANK(citizen_services_records_log!F919),"None", TYPE(citizen_services_records_log!F919)=1,citizen_services_records_log!F919,citizen_services_records_log!F919="ID NOT PROVIDED","ID not provided" )</f>
        <v>911000000000</v>
      </c>
      <c r="G919" s="4">
        <f>IF(ISBLANK(citizen_services_records_log!G919),"None",IF(ISNUMBER(citizen_services_records_log!G919),citizen_services_records_log!G919,DATE(RIGHT(citizen_services_records_log!G919,4),MID(citizen_services_records_log!G919,4,2),LEFT(citizen_services_records_log!G919,2))))</f>
        <v>40146</v>
      </c>
      <c r="H919" s="5" t="str" cm="1">
        <f t="array" ref="H919">_xlfn.IFS(citizen_services_records_log!H919="M", "Male", citizen_services_records_log!H919 = "F", "Female", citizen_services_records_log!H919="male", "Male", citizen_services_records_log!H919="female","Female", ISBLANK(citizen_services_records_log!H919),"None", citizen_services_records_log!H919 = "Female", "Female", citizen_services_records_log!H919="Male","Male")</f>
        <v>Female</v>
      </c>
      <c r="I919" s="6" t="str">
        <f>IF(OR(ISBLANK(citizen_services_records_log!I919),UPPER(TRIM(citizen_services_records_log!I919))="N/A"),"None",_xlfn.LET(_xlpm.d,RIGHT(SUBSTITUTE(SUBSTITUTE(SUBSTITUTE(SUBSTITUTE(citizen_services_records_log!I919," ",""),"-",""),"(",""),")",""),9),"0"&amp;LEFT(_xlpm.d,2)&amp;" "&amp;MID(_xlpm.d,3,3)&amp;" "&amp;RIGHT(_xlpm.d,4)))</f>
        <v>081 251 0996</v>
      </c>
      <c r="J919" s="5" t="str" cm="1">
        <f t="array" ref="J919">_xlfn.IFS(ISTEXT(citizen_services_records_log!J919),citizen_services_records_log!J919,ISBLANK(citizen_services_records_log!J919),"None")</f>
        <v>Ward 13</v>
      </c>
      <c r="K919" s="5" t="str" cm="1">
        <f t="array" ref="K919">_xlfn.IFS(ISTEXT(citizen_services_records_log!K919),citizen_services_records_log!K919, ISBLANK(citizen_services_records_log!K919),"None")</f>
        <v>Care Dependency Grant</v>
      </c>
      <c r="L919" s="5" t="str" cm="1">
        <f t="array" ref="L919">SUBSTITUTE(PROPER(_xlfn.IFS(ISTEXT(citizen_services_records_log!L919),citizen_services_records_log!L919, ISBLANK(citizen_services_records_log!L919),"None")),"Id","ID",1)</f>
        <v>Under Review</v>
      </c>
      <c r="M919" s="5" t="str" cm="1">
        <f t="array" ref="M919">IF(citizen_services_records_log!M919 = "Re-opened","Re-opened",PROPER(_xlfn.IFS(ISTEXT(citizen_services_records_log!M919),citizen_services_records_log!M919, ISBLANK(citizen_services_records_log!M919),"None")))</f>
        <v>Captured</v>
      </c>
      <c r="N919" s="5" t="str" cm="1">
        <f t="array" ref="N919">(_xlfn.IFS(ISTEXT(citizen_services_records_log!N919),citizen_services_records_log!N919,ISBLANK(citizen_services_records_log!N919),"None"))</f>
        <v>Q005</v>
      </c>
      <c r="O919" s="5" t="str" cm="1">
        <f t="array" ref="O919">_xlfn.IFS(ISTEXT(citizen_services_records_log!O919),PROPER(citizen_services_records_log!O919),ISBLANK(citizen_services_records_log!O919),"None")</f>
        <v>None</v>
      </c>
      <c r="P919" s="4" t="str">
        <f>IF(ISBLANK(citizen_services_records_log!P919),"None",IF(ISNUMBER(citizen_services_records_log!P919),citizen_services_records_log!P919,DATE(RIGHT(citizen_services_records_log!P919,4),MID(citizen_services_records_log!P919,4,2),LEFT(citizen_services_records_log!P919,2))))</f>
        <v>None</v>
      </c>
      <c r="Q919" s="5" t="str" cm="1">
        <f t="array" ref="Q919">SUBSTITUTE(_xlfn.IFS(ISTEXT(citizen_services_records_log!Q919),PROPER(citizen_services_records_log!Q919),ISBLANK(citizen_services_records_log!Q919),"None"),"Id","ID",1)</f>
        <v>Interpreter Required - Assisted In Sesotho</v>
      </c>
    </row>
    <row r="920" spans="1:17" x14ac:dyDescent="0.3">
      <c r="A920" s="5" t="str">
        <f>IF(ISBLANK(citizen_services_records_log!A920),"None",(CONCATENATE(UPPER(_xlfn.TEXTBEFORE(SUBSTITUTE(citizen_services_records_log!A920, "-", ""), {"0","1","2","3","4","5","6","7","8","9"}, 1)),"-",RIGHT(citizen_services_records_log!A920,6))))</f>
        <v>DHA-000599</v>
      </c>
      <c r="B920" s="2">
        <f>IF(ISBLANK(citizen_services_records_log!B920),"None",IF(ISNUMBER(citizen_services_records_log!B920),citizen_services_records_log!B920,DATE(RIGHT(citizen_services_records_log!B920,4),MID(citizen_services_records_log!B920,4,2),LEFT(citizen_services_records_log!B920,2))))</f>
        <v>46149</v>
      </c>
      <c r="C920" s="5" t="str">
        <f>IF(citizen_services_records_log!C920 = "SASSA Grant Status Enquiry","SASSA - Grant Status Enquiry",IF(citizen_services_records_log!C920 = "SASSA Grant Application",  "SASSA - Grant Application", IF(citizen_services_records_log!C920=0,"None", citizen_services_records_log!C920)))</f>
        <v>Home Affairs - Birth Certificate</v>
      </c>
      <c r="D920" s="5" t="str" cm="1">
        <f t="array" ref="D920">_xlfn.IFS(ISTEXT(citizen_services_records_log!D920),PROPER(citizen_services_records_log!D920),ISBLANK(citizen_services_records_log!D920),"None")</f>
        <v>Sharpeville Clinic</v>
      </c>
      <c r="E920" s="5" t="str" cm="1">
        <f t="array" ref="E920">_xlfn.IFS(ISTEXT(citizen_services_records_log!E920),PROPER(citizen_services_records_log!E920),ISBLANK(citizen_services_records_log!E920),"None")</f>
        <v>Pieter Fourie</v>
      </c>
      <c r="F920" s="6" cm="1">
        <f t="array" ref="F920">_xlfn.IFS(ISBLANK(citizen_services_records_log!F920),"None", TYPE(citizen_services_records_log!F920)=1,citizen_services_records_log!F920,citizen_services_records_log!F920="ID NOT PROVIDED","ID not provided" )</f>
        <v>5310000000000</v>
      </c>
      <c r="G920" s="4">
        <f>IF(ISBLANK(citizen_services_records_log!G920),"None",IF(ISNUMBER(citizen_services_records_log!G920),citizen_services_records_log!G920,DATE(RIGHT(citizen_services_records_log!G920,4),MID(citizen_services_records_log!G920,4,2),LEFT(citizen_services_records_log!G920,2))))</f>
        <v>19594</v>
      </c>
      <c r="H920" s="5" t="str" cm="1">
        <f t="array" ref="H920">_xlfn.IFS(citizen_services_records_log!H920="M", "Male", citizen_services_records_log!H920 = "F", "Female", citizen_services_records_log!H920="male", "Male", citizen_services_records_log!H920="female","Female", ISBLANK(citizen_services_records_log!H920),"None", citizen_services_records_log!H920 = "Female", "Female", citizen_services_records_log!H920="Male","Male")</f>
        <v>Female</v>
      </c>
      <c r="I920" s="6" t="str">
        <f>IF(OR(ISBLANK(citizen_services_records_log!I920),UPPER(TRIM(citizen_services_records_log!I920))="N/A"),"None",_xlfn.LET(_xlpm.d,RIGHT(SUBSTITUTE(SUBSTITUTE(SUBSTITUTE(SUBSTITUTE(citizen_services_records_log!I920," ",""),"-",""),"(",""),")",""),9),"0"&amp;LEFT(_xlpm.d,2)&amp;" "&amp;MID(_xlpm.d,3,3)&amp;" "&amp;RIGHT(_xlpm.d,4)))</f>
        <v>066 701 0399</v>
      </c>
      <c r="J920" s="5" t="str" cm="1">
        <f t="array" ref="J920">_xlfn.IFS(ISTEXT(citizen_services_records_log!J920),citizen_services_records_log!J920,ISBLANK(citizen_services_records_log!J920),"None")</f>
        <v>Ward 21</v>
      </c>
      <c r="K920" s="5" t="str" cm="1">
        <f t="array" ref="K920">_xlfn.IFS(ISTEXT(citizen_services_records_log!K920),citizen_services_records_log!K920, ISBLANK(citizen_services_records_log!K920),"None")</f>
        <v>None</v>
      </c>
      <c r="L920" s="5" t="str" cm="1">
        <f t="array" ref="L920">SUBSTITUTE(PROPER(_xlfn.IFS(ISTEXT(citizen_services_records_log!L920),citizen_services_records_log!L920, ISBLANK(citizen_services_records_log!L920),"None")),"Id","ID",1)</f>
        <v>Complete</v>
      </c>
      <c r="M920" s="5" t="str" cm="1">
        <f t="array" ref="M920">IF(citizen_services_records_log!M920 = "Re-opened","Re-opened",PROPER(_xlfn.IFS(ISTEXT(citizen_services_records_log!M920),citizen_services_records_log!M920, ISBLANK(citizen_services_records_log!M920),"None")))</f>
        <v>Resolved</v>
      </c>
      <c r="N920" s="5" t="str" cm="1">
        <f t="array" ref="N920">(_xlfn.IFS(ISTEXT(citizen_services_records_log!N920),citizen_services_records_log!N920,ISBLANK(citizen_services_records_log!N920),"None"))</f>
        <v>None</v>
      </c>
      <c r="O920" s="5" t="str" cm="1">
        <f t="array" ref="O920">_xlfn.IFS(ISTEXT(citizen_services_records_log!O920),PROPER(citizen_services_records_log!O920),ISBLANK(citizen_services_records_log!O920),"None")</f>
        <v>Deon Meyer</v>
      </c>
      <c r="P920" s="4" t="str">
        <f>IF(ISBLANK(citizen_services_records_log!P920),"None",IF(ISNUMBER(citizen_services_records_log!P920),citizen_services_records_log!P920,DATE(RIGHT(citizen_services_records_log!P920,4),MID(citizen_services_records_log!P920,4,2),LEFT(citizen_services_records_log!P920,2))))</f>
        <v>None</v>
      </c>
      <c r="Q920" s="5" t="str" cm="1">
        <f t="array" ref="Q920">SUBSTITUTE(_xlfn.IFS(ISTEXT(citizen_services_records_log!Q920),PROPER(citizen_services_records_log!Q920),ISBLANK(citizen_services_records_log!Q920),"None"),"Id","ID",1)</f>
        <v>Grant Payment Query - Referred To Sassa Call Centre</v>
      </c>
    </row>
    <row r="921" spans="1:17" x14ac:dyDescent="0.3">
      <c r="A921" s="5" t="str">
        <f>IF(ISBLANK(citizen_services_records_log!A921),"None",(CONCATENATE(UPPER(_xlfn.TEXTBEFORE(SUBSTITUTE(citizen_services_records_log!A921, "-", ""), {"0","1","2","3","4","5","6","7","8","9"}, 1)),"-",RIGHT(citizen_services_records_log!A921,6))))</f>
        <v>DHA-000691</v>
      </c>
      <c r="B921" s="2">
        <f>IF(ISBLANK(citizen_services_records_log!B921),"None",IF(ISNUMBER(citizen_services_records_log!B921),citizen_services_records_log!B921,DATE(RIGHT(citizen_services_records_log!B921,4),MID(citizen_services_records_log!B921,4,2),LEFT(citizen_services_records_log!B921,2))))</f>
        <v>46119</v>
      </c>
      <c r="C921" s="5" t="str">
        <f>IF(citizen_services_records_log!C921 = "SASSA Grant Status Enquiry","SASSA - Grant Status Enquiry",IF(citizen_services_records_log!C921 = "SASSA Grant Application",  "SASSA - Grant Application", IF(citizen_services_records_log!C921=0,"None", citizen_services_records_log!C921)))</f>
        <v>Home Affairs - ID Application</v>
      </c>
      <c r="D921" s="5" t="str" cm="1">
        <f t="array" ref="D921">_xlfn.IFS(ISTEXT(citizen_services_records_log!D921),PROPER(citizen_services_records_log!D921),ISBLANK(citizen_services_records_log!D921),"None")</f>
        <v>Evaton Sassa Office</v>
      </c>
      <c r="E921" s="5" t="str" cm="1">
        <f t="array" ref="E921">_xlfn.IFS(ISTEXT(citizen_services_records_log!E921),PROPER(citizen_services_records_log!E921),ISBLANK(citizen_services_records_log!E921),"None")</f>
        <v>Refilwe Radebe</v>
      </c>
      <c r="F921" s="6" cm="1">
        <f t="array" ref="F921">_xlfn.IFS(ISBLANK(citizen_services_records_log!F921),"None", TYPE(citizen_services_records_log!F921)=1,citizen_services_records_log!F921,citizen_services_records_log!F921="ID NOT PROVIDED","ID not provided" )</f>
        <v>5000000000000</v>
      </c>
      <c r="G921" s="4">
        <f>IF(ISBLANK(citizen_services_records_log!G921),"None",IF(ISNUMBER(citizen_services_records_log!G921),citizen_services_records_log!G921,DATE(RIGHT(citizen_services_records_log!G921,4),MID(citizen_services_records_log!G921,4,2),LEFT(citizen_services_records_log!G921,2))))</f>
        <v>18284</v>
      </c>
      <c r="H921" s="5" t="str" cm="1">
        <f t="array" ref="H921">_xlfn.IFS(citizen_services_records_log!H921="M", "Male", citizen_services_records_log!H921 = "F", "Female", citizen_services_records_log!H921="male", "Male", citizen_services_records_log!H921="female","Female", ISBLANK(citizen_services_records_log!H921),"None", citizen_services_records_log!H921 = "Female", "Female", citizen_services_records_log!H921="Male","Male")</f>
        <v>None</v>
      </c>
      <c r="I921" s="6" t="str">
        <f>IF(OR(ISBLANK(citizen_services_records_log!I921),UPPER(TRIM(citizen_services_records_log!I921))="N/A"),"None",_xlfn.LET(_xlpm.d,RIGHT(SUBSTITUTE(SUBSTITUTE(SUBSTITUTE(SUBSTITUTE(citizen_services_records_log!I921," ",""),"-",""),"(",""),")",""),9),"0"&amp;LEFT(_xlpm.d,2)&amp;" "&amp;MID(_xlpm.d,3,3)&amp;" "&amp;RIGHT(_xlpm.d,4)))</f>
        <v>None</v>
      </c>
      <c r="J921" s="5" t="str" cm="1">
        <f t="array" ref="J921">_xlfn.IFS(ISTEXT(citizen_services_records_log!J921),citizen_services_records_log!J921,ISBLANK(citizen_services_records_log!J921),"None")</f>
        <v>Ward 5</v>
      </c>
      <c r="K921" s="5" t="str" cm="1">
        <f t="array" ref="K921">_xlfn.IFS(ISTEXT(citizen_services_records_log!K921),citizen_services_records_log!K921, ISBLANK(citizen_services_records_log!K921),"None")</f>
        <v>None</v>
      </c>
      <c r="L921" s="5" t="str" cm="1">
        <f t="array" ref="L921">SUBSTITUTE(PROPER(_xlfn.IFS(ISTEXT(citizen_services_records_log!L921),citizen_services_records_log!L921, ISBLANK(citizen_services_records_log!L921),"None")),"Id","ID",1)</f>
        <v>Complete</v>
      </c>
      <c r="M921" s="5" t="str" cm="1">
        <f t="array" ref="M921">IF(citizen_services_records_log!M921 = "Re-opened","Re-opened",PROPER(_xlfn.IFS(ISTEXT(citizen_services_records_log!M921),citizen_services_records_log!M921, ISBLANK(citizen_services_records_log!M921),"None")))</f>
        <v>Resolved</v>
      </c>
      <c r="N921" s="5" t="str" cm="1">
        <f t="array" ref="N921">(_xlfn.IFS(ISTEXT(citizen_services_records_log!N921),citizen_services_records_log!N921,ISBLANK(citizen_services_records_log!N921),"None"))</f>
        <v>Q177</v>
      </c>
      <c r="O921" s="5" t="str" cm="1">
        <f t="array" ref="O921">_xlfn.IFS(ISTEXT(citizen_services_records_log!O921),PROPER(citizen_services_records_log!O921),ISBLANK(citizen_services_records_log!O921),"None")</f>
        <v>Refilwe Sithole</v>
      </c>
      <c r="P921" s="4" t="str">
        <f>IF(ISBLANK(citizen_services_records_log!P921),"None",IF(ISNUMBER(citizen_services_records_log!P921),citizen_services_records_log!P921,DATE(RIGHT(citizen_services_records_log!P921,4),MID(citizen_services_records_log!P921,4,2),LEFT(citizen_services_records_log!P921,2))))</f>
        <v>None</v>
      </c>
      <c r="Q921" s="5" t="str" cm="1">
        <f t="array" ref="Q921">SUBSTITUTE(_xlfn.IFS(ISTEXT(citizen_services_records_log!Q921),PROPER(citizen_services_records_log!Q921),ISBLANK(citizen_services_records_log!Q921),"None"),"Id","ID",1)</f>
        <v>Applicant Is A Minor, Guardian Present And Documented</v>
      </c>
    </row>
    <row r="922" spans="1:17" x14ac:dyDescent="0.3">
      <c r="A922" s="5" t="str">
        <f>IF(ISBLANK(citizen_services_records_log!A922),"None",(CONCATENATE(UPPER(_xlfn.TEXTBEFORE(SUBSTITUTE(citizen_services_records_log!A922, "-", ""), {"0","1","2","3","4","5","6","7","8","9"}, 1)),"-",RIGHT(citizen_services_records_log!A922,6))))</f>
        <v>MUN-000920</v>
      </c>
      <c r="B922" s="2">
        <f>IF(ISBLANK(citizen_services_records_log!B922),"None",IF(ISNUMBER(citizen_services_records_log!B922),citizen_services_records_log!B922,DATE(RIGHT(citizen_services_records_log!B922,4),MID(citizen_services_records_log!B922,4,2),LEFT(citizen_services_records_log!B922,2))))</f>
        <v>46040</v>
      </c>
      <c r="C922" s="5" t="str">
        <f>IF(citizen_services_records_log!C922 = "SASSA Grant Status Enquiry","SASSA - Grant Status Enquiry",IF(citizen_services_records_log!C922 = "SASSA Grant Application",  "SASSA - Grant Application", IF(citizen_services_records_log!C922=0,"None", citizen_services_records_log!C922)))</f>
        <v>Municipal - Service Request</v>
      </c>
      <c r="D922" s="5" t="str" cm="1">
        <f t="array" ref="D922">_xlfn.IFS(ISTEXT(citizen_services_records_log!D922),PROPER(citizen_services_records_log!D922),ISBLANK(citizen_services_records_log!D922),"None")</f>
        <v>Sasolburg Home Affairs</v>
      </c>
      <c r="E922" s="5" t="str" cm="1">
        <f t="array" ref="E922">_xlfn.IFS(ISTEXT(citizen_services_records_log!E922),PROPER(citizen_services_records_log!E922),ISBLANK(citizen_services_records_log!E922),"None")</f>
        <v>Marie Molefe</v>
      </c>
      <c r="F922" s="6" cm="1">
        <f t="array" ref="F922">_xlfn.IFS(ISBLANK(citizen_services_records_log!F922),"None", TYPE(citizen_services_records_log!F922)=1,citizen_services_records_log!F922,citizen_services_records_log!F922="ID NOT PROVIDED","ID not provided" )</f>
        <v>402000000000</v>
      </c>
      <c r="G922" s="4">
        <f>IF(ISBLANK(citizen_services_records_log!G922),"None",IF(ISNUMBER(citizen_services_records_log!G922),citizen_services_records_log!G922,DATE(RIGHT(citizen_services_records_log!G922,4),MID(citizen_services_records_log!G922,4,2),LEFT(citizen_services_records_log!G922,2))))</f>
        <v>38026</v>
      </c>
      <c r="H922" s="5" t="str" cm="1">
        <f t="array" ref="H922">_xlfn.IFS(citizen_services_records_log!H922="M", "Male", citizen_services_records_log!H922 = "F", "Female", citizen_services_records_log!H922="male", "Male", citizen_services_records_log!H922="female","Female", ISBLANK(citizen_services_records_log!H922),"None", citizen_services_records_log!H922 = "Female", "Female", citizen_services_records_log!H922="Male","Male")</f>
        <v>None</v>
      </c>
      <c r="I922" s="6" t="str">
        <f>IF(OR(ISBLANK(citizen_services_records_log!I922),UPPER(TRIM(citizen_services_records_log!I922))="N/A"),"None",_xlfn.LET(_xlpm.d,RIGHT(SUBSTITUTE(SUBSTITUTE(SUBSTITUTE(SUBSTITUTE(citizen_services_records_log!I922," ",""),"-",""),"(",""),")",""),9),"0"&amp;LEFT(_xlpm.d,2)&amp;" "&amp;MID(_xlpm.d,3,3)&amp;" "&amp;RIGHT(_xlpm.d,4)))</f>
        <v>065 382 6990</v>
      </c>
      <c r="J922" s="5" t="str" cm="1">
        <f t="array" ref="J922">_xlfn.IFS(ISTEXT(citizen_services_records_log!J922),citizen_services_records_log!J922,ISBLANK(citizen_services_records_log!J922),"None")</f>
        <v>Ward 15</v>
      </c>
      <c r="K922" s="5" t="str" cm="1">
        <f t="array" ref="K922">_xlfn.IFS(ISTEXT(citizen_services_records_log!K922),citizen_services_records_log!K922, ISBLANK(citizen_services_records_log!K922),"None")</f>
        <v>None</v>
      </c>
      <c r="L922" s="5" t="str" cm="1">
        <f t="array" ref="L922">SUBSTITUTE(PROPER(_xlfn.IFS(ISTEXT(citizen_services_records_log!L922),citizen_services_records_log!L922, ISBLANK(citizen_services_records_log!L922),"None")),"Id","ID",1)</f>
        <v>Approved</v>
      </c>
      <c r="M922" s="5" t="str" cm="1">
        <f t="array" ref="M922">IF(citizen_services_records_log!M922 = "Re-opened","Re-opened",PROPER(_xlfn.IFS(ISTEXT(citizen_services_records_log!M922),citizen_services_records_log!M922, ISBLANK(citizen_services_records_log!M922),"None")))</f>
        <v>Captured</v>
      </c>
      <c r="N922" s="5" t="str" cm="1">
        <f t="array" ref="N922">(_xlfn.IFS(ISTEXT(citizen_services_records_log!N922),citizen_services_records_log!N922,ISBLANK(citizen_services_records_log!N922),"None"))</f>
        <v>None</v>
      </c>
      <c r="O922" s="5" t="str" cm="1">
        <f t="array" ref="O922">_xlfn.IFS(ISTEXT(citizen_services_records_log!O922),PROPER(citizen_services_records_log!O922),ISBLANK(citizen_services_records_log!O922),"None")</f>
        <v>Zanele Mahlangu</v>
      </c>
      <c r="P922" s="4" t="str">
        <f>IF(ISBLANK(citizen_services_records_log!P922),"None",IF(ISNUMBER(citizen_services_records_log!P922),citizen_services_records_log!P922,DATE(RIGHT(citizen_services_records_log!P922,4),MID(citizen_services_records_log!P922,4,2),LEFT(citizen_services_records_log!P922,2))))</f>
        <v>None</v>
      </c>
      <c r="Q922" s="5" t="str" cm="1">
        <f t="array" ref="Q922">SUBSTITUTE(_xlfn.IFS(ISTEXT(citizen_services_records_log!Q922),PROPER(citizen_services_records_log!Q922),ISBLANK(citizen_services_records_log!Q922),"None"),"Id","ID",1)</f>
        <v>System Offline - Captured Manually, Will Upload Later</v>
      </c>
    </row>
    <row r="923" spans="1:17" x14ac:dyDescent="0.3">
      <c r="A923" s="5" t="str">
        <f>IF(ISBLANK(citizen_services_records_log!A923),"None",(CONCATENATE(UPPER(_xlfn.TEXTBEFORE(SUBSTITUTE(citizen_services_records_log!A923, "-", ""), {"0","1","2","3","4","5","6","7","8","9"}, 1)),"-",RIGHT(citizen_services_records_log!A923,6))))</f>
        <v>DHA-000258</v>
      </c>
      <c r="B923" s="2">
        <f>IF(ISBLANK(citizen_services_records_log!B923),"None",IF(ISNUMBER(citizen_services_records_log!B923),citizen_services_records_log!B923,DATE(RIGHT(citizen_services_records_log!B923,4),MID(citizen_services_records_log!B923,4,2),LEFT(citizen_services_records_log!B923,2))))</f>
        <v>46278</v>
      </c>
      <c r="C923" s="5" t="str">
        <f>IF(citizen_services_records_log!C923 = "SASSA Grant Status Enquiry","SASSA - Grant Status Enquiry",IF(citizen_services_records_log!C923 = "SASSA Grant Application",  "SASSA - Grant Application", IF(citizen_services_records_log!C923=0,"None", citizen_services_records_log!C923)))</f>
        <v>Home Affairs - ID Application</v>
      </c>
      <c r="D923" s="5" t="str" cm="1">
        <f t="array" ref="D923">_xlfn.IFS(ISTEXT(citizen_services_records_log!D923),PROPER(citizen_services_records_log!D923),ISBLANK(citizen_services_records_log!D923),"None")</f>
        <v>Vereeniging Home Affairs</v>
      </c>
      <c r="E923" s="5" t="str" cm="1">
        <f t="array" ref="E923">_xlfn.IFS(ISTEXT(citizen_services_records_log!E923),PROPER(citizen_services_records_log!E923),ISBLANK(citizen_services_records_log!E923),"None")</f>
        <v>Willem Nkosi</v>
      </c>
      <c r="F923" s="6" cm="1">
        <f t="array" ref="F923">_xlfn.IFS(ISBLANK(citizen_services_records_log!F923),"None", TYPE(citizen_services_records_log!F923)=1,citizen_services_records_log!F923,citizen_services_records_log!F923="ID NOT PROVIDED","ID not provided" )</f>
        <v>8910000000000</v>
      </c>
      <c r="G923" s="4">
        <f>IF(ISBLANK(citizen_services_records_log!G923),"None",IF(ISNUMBER(citizen_services_records_log!G923),citizen_services_records_log!G923,DATE(RIGHT(citizen_services_records_log!G923,4),MID(citizen_services_records_log!G923,4,2),LEFT(citizen_services_records_log!G923,2))))</f>
        <v>32822</v>
      </c>
      <c r="H923" s="5" t="str" cm="1">
        <f t="array" ref="H923">_xlfn.IFS(citizen_services_records_log!H923="M", "Male", citizen_services_records_log!H923 = "F", "Female", citizen_services_records_log!H923="male", "Male", citizen_services_records_log!H923="female","Female", ISBLANK(citizen_services_records_log!H923),"None", citizen_services_records_log!H923 = "Female", "Female", citizen_services_records_log!H923="Male","Male")</f>
        <v>Female</v>
      </c>
      <c r="I923" s="6" t="str">
        <f>IF(OR(ISBLANK(citizen_services_records_log!I923),UPPER(TRIM(citizen_services_records_log!I923))="N/A"),"None",_xlfn.LET(_xlpm.d,RIGHT(SUBSTITUTE(SUBSTITUTE(SUBSTITUTE(SUBSTITUTE(citizen_services_records_log!I923," ",""),"-",""),"(",""),")",""),9),"0"&amp;LEFT(_xlpm.d,2)&amp;" "&amp;MID(_xlpm.d,3,3)&amp;" "&amp;RIGHT(_xlpm.d,4)))</f>
        <v>082 449 0423</v>
      </c>
      <c r="J923" s="5" t="str" cm="1">
        <f t="array" ref="J923">_xlfn.IFS(ISTEXT(citizen_services_records_log!J923),citizen_services_records_log!J923,ISBLANK(citizen_services_records_log!J923),"None")</f>
        <v>Ward 5</v>
      </c>
      <c r="K923" s="5" t="str" cm="1">
        <f t="array" ref="K923">_xlfn.IFS(ISTEXT(citizen_services_records_log!K923),citizen_services_records_log!K923, ISBLANK(citizen_services_records_log!K923),"None")</f>
        <v>None</v>
      </c>
      <c r="L923" s="5" t="str" cm="1">
        <f t="array" ref="L923">SUBSTITUTE(PROPER(_xlfn.IFS(ISTEXT(citizen_services_records_log!L923),citizen_services_records_log!L923, ISBLANK(citizen_services_records_log!L923),"None")),"Id","ID",1)</f>
        <v>Pending Verification</v>
      </c>
      <c r="M923" s="5" t="str" cm="1">
        <f t="array" ref="M923">IF(citizen_services_records_log!M923 = "Re-opened","Re-opened",PROPER(_xlfn.IFS(ISTEXT(citizen_services_records_log!M923),citizen_services_records_log!M923, ISBLANK(citizen_services_records_log!M923),"None")))</f>
        <v>None</v>
      </c>
      <c r="N923" s="5" t="str" cm="1">
        <f t="array" ref="N923">(_xlfn.IFS(ISTEXT(citizen_services_records_log!N923),citizen_services_records_log!N923,ISBLANK(citizen_services_records_log!N923),"None"))</f>
        <v>Q299</v>
      </c>
      <c r="O923" s="5" t="str" cm="1">
        <f t="array" ref="O923">_xlfn.IFS(ISTEXT(citizen_services_records_log!O923),PROPER(citizen_services_records_log!O923),ISBLANK(citizen_services_records_log!O923),"None")</f>
        <v>Werner Khumalo</v>
      </c>
      <c r="P923" s="4">
        <f>IF(ISBLANK(citizen_services_records_log!P923),"None",IF(ISNUMBER(citizen_services_records_log!P923),citizen_services_records_log!P923,DATE(RIGHT(citizen_services_records_log!P923,4),MID(citizen_services_records_log!P923,4,2),LEFT(citizen_services_records_log!P923,2))))</f>
        <v>46287</v>
      </c>
      <c r="Q923" s="5" t="str" cm="1">
        <f t="array" ref="Q923">SUBSTITUTE(_xlfn.IFS(ISTEXT(citizen_services_records_log!Q923),PROPER(citizen_services_records_log!Q923),ISBLANK(citizen_services_records_log!Q923),"None"),"Id","ID",1)</f>
        <v>Applicant Is A Minor, Guardian Present And Documented</v>
      </c>
    </row>
    <row r="924" spans="1:17" x14ac:dyDescent="0.3">
      <c r="A924" s="5" t="str">
        <f>IF(ISBLANK(citizen_services_records_log!A924),"None",(CONCATENATE(UPPER(_xlfn.TEXTBEFORE(SUBSTITUTE(citizen_services_records_log!A924, "-", ""), {"0","1","2","3","4","5","6","7","8","9"}, 1)),"-",RIGHT(citizen_services_records_log!A924,6))))</f>
        <v>DHA-000256</v>
      </c>
      <c r="B924" s="2" t="str">
        <f>IF(ISBLANK(citizen_services_records_log!B924),"None",IF(ISNUMBER(citizen_services_records_log!B924),citizen_services_records_log!B924,DATE(RIGHT(citizen_services_records_log!B924,4),MID(citizen_services_records_log!B924,4,2),LEFT(citizen_services_records_log!B924,2))))</f>
        <v>None</v>
      </c>
      <c r="C924" s="5" t="str">
        <f>IF(citizen_services_records_log!C924 = "SASSA Grant Status Enquiry","SASSA - Grant Status Enquiry",IF(citizen_services_records_log!C924 = "SASSA Grant Application",  "SASSA - Grant Application", IF(citizen_services_records_log!C924=0,"None", citizen_services_records_log!C924)))</f>
        <v>Home Affairs - ID Application</v>
      </c>
      <c r="D924" s="5" t="str" cm="1">
        <f t="array" ref="D924">_xlfn.IFS(ISTEXT(citizen_services_records_log!D924),PROPER(citizen_services_records_log!D924),ISBLANK(citizen_services_records_log!D924),"None")</f>
        <v>Sebokeng Sassa Office</v>
      </c>
      <c r="E924" s="5" t="str" cm="1">
        <f t="array" ref="E924">_xlfn.IFS(ISTEXT(citizen_services_records_log!E924),PROPER(citizen_services_records_log!E924),ISBLANK(citizen_services_records_log!E924),"None")</f>
        <v>Elizabeth Nkosi</v>
      </c>
      <c r="F924" s="6" cm="1">
        <f t="array" ref="F924">_xlfn.IFS(ISBLANK(citizen_services_records_log!F924),"None", TYPE(citizen_services_records_log!F924)=1,citizen_services_records_log!F924,citizen_services_records_log!F924="ID NOT PROVIDED","ID not provided" )</f>
        <v>711000000000</v>
      </c>
      <c r="G924" s="4">
        <f>IF(ISBLANK(citizen_services_records_log!G924),"None",IF(ISNUMBER(citizen_services_records_log!G924),citizen_services_records_log!G924,DATE(RIGHT(citizen_services_records_log!G924,4),MID(citizen_services_records_log!G924,4,2),LEFT(citizen_services_records_log!G924,2))))</f>
        <v>39403</v>
      </c>
      <c r="H924" s="5" t="str" cm="1">
        <f t="array" ref="H924">_xlfn.IFS(citizen_services_records_log!H924="M", "Male", citizen_services_records_log!H924 = "F", "Female", citizen_services_records_log!H924="male", "Male", citizen_services_records_log!H924="female","Female", ISBLANK(citizen_services_records_log!H924),"None", citizen_services_records_log!H924 = "Female", "Female", citizen_services_records_log!H924="Male","Male")</f>
        <v>None</v>
      </c>
      <c r="I924" s="6" t="str">
        <f>IF(OR(ISBLANK(citizen_services_records_log!I924),UPPER(TRIM(citizen_services_records_log!I924))="N/A"),"None",_xlfn.LET(_xlpm.d,RIGHT(SUBSTITUTE(SUBSTITUTE(SUBSTITUTE(SUBSTITUTE(citizen_services_records_log!I924," ",""),"-",""),"(",""),")",""),9),"0"&amp;LEFT(_xlpm.d,2)&amp;" "&amp;MID(_xlpm.d,3,3)&amp;" "&amp;RIGHT(_xlpm.d,4)))</f>
        <v>074 142 3614</v>
      </c>
      <c r="J924" s="5" t="str" cm="1">
        <f t="array" ref="J924">_xlfn.IFS(ISTEXT(citizen_services_records_log!J924),citizen_services_records_log!J924,ISBLANK(citizen_services_records_log!J924),"None")</f>
        <v>Ward 20</v>
      </c>
      <c r="K924" s="5" t="str" cm="1">
        <f t="array" ref="K924">_xlfn.IFS(ISTEXT(citizen_services_records_log!K924),citizen_services_records_log!K924, ISBLANK(citizen_services_records_log!K924),"None")</f>
        <v>None</v>
      </c>
      <c r="L924" s="5" t="str" cm="1">
        <f t="array" ref="L924">SUBSTITUTE(PROPER(_xlfn.IFS(ISTEXT(citizen_services_records_log!L924),citizen_services_records_log!L924, ISBLANK(citizen_services_records_log!L924),"None")),"Id","ID",1)</f>
        <v>Pending Verification</v>
      </c>
      <c r="M924" s="5" t="str" cm="1">
        <f t="array" ref="M924">IF(citizen_services_records_log!M924 = "Re-opened","Re-opened",PROPER(_xlfn.IFS(ISTEXT(citizen_services_records_log!M924),citizen_services_records_log!M924, ISBLANK(citizen_services_records_log!M924),"None")))</f>
        <v>Pending</v>
      </c>
      <c r="N924" s="5" t="str" cm="1">
        <f t="array" ref="N924">(_xlfn.IFS(ISTEXT(citizen_services_records_log!N924),citizen_services_records_log!N924,ISBLANK(citizen_services_records_log!N924),"None"))</f>
        <v>Q278</v>
      </c>
      <c r="O924" s="5" t="str" cm="1">
        <f t="array" ref="O924">_xlfn.IFS(ISTEXT(citizen_services_records_log!O924),PROPER(citizen_services_records_log!O924),ISBLANK(citizen_services_records_log!O924),"None")</f>
        <v>Refilwe Swart</v>
      </c>
      <c r="P924" s="4">
        <f>IF(ISBLANK(citizen_services_records_log!P924),"None",IF(ISNUMBER(citizen_services_records_log!P924),citizen_services_records_log!P924,DATE(RIGHT(citizen_services_records_log!P924,4),MID(citizen_services_records_log!P924,4,2),LEFT(citizen_services_records_log!P924,2))))</f>
        <v>46289</v>
      </c>
      <c r="Q924" s="5" t="str" cm="1">
        <f t="array" ref="Q924">SUBSTITUTE(_xlfn.IFS(ISTEXT(citizen_services_records_log!Q924),PROPER(citizen_services_records_log!Q924),ISBLANK(citizen_services_records_log!Q924),"None"),"Id","ID",1)</f>
        <v>Biometric Capture Failed, Rescheduled</v>
      </c>
    </row>
    <row r="925" spans="1:17" x14ac:dyDescent="0.3">
      <c r="A925" s="5" t="str">
        <f>IF(ISBLANK(citizen_services_records_log!A925),"None",(CONCATENATE(UPPER(_xlfn.TEXTBEFORE(SUBSTITUTE(citizen_services_records_log!A925, "-", ""), {"0","1","2","3","4","5","6","7","8","9"}, 1)),"-",RIGHT(citizen_services_records_log!A925,6))))</f>
        <v>SASSA-000728</v>
      </c>
      <c r="B925" s="2">
        <f>IF(ISBLANK(citizen_services_records_log!B925),"None",IF(ISNUMBER(citizen_services_records_log!B925),citizen_services_records_log!B925,DATE(RIGHT(citizen_services_records_log!B925,4),MID(citizen_services_records_log!B925,4,2),LEFT(citizen_services_records_log!B925,2))))</f>
        <v>46056</v>
      </c>
      <c r="C925" s="5" t="str">
        <f>IF(citizen_services_records_log!C925 = "SASSA Grant Status Enquiry","SASSA - Grant Status Enquiry",IF(citizen_services_records_log!C925 = "SASSA Grant Application",  "SASSA - Grant Application", IF(citizen_services_records_log!C925=0,"None", citizen_services_records_log!C925)))</f>
        <v>SASSA - Grant Application</v>
      </c>
      <c r="D925" s="5" t="str" cm="1">
        <f t="array" ref="D925">_xlfn.IFS(ISTEXT(citizen_services_records_log!D925),PROPER(citizen_services_records_log!D925),ISBLANK(citizen_services_records_log!D925),"None")</f>
        <v>Sharpeville Clinic</v>
      </c>
      <c r="E925" s="5" t="str" cm="1">
        <f t="array" ref="E925">_xlfn.IFS(ISTEXT(citizen_services_records_log!E925),PROPER(citizen_services_records_log!E925),ISBLANK(citizen_services_records_log!E925),"None")</f>
        <v>Kagiso Molefe</v>
      </c>
      <c r="F925" s="6" cm="1">
        <f t="array" ref="F925">_xlfn.IFS(ISBLANK(citizen_services_records_log!F925),"None", TYPE(citizen_services_records_log!F925)=1,citizen_services_records_log!F925,citizen_services_records_log!F925="ID NOT PROVIDED","ID not provided" )</f>
        <v>6510000000000</v>
      </c>
      <c r="G925" s="4">
        <f>IF(ISBLANK(citizen_services_records_log!G925),"None",IF(ISNUMBER(citizen_services_records_log!G925),citizen_services_records_log!G925,DATE(RIGHT(citizen_services_records_log!G925,4),MID(citizen_services_records_log!G925,4,2),LEFT(citizen_services_records_log!G925,2))))</f>
        <v>23912</v>
      </c>
      <c r="H925" s="5" t="str" cm="1">
        <f t="array" ref="H925">_xlfn.IFS(citizen_services_records_log!H925="M", "Male", citizen_services_records_log!H925 = "F", "Female", citizen_services_records_log!H925="male", "Male", citizen_services_records_log!H925="female","Female", ISBLANK(citizen_services_records_log!H925),"None", citizen_services_records_log!H925 = "Female", "Female", citizen_services_records_log!H925="Male","Male")</f>
        <v>Male</v>
      </c>
      <c r="I925" s="6" t="str">
        <f>IF(OR(ISBLANK(citizen_services_records_log!I925),UPPER(TRIM(citizen_services_records_log!I925))="N/A"),"None",_xlfn.LET(_xlpm.d,RIGHT(SUBSTITUTE(SUBSTITUTE(SUBSTITUTE(SUBSTITUTE(citizen_services_records_log!I925," ",""),"-",""),"(",""),")",""),9),"0"&amp;LEFT(_xlpm.d,2)&amp;" "&amp;MID(_xlpm.d,3,3)&amp;" "&amp;RIGHT(_xlpm.d,4)))</f>
        <v>073 790 3667</v>
      </c>
      <c r="J925" s="5" t="str" cm="1">
        <f t="array" ref="J925">_xlfn.IFS(ISTEXT(citizen_services_records_log!J925),citizen_services_records_log!J925,ISBLANK(citizen_services_records_log!J925),"None")</f>
        <v>Ward 8</v>
      </c>
      <c r="K925" s="5" t="str" cm="1">
        <f t="array" ref="K925">_xlfn.IFS(ISTEXT(citizen_services_records_log!K925),citizen_services_records_log!K925, ISBLANK(citizen_services_records_log!K925),"None")</f>
        <v>Foster Child Grant</v>
      </c>
      <c r="L925" s="5" t="str" cm="1">
        <f t="array" ref="L925">SUBSTITUTE(PROPER(_xlfn.IFS(ISTEXT(citizen_services_records_log!L925),citizen_services_records_log!L925, ISBLANK(citizen_services_records_log!L925),"None")),"Id","ID",1)</f>
        <v>Complete</v>
      </c>
      <c r="M925" s="5" t="str" cm="1">
        <f t="array" ref="M925">IF(citizen_services_records_log!M925 = "Re-opened","Re-opened",PROPER(_xlfn.IFS(ISTEXT(citizen_services_records_log!M925),citizen_services_records_log!M925, ISBLANK(citizen_services_records_log!M925),"None")))</f>
        <v>Pending</v>
      </c>
      <c r="N925" s="5" t="str" cm="1">
        <f t="array" ref="N925">(_xlfn.IFS(ISTEXT(citizen_services_records_log!N925),citizen_services_records_log!N925,ISBLANK(citizen_services_records_log!N925),"None"))</f>
        <v>Q151</v>
      </c>
      <c r="O925" s="5" t="str" cm="1">
        <f t="array" ref="O925">_xlfn.IFS(ISTEXT(citizen_services_records_log!O925),PROPER(citizen_services_records_log!O925),ISBLANK(citizen_services_records_log!O925),"None")</f>
        <v>Deon Khumalo</v>
      </c>
      <c r="P925" s="4" t="str">
        <f>IF(ISBLANK(citizen_services_records_log!P925),"None",IF(ISNUMBER(citizen_services_records_log!P925),citizen_services_records_log!P925,DATE(RIGHT(citizen_services_records_log!P925,4),MID(citizen_services_records_log!P925,4,2),LEFT(citizen_services_records_log!P925,2))))</f>
        <v>None</v>
      </c>
      <c r="Q925" s="5" t="str" cm="1">
        <f t="array" ref="Q925">SUBSTITUTE(_xlfn.IFS(ISTEXT(citizen_services_records_log!Q925),PROPER(citizen_services_records_log!Q925),ISBLANK(citizen_services_records_log!Q925),"None"),"Id","ID",1)</f>
        <v>Elderly Applicant Assisted Due To Mobility Issues</v>
      </c>
    </row>
    <row r="926" spans="1:17" x14ac:dyDescent="0.3">
      <c r="A926" s="5" t="str">
        <f>IF(ISBLANK(citizen_services_records_log!A926),"None",(CONCATENATE(UPPER(_xlfn.TEXTBEFORE(SUBSTITUTE(citizen_services_records_log!A926, "-", ""), {"0","1","2","3","4","5","6","7","8","9"}, 1)),"-",RIGHT(citizen_services_records_log!A926,6))))</f>
        <v>SASSA-001030</v>
      </c>
      <c r="B926" s="2">
        <f>IF(ISBLANK(citizen_services_records_log!B926),"None",IF(ISNUMBER(citizen_services_records_log!B926),citizen_services_records_log!B926,DATE(RIGHT(citizen_services_records_log!B926,4),MID(citizen_services_records_log!B926,4,2),LEFT(citizen_services_records_log!B926,2))))</f>
        <v>45988</v>
      </c>
      <c r="C926" s="5" t="str">
        <f>IF(citizen_services_records_log!C926 = "SASSA Grant Status Enquiry","SASSA - Grant Status Enquiry",IF(citizen_services_records_log!C926 = "SASSA Grant Application",  "SASSA - Grant Application", IF(citizen_services_records_log!C926=0,"None", citizen_services_records_log!C926)))</f>
        <v>SASSA - Grant Application</v>
      </c>
      <c r="D926" s="5" t="str" cm="1">
        <f t="array" ref="D926">_xlfn.IFS(ISTEXT(citizen_services_records_log!D926),PROPER(citizen_services_records_log!D926),ISBLANK(citizen_services_records_log!D926),"None")</f>
        <v>Vanderbijlpark Home Affairs</v>
      </c>
      <c r="E926" s="5" t="str" cm="1">
        <f t="array" ref="E926">_xlfn.IFS(ISTEXT(citizen_services_records_log!E926),PROPER(citizen_services_records_log!E926),ISBLANK(citizen_services_records_log!E926),"None")</f>
        <v>Thabo Radebe</v>
      </c>
      <c r="F926" s="6" cm="1">
        <f t="array" ref="F926">_xlfn.IFS(ISBLANK(citizen_services_records_log!F926),"None", TYPE(citizen_services_records_log!F926)=1,citizen_services_records_log!F926,citizen_services_records_log!F926="ID NOT PROVIDED","ID not provided" )</f>
        <v>707000000000</v>
      </c>
      <c r="G926" s="4">
        <f>IF(ISBLANK(citizen_services_records_log!G926),"None",IF(ISNUMBER(citizen_services_records_log!G926),citizen_services_records_log!G926,DATE(RIGHT(citizen_services_records_log!G926,4),MID(citizen_services_records_log!G926,4,2),LEFT(citizen_services_records_log!G926,2))))</f>
        <v>39282</v>
      </c>
      <c r="H926" s="5" t="str" cm="1">
        <f t="array" ref="H926">_xlfn.IFS(citizen_services_records_log!H926="M", "Male", citizen_services_records_log!H926 = "F", "Female", citizen_services_records_log!H926="male", "Male", citizen_services_records_log!H926="female","Female", ISBLANK(citizen_services_records_log!H926),"None", citizen_services_records_log!H926 = "Female", "Female", citizen_services_records_log!H926="Male","Male")</f>
        <v>None</v>
      </c>
      <c r="I926" s="6" t="str">
        <f>IF(OR(ISBLANK(citizen_services_records_log!I926),UPPER(TRIM(citizen_services_records_log!I926))="N/A"),"None",_xlfn.LET(_xlpm.d,RIGHT(SUBSTITUTE(SUBSTITUTE(SUBSTITUTE(SUBSTITUTE(citizen_services_records_log!I926," ",""),"-",""),"(",""),")",""),9),"0"&amp;LEFT(_xlpm.d,2)&amp;" "&amp;MID(_xlpm.d,3,3)&amp;" "&amp;RIGHT(_xlpm.d,4)))</f>
        <v>None</v>
      </c>
      <c r="J926" s="5" t="str" cm="1">
        <f t="array" ref="J926">_xlfn.IFS(ISTEXT(citizen_services_records_log!J926),citizen_services_records_log!J926,ISBLANK(citizen_services_records_log!J926),"None")</f>
        <v>Ward 1</v>
      </c>
      <c r="K926" s="5" t="str" cm="1">
        <f t="array" ref="K926">_xlfn.IFS(ISTEXT(citizen_services_records_log!K926),citizen_services_records_log!K926, ISBLANK(citizen_services_records_log!K926),"None")</f>
        <v>Older Persons Grant</v>
      </c>
      <c r="L926" s="5" t="str" cm="1">
        <f t="array" ref="L926">SUBSTITUTE(PROPER(_xlfn.IFS(ISTEXT(citizen_services_records_log!L926),citizen_services_records_log!L926, ISBLANK(citizen_services_records_log!L926),"None")),"Id","ID",1)</f>
        <v>Incomplete - Missing ID Copy</v>
      </c>
      <c r="M926" s="5" t="str" cm="1">
        <f t="array" ref="M926">IF(citizen_services_records_log!M926 = "Re-opened","Re-opened",PROPER(_xlfn.IFS(ISTEXT(citizen_services_records_log!M926),citizen_services_records_log!M926, ISBLANK(citizen_services_records_log!M926),"None")))</f>
        <v>Pending</v>
      </c>
      <c r="N926" s="5" t="str" cm="1">
        <f t="array" ref="N926">(_xlfn.IFS(ISTEXT(citizen_services_records_log!N926),citizen_services_records_log!N926,ISBLANK(citizen_services_records_log!N926),"None"))</f>
        <v>Q062</v>
      </c>
      <c r="O926" s="5" t="str" cm="1">
        <f t="array" ref="O926">_xlfn.IFS(ISTEXT(citizen_services_records_log!O926),PROPER(citizen_services_records_log!O926),ISBLANK(citizen_services_records_log!O926),"None")</f>
        <v>Deon Meyer</v>
      </c>
      <c r="P926" s="4" t="str">
        <f>IF(ISBLANK(citizen_services_records_log!P926),"None",IF(ISNUMBER(citizen_services_records_log!P926),citizen_services_records_log!P926,DATE(RIGHT(citizen_services_records_log!P926,4),MID(citizen_services_records_log!P926,4,2),LEFT(citizen_services_records_log!P926,2))))</f>
        <v>None</v>
      </c>
      <c r="Q926" s="5" t="str" cm="1">
        <f t="array" ref="Q926">SUBSTITUTE(_xlfn.IFS(ISTEXT(citizen_services_records_log!Q926),PROPER(citizen_services_records_log!Q926),ISBLANK(citizen_services_records_log!Q926),"None"),"Id","ID",1)</f>
        <v>Client To Return With Proof Of Residence</v>
      </c>
    </row>
    <row r="927" spans="1:17" x14ac:dyDescent="0.3">
      <c r="A927" s="5" t="str">
        <f>IF(ISBLANK(citizen_services_records_log!A927),"None",(CONCATENATE(UPPER(_xlfn.TEXTBEFORE(SUBSTITUTE(citizen_services_records_log!A927, "-", ""), {"0","1","2","3","4","5","6","7","8","9"}, 1)),"-",RIGHT(citizen_services_records_log!A927,6))))</f>
        <v>SASSA-000706</v>
      </c>
      <c r="B927" s="2">
        <f>IF(ISBLANK(citizen_services_records_log!B927),"None",IF(ISNUMBER(citizen_services_records_log!B927),citizen_services_records_log!B927,DATE(RIGHT(citizen_services_records_log!B927,4),MID(citizen_services_records_log!B927,4,2),LEFT(citizen_services_records_log!B927,2))))</f>
        <v>46221</v>
      </c>
      <c r="C927" s="5" t="str">
        <f>IF(citizen_services_records_log!C927 = "SASSA Grant Status Enquiry","SASSA - Grant Status Enquiry",IF(citizen_services_records_log!C927 = "SASSA Grant Application",  "SASSA - Grant Application", IF(citizen_services_records_log!C927=0,"None", citizen_services_records_log!C927)))</f>
        <v>SASSA - Grant Application</v>
      </c>
      <c r="D927" s="5" t="str" cm="1">
        <f t="array" ref="D927">_xlfn.IFS(ISTEXT(citizen_services_records_log!D927),PROPER(citizen_services_records_log!D927),ISBLANK(citizen_services_records_log!D927),"None")</f>
        <v>Sharpeville Clinic</v>
      </c>
      <c r="E927" s="5" t="str" cm="1">
        <f t="array" ref="E927">_xlfn.IFS(ISTEXT(citizen_services_records_log!E927),PROPER(citizen_services_records_log!E927),ISBLANK(citizen_services_records_log!E927),"None")</f>
        <v>Johannes Ndlovu</v>
      </c>
      <c r="F927" s="6" cm="1">
        <f t="array" ref="F927">_xlfn.IFS(ISBLANK(citizen_services_records_log!F927),"None", TYPE(citizen_services_records_log!F927)=1,citizen_services_records_log!F927,citizen_services_records_log!F927="ID NOT PROVIDED","ID not provided" )</f>
        <v>8310000000000</v>
      </c>
      <c r="G927" s="4">
        <f>IF(ISBLANK(citizen_services_records_log!G927),"None",IF(ISNUMBER(citizen_services_records_log!G927),citizen_services_records_log!G927,DATE(RIGHT(citizen_services_records_log!G927,4),MID(citizen_services_records_log!G927,4,2),LEFT(citizen_services_records_log!G927,2))))</f>
        <v>30511</v>
      </c>
      <c r="H927" s="5" t="str" cm="1">
        <f t="array" ref="H927">_xlfn.IFS(citizen_services_records_log!H927="M", "Male", citizen_services_records_log!H927 = "F", "Female", citizen_services_records_log!H927="male", "Male", citizen_services_records_log!H927="female","Female", ISBLANK(citizen_services_records_log!H927),"None", citizen_services_records_log!H927 = "Female", "Female", citizen_services_records_log!H927="Male","Male")</f>
        <v>Female</v>
      </c>
      <c r="I927" s="6" t="str">
        <f>IF(OR(ISBLANK(citizen_services_records_log!I927),UPPER(TRIM(citizen_services_records_log!I927))="N/A"),"None",_xlfn.LET(_xlpm.d,RIGHT(SUBSTITUTE(SUBSTITUTE(SUBSTITUTE(SUBSTITUTE(citizen_services_records_log!I927," ",""),"-",""),"(",""),")",""),9),"0"&amp;LEFT(_xlpm.d,2)&amp;" "&amp;MID(_xlpm.d,3,3)&amp;" "&amp;RIGHT(_xlpm.d,4)))</f>
        <v>067 395 8363</v>
      </c>
      <c r="J927" s="5" t="str" cm="1">
        <f t="array" ref="J927">_xlfn.IFS(ISTEXT(citizen_services_records_log!J927),citizen_services_records_log!J927,ISBLANK(citizen_services_records_log!J927),"None")</f>
        <v>Ward 18</v>
      </c>
      <c r="K927" s="5" t="str" cm="1">
        <f t="array" ref="K927">_xlfn.IFS(ISTEXT(citizen_services_records_log!K927),citizen_services_records_log!K927, ISBLANK(citizen_services_records_log!K927),"None")</f>
        <v>Foster Child Grant</v>
      </c>
      <c r="L927" s="5" t="str" cm="1">
        <f t="array" ref="L927">SUBSTITUTE(PROPER(_xlfn.IFS(ISTEXT(citizen_services_records_log!L927),citizen_services_records_log!L927, ISBLANK(citizen_services_records_log!L927),"None")),"Id","ID",1)</f>
        <v>Awaiting Home Affairs Confirmation</v>
      </c>
      <c r="M927" s="5" t="str" cm="1">
        <f t="array" ref="M927">IF(citizen_services_records_log!M927 = "Re-opened","Re-opened",PROPER(_xlfn.IFS(ISTEXT(citizen_services_records_log!M927),citizen_services_records_log!M927, ISBLANK(citizen_services_records_log!M927),"None")))</f>
        <v>Captured</v>
      </c>
      <c r="N927" s="5" t="str" cm="1">
        <f t="array" ref="N927">(_xlfn.IFS(ISTEXT(citizen_services_records_log!N927),citizen_services_records_log!N927,ISBLANK(citizen_services_records_log!N927),"None"))</f>
        <v>Q291</v>
      </c>
      <c r="O927" s="5" t="str" cm="1">
        <f t="array" ref="O927">_xlfn.IFS(ISTEXT(citizen_services_records_log!O927),PROPER(citizen_services_records_log!O927),ISBLANK(citizen_services_records_log!O927),"None")</f>
        <v>Werner Radebe</v>
      </c>
      <c r="P927" s="4">
        <f>IF(ISBLANK(citizen_services_records_log!P927),"None",IF(ISNUMBER(citizen_services_records_log!P927),citizen_services_records_log!P927,DATE(RIGHT(citizen_services_records_log!P927,4),MID(citizen_services_records_log!P927,4,2),LEFT(citizen_services_records_log!P927,2))))</f>
        <v>46237</v>
      </c>
      <c r="Q927" s="5" t="str" cm="1">
        <f t="array" ref="Q927">SUBSTITUTE(_xlfn.IFS(ISTEXT(citizen_services_records_log!Q927),PROPER(citizen_services_records_log!Q927),ISBLANK(citizen_services_records_log!Q927),"None"),"Id","ID",1)</f>
        <v>None</v>
      </c>
    </row>
    <row r="928" spans="1:17" x14ac:dyDescent="0.3">
      <c r="A928" s="5" t="str">
        <f>IF(ISBLANK(citizen_services_records_log!A928),"None",(CONCATENATE(UPPER(_xlfn.TEXTBEFORE(SUBSTITUTE(citizen_services_records_log!A928, "-", ""), {"0","1","2","3","4","5","6","7","8","9"}, 1)),"-",RIGHT(citizen_services_records_log!A928,6))))</f>
        <v>DHA-000498</v>
      </c>
      <c r="B928" s="2">
        <f>IF(ISBLANK(citizen_services_records_log!B928),"None",IF(ISNUMBER(citizen_services_records_log!B928),citizen_services_records_log!B928,DATE(RIGHT(citizen_services_records_log!B928,4),MID(citizen_services_records_log!B928,4,2),LEFT(citizen_services_records_log!B928,2))))</f>
        <v>46006</v>
      </c>
      <c r="C928" s="5" t="str">
        <f>IF(citizen_services_records_log!C928 = "SASSA Grant Status Enquiry","SASSA - Grant Status Enquiry",IF(citizen_services_records_log!C928 = "SASSA Grant Application",  "SASSA - Grant Application", IF(citizen_services_records_log!C928=0,"None", citizen_services_records_log!C928)))</f>
        <v>Home Affairs - Birth Certificate</v>
      </c>
      <c r="D928" s="5" t="str" cm="1">
        <f t="array" ref="D928">_xlfn.IFS(ISTEXT(citizen_services_records_log!D928),PROPER(citizen_services_records_log!D928),ISBLANK(citizen_services_records_log!D928),"None")</f>
        <v>Evaton Sassa Office</v>
      </c>
      <c r="E928" s="5" t="str" cm="1">
        <f t="array" ref="E928">_xlfn.IFS(ISTEXT(citizen_services_records_log!E928),PROPER(citizen_services_records_log!E928),ISBLANK(citizen_services_records_log!E928),"None")</f>
        <v>Refilwe Khumalo</v>
      </c>
      <c r="F928" s="6" cm="1">
        <f t="array" ref="F928">_xlfn.IFS(ISBLANK(citizen_services_records_log!F928),"None", TYPE(citizen_services_records_log!F928)=1,citizen_services_records_log!F928,citizen_services_records_log!F928="ID NOT PROVIDED","ID not provided" )</f>
        <v>6700000000000</v>
      </c>
      <c r="G928" s="4">
        <f>IF(ISBLANK(citizen_services_records_log!G928),"None",IF(ISNUMBER(citizen_services_records_log!G928),citizen_services_records_log!G928,DATE(RIGHT(citizen_services_records_log!G928,4),MID(citizen_services_records_log!G928,4,2),LEFT(citizen_services_records_log!G928,2))))</f>
        <v>24533</v>
      </c>
      <c r="H928" s="5" t="str" cm="1">
        <f t="array" ref="H928">_xlfn.IFS(citizen_services_records_log!H928="M", "Male", citizen_services_records_log!H928 = "F", "Female", citizen_services_records_log!H928="male", "Male", citizen_services_records_log!H928="female","Female", ISBLANK(citizen_services_records_log!H928),"None", citizen_services_records_log!H928 = "Female", "Female", citizen_services_records_log!H928="Male","Male")</f>
        <v>Female</v>
      </c>
      <c r="I928" s="6" t="str">
        <f>IF(OR(ISBLANK(citizen_services_records_log!I928),UPPER(TRIM(citizen_services_records_log!I928))="N/A"),"None",_xlfn.LET(_xlpm.d,RIGHT(SUBSTITUTE(SUBSTITUTE(SUBSTITUTE(SUBSTITUTE(citizen_services_records_log!I928," ",""),"-",""),"(",""),")",""),9),"0"&amp;LEFT(_xlpm.d,2)&amp;" "&amp;MID(_xlpm.d,3,3)&amp;" "&amp;RIGHT(_xlpm.d,4)))</f>
        <v>None</v>
      </c>
      <c r="J928" s="5" t="str" cm="1">
        <f t="array" ref="J928">_xlfn.IFS(ISTEXT(citizen_services_records_log!J928),citizen_services_records_log!J928,ISBLANK(citizen_services_records_log!J928),"None")</f>
        <v>Ward 17</v>
      </c>
      <c r="K928" s="5" t="str" cm="1">
        <f t="array" ref="K928">_xlfn.IFS(ISTEXT(citizen_services_records_log!K928),citizen_services_records_log!K928, ISBLANK(citizen_services_records_log!K928),"None")</f>
        <v>None</v>
      </c>
      <c r="L928" s="5" t="str" cm="1">
        <f t="array" ref="L928">SUBSTITUTE(PROPER(_xlfn.IFS(ISTEXT(citizen_services_records_log!L928),citizen_services_records_log!L928, ISBLANK(citizen_services_records_log!L928),"None")),"Id","ID",1)</f>
        <v>Rejected</v>
      </c>
      <c r="M928" s="5" t="str" cm="1">
        <f t="array" ref="M928">IF(citizen_services_records_log!M928 = "Re-opened","Re-opened",PROPER(_xlfn.IFS(ISTEXT(citizen_services_records_log!M928),citizen_services_records_log!M928, ISBLANK(citizen_services_records_log!M928),"None")))</f>
        <v>Pending</v>
      </c>
      <c r="N928" s="5" t="str" cm="1">
        <f t="array" ref="N928">(_xlfn.IFS(ISTEXT(citizen_services_records_log!N928),citizen_services_records_log!N928,ISBLANK(citizen_services_records_log!N928),"None"))</f>
        <v>Q075</v>
      </c>
      <c r="O928" s="5" t="str" cm="1">
        <f t="array" ref="O928">_xlfn.IFS(ISTEXT(citizen_services_records_log!O928),PROPER(citizen_services_records_log!O928),ISBLANK(citizen_services_records_log!O928),"None")</f>
        <v>Andries Sithole</v>
      </c>
      <c r="P928" s="4" t="str">
        <f>IF(ISBLANK(citizen_services_records_log!P928),"None",IF(ISNUMBER(citizen_services_records_log!P928),citizen_services_records_log!P928,DATE(RIGHT(citizen_services_records_log!P928,4),MID(citizen_services_records_log!P928,4,2),LEFT(citizen_services_records_log!P928,2))))</f>
        <v>None</v>
      </c>
      <c r="Q928" s="5" t="str" cm="1">
        <f t="array" ref="Q928">SUBSTITUTE(_xlfn.IFS(ISTEXT(citizen_services_records_log!Q928),PROPER(citizen_services_records_log!Q928),ISBLANK(citizen_services_records_log!Q928),"None"),"Id","ID",1)</f>
        <v>Client To Return With Proof Of Residence</v>
      </c>
    </row>
    <row r="929" spans="1:17" x14ac:dyDescent="0.3">
      <c r="A929" s="5" t="str">
        <f>IF(ISBLANK(citizen_services_records_log!A929),"None",(CONCATENATE(UPPER(_xlfn.TEXTBEFORE(SUBSTITUTE(citizen_services_records_log!A929, "-", ""), {"0","1","2","3","4","5","6","7","8","9"}, 1)),"-",RIGHT(citizen_services_records_log!A929,6))))</f>
        <v>MUN-000899</v>
      </c>
      <c r="B929" s="2">
        <f>IF(ISBLANK(citizen_services_records_log!B929),"None",IF(ISNUMBER(citizen_services_records_log!B929),citizen_services_records_log!B929,DATE(RIGHT(citizen_services_records_log!B929,4),MID(citizen_services_records_log!B929,4,2),LEFT(citizen_services_records_log!B929,2))))</f>
        <v>46254</v>
      </c>
      <c r="C929" s="5" t="str">
        <f>IF(citizen_services_records_log!C929 = "SASSA Grant Status Enquiry","SASSA - Grant Status Enquiry",IF(citizen_services_records_log!C929 = "SASSA Grant Application",  "SASSA - Grant Application", IF(citizen_services_records_log!C929=0,"None", citizen_services_records_log!C929)))</f>
        <v>Municipal - Account Query</v>
      </c>
      <c r="D929" s="5" t="str" cm="1">
        <f t="array" ref="D929">_xlfn.IFS(ISTEXT(citizen_services_records_log!D929),PROPER(citizen_services_records_log!D929),ISBLANK(citizen_services_records_log!D929),"None")</f>
        <v>Boipatong Clinic</v>
      </c>
      <c r="E929" s="5" t="str" cm="1">
        <f t="array" ref="E929">_xlfn.IFS(ISTEXT(citizen_services_records_log!E929),PROPER(citizen_services_records_log!E929),ISBLANK(citizen_services_records_log!E929),"None")</f>
        <v>Refilwe Nkosi</v>
      </c>
      <c r="F929" s="6" cm="1">
        <f t="array" ref="F929">_xlfn.IFS(ISBLANK(citizen_services_records_log!F929),"None", TYPE(citizen_services_records_log!F929)=1,citizen_services_records_log!F929,citizen_services_records_log!F929="ID NOT PROVIDED","ID not provided" )</f>
        <v>9410000000000</v>
      </c>
      <c r="G929" s="4" t="str">
        <f>IF(ISBLANK(citizen_services_records_log!G929),"None",IF(ISNUMBER(citizen_services_records_log!G929),citizen_services_records_log!G929,DATE(RIGHT(citizen_services_records_log!G929,4),MID(citizen_services_records_log!G929,4,2),LEFT(citizen_services_records_log!G929,2))))</f>
        <v>None</v>
      </c>
      <c r="H929" s="5" t="str" cm="1">
        <f t="array" ref="H929">_xlfn.IFS(citizen_services_records_log!H929="M", "Male", citizen_services_records_log!H929 = "F", "Female", citizen_services_records_log!H929="male", "Male", citizen_services_records_log!H929="female","Female", ISBLANK(citizen_services_records_log!H929),"None", citizen_services_records_log!H929 = "Female", "Female", citizen_services_records_log!H929="Male","Male")</f>
        <v>None</v>
      </c>
      <c r="I929" s="6" t="str">
        <f>IF(OR(ISBLANK(citizen_services_records_log!I929),UPPER(TRIM(citizen_services_records_log!I929))="N/A"),"None",_xlfn.LET(_xlpm.d,RIGHT(SUBSTITUTE(SUBSTITUTE(SUBSTITUTE(SUBSTITUTE(citizen_services_records_log!I929," ",""),"-",""),"(",""),")",""),9),"0"&amp;LEFT(_xlpm.d,2)&amp;" "&amp;MID(_xlpm.d,3,3)&amp;" "&amp;RIGHT(_xlpm.d,4)))</f>
        <v>082 895 5816</v>
      </c>
      <c r="J929" s="5" t="str" cm="1">
        <f t="array" ref="J929">_xlfn.IFS(ISTEXT(citizen_services_records_log!J929),citizen_services_records_log!J929,ISBLANK(citizen_services_records_log!J929),"None")</f>
        <v>Ward 20</v>
      </c>
      <c r="K929" s="5" t="str" cm="1">
        <f t="array" ref="K929">_xlfn.IFS(ISTEXT(citizen_services_records_log!K929),citizen_services_records_log!K929, ISBLANK(citizen_services_records_log!K929),"None")</f>
        <v>None</v>
      </c>
      <c r="L929" s="5" t="str" cm="1">
        <f t="array" ref="L929">SUBSTITUTE(PROPER(_xlfn.IFS(ISTEXT(citizen_services_records_log!L929),citizen_services_records_log!L929, ISBLANK(citizen_services_records_log!L929),"None")),"Id","ID",1)</f>
        <v>None</v>
      </c>
      <c r="M929" s="5" t="str" cm="1">
        <f t="array" ref="M929">IF(citizen_services_records_log!M929 = "Re-opened","Re-opened",PROPER(_xlfn.IFS(ISTEXT(citizen_services_records_log!M929),citizen_services_records_log!M929, ISBLANK(citizen_services_records_log!M929),"None")))</f>
        <v>Escalated</v>
      </c>
      <c r="N929" s="5" t="str" cm="1">
        <f t="array" ref="N929">(_xlfn.IFS(ISTEXT(citizen_services_records_log!N929),citizen_services_records_log!N929,ISBLANK(citizen_services_records_log!N929),"None"))</f>
        <v>Q176</v>
      </c>
      <c r="O929" s="5" t="str" cm="1">
        <f t="array" ref="O929">_xlfn.IFS(ISTEXT(citizen_services_records_log!O929),PROPER(citizen_services_records_log!O929),ISBLANK(citizen_services_records_log!O929),"None")</f>
        <v>Refilwe Meyer</v>
      </c>
      <c r="P929" s="4" t="str">
        <f>IF(ISBLANK(citizen_services_records_log!P929),"None",IF(ISNUMBER(citizen_services_records_log!P929),citizen_services_records_log!P929,DATE(RIGHT(citizen_services_records_log!P929,4),MID(citizen_services_records_log!P929,4,2),LEFT(citizen_services_records_log!P929,2))))</f>
        <v>None</v>
      </c>
      <c r="Q929" s="5" t="str" cm="1">
        <f t="array" ref="Q929">SUBSTITUTE(_xlfn.IFS(ISTEXT(citizen_services_records_log!Q929),PROPER(citizen_services_records_log!Q929),ISBLANK(citizen_services_records_log!Q929),"None"),"Id","ID",1)</f>
        <v>Incorrect ID Number Provided Initially, Corrected</v>
      </c>
    </row>
    <row r="930" spans="1:17" x14ac:dyDescent="0.3">
      <c r="A930" s="5" t="str">
        <f>IF(ISBLANK(citizen_services_records_log!A930),"None",(CONCATENATE(UPPER(_xlfn.TEXTBEFORE(SUBSTITUTE(citizen_services_records_log!A930, "-", ""), {"0","1","2","3","4","5","6","7","8","9"}, 1)),"-",RIGHT(citizen_services_records_log!A930,6))))</f>
        <v>SASSA-000131</v>
      </c>
      <c r="B930" s="2">
        <f>IF(ISBLANK(citizen_services_records_log!B930),"None",IF(ISNUMBER(citizen_services_records_log!B930),citizen_services_records_log!B930,DATE(RIGHT(citizen_services_records_log!B930,4),MID(citizen_services_records_log!B930,4,2),LEFT(citizen_services_records_log!B930,2))))</f>
        <v>46112</v>
      </c>
      <c r="C930" s="5" t="str">
        <f>IF(citizen_services_records_log!C930 = "SASSA Grant Status Enquiry","SASSA - Grant Status Enquiry",IF(citizen_services_records_log!C930 = "SASSA Grant Application",  "SASSA - Grant Application", IF(citizen_services_records_log!C930=0,"None", citizen_services_records_log!C930)))</f>
        <v>SASSA - Grant Application</v>
      </c>
      <c r="D930" s="5" t="str" cm="1">
        <f t="array" ref="D930">_xlfn.IFS(ISTEXT(citizen_services_records_log!D930),PROPER(citizen_services_records_log!D930),ISBLANK(citizen_services_records_log!D930),"None")</f>
        <v>Vanderbijlpark Home Affairs</v>
      </c>
      <c r="E930" s="5" t="str" cm="1">
        <f t="array" ref="E930">_xlfn.IFS(ISTEXT(citizen_services_records_log!E930),PROPER(citizen_services_records_log!E930),ISBLANK(citizen_services_records_log!E930),"None")</f>
        <v>Lindiwe Mahlangu</v>
      </c>
      <c r="F930" s="6" cm="1">
        <f t="array" ref="F930">_xlfn.IFS(ISBLANK(citizen_services_records_log!F930),"None", TYPE(citizen_services_records_log!F930)=1,citizen_services_records_log!F930,citizen_services_records_log!F930="ID NOT PROVIDED","ID not provided" )</f>
        <v>7400000000000</v>
      </c>
      <c r="G930" s="4">
        <f>IF(ISBLANK(citizen_services_records_log!G930),"None",IF(ISNUMBER(citizen_services_records_log!G930),citizen_services_records_log!G930,DATE(RIGHT(citizen_services_records_log!G930,4),MID(citizen_services_records_log!G930,4,2),LEFT(citizen_services_records_log!G930,2))))</f>
        <v>27113</v>
      </c>
      <c r="H930" s="5" t="str" cm="1">
        <f t="array" ref="H930">_xlfn.IFS(citizen_services_records_log!H930="M", "Male", citizen_services_records_log!H930 = "F", "Female", citizen_services_records_log!H930="male", "Male", citizen_services_records_log!H930="female","Female", ISBLANK(citizen_services_records_log!H930),"None", citizen_services_records_log!H930 = "Female", "Female", citizen_services_records_log!H930="Male","Male")</f>
        <v>None</v>
      </c>
      <c r="I930" s="6" t="str">
        <f>IF(OR(ISBLANK(citizen_services_records_log!I930),UPPER(TRIM(citizen_services_records_log!I930))="N/A"),"None",_xlfn.LET(_xlpm.d,RIGHT(SUBSTITUTE(SUBSTITUTE(SUBSTITUTE(SUBSTITUTE(citizen_services_records_log!I930," ",""),"-",""),"(",""),")",""),9),"0"&amp;LEFT(_xlpm.d,2)&amp;" "&amp;MID(_xlpm.d,3,3)&amp;" "&amp;RIGHT(_xlpm.d,4)))</f>
        <v>063 570 4983</v>
      </c>
      <c r="J930" s="5" t="str" cm="1">
        <f t="array" ref="J930">_xlfn.IFS(ISTEXT(citizen_services_records_log!J930),citizen_services_records_log!J930,ISBLANK(citizen_services_records_log!J930),"None")</f>
        <v>Ward 11</v>
      </c>
      <c r="K930" s="5" t="str" cm="1">
        <f t="array" ref="K930">_xlfn.IFS(ISTEXT(citizen_services_records_log!K930),citizen_services_records_log!K930, ISBLANK(citizen_services_records_log!K930),"None")</f>
        <v>None</v>
      </c>
      <c r="L930" s="5" t="str" cm="1">
        <f t="array" ref="L930">SUBSTITUTE(PROPER(_xlfn.IFS(ISTEXT(citizen_services_records_log!L930),citizen_services_records_log!L930, ISBLANK(citizen_services_records_log!L930),"None")),"Id","ID",1)</f>
        <v>Incomplete - Missing ID Copy</v>
      </c>
      <c r="M930" s="5" t="str" cm="1">
        <f t="array" ref="M930">IF(citizen_services_records_log!M930 = "Re-opened","Re-opened",PROPER(_xlfn.IFS(ISTEXT(citizen_services_records_log!M930),citizen_services_records_log!M930, ISBLANK(citizen_services_records_log!M930),"None")))</f>
        <v>Escalated</v>
      </c>
      <c r="N930" s="5" t="str" cm="1">
        <f t="array" ref="N930">(_xlfn.IFS(ISTEXT(citizen_services_records_log!N930),citizen_services_records_log!N930,ISBLANK(citizen_services_records_log!N930),"None"))</f>
        <v>Q152</v>
      </c>
      <c r="O930" s="5" t="str" cm="1">
        <f t="array" ref="O930">_xlfn.IFS(ISTEXT(citizen_services_records_log!O930),PROPER(citizen_services_records_log!O930),ISBLANK(citizen_services_records_log!O930),"None")</f>
        <v>Deon Radebe</v>
      </c>
      <c r="P930" s="4">
        <f>IF(ISBLANK(citizen_services_records_log!P930),"None",IF(ISNUMBER(citizen_services_records_log!P930),citizen_services_records_log!P930,DATE(RIGHT(citizen_services_records_log!P930,4),MID(citizen_services_records_log!P930,4,2),LEFT(citizen_services_records_log!P930,2))))</f>
        <v>46121</v>
      </c>
      <c r="Q930" s="5" t="str" cm="1">
        <f t="array" ref="Q930">SUBSTITUTE(_xlfn.IFS(ISTEXT(citizen_services_records_log!Q930),PROPER(citizen_services_records_log!Q930),ISBLANK(citizen_services_records_log!Q930),"None"),"Id","ID",1)</f>
        <v>Grant Payment Query - Referred To Sassa Call Centre</v>
      </c>
    </row>
    <row r="931" spans="1:17" x14ac:dyDescent="0.3">
      <c r="A931" s="5" t="str">
        <f>IF(ISBLANK(citizen_services_records_log!A931),"None",(CONCATENATE(UPPER(_xlfn.TEXTBEFORE(SUBSTITUTE(citizen_services_records_log!A931, "-", ""), {"0","1","2","3","4","5","6","7","8","9"}, 1)),"-",RIGHT(citizen_services_records_log!A931,6))))</f>
        <v>SASSA-001060</v>
      </c>
      <c r="B931" s="2">
        <f>IF(ISBLANK(citizen_services_records_log!B931),"None",IF(ISNUMBER(citizen_services_records_log!B931),citizen_services_records_log!B931,DATE(RIGHT(citizen_services_records_log!B931,4),MID(citizen_services_records_log!B931,4,2),LEFT(citizen_services_records_log!B931,2))))</f>
        <v>46097</v>
      </c>
      <c r="C931" s="5" t="str">
        <f>IF(citizen_services_records_log!C931 = "SASSA Grant Status Enquiry","SASSA - Grant Status Enquiry",IF(citizen_services_records_log!C931 = "SASSA Grant Application",  "SASSA - Grant Application", IF(citizen_services_records_log!C931=0,"None", citizen_services_records_log!C931)))</f>
        <v>SASSA - Grant Application</v>
      </c>
      <c r="D931" s="5" t="str" cm="1">
        <f t="array" ref="D931">_xlfn.IFS(ISTEXT(citizen_services_records_log!D931),PROPER(citizen_services_records_log!D931),ISBLANK(citizen_services_records_log!D931),"None")</f>
        <v>Vereeniging Home Affairs</v>
      </c>
      <c r="E931" s="5" t="str" cm="1">
        <f t="array" ref="E931">_xlfn.IFS(ISTEXT(citizen_services_records_log!E931),PROPER(citizen_services_records_log!E931),ISBLANK(citizen_services_records_log!E931),"None")</f>
        <v>Refilwe Mokgadi</v>
      </c>
      <c r="F931" s="6" cm="1">
        <f t="array" ref="F931">_xlfn.IFS(ISBLANK(citizen_services_records_log!F931),"None", TYPE(citizen_services_records_log!F931)=1,citizen_services_records_log!F931,citizen_services_records_log!F931="ID NOT PROVIDED","ID not provided" )</f>
        <v>1210000000000</v>
      </c>
      <c r="G931" s="4">
        <f>IF(ISBLANK(citizen_services_records_log!G931),"None",IF(ISNUMBER(citizen_services_records_log!G931),citizen_services_records_log!G931,DATE(RIGHT(citizen_services_records_log!G931,4),MID(citizen_services_records_log!G931,4,2),LEFT(citizen_services_records_log!G931,2))))</f>
        <v>41248</v>
      </c>
      <c r="H931" s="5" t="str" cm="1">
        <f t="array" ref="H931">_xlfn.IFS(citizen_services_records_log!H931="M", "Male", citizen_services_records_log!H931 = "F", "Female", citizen_services_records_log!H931="male", "Male", citizen_services_records_log!H931="female","Female", ISBLANK(citizen_services_records_log!H931),"None", citizen_services_records_log!H931 = "Female", "Female", citizen_services_records_log!H931="Male","Male")</f>
        <v>None</v>
      </c>
      <c r="I931" s="6" t="str">
        <f>IF(OR(ISBLANK(citizen_services_records_log!I931),UPPER(TRIM(citizen_services_records_log!I931))="N/A"),"None",_xlfn.LET(_xlpm.d,RIGHT(SUBSTITUTE(SUBSTITUTE(SUBSTITUTE(SUBSTITUTE(citizen_services_records_log!I931," ",""),"-",""),"(",""),")",""),9),"0"&amp;LEFT(_xlpm.d,2)&amp;" "&amp;MID(_xlpm.d,3,3)&amp;" "&amp;RIGHT(_xlpm.d,4)))</f>
        <v>None</v>
      </c>
      <c r="J931" s="5" t="str" cm="1">
        <f t="array" ref="J931">_xlfn.IFS(ISTEXT(citizen_services_records_log!J931),citizen_services_records_log!J931,ISBLANK(citizen_services_records_log!J931),"None")</f>
        <v>Ward 5</v>
      </c>
      <c r="K931" s="5" t="str" cm="1">
        <f t="array" ref="K931">_xlfn.IFS(ISTEXT(citizen_services_records_log!K931),citizen_services_records_log!K931, ISBLANK(citizen_services_records_log!K931),"None")</f>
        <v>Care Dependency Grant</v>
      </c>
      <c r="L931" s="5" t="str" cm="1">
        <f t="array" ref="L931">SUBSTITUTE(PROPER(_xlfn.IFS(ISTEXT(citizen_services_records_log!L931),citizen_services_records_log!L931, ISBLANK(citizen_services_records_log!L931),"None")),"Id","ID",1)</f>
        <v>Approved</v>
      </c>
      <c r="M931" s="5" t="str" cm="1">
        <f t="array" ref="M931">IF(citizen_services_records_log!M931 = "Re-opened","Re-opened",PROPER(_xlfn.IFS(ISTEXT(citizen_services_records_log!M931),citizen_services_records_log!M931, ISBLANK(citizen_services_records_log!M931),"None")))</f>
        <v>Captured</v>
      </c>
      <c r="N931" s="5" t="str" cm="1">
        <f t="array" ref="N931">(_xlfn.IFS(ISTEXT(citizen_services_records_log!N931),citizen_services_records_log!N931,ISBLANK(citizen_services_records_log!N931),"None"))</f>
        <v>Q015</v>
      </c>
      <c r="O931" s="5" t="str" cm="1">
        <f t="array" ref="O931">_xlfn.IFS(ISTEXT(citizen_services_records_log!O931),PROPER(citizen_services_records_log!O931),ISBLANK(citizen_services_records_log!O931),"None")</f>
        <v>Chris Meyer</v>
      </c>
      <c r="P931" s="4" t="str">
        <f>IF(ISBLANK(citizen_services_records_log!P931),"None",IF(ISNUMBER(citizen_services_records_log!P931),citizen_services_records_log!P931,DATE(RIGHT(citizen_services_records_log!P931,4),MID(citizen_services_records_log!P931,4,2),LEFT(citizen_services_records_log!P931,2))))</f>
        <v>None</v>
      </c>
      <c r="Q931" s="5" t="str" cm="1">
        <f t="array" ref="Q931">SUBSTITUTE(_xlfn.IFS(ISTEXT(citizen_services_records_log!Q931),PROPER(citizen_services_records_log!Q931),ISBLANK(citizen_services_records_log!Q931),"None"),"Id","ID",1)</f>
        <v>Follow-Up Call Required To Confirm Banking Details</v>
      </c>
    </row>
    <row r="932" spans="1:17" x14ac:dyDescent="0.3">
      <c r="A932" s="5" t="str">
        <f>IF(ISBLANK(citizen_services_records_log!A932),"None",(CONCATENATE(UPPER(_xlfn.TEXTBEFORE(SUBSTITUTE(citizen_services_records_log!A932, "-", ""), {"0","1","2","3","4","5","6","7","8","9"}, 1)),"-",RIGHT(citizen_services_records_log!A932,6))))</f>
        <v>CLN-000101</v>
      </c>
      <c r="B932" s="2">
        <f>IF(ISBLANK(citizen_services_records_log!B932),"None",IF(ISNUMBER(citizen_services_records_log!B932),citizen_services_records_log!B932,DATE(RIGHT(citizen_services_records_log!B932,4),MID(citizen_services_records_log!B932,4,2),LEFT(citizen_services_records_log!B932,2))))</f>
        <v>45983</v>
      </c>
      <c r="C932" s="5" t="str">
        <f>IF(citizen_services_records_log!C932 = "SASSA Grant Status Enquiry","SASSA - Grant Status Enquiry",IF(citizen_services_records_log!C932 = "SASSA Grant Application",  "SASSA - Grant Application", IF(citizen_services_records_log!C932=0,"None", citizen_services_records_log!C932)))</f>
        <v>Clinic - Chronic Medication Collection</v>
      </c>
      <c r="D932" s="5" t="str" cm="1">
        <f t="array" ref="D932">_xlfn.IFS(ISTEXT(citizen_services_records_log!D932),PROPER(citizen_services_records_log!D932),ISBLANK(citizen_services_records_log!D932),"None")</f>
        <v>Vanderbijlpark Home Affairs</v>
      </c>
      <c r="E932" s="5" t="str" cm="1">
        <f t="array" ref="E932">_xlfn.IFS(ISTEXT(citizen_services_records_log!E932),PROPER(citizen_services_records_log!E932),ISBLANK(citizen_services_records_log!E932),"None")</f>
        <v>Grace Botha</v>
      </c>
      <c r="F932" s="6" cm="1">
        <f t="array" ref="F932">_xlfn.IFS(ISBLANK(citizen_services_records_log!F932),"None", TYPE(citizen_services_records_log!F932)=1,citizen_services_records_log!F932,citizen_services_records_log!F932="ID NOT PROVIDED","ID not provided" )</f>
        <v>8710000000000</v>
      </c>
      <c r="G932" s="4">
        <f>IF(ISBLANK(citizen_services_records_log!G932),"None",IF(ISNUMBER(citizen_services_records_log!G932),citizen_services_records_log!G932,DATE(RIGHT(citizen_services_records_log!G932,4),MID(citizen_services_records_log!G932,4,2),LEFT(citizen_services_records_log!G932,2))))</f>
        <v>31964</v>
      </c>
      <c r="H932" s="5" t="str" cm="1">
        <f t="array" ref="H932">_xlfn.IFS(citizen_services_records_log!H932="M", "Male", citizen_services_records_log!H932 = "F", "Female", citizen_services_records_log!H932="male", "Male", citizen_services_records_log!H932="female","Female", ISBLANK(citizen_services_records_log!H932),"None", citizen_services_records_log!H932 = "Female", "Female", citizen_services_records_log!H932="Male","Male")</f>
        <v>Male</v>
      </c>
      <c r="I932" s="6" t="str">
        <f>IF(OR(ISBLANK(citizen_services_records_log!I932),UPPER(TRIM(citizen_services_records_log!I932))="N/A"),"None",_xlfn.LET(_xlpm.d,RIGHT(SUBSTITUTE(SUBSTITUTE(SUBSTITUTE(SUBSTITUTE(citizen_services_records_log!I932," ",""),"-",""),"(",""),")",""),9),"0"&amp;LEFT(_xlpm.d,2)&amp;" "&amp;MID(_xlpm.d,3,3)&amp;" "&amp;RIGHT(_xlpm.d,4)))</f>
        <v>None</v>
      </c>
      <c r="J932" s="5" t="str" cm="1">
        <f t="array" ref="J932">_xlfn.IFS(ISTEXT(citizen_services_records_log!J932),citizen_services_records_log!J932,ISBLANK(citizen_services_records_log!J932),"None")</f>
        <v>Ward 14</v>
      </c>
      <c r="K932" s="5" t="str" cm="1">
        <f t="array" ref="K932">_xlfn.IFS(ISTEXT(citizen_services_records_log!K932),citizen_services_records_log!K932, ISBLANK(citizen_services_records_log!K932),"None")</f>
        <v>None</v>
      </c>
      <c r="L932" s="5" t="str" cm="1">
        <f t="array" ref="L932">SUBSTITUTE(PROPER(_xlfn.IFS(ISTEXT(citizen_services_records_log!L932),citizen_services_records_log!L932, ISBLANK(citizen_services_records_log!L932),"None")),"Id","ID",1)</f>
        <v>Pending Verification</v>
      </c>
      <c r="M932" s="5" t="str" cm="1">
        <f t="array" ref="M932">IF(citizen_services_records_log!M932 = "Re-opened","Re-opened",PROPER(_xlfn.IFS(ISTEXT(citizen_services_records_log!M932),citizen_services_records_log!M932, ISBLANK(citizen_services_records_log!M932),"None")))</f>
        <v>Resolved</v>
      </c>
      <c r="N932" s="5" t="str" cm="1">
        <f t="array" ref="N932">(_xlfn.IFS(ISTEXT(citizen_services_records_log!N932),citizen_services_records_log!N932,ISBLANK(citizen_services_records_log!N932),"None"))</f>
        <v>Q182</v>
      </c>
      <c r="O932" s="5" t="str" cm="1">
        <f t="array" ref="O932">_xlfn.IFS(ISTEXT(citizen_services_records_log!O932),PROPER(citizen_services_records_log!O932),ISBLANK(citizen_services_records_log!O932),"None")</f>
        <v>Marius Nel</v>
      </c>
      <c r="P932" s="4">
        <f>IF(ISBLANK(citizen_services_records_log!P932),"None",IF(ISNUMBER(citizen_services_records_log!P932),citizen_services_records_log!P932,DATE(RIGHT(citizen_services_records_log!P932,4),MID(citizen_services_records_log!P932,4,2),LEFT(citizen_services_records_log!P932,2))))</f>
        <v>46000</v>
      </c>
      <c r="Q932" s="5" t="str" cm="1">
        <f t="array" ref="Q932">SUBSTITUTE(_xlfn.IFS(ISTEXT(citizen_services_records_log!Q932),PROPER(citizen_services_records_log!Q932),ISBLANK(citizen_services_records_log!Q932),"None"),"Id","ID",1)</f>
        <v>Urgent Case - Fast-Tracked Per Supervisor Approval</v>
      </c>
    </row>
    <row r="933" spans="1:17" x14ac:dyDescent="0.3">
      <c r="A933" s="5" t="str">
        <f>IF(ISBLANK(citizen_services_records_log!A933),"None",(CONCATENATE(UPPER(_xlfn.TEXTBEFORE(SUBSTITUTE(citizen_services_records_log!A933, "-", ""), {"0","1","2","3","4","5","6","7","8","9"}, 1)),"-",RIGHT(citizen_services_records_log!A933,6))))</f>
        <v>DHA-000172</v>
      </c>
      <c r="B933" s="2">
        <f>IF(ISBLANK(citizen_services_records_log!B933),"None",IF(ISNUMBER(citizen_services_records_log!B933),citizen_services_records_log!B933,DATE(RIGHT(citizen_services_records_log!B933,4),MID(citizen_services_records_log!B933,4,2),LEFT(citizen_services_records_log!B933,2))))</f>
        <v>46056</v>
      </c>
      <c r="C933" s="5" t="str">
        <f>IF(citizen_services_records_log!C933 = "SASSA Grant Status Enquiry","SASSA - Grant Status Enquiry",IF(citizen_services_records_log!C933 = "SASSA Grant Application",  "SASSA - Grant Application", IF(citizen_services_records_log!C933=0,"None", citizen_services_records_log!C933)))</f>
        <v>Home Affairs - Birth Certificate</v>
      </c>
      <c r="D933" s="5" t="str" cm="1">
        <f t="array" ref="D933">_xlfn.IFS(ISTEXT(citizen_services_records_log!D933),PROPER(citizen_services_records_log!D933),ISBLANK(citizen_services_records_log!D933),"None")</f>
        <v>Vanderbijlpark Home Affairs</v>
      </c>
      <c r="E933" s="5" t="str" cm="1">
        <f t="array" ref="E933">_xlfn.IFS(ISTEXT(citizen_services_records_log!E933),PROPER(citizen_services_records_log!E933),ISBLANK(citizen_services_records_log!E933),"None")</f>
        <v>Kagiso Mahlangu</v>
      </c>
      <c r="F933" s="6" t="str" cm="1">
        <f t="array" ref="F933">_xlfn.IFS(ISBLANK(citizen_services_records_log!F933),"None", TYPE(citizen_services_records_log!F933)=1,citizen_services_records_log!F933,citizen_services_records_log!F933="ID NOT PROVIDED","ID not provided" )</f>
        <v>ID not provided</v>
      </c>
      <c r="G933" s="4">
        <f>IF(ISBLANK(citizen_services_records_log!G933),"None",IF(ISNUMBER(citizen_services_records_log!G933),citizen_services_records_log!G933,DATE(RIGHT(citizen_services_records_log!G933,4),MID(citizen_services_records_log!G933,4,2),LEFT(citizen_services_records_log!G933,2))))</f>
        <v>36892</v>
      </c>
      <c r="H933" s="5" t="str" cm="1">
        <f t="array" ref="H933">_xlfn.IFS(citizen_services_records_log!H933="M", "Male", citizen_services_records_log!H933 = "F", "Female", citizen_services_records_log!H933="male", "Male", citizen_services_records_log!H933="female","Female", ISBLANK(citizen_services_records_log!H933),"None", citizen_services_records_log!H933 = "Female", "Female", citizen_services_records_log!H933="Male","Male")</f>
        <v>None</v>
      </c>
      <c r="I933" s="6" t="str">
        <f>IF(OR(ISBLANK(citizen_services_records_log!I933),UPPER(TRIM(citizen_services_records_log!I933))="N/A"),"None",_xlfn.LET(_xlpm.d,RIGHT(SUBSTITUTE(SUBSTITUTE(SUBSTITUTE(SUBSTITUTE(citizen_services_records_log!I933," ",""),"-",""),"(",""),")",""),9),"0"&amp;LEFT(_xlpm.d,2)&amp;" "&amp;MID(_xlpm.d,3,3)&amp;" "&amp;RIGHT(_xlpm.d,4)))</f>
        <v>064 969 5050</v>
      </c>
      <c r="J933" s="5" t="str" cm="1">
        <f t="array" ref="J933">_xlfn.IFS(ISTEXT(citizen_services_records_log!J933),citizen_services_records_log!J933,ISBLANK(citizen_services_records_log!J933),"None")</f>
        <v>Ward 13</v>
      </c>
      <c r="K933" s="5" t="str" cm="1">
        <f t="array" ref="K933">_xlfn.IFS(ISTEXT(citizen_services_records_log!K933),citizen_services_records_log!K933, ISBLANK(citizen_services_records_log!K933),"None")</f>
        <v>None</v>
      </c>
      <c r="L933" s="5" t="str" cm="1">
        <f t="array" ref="L933">SUBSTITUTE(PROPER(_xlfn.IFS(ISTEXT(citizen_services_records_log!L933),citizen_services_records_log!L933, ISBLANK(citizen_services_records_log!L933),"None")),"Id","ID",1)</f>
        <v>Under Review</v>
      </c>
      <c r="M933" s="5" t="str" cm="1">
        <f t="array" ref="M933">IF(citizen_services_records_log!M933 = "Re-opened","Re-opened",PROPER(_xlfn.IFS(ISTEXT(citizen_services_records_log!M933),citizen_services_records_log!M933, ISBLANK(citizen_services_records_log!M933),"None")))</f>
        <v>Captured</v>
      </c>
      <c r="N933" s="5" t="str" cm="1">
        <f t="array" ref="N933">(_xlfn.IFS(ISTEXT(citizen_services_records_log!N933),citizen_services_records_log!N933,ISBLANK(citizen_services_records_log!N933),"None"))</f>
        <v>None</v>
      </c>
      <c r="O933" s="5" t="str" cm="1">
        <f t="array" ref="O933">_xlfn.IFS(ISTEXT(citizen_services_records_log!O933),PROPER(citizen_services_records_log!O933),ISBLANK(citizen_services_records_log!O933),"None")</f>
        <v>Zanele Nel</v>
      </c>
      <c r="P933" s="4" t="str">
        <f>IF(ISBLANK(citizen_services_records_log!P933),"None",IF(ISNUMBER(citizen_services_records_log!P933),citizen_services_records_log!P933,DATE(RIGHT(citizen_services_records_log!P933,4),MID(citizen_services_records_log!P933,4,2),LEFT(citizen_services_records_log!P933,2))))</f>
        <v>None</v>
      </c>
      <c r="Q933" s="5" t="str" cm="1">
        <f t="array" ref="Q933">SUBSTITUTE(_xlfn.IFS(ISTEXT(citizen_services_records_log!Q933),PROPER(citizen_services_records_log!Q933),ISBLANK(citizen_services_records_log!Q933),"None"),"Id","ID",1)</f>
        <v>None</v>
      </c>
    </row>
    <row r="934" spans="1:17" x14ac:dyDescent="0.3">
      <c r="A934" s="5" t="str">
        <f>IF(ISBLANK(citizen_services_records_log!A934),"None",(CONCATENATE(UPPER(_xlfn.TEXTBEFORE(SUBSTITUTE(citizen_services_records_log!A934, "-", ""), {"0","1","2","3","4","5","6","7","8","9"}, 1)),"-",RIGHT(citizen_services_records_log!A934,6))))</f>
        <v>DHA-000492</v>
      </c>
      <c r="B934" s="2">
        <f>IF(ISBLANK(citizen_services_records_log!B934),"None",IF(ISNUMBER(citizen_services_records_log!B934),citizen_services_records_log!B934,DATE(RIGHT(citizen_services_records_log!B934,4),MID(citizen_services_records_log!B934,4,2),LEFT(citizen_services_records_log!B934,2))))</f>
        <v>46045</v>
      </c>
      <c r="C934" s="5" t="str">
        <f>IF(citizen_services_records_log!C934 = "SASSA Grant Status Enquiry","SASSA - Grant Status Enquiry",IF(citizen_services_records_log!C934 = "SASSA Grant Application",  "SASSA - Grant Application", IF(citizen_services_records_log!C934=0,"None", citizen_services_records_log!C934)))</f>
        <v>Home Affairs - Death Certificate</v>
      </c>
      <c r="D934" s="5" t="str" cm="1">
        <f t="array" ref="D934">_xlfn.IFS(ISTEXT(citizen_services_records_log!D934),PROPER(citizen_services_records_log!D934),ISBLANK(citizen_services_records_log!D934),"None")</f>
        <v>Meyerton Municipal Office</v>
      </c>
      <c r="E934" s="5" t="str" cm="1">
        <f t="array" ref="E934">_xlfn.IFS(ISTEXT(citizen_services_records_log!E934),PROPER(citizen_services_records_log!E934),ISBLANK(citizen_services_records_log!E934),"None")</f>
        <v>Grace Molefe</v>
      </c>
      <c r="F934" s="6" cm="1">
        <f t="array" ref="F934">_xlfn.IFS(ISBLANK(citizen_services_records_log!F934),"None", TYPE(citizen_services_records_log!F934)=1,citizen_services_records_log!F934,citizen_services_records_log!F934="ID NOT PROVIDED","ID not provided" )</f>
        <v>6810000000000</v>
      </c>
      <c r="G934" s="4">
        <f>IF(ISBLANK(citizen_services_records_log!G934),"None",IF(ISNUMBER(citizen_services_records_log!G934),citizen_services_records_log!G934,DATE(RIGHT(citizen_services_records_log!G934,4),MID(citizen_services_records_log!G934,4,2),LEFT(citizen_services_records_log!G934,2))))</f>
        <v>25112</v>
      </c>
      <c r="H934" s="5" t="str" cm="1">
        <f t="array" ref="H934">_xlfn.IFS(citizen_services_records_log!H934="M", "Male", citizen_services_records_log!H934 = "F", "Female", citizen_services_records_log!H934="male", "Male", citizen_services_records_log!H934="female","Female", ISBLANK(citizen_services_records_log!H934),"None", citizen_services_records_log!H934 = "Female", "Female", citizen_services_records_log!H934="Male","Male")</f>
        <v>Female</v>
      </c>
      <c r="I934" s="6" t="str">
        <f>IF(OR(ISBLANK(citizen_services_records_log!I934),UPPER(TRIM(citizen_services_records_log!I934))="N/A"),"None",_xlfn.LET(_xlpm.d,RIGHT(SUBSTITUTE(SUBSTITUTE(SUBSTITUTE(SUBSTITUTE(citizen_services_records_log!I934," ",""),"-",""),"(",""),")",""),9),"0"&amp;LEFT(_xlpm.d,2)&amp;" "&amp;MID(_xlpm.d,3,3)&amp;" "&amp;RIGHT(_xlpm.d,4)))</f>
        <v>066 581 3044</v>
      </c>
      <c r="J934" s="5" t="str" cm="1">
        <f t="array" ref="J934">_xlfn.IFS(ISTEXT(citizen_services_records_log!J934),citizen_services_records_log!J934,ISBLANK(citizen_services_records_log!J934),"None")</f>
        <v>None</v>
      </c>
      <c r="K934" s="5" t="str" cm="1">
        <f t="array" ref="K934">_xlfn.IFS(ISTEXT(citizen_services_records_log!K934),citizen_services_records_log!K934, ISBLANK(citizen_services_records_log!K934),"None")</f>
        <v>None</v>
      </c>
      <c r="L934" s="5" t="str" cm="1">
        <f t="array" ref="L934">SUBSTITUTE(PROPER(_xlfn.IFS(ISTEXT(citizen_services_records_log!L934),citizen_services_records_log!L934, ISBLANK(citizen_services_records_log!L934),"None")),"Id","ID",1)</f>
        <v>Complete</v>
      </c>
      <c r="M934" s="5" t="str" cm="1">
        <f t="array" ref="M934">IF(citizen_services_records_log!M934 = "Re-opened","Re-opened",PROPER(_xlfn.IFS(ISTEXT(citizen_services_records_log!M934),citizen_services_records_log!M934, ISBLANK(citizen_services_records_log!M934),"None")))</f>
        <v>None</v>
      </c>
      <c r="N934" s="5" t="str" cm="1">
        <f t="array" ref="N934">(_xlfn.IFS(ISTEXT(citizen_services_records_log!N934),citizen_services_records_log!N934,ISBLANK(citizen_services_records_log!N934),"None"))</f>
        <v>Q008</v>
      </c>
      <c r="O934" s="5" t="str" cm="1">
        <f t="array" ref="O934">_xlfn.IFS(ISTEXT(citizen_services_records_log!O934),PROPER(citizen_services_records_log!O934),ISBLANK(citizen_services_records_log!O934),"None")</f>
        <v>Palesa Swart</v>
      </c>
      <c r="P934" s="4" t="str">
        <f>IF(ISBLANK(citizen_services_records_log!P934),"None",IF(ISNUMBER(citizen_services_records_log!P934),citizen_services_records_log!P934,DATE(RIGHT(citizen_services_records_log!P934,4),MID(citizen_services_records_log!P934,4,2),LEFT(citizen_services_records_log!P934,2))))</f>
        <v>None</v>
      </c>
      <c r="Q934" s="5" t="str" cm="1">
        <f t="array" ref="Q934">SUBSTITUTE(_xlfn.IFS(ISTEXT(citizen_services_records_log!Q934),PROPER(citizen_services_records_log!Q934),ISBLANK(citizen_services_records_log!Q934),"None"),"Id","ID",1)</f>
        <v>Follow-Up Call Required To Confirm Banking Details</v>
      </c>
    </row>
    <row r="935" spans="1:17" x14ac:dyDescent="0.3">
      <c r="A935" s="5" t="str">
        <f>IF(ISBLANK(citizen_services_records_log!A935),"None",(CONCATENATE(UPPER(_xlfn.TEXTBEFORE(SUBSTITUTE(citizen_services_records_log!A935, "-", ""), {"0","1","2","3","4","5","6","7","8","9"}, 1)),"-",RIGHT(citizen_services_records_log!A935,6))))</f>
        <v>DHA-000703</v>
      </c>
      <c r="B935" s="2">
        <f>IF(ISBLANK(citizen_services_records_log!B935),"None",IF(ISNUMBER(citizen_services_records_log!B935),citizen_services_records_log!B935,DATE(RIGHT(citizen_services_records_log!B935,4),MID(citizen_services_records_log!B935,4,2),LEFT(citizen_services_records_log!B935,2))))</f>
        <v>46070</v>
      </c>
      <c r="C935" s="5" t="str">
        <f>IF(citizen_services_records_log!C935 = "SASSA Grant Status Enquiry","SASSA - Grant Status Enquiry",IF(citizen_services_records_log!C935 = "SASSA Grant Application",  "SASSA - Grant Application", IF(citizen_services_records_log!C935=0,"None", citizen_services_records_log!C935)))</f>
        <v>Home Affairs - Death Certificate</v>
      </c>
      <c r="D935" s="5" t="str" cm="1">
        <f t="array" ref="D935">_xlfn.IFS(ISTEXT(citizen_services_records_log!D935),PROPER(citizen_services_records_log!D935),ISBLANK(citizen_services_records_log!D935),"None")</f>
        <v>Sebokeng Sassa Office</v>
      </c>
      <c r="E935" s="5" t="str" cm="1">
        <f t="array" ref="E935">_xlfn.IFS(ISTEXT(citizen_services_records_log!E935),PROPER(citizen_services_records_log!E935),ISBLANK(citizen_services_records_log!E935),"None")</f>
        <v>Kagiso Mokgadi</v>
      </c>
      <c r="F935" s="6" cm="1">
        <f t="array" ref="F935">_xlfn.IFS(ISBLANK(citizen_services_records_log!F935),"None", TYPE(citizen_services_records_log!F935)=1,citizen_services_records_log!F935,citizen_services_records_log!F935="ID NOT PROVIDED","ID not provided" )</f>
        <v>5510000000000</v>
      </c>
      <c r="G935" s="4">
        <f>IF(ISBLANK(citizen_services_records_log!G935),"None",IF(ISNUMBER(citizen_services_records_log!G935),citizen_services_records_log!G935,DATE(RIGHT(citizen_services_records_log!G935,4),MID(citizen_services_records_log!G935,4,2),LEFT(citizen_services_records_log!G935,2))))</f>
        <v>20217</v>
      </c>
      <c r="H935" s="5" t="str" cm="1">
        <f t="array" ref="H935">_xlfn.IFS(citizen_services_records_log!H935="M", "Male", citizen_services_records_log!H935 = "F", "Female", citizen_services_records_log!H935="male", "Male", citizen_services_records_log!H935="female","Female", ISBLANK(citizen_services_records_log!H935),"None", citizen_services_records_log!H935 = "Female", "Female", citizen_services_records_log!H935="Male","Male")</f>
        <v>Female</v>
      </c>
      <c r="I935" s="6" t="str">
        <f>IF(OR(ISBLANK(citizen_services_records_log!I935),UPPER(TRIM(citizen_services_records_log!I935))="N/A"),"None",_xlfn.LET(_xlpm.d,RIGHT(SUBSTITUTE(SUBSTITUTE(SUBSTITUTE(SUBSTITUTE(citizen_services_records_log!I935," ",""),"-",""),"(",""),")",""),9),"0"&amp;LEFT(_xlpm.d,2)&amp;" "&amp;MID(_xlpm.d,3,3)&amp;" "&amp;RIGHT(_xlpm.d,4)))</f>
        <v>065 892 7023</v>
      </c>
      <c r="J935" s="5" t="str" cm="1">
        <f t="array" ref="J935">_xlfn.IFS(ISTEXT(citizen_services_records_log!J935),citizen_services_records_log!J935,ISBLANK(citizen_services_records_log!J935),"None")</f>
        <v>Ward 16</v>
      </c>
      <c r="K935" s="5" t="str" cm="1">
        <f t="array" ref="K935">_xlfn.IFS(ISTEXT(citizen_services_records_log!K935),citizen_services_records_log!K935, ISBLANK(citizen_services_records_log!K935),"None")</f>
        <v>None</v>
      </c>
      <c r="L935" s="5" t="str" cm="1">
        <f t="array" ref="L935">SUBSTITUTE(PROPER(_xlfn.IFS(ISTEXT(citizen_services_records_log!L935),citizen_services_records_log!L935, ISBLANK(citizen_services_records_log!L935),"None")),"Id","ID",1)</f>
        <v>Complete</v>
      </c>
      <c r="M935" s="5" t="str" cm="1">
        <f t="array" ref="M935">IF(citizen_services_records_log!M935 = "Re-opened","Re-opened",PROPER(_xlfn.IFS(ISTEXT(citizen_services_records_log!M935),citizen_services_records_log!M935, ISBLANK(citizen_services_records_log!M935),"None")))</f>
        <v>None</v>
      </c>
      <c r="N935" s="5" t="str" cm="1">
        <f t="array" ref="N935">(_xlfn.IFS(ISTEXT(citizen_services_records_log!N935),citizen_services_records_log!N935,ISBLANK(citizen_services_records_log!N935),"None"))</f>
        <v>Q240</v>
      </c>
      <c r="O935" s="5" t="str" cm="1">
        <f t="array" ref="O935">_xlfn.IFS(ISTEXT(citizen_services_records_log!O935),PROPER(citizen_services_records_log!O935),ISBLANK(citizen_services_records_log!O935),"None")</f>
        <v>Werner Meyer</v>
      </c>
      <c r="P935" s="4" t="str">
        <f>IF(ISBLANK(citizen_services_records_log!P935),"None",IF(ISNUMBER(citizen_services_records_log!P935),citizen_services_records_log!P935,DATE(RIGHT(citizen_services_records_log!P935,4),MID(citizen_services_records_log!P935,4,2),LEFT(citizen_services_records_log!P935,2))))</f>
        <v>None</v>
      </c>
      <c r="Q935" s="5" t="str" cm="1">
        <f t="array" ref="Q935">SUBSTITUTE(_xlfn.IFS(ISTEXT(citizen_services_records_log!Q935),PROPER(citizen_services_records_log!Q935),ISBLANK(citizen_services_records_log!Q935),"None"),"Id","ID",1)</f>
        <v>System Offline - Captured Manually, Will Upload Later</v>
      </c>
    </row>
    <row r="936" spans="1:17" x14ac:dyDescent="0.3">
      <c r="A936" s="5" t="str">
        <f>IF(ISBLANK(citizen_services_records_log!A936),"None",(CONCATENATE(UPPER(_xlfn.TEXTBEFORE(SUBSTITUTE(citizen_services_records_log!A936, "-", ""), {"0","1","2","3","4","5","6","7","8","9"}, 1)),"-",RIGHT(citizen_services_records_log!A936,6))))</f>
        <v>DHA-000990</v>
      </c>
      <c r="B936" s="2">
        <f>IF(ISBLANK(citizen_services_records_log!B936),"None",IF(ISNUMBER(citizen_services_records_log!B936),citizen_services_records_log!B936,DATE(RIGHT(citizen_services_records_log!B936,4),MID(citizen_services_records_log!B936,4,2),LEFT(citizen_services_records_log!B936,2))))</f>
        <v>46041</v>
      </c>
      <c r="C936" s="5" t="str">
        <f>IF(citizen_services_records_log!C936 = "SASSA Grant Status Enquiry","SASSA - Grant Status Enquiry",IF(citizen_services_records_log!C936 = "SASSA Grant Application",  "SASSA - Grant Application", IF(citizen_services_records_log!C936=0,"None", citizen_services_records_log!C936)))</f>
        <v>Home Affairs - Birth Certificate</v>
      </c>
      <c r="D936" s="5" t="str" cm="1">
        <f t="array" ref="D936">_xlfn.IFS(ISTEXT(citizen_services_records_log!D936),PROPER(citizen_services_records_log!D936),ISBLANK(citizen_services_records_log!D936),"None")</f>
        <v>Emfuleni Municipal Office</v>
      </c>
      <c r="E936" s="5" t="str" cm="1">
        <f t="array" ref="E936">_xlfn.IFS(ISTEXT(citizen_services_records_log!E936),PROPER(citizen_services_records_log!E936),ISBLANK(citizen_services_records_log!E936),"None")</f>
        <v>Willem Radebe</v>
      </c>
      <c r="F936" s="6" cm="1">
        <f t="array" ref="F936">_xlfn.IFS(ISBLANK(citizen_services_records_log!F936),"None", TYPE(citizen_services_records_log!F936)=1,citizen_services_records_log!F936,citizen_services_records_log!F936="ID NOT PROVIDED","ID not provided" )</f>
        <v>5300000000000</v>
      </c>
      <c r="G936" s="4">
        <f>IF(ISBLANK(citizen_services_records_log!G936),"None",IF(ISNUMBER(citizen_services_records_log!G936),citizen_services_records_log!G936,DATE(RIGHT(citizen_services_records_log!G936,4),MID(citizen_services_records_log!G936,4,2),LEFT(citizen_services_records_log!G936,2))))</f>
        <v>19374</v>
      </c>
      <c r="H936" s="5" t="str" cm="1">
        <f t="array" ref="H936">_xlfn.IFS(citizen_services_records_log!H936="M", "Male", citizen_services_records_log!H936 = "F", "Female", citizen_services_records_log!H936="male", "Male", citizen_services_records_log!H936="female","Female", ISBLANK(citizen_services_records_log!H936),"None", citizen_services_records_log!H936 = "Female", "Female", citizen_services_records_log!H936="Male","Male")</f>
        <v>None</v>
      </c>
      <c r="I936" s="6" t="str">
        <f>IF(OR(ISBLANK(citizen_services_records_log!I936),UPPER(TRIM(citizen_services_records_log!I936))="N/A"),"None",_xlfn.LET(_xlpm.d,RIGHT(SUBSTITUTE(SUBSTITUTE(SUBSTITUTE(SUBSTITUTE(citizen_services_records_log!I936," ",""),"-",""),"(",""),")",""),9),"0"&amp;LEFT(_xlpm.d,2)&amp;" "&amp;MID(_xlpm.d,3,3)&amp;" "&amp;RIGHT(_xlpm.d,4)))</f>
        <v>075 583 0049</v>
      </c>
      <c r="J936" s="5" t="str" cm="1">
        <f t="array" ref="J936">_xlfn.IFS(ISTEXT(citizen_services_records_log!J936),citizen_services_records_log!J936,ISBLANK(citizen_services_records_log!J936),"None")</f>
        <v>None</v>
      </c>
      <c r="K936" s="5" t="str" cm="1">
        <f t="array" ref="K936">_xlfn.IFS(ISTEXT(citizen_services_records_log!K936),citizen_services_records_log!K936, ISBLANK(citizen_services_records_log!K936),"None")</f>
        <v>None</v>
      </c>
      <c r="L936" s="5" t="str" cm="1">
        <f t="array" ref="L936">SUBSTITUTE(PROPER(_xlfn.IFS(ISTEXT(citizen_services_records_log!L936),citizen_services_records_log!L936, ISBLANK(citizen_services_records_log!L936),"None")),"Id","ID",1)</f>
        <v>None</v>
      </c>
      <c r="M936" s="5" t="str" cm="1">
        <f t="array" ref="M936">IF(citizen_services_records_log!M936 = "Re-opened","Re-opened",PROPER(_xlfn.IFS(ISTEXT(citizen_services_records_log!M936),citizen_services_records_log!M936, ISBLANK(citizen_services_records_log!M936),"None")))</f>
        <v>Closed</v>
      </c>
      <c r="N936" s="5" t="str" cm="1">
        <f t="array" ref="N936">(_xlfn.IFS(ISTEXT(citizen_services_records_log!N936),citizen_services_records_log!N936,ISBLANK(citizen_services_records_log!N936),"None"))</f>
        <v>Q036</v>
      </c>
      <c r="O936" s="5" t="str" cm="1">
        <f t="array" ref="O936">_xlfn.IFS(ISTEXT(citizen_services_records_log!O936),PROPER(citizen_services_records_log!O936),ISBLANK(citizen_services_records_log!O936),"None")</f>
        <v>Deon Mahlangu</v>
      </c>
      <c r="P936" s="4" t="str">
        <f>IF(ISBLANK(citizen_services_records_log!P936),"None",IF(ISNUMBER(citizen_services_records_log!P936),citizen_services_records_log!P936,DATE(RIGHT(citizen_services_records_log!P936,4),MID(citizen_services_records_log!P936,4,2),LEFT(citizen_services_records_log!P936,2))))</f>
        <v>None</v>
      </c>
      <c r="Q936" s="5" t="str" cm="1">
        <f t="array" ref="Q936">SUBSTITUTE(_xlfn.IFS(ISTEXT(citizen_services_records_log!Q936),PROPER(citizen_services_records_log!Q936),ISBLANK(citizen_services_records_log!Q936),"None"),"Id","ID",1)</f>
        <v>Urgent Case - Fast-Tracked Per Supervisor Approval</v>
      </c>
    </row>
    <row r="937" spans="1:17" x14ac:dyDescent="0.3">
      <c r="A937" s="5" t="str">
        <f>IF(ISBLANK(citizen_services_records_log!A937),"None",(CONCATENATE(UPPER(_xlfn.TEXTBEFORE(SUBSTITUTE(citizen_services_records_log!A937, "-", ""), {"0","1","2","3","4","5","6","7","8","9"}, 1)),"-",RIGHT(citizen_services_records_log!A937,6))))</f>
        <v>MUN-000454</v>
      </c>
      <c r="B937" s="2" t="str">
        <f>IF(ISBLANK(citizen_services_records_log!B937),"None",IF(ISNUMBER(citizen_services_records_log!B937),citizen_services_records_log!B937,DATE(RIGHT(citizen_services_records_log!B937,4),MID(citizen_services_records_log!B937,4,2),LEFT(citizen_services_records_log!B937,2))))</f>
        <v>None</v>
      </c>
      <c r="C937" s="5" t="str">
        <f>IF(citizen_services_records_log!C937 = "SASSA Grant Status Enquiry","SASSA - Grant Status Enquiry",IF(citizen_services_records_log!C937 = "SASSA Grant Application",  "SASSA - Grant Application", IF(citizen_services_records_log!C937=0,"None", citizen_services_records_log!C937)))</f>
        <v>Municipal - Account Query</v>
      </c>
      <c r="D937" s="5" t="str" cm="1">
        <f t="array" ref="D937">_xlfn.IFS(ISTEXT(citizen_services_records_log!D937),PROPER(citizen_services_records_log!D937),ISBLANK(citizen_services_records_log!D937),"None")</f>
        <v>Emfuleni Municipal Office</v>
      </c>
      <c r="E937" s="5" t="str" cm="1">
        <f t="array" ref="E937">_xlfn.IFS(ISTEXT(citizen_services_records_log!E937),PROPER(citizen_services_records_log!E937),ISBLANK(citizen_services_records_log!E937),"None")</f>
        <v>Tumelo Mokoena</v>
      </c>
      <c r="F937" s="6" cm="1">
        <f t="array" ref="F937">_xlfn.IFS(ISBLANK(citizen_services_records_log!F937),"None", TYPE(citizen_services_records_log!F937)=1,citizen_services_records_log!F937,citizen_services_records_log!F937="ID NOT PROVIDED","ID not provided" )</f>
        <v>5600000000000</v>
      </c>
      <c r="G937" s="4" t="str">
        <f>IF(ISBLANK(citizen_services_records_log!G937),"None",IF(ISNUMBER(citizen_services_records_log!G937),citizen_services_records_log!G937,DATE(RIGHT(citizen_services_records_log!G937,4),MID(citizen_services_records_log!G937,4,2),LEFT(citizen_services_records_log!G937,2))))</f>
        <v>None</v>
      </c>
      <c r="H937" s="5" t="str" cm="1">
        <f t="array" ref="H937">_xlfn.IFS(citizen_services_records_log!H937="M", "Male", citizen_services_records_log!H937 = "F", "Female", citizen_services_records_log!H937="male", "Male", citizen_services_records_log!H937="female","Female", ISBLANK(citizen_services_records_log!H937),"None", citizen_services_records_log!H937 = "Female", "Female", citizen_services_records_log!H937="Male","Male")</f>
        <v>Male</v>
      </c>
      <c r="I937" s="6" t="str">
        <f>IF(OR(ISBLANK(citizen_services_records_log!I937),UPPER(TRIM(citizen_services_records_log!I937))="N/A"),"None",_xlfn.LET(_xlpm.d,RIGHT(SUBSTITUTE(SUBSTITUTE(SUBSTITUTE(SUBSTITUTE(citizen_services_records_log!I937," ",""),"-",""),"(",""),")",""),9),"0"&amp;LEFT(_xlpm.d,2)&amp;" "&amp;MID(_xlpm.d,3,3)&amp;" "&amp;RIGHT(_xlpm.d,4)))</f>
        <v>068 270 5984</v>
      </c>
      <c r="J937" s="5" t="str" cm="1">
        <f t="array" ref="J937">_xlfn.IFS(ISTEXT(citizen_services_records_log!J937),citizen_services_records_log!J937,ISBLANK(citizen_services_records_log!J937),"None")</f>
        <v>Ward 23</v>
      </c>
      <c r="K937" s="5" t="str" cm="1">
        <f t="array" ref="K937">_xlfn.IFS(ISTEXT(citizen_services_records_log!K937),citizen_services_records_log!K937, ISBLANK(citizen_services_records_log!K937),"None")</f>
        <v>None</v>
      </c>
      <c r="L937" s="5" t="str" cm="1">
        <f t="array" ref="L937">SUBSTITUTE(PROPER(_xlfn.IFS(ISTEXT(citizen_services_records_log!L937),citizen_services_records_log!L937, ISBLANK(citizen_services_records_log!L937),"None")),"Id","ID",1)</f>
        <v>Incomplete - Missing Proof Of Residence</v>
      </c>
      <c r="M937" s="5" t="str" cm="1">
        <f t="array" ref="M937">IF(citizen_services_records_log!M937 = "Re-opened","Re-opened",PROPER(_xlfn.IFS(ISTEXT(citizen_services_records_log!M937),citizen_services_records_log!M937, ISBLANK(citizen_services_records_log!M937),"None")))</f>
        <v>Pending</v>
      </c>
      <c r="N937" s="5" t="str" cm="1">
        <f t="array" ref="N937">(_xlfn.IFS(ISTEXT(citizen_services_records_log!N937),citizen_services_records_log!N937,ISBLANK(citizen_services_records_log!N937),"None"))</f>
        <v>Q250</v>
      </c>
      <c r="O937" s="5" t="str" cm="1">
        <f t="array" ref="O937">_xlfn.IFS(ISTEXT(citizen_services_records_log!O937),PROPER(citizen_services_records_log!O937),ISBLANK(citizen_services_records_log!O937),"None")</f>
        <v>Palesa Radebe</v>
      </c>
      <c r="P937" s="4">
        <f>IF(ISBLANK(citizen_services_records_log!P937),"None",IF(ISNUMBER(citizen_services_records_log!P937),citizen_services_records_log!P937,DATE(RIGHT(citizen_services_records_log!P937,4),MID(citizen_services_records_log!P937,4,2),LEFT(citizen_services_records_log!P937,2))))</f>
        <v>46295</v>
      </c>
      <c r="Q937" s="5" t="str" cm="1">
        <f t="array" ref="Q937">SUBSTITUTE(_xlfn.IFS(ISTEXT(citizen_services_records_log!Q937),PROPER(citizen_services_records_log!Q937),ISBLANK(citizen_services_records_log!Q937),"None"),"Id","ID",1)</f>
        <v>Grant Payment Query - Referred To Sassa Call Centre</v>
      </c>
    </row>
    <row r="938" spans="1:17" x14ac:dyDescent="0.3">
      <c r="A938" s="5" t="str">
        <f>IF(ISBLANK(citizen_services_records_log!A938),"None",(CONCATENATE(UPPER(_xlfn.TEXTBEFORE(SUBSTITUTE(citizen_services_records_log!A938, "-", ""), {"0","1","2","3","4","5","6","7","8","9"}, 1)),"-",RIGHT(citizen_services_records_log!A938,6))))</f>
        <v>CLN-000111</v>
      </c>
      <c r="B938" s="2">
        <f>IF(ISBLANK(citizen_services_records_log!B938),"None",IF(ISNUMBER(citizen_services_records_log!B938),citizen_services_records_log!B938,DATE(RIGHT(citizen_services_records_log!B938,4),MID(citizen_services_records_log!B938,4,2),LEFT(citizen_services_records_log!B938,2))))</f>
        <v>46143</v>
      </c>
      <c r="C938" s="5" t="str">
        <f>IF(citizen_services_records_log!C938 = "SASSA Grant Status Enquiry","SASSA - Grant Status Enquiry",IF(citizen_services_records_log!C938 = "SASSA Grant Application",  "SASSA - Grant Application", IF(citizen_services_records_log!C938=0,"None", citizen_services_records_log!C938)))</f>
        <v>Clinic - General Consultation</v>
      </c>
      <c r="D938" s="5" t="str" cm="1">
        <f t="array" ref="D938">_xlfn.IFS(ISTEXT(citizen_services_records_log!D938),PROPER(citizen_services_records_log!D938),ISBLANK(citizen_services_records_log!D938),"None")</f>
        <v>Vereeniging Home Affairs</v>
      </c>
      <c r="E938" s="5" t="str" cm="1">
        <f t="array" ref="E938">_xlfn.IFS(ISTEXT(citizen_services_records_log!E938),PROPER(citizen_services_records_log!E938),ISBLANK(citizen_services_records_log!E938),"None")</f>
        <v>Mandla Mokoena</v>
      </c>
      <c r="F938" s="6" cm="1">
        <f t="array" ref="F938">_xlfn.IFS(ISBLANK(citizen_services_records_log!F938),"None", TYPE(citizen_services_records_log!F938)=1,citizen_services_records_log!F938,citizen_services_records_log!F938="ID NOT PROVIDED","ID not provided" )</f>
        <v>6910000000000</v>
      </c>
      <c r="G938" s="4">
        <f>IF(ISBLANK(citizen_services_records_log!G938),"None",IF(ISNUMBER(citizen_services_records_log!G938),citizen_services_records_log!G938,DATE(RIGHT(citizen_services_records_log!G938,4),MID(citizen_services_records_log!G938,4,2),LEFT(citizen_services_records_log!G938,2))))</f>
        <v>25413</v>
      </c>
      <c r="H938" s="5" t="str" cm="1">
        <f t="array" ref="H938">_xlfn.IFS(citizen_services_records_log!H938="M", "Male", citizen_services_records_log!H938 = "F", "Female", citizen_services_records_log!H938="male", "Male", citizen_services_records_log!H938="female","Female", ISBLANK(citizen_services_records_log!H938),"None", citizen_services_records_log!H938 = "Female", "Female", citizen_services_records_log!H938="Male","Male")</f>
        <v>Male</v>
      </c>
      <c r="I938" s="6" t="str">
        <f>IF(OR(ISBLANK(citizen_services_records_log!I938),UPPER(TRIM(citizen_services_records_log!I938))="N/A"),"None",_xlfn.LET(_xlpm.d,RIGHT(SUBSTITUTE(SUBSTITUTE(SUBSTITUTE(SUBSTITUTE(citizen_services_records_log!I938," ",""),"-",""),"(",""),")",""),9),"0"&amp;LEFT(_xlpm.d,2)&amp;" "&amp;MID(_xlpm.d,3,3)&amp;" "&amp;RIGHT(_xlpm.d,4)))</f>
        <v>077 919 9319</v>
      </c>
      <c r="J938" s="5" t="str" cm="1">
        <f t="array" ref="J938">_xlfn.IFS(ISTEXT(citizen_services_records_log!J938),citizen_services_records_log!J938,ISBLANK(citizen_services_records_log!J938),"None")</f>
        <v>None</v>
      </c>
      <c r="K938" s="5" t="str" cm="1">
        <f t="array" ref="K938">_xlfn.IFS(ISTEXT(citizen_services_records_log!K938),citizen_services_records_log!K938, ISBLANK(citizen_services_records_log!K938),"None")</f>
        <v>None</v>
      </c>
      <c r="L938" s="5" t="str" cm="1">
        <f t="array" ref="L938">SUBSTITUTE(PROPER(_xlfn.IFS(ISTEXT(citizen_services_records_log!L938),citizen_services_records_log!L938, ISBLANK(citizen_services_records_log!L938),"None")),"Id","ID",1)</f>
        <v>Complete</v>
      </c>
      <c r="M938" s="5" t="str" cm="1">
        <f t="array" ref="M938">IF(citizen_services_records_log!M938 = "Re-opened","Re-opened",PROPER(_xlfn.IFS(ISTEXT(citizen_services_records_log!M938),citizen_services_records_log!M938, ISBLANK(citizen_services_records_log!M938),"None")))</f>
        <v>Re-opened</v>
      </c>
      <c r="N938" s="5" t="str" cm="1">
        <f t="array" ref="N938">(_xlfn.IFS(ISTEXT(citizen_services_records_log!N938),citizen_services_records_log!N938,ISBLANK(citizen_services_records_log!N938),"None"))</f>
        <v>Q271</v>
      </c>
      <c r="O938" s="5" t="str" cm="1">
        <f t="array" ref="O938">_xlfn.IFS(ISTEXT(citizen_services_records_log!O938),PROPER(citizen_services_records_log!O938),ISBLANK(citizen_services_records_log!O938),"None")</f>
        <v>Deon Mahlangu</v>
      </c>
      <c r="P938" s="4" t="str">
        <f>IF(ISBLANK(citizen_services_records_log!P938),"None",IF(ISNUMBER(citizen_services_records_log!P938),citizen_services_records_log!P938,DATE(RIGHT(citizen_services_records_log!P938,4),MID(citizen_services_records_log!P938,4,2),LEFT(citizen_services_records_log!P938,2))))</f>
        <v>None</v>
      </c>
      <c r="Q938" s="5" t="str" cm="1">
        <f t="array" ref="Q938">SUBSTITUTE(_xlfn.IFS(ISTEXT(citizen_services_records_log!Q938),PROPER(citizen_services_records_log!Q938),ISBLANK(citizen_services_records_log!Q938),"None"),"Id","ID",1)</f>
        <v>Applicant Did Not Bring Required Supporting Documents</v>
      </c>
    </row>
    <row r="939" spans="1:17" x14ac:dyDescent="0.3">
      <c r="A939" s="5" t="str">
        <f>IF(ISBLANK(citizen_services_records_log!A939),"None",(CONCATENATE(UPPER(_xlfn.TEXTBEFORE(SUBSTITUTE(citizen_services_records_log!A939, "-", ""), {"0","1","2","3","4","5","6","7","8","9"}, 1)),"-",RIGHT(citizen_services_records_log!A939,6))))</f>
        <v>CLN-000656</v>
      </c>
      <c r="B939" s="2">
        <f>IF(ISBLANK(citizen_services_records_log!B939),"None",IF(ISNUMBER(citizen_services_records_log!B939),citizen_services_records_log!B939,DATE(RIGHT(citizen_services_records_log!B939,4),MID(citizen_services_records_log!B939,4,2),LEFT(citizen_services_records_log!B939,2))))</f>
        <v>46125</v>
      </c>
      <c r="C939" s="5" t="str">
        <f>IF(citizen_services_records_log!C939 = "SASSA Grant Status Enquiry","SASSA - Grant Status Enquiry",IF(citizen_services_records_log!C939 = "SASSA Grant Application",  "SASSA - Grant Application", IF(citizen_services_records_log!C939=0,"None", citizen_services_records_log!C939)))</f>
        <v>Clinic - General Consultation</v>
      </c>
      <c r="D939" s="5" t="str" cm="1">
        <f t="array" ref="D939">_xlfn.IFS(ISTEXT(citizen_services_records_log!D939),PROPER(citizen_services_records_log!D939),ISBLANK(citizen_services_records_log!D939),"None")</f>
        <v>Emfuleni Municipal Office</v>
      </c>
      <c r="E939" s="5" t="str" cm="1">
        <f t="array" ref="E939">_xlfn.IFS(ISTEXT(citizen_services_records_log!E939),PROPER(citizen_services_records_log!E939),ISBLANK(citizen_services_records_log!E939),"None")</f>
        <v>Sizwe Mahlangu</v>
      </c>
      <c r="F939" s="6" cm="1">
        <f t="array" ref="F939">_xlfn.IFS(ISBLANK(citizen_services_records_log!F939),"None", TYPE(citizen_services_records_log!F939)=1,citizen_services_records_log!F939,citizen_services_records_log!F939="ID NOT PROVIDED","ID not provided" )</f>
        <v>8810000000000</v>
      </c>
      <c r="G939" s="4">
        <f>IF(ISBLANK(citizen_services_records_log!G939),"None",IF(ISNUMBER(citizen_services_records_log!G939),citizen_services_records_log!G939,DATE(RIGHT(citizen_services_records_log!G939,4),MID(citizen_services_records_log!G939,4,2),LEFT(citizen_services_records_log!G939,2))))</f>
        <v>32430</v>
      </c>
      <c r="H939" s="5" t="str" cm="1">
        <f t="array" ref="H939">_xlfn.IFS(citizen_services_records_log!H939="M", "Male", citizen_services_records_log!H939 = "F", "Female", citizen_services_records_log!H939="male", "Male", citizen_services_records_log!H939="female","Female", ISBLANK(citizen_services_records_log!H939),"None", citizen_services_records_log!H939 = "Female", "Female", citizen_services_records_log!H939="Male","Male")</f>
        <v>None</v>
      </c>
      <c r="I939" s="6" t="str">
        <f>IF(OR(ISBLANK(citizen_services_records_log!I939),UPPER(TRIM(citizen_services_records_log!I939))="N/A"),"None",_xlfn.LET(_xlpm.d,RIGHT(SUBSTITUTE(SUBSTITUTE(SUBSTITUTE(SUBSTITUTE(citizen_services_records_log!I939," ",""),"-",""),"(",""),")",""),9),"0"&amp;LEFT(_xlpm.d,2)&amp;" "&amp;MID(_xlpm.d,3,3)&amp;" "&amp;RIGHT(_xlpm.d,4)))</f>
        <v>None</v>
      </c>
      <c r="J939" s="5" t="str" cm="1">
        <f t="array" ref="J939">_xlfn.IFS(ISTEXT(citizen_services_records_log!J939),citizen_services_records_log!J939,ISBLANK(citizen_services_records_log!J939),"None")</f>
        <v>Ward 8</v>
      </c>
      <c r="K939" s="5" t="str" cm="1">
        <f t="array" ref="K939">_xlfn.IFS(ISTEXT(citizen_services_records_log!K939),citizen_services_records_log!K939, ISBLANK(citizen_services_records_log!K939),"None")</f>
        <v>None</v>
      </c>
      <c r="L939" s="5" t="str" cm="1">
        <f t="array" ref="L939">SUBSTITUTE(PROPER(_xlfn.IFS(ISTEXT(citizen_services_records_log!L939),citizen_services_records_log!L939, ISBLANK(citizen_services_records_log!L939),"None")),"Id","ID",1)</f>
        <v>Complete</v>
      </c>
      <c r="M939" s="5" t="str" cm="1">
        <f t="array" ref="M939">IF(citizen_services_records_log!M939 = "Re-opened","Re-opened",PROPER(_xlfn.IFS(ISTEXT(citizen_services_records_log!M939),citizen_services_records_log!M939, ISBLANK(citizen_services_records_log!M939),"None")))</f>
        <v>Resolved</v>
      </c>
      <c r="N939" s="5" t="str" cm="1">
        <f t="array" ref="N939">(_xlfn.IFS(ISTEXT(citizen_services_records_log!N939),citizen_services_records_log!N939,ISBLANK(citizen_services_records_log!N939),"None"))</f>
        <v>Q265</v>
      </c>
      <c r="O939" s="5" t="str" cm="1">
        <f t="array" ref="O939">_xlfn.IFS(ISTEXT(citizen_services_records_log!O939),PROPER(citizen_services_records_log!O939),ISBLANK(citizen_services_records_log!O939),"None")</f>
        <v>Lerato Nel</v>
      </c>
      <c r="P939" s="4" t="str">
        <f>IF(ISBLANK(citizen_services_records_log!P939),"None",IF(ISNUMBER(citizen_services_records_log!P939),citizen_services_records_log!P939,DATE(RIGHT(citizen_services_records_log!P939,4),MID(citizen_services_records_log!P939,4,2),LEFT(citizen_services_records_log!P939,2))))</f>
        <v>None</v>
      </c>
      <c r="Q939" s="5" t="str" cm="1">
        <f t="array" ref="Q939">SUBSTITUTE(_xlfn.IFS(ISTEXT(citizen_services_records_log!Q939),PROPER(citizen_services_records_log!Q939),ISBLANK(citizen_services_records_log!Q939),"None"),"Id","ID",1)</f>
        <v>Client To Return With Proof Of Residence</v>
      </c>
    </row>
    <row r="940" spans="1:17" x14ac:dyDescent="0.3">
      <c r="A940" s="5" t="str">
        <f>IF(ISBLANK(citizen_services_records_log!A940),"None",(CONCATENATE(UPPER(_xlfn.TEXTBEFORE(SUBSTITUTE(citizen_services_records_log!A940, "-", ""), {"0","1","2","3","4","5","6","7","8","9"}, 1)),"-",RIGHT(citizen_services_records_log!A940,6))))</f>
        <v>DHA-000984</v>
      </c>
      <c r="B940" s="2">
        <f>IF(ISBLANK(citizen_services_records_log!B940),"None",IF(ISNUMBER(citizen_services_records_log!B940),citizen_services_records_log!B940,DATE(RIGHT(citizen_services_records_log!B940,4),MID(citizen_services_records_log!B940,4,2),LEFT(citizen_services_records_log!B940,2))))</f>
        <v>46226</v>
      </c>
      <c r="C940" s="5" t="str">
        <f>IF(citizen_services_records_log!C940 = "SASSA Grant Status Enquiry","SASSA - Grant Status Enquiry",IF(citizen_services_records_log!C940 = "SASSA Grant Application",  "SASSA - Grant Application", IF(citizen_services_records_log!C940=0,"None", citizen_services_records_log!C940)))</f>
        <v>Home Affairs - Birth Certificate</v>
      </c>
      <c r="D940" s="5" t="str" cm="1">
        <f t="array" ref="D940">_xlfn.IFS(ISTEXT(citizen_services_records_log!D940),PROPER(citizen_services_records_log!D940),ISBLANK(citizen_services_records_log!D940),"None")</f>
        <v>Vanderbijlpark Home Affairs</v>
      </c>
      <c r="E940" s="5" t="str" cm="1">
        <f t="array" ref="E940">_xlfn.IFS(ISTEXT(citizen_services_records_log!E940),PROPER(citizen_services_records_log!E940),ISBLANK(citizen_services_records_log!E940),"None")</f>
        <v>Refilwe Khumalo</v>
      </c>
      <c r="F940" s="6" cm="1">
        <f t="array" ref="F940">_xlfn.IFS(ISBLANK(citizen_services_records_log!F940),"None", TYPE(citizen_services_records_log!F940)=1,citizen_services_records_log!F940,citizen_services_records_log!F940="ID NOT PROVIDED","ID not provided" )</f>
        <v>7310000000000</v>
      </c>
      <c r="G940" s="4">
        <f>IF(ISBLANK(citizen_services_records_log!G940),"None",IF(ISNUMBER(citizen_services_records_log!G940),citizen_services_records_log!G940,DATE(RIGHT(citizen_services_records_log!G940,4),MID(citizen_services_records_log!G940,4,2),LEFT(citizen_services_records_log!G940,2))))</f>
        <v>26862</v>
      </c>
      <c r="H940" s="5" t="str" cm="1">
        <f t="array" ref="H940">_xlfn.IFS(citizen_services_records_log!H940="M", "Male", citizen_services_records_log!H940 = "F", "Female", citizen_services_records_log!H940="male", "Male", citizen_services_records_log!H940="female","Female", ISBLANK(citizen_services_records_log!H940),"None", citizen_services_records_log!H940 = "Female", "Female", citizen_services_records_log!H940="Male","Male")</f>
        <v>Female</v>
      </c>
      <c r="I940" s="6" t="str">
        <f>IF(OR(ISBLANK(citizen_services_records_log!I940),UPPER(TRIM(citizen_services_records_log!I940))="N/A"),"None",_xlfn.LET(_xlpm.d,RIGHT(SUBSTITUTE(SUBSTITUTE(SUBSTITUTE(SUBSTITUTE(citizen_services_records_log!I940," ",""),"-",""),"(",""),")",""),9),"0"&amp;LEFT(_xlpm.d,2)&amp;" "&amp;MID(_xlpm.d,3,3)&amp;" "&amp;RIGHT(_xlpm.d,4)))</f>
        <v>069 987 6993</v>
      </c>
      <c r="J940" s="5" t="str" cm="1">
        <f t="array" ref="J940">_xlfn.IFS(ISTEXT(citizen_services_records_log!J940),citizen_services_records_log!J940,ISBLANK(citizen_services_records_log!J940),"None")</f>
        <v>Ward 18</v>
      </c>
      <c r="K940" s="5" t="str" cm="1">
        <f t="array" ref="K940">_xlfn.IFS(ISTEXT(citizen_services_records_log!K940),citizen_services_records_log!K940, ISBLANK(citizen_services_records_log!K940),"None")</f>
        <v>None</v>
      </c>
      <c r="L940" s="5" t="str" cm="1">
        <f t="array" ref="L940">SUBSTITUTE(PROPER(_xlfn.IFS(ISTEXT(citizen_services_records_log!L940),citizen_services_records_log!L940, ISBLANK(citizen_services_records_log!L940),"None")),"Id","ID",1)</f>
        <v>Rejected</v>
      </c>
      <c r="M940" s="5" t="str" cm="1">
        <f t="array" ref="M940">IF(citizen_services_records_log!M940 = "Re-opened","Re-opened",PROPER(_xlfn.IFS(ISTEXT(citizen_services_records_log!M940),citizen_services_records_log!M940, ISBLANK(citizen_services_records_log!M940),"None")))</f>
        <v>Closed</v>
      </c>
      <c r="N940" s="5" t="str" cm="1">
        <f t="array" ref="N940">(_xlfn.IFS(ISTEXT(citizen_services_records_log!N940),citizen_services_records_log!N940,ISBLANK(citizen_services_records_log!N940),"None"))</f>
        <v>Q049</v>
      </c>
      <c r="O940" s="5" t="str" cm="1">
        <f t="array" ref="O940">_xlfn.IFS(ISTEXT(citizen_services_records_log!O940),PROPER(citizen_services_records_log!O940),ISBLANK(citizen_services_records_log!O940),"None")</f>
        <v>Andries Sithole</v>
      </c>
      <c r="P940" s="4" t="str">
        <f>IF(ISBLANK(citizen_services_records_log!P940),"None",IF(ISNUMBER(citizen_services_records_log!P940),citizen_services_records_log!P940,DATE(RIGHT(citizen_services_records_log!P940,4),MID(citizen_services_records_log!P940,4,2),LEFT(citizen_services_records_log!P940,2))))</f>
        <v>None</v>
      </c>
      <c r="Q940" s="5" t="str" cm="1">
        <f t="array" ref="Q940">SUBSTITUTE(_xlfn.IFS(ISTEXT(citizen_services_records_log!Q940),PROPER(citizen_services_records_log!Q940),ISBLANK(citizen_services_records_log!Q940),"None"),"Id","ID",1)</f>
        <v>System Offline - Captured Manually, Will Upload Later</v>
      </c>
    </row>
    <row r="941" spans="1:17" x14ac:dyDescent="0.3">
      <c r="A941" s="5" t="str">
        <f>IF(ISBLANK(citizen_services_records_log!A941),"None",(CONCATENATE(UPPER(_xlfn.TEXTBEFORE(SUBSTITUTE(citizen_services_records_log!A941, "-", ""), {"0","1","2","3","4","5","6","7","8","9"}, 1)),"-",RIGHT(citizen_services_records_log!A941,6))))</f>
        <v>MUN-000201</v>
      </c>
      <c r="B941" s="2">
        <f>IF(ISBLANK(citizen_services_records_log!B941),"None",IF(ISNUMBER(citizen_services_records_log!B941),citizen_services_records_log!B941,DATE(RIGHT(citizen_services_records_log!B941,4),MID(citizen_services_records_log!B941,4,2),LEFT(citizen_services_records_log!B941,2))))</f>
        <v>46128</v>
      </c>
      <c r="C941" s="5" t="str">
        <f>IF(citizen_services_records_log!C941 = "SASSA Grant Status Enquiry","SASSA - Grant Status Enquiry",IF(citizen_services_records_log!C941 = "SASSA Grant Application",  "SASSA - Grant Application", IF(citizen_services_records_log!C941=0,"None", citizen_services_records_log!C941)))</f>
        <v>Municipal - Service Request</v>
      </c>
      <c r="D941" s="5" t="str" cm="1">
        <f t="array" ref="D941">_xlfn.IFS(ISTEXT(citizen_services_records_log!D941),PROPER(citizen_services_records_log!D941),ISBLANK(citizen_services_records_log!D941),"None")</f>
        <v>Sebokeng Sassa Office</v>
      </c>
      <c r="E941" s="5" t="str" cm="1">
        <f t="array" ref="E941">_xlfn.IFS(ISTEXT(citizen_services_records_log!E941),PROPER(citizen_services_records_log!E941),ISBLANK(citizen_services_records_log!E941),"None")</f>
        <v>Tumelo Mahlangu</v>
      </c>
      <c r="F941" s="6" cm="1">
        <f t="array" ref="F941">_xlfn.IFS(ISBLANK(citizen_services_records_log!F941),"None", TYPE(citizen_services_records_log!F941)=1,citizen_services_records_log!F941,citizen_services_records_log!F941="ID NOT PROVIDED","ID not provided" )</f>
        <v>9400000000000</v>
      </c>
      <c r="G941" s="4">
        <f>IF(ISBLANK(citizen_services_records_log!G941),"None",IF(ISNUMBER(citizen_services_records_log!G941),citizen_services_records_log!G941,DATE(RIGHT(citizen_services_records_log!G941,4),MID(citizen_services_records_log!G941,4,2),LEFT(citizen_services_records_log!G941,2))))</f>
        <v>34354</v>
      </c>
      <c r="H941" s="5" t="str" cm="1">
        <f t="array" ref="H941">_xlfn.IFS(citizen_services_records_log!H941="M", "Male", citizen_services_records_log!H941 = "F", "Female", citizen_services_records_log!H941="male", "Male", citizen_services_records_log!H941="female","Female", ISBLANK(citizen_services_records_log!H941),"None", citizen_services_records_log!H941 = "Female", "Female", citizen_services_records_log!H941="Male","Male")</f>
        <v>Female</v>
      </c>
      <c r="I941" s="6" t="str">
        <f>IF(OR(ISBLANK(citizen_services_records_log!I941),UPPER(TRIM(citizen_services_records_log!I941))="N/A"),"None",_xlfn.LET(_xlpm.d,RIGHT(SUBSTITUTE(SUBSTITUTE(SUBSTITUTE(SUBSTITUTE(citizen_services_records_log!I941," ",""),"-",""),"(",""),")",""),9),"0"&amp;LEFT(_xlpm.d,2)&amp;" "&amp;MID(_xlpm.d,3,3)&amp;" "&amp;RIGHT(_xlpm.d,4)))</f>
        <v>None</v>
      </c>
      <c r="J941" s="5" t="str" cm="1">
        <f t="array" ref="J941">_xlfn.IFS(ISTEXT(citizen_services_records_log!J941),citizen_services_records_log!J941,ISBLANK(citizen_services_records_log!J941),"None")</f>
        <v>Ward 5</v>
      </c>
      <c r="K941" s="5" t="str" cm="1">
        <f t="array" ref="K941">_xlfn.IFS(ISTEXT(citizen_services_records_log!K941),citizen_services_records_log!K941, ISBLANK(citizen_services_records_log!K941),"None")</f>
        <v>None</v>
      </c>
      <c r="L941" s="5" t="str" cm="1">
        <f t="array" ref="L941">SUBSTITUTE(PROPER(_xlfn.IFS(ISTEXT(citizen_services_records_log!L941),citizen_services_records_log!L941, ISBLANK(citizen_services_records_log!L941),"None")),"Id","ID",1)</f>
        <v>Approved</v>
      </c>
      <c r="M941" s="5" t="str" cm="1">
        <f t="array" ref="M941">IF(citizen_services_records_log!M941 = "Re-opened","Re-opened",PROPER(_xlfn.IFS(ISTEXT(citizen_services_records_log!M941),citizen_services_records_log!M941, ISBLANK(citizen_services_records_log!M941),"None")))</f>
        <v>None</v>
      </c>
      <c r="N941" s="5" t="str" cm="1">
        <f t="array" ref="N941">(_xlfn.IFS(ISTEXT(citizen_services_records_log!N941),citizen_services_records_log!N941,ISBLANK(citizen_services_records_log!N941),"None"))</f>
        <v>Q186</v>
      </c>
      <c r="O941" s="5" t="str" cm="1">
        <f t="array" ref="O941">_xlfn.IFS(ISTEXT(citizen_services_records_log!O941),PROPER(citizen_services_records_log!O941),ISBLANK(citizen_services_records_log!O941),"None")</f>
        <v>Lerato Khumalo</v>
      </c>
      <c r="P941" s="4" t="str">
        <f>IF(ISBLANK(citizen_services_records_log!P941),"None",IF(ISNUMBER(citizen_services_records_log!P941),citizen_services_records_log!P941,DATE(RIGHT(citizen_services_records_log!P941,4),MID(citizen_services_records_log!P941,4,2),LEFT(citizen_services_records_log!P941,2))))</f>
        <v>None</v>
      </c>
      <c r="Q941" s="5" t="str" cm="1">
        <f t="array" ref="Q941">SUBSTITUTE(_xlfn.IFS(ISTEXT(citizen_services_records_log!Q941),PROPER(citizen_services_records_log!Q941),ISBLANK(citizen_services_records_log!Q941),"None"),"Id","ID",1)</f>
        <v>None</v>
      </c>
    </row>
    <row r="942" spans="1:17" x14ac:dyDescent="0.3">
      <c r="A942" s="5" t="str">
        <f>IF(ISBLANK(citizen_services_records_log!A942),"None",(CONCATENATE(UPPER(_xlfn.TEXTBEFORE(SUBSTITUTE(citizen_services_records_log!A942, "-", ""), {"0","1","2","3","4","5","6","7","8","9"}, 1)),"-",RIGHT(citizen_services_records_log!A942,6))))</f>
        <v>DHA-000203</v>
      </c>
      <c r="B942" s="2">
        <f>IF(ISBLANK(citizen_services_records_log!B942),"None",IF(ISNUMBER(citizen_services_records_log!B942),citizen_services_records_log!B942,DATE(RIGHT(citizen_services_records_log!B942,4),MID(citizen_services_records_log!B942,4,2),LEFT(citizen_services_records_log!B942,2))))</f>
        <v>46055</v>
      </c>
      <c r="C942" s="5" t="str">
        <f>IF(citizen_services_records_log!C942 = "SASSA Grant Status Enquiry","SASSA - Grant Status Enquiry",IF(citizen_services_records_log!C942 = "SASSA Grant Application",  "SASSA - Grant Application", IF(citizen_services_records_log!C942=0,"None", citizen_services_records_log!C942)))</f>
        <v>Home Affairs - Birth Certificate</v>
      </c>
      <c r="D942" s="5" t="str" cm="1">
        <f t="array" ref="D942">_xlfn.IFS(ISTEXT(citizen_services_records_log!D942),PROPER(citizen_services_records_log!D942),ISBLANK(citizen_services_records_log!D942),"None")</f>
        <v>Three Rivers Clinic</v>
      </c>
      <c r="E942" s="5" t="str" cm="1">
        <f t="array" ref="E942">_xlfn.IFS(ISTEXT(citizen_services_records_log!E942),PROPER(citizen_services_records_log!E942),ISBLANK(citizen_services_records_log!E942),"None")</f>
        <v>Willem Ndlovu</v>
      </c>
      <c r="F942" s="6" cm="1">
        <f t="array" ref="F942">_xlfn.IFS(ISBLANK(citizen_services_records_log!F942),"None", TYPE(citizen_services_records_log!F942)=1,citizen_services_records_log!F942,citizen_services_records_log!F942="ID NOT PROVIDED","ID not provided" )</f>
        <v>504000000000</v>
      </c>
      <c r="G942" s="4">
        <f>IF(ISBLANK(citizen_services_records_log!G942),"None",IF(ISNUMBER(citizen_services_records_log!G942),citizen_services_records_log!G942,DATE(RIGHT(citizen_services_records_log!G942,4),MID(citizen_services_records_log!G942,4,2),LEFT(citizen_services_records_log!G942,2))))</f>
        <v>38451</v>
      </c>
      <c r="H942" s="5" t="str" cm="1">
        <f t="array" ref="H942">_xlfn.IFS(citizen_services_records_log!H942="M", "Male", citizen_services_records_log!H942 = "F", "Female", citizen_services_records_log!H942="male", "Male", citizen_services_records_log!H942="female","Female", ISBLANK(citizen_services_records_log!H942),"None", citizen_services_records_log!H942 = "Female", "Female", citizen_services_records_log!H942="Male","Male")</f>
        <v>Male</v>
      </c>
      <c r="I942" s="6" t="str">
        <f>IF(OR(ISBLANK(citizen_services_records_log!I942),UPPER(TRIM(citizen_services_records_log!I942))="N/A"),"None",_xlfn.LET(_xlpm.d,RIGHT(SUBSTITUTE(SUBSTITUTE(SUBSTITUTE(SUBSTITUTE(citizen_services_records_log!I942," ",""),"-",""),"(",""),")",""),9),"0"&amp;LEFT(_xlpm.d,2)&amp;" "&amp;MID(_xlpm.d,3,3)&amp;" "&amp;RIGHT(_xlpm.d,4)))</f>
        <v>061 355 3492</v>
      </c>
      <c r="J942" s="5" t="str" cm="1">
        <f t="array" ref="J942">_xlfn.IFS(ISTEXT(citizen_services_records_log!J942),citizen_services_records_log!J942,ISBLANK(citizen_services_records_log!J942),"None")</f>
        <v>Ward 14</v>
      </c>
      <c r="K942" s="5" t="str" cm="1">
        <f t="array" ref="K942">_xlfn.IFS(ISTEXT(citizen_services_records_log!K942),citizen_services_records_log!K942, ISBLANK(citizen_services_records_log!K942),"None")</f>
        <v>None</v>
      </c>
      <c r="L942" s="5" t="str" cm="1">
        <f t="array" ref="L942">SUBSTITUTE(PROPER(_xlfn.IFS(ISTEXT(citizen_services_records_log!L942),citizen_services_records_log!L942, ISBLANK(citizen_services_records_log!L942),"None")),"Id","ID",1)</f>
        <v>Approved</v>
      </c>
      <c r="M942" s="5" t="str" cm="1">
        <f t="array" ref="M942">IF(citizen_services_records_log!M942 = "Re-opened","Re-opened",PROPER(_xlfn.IFS(ISTEXT(citizen_services_records_log!M942),citizen_services_records_log!M942, ISBLANK(citizen_services_records_log!M942),"None")))</f>
        <v>Escalated</v>
      </c>
      <c r="N942" s="5" t="str" cm="1">
        <f t="array" ref="N942">(_xlfn.IFS(ISTEXT(citizen_services_records_log!N942),citizen_services_records_log!N942,ISBLANK(citizen_services_records_log!N942),"None"))</f>
        <v>Q076</v>
      </c>
      <c r="O942" s="5" t="str" cm="1">
        <f t="array" ref="O942">_xlfn.IFS(ISTEXT(citizen_services_records_log!O942),PROPER(citizen_services_records_log!O942),ISBLANK(citizen_services_records_log!O942),"None")</f>
        <v>Deon Nel</v>
      </c>
      <c r="P942" s="4" t="str">
        <f>IF(ISBLANK(citizen_services_records_log!P942),"None",IF(ISNUMBER(citizen_services_records_log!P942),citizen_services_records_log!P942,DATE(RIGHT(citizen_services_records_log!P942,4),MID(citizen_services_records_log!P942,4,2),LEFT(citizen_services_records_log!P942,2))))</f>
        <v>None</v>
      </c>
      <c r="Q942" s="5" t="str" cm="1">
        <f t="array" ref="Q942">SUBSTITUTE(_xlfn.IFS(ISTEXT(citizen_services_records_log!Q942),PROPER(citizen_services_records_log!Q942),ISBLANK(citizen_services_records_log!Q942),"None"),"Id","ID",1)</f>
        <v>Follow-Up Call Required To Confirm Banking Details</v>
      </c>
    </row>
    <row r="943" spans="1:17" x14ac:dyDescent="0.3">
      <c r="A943" s="5" t="str">
        <f>IF(ISBLANK(citizen_services_records_log!A943),"None",(CONCATENATE(UPPER(_xlfn.TEXTBEFORE(SUBSTITUTE(citizen_services_records_log!A943, "-", ""), {"0","1","2","3","4","5","6","7","8","9"}, 1)),"-",RIGHT(citizen_services_records_log!A943,6))))</f>
        <v>SASSA-000713</v>
      </c>
      <c r="B943" s="2">
        <f>IF(ISBLANK(citizen_services_records_log!B943),"None",IF(ISNUMBER(citizen_services_records_log!B943),citizen_services_records_log!B943,DATE(RIGHT(citizen_services_records_log!B943,4),MID(citizen_services_records_log!B943,4,2),LEFT(citizen_services_records_log!B943,2))))</f>
        <v>46113</v>
      </c>
      <c r="C943" s="5" t="str">
        <f>IF(citizen_services_records_log!C943 = "SASSA Grant Status Enquiry","SASSA - Grant Status Enquiry",IF(citizen_services_records_log!C943 = "SASSA Grant Application",  "SASSA - Grant Application", IF(citizen_services_records_log!C943=0,"None", citizen_services_records_log!C943)))</f>
        <v>SASSA - Grant Application</v>
      </c>
      <c r="D943" s="5" t="str" cm="1">
        <f t="array" ref="D943">_xlfn.IFS(ISTEXT(citizen_services_records_log!D943),PROPER(citizen_services_records_log!D943),ISBLANK(citizen_services_records_log!D943),"None")</f>
        <v>Vanderbijlpark Home Affairs</v>
      </c>
      <c r="E943" s="5" t="str" cm="1">
        <f t="array" ref="E943">_xlfn.IFS(ISTEXT(citizen_services_records_log!E943),PROPER(citizen_services_records_log!E943),ISBLANK(citizen_services_records_log!E943),"None")</f>
        <v>Tumelo Ndlovu</v>
      </c>
      <c r="F943" s="6" cm="1">
        <f t="array" ref="F943">_xlfn.IFS(ISBLANK(citizen_services_records_log!F943),"None", TYPE(citizen_services_records_log!F943)=1,citizen_services_records_log!F943,citizen_services_records_log!F943="ID NOT PROVIDED","ID not provided" )</f>
        <v>5710000000000</v>
      </c>
      <c r="G943" s="4">
        <f>IF(ISBLANK(citizen_services_records_log!G943),"None",IF(ISNUMBER(citizen_services_records_log!G943),citizen_services_records_log!G943,DATE(RIGHT(citizen_services_records_log!G943,4),MID(citizen_services_records_log!G943,4,2),LEFT(citizen_services_records_log!G943,2))))</f>
        <v>21037</v>
      </c>
      <c r="H943" s="5" t="str" cm="1">
        <f t="array" ref="H943">_xlfn.IFS(citizen_services_records_log!H943="M", "Male", citizen_services_records_log!H943 = "F", "Female", citizen_services_records_log!H943="male", "Male", citizen_services_records_log!H943="female","Female", ISBLANK(citizen_services_records_log!H943),"None", citizen_services_records_log!H943 = "Female", "Female", citizen_services_records_log!H943="Male","Male")</f>
        <v>Female</v>
      </c>
      <c r="I943" s="6" t="str">
        <f>IF(OR(ISBLANK(citizen_services_records_log!I943),UPPER(TRIM(citizen_services_records_log!I943))="N/A"),"None",_xlfn.LET(_xlpm.d,RIGHT(SUBSTITUTE(SUBSTITUTE(SUBSTITUTE(SUBSTITUTE(citizen_services_records_log!I943," ",""),"-",""),"(",""),")",""),9),"0"&amp;LEFT(_xlpm.d,2)&amp;" "&amp;MID(_xlpm.d,3,3)&amp;" "&amp;RIGHT(_xlpm.d,4)))</f>
        <v>080 805 6169</v>
      </c>
      <c r="J943" s="5" t="str" cm="1">
        <f t="array" ref="J943">_xlfn.IFS(ISTEXT(citizen_services_records_log!J943),citizen_services_records_log!J943,ISBLANK(citizen_services_records_log!J943),"None")</f>
        <v>Ward 8</v>
      </c>
      <c r="K943" s="5" t="str" cm="1">
        <f t="array" ref="K943">_xlfn.IFS(ISTEXT(citizen_services_records_log!K943),citizen_services_records_log!K943, ISBLANK(citizen_services_records_log!K943),"None")</f>
        <v>None</v>
      </c>
      <c r="L943" s="5" t="str" cm="1">
        <f t="array" ref="L943">SUBSTITUTE(PROPER(_xlfn.IFS(ISTEXT(citizen_services_records_log!L943),citizen_services_records_log!L943, ISBLANK(citizen_services_records_log!L943),"None")),"Id","ID",1)</f>
        <v>Complete</v>
      </c>
      <c r="M943" s="5" t="str" cm="1">
        <f t="array" ref="M943">IF(citizen_services_records_log!M943 = "Re-opened","Re-opened",PROPER(_xlfn.IFS(ISTEXT(citizen_services_records_log!M943),citizen_services_records_log!M943, ISBLANK(citizen_services_records_log!M943),"None")))</f>
        <v>Awaiting Documents</v>
      </c>
      <c r="N943" s="5" t="str" cm="1">
        <f t="array" ref="N943">(_xlfn.IFS(ISTEXT(citizen_services_records_log!N943),citizen_services_records_log!N943,ISBLANK(citizen_services_records_log!N943),"None"))</f>
        <v>Q166</v>
      </c>
      <c r="O943" s="5" t="str" cm="1">
        <f t="array" ref="O943">_xlfn.IFS(ISTEXT(citizen_services_records_log!O943),PROPER(citizen_services_records_log!O943),ISBLANK(citizen_services_records_log!O943),"None")</f>
        <v>Lerato Mahlangu</v>
      </c>
      <c r="P943" s="4" t="str">
        <f>IF(ISBLANK(citizen_services_records_log!P943),"None",IF(ISNUMBER(citizen_services_records_log!P943),citizen_services_records_log!P943,DATE(RIGHT(citizen_services_records_log!P943,4),MID(citizen_services_records_log!P943,4,2),LEFT(citizen_services_records_log!P943,2))))</f>
        <v>None</v>
      </c>
      <c r="Q943" s="5" t="str" cm="1">
        <f t="array" ref="Q943">SUBSTITUTE(_xlfn.IFS(ISTEXT(citizen_services_records_log!Q943),PROPER(citizen_services_records_log!Q943),ISBLANK(citizen_services_records_log!Q943),"None"),"Id","ID",1)</f>
        <v>Grant Payment Query - Referred To Sassa Call Centre</v>
      </c>
    </row>
    <row r="944" spans="1:17" x14ac:dyDescent="0.3">
      <c r="A944" s="5" t="str">
        <f>IF(ISBLANK(citizen_services_records_log!A944),"None",(CONCATENATE(UPPER(_xlfn.TEXTBEFORE(SUBSTITUTE(citizen_services_records_log!A944, "-", ""), {"0","1","2","3","4","5","6","7","8","9"}, 1)),"-",RIGHT(citizen_services_records_log!A944,6))))</f>
        <v>SASSA-000828</v>
      </c>
      <c r="B944" s="2">
        <f>IF(ISBLANK(citizen_services_records_log!B944),"None",IF(ISNUMBER(citizen_services_records_log!B944),citizen_services_records_log!B944,DATE(RIGHT(citizen_services_records_log!B944,4),MID(citizen_services_records_log!B944,4,2),LEFT(citizen_services_records_log!B944,2))))</f>
        <v>46273</v>
      </c>
      <c r="C944" s="5" t="str">
        <f>IF(citizen_services_records_log!C944 = "SASSA Grant Status Enquiry","SASSA - Grant Status Enquiry",IF(citizen_services_records_log!C944 = "SASSA Grant Application",  "SASSA - Grant Application", IF(citizen_services_records_log!C944=0,"None", citizen_services_records_log!C944)))</f>
        <v>SASSA - Grant Status Enquiry</v>
      </c>
      <c r="D944" s="5" t="str" cm="1">
        <f t="array" ref="D944">_xlfn.IFS(ISTEXT(citizen_services_records_log!D944),PROPER(citizen_services_records_log!D944),ISBLANK(citizen_services_records_log!D944),"None")</f>
        <v>Sharpeville Clinic</v>
      </c>
      <c r="E944" s="5" t="str" cm="1">
        <f t="array" ref="E944">_xlfn.IFS(ISTEXT(citizen_services_records_log!E944),PROPER(citizen_services_records_log!E944),ISBLANK(citizen_services_records_log!E944),"None")</f>
        <v>Bongani Pretorius</v>
      </c>
      <c r="F944" s="6" cm="1">
        <f t="array" ref="F944">_xlfn.IFS(ISBLANK(citizen_services_records_log!F944),"None", TYPE(citizen_services_records_log!F944)=1,citizen_services_records_log!F944,citizen_services_records_log!F944="ID NOT PROVIDED","ID not provided" )</f>
        <v>606000000000</v>
      </c>
      <c r="G944" s="4" t="str">
        <f>IF(ISBLANK(citizen_services_records_log!G944),"None",IF(ISNUMBER(citizen_services_records_log!G944),citizen_services_records_log!G944,DATE(RIGHT(citizen_services_records_log!G944,4),MID(citizen_services_records_log!G944,4,2),LEFT(citizen_services_records_log!G944,2))))</f>
        <v>None</v>
      </c>
      <c r="H944" s="5" t="str" cm="1">
        <f t="array" ref="H944">_xlfn.IFS(citizen_services_records_log!H944="M", "Male", citizen_services_records_log!H944 = "F", "Female", citizen_services_records_log!H944="male", "Male", citizen_services_records_log!H944="female","Female", ISBLANK(citizen_services_records_log!H944),"None", citizen_services_records_log!H944 = "Female", "Female", citizen_services_records_log!H944="Male","Male")</f>
        <v>Male</v>
      </c>
      <c r="I944" s="6" t="str">
        <f>IF(OR(ISBLANK(citizen_services_records_log!I944),UPPER(TRIM(citizen_services_records_log!I944))="N/A"),"None",_xlfn.LET(_xlpm.d,RIGHT(SUBSTITUTE(SUBSTITUTE(SUBSTITUTE(SUBSTITUTE(citizen_services_records_log!I944," ",""),"-",""),"(",""),")",""),9),"0"&amp;LEFT(_xlpm.d,2)&amp;" "&amp;MID(_xlpm.d,3,3)&amp;" "&amp;RIGHT(_xlpm.d,4)))</f>
        <v>082 902 0726</v>
      </c>
      <c r="J944" s="5" t="str" cm="1">
        <f t="array" ref="J944">_xlfn.IFS(ISTEXT(citizen_services_records_log!J944),citizen_services_records_log!J944,ISBLANK(citizen_services_records_log!J944),"None")</f>
        <v>Ward 2</v>
      </c>
      <c r="K944" s="5" t="str" cm="1">
        <f t="array" ref="K944">_xlfn.IFS(ISTEXT(citizen_services_records_log!K944),citizen_services_records_log!K944, ISBLANK(citizen_services_records_log!K944),"None")</f>
        <v>Social Relief of Distress (SRD)</v>
      </c>
      <c r="L944" s="5" t="str" cm="1">
        <f t="array" ref="L944">SUBSTITUTE(PROPER(_xlfn.IFS(ISTEXT(citizen_services_records_log!L944),citizen_services_records_log!L944, ISBLANK(citizen_services_records_log!L944),"None")),"Id","ID",1)</f>
        <v>Complete</v>
      </c>
      <c r="M944" s="5" t="str" cm="1">
        <f t="array" ref="M944">IF(citizen_services_records_log!M944 = "Re-opened","Re-opened",PROPER(_xlfn.IFS(ISTEXT(citizen_services_records_log!M944),citizen_services_records_log!M944, ISBLANK(citizen_services_records_log!M944),"None")))</f>
        <v>Awaiting Documents</v>
      </c>
      <c r="N944" s="5" t="str" cm="1">
        <f t="array" ref="N944">(_xlfn.IFS(ISTEXT(citizen_services_records_log!N944),citizen_services_records_log!N944,ISBLANK(citizen_services_records_log!N944),"None"))</f>
        <v>Q099</v>
      </c>
      <c r="O944" s="5" t="str" cm="1">
        <f t="array" ref="O944">_xlfn.IFS(ISTEXT(citizen_services_records_log!O944),PROPER(citizen_services_records_log!O944),ISBLANK(citizen_services_records_log!O944),"None")</f>
        <v>Palesa Nel</v>
      </c>
      <c r="P944" s="4" t="str">
        <f>IF(ISBLANK(citizen_services_records_log!P944),"None",IF(ISNUMBER(citizen_services_records_log!P944),citizen_services_records_log!P944,DATE(RIGHT(citizen_services_records_log!P944,4),MID(citizen_services_records_log!P944,4,2),LEFT(citizen_services_records_log!P944,2))))</f>
        <v>None</v>
      </c>
      <c r="Q944" s="5" t="str" cm="1">
        <f t="array" ref="Q944">SUBSTITUTE(_xlfn.IFS(ISTEXT(citizen_services_records_log!Q944),PROPER(citizen_services_records_log!Q944),ISBLANK(citizen_services_records_log!Q944),"None"),"Id","ID",1)</f>
        <v>Urgent Case - Fast-Tracked Per Supervisor Approval</v>
      </c>
    </row>
    <row r="945" spans="1:17" x14ac:dyDescent="0.3">
      <c r="A945" s="5" t="str">
        <f>IF(ISBLANK(citizen_services_records_log!A945),"None",(CONCATENATE(UPPER(_xlfn.TEXTBEFORE(SUBSTITUTE(citizen_services_records_log!A945, "-", ""), {"0","1","2","3","4","5","6","7","8","9"}, 1)),"-",RIGHT(citizen_services_records_log!A945,6))))</f>
        <v>SASSA-000661</v>
      </c>
      <c r="B945" s="2">
        <f>IF(ISBLANK(citizen_services_records_log!B945),"None",IF(ISNUMBER(citizen_services_records_log!B945),citizen_services_records_log!B945,DATE(RIGHT(citizen_services_records_log!B945,4),MID(citizen_services_records_log!B945,4,2),LEFT(citizen_services_records_log!B945,2))))</f>
        <v>46061</v>
      </c>
      <c r="C945" s="5" t="str">
        <f>IF(citizen_services_records_log!C945 = "SASSA Grant Status Enquiry","SASSA - Grant Status Enquiry",IF(citizen_services_records_log!C945 = "SASSA Grant Application",  "SASSA - Grant Application", IF(citizen_services_records_log!C945=0,"None", citizen_services_records_log!C945)))</f>
        <v>SASSA - Grant Application</v>
      </c>
      <c r="D945" s="5" t="str" cm="1">
        <f t="array" ref="D945">_xlfn.IFS(ISTEXT(citizen_services_records_log!D945),PROPER(citizen_services_records_log!D945),ISBLANK(citizen_services_records_log!D945),"None")</f>
        <v>Sebokeng Sassa Office</v>
      </c>
      <c r="E945" s="5" t="str" cm="1">
        <f t="array" ref="E945">_xlfn.IFS(ISTEXT(citizen_services_records_log!E945),PROPER(citizen_services_records_log!E945),ISBLANK(citizen_services_records_log!E945),"None")</f>
        <v>Elizabeth Mokoena</v>
      </c>
      <c r="F945" s="6" cm="1">
        <f t="array" ref="F945">_xlfn.IFS(ISBLANK(citizen_services_records_log!F945),"None", TYPE(citizen_services_records_log!F945)=1,citizen_services_records_log!F945,citizen_services_records_log!F945="ID NOT PROVIDED","ID not provided" )</f>
        <v>7310000000000</v>
      </c>
      <c r="G945" s="4">
        <f>IF(ISBLANK(citizen_services_records_log!G945),"None",IF(ISNUMBER(citizen_services_records_log!G945),citizen_services_records_log!G945,DATE(RIGHT(citizen_services_records_log!G945,4),MID(citizen_services_records_log!G945,4,2),LEFT(citizen_services_records_log!G945,2))))</f>
        <v>26912</v>
      </c>
      <c r="H945" s="5" t="str" cm="1">
        <f t="array" ref="H945">_xlfn.IFS(citizen_services_records_log!H945="M", "Male", citizen_services_records_log!H945 = "F", "Female", citizen_services_records_log!H945="male", "Male", citizen_services_records_log!H945="female","Female", ISBLANK(citizen_services_records_log!H945),"None", citizen_services_records_log!H945 = "Female", "Female", citizen_services_records_log!H945="Male","Male")</f>
        <v>Male</v>
      </c>
      <c r="I945" s="6" t="str">
        <f>IF(OR(ISBLANK(citizen_services_records_log!I945),UPPER(TRIM(citizen_services_records_log!I945))="N/A"),"None",_xlfn.LET(_xlpm.d,RIGHT(SUBSTITUTE(SUBSTITUTE(SUBSTITUTE(SUBSTITUTE(citizen_services_records_log!I945," ",""),"-",""),"(",""),")",""),9),"0"&amp;LEFT(_xlpm.d,2)&amp;" "&amp;MID(_xlpm.d,3,3)&amp;" "&amp;RIGHT(_xlpm.d,4)))</f>
        <v>073 576 3448</v>
      </c>
      <c r="J945" s="5" t="str" cm="1">
        <f t="array" ref="J945">_xlfn.IFS(ISTEXT(citizen_services_records_log!J945),citizen_services_records_log!J945,ISBLANK(citizen_services_records_log!J945),"None")</f>
        <v>Ward 3 (Informal Settlement)</v>
      </c>
      <c r="K945" s="5" t="str" cm="1">
        <f t="array" ref="K945">_xlfn.IFS(ISTEXT(citizen_services_records_log!K945),citizen_services_records_log!K945, ISBLANK(citizen_services_records_log!K945),"None")</f>
        <v>Foster Child Grant</v>
      </c>
      <c r="L945" s="5" t="str" cm="1">
        <f t="array" ref="L945">SUBSTITUTE(PROPER(_xlfn.IFS(ISTEXT(citizen_services_records_log!L945),citizen_services_records_log!L945, ISBLANK(citizen_services_records_log!L945),"None")),"Id","ID",1)</f>
        <v>Complete</v>
      </c>
      <c r="M945" s="5" t="str" cm="1">
        <f t="array" ref="M945">IF(citizen_services_records_log!M945 = "Re-opened","Re-opened",PROPER(_xlfn.IFS(ISTEXT(citizen_services_records_log!M945),citizen_services_records_log!M945, ISBLANK(citizen_services_records_log!M945),"None")))</f>
        <v>None</v>
      </c>
      <c r="N945" s="5" t="str" cm="1">
        <f t="array" ref="N945">(_xlfn.IFS(ISTEXT(citizen_services_records_log!N945),citizen_services_records_log!N945,ISBLANK(citizen_services_records_log!N945),"None"))</f>
        <v>Q236</v>
      </c>
      <c r="O945" s="5" t="str" cm="1">
        <f t="array" ref="O945">_xlfn.IFS(ISTEXT(citizen_services_records_log!O945),PROPER(citizen_services_records_log!O945),ISBLANK(citizen_services_records_log!O945),"None")</f>
        <v>Andries Radebe</v>
      </c>
      <c r="P945" s="4" t="str">
        <f>IF(ISBLANK(citizen_services_records_log!P945),"None",IF(ISNUMBER(citizen_services_records_log!P945),citizen_services_records_log!P945,DATE(RIGHT(citizen_services_records_log!P945,4),MID(citizen_services_records_log!P945,4,2),LEFT(citizen_services_records_log!P945,2))))</f>
        <v>None</v>
      </c>
      <c r="Q945" s="5" t="str" cm="1">
        <f t="array" ref="Q945">SUBSTITUTE(_xlfn.IFS(ISTEXT(citizen_services_records_log!Q945),PROPER(citizen_services_records_log!Q945),ISBLANK(citizen_services_records_log!Q945),"None"),"Id","ID",1)</f>
        <v>Grant Payment Query - Referred To Sassa Call Centre</v>
      </c>
    </row>
    <row r="946" spans="1:17" x14ac:dyDescent="0.3">
      <c r="A946" s="5" t="str">
        <f>IF(ISBLANK(citizen_services_records_log!A946),"None",(CONCATENATE(UPPER(_xlfn.TEXTBEFORE(SUBSTITUTE(citizen_services_records_log!A946, "-", ""), {"0","1","2","3","4","5","6","7","8","9"}, 1)),"-",RIGHT(citizen_services_records_log!A946,6))))</f>
        <v>MUN-000781</v>
      </c>
      <c r="B946" s="2">
        <f>IF(ISBLANK(citizen_services_records_log!B946),"None",IF(ISNUMBER(citizen_services_records_log!B946),citizen_services_records_log!B946,DATE(RIGHT(citizen_services_records_log!B946,4),MID(citizen_services_records_log!B946,4,2),LEFT(citizen_services_records_log!B946,2))))</f>
        <v>45759</v>
      </c>
      <c r="C946" s="5" t="str">
        <f>IF(citizen_services_records_log!C946 = "SASSA Grant Status Enquiry","SASSA - Grant Status Enquiry",IF(citizen_services_records_log!C946 = "SASSA Grant Application",  "SASSA - Grant Application", IF(citizen_services_records_log!C946=0,"None", citizen_services_records_log!C946)))</f>
        <v>Municipal - Account Query</v>
      </c>
      <c r="D946" s="5" t="str" cm="1">
        <f t="array" ref="D946">_xlfn.IFS(ISTEXT(citizen_services_records_log!D946),PROPER(citizen_services_records_log!D946),ISBLANK(citizen_services_records_log!D946),"None")</f>
        <v>Sharpeville Clinic</v>
      </c>
      <c r="E946" s="5" t="str" cm="1">
        <f t="array" ref="E946">_xlfn.IFS(ISTEXT(citizen_services_records_log!E946),PROPER(citizen_services_records_log!E946),ISBLANK(citizen_services_records_log!E946),"None")</f>
        <v>Elizabeth Khumalo</v>
      </c>
      <c r="F946" s="6" cm="1">
        <f t="array" ref="F946">_xlfn.IFS(ISBLANK(citizen_services_records_log!F946),"None", TYPE(citizen_services_records_log!F946)=1,citizen_services_records_log!F946,citizen_services_records_log!F946="ID NOT PROVIDED","ID not provided" )</f>
        <v>78021674171</v>
      </c>
      <c r="G946" s="4">
        <f>IF(ISBLANK(citizen_services_records_log!G946),"None",IF(ISNUMBER(citizen_services_records_log!G946),citizen_services_records_log!G946,DATE(RIGHT(citizen_services_records_log!G946,4),MID(citizen_services_records_log!G946,4,2),LEFT(citizen_services_records_log!G946,2))))</f>
        <v>28537</v>
      </c>
      <c r="H946" s="5" t="str" cm="1">
        <f t="array" ref="H946">_xlfn.IFS(citizen_services_records_log!H946="M", "Male", citizen_services_records_log!H946 = "F", "Female", citizen_services_records_log!H946="male", "Male", citizen_services_records_log!H946="female","Female", ISBLANK(citizen_services_records_log!H946),"None", citizen_services_records_log!H946 = "Female", "Female", citizen_services_records_log!H946="Male","Male")</f>
        <v>Male</v>
      </c>
      <c r="I946" s="6" t="str">
        <f>IF(OR(ISBLANK(citizen_services_records_log!I946),UPPER(TRIM(citizen_services_records_log!I946))="N/A"),"None",_xlfn.LET(_xlpm.d,RIGHT(SUBSTITUTE(SUBSTITUTE(SUBSTITUTE(SUBSTITUTE(citizen_services_records_log!I946," ",""),"-",""),"(",""),")",""),9),"0"&amp;LEFT(_xlpm.d,2)&amp;" "&amp;MID(_xlpm.d,3,3)&amp;" "&amp;RIGHT(_xlpm.d,4)))</f>
        <v>066 497 6734</v>
      </c>
      <c r="J946" s="5" t="str" cm="1">
        <f t="array" ref="J946">_xlfn.IFS(ISTEXT(citizen_services_records_log!J946),citizen_services_records_log!J946,ISBLANK(citizen_services_records_log!J946),"None")</f>
        <v>Ward 5</v>
      </c>
      <c r="K946" s="5" t="str" cm="1">
        <f t="array" ref="K946">_xlfn.IFS(ISTEXT(citizen_services_records_log!K946),citizen_services_records_log!K946, ISBLANK(citizen_services_records_log!K946),"None")</f>
        <v>None</v>
      </c>
      <c r="L946" s="5" t="str" cm="1">
        <f t="array" ref="L946">SUBSTITUTE(PROPER(_xlfn.IFS(ISTEXT(citizen_services_records_log!L946),citizen_services_records_log!L946, ISBLANK(citizen_services_records_log!L946),"None")),"Id","ID",1)</f>
        <v>Complete</v>
      </c>
      <c r="M946" s="5" t="str" cm="1">
        <f t="array" ref="M946">IF(citizen_services_records_log!M946 = "Re-opened","Re-opened",PROPER(_xlfn.IFS(ISTEXT(citizen_services_records_log!M946),citizen_services_records_log!M946, ISBLANK(citizen_services_records_log!M946),"None")))</f>
        <v>None</v>
      </c>
      <c r="N946" s="5" t="str" cm="1">
        <f t="array" ref="N946">(_xlfn.IFS(ISTEXT(citizen_services_records_log!N946),citizen_services_records_log!N946,ISBLANK(citizen_services_records_log!N946),"None"))</f>
        <v>Q234</v>
      </c>
      <c r="O946" s="5" t="str" cm="1">
        <f t="array" ref="O946">_xlfn.IFS(ISTEXT(citizen_services_records_log!O946),PROPER(citizen_services_records_log!O946),ISBLANK(citizen_services_records_log!O946),"None")</f>
        <v>Palesa Sithole</v>
      </c>
      <c r="P946" s="4" t="str">
        <f>IF(ISBLANK(citizen_services_records_log!P946),"None",IF(ISNUMBER(citizen_services_records_log!P946),citizen_services_records_log!P946,DATE(RIGHT(citizen_services_records_log!P946,4),MID(citizen_services_records_log!P946,4,2),LEFT(citizen_services_records_log!P946,2))))</f>
        <v>None</v>
      </c>
      <c r="Q946" s="5" t="str" cm="1">
        <f t="array" ref="Q946">SUBSTITUTE(_xlfn.IFS(ISTEXT(citizen_services_records_log!Q946),PROPER(citizen_services_records_log!Q946),ISBLANK(citizen_services_records_log!Q946),"None"),"Id","ID",1)</f>
        <v>Incorrect ID Number Provided Initially, Corrected</v>
      </c>
    </row>
    <row r="947" spans="1:17" x14ac:dyDescent="0.3">
      <c r="A947" s="5" t="str">
        <f>IF(ISBLANK(citizen_services_records_log!A947),"None",(CONCATENATE(UPPER(_xlfn.TEXTBEFORE(SUBSTITUTE(citizen_services_records_log!A947, "-", ""), {"0","1","2","3","4","5","6","7","8","9"}, 1)),"-",RIGHT(citizen_services_records_log!A947,6))))</f>
        <v>CLN-000456</v>
      </c>
      <c r="B947" s="2">
        <f>IF(ISBLANK(citizen_services_records_log!B947),"None",IF(ISNUMBER(citizen_services_records_log!B947),citizen_services_records_log!B947,DATE(RIGHT(citizen_services_records_log!B947,4),MID(citizen_services_records_log!B947,4,2),LEFT(citizen_services_records_log!B947,2))))</f>
        <v>46076</v>
      </c>
      <c r="C947" s="5" t="str">
        <f>IF(citizen_services_records_log!C947 = "SASSA Grant Status Enquiry","SASSA - Grant Status Enquiry",IF(citizen_services_records_log!C947 = "SASSA Grant Application",  "SASSA - Grant Application", IF(citizen_services_records_log!C947=0,"None", citizen_services_records_log!C947)))</f>
        <v>Clinic - Chronic Medication Collection</v>
      </c>
      <c r="D947" s="5" t="str" cm="1">
        <f t="array" ref="D947">_xlfn.IFS(ISTEXT(citizen_services_records_log!D947),PROPER(citizen_services_records_log!D947),ISBLANK(citizen_services_records_log!D947),"None")</f>
        <v>Vereeniging Home Affairs</v>
      </c>
      <c r="E947" s="5" t="str" cm="1">
        <f t="array" ref="E947">_xlfn.IFS(ISTEXT(citizen_services_records_log!E947),PROPER(citizen_services_records_log!E947),ISBLANK(citizen_services_records_log!E947),"None")</f>
        <v>Zodwa Kruger</v>
      </c>
      <c r="F947" s="6" cm="1">
        <f t="array" ref="F947">_xlfn.IFS(ISBLANK(citizen_services_records_log!F947),"None", TYPE(citizen_services_records_log!F947)=1,citizen_services_records_log!F947,citizen_services_records_log!F947="ID NOT PROVIDED","ID not provided" )</f>
        <v>304000000000</v>
      </c>
      <c r="G947" s="4">
        <f>IF(ISBLANK(citizen_services_records_log!G947),"None",IF(ISNUMBER(citizen_services_records_log!G947),citizen_services_records_log!G947,DATE(RIGHT(citizen_services_records_log!G947,4),MID(citizen_services_records_log!G947,4,2),LEFT(citizen_services_records_log!G947,2))))</f>
        <v>37712</v>
      </c>
      <c r="H947" s="5" t="str" cm="1">
        <f t="array" ref="H947">_xlfn.IFS(citizen_services_records_log!H947="M", "Male", citizen_services_records_log!H947 = "F", "Female", citizen_services_records_log!H947="male", "Male", citizen_services_records_log!H947="female","Female", ISBLANK(citizen_services_records_log!H947),"None", citizen_services_records_log!H947 = "Female", "Female", citizen_services_records_log!H947="Male","Male")</f>
        <v>Female</v>
      </c>
      <c r="I947" s="6" t="str">
        <f>IF(OR(ISBLANK(citizen_services_records_log!I947),UPPER(TRIM(citizen_services_records_log!I947))="N/A"),"None",_xlfn.LET(_xlpm.d,RIGHT(SUBSTITUTE(SUBSTITUTE(SUBSTITUTE(SUBSTITUTE(citizen_services_records_log!I947," ",""),"-",""),"(",""),")",""),9),"0"&amp;LEFT(_xlpm.d,2)&amp;" "&amp;MID(_xlpm.d,3,3)&amp;" "&amp;RIGHT(_xlpm.d,4)))</f>
        <v>077 224 7791</v>
      </c>
      <c r="J947" s="5" t="str" cm="1">
        <f t="array" ref="J947">_xlfn.IFS(ISTEXT(citizen_services_records_log!J947),citizen_services_records_log!J947,ISBLANK(citizen_services_records_log!J947),"None")</f>
        <v>Ward 16</v>
      </c>
      <c r="K947" s="5" t="str" cm="1">
        <f t="array" ref="K947">_xlfn.IFS(ISTEXT(citizen_services_records_log!K947),citizen_services_records_log!K947, ISBLANK(citizen_services_records_log!K947),"None")</f>
        <v>None</v>
      </c>
      <c r="L947" s="5" t="str" cm="1">
        <f t="array" ref="L947">SUBSTITUTE(PROPER(_xlfn.IFS(ISTEXT(citizen_services_records_log!L947),citizen_services_records_log!L947, ISBLANK(citizen_services_records_log!L947),"None")),"Id","ID",1)</f>
        <v>Pending Verification</v>
      </c>
      <c r="M947" s="5" t="str" cm="1">
        <f t="array" ref="M947">IF(citizen_services_records_log!M947 = "Re-opened","Re-opened",PROPER(_xlfn.IFS(ISTEXT(citizen_services_records_log!M947),citizen_services_records_log!M947, ISBLANK(citizen_services_records_log!M947),"None")))</f>
        <v>Pending</v>
      </c>
      <c r="N947" s="5" t="str" cm="1">
        <f t="array" ref="N947">(_xlfn.IFS(ISTEXT(citizen_services_records_log!N947),citizen_services_records_log!N947,ISBLANK(citizen_services_records_log!N947),"None"))</f>
        <v>Q071</v>
      </c>
      <c r="O947" s="5" t="str" cm="1">
        <f t="array" ref="O947">_xlfn.IFS(ISTEXT(citizen_services_records_log!O947),PROPER(citizen_services_records_log!O947),ISBLANK(citizen_services_records_log!O947),"None")</f>
        <v>Refilwe Swart</v>
      </c>
      <c r="P947" s="4" t="str">
        <f>IF(ISBLANK(citizen_services_records_log!P947),"None",IF(ISNUMBER(citizen_services_records_log!P947),citizen_services_records_log!P947,DATE(RIGHT(citizen_services_records_log!P947,4),MID(citizen_services_records_log!P947,4,2),LEFT(citizen_services_records_log!P947,2))))</f>
        <v>None</v>
      </c>
      <c r="Q947" s="5" t="str" cm="1">
        <f t="array" ref="Q947">SUBSTITUTE(_xlfn.IFS(ISTEXT(citizen_services_records_log!Q947),PROPER(citizen_services_records_log!Q947),ISBLANK(citizen_services_records_log!Q947),"None"),"Id","ID",1)</f>
        <v>Elderly Applicant Assisted Due To Mobility Issues</v>
      </c>
    </row>
    <row r="948" spans="1:17" x14ac:dyDescent="0.3">
      <c r="A948" s="5" t="str">
        <f>IF(ISBLANK(citizen_services_records_log!A948),"None",(CONCATENATE(UPPER(_xlfn.TEXTBEFORE(SUBSTITUTE(citizen_services_records_log!A948, "-", ""), {"0","1","2","3","4","5","6","7","8","9"}, 1)),"-",RIGHT(citizen_services_records_log!A948,6))))</f>
        <v>CLN-000634</v>
      </c>
      <c r="B948" s="2">
        <f>IF(ISBLANK(citizen_services_records_log!B948),"None",IF(ISNUMBER(citizen_services_records_log!B948),citizen_services_records_log!B948,DATE(RIGHT(citizen_services_records_log!B948,4),MID(citizen_services_records_log!B948,4,2),LEFT(citizen_services_records_log!B948,2))))</f>
        <v>46012</v>
      </c>
      <c r="C948" s="5" t="str">
        <f>IF(citizen_services_records_log!C948 = "SASSA Grant Status Enquiry","SASSA - Grant Status Enquiry",IF(citizen_services_records_log!C948 = "SASSA Grant Application",  "SASSA - Grant Application", IF(citizen_services_records_log!C948=0,"None", citizen_services_records_log!C948)))</f>
        <v>Clinic - Chronic Medication Collection</v>
      </c>
      <c r="D948" s="5" t="str" cm="1">
        <f t="array" ref="D948">_xlfn.IFS(ISTEXT(citizen_services_records_log!D948),PROPER(citizen_services_records_log!D948),ISBLANK(citizen_services_records_log!D948),"None")</f>
        <v>Meyerton Municipal Office</v>
      </c>
      <c r="E948" s="5" t="str" cm="1">
        <f t="array" ref="E948">_xlfn.IFS(ISTEXT(citizen_services_records_log!E948),PROPER(citizen_services_records_log!E948),ISBLANK(citizen_services_records_log!E948),"None")</f>
        <v>Elizabeth Molefe</v>
      </c>
      <c r="F948" s="6" cm="1">
        <f t="array" ref="F948">_xlfn.IFS(ISBLANK(citizen_services_records_log!F948),"None", TYPE(citizen_services_records_log!F948)=1,citizen_services_records_log!F948,citizen_services_records_log!F948="ID NOT PROVIDED","ID not provided" )</f>
        <v>4910000000000</v>
      </c>
      <c r="G948" s="4">
        <f>IF(ISBLANK(citizen_services_records_log!G948),"None",IF(ISNUMBER(citizen_services_records_log!G948),citizen_services_records_log!G948,DATE(RIGHT(citizen_services_records_log!G948,4),MID(citizen_services_records_log!G948,4,2),LEFT(citizen_services_records_log!G948,2))))</f>
        <v>18117</v>
      </c>
      <c r="H948" s="5" t="str" cm="1">
        <f t="array" ref="H948">_xlfn.IFS(citizen_services_records_log!H948="M", "Male", citizen_services_records_log!H948 = "F", "Female", citizen_services_records_log!H948="male", "Male", citizen_services_records_log!H948="female","Female", ISBLANK(citizen_services_records_log!H948),"None", citizen_services_records_log!H948 = "Female", "Female", citizen_services_records_log!H948="Male","Male")</f>
        <v>Male</v>
      </c>
      <c r="I948" s="6" t="str">
        <f>IF(OR(ISBLANK(citizen_services_records_log!I948),UPPER(TRIM(citizen_services_records_log!I948))="N/A"),"None",_xlfn.LET(_xlpm.d,RIGHT(SUBSTITUTE(SUBSTITUTE(SUBSTITUTE(SUBSTITUTE(citizen_services_records_log!I948," ",""),"-",""),"(",""),")",""),9),"0"&amp;LEFT(_xlpm.d,2)&amp;" "&amp;MID(_xlpm.d,3,3)&amp;" "&amp;RIGHT(_xlpm.d,4)))</f>
        <v>070 581 4455</v>
      </c>
      <c r="J948" s="5" t="str" cm="1">
        <f t="array" ref="J948">_xlfn.IFS(ISTEXT(citizen_services_records_log!J948),citizen_services_records_log!J948,ISBLANK(citizen_services_records_log!J948),"None")</f>
        <v>Ward 15</v>
      </c>
      <c r="K948" s="5" t="str" cm="1">
        <f t="array" ref="K948">_xlfn.IFS(ISTEXT(citizen_services_records_log!K948),citizen_services_records_log!K948, ISBLANK(citizen_services_records_log!K948),"None")</f>
        <v>None</v>
      </c>
      <c r="L948" s="5" t="str" cm="1">
        <f t="array" ref="L948">SUBSTITUTE(PROPER(_xlfn.IFS(ISTEXT(citizen_services_records_log!L948),citizen_services_records_log!L948, ISBLANK(citizen_services_records_log!L948),"None")),"Id","ID",1)</f>
        <v>Incomplete - Missing Proof Of Residence</v>
      </c>
      <c r="M948" s="5" t="str" cm="1">
        <f t="array" ref="M948">IF(citizen_services_records_log!M948 = "Re-opened","Re-opened",PROPER(_xlfn.IFS(ISTEXT(citizen_services_records_log!M948),citizen_services_records_log!M948, ISBLANK(citizen_services_records_log!M948),"None")))</f>
        <v>Captured</v>
      </c>
      <c r="N948" s="5" t="str" cm="1">
        <f t="array" ref="N948">(_xlfn.IFS(ISTEXT(citizen_services_records_log!N948),citizen_services_records_log!N948,ISBLANK(citizen_services_records_log!N948),"None"))</f>
        <v>Q249</v>
      </c>
      <c r="O948" s="5" t="str" cm="1">
        <f t="array" ref="O948">_xlfn.IFS(ISTEXT(citizen_services_records_log!O948),PROPER(citizen_services_records_log!O948),ISBLANK(citizen_services_records_log!O948),"None")</f>
        <v>Zanele Khumalo</v>
      </c>
      <c r="P948" s="4" t="str">
        <f>IF(ISBLANK(citizen_services_records_log!P948),"None",IF(ISNUMBER(citizen_services_records_log!P948),citizen_services_records_log!P948,DATE(RIGHT(citizen_services_records_log!P948,4),MID(citizen_services_records_log!P948,4,2),LEFT(citizen_services_records_log!P948,2))))</f>
        <v>None</v>
      </c>
      <c r="Q948" s="5" t="str" cm="1">
        <f t="array" ref="Q948">SUBSTITUTE(_xlfn.IFS(ISTEXT(citizen_services_records_log!Q948),PROPER(citizen_services_records_log!Q948),ISBLANK(citizen_services_records_log!Q948),"None"),"Id","ID",1)</f>
        <v>Follow-Up Call Required To Confirm Banking Details</v>
      </c>
    </row>
    <row r="949" spans="1:17" x14ac:dyDescent="0.3">
      <c r="A949" s="5" t="str">
        <f>IF(ISBLANK(citizen_services_records_log!A949),"None",(CONCATENATE(UPPER(_xlfn.TEXTBEFORE(SUBSTITUTE(citizen_services_records_log!A949, "-", ""), {"0","1","2","3","4","5","6","7","8","9"}, 1)),"-",RIGHT(citizen_services_records_log!A949,6))))</f>
        <v>DHA-000137</v>
      </c>
      <c r="B949" s="2">
        <f>IF(ISBLANK(citizen_services_records_log!B949),"None",IF(ISNUMBER(citizen_services_records_log!B949),citizen_services_records_log!B949,DATE(RIGHT(citizen_services_records_log!B949,4),MID(citizen_services_records_log!B949,4,2),LEFT(citizen_services_records_log!B949,2))))</f>
        <v>46171</v>
      </c>
      <c r="C949" s="5" t="str">
        <f>IF(citizen_services_records_log!C949 = "SASSA Grant Status Enquiry","SASSA - Grant Status Enquiry",IF(citizen_services_records_log!C949 = "SASSA Grant Application",  "SASSA - Grant Application", IF(citizen_services_records_log!C949=0,"None", citizen_services_records_log!C949)))</f>
        <v>Home Affairs - Birth Certificate</v>
      </c>
      <c r="D949" s="5" t="str" cm="1">
        <f t="array" ref="D949">_xlfn.IFS(ISTEXT(citizen_services_records_log!D949),PROPER(citizen_services_records_log!D949),ISBLANK(citizen_services_records_log!D949),"None")</f>
        <v>Boipatong Clinic</v>
      </c>
      <c r="E949" s="5" t="str" cm="1">
        <f t="array" ref="E949">_xlfn.IFS(ISTEXT(citizen_services_records_log!E949),PROPER(citizen_services_records_log!E949),ISBLANK(citizen_services_records_log!E949),"None")</f>
        <v>Johannes Pretorius</v>
      </c>
      <c r="F949" s="6" cm="1">
        <f t="array" ref="F949">_xlfn.IFS(ISBLANK(citizen_services_records_log!F949),"None", TYPE(citizen_services_records_log!F949)=1,citizen_services_records_log!F949,citizen_services_records_log!F949="ID NOT PROVIDED","ID not provided" )</f>
        <v>9810000000000</v>
      </c>
      <c r="G949" s="4">
        <f>IF(ISBLANK(citizen_services_records_log!G949),"None",IF(ISNUMBER(citizen_services_records_log!G949),citizen_services_records_log!G949,DATE(RIGHT(citizen_services_records_log!G949,4),MID(citizen_services_records_log!G949,4,2),LEFT(citizen_services_records_log!G949,2))))</f>
        <v>36133</v>
      </c>
      <c r="H949" s="5" t="str" cm="1">
        <f t="array" ref="H949">_xlfn.IFS(citizen_services_records_log!H949="M", "Male", citizen_services_records_log!H949 = "F", "Female", citizen_services_records_log!H949="male", "Male", citizen_services_records_log!H949="female","Female", ISBLANK(citizen_services_records_log!H949),"None", citizen_services_records_log!H949 = "Female", "Female", citizen_services_records_log!H949="Male","Male")</f>
        <v>Male</v>
      </c>
      <c r="I949" s="6" t="str">
        <f>IF(OR(ISBLANK(citizen_services_records_log!I949),UPPER(TRIM(citizen_services_records_log!I949))="N/A"),"None",_xlfn.LET(_xlpm.d,RIGHT(SUBSTITUTE(SUBSTITUTE(SUBSTITUTE(SUBSTITUTE(citizen_services_records_log!I949," ",""),"-",""),"(",""),")",""),9),"0"&amp;LEFT(_xlpm.d,2)&amp;" "&amp;MID(_xlpm.d,3,3)&amp;" "&amp;RIGHT(_xlpm.d,4)))</f>
        <v>070 482 0781</v>
      </c>
      <c r="J949" s="5" t="str" cm="1">
        <f t="array" ref="J949">_xlfn.IFS(ISTEXT(citizen_services_records_log!J949),citizen_services_records_log!J949,ISBLANK(citizen_services_records_log!J949),"None")</f>
        <v>Ward 17</v>
      </c>
      <c r="K949" s="5" t="str" cm="1">
        <f t="array" ref="K949">_xlfn.IFS(ISTEXT(citizen_services_records_log!K949),citizen_services_records_log!K949, ISBLANK(citizen_services_records_log!K949),"None")</f>
        <v>None</v>
      </c>
      <c r="L949" s="5" t="str" cm="1">
        <f t="array" ref="L949">SUBSTITUTE(PROPER(_xlfn.IFS(ISTEXT(citizen_services_records_log!L949),citizen_services_records_log!L949, ISBLANK(citizen_services_records_log!L949),"None")),"Id","ID",1)</f>
        <v>Rejected</v>
      </c>
      <c r="M949" s="5" t="str" cm="1">
        <f t="array" ref="M949">IF(citizen_services_records_log!M949 = "Re-opened","Re-opened",PROPER(_xlfn.IFS(ISTEXT(citizen_services_records_log!M949),citizen_services_records_log!M949, ISBLANK(citizen_services_records_log!M949),"None")))</f>
        <v>Escalated</v>
      </c>
      <c r="N949" s="5" t="str" cm="1">
        <f t="array" ref="N949">(_xlfn.IFS(ISTEXT(citizen_services_records_log!N949),citizen_services_records_log!N949,ISBLANK(citizen_services_records_log!N949),"None"))</f>
        <v>Q238</v>
      </c>
      <c r="O949" s="5" t="str" cm="1">
        <f t="array" ref="O949">_xlfn.IFS(ISTEXT(citizen_services_records_log!O949),PROPER(citizen_services_records_log!O949),ISBLANK(citizen_services_records_log!O949),"None")</f>
        <v>Zanele Coetzee</v>
      </c>
      <c r="P949" s="4" t="str">
        <f>IF(ISBLANK(citizen_services_records_log!P949),"None",IF(ISNUMBER(citizen_services_records_log!P949),citizen_services_records_log!P949,DATE(RIGHT(citizen_services_records_log!P949,4),MID(citizen_services_records_log!P949,4,2),LEFT(citizen_services_records_log!P949,2))))</f>
        <v>None</v>
      </c>
      <c r="Q949" s="5" t="str" cm="1">
        <f t="array" ref="Q949">SUBSTITUTE(_xlfn.IFS(ISTEXT(citizen_services_records_log!Q949),PROPER(citizen_services_records_log!Q949),ISBLANK(citizen_services_records_log!Q949),"None"),"Id","ID",1)</f>
        <v>Incorrect ID Number Provided Initially, Corrected</v>
      </c>
    </row>
    <row r="950" spans="1:17" x14ac:dyDescent="0.3">
      <c r="A950" s="5" t="str">
        <f>IF(ISBLANK(citizen_services_records_log!A950),"None",(CONCATENATE(UPPER(_xlfn.TEXTBEFORE(SUBSTITUTE(citizen_services_records_log!A950, "-", ""), {"0","1","2","3","4","5","6","7","8","9"}, 1)),"-",RIGHT(citizen_services_records_log!A950,6))))</f>
        <v>SASSA-000521</v>
      </c>
      <c r="B950" s="2">
        <f>IF(ISBLANK(citizen_services_records_log!B950),"None",IF(ISNUMBER(citizen_services_records_log!B950),citizen_services_records_log!B950,DATE(RIGHT(citizen_services_records_log!B950,4),MID(citizen_services_records_log!B950,4,2),LEFT(citizen_services_records_log!B950,2))))</f>
        <v>46233</v>
      </c>
      <c r="C950" s="5" t="str">
        <f>IF(citizen_services_records_log!C950 = "SASSA Grant Status Enquiry","SASSA - Grant Status Enquiry",IF(citizen_services_records_log!C950 = "SASSA Grant Application",  "SASSA - Grant Application", IF(citizen_services_records_log!C950=0,"None", citizen_services_records_log!C950)))</f>
        <v>SASSA - Grant Status Enquiry</v>
      </c>
      <c r="D950" s="5" t="str" cm="1">
        <f t="array" ref="D950">_xlfn.IFS(ISTEXT(citizen_services_records_log!D950),PROPER(citizen_services_records_log!D950),ISBLANK(citizen_services_records_log!D950),"None")</f>
        <v>Sharpeville Clinic</v>
      </c>
      <c r="E950" s="5" t="str" cm="1">
        <f t="array" ref="E950">_xlfn.IFS(ISTEXT(citizen_services_records_log!E950),PROPER(citizen_services_records_log!E950),ISBLANK(citizen_services_records_log!E950),"None")</f>
        <v>Marie Fourie</v>
      </c>
      <c r="F950" s="6" cm="1">
        <f t="array" ref="F950">_xlfn.IFS(ISBLANK(citizen_services_records_log!F950),"None", TYPE(citizen_services_records_log!F950)=1,citizen_services_records_log!F950,citizen_services_records_log!F950="ID NOT PROVIDED","ID not provided" )</f>
        <v>111000000000</v>
      </c>
      <c r="G950" s="4">
        <f>IF(ISBLANK(citizen_services_records_log!G950),"None",IF(ISNUMBER(citizen_services_records_log!G950),citizen_services_records_log!G950,DATE(RIGHT(citizen_services_records_log!G950,4),MID(citizen_services_records_log!G950,4,2),LEFT(citizen_services_records_log!G950,2))))</f>
        <v>37204</v>
      </c>
      <c r="H950" s="5" t="str" cm="1">
        <f t="array" ref="H950">_xlfn.IFS(citizen_services_records_log!H950="M", "Male", citizen_services_records_log!H950 = "F", "Female", citizen_services_records_log!H950="male", "Male", citizen_services_records_log!H950="female","Female", ISBLANK(citizen_services_records_log!H950),"None", citizen_services_records_log!H950 = "Female", "Female", citizen_services_records_log!H950="Male","Male")</f>
        <v>Male</v>
      </c>
      <c r="I950" s="6" t="str">
        <f>IF(OR(ISBLANK(citizen_services_records_log!I950),UPPER(TRIM(citizen_services_records_log!I950))="N/A"),"None",_xlfn.LET(_xlpm.d,RIGHT(SUBSTITUTE(SUBSTITUTE(SUBSTITUTE(SUBSTITUTE(citizen_services_records_log!I950," ",""),"-",""),"(",""),")",""),9),"0"&amp;LEFT(_xlpm.d,2)&amp;" "&amp;MID(_xlpm.d,3,3)&amp;" "&amp;RIGHT(_xlpm.d,4)))</f>
        <v>072 625 2328</v>
      </c>
      <c r="J950" s="5" t="str" cm="1">
        <f t="array" ref="J950">_xlfn.IFS(ISTEXT(citizen_services_records_log!J950),citizen_services_records_log!J950,ISBLANK(citizen_services_records_log!J950),"None")</f>
        <v>Ward 5</v>
      </c>
      <c r="K950" s="5" t="str" cm="1">
        <f t="array" ref="K950">_xlfn.IFS(ISTEXT(citizen_services_records_log!K950),citizen_services_records_log!K950, ISBLANK(citizen_services_records_log!K950),"None")</f>
        <v>Foster Child Grant</v>
      </c>
      <c r="L950" s="5" t="str" cm="1">
        <f t="array" ref="L950">SUBSTITUTE(PROPER(_xlfn.IFS(ISTEXT(citizen_services_records_log!L950),citizen_services_records_log!L950, ISBLANK(citizen_services_records_log!L950),"None")),"Id","ID",1)</f>
        <v>Approved</v>
      </c>
      <c r="M950" s="5" t="str" cm="1">
        <f t="array" ref="M950">IF(citizen_services_records_log!M950 = "Re-opened","Re-opened",PROPER(_xlfn.IFS(ISTEXT(citizen_services_records_log!M950),citizen_services_records_log!M950, ISBLANK(citizen_services_records_log!M950),"None")))</f>
        <v>Captured</v>
      </c>
      <c r="N950" s="5" t="str" cm="1">
        <f t="array" ref="N950">(_xlfn.IFS(ISTEXT(citizen_services_records_log!N950),citizen_services_records_log!N950,ISBLANK(citizen_services_records_log!N950),"None"))</f>
        <v>Q111</v>
      </c>
      <c r="O950" s="5" t="str" cm="1">
        <f t="array" ref="O950">_xlfn.IFS(ISTEXT(citizen_services_records_log!O950),PROPER(citizen_services_records_log!O950),ISBLANK(citizen_services_records_log!O950),"None")</f>
        <v>Werner Mahlangu</v>
      </c>
      <c r="P950" s="4" t="str">
        <f>IF(ISBLANK(citizen_services_records_log!P950),"None",IF(ISNUMBER(citizen_services_records_log!P950),citizen_services_records_log!P950,DATE(RIGHT(citizen_services_records_log!P950,4),MID(citizen_services_records_log!P950,4,2),LEFT(citizen_services_records_log!P950,2))))</f>
        <v>None</v>
      </c>
      <c r="Q950" s="5" t="str" cm="1">
        <f t="array" ref="Q950">SUBSTITUTE(_xlfn.IFS(ISTEXT(citizen_services_records_log!Q950),PROPER(citizen_services_records_log!Q950),ISBLANK(citizen_services_records_log!Q950),"None"),"Id","ID",1)</f>
        <v>Applicant Is A Minor, Guardian Present And Documented</v>
      </c>
    </row>
    <row r="951" spans="1:17" x14ac:dyDescent="0.3">
      <c r="A951" s="5" t="str">
        <f>IF(ISBLANK(citizen_services_records_log!A951),"None",(CONCATENATE(UPPER(_xlfn.TEXTBEFORE(SUBSTITUTE(citizen_services_records_log!A951, "-", ""), {"0","1","2","3","4","5","6","7","8","9"}, 1)),"-",RIGHT(citizen_services_records_log!A951,6))))</f>
        <v>MUN-000660</v>
      </c>
      <c r="B951" s="2">
        <f>IF(ISBLANK(citizen_services_records_log!B951),"None",IF(ISNUMBER(citizen_services_records_log!B951),citizen_services_records_log!B951,DATE(RIGHT(citizen_services_records_log!B951,4),MID(citizen_services_records_log!B951,4,2),LEFT(citizen_services_records_log!B951,2))))</f>
        <v>46359</v>
      </c>
      <c r="C951" s="5" t="str">
        <f>IF(citizen_services_records_log!C951 = "SASSA Grant Status Enquiry","SASSA - Grant Status Enquiry",IF(citizen_services_records_log!C951 = "SASSA Grant Application",  "SASSA - Grant Application", IF(citizen_services_records_log!C951=0,"None", citizen_services_records_log!C951)))</f>
        <v>Municipal - Account Query</v>
      </c>
      <c r="D951" s="5" t="str" cm="1">
        <f t="array" ref="D951">_xlfn.IFS(ISTEXT(citizen_services_records_log!D951),PROPER(citizen_services_records_log!D951),ISBLANK(citizen_services_records_log!D951),"None")</f>
        <v>Sasolburg Home Affairs</v>
      </c>
      <c r="E951" s="5" t="str" cm="1">
        <f t="array" ref="E951">_xlfn.IFS(ISTEXT(citizen_services_records_log!E951),PROPER(citizen_services_records_log!E951),ISBLANK(citizen_services_records_log!E951),"None")</f>
        <v>Refilwe Mokoena</v>
      </c>
      <c r="F951" s="6" cm="1">
        <f t="array" ref="F951">_xlfn.IFS(ISBLANK(citizen_services_records_log!F951),"None", TYPE(citizen_services_records_log!F951)=1,citizen_services_records_log!F951,citizen_services_records_log!F951="ID NOT PROVIDED","ID not provided" )</f>
        <v>8410000000000</v>
      </c>
      <c r="G951" s="4">
        <f>IF(ISBLANK(citizen_services_records_log!G951),"None",IF(ISNUMBER(citizen_services_records_log!G951),citizen_services_records_log!G951,DATE(RIGHT(citizen_services_records_log!G951,4),MID(citizen_services_records_log!G951,4,2),LEFT(citizen_services_records_log!G951,2))))</f>
        <v>30941</v>
      </c>
      <c r="H951" s="5" t="str" cm="1">
        <f t="array" ref="H951">_xlfn.IFS(citizen_services_records_log!H951="M", "Male", citizen_services_records_log!H951 = "F", "Female", citizen_services_records_log!H951="male", "Male", citizen_services_records_log!H951="female","Female", ISBLANK(citizen_services_records_log!H951),"None", citizen_services_records_log!H951 = "Female", "Female", citizen_services_records_log!H951="Male","Male")</f>
        <v>Female</v>
      </c>
      <c r="I951" s="6" t="str">
        <f>IF(OR(ISBLANK(citizen_services_records_log!I951),UPPER(TRIM(citizen_services_records_log!I951))="N/A"),"None",_xlfn.LET(_xlpm.d,RIGHT(SUBSTITUTE(SUBSTITUTE(SUBSTITUTE(SUBSTITUTE(citizen_services_records_log!I951," ",""),"-",""),"(",""),")",""),9),"0"&amp;LEFT(_xlpm.d,2)&amp;" "&amp;MID(_xlpm.d,3,3)&amp;" "&amp;RIGHT(_xlpm.d,4)))</f>
        <v>068 407 8092</v>
      </c>
      <c r="J951" s="5" t="str" cm="1">
        <f t="array" ref="J951">_xlfn.IFS(ISTEXT(citizen_services_records_log!J951),citizen_services_records_log!J951,ISBLANK(citizen_services_records_log!J951),"None")</f>
        <v>Ward 13</v>
      </c>
      <c r="K951" s="5" t="str" cm="1">
        <f t="array" ref="K951">_xlfn.IFS(ISTEXT(citizen_services_records_log!K951),citizen_services_records_log!K951, ISBLANK(citizen_services_records_log!K951),"None")</f>
        <v>None</v>
      </c>
      <c r="L951" s="5" t="str" cm="1">
        <f t="array" ref="L951">SUBSTITUTE(PROPER(_xlfn.IFS(ISTEXT(citizen_services_records_log!L951),citizen_services_records_log!L951, ISBLANK(citizen_services_records_log!L951),"None")),"Id","ID",1)</f>
        <v>Pending Verification</v>
      </c>
      <c r="M951" s="5" t="str" cm="1">
        <f t="array" ref="M951">IF(citizen_services_records_log!M951 = "Re-opened","Re-opened",PROPER(_xlfn.IFS(ISTEXT(citizen_services_records_log!M951),citizen_services_records_log!M951, ISBLANK(citizen_services_records_log!M951),"None")))</f>
        <v>Captured</v>
      </c>
      <c r="N951" s="5" t="str" cm="1">
        <f t="array" ref="N951">(_xlfn.IFS(ISTEXT(citizen_services_records_log!N951),citizen_services_records_log!N951,ISBLANK(citizen_services_records_log!N951),"None"))</f>
        <v>Q080</v>
      </c>
      <c r="O951" s="5" t="str" cm="1">
        <f t="array" ref="O951">_xlfn.IFS(ISTEXT(citizen_services_records_log!O951),PROPER(citizen_services_records_log!O951),ISBLANK(citizen_services_records_log!O951),"None")</f>
        <v>Refilwe Khumalo</v>
      </c>
      <c r="P951" s="4">
        <f>IF(ISBLANK(citizen_services_records_log!P951),"None",IF(ISNUMBER(citizen_services_records_log!P951),citizen_services_records_log!P951,DATE(RIGHT(citizen_services_records_log!P951,4),MID(citizen_services_records_log!P951,4,2),LEFT(citizen_services_records_log!P951,2))))</f>
        <v>46096</v>
      </c>
      <c r="Q951" s="5" t="str" cm="1">
        <f t="array" ref="Q951">SUBSTITUTE(_xlfn.IFS(ISTEXT(citizen_services_records_log!Q951),PROPER(citizen_services_records_log!Q951),ISBLANK(citizen_services_records_log!Q951),"None"),"Id","ID",1)</f>
        <v>Elderly Applicant Assisted Due To Mobility Issues</v>
      </c>
    </row>
    <row r="952" spans="1:17" x14ac:dyDescent="0.3">
      <c r="A952" s="5" t="str">
        <f>IF(ISBLANK(citizen_services_records_log!A952),"None",(CONCATENATE(UPPER(_xlfn.TEXTBEFORE(SUBSTITUTE(citizen_services_records_log!A952, "-", ""), {"0","1","2","3","4","5","6","7","8","9"}, 1)),"-",RIGHT(citizen_services_records_log!A952,6))))</f>
        <v>DHA-000570</v>
      </c>
      <c r="B952" s="2">
        <f>IF(ISBLANK(citizen_services_records_log!B952),"None",IF(ISNUMBER(citizen_services_records_log!B952),citizen_services_records_log!B952,DATE(RIGHT(citizen_services_records_log!B952,4),MID(citizen_services_records_log!B952,4,2),LEFT(citizen_services_records_log!B952,2))))</f>
        <v>46201</v>
      </c>
      <c r="C952" s="5" t="str">
        <f>IF(citizen_services_records_log!C952 = "SASSA Grant Status Enquiry","SASSA - Grant Status Enquiry",IF(citizen_services_records_log!C952 = "SASSA Grant Application",  "SASSA - Grant Application", IF(citizen_services_records_log!C952=0,"None", citizen_services_records_log!C952)))</f>
        <v>Home Affairs - Passport Application</v>
      </c>
      <c r="D952" s="5" t="str" cm="1">
        <f t="array" ref="D952">_xlfn.IFS(ISTEXT(citizen_services_records_log!D952),PROPER(citizen_services_records_log!D952),ISBLANK(citizen_services_records_log!D952),"None")</f>
        <v>Sebokeng Sassa Office</v>
      </c>
      <c r="E952" s="5" t="str" cm="1">
        <f t="array" ref="E952">_xlfn.IFS(ISTEXT(citizen_services_records_log!E952),PROPER(citizen_services_records_log!E952),ISBLANK(citizen_services_records_log!E952),"None")</f>
        <v>Pieter Dlamini</v>
      </c>
      <c r="F952" s="6" cm="1">
        <f t="array" ref="F952">_xlfn.IFS(ISBLANK(citizen_services_records_log!F952),"None", TYPE(citizen_services_records_log!F952)=1,citizen_services_records_log!F952,citizen_services_records_log!F952="ID NOT PROVIDED","ID not provided" )</f>
        <v>6800000000000</v>
      </c>
      <c r="G952" s="4">
        <f>IF(ISBLANK(citizen_services_records_log!G952),"None",IF(ISNUMBER(citizen_services_records_log!G952),citizen_services_records_log!G952,DATE(RIGHT(citizen_services_records_log!G952,4),MID(citizen_services_records_log!G952,4,2),LEFT(citizen_services_records_log!G952,2))))</f>
        <v>24929</v>
      </c>
      <c r="H952" s="5" t="str" cm="1">
        <f t="array" ref="H952">_xlfn.IFS(citizen_services_records_log!H952="M", "Male", citizen_services_records_log!H952 = "F", "Female", citizen_services_records_log!H952="male", "Male", citizen_services_records_log!H952="female","Female", ISBLANK(citizen_services_records_log!H952),"None", citizen_services_records_log!H952 = "Female", "Female", citizen_services_records_log!H952="Male","Male")</f>
        <v>None</v>
      </c>
      <c r="I952" s="6" t="str">
        <f>IF(OR(ISBLANK(citizen_services_records_log!I952),UPPER(TRIM(citizen_services_records_log!I952))="N/A"),"None",_xlfn.LET(_xlpm.d,RIGHT(SUBSTITUTE(SUBSTITUTE(SUBSTITUTE(SUBSTITUTE(citizen_services_records_log!I952," ",""),"-",""),"(",""),")",""),9),"0"&amp;LEFT(_xlpm.d,2)&amp;" "&amp;MID(_xlpm.d,3,3)&amp;" "&amp;RIGHT(_xlpm.d,4)))</f>
        <v>082 412 5583</v>
      </c>
      <c r="J952" s="5" t="str" cm="1">
        <f t="array" ref="J952">_xlfn.IFS(ISTEXT(citizen_services_records_log!J952),citizen_services_records_log!J952,ISBLANK(citizen_services_records_log!J952),"None")</f>
        <v>Ward 8</v>
      </c>
      <c r="K952" s="5" t="str" cm="1">
        <f t="array" ref="K952">_xlfn.IFS(ISTEXT(citizen_services_records_log!K952),citizen_services_records_log!K952, ISBLANK(citizen_services_records_log!K952),"None")</f>
        <v>None</v>
      </c>
      <c r="L952" s="5" t="str" cm="1">
        <f t="array" ref="L952">SUBSTITUTE(PROPER(_xlfn.IFS(ISTEXT(citizen_services_records_log!L952),citizen_services_records_log!L952, ISBLANK(citizen_services_records_log!L952),"None")),"Id","ID",1)</f>
        <v>Approved</v>
      </c>
      <c r="M952" s="5" t="str" cm="1">
        <f t="array" ref="M952">IF(citizen_services_records_log!M952 = "Re-opened","Re-opened",PROPER(_xlfn.IFS(ISTEXT(citizen_services_records_log!M952),citizen_services_records_log!M952, ISBLANK(citizen_services_records_log!M952),"None")))</f>
        <v>Captured</v>
      </c>
      <c r="N952" s="5" t="str" cm="1">
        <f t="array" ref="N952">(_xlfn.IFS(ISTEXT(citizen_services_records_log!N952),citizen_services_records_log!N952,ISBLANK(citizen_services_records_log!N952),"None"))</f>
        <v>Q202</v>
      </c>
      <c r="O952" s="5" t="str" cm="1">
        <f t="array" ref="O952">_xlfn.IFS(ISTEXT(citizen_services_records_log!O952),PROPER(citizen_services_records_log!O952),ISBLANK(citizen_services_records_log!O952),"None")</f>
        <v>Marius Nel</v>
      </c>
      <c r="P952" s="4" t="str">
        <f>IF(ISBLANK(citizen_services_records_log!P952),"None",IF(ISNUMBER(citizen_services_records_log!P952),citizen_services_records_log!P952,DATE(RIGHT(citizen_services_records_log!P952,4),MID(citizen_services_records_log!P952,4,2),LEFT(citizen_services_records_log!P952,2))))</f>
        <v>None</v>
      </c>
      <c r="Q952" s="5" t="str" cm="1">
        <f t="array" ref="Q952">SUBSTITUTE(_xlfn.IFS(ISTEXT(citizen_services_records_log!Q952),PROPER(citizen_services_records_log!Q952),ISBLANK(citizen_services_records_log!Q952),"None"),"Id","ID",1)</f>
        <v>Follow-Up Call Required To Confirm Banking Details</v>
      </c>
    </row>
    <row r="953" spans="1:17" x14ac:dyDescent="0.3">
      <c r="A953" s="5" t="str">
        <f>IF(ISBLANK(citizen_services_records_log!A953),"None",(CONCATENATE(UPPER(_xlfn.TEXTBEFORE(SUBSTITUTE(citizen_services_records_log!A953, "-", ""), {"0","1","2","3","4","5","6","7","8","9"}, 1)),"-",RIGHT(citizen_services_records_log!A953,6))))</f>
        <v>DHA-000379</v>
      </c>
      <c r="B953" s="2">
        <f>IF(ISBLANK(citizen_services_records_log!B953),"None",IF(ISNUMBER(citizen_services_records_log!B953),citizen_services_records_log!B953,DATE(RIGHT(citizen_services_records_log!B953,4),MID(citizen_services_records_log!B953,4,2),LEFT(citizen_services_records_log!B953,2))))</f>
        <v>46052</v>
      </c>
      <c r="C953" s="5" t="str">
        <f>IF(citizen_services_records_log!C953 = "SASSA Grant Status Enquiry","SASSA - Grant Status Enquiry",IF(citizen_services_records_log!C953 = "SASSA Grant Application",  "SASSA - Grant Application", IF(citizen_services_records_log!C953=0,"None", citizen_services_records_log!C953)))</f>
        <v>Home Affairs - ID Application</v>
      </c>
      <c r="D953" s="5" t="str" cm="1">
        <f t="array" ref="D953">_xlfn.IFS(ISTEXT(citizen_services_records_log!D953),PROPER(citizen_services_records_log!D953),ISBLANK(citizen_services_records_log!D953),"None")</f>
        <v>Sebokeng Sassa Office</v>
      </c>
      <c r="E953" s="5" t="str" cm="1">
        <f t="array" ref="E953">_xlfn.IFS(ISTEXT(citizen_services_records_log!E953),PROPER(citizen_services_records_log!E953),ISBLANK(citizen_services_records_log!E953),"None")</f>
        <v>Zodwa Mahlangu</v>
      </c>
      <c r="F953" s="6" cm="1">
        <f t="array" ref="F953">_xlfn.IFS(ISBLANK(citizen_services_records_log!F953),"None", TYPE(citizen_services_records_log!F953)=1,citizen_services_records_log!F953,citizen_services_records_log!F953="ID NOT PROVIDED","ID not provided" )</f>
        <v>8810000000000</v>
      </c>
      <c r="G953" s="4">
        <f>IF(ISBLANK(citizen_services_records_log!G953),"None",IF(ISNUMBER(citizen_services_records_log!G953),citizen_services_records_log!G953,DATE(RIGHT(citizen_services_records_log!G953,4),MID(citizen_services_records_log!G953,4,2),LEFT(citizen_services_records_log!G953,2))))</f>
        <v>32382</v>
      </c>
      <c r="H953" s="5" t="str" cm="1">
        <f t="array" ref="H953">_xlfn.IFS(citizen_services_records_log!H953="M", "Male", citizen_services_records_log!H953 = "F", "Female", citizen_services_records_log!H953="male", "Male", citizen_services_records_log!H953="female","Female", ISBLANK(citizen_services_records_log!H953),"None", citizen_services_records_log!H953 = "Female", "Female", citizen_services_records_log!H953="Male","Male")</f>
        <v>Male</v>
      </c>
      <c r="I953" s="6" t="str">
        <f>IF(OR(ISBLANK(citizen_services_records_log!I953),UPPER(TRIM(citizen_services_records_log!I953))="N/A"),"None",_xlfn.LET(_xlpm.d,RIGHT(SUBSTITUTE(SUBSTITUTE(SUBSTITUTE(SUBSTITUTE(citizen_services_records_log!I953," ",""),"-",""),"(",""),")",""),9),"0"&amp;LEFT(_xlpm.d,2)&amp;" "&amp;MID(_xlpm.d,3,3)&amp;" "&amp;RIGHT(_xlpm.d,4)))</f>
        <v>078 531 0994</v>
      </c>
      <c r="J953" s="5" t="str" cm="1">
        <f t="array" ref="J953">_xlfn.IFS(ISTEXT(citizen_services_records_log!J953),citizen_services_records_log!J953,ISBLANK(citizen_services_records_log!J953),"None")</f>
        <v>Ward 13</v>
      </c>
      <c r="K953" s="5" t="str" cm="1">
        <f t="array" ref="K953">_xlfn.IFS(ISTEXT(citizen_services_records_log!K953),citizen_services_records_log!K953, ISBLANK(citizen_services_records_log!K953),"None")</f>
        <v>None</v>
      </c>
      <c r="L953" s="5" t="str" cm="1">
        <f t="array" ref="L953">SUBSTITUTE(PROPER(_xlfn.IFS(ISTEXT(citizen_services_records_log!L953),citizen_services_records_log!L953, ISBLANK(citizen_services_records_log!L953),"None")),"Id","ID",1)</f>
        <v>Complete</v>
      </c>
      <c r="M953" s="5" t="str" cm="1">
        <f t="array" ref="M953">IF(citizen_services_records_log!M953 = "Re-opened","Re-opened",PROPER(_xlfn.IFS(ISTEXT(citizen_services_records_log!M953),citizen_services_records_log!M953, ISBLANK(citizen_services_records_log!M953),"None")))</f>
        <v>Pending</v>
      </c>
      <c r="N953" s="5" t="str" cm="1">
        <f t="array" ref="N953">(_xlfn.IFS(ISTEXT(citizen_services_records_log!N953),citizen_services_records_log!N953,ISBLANK(citizen_services_records_log!N953),"None"))</f>
        <v>Q072</v>
      </c>
      <c r="O953" s="5" t="str" cm="1">
        <f t="array" ref="O953">_xlfn.IFS(ISTEXT(citizen_services_records_log!O953),PROPER(citizen_services_records_log!O953),ISBLANK(citizen_services_records_log!O953),"None")</f>
        <v>Lerato Swart</v>
      </c>
      <c r="P953" s="4" t="str">
        <f>IF(ISBLANK(citizen_services_records_log!P953),"None",IF(ISNUMBER(citizen_services_records_log!P953),citizen_services_records_log!P953,DATE(RIGHT(citizen_services_records_log!P953,4),MID(citizen_services_records_log!P953,4,2),LEFT(citizen_services_records_log!P953,2))))</f>
        <v>None</v>
      </c>
      <c r="Q953" s="5" t="str" cm="1">
        <f t="array" ref="Q953">SUBSTITUTE(_xlfn.IFS(ISTEXT(citizen_services_records_log!Q953),PROPER(citizen_services_records_log!Q953),ISBLANK(citizen_services_records_log!Q953),"None"),"Id","ID",1)</f>
        <v>Applicant Did Not Bring Required Supporting Documents</v>
      </c>
    </row>
    <row r="954" spans="1:17" x14ac:dyDescent="0.3">
      <c r="A954" s="5" t="str">
        <f>IF(ISBLANK(citizen_services_records_log!A954),"None",(CONCATENATE(UPPER(_xlfn.TEXTBEFORE(SUBSTITUTE(citizen_services_records_log!A954, "-", ""), {"0","1","2","3","4","5","6","7","8","9"}, 1)),"-",RIGHT(citizen_services_records_log!A954,6))))</f>
        <v>SASSA-000707</v>
      </c>
      <c r="B954" s="2">
        <f>IF(ISBLANK(citizen_services_records_log!B954),"None",IF(ISNUMBER(citizen_services_records_log!B954),citizen_services_records_log!B954,DATE(RIGHT(citizen_services_records_log!B954,4),MID(citizen_services_records_log!B954,4,2),LEFT(citizen_services_records_log!B954,2))))</f>
        <v>46004</v>
      </c>
      <c r="C954" s="5" t="str">
        <f>IF(citizen_services_records_log!C954 = "SASSA Grant Status Enquiry","SASSA - Grant Status Enquiry",IF(citizen_services_records_log!C954 = "SASSA Grant Application",  "SASSA - Grant Application", IF(citizen_services_records_log!C954=0,"None", citizen_services_records_log!C954)))</f>
        <v>SASSA - Grant Status Enquiry</v>
      </c>
      <c r="D954" s="5" t="str" cm="1">
        <f t="array" ref="D954">_xlfn.IFS(ISTEXT(citizen_services_records_log!D954),PROPER(citizen_services_records_log!D954),ISBLANK(citizen_services_records_log!D954),"None")</f>
        <v>Vereeniging Home Affairs</v>
      </c>
      <c r="E954" s="5" t="str" cm="1">
        <f t="array" ref="E954">_xlfn.IFS(ISTEXT(citizen_services_records_log!E954),PROPER(citizen_services_records_log!E954),ISBLANK(citizen_services_records_log!E954),"None")</f>
        <v>Nomvula Kruger</v>
      </c>
      <c r="F954" s="6" cm="1">
        <f t="array" ref="F954">_xlfn.IFS(ISBLANK(citizen_services_records_log!F954),"None", TYPE(citizen_services_records_log!F954)=1,citizen_services_records_log!F954,citizen_services_records_log!F954="ID NOT PROVIDED","ID not provided" )</f>
        <v>7010000000000</v>
      </c>
      <c r="G954" s="4">
        <f>IF(ISBLANK(citizen_services_records_log!G954),"None",IF(ISNUMBER(citizen_services_records_log!G954),citizen_services_records_log!G954,DATE(RIGHT(citizen_services_records_log!G954,4),MID(citizen_services_records_log!G954,4,2),LEFT(citizen_services_records_log!G954,2))))</f>
        <v>25841</v>
      </c>
      <c r="H954" s="5" t="str" cm="1">
        <f t="array" ref="H954">_xlfn.IFS(citizen_services_records_log!H954="M", "Male", citizen_services_records_log!H954 = "F", "Female", citizen_services_records_log!H954="male", "Male", citizen_services_records_log!H954="female","Female", ISBLANK(citizen_services_records_log!H954),"None", citizen_services_records_log!H954 = "Female", "Female", citizen_services_records_log!H954="Male","Male")</f>
        <v>Male</v>
      </c>
      <c r="I954" s="6" t="str">
        <f>IF(OR(ISBLANK(citizen_services_records_log!I954),UPPER(TRIM(citizen_services_records_log!I954))="N/A"),"None",_xlfn.LET(_xlpm.d,RIGHT(SUBSTITUTE(SUBSTITUTE(SUBSTITUTE(SUBSTITUTE(citizen_services_records_log!I954," ",""),"-",""),"(",""),")",""),9),"0"&amp;LEFT(_xlpm.d,2)&amp;" "&amp;MID(_xlpm.d,3,3)&amp;" "&amp;RIGHT(_xlpm.d,4)))</f>
        <v>081 822 8089</v>
      </c>
      <c r="J954" s="5" t="str" cm="1">
        <f t="array" ref="J954">_xlfn.IFS(ISTEXT(citizen_services_records_log!J954),citizen_services_records_log!J954,ISBLANK(citizen_services_records_log!J954),"None")</f>
        <v>Ward 24</v>
      </c>
      <c r="K954" s="5" t="str" cm="1">
        <f t="array" ref="K954">_xlfn.IFS(ISTEXT(citizen_services_records_log!K954),citizen_services_records_log!K954, ISBLANK(citizen_services_records_log!K954),"None")</f>
        <v>None</v>
      </c>
      <c r="L954" s="5" t="str" cm="1">
        <f t="array" ref="L954">SUBSTITUTE(PROPER(_xlfn.IFS(ISTEXT(citizen_services_records_log!L954),citizen_services_records_log!L954, ISBLANK(citizen_services_records_log!L954),"None")),"Id","ID",1)</f>
        <v>None</v>
      </c>
      <c r="M954" s="5" t="str" cm="1">
        <f t="array" ref="M954">IF(citizen_services_records_log!M954 = "Re-opened","Re-opened",PROPER(_xlfn.IFS(ISTEXT(citizen_services_records_log!M954),citizen_services_records_log!M954, ISBLANK(citizen_services_records_log!M954),"None")))</f>
        <v>Captured</v>
      </c>
      <c r="N954" s="5" t="str" cm="1">
        <f t="array" ref="N954">(_xlfn.IFS(ISTEXT(citizen_services_records_log!N954),citizen_services_records_log!N954,ISBLANK(citizen_services_records_log!N954),"None"))</f>
        <v>Q295</v>
      </c>
      <c r="O954" s="5" t="str" cm="1">
        <f t="array" ref="O954">_xlfn.IFS(ISTEXT(citizen_services_records_log!O954),PROPER(citizen_services_records_log!O954),ISBLANK(citizen_services_records_log!O954),"None")</f>
        <v>Werner Radebe</v>
      </c>
      <c r="P954" s="4" t="str">
        <f>IF(ISBLANK(citizen_services_records_log!P954),"None",IF(ISNUMBER(citizen_services_records_log!P954),citizen_services_records_log!P954,DATE(RIGHT(citizen_services_records_log!P954,4),MID(citizen_services_records_log!P954,4,2),LEFT(citizen_services_records_log!P954,2))))</f>
        <v>None</v>
      </c>
      <c r="Q954" s="5" t="str" cm="1">
        <f t="array" ref="Q954">SUBSTITUTE(_xlfn.IFS(ISTEXT(citizen_services_records_log!Q954),PROPER(citizen_services_records_log!Q954),ISBLANK(citizen_services_records_log!Q954),"None"),"Id","ID",1)</f>
        <v>Home Affairs System Down For Maintenance During Visit</v>
      </c>
    </row>
    <row r="955" spans="1:17" x14ac:dyDescent="0.3">
      <c r="A955" s="5" t="str">
        <f>IF(ISBLANK(citizen_services_records_log!A955),"None",(CONCATENATE(UPPER(_xlfn.TEXTBEFORE(SUBSTITUTE(citizen_services_records_log!A955, "-", ""), {"0","1","2","3","4","5","6","7","8","9"}, 1)),"-",RIGHT(citizen_services_records_log!A955,6))))</f>
        <v>DHA-000271</v>
      </c>
      <c r="B955" s="2">
        <f>IF(ISBLANK(citizen_services_records_log!B955),"None",IF(ISNUMBER(citizen_services_records_log!B955),citizen_services_records_log!B955,DATE(RIGHT(citizen_services_records_log!B955,4),MID(citizen_services_records_log!B955,4,2),LEFT(citizen_services_records_log!B955,2))))</f>
        <v>46247</v>
      </c>
      <c r="C955" s="5" t="str">
        <f>IF(citizen_services_records_log!C955 = "SASSA Grant Status Enquiry","SASSA - Grant Status Enquiry",IF(citizen_services_records_log!C955 = "SASSA Grant Application",  "SASSA - Grant Application", IF(citizen_services_records_log!C955=0,"None", citizen_services_records_log!C955)))</f>
        <v>Home Affairs - ID Application</v>
      </c>
      <c r="D955" s="5" t="str" cm="1">
        <f t="array" ref="D955">_xlfn.IFS(ISTEXT(citizen_services_records_log!D955),PROPER(citizen_services_records_log!D955),ISBLANK(citizen_services_records_log!D955),"None")</f>
        <v>Vereeniging Home Affairs</v>
      </c>
      <c r="E955" s="5" t="str" cm="1">
        <f t="array" ref="E955">_xlfn.IFS(ISTEXT(citizen_services_records_log!E955),PROPER(citizen_services_records_log!E955),ISBLANK(citizen_services_records_log!E955),"None")</f>
        <v>Elizabeth Sithole</v>
      </c>
      <c r="F955" s="6" t="str" cm="1">
        <f t="array" ref="F955">_xlfn.IFS(ISBLANK(citizen_services_records_log!F955),"None", TYPE(citizen_services_records_log!F955)=1,citizen_services_records_log!F955,citizen_services_records_log!F955="ID NOT PROVIDED","ID not provided" )</f>
        <v>ID not provided</v>
      </c>
      <c r="G955" s="4">
        <f>IF(ISBLANK(citizen_services_records_log!G955),"None",IF(ISNUMBER(citizen_services_records_log!G955),citizen_services_records_log!G955,DATE(RIGHT(citizen_services_records_log!G955,4),MID(citizen_services_records_log!G955,4,2),LEFT(citizen_services_records_log!G955,2))))</f>
        <v>29843</v>
      </c>
      <c r="H955" s="5" t="str" cm="1">
        <f t="array" ref="H955">_xlfn.IFS(citizen_services_records_log!H955="M", "Male", citizen_services_records_log!H955 = "F", "Female", citizen_services_records_log!H955="male", "Male", citizen_services_records_log!H955="female","Female", ISBLANK(citizen_services_records_log!H955),"None", citizen_services_records_log!H955 = "Female", "Female", citizen_services_records_log!H955="Male","Male")</f>
        <v>Female</v>
      </c>
      <c r="I955" s="6" t="str">
        <f>IF(OR(ISBLANK(citizen_services_records_log!I955),UPPER(TRIM(citizen_services_records_log!I955))="N/A"),"None",_xlfn.LET(_xlpm.d,RIGHT(SUBSTITUTE(SUBSTITUTE(SUBSTITUTE(SUBSTITUTE(citizen_services_records_log!I955," ",""),"-",""),"(",""),")",""),9),"0"&amp;LEFT(_xlpm.d,2)&amp;" "&amp;MID(_xlpm.d,3,3)&amp;" "&amp;RIGHT(_xlpm.d,4)))</f>
        <v>None</v>
      </c>
      <c r="J955" s="5" t="str" cm="1">
        <f t="array" ref="J955">_xlfn.IFS(ISTEXT(citizen_services_records_log!J955),citizen_services_records_log!J955,ISBLANK(citizen_services_records_log!J955),"None")</f>
        <v>Ward 8</v>
      </c>
      <c r="K955" s="5" t="str" cm="1">
        <f t="array" ref="K955">_xlfn.IFS(ISTEXT(citizen_services_records_log!K955),citizen_services_records_log!K955, ISBLANK(citizen_services_records_log!K955),"None")</f>
        <v>None</v>
      </c>
      <c r="L955" s="5" t="str" cm="1">
        <f t="array" ref="L955">SUBSTITUTE(PROPER(_xlfn.IFS(ISTEXT(citizen_services_records_log!L955),citizen_services_records_log!L955, ISBLANK(citizen_services_records_log!L955),"None")),"Id","ID",1)</f>
        <v>Pending Verification</v>
      </c>
      <c r="M955" s="5" t="str" cm="1">
        <f t="array" ref="M955">IF(citizen_services_records_log!M955 = "Re-opened","Re-opened",PROPER(_xlfn.IFS(ISTEXT(citizen_services_records_log!M955),citizen_services_records_log!M955, ISBLANK(citizen_services_records_log!M955),"None")))</f>
        <v>Escalated</v>
      </c>
      <c r="N955" s="5" t="str" cm="1">
        <f t="array" ref="N955">(_xlfn.IFS(ISTEXT(citizen_services_records_log!N955),citizen_services_records_log!N955,ISBLANK(citizen_services_records_log!N955),"None"))</f>
        <v>Q004</v>
      </c>
      <c r="O955" s="5" t="str" cm="1">
        <f t="array" ref="O955">_xlfn.IFS(ISTEXT(citizen_services_records_log!O955),PROPER(citizen_services_records_log!O955),ISBLANK(citizen_services_records_log!O955),"None")</f>
        <v>Andries Sithole</v>
      </c>
      <c r="P955" s="4">
        <f>IF(ISBLANK(citizen_services_records_log!P955),"None",IF(ISNUMBER(citizen_services_records_log!P955),citizen_services_records_log!P955,DATE(RIGHT(citizen_services_records_log!P955,4),MID(citizen_services_records_log!P955,4,2),LEFT(citizen_services_records_log!P955,2))))</f>
        <v>46277</v>
      </c>
      <c r="Q955" s="5" t="str" cm="1">
        <f t="array" ref="Q955">SUBSTITUTE(_xlfn.IFS(ISTEXT(citizen_services_records_log!Q955),PROPER(citizen_services_records_log!Q955),ISBLANK(citizen_services_records_log!Q955),"None"),"Id","ID",1)</f>
        <v>Applicant Did Not Bring Required Supporting Documents</v>
      </c>
    </row>
    <row r="956" spans="1:17" x14ac:dyDescent="0.3">
      <c r="A956" s="5" t="str">
        <f>IF(ISBLANK(citizen_services_records_log!A956),"None",(CONCATENATE(UPPER(_xlfn.TEXTBEFORE(SUBSTITUTE(citizen_services_records_log!A956, "-", ""), {"0","1","2","3","4","5","6","7","8","9"}, 1)),"-",RIGHT(citizen_services_records_log!A956,6))))</f>
        <v>CLN-000607</v>
      </c>
      <c r="B956" s="2">
        <f>IF(ISBLANK(citizen_services_records_log!B956),"None",IF(ISNUMBER(citizen_services_records_log!B956),citizen_services_records_log!B956,DATE(RIGHT(citizen_services_records_log!B956,4),MID(citizen_services_records_log!B956,4,2),LEFT(citizen_services_records_log!B956,2))))</f>
        <v>46005</v>
      </c>
      <c r="C956" s="5" t="str">
        <f>IF(citizen_services_records_log!C956 = "SASSA Grant Status Enquiry","SASSA - Grant Status Enquiry",IF(citizen_services_records_log!C956 = "SASSA Grant Application",  "SASSA - Grant Application", IF(citizen_services_records_log!C956=0,"None", citizen_services_records_log!C956)))</f>
        <v>Clinic - Chronic Medication Collection</v>
      </c>
      <c r="D956" s="5" t="str" cm="1">
        <f t="array" ref="D956">_xlfn.IFS(ISTEXT(citizen_services_records_log!D956),PROPER(citizen_services_records_log!D956),ISBLANK(citizen_services_records_log!D956),"None")</f>
        <v>Evaton Sassa Office</v>
      </c>
      <c r="E956" s="5" t="str" cm="1">
        <f t="array" ref="E956">_xlfn.IFS(ISTEXT(citizen_services_records_log!E956),PROPER(citizen_services_records_log!E956),ISBLANK(citizen_services_records_log!E956),"None")</f>
        <v>Tumelo Mokoena</v>
      </c>
      <c r="F956" s="6" t="str" cm="1">
        <f t="array" ref="F956">_xlfn.IFS(ISBLANK(citizen_services_records_log!F956),"None", TYPE(citizen_services_records_log!F956)=1,citizen_services_records_log!F956,citizen_services_records_log!F956="ID NOT PROVIDED","ID not provided" )</f>
        <v>None</v>
      </c>
      <c r="G956" s="4">
        <f>IF(ISBLANK(citizen_services_records_log!G956),"None",IF(ISNUMBER(citizen_services_records_log!G956),citizen_services_records_log!G956,DATE(RIGHT(citizen_services_records_log!G956,4),MID(citizen_services_records_log!G956,4,2),LEFT(citizen_services_records_log!G956,2))))</f>
        <v>19059</v>
      </c>
      <c r="H956" s="5" t="str" cm="1">
        <f t="array" ref="H956">_xlfn.IFS(citizen_services_records_log!H956="M", "Male", citizen_services_records_log!H956 = "F", "Female", citizen_services_records_log!H956="male", "Male", citizen_services_records_log!H956="female","Female", ISBLANK(citizen_services_records_log!H956),"None", citizen_services_records_log!H956 = "Female", "Female", citizen_services_records_log!H956="Male","Male")</f>
        <v>Female</v>
      </c>
      <c r="I956" s="6" t="str">
        <f>IF(OR(ISBLANK(citizen_services_records_log!I956),UPPER(TRIM(citizen_services_records_log!I956))="N/A"),"None",_xlfn.LET(_xlpm.d,RIGHT(SUBSTITUTE(SUBSTITUTE(SUBSTITUTE(SUBSTITUTE(citizen_services_records_log!I956," ",""),"-",""),"(",""),")",""),9),"0"&amp;LEFT(_xlpm.d,2)&amp;" "&amp;MID(_xlpm.d,3,3)&amp;" "&amp;RIGHT(_xlpm.d,4)))</f>
        <v>064 459 2303</v>
      </c>
      <c r="J956" s="5" t="str" cm="1">
        <f t="array" ref="J956">_xlfn.IFS(ISTEXT(citizen_services_records_log!J956),citizen_services_records_log!J956,ISBLANK(citizen_services_records_log!J956),"None")</f>
        <v>Ward 12</v>
      </c>
      <c r="K956" s="5" t="str" cm="1">
        <f t="array" ref="K956">_xlfn.IFS(ISTEXT(citizen_services_records_log!K956),citizen_services_records_log!K956, ISBLANK(citizen_services_records_log!K956),"None")</f>
        <v>None</v>
      </c>
      <c r="L956" s="5" t="str" cm="1">
        <f t="array" ref="L956">SUBSTITUTE(PROPER(_xlfn.IFS(ISTEXT(citizen_services_records_log!L956),citizen_services_records_log!L956, ISBLANK(citizen_services_records_log!L956),"None")),"Id","ID",1)</f>
        <v>Under Review</v>
      </c>
      <c r="M956" s="5" t="str" cm="1">
        <f t="array" ref="M956">IF(citizen_services_records_log!M956 = "Re-opened","Re-opened",PROPER(_xlfn.IFS(ISTEXT(citizen_services_records_log!M956),citizen_services_records_log!M956, ISBLANK(citizen_services_records_log!M956),"None")))</f>
        <v>Closed</v>
      </c>
      <c r="N956" s="5" t="str" cm="1">
        <f t="array" ref="N956">(_xlfn.IFS(ISTEXT(citizen_services_records_log!N956),citizen_services_records_log!N956,ISBLANK(citizen_services_records_log!N956),"None"))</f>
        <v>Q065</v>
      </c>
      <c r="O956" s="5" t="str" cm="1">
        <f t="array" ref="O956">_xlfn.IFS(ISTEXT(citizen_services_records_log!O956),PROPER(citizen_services_records_log!O956),ISBLANK(citizen_services_records_log!O956),"None")</f>
        <v>Refilwe Nel</v>
      </c>
      <c r="P956" s="4" t="str">
        <f>IF(ISBLANK(citizen_services_records_log!P956),"None",IF(ISNUMBER(citizen_services_records_log!P956),citizen_services_records_log!P956,DATE(RIGHT(citizen_services_records_log!P956,4),MID(citizen_services_records_log!P956,4,2),LEFT(citizen_services_records_log!P956,2))))</f>
        <v>None</v>
      </c>
      <c r="Q956" s="5" t="str" cm="1">
        <f t="array" ref="Q956">SUBSTITUTE(_xlfn.IFS(ISTEXT(citizen_services_records_log!Q956),PROPER(citizen_services_records_log!Q956),ISBLANK(citizen_services_records_log!Q956),"None"),"Id","ID",1)</f>
        <v>Grant Payment Query - Referred To Sassa Call Centre</v>
      </c>
    </row>
    <row r="957" spans="1:17" x14ac:dyDescent="0.3">
      <c r="A957" s="5" t="str">
        <f>IF(ISBLANK(citizen_services_records_log!A957),"None",(CONCATENATE(UPPER(_xlfn.TEXTBEFORE(SUBSTITUTE(citizen_services_records_log!A957, "-", ""), {"0","1","2","3","4","5","6","7","8","9"}, 1)),"-",RIGHT(citizen_services_records_log!A957,6))))</f>
        <v>MUN-000064</v>
      </c>
      <c r="B957" s="2">
        <f>IF(ISBLANK(citizen_services_records_log!B957),"None",IF(ISNUMBER(citizen_services_records_log!B957),citizen_services_records_log!B957,DATE(RIGHT(citizen_services_records_log!B957,4),MID(citizen_services_records_log!B957,4,2),LEFT(citizen_services_records_log!B957,2))))</f>
        <v>46131</v>
      </c>
      <c r="C957" s="5" t="str">
        <f>IF(citizen_services_records_log!C957 = "SASSA Grant Status Enquiry","SASSA - Grant Status Enquiry",IF(citizen_services_records_log!C957 = "SASSA Grant Application",  "SASSA - Grant Application", IF(citizen_services_records_log!C957=0,"None", citizen_services_records_log!C957)))</f>
        <v>Municipal - Account Query</v>
      </c>
      <c r="D957" s="5" t="str" cm="1">
        <f t="array" ref="D957">_xlfn.IFS(ISTEXT(citizen_services_records_log!D957),PROPER(citizen_services_records_log!D957),ISBLANK(citizen_services_records_log!D957),"None")</f>
        <v>Emfuleni Municipal Office</v>
      </c>
      <c r="E957" s="5" t="str" cm="1">
        <f t="array" ref="E957">_xlfn.IFS(ISTEXT(citizen_services_records_log!E957),PROPER(citizen_services_records_log!E957),ISBLANK(citizen_services_records_log!E957),"None")</f>
        <v>Grace Mokgadi</v>
      </c>
      <c r="F957" s="6" cm="1">
        <f t="array" ref="F957">_xlfn.IFS(ISBLANK(citizen_services_records_log!F957),"None", TYPE(citizen_services_records_log!F957)=1,citizen_services_records_log!F957,citizen_services_records_log!F957="ID NOT PROVIDED","ID not provided" )</f>
        <v>307000000000</v>
      </c>
      <c r="G957" s="4">
        <f>IF(ISBLANK(citizen_services_records_log!G957),"None",IF(ISNUMBER(citizen_services_records_log!G957),citizen_services_records_log!G957,DATE(RIGHT(citizen_services_records_log!G957,4),MID(citizen_services_records_log!G957,4,2),LEFT(citizen_services_records_log!G957,2))))</f>
        <v>37811</v>
      </c>
      <c r="H957" s="5" t="str" cm="1">
        <f t="array" ref="H957">_xlfn.IFS(citizen_services_records_log!H957="M", "Male", citizen_services_records_log!H957 = "F", "Female", citizen_services_records_log!H957="male", "Male", citizen_services_records_log!H957="female","Female", ISBLANK(citizen_services_records_log!H957),"None", citizen_services_records_log!H957 = "Female", "Female", citizen_services_records_log!H957="Male","Male")</f>
        <v>Male</v>
      </c>
      <c r="I957" s="6" t="str">
        <f>IF(OR(ISBLANK(citizen_services_records_log!I957),UPPER(TRIM(citizen_services_records_log!I957))="N/A"),"None",_xlfn.LET(_xlpm.d,RIGHT(SUBSTITUTE(SUBSTITUTE(SUBSTITUTE(SUBSTITUTE(citizen_services_records_log!I957," ",""),"-",""),"(",""),")",""),9),"0"&amp;LEFT(_xlpm.d,2)&amp;" "&amp;MID(_xlpm.d,3,3)&amp;" "&amp;RIGHT(_xlpm.d,4)))</f>
        <v>071 562 0157</v>
      </c>
      <c r="J957" s="5" t="str" cm="1">
        <f t="array" ref="J957">_xlfn.IFS(ISTEXT(citizen_services_records_log!J957),citizen_services_records_log!J957,ISBLANK(citizen_services_records_log!J957),"None")</f>
        <v>Ward 16</v>
      </c>
      <c r="K957" s="5" t="str" cm="1">
        <f t="array" ref="K957">_xlfn.IFS(ISTEXT(citizen_services_records_log!K957),citizen_services_records_log!K957, ISBLANK(citizen_services_records_log!K957),"None")</f>
        <v>None</v>
      </c>
      <c r="L957" s="5" t="str" cm="1">
        <f t="array" ref="L957">SUBSTITUTE(PROPER(_xlfn.IFS(ISTEXT(citizen_services_records_log!L957),citizen_services_records_log!L957, ISBLANK(citizen_services_records_log!L957),"None")),"Id","ID",1)</f>
        <v>Complete</v>
      </c>
      <c r="M957" s="5" t="str" cm="1">
        <f t="array" ref="M957">IF(citizen_services_records_log!M957 = "Re-opened","Re-opened",PROPER(_xlfn.IFS(ISTEXT(citizen_services_records_log!M957),citizen_services_records_log!M957, ISBLANK(citizen_services_records_log!M957),"None")))</f>
        <v>Re-opened</v>
      </c>
      <c r="N957" s="5" t="str" cm="1">
        <f t="array" ref="N957">(_xlfn.IFS(ISTEXT(citizen_services_records_log!N957),citizen_services_records_log!N957,ISBLANK(citizen_services_records_log!N957),"None"))</f>
        <v>None</v>
      </c>
      <c r="O957" s="5" t="str" cm="1">
        <f t="array" ref="O957">_xlfn.IFS(ISTEXT(citizen_services_records_log!O957),PROPER(citizen_services_records_log!O957),ISBLANK(citizen_services_records_log!O957),"None")</f>
        <v>Marius Swart</v>
      </c>
      <c r="P957" s="4" t="str">
        <f>IF(ISBLANK(citizen_services_records_log!P957),"None",IF(ISNUMBER(citizen_services_records_log!P957),citizen_services_records_log!P957,DATE(RIGHT(citizen_services_records_log!P957,4),MID(citizen_services_records_log!P957,4,2),LEFT(citizen_services_records_log!P957,2))))</f>
        <v>None</v>
      </c>
      <c r="Q957" s="5" t="str" cm="1">
        <f t="array" ref="Q957">SUBSTITUTE(_xlfn.IFS(ISTEXT(citizen_services_records_log!Q957),PROPER(citizen_services_records_log!Q957),ISBLANK(citizen_services_records_log!Q957),"None"),"Id","ID",1)</f>
        <v>Elderly Applicant Assisted Due To Mobility Issues</v>
      </c>
    </row>
    <row r="958" spans="1:17" x14ac:dyDescent="0.3">
      <c r="A958" s="5" t="str">
        <f>IF(ISBLANK(citizen_services_records_log!A958),"None",(CONCATENATE(UPPER(_xlfn.TEXTBEFORE(SUBSTITUTE(citizen_services_records_log!A958, "-", ""), {"0","1","2","3","4","5","6","7","8","9"}, 1)),"-",RIGHT(citizen_services_records_log!A958,6))))</f>
        <v>CLN-000394</v>
      </c>
      <c r="B958" s="2">
        <f>IF(ISBLANK(citizen_services_records_log!B958),"None",IF(ISNUMBER(citizen_services_records_log!B958),citizen_services_records_log!B958,DATE(RIGHT(citizen_services_records_log!B958,4),MID(citizen_services_records_log!B958,4,2),LEFT(citizen_services_records_log!B958,2))))</f>
        <v>46102</v>
      </c>
      <c r="C958" s="5" t="str">
        <f>IF(citizen_services_records_log!C958 = "SASSA Grant Status Enquiry","SASSA - Grant Status Enquiry",IF(citizen_services_records_log!C958 = "SASSA Grant Application",  "SASSA - Grant Application", IF(citizen_services_records_log!C958=0,"None", citizen_services_records_log!C958)))</f>
        <v>Clinic - Immunisation</v>
      </c>
      <c r="D958" s="5" t="str" cm="1">
        <f t="array" ref="D958">_xlfn.IFS(ISTEXT(citizen_services_records_log!D958),PROPER(citizen_services_records_log!D958),ISBLANK(citizen_services_records_log!D958),"None")</f>
        <v>Sebokeng Sassa Office</v>
      </c>
      <c r="E958" s="5" t="str" cm="1">
        <f t="array" ref="E958">_xlfn.IFS(ISTEXT(citizen_services_records_log!E958),PROPER(citizen_services_records_log!E958),ISBLANK(citizen_services_records_log!E958),"None")</f>
        <v>Bongani Van Der Merwe</v>
      </c>
      <c r="F958" s="6" cm="1">
        <f t="array" ref="F958">_xlfn.IFS(ISBLANK(citizen_services_records_log!F958),"None", TYPE(citizen_services_records_log!F958)=1,citizen_services_records_log!F958,citizen_services_records_log!F958="ID NOT PROVIDED","ID not provided" )</f>
        <v>22062362070</v>
      </c>
      <c r="G958" s="4" t="str">
        <f>IF(ISBLANK(citizen_services_records_log!G958),"None",IF(ISNUMBER(citizen_services_records_log!G958),citizen_services_records_log!G958,DATE(RIGHT(citizen_services_records_log!G958,4),MID(citizen_services_records_log!G958,4,2),LEFT(citizen_services_records_log!G958,2))))</f>
        <v>None</v>
      </c>
      <c r="H958" s="5" t="str" cm="1">
        <f t="array" ref="H958">_xlfn.IFS(citizen_services_records_log!H958="M", "Male", citizen_services_records_log!H958 = "F", "Female", citizen_services_records_log!H958="male", "Male", citizen_services_records_log!H958="female","Female", ISBLANK(citizen_services_records_log!H958),"None", citizen_services_records_log!H958 = "Female", "Female", citizen_services_records_log!H958="Male","Male")</f>
        <v>Male</v>
      </c>
      <c r="I958" s="6" t="str">
        <f>IF(OR(ISBLANK(citizen_services_records_log!I958),UPPER(TRIM(citizen_services_records_log!I958))="N/A"),"None",_xlfn.LET(_xlpm.d,RIGHT(SUBSTITUTE(SUBSTITUTE(SUBSTITUTE(SUBSTITUTE(citizen_services_records_log!I958," ",""),"-",""),"(",""),")",""),9),"0"&amp;LEFT(_xlpm.d,2)&amp;" "&amp;MID(_xlpm.d,3,3)&amp;" "&amp;RIGHT(_xlpm.d,4)))</f>
        <v>None</v>
      </c>
      <c r="J958" s="5" t="str" cm="1">
        <f t="array" ref="J958">_xlfn.IFS(ISTEXT(citizen_services_records_log!J958),citizen_services_records_log!J958,ISBLANK(citizen_services_records_log!J958),"None")</f>
        <v>Ward 24</v>
      </c>
      <c r="K958" s="5" t="str" cm="1">
        <f t="array" ref="K958">_xlfn.IFS(ISTEXT(citizen_services_records_log!K958),citizen_services_records_log!K958, ISBLANK(citizen_services_records_log!K958),"None")</f>
        <v>None</v>
      </c>
      <c r="L958" s="5" t="str" cm="1">
        <f t="array" ref="L958">SUBSTITUTE(PROPER(_xlfn.IFS(ISTEXT(citizen_services_records_log!L958),citizen_services_records_log!L958, ISBLANK(citizen_services_records_log!L958),"None")),"Id","ID",1)</f>
        <v>None</v>
      </c>
      <c r="M958" s="5" t="str" cm="1">
        <f t="array" ref="M958">IF(citizen_services_records_log!M958 = "Re-opened","Re-opened",PROPER(_xlfn.IFS(ISTEXT(citizen_services_records_log!M958),citizen_services_records_log!M958, ISBLANK(citizen_services_records_log!M958),"None")))</f>
        <v>Escalated</v>
      </c>
      <c r="N958" s="5" t="str" cm="1">
        <f t="array" ref="N958">(_xlfn.IFS(ISTEXT(citizen_services_records_log!N958),citizen_services_records_log!N958,ISBLANK(citizen_services_records_log!N958),"None"))</f>
        <v>Q125</v>
      </c>
      <c r="O958" s="5" t="str" cm="1">
        <f t="array" ref="O958">_xlfn.IFS(ISTEXT(citizen_services_records_log!O958),PROPER(citizen_services_records_log!O958),ISBLANK(citizen_services_records_log!O958),"None")</f>
        <v>Andries Radebe</v>
      </c>
      <c r="P958" s="4" t="str">
        <f>IF(ISBLANK(citizen_services_records_log!P958),"None",IF(ISNUMBER(citizen_services_records_log!P958),citizen_services_records_log!P958,DATE(RIGHT(citizen_services_records_log!P958,4),MID(citizen_services_records_log!P958,4,2),LEFT(citizen_services_records_log!P958,2))))</f>
        <v>None</v>
      </c>
      <c r="Q958" s="5" t="str" cm="1">
        <f t="array" ref="Q958">SUBSTITUTE(_xlfn.IFS(ISTEXT(citizen_services_records_log!Q958),PROPER(citizen_services_records_log!Q958),ISBLANK(citizen_services_records_log!Q958),"None"),"Id","ID",1)</f>
        <v>None</v>
      </c>
    </row>
    <row r="959" spans="1:17" x14ac:dyDescent="0.3">
      <c r="A959" s="5" t="str">
        <f>IF(ISBLANK(citizen_services_records_log!A959),"None",(CONCATENATE(UPPER(_xlfn.TEXTBEFORE(SUBSTITUTE(citizen_services_records_log!A959, "-", ""), {"0","1","2","3","4","5","6","7","8","9"}, 1)),"-",RIGHT(citizen_services_records_log!A959,6))))</f>
        <v>DHA-000071</v>
      </c>
      <c r="B959" s="2">
        <f>IF(ISBLANK(citizen_services_records_log!B959),"None",IF(ISNUMBER(citizen_services_records_log!B959),citizen_services_records_log!B959,DATE(RIGHT(citizen_services_records_log!B959,4),MID(citizen_services_records_log!B959,4,2),LEFT(citizen_services_records_log!B959,2))))</f>
        <v>46149</v>
      </c>
      <c r="C959" s="5" t="str">
        <f>IF(citizen_services_records_log!C959 = "SASSA Grant Status Enquiry","SASSA - Grant Status Enquiry",IF(citizen_services_records_log!C959 = "SASSA Grant Application",  "SASSA - Grant Application", IF(citizen_services_records_log!C959=0,"None", citizen_services_records_log!C959)))</f>
        <v>Home Affairs - Birth Certificate</v>
      </c>
      <c r="D959" s="5" t="str" cm="1">
        <f t="array" ref="D959">_xlfn.IFS(ISTEXT(citizen_services_records_log!D959),PROPER(citizen_services_records_log!D959),ISBLANK(citizen_services_records_log!D959),"None")</f>
        <v>Emfuleni Municipal Office</v>
      </c>
      <c r="E959" s="5" t="str" cm="1">
        <f t="array" ref="E959">_xlfn.IFS(ISTEXT(citizen_services_records_log!E959),PROPER(citizen_services_records_log!E959),ISBLANK(citizen_services_records_log!E959),"None")</f>
        <v>Nokuthula Mokgadi</v>
      </c>
      <c r="F959" s="6" cm="1">
        <f t="array" ref="F959">_xlfn.IFS(ISBLANK(citizen_services_records_log!F959),"None", TYPE(citizen_services_records_log!F959)=1,citizen_services_records_log!F959,citizen_services_records_log!F959="ID NOT PROVIDED","ID not provided" )</f>
        <v>8810000000000</v>
      </c>
      <c r="G959" s="4" t="str">
        <f>IF(ISBLANK(citizen_services_records_log!G959),"None",IF(ISNUMBER(citizen_services_records_log!G959),citizen_services_records_log!G959,DATE(RIGHT(citizen_services_records_log!G959,4),MID(citizen_services_records_log!G959,4,2),LEFT(citizen_services_records_log!G959,2))))</f>
        <v>None</v>
      </c>
      <c r="H959" s="5" t="str" cm="1">
        <f t="array" ref="H959">_xlfn.IFS(citizen_services_records_log!H959="M", "Male", citizen_services_records_log!H959 = "F", "Female", citizen_services_records_log!H959="male", "Male", citizen_services_records_log!H959="female","Female", ISBLANK(citizen_services_records_log!H959),"None", citizen_services_records_log!H959 = "Female", "Female", citizen_services_records_log!H959="Male","Male")</f>
        <v>Female</v>
      </c>
      <c r="I959" s="6" t="str">
        <f>IF(OR(ISBLANK(citizen_services_records_log!I959),UPPER(TRIM(citizen_services_records_log!I959))="N/A"),"None",_xlfn.LET(_xlpm.d,RIGHT(SUBSTITUTE(SUBSTITUTE(SUBSTITUTE(SUBSTITUTE(citizen_services_records_log!I959," ",""),"-",""),"(",""),")",""),9),"0"&amp;LEFT(_xlpm.d,2)&amp;" "&amp;MID(_xlpm.d,3,3)&amp;" "&amp;RIGHT(_xlpm.d,4)))</f>
        <v>071 622 6347</v>
      </c>
      <c r="J959" s="5" t="str" cm="1">
        <f t="array" ref="J959">_xlfn.IFS(ISTEXT(citizen_services_records_log!J959),citizen_services_records_log!J959,ISBLANK(citizen_services_records_log!J959),"None")</f>
        <v>Ward 20</v>
      </c>
      <c r="K959" s="5" t="str" cm="1">
        <f t="array" ref="K959">_xlfn.IFS(ISTEXT(citizen_services_records_log!K959),citizen_services_records_log!K959, ISBLANK(citizen_services_records_log!K959),"None")</f>
        <v>None</v>
      </c>
      <c r="L959" s="5" t="str" cm="1">
        <f t="array" ref="L959">SUBSTITUTE(PROPER(_xlfn.IFS(ISTEXT(citizen_services_records_log!L959),citizen_services_records_log!L959, ISBLANK(citizen_services_records_log!L959),"None")),"Id","ID",1)</f>
        <v>Rejected</v>
      </c>
      <c r="M959" s="5" t="str" cm="1">
        <f t="array" ref="M959">IF(citizen_services_records_log!M959 = "Re-opened","Re-opened",PROPER(_xlfn.IFS(ISTEXT(citizen_services_records_log!M959),citizen_services_records_log!M959, ISBLANK(citizen_services_records_log!M959),"None")))</f>
        <v>Captured</v>
      </c>
      <c r="N959" s="5" t="str" cm="1">
        <f t="array" ref="N959">(_xlfn.IFS(ISTEXT(citizen_services_records_log!N959),citizen_services_records_log!N959,ISBLANK(citizen_services_records_log!N959),"None"))</f>
        <v>Q252</v>
      </c>
      <c r="O959" s="5" t="str" cm="1">
        <f t="array" ref="O959">_xlfn.IFS(ISTEXT(citizen_services_records_log!O959),PROPER(citizen_services_records_log!O959),ISBLANK(citizen_services_records_log!O959),"None")</f>
        <v>Werner Radebe</v>
      </c>
      <c r="P959" s="4" t="str">
        <f>IF(ISBLANK(citizen_services_records_log!P959),"None",IF(ISNUMBER(citizen_services_records_log!P959),citizen_services_records_log!P959,DATE(RIGHT(citizen_services_records_log!P959,4),MID(citizen_services_records_log!P959,4,2),LEFT(citizen_services_records_log!P959,2))))</f>
        <v>None</v>
      </c>
      <c r="Q959" s="5" t="str" cm="1">
        <f t="array" ref="Q959">SUBSTITUTE(_xlfn.IFS(ISTEXT(citizen_services_records_log!Q959),PROPER(citizen_services_records_log!Q959),ISBLANK(citizen_services_records_log!Q959),"None"),"Id","ID",1)</f>
        <v>Biometric Capture Failed, Rescheduled</v>
      </c>
    </row>
    <row r="960" spans="1:17" x14ac:dyDescent="0.3">
      <c r="A960" s="5" t="str">
        <f>IF(ISBLANK(citizen_services_records_log!A960),"None",(CONCATENATE(UPPER(_xlfn.TEXTBEFORE(SUBSTITUTE(citizen_services_records_log!A960, "-", ""), {"0","1","2","3","4","5","6","7","8","9"}, 1)),"-",RIGHT(citizen_services_records_log!A960,6))))</f>
        <v>CLN-000535</v>
      </c>
      <c r="B960" s="2">
        <f>IF(ISBLANK(citizen_services_records_log!B960),"None",IF(ISNUMBER(citizen_services_records_log!B960),citizen_services_records_log!B960,DATE(RIGHT(citizen_services_records_log!B960,4),MID(citizen_services_records_log!B960,4,2),LEFT(citizen_services_records_log!B960,2))))</f>
        <v>45728</v>
      </c>
      <c r="C960" s="5" t="str">
        <f>IF(citizen_services_records_log!C960 = "SASSA Grant Status Enquiry","SASSA - Grant Status Enquiry",IF(citizen_services_records_log!C960 = "SASSA Grant Application",  "SASSA - Grant Application", IF(citizen_services_records_log!C960=0,"None", citizen_services_records_log!C960)))</f>
        <v>Clinic - Immunisation</v>
      </c>
      <c r="D960" s="5" t="str" cm="1">
        <f t="array" ref="D960">_xlfn.IFS(ISTEXT(citizen_services_records_log!D960),PROPER(citizen_services_records_log!D960),ISBLANK(citizen_services_records_log!D960),"None")</f>
        <v>Sasolburg Home Affairs</v>
      </c>
      <c r="E960" s="5" t="str" cm="1">
        <f t="array" ref="E960">_xlfn.IFS(ISTEXT(citizen_services_records_log!E960),PROPER(citizen_services_records_log!E960),ISBLANK(citizen_services_records_log!E960),"None")</f>
        <v>Nomvula Pretorius</v>
      </c>
      <c r="F960" s="6" cm="1">
        <f t="array" ref="F960">_xlfn.IFS(ISBLANK(citizen_services_records_log!F960),"None", TYPE(citizen_services_records_log!F960)=1,citizen_services_records_log!F960,citizen_services_records_log!F960="ID NOT PROVIDED","ID not provided" )</f>
        <v>2210000000000</v>
      </c>
      <c r="G960" s="4">
        <f>IF(ISBLANK(citizen_services_records_log!G960),"None",IF(ISNUMBER(citizen_services_records_log!G960),citizen_services_records_log!G960,DATE(RIGHT(citizen_services_records_log!G960,4),MID(citizen_services_records_log!G960,4,2),LEFT(citizen_services_records_log!G960,2))))</f>
        <v>44890</v>
      </c>
      <c r="H960" s="5" t="str" cm="1">
        <f t="array" ref="H960">_xlfn.IFS(citizen_services_records_log!H960="M", "Male", citizen_services_records_log!H960 = "F", "Female", citizen_services_records_log!H960="male", "Male", citizen_services_records_log!H960="female","Female", ISBLANK(citizen_services_records_log!H960),"None", citizen_services_records_log!H960 = "Female", "Female", citizen_services_records_log!H960="Male","Male")</f>
        <v>Female</v>
      </c>
      <c r="I960" s="6" t="str">
        <f>IF(OR(ISBLANK(citizen_services_records_log!I960),UPPER(TRIM(citizen_services_records_log!I960))="N/A"),"None",_xlfn.LET(_xlpm.d,RIGHT(SUBSTITUTE(SUBSTITUTE(SUBSTITUTE(SUBSTITUTE(citizen_services_records_log!I960," ",""),"-",""),"(",""),")",""),9),"0"&amp;LEFT(_xlpm.d,2)&amp;" "&amp;MID(_xlpm.d,3,3)&amp;" "&amp;RIGHT(_xlpm.d,4)))</f>
        <v>None</v>
      </c>
      <c r="J960" s="5" t="str" cm="1">
        <f t="array" ref="J960">_xlfn.IFS(ISTEXT(citizen_services_records_log!J960),citizen_services_records_log!J960,ISBLANK(citizen_services_records_log!J960),"None")</f>
        <v>Ward 2</v>
      </c>
      <c r="K960" s="5" t="str" cm="1">
        <f t="array" ref="K960">_xlfn.IFS(ISTEXT(citizen_services_records_log!K960),citizen_services_records_log!K960, ISBLANK(citizen_services_records_log!K960),"None")</f>
        <v>None</v>
      </c>
      <c r="L960" s="5" t="str" cm="1">
        <f t="array" ref="L960">SUBSTITUTE(PROPER(_xlfn.IFS(ISTEXT(citizen_services_records_log!L960),citizen_services_records_log!L960, ISBLANK(citizen_services_records_log!L960),"None")),"Id","ID",1)</f>
        <v>None</v>
      </c>
      <c r="M960" s="5" t="str" cm="1">
        <f t="array" ref="M960">IF(citizen_services_records_log!M960 = "Re-opened","Re-opened",PROPER(_xlfn.IFS(ISTEXT(citizen_services_records_log!M960),citizen_services_records_log!M960, ISBLANK(citizen_services_records_log!M960),"None")))</f>
        <v>None</v>
      </c>
      <c r="N960" s="5" t="str" cm="1">
        <f t="array" ref="N960">(_xlfn.IFS(ISTEXT(citizen_services_records_log!N960),citizen_services_records_log!N960,ISBLANK(citizen_services_records_log!N960),"None"))</f>
        <v>Q228</v>
      </c>
      <c r="O960" s="5" t="str" cm="1">
        <f t="array" ref="O960">_xlfn.IFS(ISTEXT(citizen_services_records_log!O960),PROPER(citizen_services_records_log!O960),ISBLANK(citizen_services_records_log!O960),"None")</f>
        <v>Andries Coetzee</v>
      </c>
      <c r="P960" s="4" t="str">
        <f>IF(ISBLANK(citizen_services_records_log!P960),"None",IF(ISNUMBER(citizen_services_records_log!P960),citizen_services_records_log!P960,DATE(RIGHT(citizen_services_records_log!P960,4),MID(citizen_services_records_log!P960,4,2),LEFT(citizen_services_records_log!P960,2))))</f>
        <v>None</v>
      </c>
      <c r="Q960" s="5" t="str" cm="1">
        <f t="array" ref="Q960">SUBSTITUTE(_xlfn.IFS(ISTEXT(citizen_services_records_log!Q960),PROPER(citizen_services_records_log!Q960),ISBLANK(citizen_services_records_log!Q960),"None"),"Id","ID",1)</f>
        <v>Follow-Up Call Required To Confirm Banking Details</v>
      </c>
    </row>
    <row r="961" spans="1:17" x14ac:dyDescent="0.3">
      <c r="A961" s="5" t="str">
        <f>IF(ISBLANK(citizen_services_records_log!A961),"None",(CONCATENATE(UPPER(_xlfn.TEXTBEFORE(SUBSTITUTE(citizen_services_records_log!A961, "-", ""), {"0","1","2","3","4","5","6","7","8","9"}, 1)),"-",RIGHT(citizen_services_records_log!A961,6))))</f>
        <v>CLN-000893</v>
      </c>
      <c r="B961" s="2">
        <f>IF(ISBLANK(citizen_services_records_log!B961),"None",IF(ISNUMBER(citizen_services_records_log!B961),citizen_services_records_log!B961,DATE(RIGHT(citizen_services_records_log!B961,4),MID(citizen_services_records_log!B961,4,2),LEFT(citizen_services_records_log!B961,2))))</f>
        <v>46265</v>
      </c>
      <c r="C961" s="5" t="str">
        <f>IF(citizen_services_records_log!C961 = "SASSA Grant Status Enquiry","SASSA - Grant Status Enquiry",IF(citizen_services_records_log!C961 = "SASSA Grant Application",  "SASSA - Grant Application", IF(citizen_services_records_log!C961=0,"None", citizen_services_records_log!C961)))</f>
        <v>Clinic - Immunisation</v>
      </c>
      <c r="D961" s="5" t="str" cm="1">
        <f t="array" ref="D961">_xlfn.IFS(ISTEXT(citizen_services_records_log!D961),PROPER(citizen_services_records_log!D961),ISBLANK(citizen_services_records_log!D961),"None")</f>
        <v>Emfuleni Municipal Office</v>
      </c>
      <c r="E961" s="5" t="str" cm="1">
        <f t="array" ref="E961">_xlfn.IFS(ISTEXT(citizen_services_records_log!E961),PROPER(citizen_services_records_log!E961),ISBLANK(citizen_services_records_log!E961),"None")</f>
        <v>Kagiso Radebe</v>
      </c>
      <c r="F961" s="6" cm="1">
        <f t="array" ref="F961">_xlfn.IFS(ISBLANK(citizen_services_records_log!F961),"None", TYPE(citizen_services_records_log!F961)=1,citizen_services_records_log!F961,citizen_services_records_log!F961="ID NOT PROVIDED","ID not provided" )</f>
        <v>2510000000000</v>
      </c>
      <c r="G961" s="4">
        <f>IF(ISBLANK(citizen_services_records_log!G961),"None",IF(ISNUMBER(citizen_services_records_log!G961),citizen_services_records_log!G961,DATE(RIGHT(citizen_services_records_log!G961,4),MID(citizen_services_records_log!G961,4,2),LEFT(citizen_services_records_log!G961,2))))</f>
        <v>45821</v>
      </c>
      <c r="H961" s="5" t="str" cm="1">
        <f t="array" ref="H961">_xlfn.IFS(citizen_services_records_log!H961="M", "Male", citizen_services_records_log!H961 = "F", "Female", citizen_services_records_log!H961="male", "Male", citizen_services_records_log!H961="female","Female", ISBLANK(citizen_services_records_log!H961),"None", citizen_services_records_log!H961 = "Female", "Female", citizen_services_records_log!H961="Male","Male")</f>
        <v>Female</v>
      </c>
      <c r="I961" s="6" t="str">
        <f>IF(OR(ISBLANK(citizen_services_records_log!I961),UPPER(TRIM(citizen_services_records_log!I961))="N/A"),"None",_xlfn.LET(_xlpm.d,RIGHT(SUBSTITUTE(SUBSTITUTE(SUBSTITUTE(SUBSTITUTE(citizen_services_records_log!I961," ",""),"-",""),"(",""),")",""),9),"0"&amp;LEFT(_xlpm.d,2)&amp;" "&amp;MID(_xlpm.d,3,3)&amp;" "&amp;RIGHT(_xlpm.d,4)))</f>
        <v>081 456 0467</v>
      </c>
      <c r="J961" s="5" t="str" cm="1">
        <f t="array" ref="J961">_xlfn.IFS(ISTEXT(citizen_services_records_log!J961),citizen_services_records_log!J961,ISBLANK(citizen_services_records_log!J961),"None")</f>
        <v>Ward 23</v>
      </c>
      <c r="K961" s="5" t="str" cm="1">
        <f t="array" ref="K961">_xlfn.IFS(ISTEXT(citizen_services_records_log!K961),citizen_services_records_log!K961, ISBLANK(citizen_services_records_log!K961),"None")</f>
        <v>None</v>
      </c>
      <c r="L961" s="5" t="str" cm="1">
        <f t="array" ref="L961">SUBSTITUTE(PROPER(_xlfn.IFS(ISTEXT(citizen_services_records_log!L961),citizen_services_records_log!L961, ISBLANK(citizen_services_records_log!L961),"None")),"Id","ID",1)</f>
        <v>Under Review</v>
      </c>
      <c r="M961" s="5" t="str" cm="1">
        <f t="array" ref="M961">IF(citizen_services_records_log!M961 = "Re-opened","Re-opened",PROPER(_xlfn.IFS(ISTEXT(citizen_services_records_log!M961),citizen_services_records_log!M961, ISBLANK(citizen_services_records_log!M961),"None")))</f>
        <v>Captured</v>
      </c>
      <c r="N961" s="5" t="str" cm="1">
        <f t="array" ref="N961">(_xlfn.IFS(ISTEXT(citizen_services_records_log!N961),citizen_services_records_log!N961,ISBLANK(citizen_services_records_log!N961),"None"))</f>
        <v>Q190</v>
      </c>
      <c r="O961" s="5" t="str" cm="1">
        <f t="array" ref="O961">_xlfn.IFS(ISTEXT(citizen_services_records_log!O961),PROPER(citizen_services_records_log!O961),ISBLANK(citizen_services_records_log!O961),"None")</f>
        <v>Marius Nel</v>
      </c>
      <c r="P961" s="4" t="str">
        <f>IF(ISBLANK(citizen_services_records_log!P961),"None",IF(ISNUMBER(citizen_services_records_log!P961),citizen_services_records_log!P961,DATE(RIGHT(citizen_services_records_log!P961,4),MID(citizen_services_records_log!P961,4,2),LEFT(citizen_services_records_log!P961,2))))</f>
        <v>None</v>
      </c>
      <c r="Q961" s="5" t="str" cm="1">
        <f t="array" ref="Q961">SUBSTITUTE(_xlfn.IFS(ISTEXT(citizen_services_records_log!Q961),PROPER(citizen_services_records_log!Q961),ISBLANK(citizen_services_records_log!Q961),"None"),"Id","ID",1)</f>
        <v>Interpreter Required - Assisted In Sesotho</v>
      </c>
    </row>
    <row r="962" spans="1:17" x14ac:dyDescent="0.3">
      <c r="A962" s="5" t="str">
        <f>IF(ISBLANK(citizen_services_records_log!A962),"None",(CONCATENATE(UPPER(_xlfn.TEXTBEFORE(SUBSTITUTE(citizen_services_records_log!A962, "-", ""), {"0","1","2","3","4","5","6","7","8","9"}, 1)),"-",RIGHT(citizen_services_records_log!A962,6))))</f>
        <v>DHA-000272</v>
      </c>
      <c r="B962" s="2">
        <f>IF(ISBLANK(citizen_services_records_log!B962),"None",IF(ISNUMBER(citizen_services_records_log!B962),citizen_services_records_log!B962,DATE(RIGHT(citizen_services_records_log!B962,4),MID(citizen_services_records_log!B962,4,2),LEFT(citizen_services_records_log!B962,2))))</f>
        <v>46154</v>
      </c>
      <c r="C962" s="5" t="str">
        <f>IF(citizen_services_records_log!C962 = "SASSA Grant Status Enquiry","SASSA - Grant Status Enquiry",IF(citizen_services_records_log!C962 = "SASSA Grant Application",  "SASSA - Grant Application", IF(citizen_services_records_log!C962=0,"None", citizen_services_records_log!C962)))</f>
        <v>Home Affairs - Death Certificate</v>
      </c>
      <c r="D962" s="5" t="str" cm="1">
        <f t="array" ref="D962">_xlfn.IFS(ISTEXT(citizen_services_records_log!D962),PROPER(citizen_services_records_log!D962),ISBLANK(citizen_services_records_log!D962),"None")</f>
        <v>Sebokeng Sassa Office</v>
      </c>
      <c r="E962" s="5" t="str" cm="1">
        <f t="array" ref="E962">_xlfn.IFS(ISTEXT(citizen_services_records_log!E962),PROPER(citizen_services_records_log!E962),ISBLANK(citizen_services_records_log!E962),"None")</f>
        <v>Nokuthula Fourie</v>
      </c>
      <c r="F962" s="6" cm="1">
        <f t="array" ref="F962">_xlfn.IFS(ISBLANK(citizen_services_records_log!F962),"None", TYPE(citizen_services_records_log!F962)=1,citizen_services_records_log!F962,citizen_services_records_log!F962="ID NOT PROVIDED","ID not provided" )</f>
        <v>7400000000000</v>
      </c>
      <c r="G962" s="4">
        <f>IF(ISBLANK(citizen_services_records_log!G962),"None",IF(ISNUMBER(citizen_services_records_log!G962),citizen_services_records_log!G962,DATE(RIGHT(citizen_services_records_log!G962,4),MID(citizen_services_records_log!G962,4,2),LEFT(citizen_services_records_log!G962,2))))</f>
        <v>27109</v>
      </c>
      <c r="H962" s="5" t="str" cm="1">
        <f t="array" ref="H962">_xlfn.IFS(citizen_services_records_log!H962="M", "Male", citizen_services_records_log!H962 = "F", "Female", citizen_services_records_log!H962="male", "Male", citizen_services_records_log!H962="female","Female", ISBLANK(citizen_services_records_log!H962),"None", citizen_services_records_log!H962 = "Female", "Female", citizen_services_records_log!H962="Male","Male")</f>
        <v>Female</v>
      </c>
      <c r="I962" s="6" t="str">
        <f>IF(OR(ISBLANK(citizen_services_records_log!I962),UPPER(TRIM(citizen_services_records_log!I962))="N/A"),"None",_xlfn.LET(_xlpm.d,RIGHT(SUBSTITUTE(SUBSTITUTE(SUBSTITUTE(SUBSTITUTE(citizen_services_records_log!I962," ",""),"-",""),"(",""),")",""),9),"0"&amp;LEFT(_xlpm.d,2)&amp;" "&amp;MID(_xlpm.d,3,3)&amp;" "&amp;RIGHT(_xlpm.d,4)))</f>
        <v>072 370 3527</v>
      </c>
      <c r="J962" s="5" t="str" cm="1">
        <f t="array" ref="J962">_xlfn.IFS(ISTEXT(citizen_services_records_log!J962),citizen_services_records_log!J962,ISBLANK(citizen_services_records_log!J962),"None")</f>
        <v>Ward 23</v>
      </c>
      <c r="K962" s="5" t="str" cm="1">
        <f t="array" ref="K962">_xlfn.IFS(ISTEXT(citizen_services_records_log!K962),citizen_services_records_log!K962, ISBLANK(citizen_services_records_log!K962),"None")</f>
        <v>None</v>
      </c>
      <c r="L962" s="5" t="str" cm="1">
        <f t="array" ref="L962">SUBSTITUTE(PROPER(_xlfn.IFS(ISTEXT(citizen_services_records_log!L962),citizen_services_records_log!L962, ISBLANK(citizen_services_records_log!L962),"None")),"Id","ID",1)</f>
        <v>None</v>
      </c>
      <c r="M962" s="5" t="str" cm="1">
        <f t="array" ref="M962">IF(citizen_services_records_log!M962 = "Re-opened","Re-opened",PROPER(_xlfn.IFS(ISTEXT(citizen_services_records_log!M962),citizen_services_records_log!M962, ISBLANK(citizen_services_records_log!M962),"None")))</f>
        <v>Escalated</v>
      </c>
      <c r="N962" s="5" t="str" cm="1">
        <f t="array" ref="N962">(_xlfn.IFS(ISTEXT(citizen_services_records_log!N962),citizen_services_records_log!N962,ISBLANK(citizen_services_records_log!N962),"None"))</f>
        <v>Q151</v>
      </c>
      <c r="O962" s="5" t="str" cm="1">
        <f t="array" ref="O962">_xlfn.IFS(ISTEXT(citizen_services_records_log!O962),PROPER(citizen_services_records_log!O962),ISBLANK(citizen_services_records_log!O962),"None")</f>
        <v>Werner Mahlangu</v>
      </c>
      <c r="P962" s="4" t="str">
        <f>IF(ISBLANK(citizen_services_records_log!P962),"None",IF(ISNUMBER(citizen_services_records_log!P962),citizen_services_records_log!P962,DATE(RIGHT(citizen_services_records_log!P962,4),MID(citizen_services_records_log!P962,4,2),LEFT(citizen_services_records_log!P962,2))))</f>
        <v>None</v>
      </c>
      <c r="Q962" s="5" t="str" cm="1">
        <f t="array" ref="Q962">SUBSTITUTE(_xlfn.IFS(ISTEXT(citizen_services_records_log!Q962),PROPER(citizen_services_records_log!Q962),ISBLANK(citizen_services_records_log!Q962),"None"),"Id","ID",1)</f>
        <v>System Offline - Captured Manually, Will Upload Later</v>
      </c>
    </row>
    <row r="963" spans="1:17" x14ac:dyDescent="0.3">
      <c r="A963" s="5" t="str">
        <f>IF(ISBLANK(citizen_services_records_log!A963),"None",(CONCATENATE(UPPER(_xlfn.TEXTBEFORE(SUBSTITUTE(citizen_services_records_log!A963, "-", ""), {"0","1","2","3","4","5","6","7","8","9"}, 1)),"-",RIGHT(citizen_services_records_log!A963,6))))</f>
        <v>SASSA-000544</v>
      </c>
      <c r="B963" s="2">
        <f>IF(ISBLANK(citizen_services_records_log!B963),"None",IF(ISNUMBER(citizen_services_records_log!B963),citizen_services_records_log!B963,DATE(RIGHT(citizen_services_records_log!B963,4),MID(citizen_services_records_log!B963,4,2),LEFT(citizen_services_records_log!B963,2))))</f>
        <v>46197</v>
      </c>
      <c r="C963" s="5" t="str">
        <f>IF(citizen_services_records_log!C963 = "SASSA Grant Status Enquiry","SASSA - Grant Status Enquiry",IF(citizen_services_records_log!C963 = "SASSA Grant Application",  "SASSA - Grant Application", IF(citizen_services_records_log!C963=0,"None", citizen_services_records_log!C963)))</f>
        <v>SASSA - Grant Application</v>
      </c>
      <c r="D963" s="5" t="str" cm="1">
        <f t="array" ref="D963">_xlfn.IFS(ISTEXT(citizen_services_records_log!D963),PROPER(citizen_services_records_log!D963),ISBLANK(citizen_services_records_log!D963),"None")</f>
        <v>Three Rivers Clinic</v>
      </c>
      <c r="E963" s="5" t="str" cm="1">
        <f t="array" ref="E963">_xlfn.IFS(ISTEXT(citizen_services_records_log!E963),PROPER(citizen_services_records_log!E963),ISBLANK(citizen_services_records_log!E963),"None")</f>
        <v>Kagiso Mahlangu</v>
      </c>
      <c r="F963" s="6" cm="1">
        <f t="array" ref="F963">_xlfn.IFS(ISBLANK(citizen_services_records_log!F963),"None", TYPE(citizen_services_records_log!F963)=1,citizen_services_records_log!F963,citizen_services_records_log!F963="ID NOT PROVIDED","ID not provided" )</f>
        <v>4810000000000</v>
      </c>
      <c r="G963" s="4">
        <f>IF(ISBLANK(citizen_services_records_log!G963),"None",IF(ISNUMBER(citizen_services_records_log!G963),citizen_services_records_log!G963,DATE(RIGHT(citizen_services_records_log!G963,4),MID(citizen_services_records_log!G963,4,2),LEFT(citizen_services_records_log!G963,2))))</f>
        <v>17674</v>
      </c>
      <c r="H963" s="5" t="str" cm="1">
        <f t="array" ref="H963">_xlfn.IFS(citizen_services_records_log!H963="M", "Male", citizen_services_records_log!H963 = "F", "Female", citizen_services_records_log!H963="male", "Male", citizen_services_records_log!H963="female","Female", ISBLANK(citizen_services_records_log!H963),"None", citizen_services_records_log!H963 = "Female", "Female", citizen_services_records_log!H963="Male","Male")</f>
        <v>Male</v>
      </c>
      <c r="I963" s="6" t="str">
        <f>IF(OR(ISBLANK(citizen_services_records_log!I963),UPPER(TRIM(citizen_services_records_log!I963))="N/A"),"None",_xlfn.LET(_xlpm.d,RIGHT(SUBSTITUTE(SUBSTITUTE(SUBSTITUTE(SUBSTITUTE(citizen_services_records_log!I963," ",""),"-",""),"(",""),")",""),9),"0"&amp;LEFT(_xlpm.d,2)&amp;" "&amp;MID(_xlpm.d,3,3)&amp;" "&amp;RIGHT(_xlpm.d,4)))</f>
        <v>None</v>
      </c>
      <c r="J963" s="5" t="str" cm="1">
        <f t="array" ref="J963">_xlfn.IFS(ISTEXT(citizen_services_records_log!J963),citizen_services_records_log!J963,ISBLANK(citizen_services_records_log!J963),"None")</f>
        <v>Ward 7</v>
      </c>
      <c r="K963" s="5" t="str" cm="1">
        <f t="array" ref="K963">_xlfn.IFS(ISTEXT(citizen_services_records_log!K963),citizen_services_records_log!K963, ISBLANK(citizen_services_records_log!K963),"None")</f>
        <v>Older Person's Grant</v>
      </c>
      <c r="L963" s="5" t="str" cm="1">
        <f t="array" ref="L963">SUBSTITUTE(PROPER(_xlfn.IFS(ISTEXT(citizen_services_records_log!L963),citizen_services_records_log!L963, ISBLANK(citizen_services_records_log!L963),"None")),"Id","ID",1)</f>
        <v>Incomplete - Missing ID Copy</v>
      </c>
      <c r="M963" s="5" t="str" cm="1">
        <f t="array" ref="M963">IF(citizen_services_records_log!M963 = "Re-opened","Re-opened",PROPER(_xlfn.IFS(ISTEXT(citizen_services_records_log!M963),citizen_services_records_log!M963, ISBLANK(citizen_services_records_log!M963),"None")))</f>
        <v>Captured</v>
      </c>
      <c r="N963" s="5" t="str" cm="1">
        <f t="array" ref="N963">(_xlfn.IFS(ISTEXT(citizen_services_records_log!N963),citizen_services_records_log!N963,ISBLANK(citizen_services_records_log!N963),"None"))</f>
        <v>Q204</v>
      </c>
      <c r="O963" s="5" t="str" cm="1">
        <f t="array" ref="O963">_xlfn.IFS(ISTEXT(citizen_services_records_log!O963),PROPER(citizen_services_records_log!O963),ISBLANK(citizen_services_records_log!O963),"None")</f>
        <v>Deon Meyer</v>
      </c>
      <c r="P963" s="4" t="str">
        <f>IF(ISBLANK(citizen_services_records_log!P963),"None",IF(ISNUMBER(citizen_services_records_log!P963),citizen_services_records_log!P963,DATE(RIGHT(citizen_services_records_log!P963,4),MID(citizen_services_records_log!P963,4,2),LEFT(citizen_services_records_log!P963,2))))</f>
        <v>None</v>
      </c>
      <c r="Q963" s="5" t="str" cm="1">
        <f t="array" ref="Q963">SUBSTITUTE(_xlfn.IFS(ISTEXT(citizen_services_records_log!Q963),PROPER(citizen_services_records_log!Q963),ISBLANK(citizen_services_records_log!Q963),"None"),"Id","ID",1)</f>
        <v>Client To Return With Proof Of Residence</v>
      </c>
    </row>
    <row r="964" spans="1:17" x14ac:dyDescent="0.3">
      <c r="A964" s="5" t="str">
        <f>IF(ISBLANK(citizen_services_records_log!A964),"None",(CONCATENATE(UPPER(_xlfn.TEXTBEFORE(SUBSTITUTE(citizen_services_records_log!A964, "-", ""), {"0","1","2","3","4","5","6","7","8","9"}, 1)),"-",RIGHT(citizen_services_records_log!A964,6))))</f>
        <v>MUN-000779</v>
      </c>
      <c r="B964" s="2">
        <f>IF(ISBLANK(citizen_services_records_log!B964),"None",IF(ISNUMBER(citizen_services_records_log!B964),citizen_services_records_log!B964,DATE(RIGHT(citizen_services_records_log!B964,4),MID(citizen_services_records_log!B964,4,2),LEFT(citizen_services_records_log!B964,2))))</f>
        <v>46037</v>
      </c>
      <c r="C964" s="5" t="str">
        <f>IF(citizen_services_records_log!C964 = "SASSA Grant Status Enquiry","SASSA - Grant Status Enquiry",IF(citizen_services_records_log!C964 = "SASSA Grant Application",  "SASSA - Grant Application", IF(citizen_services_records_log!C964=0,"None", citizen_services_records_log!C964)))</f>
        <v>Municipal - Service Request</v>
      </c>
      <c r="D964" s="5" t="str" cm="1">
        <f t="array" ref="D964">_xlfn.IFS(ISTEXT(citizen_services_records_log!D964),PROPER(citizen_services_records_log!D964),ISBLANK(citizen_services_records_log!D964),"None")</f>
        <v>Sasolburg Home Affairs</v>
      </c>
      <c r="E964" s="5" t="str" cm="1">
        <f t="array" ref="E964">_xlfn.IFS(ISTEXT(citizen_services_records_log!E964),PROPER(citizen_services_records_log!E964),ISBLANK(citizen_services_records_log!E964),"None")</f>
        <v>Pieter Mokoena</v>
      </c>
      <c r="F964" s="6" cm="1">
        <f t="array" ref="F964">_xlfn.IFS(ISBLANK(citizen_services_records_log!F964),"None", TYPE(citizen_services_records_log!F964)=1,citizen_services_records_log!F964,citizen_services_records_log!F964="ID NOT PROVIDED","ID not provided" )</f>
        <v>8810000000000</v>
      </c>
      <c r="G964" s="4">
        <f>IF(ISBLANK(citizen_services_records_log!G964),"None",IF(ISNUMBER(citizen_services_records_log!G964),citizen_services_records_log!G964,DATE(RIGHT(citizen_services_records_log!G964,4),MID(citizen_services_records_log!G964,4,2),LEFT(citizen_services_records_log!G964,2))))</f>
        <v>32367</v>
      </c>
      <c r="H964" s="5" t="str" cm="1">
        <f t="array" ref="H964">_xlfn.IFS(citizen_services_records_log!H964="M", "Male", citizen_services_records_log!H964 = "F", "Female", citizen_services_records_log!H964="male", "Male", citizen_services_records_log!H964="female","Female", ISBLANK(citizen_services_records_log!H964),"None", citizen_services_records_log!H964 = "Female", "Female", citizen_services_records_log!H964="Male","Male")</f>
        <v>Female</v>
      </c>
      <c r="I964" s="6" t="str">
        <f>IF(OR(ISBLANK(citizen_services_records_log!I964),UPPER(TRIM(citizen_services_records_log!I964))="N/A"),"None",_xlfn.LET(_xlpm.d,RIGHT(SUBSTITUTE(SUBSTITUTE(SUBSTITUTE(SUBSTITUTE(citizen_services_records_log!I964," ",""),"-",""),"(",""),")",""),9),"0"&amp;LEFT(_xlpm.d,2)&amp;" "&amp;MID(_xlpm.d,3,3)&amp;" "&amp;RIGHT(_xlpm.d,4)))</f>
        <v>075 924 7864</v>
      </c>
      <c r="J964" s="5" t="str" cm="1">
        <f t="array" ref="J964">_xlfn.IFS(ISTEXT(citizen_services_records_log!J964),citizen_services_records_log!J964,ISBLANK(citizen_services_records_log!J964),"None")</f>
        <v>Ward 9</v>
      </c>
      <c r="K964" s="5" t="str" cm="1">
        <f t="array" ref="K964">_xlfn.IFS(ISTEXT(citizen_services_records_log!K964),citizen_services_records_log!K964, ISBLANK(citizen_services_records_log!K964),"None")</f>
        <v>None</v>
      </c>
      <c r="L964" s="5" t="str" cm="1">
        <f t="array" ref="L964">SUBSTITUTE(PROPER(_xlfn.IFS(ISTEXT(citizen_services_records_log!L964),citizen_services_records_log!L964, ISBLANK(citizen_services_records_log!L964),"None")),"Id","ID",1)</f>
        <v>Incomplete - Missing Proof Of Residence</v>
      </c>
      <c r="M964" s="5" t="str" cm="1">
        <f t="array" ref="M964">IF(citizen_services_records_log!M964 = "Re-opened","Re-opened",PROPER(_xlfn.IFS(ISTEXT(citizen_services_records_log!M964),citizen_services_records_log!M964, ISBLANK(citizen_services_records_log!M964),"None")))</f>
        <v>Captured</v>
      </c>
      <c r="N964" s="5" t="str" cm="1">
        <f t="array" ref="N964">(_xlfn.IFS(ISTEXT(citizen_services_records_log!N964),citizen_services_records_log!N964,ISBLANK(citizen_services_records_log!N964),"None"))</f>
        <v>Q153</v>
      </c>
      <c r="O964" s="5" t="str" cm="1">
        <f t="array" ref="O964">_xlfn.IFS(ISTEXT(citizen_services_records_log!O964),PROPER(citizen_services_records_log!O964),ISBLANK(citizen_services_records_log!O964),"None")</f>
        <v>Chris Nel</v>
      </c>
      <c r="P964" s="4">
        <f>IF(ISBLANK(citizen_services_records_log!P964),"None",IF(ISNUMBER(citizen_services_records_log!P964),citizen_services_records_log!P964,DATE(RIGHT(citizen_services_records_log!P964,4),MID(citizen_services_records_log!P964,4,2),LEFT(citizen_services_records_log!P964,2))))</f>
        <v>46056</v>
      </c>
      <c r="Q964" s="5" t="str" cm="1">
        <f t="array" ref="Q964">SUBSTITUTE(_xlfn.IFS(ISTEXT(citizen_services_records_log!Q964),PROPER(citizen_services_records_log!Q964),ISBLANK(citizen_services_records_log!Q964),"None"),"Id","ID",1)</f>
        <v>Follow-Up Call Required To Confirm Banking Details</v>
      </c>
    </row>
    <row r="965" spans="1:17" x14ac:dyDescent="0.3">
      <c r="A965" s="5" t="str">
        <f>IF(ISBLANK(citizen_services_records_log!A965),"None",(CONCATENATE(UPPER(_xlfn.TEXTBEFORE(SUBSTITUTE(citizen_services_records_log!A965, "-", ""), {"0","1","2","3","4","5","6","7","8","9"}, 1)),"-",RIGHT(citizen_services_records_log!A965,6))))</f>
        <v>DHA-000161</v>
      </c>
      <c r="B965" s="2">
        <f>IF(ISBLANK(citizen_services_records_log!B965),"None",IF(ISNUMBER(citizen_services_records_log!B965),citizen_services_records_log!B965,DATE(RIGHT(citizen_services_records_log!B965,4),MID(citizen_services_records_log!B965,4,2),LEFT(citizen_services_records_log!B965,2))))</f>
        <v>45998</v>
      </c>
      <c r="C965" s="5" t="str">
        <f>IF(citizen_services_records_log!C965 = "SASSA Grant Status Enquiry","SASSA - Grant Status Enquiry",IF(citizen_services_records_log!C965 = "SASSA Grant Application",  "SASSA - Grant Application", IF(citizen_services_records_log!C965=0,"None", citizen_services_records_log!C965)))</f>
        <v>Home Affairs - Birth Certificate</v>
      </c>
      <c r="D965" s="5" t="str" cm="1">
        <f t="array" ref="D965">_xlfn.IFS(ISTEXT(citizen_services_records_log!D965),PROPER(citizen_services_records_log!D965),ISBLANK(citizen_services_records_log!D965),"None")</f>
        <v>Evaton Sassa Office</v>
      </c>
      <c r="E965" s="5" t="str" cm="1">
        <f t="array" ref="E965">_xlfn.IFS(ISTEXT(citizen_services_records_log!E965),PROPER(citizen_services_records_log!E965),ISBLANK(citizen_services_records_log!E965),"None")</f>
        <v>Grace Botha</v>
      </c>
      <c r="F965" s="6" cm="1">
        <f t="array" ref="F965">_xlfn.IFS(ISBLANK(citizen_services_records_log!F965),"None", TYPE(citizen_services_records_log!F965)=1,citizen_services_records_log!F965,citizen_services_records_log!F965="ID NOT PROVIDED","ID not provided" )</f>
        <v>9600000000000</v>
      </c>
      <c r="G965" s="4">
        <f>IF(ISBLANK(citizen_services_records_log!G965),"None",IF(ISNUMBER(citizen_services_records_log!G965),citizen_services_records_log!G965,DATE(RIGHT(citizen_services_records_log!G965,4),MID(citizen_services_records_log!G965,4,2),LEFT(citizen_services_records_log!G965,2))))</f>
        <v>35115</v>
      </c>
      <c r="H965" s="5" t="str" cm="1">
        <f t="array" ref="H965">_xlfn.IFS(citizen_services_records_log!H965="M", "Male", citizen_services_records_log!H965 = "F", "Female", citizen_services_records_log!H965="male", "Male", citizen_services_records_log!H965="female","Female", ISBLANK(citizen_services_records_log!H965),"None", citizen_services_records_log!H965 = "Female", "Female", citizen_services_records_log!H965="Male","Male")</f>
        <v>Female</v>
      </c>
      <c r="I965" s="6" t="str">
        <f>IF(OR(ISBLANK(citizen_services_records_log!I965),UPPER(TRIM(citizen_services_records_log!I965))="N/A"),"None",_xlfn.LET(_xlpm.d,RIGHT(SUBSTITUTE(SUBSTITUTE(SUBSTITUTE(SUBSTITUTE(citizen_services_records_log!I965," ",""),"-",""),"(",""),")",""),9),"0"&amp;LEFT(_xlpm.d,2)&amp;" "&amp;MID(_xlpm.d,3,3)&amp;" "&amp;RIGHT(_xlpm.d,4)))</f>
        <v>None</v>
      </c>
      <c r="J965" s="5" t="str" cm="1">
        <f t="array" ref="J965">_xlfn.IFS(ISTEXT(citizen_services_records_log!J965),citizen_services_records_log!J965,ISBLANK(citizen_services_records_log!J965),"None")</f>
        <v>Ward 14</v>
      </c>
      <c r="K965" s="5" t="str" cm="1">
        <f t="array" ref="K965">_xlfn.IFS(ISTEXT(citizen_services_records_log!K965),citizen_services_records_log!K965, ISBLANK(citizen_services_records_log!K965),"None")</f>
        <v>None</v>
      </c>
      <c r="L965" s="5" t="str" cm="1">
        <f t="array" ref="L965">SUBSTITUTE(PROPER(_xlfn.IFS(ISTEXT(citizen_services_records_log!L965),citizen_services_records_log!L965, ISBLANK(citizen_services_records_log!L965),"None")),"Id","ID",1)</f>
        <v>Awaiting Home Affairs Confirmation</v>
      </c>
      <c r="M965" s="5" t="str" cm="1">
        <f t="array" ref="M965">IF(citizen_services_records_log!M965 = "Re-opened","Re-opened",PROPER(_xlfn.IFS(ISTEXT(citizen_services_records_log!M965),citizen_services_records_log!M965, ISBLANK(citizen_services_records_log!M965),"None")))</f>
        <v>Captured</v>
      </c>
      <c r="N965" s="5" t="str" cm="1">
        <f t="array" ref="N965">(_xlfn.IFS(ISTEXT(citizen_services_records_log!N965),citizen_services_records_log!N965,ISBLANK(citizen_services_records_log!N965),"None"))</f>
        <v>Q042</v>
      </c>
      <c r="O965" s="5" t="str" cm="1">
        <f t="array" ref="O965">_xlfn.IFS(ISTEXT(citizen_services_records_log!O965),PROPER(citizen_services_records_log!O965),ISBLANK(citizen_services_records_log!O965),"None")</f>
        <v>Zanele Khumalo</v>
      </c>
      <c r="P965" s="4">
        <f>IF(ISBLANK(citizen_services_records_log!P965),"None",IF(ISNUMBER(citizen_services_records_log!P965),citizen_services_records_log!P965,DATE(RIGHT(citizen_services_records_log!P965,4),MID(citizen_services_records_log!P965,4,2),LEFT(citizen_services_records_log!P965,2))))</f>
        <v>46113</v>
      </c>
      <c r="Q965" s="5" t="str" cm="1">
        <f t="array" ref="Q965">SUBSTITUTE(_xlfn.IFS(ISTEXT(citizen_services_records_log!Q965),PROPER(citizen_services_records_log!Q965),ISBLANK(citizen_services_records_log!Q965),"None"),"Id","ID",1)</f>
        <v>System Offline - Captured Manually, Will Upload Later</v>
      </c>
    </row>
    <row r="966" spans="1:17" x14ac:dyDescent="0.3">
      <c r="A966" s="5" t="str">
        <f>IF(ISBLANK(citizen_services_records_log!A966),"None",(CONCATENATE(UPPER(_xlfn.TEXTBEFORE(SUBSTITUTE(citizen_services_records_log!A966, "-", ""), {"0","1","2","3","4","5","6","7","8","9"}, 1)),"-",RIGHT(citizen_services_records_log!A966,6))))</f>
        <v>SASSA-000988</v>
      </c>
      <c r="B966" s="2">
        <f>IF(ISBLANK(citizen_services_records_log!B966),"None",IF(ISNUMBER(citizen_services_records_log!B966),citizen_services_records_log!B966,DATE(RIGHT(citizen_services_records_log!B966,4),MID(citizen_services_records_log!B966,4,2),LEFT(citizen_services_records_log!B966,2))))</f>
        <v>46013</v>
      </c>
      <c r="C966" s="5" t="str">
        <f>IF(citizen_services_records_log!C966 = "SASSA Grant Status Enquiry","SASSA - Grant Status Enquiry",IF(citizen_services_records_log!C966 = "SASSA Grant Application",  "SASSA - Grant Application", IF(citizen_services_records_log!C966=0,"None", citizen_services_records_log!C966)))</f>
        <v>SASSA - Grant Status Enquiry</v>
      </c>
      <c r="D966" s="5" t="str" cm="1">
        <f t="array" ref="D966">_xlfn.IFS(ISTEXT(citizen_services_records_log!D966),PROPER(citizen_services_records_log!D966),ISBLANK(citizen_services_records_log!D966),"None")</f>
        <v>Vereeniging Home Affairs</v>
      </c>
      <c r="E966" s="5" t="str" cm="1">
        <f t="array" ref="E966">_xlfn.IFS(ISTEXT(citizen_services_records_log!E966),PROPER(citizen_services_records_log!E966),ISBLANK(citizen_services_records_log!E966),"None")</f>
        <v>Pieter Sithole</v>
      </c>
      <c r="F966" s="6" cm="1">
        <f t="array" ref="F966">_xlfn.IFS(ISBLANK(citizen_services_records_log!F966),"None", TYPE(citizen_services_records_log!F966)=1,citizen_services_records_log!F966,citizen_services_records_log!F966="ID NOT PROVIDED","ID not provided" )</f>
        <v>9510000000000</v>
      </c>
      <c r="G966" s="4">
        <f>IF(ISBLANK(citizen_services_records_log!G966),"None",IF(ISNUMBER(citizen_services_records_log!G966),citizen_services_records_log!G966,DATE(RIGHT(citizen_services_records_log!G966,4),MID(citizen_services_records_log!G966,4,2),LEFT(citizen_services_records_log!G966,2))))</f>
        <v>34742</v>
      </c>
      <c r="H966" s="5" t="str" cm="1">
        <f t="array" ref="H966">_xlfn.IFS(citizen_services_records_log!H966="M", "Male", citizen_services_records_log!H966 = "F", "Female", citizen_services_records_log!H966="male", "Male", citizen_services_records_log!H966="female","Female", ISBLANK(citizen_services_records_log!H966),"None", citizen_services_records_log!H966 = "Female", "Female", citizen_services_records_log!H966="Male","Male")</f>
        <v>None</v>
      </c>
      <c r="I966" s="6" t="str">
        <f>IF(OR(ISBLANK(citizen_services_records_log!I966),UPPER(TRIM(citizen_services_records_log!I966))="N/A"),"None",_xlfn.LET(_xlpm.d,RIGHT(SUBSTITUTE(SUBSTITUTE(SUBSTITUTE(SUBSTITUTE(citizen_services_records_log!I966," ",""),"-",""),"(",""),")",""),9),"0"&amp;LEFT(_xlpm.d,2)&amp;" "&amp;MID(_xlpm.d,3,3)&amp;" "&amp;RIGHT(_xlpm.d,4)))</f>
        <v>074 326 9745</v>
      </c>
      <c r="J966" s="5" t="str" cm="1">
        <f t="array" ref="J966">_xlfn.IFS(ISTEXT(citizen_services_records_log!J966),citizen_services_records_log!J966,ISBLANK(citizen_services_records_log!J966),"None")</f>
        <v>Ward 19</v>
      </c>
      <c r="K966" s="5" t="str" cm="1">
        <f t="array" ref="K966">_xlfn.IFS(ISTEXT(citizen_services_records_log!K966),citizen_services_records_log!K966, ISBLANK(citizen_services_records_log!K966),"None")</f>
        <v>Social Relief of Distress (SRD)</v>
      </c>
      <c r="L966" s="5" t="str" cm="1">
        <f t="array" ref="L966">SUBSTITUTE(PROPER(_xlfn.IFS(ISTEXT(citizen_services_records_log!L966),citizen_services_records_log!L966, ISBLANK(citizen_services_records_log!L966),"None")),"Id","ID",1)</f>
        <v>Under Review</v>
      </c>
      <c r="M966" s="5" t="str" cm="1">
        <f t="array" ref="M966">IF(citizen_services_records_log!M966 = "Re-opened","Re-opened",PROPER(_xlfn.IFS(ISTEXT(citizen_services_records_log!M966),citizen_services_records_log!M966, ISBLANK(citizen_services_records_log!M966),"None")))</f>
        <v>Captured</v>
      </c>
      <c r="N966" s="5" t="str" cm="1">
        <f t="array" ref="N966">(_xlfn.IFS(ISTEXT(citizen_services_records_log!N966),citizen_services_records_log!N966,ISBLANK(citizen_services_records_log!N966),"None"))</f>
        <v>Q049</v>
      </c>
      <c r="O966" s="5" t="str" cm="1">
        <f t="array" ref="O966">_xlfn.IFS(ISTEXT(citizen_services_records_log!O966),PROPER(citizen_services_records_log!O966),ISBLANK(citizen_services_records_log!O966),"None")</f>
        <v>Palesa Meyer</v>
      </c>
      <c r="P966" s="4" t="str">
        <f>IF(ISBLANK(citizen_services_records_log!P966),"None",IF(ISNUMBER(citizen_services_records_log!P966),citizen_services_records_log!P966,DATE(RIGHT(citizen_services_records_log!P966,4),MID(citizen_services_records_log!P966,4,2),LEFT(citizen_services_records_log!P966,2))))</f>
        <v>None</v>
      </c>
      <c r="Q966" s="5" t="str" cm="1">
        <f t="array" ref="Q966">SUBSTITUTE(_xlfn.IFS(ISTEXT(citizen_services_records_log!Q966),PROPER(citizen_services_records_log!Q966),ISBLANK(citizen_services_records_log!Q966),"None"),"Id","ID",1)</f>
        <v>Applicant Did Not Bring Required Supporting Documents</v>
      </c>
    </row>
    <row r="967" spans="1:17" x14ac:dyDescent="0.3">
      <c r="A967" s="5" t="str">
        <f>IF(ISBLANK(citizen_services_records_log!A967),"None",(CONCATENATE(UPPER(_xlfn.TEXTBEFORE(SUBSTITUTE(citizen_services_records_log!A967, "-", ""), {"0","1","2","3","4","5","6","7","8","9"}, 1)),"-",RIGHT(citizen_services_records_log!A967,6))))</f>
        <v>DHA-000170</v>
      </c>
      <c r="B967" s="2">
        <f>IF(ISBLANK(citizen_services_records_log!B967),"None",IF(ISNUMBER(citizen_services_records_log!B967),citizen_services_records_log!B967,DATE(RIGHT(citizen_services_records_log!B967,4),MID(citizen_services_records_log!B967,4,2),LEFT(citizen_services_records_log!B967,2))))</f>
        <v>45993</v>
      </c>
      <c r="C967" s="5" t="str">
        <f>IF(citizen_services_records_log!C967 = "SASSA Grant Status Enquiry","SASSA - Grant Status Enquiry",IF(citizen_services_records_log!C967 = "SASSA Grant Application",  "SASSA - Grant Application", IF(citizen_services_records_log!C967=0,"None", citizen_services_records_log!C967)))</f>
        <v>Home Affairs - ID Application</v>
      </c>
      <c r="D967" s="5" t="str" cm="1">
        <f t="array" ref="D967">_xlfn.IFS(ISTEXT(citizen_services_records_log!D967),PROPER(citizen_services_records_log!D967),ISBLANK(citizen_services_records_log!D967),"None")</f>
        <v>Emfuleni Municipal Office</v>
      </c>
      <c r="E967" s="5" t="str" cm="1">
        <f t="array" ref="E967">_xlfn.IFS(ISTEXT(citizen_services_records_log!E967),PROPER(citizen_services_records_log!E967),ISBLANK(citizen_services_records_log!E967),"None")</f>
        <v>None</v>
      </c>
      <c r="F967" s="6" cm="1">
        <f t="array" ref="F967">_xlfn.IFS(ISBLANK(citizen_services_records_log!F967),"None", TYPE(citizen_services_records_log!F967)=1,citizen_services_records_log!F967,citizen_services_records_log!F967="ID NOT PROVIDED","ID not provided" )</f>
        <v>4610000000000</v>
      </c>
      <c r="G967" s="4">
        <f>IF(ISBLANK(citizen_services_records_log!G967),"None",IF(ISNUMBER(citizen_services_records_log!G967),citizen_services_records_log!G967,DATE(RIGHT(citizen_services_records_log!G967,4),MID(citizen_services_records_log!G967,4,2),LEFT(citizen_services_records_log!G967,2))))</f>
        <v>17093</v>
      </c>
      <c r="H967" s="5" t="str" cm="1">
        <f t="array" ref="H967">_xlfn.IFS(citizen_services_records_log!H967="M", "Male", citizen_services_records_log!H967 = "F", "Female", citizen_services_records_log!H967="male", "Male", citizen_services_records_log!H967="female","Female", ISBLANK(citizen_services_records_log!H967),"None", citizen_services_records_log!H967 = "Female", "Female", citizen_services_records_log!H967="Male","Male")</f>
        <v>Male</v>
      </c>
      <c r="I967" s="6" t="str">
        <f>IF(OR(ISBLANK(citizen_services_records_log!I967),UPPER(TRIM(citizen_services_records_log!I967))="N/A"),"None",_xlfn.LET(_xlpm.d,RIGHT(SUBSTITUTE(SUBSTITUTE(SUBSTITUTE(SUBSTITUTE(citizen_services_records_log!I967," ",""),"-",""),"(",""),")",""),9),"0"&amp;LEFT(_xlpm.d,2)&amp;" "&amp;MID(_xlpm.d,3,3)&amp;" "&amp;RIGHT(_xlpm.d,4)))</f>
        <v>061 521 8217</v>
      </c>
      <c r="J967" s="5" t="str" cm="1">
        <f t="array" ref="J967">_xlfn.IFS(ISTEXT(citizen_services_records_log!J967),citizen_services_records_log!J967,ISBLANK(citizen_services_records_log!J967),"None")</f>
        <v>Ward 13</v>
      </c>
      <c r="K967" s="5" t="str" cm="1">
        <f t="array" ref="K967">_xlfn.IFS(ISTEXT(citizen_services_records_log!K967),citizen_services_records_log!K967, ISBLANK(citizen_services_records_log!K967),"None")</f>
        <v>None</v>
      </c>
      <c r="L967" s="5" t="str" cm="1">
        <f t="array" ref="L967">SUBSTITUTE(PROPER(_xlfn.IFS(ISTEXT(citizen_services_records_log!L967),citizen_services_records_log!L967, ISBLANK(citizen_services_records_log!L967),"None")),"Id","ID",1)</f>
        <v>Complete</v>
      </c>
      <c r="M967" s="5" t="str" cm="1">
        <f t="array" ref="M967">IF(citizen_services_records_log!M967 = "Re-opened","Re-opened",PROPER(_xlfn.IFS(ISTEXT(citizen_services_records_log!M967),citizen_services_records_log!M967, ISBLANK(citizen_services_records_log!M967),"None")))</f>
        <v>Captured</v>
      </c>
      <c r="N967" s="5" t="str" cm="1">
        <f t="array" ref="N967">(_xlfn.IFS(ISTEXT(citizen_services_records_log!N967),citizen_services_records_log!N967,ISBLANK(citizen_services_records_log!N967),"None"))</f>
        <v>Q128</v>
      </c>
      <c r="O967" s="5" t="str" cm="1">
        <f t="array" ref="O967">_xlfn.IFS(ISTEXT(citizen_services_records_log!O967),PROPER(citizen_services_records_log!O967),ISBLANK(citizen_services_records_log!O967),"None")</f>
        <v>Werner Radebe</v>
      </c>
      <c r="P967" s="4" t="str">
        <f>IF(ISBLANK(citizen_services_records_log!P967),"None",IF(ISNUMBER(citizen_services_records_log!P967),citizen_services_records_log!P967,DATE(RIGHT(citizen_services_records_log!P967,4),MID(citizen_services_records_log!P967,4,2),LEFT(citizen_services_records_log!P967,2))))</f>
        <v>None</v>
      </c>
      <c r="Q967" s="5" t="str" cm="1">
        <f t="array" ref="Q967">SUBSTITUTE(_xlfn.IFS(ISTEXT(citizen_services_records_log!Q967),PROPER(citizen_services_records_log!Q967),ISBLANK(citizen_services_records_log!Q967),"None"),"Id","ID",1)</f>
        <v>Applicant Is A Minor, Guardian Present And Documented</v>
      </c>
    </row>
    <row r="968" spans="1:17" x14ac:dyDescent="0.3">
      <c r="A968" s="5" t="str">
        <f>IF(ISBLANK(citizen_services_records_log!A968),"None",(CONCATENATE(UPPER(_xlfn.TEXTBEFORE(SUBSTITUTE(citizen_services_records_log!A968, "-", ""), {"0","1","2","3","4","5","6","7","8","9"}, 1)),"-",RIGHT(citizen_services_records_log!A968,6))))</f>
        <v>CLN-000037</v>
      </c>
      <c r="B968" s="2">
        <f>IF(ISBLANK(citizen_services_records_log!B968),"None",IF(ISNUMBER(citizen_services_records_log!B968),citizen_services_records_log!B968,DATE(RIGHT(citizen_services_records_log!B968,4),MID(citizen_services_records_log!B968,4,2),LEFT(citizen_services_records_log!B968,2))))</f>
        <v>46232</v>
      </c>
      <c r="C968" s="5" t="str">
        <f>IF(citizen_services_records_log!C968 = "SASSA Grant Status Enquiry","SASSA - Grant Status Enquiry",IF(citizen_services_records_log!C968 = "SASSA Grant Application",  "SASSA - Grant Application", IF(citizen_services_records_log!C968=0,"None", citizen_services_records_log!C968)))</f>
        <v>Clinic - Chronic Medication Collection</v>
      </c>
      <c r="D968" s="5" t="str" cm="1">
        <f t="array" ref="D968">_xlfn.IFS(ISTEXT(citizen_services_records_log!D968),PROPER(citizen_services_records_log!D968),ISBLANK(citizen_services_records_log!D968),"None")</f>
        <v>Three Rivers Clinic</v>
      </c>
      <c r="E968" s="5" t="str" cm="1">
        <f t="array" ref="E968">_xlfn.IFS(ISTEXT(citizen_services_records_log!E968),PROPER(citizen_services_records_log!E968),ISBLANK(citizen_services_records_log!E968),"None")</f>
        <v>Tumelo Molefe</v>
      </c>
      <c r="F968" s="6" cm="1">
        <f t="array" ref="F968">_xlfn.IFS(ISBLANK(citizen_services_records_log!F968),"None", TYPE(citizen_services_records_log!F968)=1,citizen_services_records_log!F968,citizen_services_records_log!F968="ID NOT PROVIDED","ID not provided" )</f>
        <v>203000000000</v>
      </c>
      <c r="G968" s="4" t="str">
        <f>IF(ISBLANK(citizen_services_records_log!G968),"None",IF(ISNUMBER(citizen_services_records_log!G968),citizen_services_records_log!G968,DATE(RIGHT(citizen_services_records_log!G968,4),MID(citizen_services_records_log!G968,4,2),LEFT(citizen_services_records_log!G968,2))))</f>
        <v>None</v>
      </c>
      <c r="H968" s="5" t="str" cm="1">
        <f t="array" ref="H968">_xlfn.IFS(citizen_services_records_log!H968="M", "Male", citizen_services_records_log!H968 = "F", "Female", citizen_services_records_log!H968="male", "Male", citizen_services_records_log!H968="female","Female", ISBLANK(citizen_services_records_log!H968),"None", citizen_services_records_log!H968 = "Female", "Female", citizen_services_records_log!H968="Male","Male")</f>
        <v>Female</v>
      </c>
      <c r="I968" s="6" t="str">
        <f>IF(OR(ISBLANK(citizen_services_records_log!I968),UPPER(TRIM(citizen_services_records_log!I968))="N/A"),"None",_xlfn.LET(_xlpm.d,RIGHT(SUBSTITUTE(SUBSTITUTE(SUBSTITUTE(SUBSTITUTE(citizen_services_records_log!I968," ",""),"-",""),"(",""),")",""),9),"0"&amp;LEFT(_xlpm.d,2)&amp;" "&amp;MID(_xlpm.d,3,3)&amp;" "&amp;RIGHT(_xlpm.d,4)))</f>
        <v>None</v>
      </c>
      <c r="J968" s="5" t="str" cm="1">
        <f t="array" ref="J968">_xlfn.IFS(ISTEXT(citizen_services_records_log!J968),citizen_services_records_log!J968,ISBLANK(citizen_services_records_log!J968),"None")</f>
        <v>Ward 5</v>
      </c>
      <c r="K968" s="5" t="str" cm="1">
        <f t="array" ref="K968">_xlfn.IFS(ISTEXT(citizen_services_records_log!K968),citizen_services_records_log!K968, ISBLANK(citizen_services_records_log!K968),"None")</f>
        <v>None</v>
      </c>
      <c r="L968" s="5" t="str" cm="1">
        <f t="array" ref="L968">SUBSTITUTE(PROPER(_xlfn.IFS(ISTEXT(citizen_services_records_log!L968),citizen_services_records_log!L968, ISBLANK(citizen_services_records_log!L968),"None")),"Id","ID",1)</f>
        <v>None</v>
      </c>
      <c r="M968" s="5" t="str" cm="1">
        <f t="array" ref="M968">IF(citizen_services_records_log!M968 = "Re-opened","Re-opened",PROPER(_xlfn.IFS(ISTEXT(citizen_services_records_log!M968),citizen_services_records_log!M968, ISBLANK(citizen_services_records_log!M968),"None")))</f>
        <v>Re-opened</v>
      </c>
      <c r="N968" s="5" t="str" cm="1">
        <f t="array" ref="N968">(_xlfn.IFS(ISTEXT(citizen_services_records_log!N968),citizen_services_records_log!N968,ISBLANK(citizen_services_records_log!N968),"None"))</f>
        <v>None</v>
      </c>
      <c r="O968" s="5" t="str" cm="1">
        <f t="array" ref="O968">_xlfn.IFS(ISTEXT(citizen_services_records_log!O968),PROPER(citizen_services_records_log!O968),ISBLANK(citizen_services_records_log!O968),"None")</f>
        <v>Andries Nel</v>
      </c>
      <c r="P968" s="4" t="str">
        <f>IF(ISBLANK(citizen_services_records_log!P968),"None",IF(ISNUMBER(citizen_services_records_log!P968),citizen_services_records_log!P968,DATE(RIGHT(citizen_services_records_log!P968,4),MID(citizen_services_records_log!P968,4,2),LEFT(citizen_services_records_log!P968,2))))</f>
        <v>None</v>
      </c>
      <c r="Q968" s="5" t="str" cm="1">
        <f t="array" ref="Q968">SUBSTITUTE(_xlfn.IFS(ISTEXT(citizen_services_records_log!Q968),PROPER(citizen_services_records_log!Q968),ISBLANK(citizen_services_records_log!Q968),"None"),"Id","ID",1)</f>
        <v>Interpreter Required - Assisted In Sesotho</v>
      </c>
    </row>
    <row r="969" spans="1:17" x14ac:dyDescent="0.3">
      <c r="A969" s="5" t="str">
        <f>IF(ISBLANK(citizen_services_records_log!A969),"None",(CONCATENATE(UPPER(_xlfn.TEXTBEFORE(SUBSTITUTE(citizen_services_records_log!A969, "-", ""), {"0","1","2","3","4","5","6","7","8","9"}, 1)),"-",RIGHT(citizen_services_records_log!A969,6))))</f>
        <v>MUN-000244</v>
      </c>
      <c r="B969" s="2">
        <f>IF(ISBLANK(citizen_services_records_log!B969),"None",IF(ISNUMBER(citizen_services_records_log!B969),citizen_services_records_log!B969,DATE(RIGHT(citizen_services_records_log!B969,4),MID(citizen_services_records_log!B969,4,2),LEFT(citizen_services_records_log!B969,2))))</f>
        <v>46133</v>
      </c>
      <c r="C969" s="5" t="str">
        <f>IF(citizen_services_records_log!C969 = "SASSA Grant Status Enquiry","SASSA - Grant Status Enquiry",IF(citizen_services_records_log!C969 = "SASSA Grant Application",  "SASSA - Grant Application", IF(citizen_services_records_log!C969=0,"None", citizen_services_records_log!C969)))</f>
        <v>Municipal - Account Query</v>
      </c>
      <c r="D969" s="5" t="str" cm="1">
        <f t="array" ref="D969">_xlfn.IFS(ISTEXT(citizen_services_records_log!D969),PROPER(citizen_services_records_log!D969),ISBLANK(citizen_services_records_log!D969),"None")</f>
        <v>Vanderbijlpark Home Affairs</v>
      </c>
      <c r="E969" s="5" t="str" cm="1">
        <f t="array" ref="E969">_xlfn.IFS(ISTEXT(citizen_services_records_log!E969),PROPER(citizen_services_records_log!E969),ISBLANK(citizen_services_records_log!E969),"None")</f>
        <v>Tumelo Nkosi</v>
      </c>
      <c r="F969" s="6" cm="1">
        <f t="array" ref="F969">_xlfn.IFS(ISBLANK(citizen_services_records_log!F969),"None", TYPE(citizen_services_records_log!F969)=1,citizen_services_records_log!F969,citizen_services_records_log!F969="ID NOT PROVIDED","ID not provided" )</f>
        <v>8900000000000</v>
      </c>
      <c r="G969" s="4">
        <f>IF(ISBLANK(citizen_services_records_log!G969),"None",IF(ISNUMBER(citizen_services_records_log!G969),citizen_services_records_log!G969,DATE(RIGHT(citizen_services_records_log!G969,4),MID(citizen_services_records_log!G969,4,2),LEFT(citizen_services_records_log!G969,2))))</f>
        <v>32629</v>
      </c>
      <c r="H969" s="5" t="str" cm="1">
        <f t="array" ref="H969">_xlfn.IFS(citizen_services_records_log!H969="M", "Male", citizen_services_records_log!H969 = "F", "Female", citizen_services_records_log!H969="male", "Male", citizen_services_records_log!H969="female","Female", ISBLANK(citizen_services_records_log!H969),"None", citizen_services_records_log!H969 = "Female", "Female", citizen_services_records_log!H969="Male","Male")</f>
        <v>Male</v>
      </c>
      <c r="I969" s="6" t="str">
        <f>IF(OR(ISBLANK(citizen_services_records_log!I969),UPPER(TRIM(citizen_services_records_log!I969))="N/A"),"None",_xlfn.LET(_xlpm.d,RIGHT(SUBSTITUTE(SUBSTITUTE(SUBSTITUTE(SUBSTITUTE(citizen_services_records_log!I969," ",""),"-",""),"(",""),")",""),9),"0"&amp;LEFT(_xlpm.d,2)&amp;" "&amp;MID(_xlpm.d,3,3)&amp;" "&amp;RIGHT(_xlpm.d,4)))</f>
        <v>None</v>
      </c>
      <c r="J969" s="5" t="str" cm="1">
        <f t="array" ref="J969">_xlfn.IFS(ISTEXT(citizen_services_records_log!J969),citizen_services_records_log!J969,ISBLANK(citizen_services_records_log!J969),"None")</f>
        <v>Ward 3</v>
      </c>
      <c r="K969" s="5" t="str" cm="1">
        <f t="array" ref="K969">_xlfn.IFS(ISTEXT(citizen_services_records_log!K969),citizen_services_records_log!K969, ISBLANK(citizen_services_records_log!K969),"None")</f>
        <v>None</v>
      </c>
      <c r="L969" s="5" t="str" cm="1">
        <f t="array" ref="L969">SUBSTITUTE(PROPER(_xlfn.IFS(ISTEXT(citizen_services_records_log!L969),citizen_services_records_log!L969, ISBLANK(citizen_services_records_log!L969),"None")),"Id","ID",1)</f>
        <v>Rejected</v>
      </c>
      <c r="M969" s="5" t="str" cm="1">
        <f t="array" ref="M969">IF(citizen_services_records_log!M969 = "Re-opened","Re-opened",PROPER(_xlfn.IFS(ISTEXT(citizen_services_records_log!M969),citizen_services_records_log!M969, ISBLANK(citizen_services_records_log!M969),"None")))</f>
        <v>Pending</v>
      </c>
      <c r="N969" s="5" t="str" cm="1">
        <f t="array" ref="N969">(_xlfn.IFS(ISTEXT(citizen_services_records_log!N969),citizen_services_records_log!N969,ISBLANK(citizen_services_records_log!N969),"None"))</f>
        <v>Q058</v>
      </c>
      <c r="O969" s="5" t="str" cm="1">
        <f t="array" ref="O969">_xlfn.IFS(ISTEXT(citizen_services_records_log!O969),PROPER(citizen_services_records_log!O969),ISBLANK(citizen_services_records_log!O969),"None")</f>
        <v>None</v>
      </c>
      <c r="P969" s="4" t="str">
        <f>IF(ISBLANK(citizen_services_records_log!P969),"None",IF(ISNUMBER(citizen_services_records_log!P969),citizen_services_records_log!P969,DATE(RIGHT(citizen_services_records_log!P969,4),MID(citizen_services_records_log!P969,4,2),LEFT(citizen_services_records_log!P969,2))))</f>
        <v>None</v>
      </c>
      <c r="Q969" s="5" t="str" cm="1">
        <f t="array" ref="Q969">SUBSTITUTE(_xlfn.IFS(ISTEXT(citizen_services_records_log!Q969),PROPER(citizen_services_records_log!Q969),ISBLANK(citizen_services_records_log!Q969),"None"),"Id","ID",1)</f>
        <v>Duplicate Application Found On System - Flagged</v>
      </c>
    </row>
    <row r="970" spans="1:17" x14ac:dyDescent="0.3">
      <c r="A970" s="5" t="str">
        <f>IF(ISBLANK(citizen_services_records_log!A970),"None",(CONCATENATE(UPPER(_xlfn.TEXTBEFORE(SUBSTITUTE(citizen_services_records_log!A970, "-", ""), {"0","1","2","3","4","5","6","7","8","9"}, 1)),"-",RIGHT(citizen_services_records_log!A970,6))))</f>
        <v>DHA-000083</v>
      </c>
      <c r="B970" s="2">
        <f>IF(ISBLANK(citizen_services_records_log!B970),"None",IF(ISNUMBER(citizen_services_records_log!B970),citizen_services_records_log!B970,DATE(RIGHT(citizen_services_records_log!B970,4),MID(citizen_services_records_log!B970,4,2),LEFT(citizen_services_records_log!B970,2))))</f>
        <v>46222</v>
      </c>
      <c r="C970" s="5" t="str">
        <f>IF(citizen_services_records_log!C970 = "SASSA Grant Status Enquiry","SASSA - Grant Status Enquiry",IF(citizen_services_records_log!C970 = "SASSA Grant Application",  "SASSA - Grant Application", IF(citizen_services_records_log!C970=0,"None", citizen_services_records_log!C970)))</f>
        <v>Home Affairs - Passport Application</v>
      </c>
      <c r="D970" s="5" t="str" cm="1">
        <f t="array" ref="D970">_xlfn.IFS(ISTEXT(citizen_services_records_log!D970),PROPER(citizen_services_records_log!D970),ISBLANK(citizen_services_records_log!D970),"None")</f>
        <v>Meyerton Municipal Office</v>
      </c>
      <c r="E970" s="5" t="str" cm="1">
        <f t="array" ref="E970">_xlfn.IFS(ISTEXT(citizen_services_records_log!E970),PROPER(citizen_services_records_log!E970),ISBLANK(citizen_services_records_log!E970),"None")</f>
        <v>Willem Steyn</v>
      </c>
      <c r="F970" s="6" cm="1">
        <f t="array" ref="F970">_xlfn.IFS(ISBLANK(citizen_services_records_log!F970),"None", TYPE(citizen_services_records_log!F970)=1,citizen_services_records_log!F970,citizen_services_records_log!F970="ID NOT PROVIDED","ID not provided" )</f>
        <v>8000000000000</v>
      </c>
      <c r="G970" s="4">
        <f>IF(ISBLANK(citizen_services_records_log!G970),"None",IF(ISNUMBER(citizen_services_records_log!G970),citizen_services_records_log!G970,DATE(RIGHT(citizen_services_records_log!G970,4),MID(citizen_services_records_log!G970,4,2),LEFT(citizen_services_records_log!G970,2))))</f>
        <v>29241</v>
      </c>
      <c r="H970" s="5" t="str" cm="1">
        <f t="array" ref="H970">_xlfn.IFS(citizen_services_records_log!H970="M", "Male", citizen_services_records_log!H970 = "F", "Female", citizen_services_records_log!H970="male", "Male", citizen_services_records_log!H970="female","Female", ISBLANK(citizen_services_records_log!H970),"None", citizen_services_records_log!H970 = "Female", "Female", citizen_services_records_log!H970="Male","Male")</f>
        <v>Male</v>
      </c>
      <c r="I970" s="6" t="str">
        <f>IF(OR(ISBLANK(citizen_services_records_log!I970),UPPER(TRIM(citizen_services_records_log!I970))="N/A"),"None",_xlfn.LET(_xlpm.d,RIGHT(SUBSTITUTE(SUBSTITUTE(SUBSTITUTE(SUBSTITUTE(citizen_services_records_log!I970," ",""),"-",""),"(",""),")",""),9),"0"&amp;LEFT(_xlpm.d,2)&amp;" "&amp;MID(_xlpm.d,3,3)&amp;" "&amp;RIGHT(_xlpm.d,4)))</f>
        <v>075 260 3987</v>
      </c>
      <c r="J970" s="5" t="str" cm="1">
        <f t="array" ref="J970">_xlfn.IFS(ISTEXT(citizen_services_records_log!J970),citizen_services_records_log!J970,ISBLANK(citizen_services_records_log!J970),"None")</f>
        <v>Ward 20</v>
      </c>
      <c r="K970" s="5" t="str" cm="1">
        <f t="array" ref="K970">_xlfn.IFS(ISTEXT(citizen_services_records_log!K970),citizen_services_records_log!K970, ISBLANK(citizen_services_records_log!K970),"None")</f>
        <v>None</v>
      </c>
      <c r="L970" s="5" t="str" cm="1">
        <f t="array" ref="L970">SUBSTITUTE(PROPER(_xlfn.IFS(ISTEXT(citizen_services_records_log!L970),citizen_services_records_log!L970, ISBLANK(citizen_services_records_log!L970),"None")),"Id","ID",1)</f>
        <v>Approved</v>
      </c>
      <c r="M970" s="5" t="str" cm="1">
        <f t="array" ref="M970">IF(citizen_services_records_log!M970 = "Re-opened","Re-opened",PROPER(_xlfn.IFS(ISTEXT(citizen_services_records_log!M970),citizen_services_records_log!M970, ISBLANK(citizen_services_records_log!M970),"None")))</f>
        <v>Re-opened</v>
      </c>
      <c r="N970" s="5" t="str" cm="1">
        <f t="array" ref="N970">(_xlfn.IFS(ISTEXT(citizen_services_records_log!N970),citizen_services_records_log!N970,ISBLANK(citizen_services_records_log!N970),"None"))</f>
        <v>Q046</v>
      </c>
      <c r="O970" s="5" t="str" cm="1">
        <f t="array" ref="O970">_xlfn.IFS(ISTEXT(citizen_services_records_log!O970),PROPER(citizen_services_records_log!O970),ISBLANK(citizen_services_records_log!O970),"None")</f>
        <v>Werner Swart</v>
      </c>
      <c r="P970" s="4" t="str">
        <f>IF(ISBLANK(citizen_services_records_log!P970),"None",IF(ISNUMBER(citizen_services_records_log!P970),citizen_services_records_log!P970,DATE(RIGHT(citizen_services_records_log!P970,4),MID(citizen_services_records_log!P970,4,2),LEFT(citizen_services_records_log!P970,2))))</f>
        <v>None</v>
      </c>
      <c r="Q970" s="5" t="str" cm="1">
        <f t="array" ref="Q970">SUBSTITUTE(_xlfn.IFS(ISTEXT(citizen_services_records_log!Q970),PROPER(citizen_services_records_log!Q970),ISBLANK(citizen_services_records_log!Q970),"None"),"Id","ID",1)</f>
        <v>Grant Payment Query - Referred To Sassa Call Centre</v>
      </c>
    </row>
    <row r="971" spans="1:17" x14ac:dyDescent="0.3">
      <c r="A971" s="5" t="str">
        <f>IF(ISBLANK(citizen_services_records_log!A971),"None",(CONCATENATE(UPPER(_xlfn.TEXTBEFORE(SUBSTITUTE(citizen_services_records_log!A971, "-", ""), {"0","1","2","3","4","5","6","7","8","9"}, 1)),"-",RIGHT(citizen_services_records_log!A971,6))))</f>
        <v>SASSA-000261</v>
      </c>
      <c r="B971" s="2">
        <f>IF(ISBLANK(citizen_services_records_log!B971),"None",IF(ISNUMBER(citizen_services_records_log!B971),citizen_services_records_log!B971,DATE(RIGHT(citizen_services_records_log!B971,4),MID(citizen_services_records_log!B971,4,2),LEFT(citizen_services_records_log!B971,2))))</f>
        <v>46151</v>
      </c>
      <c r="C971" s="5" t="str">
        <f>IF(citizen_services_records_log!C971 = "SASSA Grant Status Enquiry","SASSA - Grant Status Enquiry",IF(citizen_services_records_log!C971 = "SASSA Grant Application",  "SASSA - Grant Application", IF(citizen_services_records_log!C971=0,"None", citizen_services_records_log!C971)))</f>
        <v>SASSA - Grant Status Enquiry</v>
      </c>
      <c r="D971" s="5" t="str" cm="1">
        <f t="array" ref="D971">_xlfn.IFS(ISTEXT(citizen_services_records_log!D971),PROPER(citizen_services_records_log!D971),ISBLANK(citizen_services_records_log!D971),"None")</f>
        <v>Evaton Sassa Office</v>
      </c>
      <c r="E971" s="5" t="str" cm="1">
        <f t="array" ref="E971">_xlfn.IFS(ISTEXT(citizen_services_records_log!E971),PROPER(citizen_services_records_log!E971),ISBLANK(citizen_services_records_log!E971),"None")</f>
        <v>Johannes Botha</v>
      </c>
      <c r="F971" s="6" cm="1">
        <f t="array" ref="F971">_xlfn.IFS(ISBLANK(citizen_services_records_log!F971),"None", TYPE(citizen_services_records_log!F971)=1,citizen_services_records_log!F971,citizen_services_records_log!F971="ID NOT PROVIDED","ID not provided" )</f>
        <v>9010000000000</v>
      </c>
      <c r="G971" s="4">
        <f>IF(ISBLANK(citizen_services_records_log!G971),"None",IF(ISNUMBER(citizen_services_records_log!G971),citizen_services_records_log!G971,DATE(RIGHT(citizen_services_records_log!G971,4),MID(citizen_services_records_log!G971,4,2),LEFT(citizen_services_records_log!G971,2))))</f>
        <v>33054</v>
      </c>
      <c r="H971" s="5" t="str" cm="1">
        <f t="array" ref="H971">_xlfn.IFS(citizen_services_records_log!H971="M", "Male", citizen_services_records_log!H971 = "F", "Female", citizen_services_records_log!H971="male", "Male", citizen_services_records_log!H971="female","Female", ISBLANK(citizen_services_records_log!H971),"None", citizen_services_records_log!H971 = "Female", "Female", citizen_services_records_log!H971="Male","Male")</f>
        <v>None</v>
      </c>
      <c r="I971" s="6" t="str">
        <f>IF(OR(ISBLANK(citizen_services_records_log!I971),UPPER(TRIM(citizen_services_records_log!I971))="N/A"),"None",_xlfn.LET(_xlpm.d,RIGHT(SUBSTITUTE(SUBSTITUTE(SUBSTITUTE(SUBSTITUTE(citizen_services_records_log!I971," ",""),"-",""),"(",""),")",""),9),"0"&amp;LEFT(_xlpm.d,2)&amp;" "&amp;MID(_xlpm.d,3,3)&amp;" "&amp;RIGHT(_xlpm.d,4)))</f>
        <v>082 545 7111</v>
      </c>
      <c r="J971" s="5" t="str" cm="1">
        <f t="array" ref="J971">_xlfn.IFS(ISTEXT(citizen_services_records_log!J971),citizen_services_records_log!J971,ISBLANK(citizen_services_records_log!J971),"None")</f>
        <v>Ward 4</v>
      </c>
      <c r="K971" s="5" t="str" cm="1">
        <f t="array" ref="K971">_xlfn.IFS(ISTEXT(citizen_services_records_log!K971),citizen_services_records_log!K971, ISBLANK(citizen_services_records_log!K971),"None")</f>
        <v>Foster Child Grant</v>
      </c>
      <c r="L971" s="5" t="str" cm="1">
        <f t="array" ref="L971">SUBSTITUTE(PROPER(_xlfn.IFS(ISTEXT(citizen_services_records_log!L971),citizen_services_records_log!L971, ISBLANK(citizen_services_records_log!L971),"None")),"Id","ID",1)</f>
        <v>Approved</v>
      </c>
      <c r="M971" s="5" t="str" cm="1">
        <f t="array" ref="M971">IF(citizen_services_records_log!M971 = "Re-opened","Re-opened",PROPER(_xlfn.IFS(ISTEXT(citizen_services_records_log!M971),citizen_services_records_log!M971, ISBLANK(citizen_services_records_log!M971),"None")))</f>
        <v>Pending</v>
      </c>
      <c r="N971" s="5" t="str" cm="1">
        <f t="array" ref="N971">(_xlfn.IFS(ISTEXT(citizen_services_records_log!N971),citizen_services_records_log!N971,ISBLANK(citizen_services_records_log!N971),"None"))</f>
        <v>Q152</v>
      </c>
      <c r="O971" s="5" t="str" cm="1">
        <f t="array" ref="O971">_xlfn.IFS(ISTEXT(citizen_services_records_log!O971),PROPER(citizen_services_records_log!O971),ISBLANK(citizen_services_records_log!O971),"None")</f>
        <v>Chris Meyer</v>
      </c>
      <c r="P971" s="4" t="str">
        <f>IF(ISBLANK(citizen_services_records_log!P971),"None",IF(ISNUMBER(citizen_services_records_log!P971),citizen_services_records_log!P971,DATE(RIGHT(citizen_services_records_log!P971,4),MID(citizen_services_records_log!P971,4,2),LEFT(citizen_services_records_log!P971,2))))</f>
        <v>None</v>
      </c>
      <c r="Q971" s="5" t="str" cm="1">
        <f t="array" ref="Q971">SUBSTITUTE(_xlfn.IFS(ISTEXT(citizen_services_records_log!Q971),PROPER(citizen_services_records_log!Q971),ISBLANK(citizen_services_records_log!Q971),"None"),"Id","ID",1)</f>
        <v>Urgent Case - Fast-Tracked Per Supervisor Approval</v>
      </c>
    </row>
    <row r="972" spans="1:17" x14ac:dyDescent="0.3">
      <c r="A972" s="5" t="str">
        <f>IF(ISBLANK(citizen_services_records_log!A972),"None",(CONCATENATE(UPPER(_xlfn.TEXTBEFORE(SUBSTITUTE(citizen_services_records_log!A972, "-", ""), {"0","1","2","3","4","5","6","7","8","9"}, 1)),"-",RIGHT(citizen_services_records_log!A972,6))))</f>
        <v>DHA-000946</v>
      </c>
      <c r="B972" s="2">
        <f>IF(ISBLANK(citizen_services_records_log!B972),"None",IF(ISNUMBER(citizen_services_records_log!B972),citizen_services_records_log!B972,DATE(RIGHT(citizen_services_records_log!B972,4),MID(citizen_services_records_log!B972,4,2),LEFT(citizen_services_records_log!B972,2))))</f>
        <v>46248</v>
      </c>
      <c r="C972" s="5" t="str">
        <f>IF(citizen_services_records_log!C972 = "SASSA Grant Status Enquiry","SASSA - Grant Status Enquiry",IF(citizen_services_records_log!C972 = "SASSA Grant Application",  "SASSA - Grant Application", IF(citizen_services_records_log!C972=0,"None", citizen_services_records_log!C972)))</f>
        <v>Home Affairs - Birth Certificate</v>
      </c>
      <c r="D972" s="5" t="str" cm="1">
        <f t="array" ref="D972">_xlfn.IFS(ISTEXT(citizen_services_records_log!D972),PROPER(citizen_services_records_log!D972),ISBLANK(citizen_services_records_log!D972),"None")</f>
        <v>Sasolburg Home Affairs</v>
      </c>
      <c r="E972" s="5" t="str" cm="1">
        <f t="array" ref="E972">_xlfn.IFS(ISTEXT(citizen_services_records_log!E972),PROPER(citizen_services_records_log!E972),ISBLANK(citizen_services_records_log!E972),"None")</f>
        <v>Marie Radebe</v>
      </c>
      <c r="F972" s="6" cm="1">
        <f t="array" ref="F972">_xlfn.IFS(ISBLANK(citizen_services_records_log!F972),"None", TYPE(citizen_services_records_log!F972)=1,citizen_services_records_log!F972,citizen_services_records_log!F972="ID NOT PROVIDED","ID not provided" )</f>
        <v>9200000000000</v>
      </c>
      <c r="G972" s="4">
        <f>IF(ISBLANK(citizen_services_records_log!G972),"None",IF(ISNUMBER(citizen_services_records_log!G972),citizen_services_records_log!G972,DATE(RIGHT(citizen_services_records_log!G972,4),MID(citizen_services_records_log!G972,4,2),LEFT(citizen_services_records_log!G972,2))))</f>
        <v>33646</v>
      </c>
      <c r="H972" s="5" t="str" cm="1">
        <f t="array" ref="H972">_xlfn.IFS(citizen_services_records_log!H972="M", "Male", citizen_services_records_log!H972 = "F", "Female", citizen_services_records_log!H972="male", "Male", citizen_services_records_log!H972="female","Female", ISBLANK(citizen_services_records_log!H972),"None", citizen_services_records_log!H972 = "Female", "Female", citizen_services_records_log!H972="Male","Male")</f>
        <v>Female</v>
      </c>
      <c r="I972" s="6" t="str">
        <f>IF(OR(ISBLANK(citizen_services_records_log!I972),UPPER(TRIM(citizen_services_records_log!I972))="N/A"),"None",_xlfn.LET(_xlpm.d,RIGHT(SUBSTITUTE(SUBSTITUTE(SUBSTITUTE(SUBSTITUTE(citizen_services_records_log!I972," ",""),"-",""),"(",""),")",""),9),"0"&amp;LEFT(_xlpm.d,2)&amp;" "&amp;MID(_xlpm.d,3,3)&amp;" "&amp;RIGHT(_xlpm.d,4)))</f>
        <v>076 160 0964</v>
      </c>
      <c r="J972" s="5" t="str" cm="1">
        <f t="array" ref="J972">_xlfn.IFS(ISTEXT(citizen_services_records_log!J972),citizen_services_records_log!J972,ISBLANK(citizen_services_records_log!J972),"None")</f>
        <v>Ward 6</v>
      </c>
      <c r="K972" s="5" t="str" cm="1">
        <f t="array" ref="K972">_xlfn.IFS(ISTEXT(citizen_services_records_log!K972),citizen_services_records_log!K972, ISBLANK(citizen_services_records_log!K972),"None")</f>
        <v>None</v>
      </c>
      <c r="L972" s="5" t="str" cm="1">
        <f t="array" ref="L972">SUBSTITUTE(PROPER(_xlfn.IFS(ISTEXT(citizen_services_records_log!L972),citizen_services_records_log!L972, ISBLANK(citizen_services_records_log!L972),"None")),"Id","ID",1)</f>
        <v>Complete</v>
      </c>
      <c r="M972" s="5" t="str" cm="1">
        <f t="array" ref="M972">IF(citizen_services_records_log!M972 = "Re-opened","Re-opened",PROPER(_xlfn.IFS(ISTEXT(citizen_services_records_log!M972),citizen_services_records_log!M972, ISBLANK(citizen_services_records_log!M972),"None")))</f>
        <v>Captured</v>
      </c>
      <c r="N972" s="5" t="str" cm="1">
        <f t="array" ref="N972">(_xlfn.IFS(ISTEXT(citizen_services_records_log!N972),citizen_services_records_log!N972,ISBLANK(citizen_services_records_log!N972),"None"))</f>
        <v>Q101</v>
      </c>
      <c r="O972" s="5" t="str" cm="1">
        <f t="array" ref="O972">_xlfn.IFS(ISTEXT(citizen_services_records_log!O972),PROPER(citizen_services_records_log!O972),ISBLANK(citizen_services_records_log!O972),"None")</f>
        <v>Refilwe Meyer</v>
      </c>
      <c r="P972" s="4" t="str">
        <f>IF(ISBLANK(citizen_services_records_log!P972),"None",IF(ISNUMBER(citizen_services_records_log!P972),citizen_services_records_log!P972,DATE(RIGHT(citizen_services_records_log!P972,4),MID(citizen_services_records_log!P972,4,2),LEFT(citizen_services_records_log!P972,2))))</f>
        <v>None</v>
      </c>
      <c r="Q972" s="5" t="str" cm="1">
        <f t="array" ref="Q972">SUBSTITUTE(_xlfn.IFS(ISTEXT(citizen_services_records_log!Q972),PROPER(citizen_services_records_log!Q972),ISBLANK(citizen_services_records_log!Q972),"None"),"Id","ID",1)</f>
        <v>Applicant Did Not Bring Required Supporting Documents</v>
      </c>
    </row>
    <row r="973" spans="1:17" x14ac:dyDescent="0.3">
      <c r="A973" s="5" t="str">
        <f>IF(ISBLANK(citizen_services_records_log!A973),"None",(CONCATENATE(UPPER(_xlfn.TEXTBEFORE(SUBSTITUTE(citizen_services_records_log!A973, "-", ""), {"0","1","2","3","4","5","6","7","8","9"}, 1)),"-",RIGHT(citizen_services_records_log!A973,6))))</f>
        <v>DHA-000861</v>
      </c>
      <c r="B973" s="2">
        <f>IF(ISBLANK(citizen_services_records_log!B973),"None",IF(ISNUMBER(citizen_services_records_log!B973),citizen_services_records_log!B973,DATE(RIGHT(citizen_services_records_log!B973,4),MID(citizen_services_records_log!B973,4,2),LEFT(citizen_services_records_log!B973,2))))</f>
        <v>46089</v>
      </c>
      <c r="C973" s="5" t="str">
        <f>IF(citizen_services_records_log!C973 = "SASSA Grant Status Enquiry","SASSA - Grant Status Enquiry",IF(citizen_services_records_log!C973 = "SASSA Grant Application",  "SASSA - Grant Application", IF(citizen_services_records_log!C973=0,"None", citizen_services_records_log!C973)))</f>
        <v>Home Affairs - ID Application</v>
      </c>
      <c r="D973" s="5" t="str" cm="1">
        <f t="array" ref="D973">_xlfn.IFS(ISTEXT(citizen_services_records_log!D973),PROPER(citizen_services_records_log!D973),ISBLANK(citizen_services_records_log!D973),"None")</f>
        <v>Sebokeng Sassa Office</v>
      </c>
      <c r="E973" s="5" t="str" cm="1">
        <f t="array" ref="E973">_xlfn.IFS(ISTEXT(citizen_services_records_log!E973),PROPER(citizen_services_records_log!E973),ISBLANK(citizen_services_records_log!E973),"None")</f>
        <v>Sipho Botha</v>
      </c>
      <c r="F973" s="6" cm="1">
        <f t="array" ref="F973">_xlfn.IFS(ISBLANK(citizen_services_records_log!F973),"None", TYPE(citizen_services_records_log!F973)=1,citizen_services_records_log!F973,citizen_services_records_log!F973="ID NOT PROVIDED","ID not provided" )</f>
        <v>9010000000000</v>
      </c>
      <c r="G973" s="4" t="str">
        <f>IF(ISBLANK(citizen_services_records_log!G973),"None",IF(ISNUMBER(citizen_services_records_log!G973),citizen_services_records_log!G973,DATE(RIGHT(citizen_services_records_log!G973,4),MID(citizen_services_records_log!G973,4,2),LEFT(citizen_services_records_log!G973,2))))</f>
        <v>None</v>
      </c>
      <c r="H973" s="5" t="str" cm="1">
        <f t="array" ref="H973">_xlfn.IFS(citizen_services_records_log!H973="M", "Male", citizen_services_records_log!H973 = "F", "Female", citizen_services_records_log!H973="male", "Male", citizen_services_records_log!H973="female","Female", ISBLANK(citizen_services_records_log!H973),"None", citizen_services_records_log!H973 = "Female", "Female", citizen_services_records_log!H973="Male","Male")</f>
        <v>Male</v>
      </c>
      <c r="I973" s="6" t="str">
        <f>IF(OR(ISBLANK(citizen_services_records_log!I973),UPPER(TRIM(citizen_services_records_log!I973))="N/A"),"None",_xlfn.LET(_xlpm.d,RIGHT(SUBSTITUTE(SUBSTITUTE(SUBSTITUTE(SUBSTITUTE(citizen_services_records_log!I973," ",""),"-",""),"(",""),")",""),9),"0"&amp;LEFT(_xlpm.d,2)&amp;" "&amp;MID(_xlpm.d,3,3)&amp;" "&amp;RIGHT(_xlpm.d,4)))</f>
        <v>079 609 7481</v>
      </c>
      <c r="J973" s="5" t="str" cm="1">
        <f t="array" ref="J973">_xlfn.IFS(ISTEXT(citizen_services_records_log!J973),citizen_services_records_log!J973,ISBLANK(citizen_services_records_log!J973),"None")</f>
        <v>Ward 13</v>
      </c>
      <c r="K973" s="5" t="str" cm="1">
        <f t="array" ref="K973">_xlfn.IFS(ISTEXT(citizen_services_records_log!K973),citizen_services_records_log!K973, ISBLANK(citizen_services_records_log!K973),"None")</f>
        <v>None</v>
      </c>
      <c r="L973" s="5" t="str" cm="1">
        <f t="array" ref="L973">SUBSTITUTE(PROPER(_xlfn.IFS(ISTEXT(citizen_services_records_log!L973),citizen_services_records_log!L973, ISBLANK(citizen_services_records_log!L973),"None")),"Id","ID",1)</f>
        <v>Complete</v>
      </c>
      <c r="M973" s="5" t="str" cm="1">
        <f t="array" ref="M973">IF(citizen_services_records_log!M973 = "Re-opened","Re-opened",PROPER(_xlfn.IFS(ISTEXT(citizen_services_records_log!M973),citizen_services_records_log!M973, ISBLANK(citizen_services_records_log!M973),"None")))</f>
        <v>Awaiting Documents</v>
      </c>
      <c r="N973" s="5" t="str" cm="1">
        <f t="array" ref="N973">(_xlfn.IFS(ISTEXT(citizen_services_records_log!N973),citizen_services_records_log!N973,ISBLANK(citizen_services_records_log!N973),"None"))</f>
        <v>Q248</v>
      </c>
      <c r="O973" s="5" t="str" cm="1">
        <f t="array" ref="O973">_xlfn.IFS(ISTEXT(citizen_services_records_log!O973),PROPER(citizen_services_records_log!O973),ISBLANK(citizen_services_records_log!O973),"None")</f>
        <v>Refilwe Radebe</v>
      </c>
      <c r="P973" s="4" t="str">
        <f>IF(ISBLANK(citizen_services_records_log!P973),"None",IF(ISNUMBER(citizen_services_records_log!P973),citizen_services_records_log!P973,DATE(RIGHT(citizen_services_records_log!P973,4),MID(citizen_services_records_log!P973,4,2),LEFT(citizen_services_records_log!P973,2))))</f>
        <v>None</v>
      </c>
      <c r="Q973" s="5" t="str" cm="1">
        <f t="array" ref="Q973">SUBSTITUTE(_xlfn.IFS(ISTEXT(citizen_services_records_log!Q973),PROPER(citizen_services_records_log!Q973),ISBLANK(citizen_services_records_log!Q973),"None"),"Id","ID",1)</f>
        <v>Grant Payment Query - Referred To Sassa Call Centre</v>
      </c>
    </row>
    <row r="974" spans="1:17" x14ac:dyDescent="0.3">
      <c r="A974" s="5" t="str">
        <f>IF(ISBLANK(citizen_services_records_log!A974),"None",(CONCATENATE(UPPER(_xlfn.TEXTBEFORE(SUBSTITUTE(citizen_services_records_log!A974, "-", ""), {"0","1","2","3","4","5","6","7","8","9"}, 1)),"-",RIGHT(citizen_services_records_log!A974,6))))</f>
        <v>DHA-000373</v>
      </c>
      <c r="B974" s="2">
        <f>IF(ISBLANK(citizen_services_records_log!B974),"None",IF(ISNUMBER(citizen_services_records_log!B974),citizen_services_records_log!B974,DATE(RIGHT(citizen_services_records_log!B974,4),MID(citizen_services_records_log!B974,4,2),LEFT(citizen_services_records_log!B974,2))))</f>
        <v>46179</v>
      </c>
      <c r="C974" s="5" t="str">
        <f>IF(citizen_services_records_log!C974 = "SASSA Grant Status Enquiry","SASSA - Grant Status Enquiry",IF(citizen_services_records_log!C974 = "SASSA Grant Application",  "SASSA - Grant Application", IF(citizen_services_records_log!C974=0,"None", citizen_services_records_log!C974)))</f>
        <v>Home Affairs - ID Application</v>
      </c>
      <c r="D974" s="5" t="str" cm="1">
        <f t="array" ref="D974">_xlfn.IFS(ISTEXT(citizen_services_records_log!D974),PROPER(citizen_services_records_log!D974),ISBLANK(citizen_services_records_log!D974),"None")</f>
        <v>Sebokeng Sassa Office</v>
      </c>
      <c r="E974" s="5" t="str" cm="1">
        <f t="array" ref="E974">_xlfn.IFS(ISTEXT(citizen_services_records_log!E974),PROPER(citizen_services_records_log!E974),ISBLANK(citizen_services_records_log!E974),"None")</f>
        <v>Bongani Radebe</v>
      </c>
      <c r="F974" s="6" cm="1">
        <f t="array" ref="F974">_xlfn.IFS(ISBLANK(citizen_services_records_log!F974),"None", TYPE(citizen_services_records_log!F974)=1,citizen_services_records_log!F974,citizen_services_records_log!F974="ID NOT PROVIDED","ID not provided" )</f>
        <v>8010000000000</v>
      </c>
      <c r="G974" s="4">
        <f>IF(ISBLANK(citizen_services_records_log!G974),"None",IF(ISNUMBER(citizen_services_records_log!G974),citizen_services_records_log!G974,DATE(RIGHT(citizen_services_records_log!G974,4),MID(citizen_services_records_log!G974,4,2),LEFT(citizen_services_records_log!G974,2))))</f>
        <v>29474</v>
      </c>
      <c r="H974" s="5" t="str" cm="1">
        <f t="array" ref="H974">_xlfn.IFS(citizen_services_records_log!H974="M", "Male", citizen_services_records_log!H974 = "F", "Female", citizen_services_records_log!H974="male", "Male", citizen_services_records_log!H974="female","Female", ISBLANK(citizen_services_records_log!H974),"None", citizen_services_records_log!H974 = "Female", "Female", citizen_services_records_log!H974="Male","Male")</f>
        <v>Female</v>
      </c>
      <c r="I974" s="6" t="str">
        <f>IF(OR(ISBLANK(citizen_services_records_log!I974),UPPER(TRIM(citizen_services_records_log!I974))="N/A"),"None",_xlfn.LET(_xlpm.d,RIGHT(SUBSTITUTE(SUBSTITUTE(SUBSTITUTE(SUBSTITUTE(citizen_services_records_log!I974," ",""),"-",""),"(",""),")",""),9),"0"&amp;LEFT(_xlpm.d,2)&amp;" "&amp;MID(_xlpm.d,3,3)&amp;" "&amp;RIGHT(_xlpm.d,4)))</f>
        <v>077 659 9418</v>
      </c>
      <c r="J974" s="5" t="str" cm="1">
        <f t="array" ref="J974">_xlfn.IFS(ISTEXT(citizen_services_records_log!J974),citizen_services_records_log!J974,ISBLANK(citizen_services_records_log!J974),"None")</f>
        <v>Ward 5</v>
      </c>
      <c r="K974" s="5" t="str" cm="1">
        <f t="array" ref="K974">_xlfn.IFS(ISTEXT(citizen_services_records_log!K974),citizen_services_records_log!K974, ISBLANK(citizen_services_records_log!K974),"None")</f>
        <v>None</v>
      </c>
      <c r="L974" s="5" t="str" cm="1">
        <f t="array" ref="L974">SUBSTITUTE(PROPER(_xlfn.IFS(ISTEXT(citizen_services_records_log!L974),citizen_services_records_log!L974, ISBLANK(citizen_services_records_log!L974),"None")),"Id","ID",1)</f>
        <v>Pending Verification</v>
      </c>
      <c r="M974" s="5" t="str" cm="1">
        <f t="array" ref="M974">IF(citizen_services_records_log!M974 = "Re-opened","Re-opened",PROPER(_xlfn.IFS(ISTEXT(citizen_services_records_log!M974),citizen_services_records_log!M974, ISBLANK(citizen_services_records_log!M974),"None")))</f>
        <v>Pending</v>
      </c>
      <c r="N974" s="5" t="str" cm="1">
        <f t="array" ref="N974">(_xlfn.IFS(ISTEXT(citizen_services_records_log!N974),citizen_services_records_log!N974,ISBLANK(citizen_services_records_log!N974),"None"))</f>
        <v>Q284</v>
      </c>
      <c r="O974" s="5" t="str" cm="1">
        <f t="array" ref="O974">_xlfn.IFS(ISTEXT(citizen_services_records_log!O974),PROPER(citizen_services_records_log!O974),ISBLANK(citizen_services_records_log!O974),"None")</f>
        <v>Refilwe Sithole</v>
      </c>
      <c r="P974" s="4">
        <f>IF(ISBLANK(citizen_services_records_log!P974),"None",IF(ISNUMBER(citizen_services_records_log!P974),citizen_services_records_log!P974,DATE(RIGHT(citizen_services_records_log!P974,4),MID(citizen_services_records_log!P974,4,2),LEFT(citizen_services_records_log!P974,2))))</f>
        <v>46203</v>
      </c>
      <c r="Q974" s="5" t="str" cm="1">
        <f t="array" ref="Q974">SUBSTITUTE(_xlfn.IFS(ISTEXT(citizen_services_records_log!Q974),PROPER(citizen_services_records_log!Q974),ISBLANK(citizen_services_records_log!Q974),"None"),"Id","ID",1)</f>
        <v>Grant Payment Query - Referred To Sassa Call Centre</v>
      </c>
    </row>
    <row r="975" spans="1:17" x14ac:dyDescent="0.3">
      <c r="A975" s="5" t="str">
        <f>IF(ISBLANK(citizen_services_records_log!A975),"None",(CONCATENATE(UPPER(_xlfn.TEXTBEFORE(SUBSTITUTE(citizen_services_records_log!A975, "-", ""), {"0","1","2","3","4","5","6","7","8","9"}, 1)),"-",RIGHT(citizen_services_records_log!A975,6))))</f>
        <v>MUN-000827</v>
      </c>
      <c r="B975" s="2">
        <f>IF(ISBLANK(citizen_services_records_log!B975),"None",IF(ISNUMBER(citizen_services_records_log!B975),citizen_services_records_log!B975,DATE(RIGHT(citizen_services_records_log!B975,4),MID(citizen_services_records_log!B975,4,2),LEFT(citizen_services_records_log!B975,2))))</f>
        <v>46048</v>
      </c>
      <c r="C975" s="5" t="str">
        <f>IF(citizen_services_records_log!C975 = "SASSA Grant Status Enquiry","SASSA - Grant Status Enquiry",IF(citizen_services_records_log!C975 = "SASSA Grant Application",  "SASSA - Grant Application", IF(citizen_services_records_log!C975=0,"None", citizen_services_records_log!C975)))</f>
        <v>Municipal - Account Query</v>
      </c>
      <c r="D975" s="5" t="str" cm="1">
        <f t="array" ref="D975">_xlfn.IFS(ISTEXT(citizen_services_records_log!D975),PROPER(citizen_services_records_log!D975),ISBLANK(citizen_services_records_log!D975),"None")</f>
        <v>Vanderbijlpark Home Affairs</v>
      </c>
      <c r="E975" s="5" t="str" cm="1">
        <f t="array" ref="E975">_xlfn.IFS(ISTEXT(citizen_services_records_log!E975),PROPER(citizen_services_records_log!E975),ISBLANK(citizen_services_records_log!E975),"None")</f>
        <v>Grace Van Der Merwe</v>
      </c>
      <c r="F975" s="6" cm="1">
        <f t="array" ref="F975">_xlfn.IFS(ISBLANK(citizen_services_records_log!F975),"None", TYPE(citizen_services_records_log!F975)=1,citizen_services_records_log!F975,citizen_services_records_log!F975="ID NOT PROVIDED","ID not provided" )</f>
        <v>6300000000000</v>
      </c>
      <c r="G975" s="4">
        <f>IF(ISBLANK(citizen_services_records_log!G975),"None",IF(ISNUMBER(citizen_services_records_log!G975),citizen_services_records_log!G975,DATE(RIGHT(citizen_services_records_log!G975,4),MID(citizen_services_records_log!G975,4,2),LEFT(citizen_services_records_log!G975,2))))</f>
        <v>23123</v>
      </c>
      <c r="H975" s="5" t="str" cm="1">
        <f t="array" ref="H975">_xlfn.IFS(citizen_services_records_log!H975="M", "Male", citizen_services_records_log!H975 = "F", "Female", citizen_services_records_log!H975="male", "Male", citizen_services_records_log!H975="female","Female", ISBLANK(citizen_services_records_log!H975),"None", citizen_services_records_log!H975 = "Female", "Female", citizen_services_records_log!H975="Male","Male")</f>
        <v>Male</v>
      </c>
      <c r="I975" s="6" t="str">
        <f>IF(OR(ISBLANK(citizen_services_records_log!I975),UPPER(TRIM(citizen_services_records_log!I975))="N/A"),"None",_xlfn.LET(_xlpm.d,RIGHT(SUBSTITUTE(SUBSTITUTE(SUBSTITUTE(SUBSTITUTE(citizen_services_records_log!I975," ",""),"-",""),"(",""),")",""),9),"0"&amp;LEFT(_xlpm.d,2)&amp;" "&amp;MID(_xlpm.d,3,3)&amp;" "&amp;RIGHT(_xlpm.d,4)))</f>
        <v>068 614 5274</v>
      </c>
      <c r="J975" s="5" t="str" cm="1">
        <f t="array" ref="J975">_xlfn.IFS(ISTEXT(citizen_services_records_log!J975),citizen_services_records_log!J975,ISBLANK(citizen_services_records_log!J975),"None")</f>
        <v>Ward 3 (Informal Settlement)</v>
      </c>
      <c r="K975" s="5" t="str" cm="1">
        <f t="array" ref="K975">_xlfn.IFS(ISTEXT(citizen_services_records_log!K975),citizen_services_records_log!K975, ISBLANK(citizen_services_records_log!K975),"None")</f>
        <v>None</v>
      </c>
      <c r="L975" s="5" t="str" cm="1">
        <f t="array" ref="L975">SUBSTITUTE(PROPER(_xlfn.IFS(ISTEXT(citizen_services_records_log!L975),citizen_services_records_log!L975, ISBLANK(citizen_services_records_log!L975),"None")),"Id","ID",1)</f>
        <v>Complete</v>
      </c>
      <c r="M975" s="5" t="str" cm="1">
        <f t="array" ref="M975">IF(citizen_services_records_log!M975 = "Re-opened","Re-opened",PROPER(_xlfn.IFS(ISTEXT(citizen_services_records_log!M975),citizen_services_records_log!M975, ISBLANK(citizen_services_records_log!M975),"None")))</f>
        <v>Re-opened</v>
      </c>
      <c r="N975" s="5" t="str" cm="1">
        <f t="array" ref="N975">(_xlfn.IFS(ISTEXT(citizen_services_records_log!N975),citizen_services_records_log!N975,ISBLANK(citizen_services_records_log!N975),"None"))</f>
        <v>None</v>
      </c>
      <c r="O975" s="5" t="str" cm="1">
        <f t="array" ref="O975">_xlfn.IFS(ISTEXT(citizen_services_records_log!O975),PROPER(citizen_services_records_log!O975),ISBLANK(citizen_services_records_log!O975),"None")</f>
        <v>Deon Sithole</v>
      </c>
      <c r="P975" s="4" t="str">
        <f>IF(ISBLANK(citizen_services_records_log!P975),"None",IF(ISNUMBER(citizen_services_records_log!P975),citizen_services_records_log!P975,DATE(RIGHT(citizen_services_records_log!P975,4),MID(citizen_services_records_log!P975,4,2),LEFT(citizen_services_records_log!P975,2))))</f>
        <v>None</v>
      </c>
      <c r="Q975" s="5" t="str" cm="1">
        <f t="array" ref="Q975">SUBSTITUTE(_xlfn.IFS(ISTEXT(citizen_services_records_log!Q975),PROPER(citizen_services_records_log!Q975),ISBLANK(citizen_services_records_log!Q975),"None"),"Id","ID",1)</f>
        <v>None</v>
      </c>
    </row>
    <row r="976" spans="1:17" x14ac:dyDescent="0.3">
      <c r="A976" s="5" t="str">
        <f>IF(ISBLANK(citizen_services_records_log!A976),"None",(CONCATENATE(UPPER(_xlfn.TEXTBEFORE(SUBSTITUTE(citizen_services_records_log!A976, "-", ""), {"0","1","2","3","4","5","6","7","8","9"}, 1)),"-",RIGHT(citizen_services_records_log!A976,6))))</f>
        <v>DHA-000023</v>
      </c>
      <c r="B976" s="2">
        <f>IF(ISBLANK(citizen_services_records_log!B976),"None",IF(ISNUMBER(citizen_services_records_log!B976),citizen_services_records_log!B976,DATE(RIGHT(citizen_services_records_log!B976,4),MID(citizen_services_records_log!B976,4,2),LEFT(citizen_services_records_log!B976,2))))</f>
        <v>46081</v>
      </c>
      <c r="C976" s="5" t="str">
        <f>IF(citizen_services_records_log!C976 = "SASSA Grant Status Enquiry","SASSA - Grant Status Enquiry",IF(citizen_services_records_log!C976 = "SASSA Grant Application",  "SASSA - Grant Application", IF(citizen_services_records_log!C976=0,"None", citizen_services_records_log!C976)))</f>
        <v>Home Affairs - Birth Certificate</v>
      </c>
      <c r="D976" s="5" t="str" cm="1">
        <f t="array" ref="D976">_xlfn.IFS(ISTEXT(citizen_services_records_log!D976),PROPER(citizen_services_records_log!D976),ISBLANK(citizen_services_records_log!D976),"None")</f>
        <v>Boipatong Clinic</v>
      </c>
      <c r="E976" s="5" t="str" cm="1">
        <f t="array" ref="E976">_xlfn.IFS(ISTEXT(citizen_services_records_log!E976),PROPER(citizen_services_records_log!E976),ISBLANK(citizen_services_records_log!E976),"None")</f>
        <v>Thabo Fourie</v>
      </c>
      <c r="F976" s="6" cm="1">
        <f t="array" ref="F976">_xlfn.IFS(ISBLANK(citizen_services_records_log!F976),"None", TYPE(citizen_services_records_log!F976)=1,citizen_services_records_log!F976,citizen_services_records_log!F976="ID NOT PROVIDED","ID not provided" )</f>
        <v>5310000000000</v>
      </c>
      <c r="G976" s="4">
        <f>IF(ISBLANK(citizen_services_records_log!G976),"None",IF(ISNUMBER(citizen_services_records_log!G976),citizen_services_records_log!G976,DATE(RIGHT(citizen_services_records_log!G976,4),MID(citizen_services_records_log!G976,4,2),LEFT(citizen_services_records_log!G976,2))))</f>
        <v>19580</v>
      </c>
      <c r="H976" s="5" t="str" cm="1">
        <f t="array" ref="H976">_xlfn.IFS(citizen_services_records_log!H976="M", "Male", citizen_services_records_log!H976 = "F", "Female", citizen_services_records_log!H976="male", "Male", citizen_services_records_log!H976="female","Female", ISBLANK(citizen_services_records_log!H976),"None", citizen_services_records_log!H976 = "Female", "Female", citizen_services_records_log!H976="Male","Male")</f>
        <v>Male</v>
      </c>
      <c r="I976" s="6" t="str">
        <f>IF(OR(ISBLANK(citizen_services_records_log!I976),UPPER(TRIM(citizen_services_records_log!I976))="N/A"),"None",_xlfn.LET(_xlpm.d,RIGHT(SUBSTITUTE(SUBSTITUTE(SUBSTITUTE(SUBSTITUTE(citizen_services_records_log!I976," ",""),"-",""),"(",""),")",""),9),"0"&amp;LEFT(_xlpm.d,2)&amp;" "&amp;MID(_xlpm.d,3,3)&amp;" "&amp;RIGHT(_xlpm.d,4)))</f>
        <v>None</v>
      </c>
      <c r="J976" s="5" t="str" cm="1">
        <f t="array" ref="J976">_xlfn.IFS(ISTEXT(citizen_services_records_log!J976),citizen_services_records_log!J976,ISBLANK(citizen_services_records_log!J976),"None")</f>
        <v>Ward 3 (Informal Settlement)</v>
      </c>
      <c r="K976" s="5" t="str" cm="1">
        <f t="array" ref="K976">_xlfn.IFS(ISTEXT(citizen_services_records_log!K976),citizen_services_records_log!K976, ISBLANK(citizen_services_records_log!K976),"None")</f>
        <v>None</v>
      </c>
      <c r="L976" s="5" t="str" cm="1">
        <f t="array" ref="L976">SUBSTITUTE(PROPER(_xlfn.IFS(ISTEXT(citizen_services_records_log!L976),citizen_services_records_log!L976, ISBLANK(citizen_services_records_log!L976),"None")),"Id","ID",1)</f>
        <v>Rejected</v>
      </c>
      <c r="M976" s="5" t="str" cm="1">
        <f t="array" ref="M976">IF(citizen_services_records_log!M976 = "Re-opened","Re-opened",PROPER(_xlfn.IFS(ISTEXT(citizen_services_records_log!M976),citizen_services_records_log!M976, ISBLANK(citizen_services_records_log!M976),"None")))</f>
        <v>Captured</v>
      </c>
      <c r="N976" s="5" t="str" cm="1">
        <f t="array" ref="N976">(_xlfn.IFS(ISTEXT(citizen_services_records_log!N976),citizen_services_records_log!N976,ISBLANK(citizen_services_records_log!N976),"None"))</f>
        <v>Q181</v>
      </c>
      <c r="O976" s="5" t="str" cm="1">
        <f t="array" ref="O976">_xlfn.IFS(ISTEXT(citizen_services_records_log!O976),PROPER(citizen_services_records_log!O976),ISBLANK(citizen_services_records_log!O976),"None")</f>
        <v>None</v>
      </c>
      <c r="P976" s="4" t="str">
        <f>IF(ISBLANK(citizen_services_records_log!P976),"None",IF(ISNUMBER(citizen_services_records_log!P976),citizen_services_records_log!P976,DATE(RIGHT(citizen_services_records_log!P976,4),MID(citizen_services_records_log!P976,4,2),LEFT(citizen_services_records_log!P976,2))))</f>
        <v>None</v>
      </c>
      <c r="Q976" s="5" t="str" cm="1">
        <f t="array" ref="Q976">SUBSTITUTE(_xlfn.IFS(ISTEXT(citizen_services_records_log!Q976),PROPER(citizen_services_records_log!Q976),ISBLANK(citizen_services_records_log!Q976),"None"),"Id","ID",1)</f>
        <v>Biometric Capture Failed, Rescheduled</v>
      </c>
    </row>
    <row r="977" spans="1:17" x14ac:dyDescent="0.3">
      <c r="A977" s="5" t="str">
        <f>IF(ISBLANK(citizen_services_records_log!A977),"None",(CONCATENATE(UPPER(_xlfn.TEXTBEFORE(SUBSTITUTE(citizen_services_records_log!A977, "-", ""), {"0","1","2","3","4","5","6","7","8","9"}, 1)),"-",RIGHT(citizen_services_records_log!A977,6))))</f>
        <v>SASSA-000338</v>
      </c>
      <c r="B977" s="2">
        <f>IF(ISBLANK(citizen_services_records_log!B977),"None",IF(ISNUMBER(citizen_services_records_log!B977),citizen_services_records_log!B977,DATE(RIGHT(citizen_services_records_log!B977,4),MID(citizen_services_records_log!B977,4,2),LEFT(citizen_services_records_log!B977,2))))</f>
        <v>46125</v>
      </c>
      <c r="C977" s="5" t="str">
        <f>IF(citizen_services_records_log!C977 = "SASSA Grant Status Enquiry","SASSA - Grant Status Enquiry",IF(citizen_services_records_log!C977 = "SASSA Grant Application",  "SASSA - Grant Application", IF(citizen_services_records_log!C977=0,"None", citizen_services_records_log!C977)))</f>
        <v>SASSA - Grant Application</v>
      </c>
      <c r="D977" s="5" t="str" cm="1">
        <f t="array" ref="D977">_xlfn.IFS(ISTEXT(citizen_services_records_log!D977),PROPER(citizen_services_records_log!D977),ISBLANK(citizen_services_records_log!D977),"None")</f>
        <v>Emfuleni Municipal Office</v>
      </c>
      <c r="E977" s="5" t="str" cm="1">
        <f t="array" ref="E977">_xlfn.IFS(ISTEXT(citizen_services_records_log!E977),PROPER(citizen_services_records_log!E977),ISBLANK(citizen_services_records_log!E977),"None")</f>
        <v>Elizabeth Nkosi</v>
      </c>
      <c r="F977" s="6" cm="1">
        <f t="array" ref="F977">_xlfn.IFS(ISBLANK(citizen_services_records_log!F977),"None", TYPE(citizen_services_records_log!F977)=1,citizen_services_records_log!F977,citizen_services_records_log!F977="ID NOT PROVIDED","ID not provided" )</f>
        <v>5810000000000</v>
      </c>
      <c r="G977" s="4">
        <f>IF(ISBLANK(citizen_services_records_log!G977),"None",IF(ISNUMBER(citizen_services_records_log!G977),citizen_services_records_log!G977,DATE(RIGHT(citizen_services_records_log!G977,4),MID(citizen_services_records_log!G977,4,2),LEFT(citizen_services_records_log!G977,2))))</f>
        <v>21436</v>
      </c>
      <c r="H977" s="5" t="str" cm="1">
        <f t="array" ref="H977">_xlfn.IFS(citizen_services_records_log!H977="M", "Male", citizen_services_records_log!H977 = "F", "Female", citizen_services_records_log!H977="male", "Male", citizen_services_records_log!H977="female","Female", ISBLANK(citizen_services_records_log!H977),"None", citizen_services_records_log!H977 = "Female", "Female", citizen_services_records_log!H977="Male","Male")</f>
        <v>Female</v>
      </c>
      <c r="I977" s="6" t="str">
        <f>IF(OR(ISBLANK(citizen_services_records_log!I977),UPPER(TRIM(citizen_services_records_log!I977))="N/A"),"None",_xlfn.LET(_xlpm.d,RIGHT(SUBSTITUTE(SUBSTITUTE(SUBSTITUTE(SUBSTITUTE(citizen_services_records_log!I977," ",""),"-",""),"(",""),")",""),9),"0"&amp;LEFT(_xlpm.d,2)&amp;" "&amp;MID(_xlpm.d,3,3)&amp;" "&amp;RIGHT(_xlpm.d,4)))</f>
        <v>061 419 4474</v>
      </c>
      <c r="J977" s="5" t="str" cm="1">
        <f t="array" ref="J977">_xlfn.IFS(ISTEXT(citizen_services_records_log!J977),citizen_services_records_log!J977,ISBLANK(citizen_services_records_log!J977),"None")</f>
        <v>None</v>
      </c>
      <c r="K977" s="5" t="str" cm="1">
        <f t="array" ref="K977">_xlfn.IFS(ISTEXT(citizen_services_records_log!K977),citizen_services_records_log!K977, ISBLANK(citizen_services_records_log!K977),"None")</f>
        <v>None</v>
      </c>
      <c r="L977" s="5" t="str" cm="1">
        <f t="array" ref="L977">SUBSTITUTE(PROPER(_xlfn.IFS(ISTEXT(citizen_services_records_log!L977),citizen_services_records_log!L977, ISBLANK(citizen_services_records_log!L977),"None")),"Id","ID",1)</f>
        <v>Under Review</v>
      </c>
      <c r="M977" s="5" t="str" cm="1">
        <f t="array" ref="M977">IF(citizen_services_records_log!M977 = "Re-opened","Re-opened",PROPER(_xlfn.IFS(ISTEXT(citizen_services_records_log!M977),citizen_services_records_log!M977, ISBLANK(citizen_services_records_log!M977),"None")))</f>
        <v>Captured</v>
      </c>
      <c r="N977" s="5" t="str" cm="1">
        <f t="array" ref="N977">(_xlfn.IFS(ISTEXT(citizen_services_records_log!N977),citizen_services_records_log!N977,ISBLANK(citizen_services_records_log!N977),"None"))</f>
        <v>Q183</v>
      </c>
      <c r="O977" s="5" t="str" cm="1">
        <f t="array" ref="O977">_xlfn.IFS(ISTEXT(citizen_services_records_log!O977),PROPER(citizen_services_records_log!O977),ISBLANK(citizen_services_records_log!O977),"None")</f>
        <v>Werner Swart</v>
      </c>
      <c r="P977" s="4" t="str">
        <f>IF(ISBLANK(citizen_services_records_log!P977),"None",IF(ISNUMBER(citizen_services_records_log!P977),citizen_services_records_log!P977,DATE(RIGHT(citizen_services_records_log!P977,4),MID(citizen_services_records_log!P977,4,2),LEFT(citizen_services_records_log!P977,2))))</f>
        <v>None</v>
      </c>
      <c r="Q977" s="5" t="str" cm="1">
        <f t="array" ref="Q977">SUBSTITUTE(_xlfn.IFS(ISTEXT(citizen_services_records_log!Q977),PROPER(citizen_services_records_log!Q977),ISBLANK(citizen_services_records_log!Q977),"None"),"Id","ID",1)</f>
        <v>Applicant Did Not Bring Required Supporting Documents</v>
      </c>
    </row>
    <row r="978" spans="1:17" x14ac:dyDescent="0.3">
      <c r="A978" s="5" t="str">
        <f>IF(ISBLANK(citizen_services_records_log!A978),"None",(CONCATENATE(UPPER(_xlfn.TEXTBEFORE(SUBSTITUTE(citizen_services_records_log!A978, "-", ""), {"0","1","2","3","4","5","6","7","8","9"}, 1)),"-",RIGHT(citizen_services_records_log!A978,6))))</f>
        <v>SASSA-000309</v>
      </c>
      <c r="B978" s="2">
        <f>IF(ISBLANK(citizen_services_records_log!B978),"None",IF(ISNUMBER(citizen_services_records_log!B978),citizen_services_records_log!B978,DATE(RIGHT(citizen_services_records_log!B978,4),MID(citizen_services_records_log!B978,4,2),LEFT(citizen_services_records_log!B978,2))))</f>
        <v>46238</v>
      </c>
      <c r="C978" s="5" t="str">
        <f>IF(citizen_services_records_log!C978 = "SASSA Grant Status Enquiry","SASSA - Grant Status Enquiry",IF(citizen_services_records_log!C978 = "SASSA Grant Application",  "SASSA - Grant Application", IF(citizen_services_records_log!C978=0,"None", citizen_services_records_log!C978)))</f>
        <v>SASSA - Grant Status Enquiry</v>
      </c>
      <c r="D978" s="5" t="str" cm="1">
        <f t="array" ref="D978">_xlfn.IFS(ISTEXT(citizen_services_records_log!D978),PROPER(citizen_services_records_log!D978),ISBLANK(citizen_services_records_log!D978),"None")</f>
        <v>Emfuleni Municipal Office</v>
      </c>
      <c r="E978" s="5" t="str" cm="1">
        <f t="array" ref="E978">_xlfn.IFS(ISTEXT(citizen_services_records_log!E978),PROPER(citizen_services_records_log!E978),ISBLANK(citizen_services_records_log!E978),"None")</f>
        <v>Grace Steyn</v>
      </c>
      <c r="F978" s="6" cm="1">
        <f t="array" ref="F978">_xlfn.IFS(ISBLANK(citizen_services_records_log!F978),"None", TYPE(citizen_services_records_log!F978)=1,citizen_services_records_log!F978,citizen_services_records_log!F978="ID NOT PROVIDED","ID not provided" )</f>
        <v>1210000000000</v>
      </c>
      <c r="G978" s="4">
        <f>IF(ISBLANK(citizen_services_records_log!G978),"None",IF(ISNUMBER(citizen_services_records_log!G978),citizen_services_records_log!G978,DATE(RIGHT(citizen_services_records_log!G978,4),MID(citizen_services_records_log!G978,4,2),LEFT(citizen_services_records_log!G978,2))))</f>
        <v>41165</v>
      </c>
      <c r="H978" s="5" t="str" cm="1">
        <f t="array" ref="H978">_xlfn.IFS(citizen_services_records_log!H978="M", "Male", citizen_services_records_log!H978 = "F", "Female", citizen_services_records_log!H978="male", "Male", citizen_services_records_log!H978="female","Female", ISBLANK(citizen_services_records_log!H978),"None", citizen_services_records_log!H978 = "Female", "Female", citizen_services_records_log!H978="Male","Male")</f>
        <v>Female</v>
      </c>
      <c r="I978" s="6" t="str">
        <f>IF(OR(ISBLANK(citizen_services_records_log!I978),UPPER(TRIM(citizen_services_records_log!I978))="N/A"),"None",_xlfn.LET(_xlpm.d,RIGHT(SUBSTITUTE(SUBSTITUTE(SUBSTITUTE(SUBSTITUTE(citizen_services_records_log!I978," ",""),"-",""),"(",""),")",""),9),"0"&amp;LEFT(_xlpm.d,2)&amp;" "&amp;MID(_xlpm.d,3,3)&amp;" "&amp;RIGHT(_xlpm.d,4)))</f>
        <v>None</v>
      </c>
      <c r="J978" s="5" t="str" cm="1">
        <f t="array" ref="J978">_xlfn.IFS(ISTEXT(citizen_services_records_log!J978),citizen_services_records_log!J978,ISBLANK(citizen_services_records_log!J978),"None")</f>
        <v>Ward 18</v>
      </c>
      <c r="K978" s="5" t="str" cm="1">
        <f t="array" ref="K978">_xlfn.IFS(ISTEXT(citizen_services_records_log!K978),citizen_services_records_log!K978, ISBLANK(citizen_services_records_log!K978),"None")</f>
        <v>Social Relief of Distress (SRD)</v>
      </c>
      <c r="L978" s="5" t="str" cm="1">
        <f t="array" ref="L978">SUBSTITUTE(PROPER(_xlfn.IFS(ISTEXT(citizen_services_records_log!L978),citizen_services_records_log!L978, ISBLANK(citizen_services_records_log!L978),"None")),"Id","ID",1)</f>
        <v>Complete</v>
      </c>
      <c r="M978" s="5" t="str" cm="1">
        <f t="array" ref="M978">IF(citizen_services_records_log!M978 = "Re-opened","Re-opened",PROPER(_xlfn.IFS(ISTEXT(citizen_services_records_log!M978),citizen_services_records_log!M978, ISBLANK(citizen_services_records_log!M978),"None")))</f>
        <v>Captured</v>
      </c>
      <c r="N978" s="5" t="str" cm="1">
        <f t="array" ref="N978">(_xlfn.IFS(ISTEXT(citizen_services_records_log!N978),citizen_services_records_log!N978,ISBLANK(citizen_services_records_log!N978),"None"))</f>
        <v>Q218</v>
      </c>
      <c r="O978" s="5" t="str" cm="1">
        <f t="array" ref="O978">_xlfn.IFS(ISTEXT(citizen_services_records_log!O978),PROPER(citizen_services_records_log!O978),ISBLANK(citizen_services_records_log!O978),"None")</f>
        <v>Zanele Coetzee</v>
      </c>
      <c r="P978" s="4" t="str">
        <f>IF(ISBLANK(citizen_services_records_log!P978),"None",IF(ISNUMBER(citizen_services_records_log!P978),citizen_services_records_log!P978,DATE(RIGHT(citizen_services_records_log!P978,4),MID(citizen_services_records_log!P978,4,2),LEFT(citizen_services_records_log!P978,2))))</f>
        <v>None</v>
      </c>
      <c r="Q978" s="5" t="str" cm="1">
        <f t="array" ref="Q978">SUBSTITUTE(_xlfn.IFS(ISTEXT(citizen_services_records_log!Q978),PROPER(citizen_services_records_log!Q978),ISBLANK(citizen_services_records_log!Q978),"None"),"Id","ID",1)</f>
        <v>Applicant Is A Minor, Guardian Present And Documented</v>
      </c>
    </row>
    <row r="979" spans="1:17" x14ac:dyDescent="0.3">
      <c r="A979" s="5" t="str">
        <f>IF(ISBLANK(citizen_services_records_log!A979),"None",(CONCATENATE(UPPER(_xlfn.TEXTBEFORE(SUBSTITUTE(citizen_services_records_log!A979, "-", ""), {"0","1","2","3","4","5","6","7","8","9"}, 1)),"-",RIGHT(citizen_services_records_log!A979,6))))</f>
        <v>MUN-000668</v>
      </c>
      <c r="B979" s="2">
        <f>IF(ISBLANK(citizen_services_records_log!B979),"None",IF(ISNUMBER(citizen_services_records_log!B979),citizen_services_records_log!B979,DATE(RIGHT(citizen_services_records_log!B979,4),MID(citizen_services_records_log!B979,4,2),LEFT(citizen_services_records_log!B979,2))))</f>
        <v>46131</v>
      </c>
      <c r="C979" s="5" t="str">
        <f>IF(citizen_services_records_log!C979 = "SASSA Grant Status Enquiry","SASSA - Grant Status Enquiry",IF(citizen_services_records_log!C979 = "SASSA Grant Application",  "SASSA - Grant Application", IF(citizen_services_records_log!C979=0,"None", citizen_services_records_log!C979)))</f>
        <v>Municipal - Account Query</v>
      </c>
      <c r="D979" s="5" t="str" cm="1">
        <f t="array" ref="D979">_xlfn.IFS(ISTEXT(citizen_services_records_log!D979),PROPER(citizen_services_records_log!D979),ISBLANK(citizen_services_records_log!D979),"None")</f>
        <v>Vereeniging Home Affairs</v>
      </c>
      <c r="E979" s="5" t="str" cm="1">
        <f t="array" ref="E979">_xlfn.IFS(ISTEXT(citizen_services_records_log!E979),PROPER(citizen_services_records_log!E979),ISBLANK(citizen_services_records_log!E979),"None")</f>
        <v>Grace Khumalo</v>
      </c>
      <c r="F979" s="6" cm="1">
        <f t="array" ref="F979">_xlfn.IFS(ISBLANK(citizen_services_records_log!F979),"None", TYPE(citizen_services_records_log!F979)=1,citizen_services_records_log!F979,citizen_services_records_log!F979="ID NOT PROVIDED","ID not provided" )</f>
        <v>7210000000000</v>
      </c>
      <c r="G979" s="4">
        <f>IF(ISBLANK(citizen_services_records_log!G979),"None",IF(ISNUMBER(citizen_services_records_log!G979),citizen_services_records_log!G979,DATE(RIGHT(citizen_services_records_log!G979,4),MID(citizen_services_records_log!G979,4,2),LEFT(citizen_services_records_log!G979,2))))</f>
        <v>26629</v>
      </c>
      <c r="H979" s="5" t="str" cm="1">
        <f t="array" ref="H979">_xlfn.IFS(citizen_services_records_log!H979="M", "Male", citizen_services_records_log!H979 = "F", "Female", citizen_services_records_log!H979="male", "Male", citizen_services_records_log!H979="female","Female", ISBLANK(citizen_services_records_log!H979),"None", citizen_services_records_log!H979 = "Female", "Female", citizen_services_records_log!H979="Male","Male")</f>
        <v>Male</v>
      </c>
      <c r="I979" s="6" t="str">
        <f>IF(OR(ISBLANK(citizen_services_records_log!I979),UPPER(TRIM(citizen_services_records_log!I979))="N/A"),"None",_xlfn.LET(_xlpm.d,RIGHT(SUBSTITUTE(SUBSTITUTE(SUBSTITUTE(SUBSTITUTE(citizen_services_records_log!I979," ",""),"-",""),"(",""),")",""),9),"0"&amp;LEFT(_xlpm.d,2)&amp;" "&amp;MID(_xlpm.d,3,3)&amp;" "&amp;RIGHT(_xlpm.d,4)))</f>
        <v>070 152 4866</v>
      </c>
      <c r="J979" s="5" t="str" cm="1">
        <f t="array" ref="J979">_xlfn.IFS(ISTEXT(citizen_services_records_log!J979),citizen_services_records_log!J979,ISBLANK(citizen_services_records_log!J979),"None")</f>
        <v>Ward 5</v>
      </c>
      <c r="K979" s="5" t="str" cm="1">
        <f t="array" ref="K979">_xlfn.IFS(ISTEXT(citizen_services_records_log!K979),citizen_services_records_log!K979, ISBLANK(citizen_services_records_log!K979),"None")</f>
        <v>None</v>
      </c>
      <c r="L979" s="5" t="str" cm="1">
        <f t="array" ref="L979">SUBSTITUTE(PROPER(_xlfn.IFS(ISTEXT(citizen_services_records_log!L979),citizen_services_records_log!L979, ISBLANK(citizen_services_records_log!L979),"None")),"Id","ID",1)</f>
        <v>Under Review</v>
      </c>
      <c r="M979" s="5" t="str" cm="1">
        <f t="array" ref="M979">IF(citizen_services_records_log!M979 = "Re-opened","Re-opened",PROPER(_xlfn.IFS(ISTEXT(citizen_services_records_log!M979),citizen_services_records_log!M979, ISBLANK(citizen_services_records_log!M979),"None")))</f>
        <v>Resolved</v>
      </c>
      <c r="N979" s="5" t="str" cm="1">
        <f t="array" ref="N979">(_xlfn.IFS(ISTEXT(citizen_services_records_log!N979),citizen_services_records_log!N979,ISBLANK(citizen_services_records_log!N979),"None"))</f>
        <v>Q163</v>
      </c>
      <c r="O979" s="5" t="str" cm="1">
        <f t="array" ref="O979">_xlfn.IFS(ISTEXT(citizen_services_records_log!O979),PROPER(citizen_services_records_log!O979),ISBLANK(citizen_services_records_log!O979),"None")</f>
        <v>Marius Meyer</v>
      </c>
      <c r="P979" s="4" t="str">
        <f>IF(ISBLANK(citizen_services_records_log!P979),"None",IF(ISNUMBER(citizen_services_records_log!P979),citizen_services_records_log!P979,DATE(RIGHT(citizen_services_records_log!P979,4),MID(citizen_services_records_log!P979,4,2),LEFT(citizen_services_records_log!P979,2))))</f>
        <v>None</v>
      </c>
      <c r="Q979" s="5" t="str" cm="1">
        <f t="array" ref="Q979">SUBSTITUTE(_xlfn.IFS(ISTEXT(citizen_services_records_log!Q979),PROPER(citizen_services_records_log!Q979),ISBLANK(citizen_services_records_log!Q979),"None"),"Id","ID",1)</f>
        <v>Record Incomplete - Contact Number Illegible On Form</v>
      </c>
    </row>
    <row r="980" spans="1:17" x14ac:dyDescent="0.3">
      <c r="A980" s="5" t="str">
        <f>IF(ISBLANK(citizen_services_records_log!A980),"None",(CONCATENATE(UPPER(_xlfn.TEXTBEFORE(SUBSTITUTE(citizen_services_records_log!A980, "-", ""), {"0","1","2","3","4","5","6","7","8","9"}, 1)),"-",RIGHT(citizen_services_records_log!A980,6))))</f>
        <v>SASSA-000752</v>
      </c>
      <c r="B980" s="2">
        <f>IF(ISBLANK(citizen_services_records_log!B980),"None",IF(ISNUMBER(citizen_services_records_log!B980),citizen_services_records_log!B980,DATE(RIGHT(citizen_services_records_log!B980,4),MID(citizen_services_records_log!B980,4,2),LEFT(citizen_services_records_log!B980,2))))</f>
        <v>46009</v>
      </c>
      <c r="C980" s="5" t="str">
        <f>IF(citizen_services_records_log!C980 = "SASSA Grant Status Enquiry","SASSA - Grant Status Enquiry",IF(citizen_services_records_log!C980 = "SASSA Grant Application",  "SASSA - Grant Application", IF(citizen_services_records_log!C980=0,"None", citizen_services_records_log!C980)))</f>
        <v>SASSA - Grant Application</v>
      </c>
      <c r="D980" s="5" t="str" cm="1">
        <f t="array" ref="D980">_xlfn.IFS(ISTEXT(citizen_services_records_log!D980),PROPER(citizen_services_records_log!D980),ISBLANK(citizen_services_records_log!D980),"None")</f>
        <v>Vereeniging Home Affairs</v>
      </c>
      <c r="E980" s="5" t="str" cm="1">
        <f t="array" ref="E980">_xlfn.IFS(ISTEXT(citizen_services_records_log!E980),PROPER(citizen_services_records_log!E980),ISBLANK(citizen_services_records_log!E980),"None")</f>
        <v>Nokuthula Mokgadi</v>
      </c>
      <c r="F980" s="6" t="str" cm="1">
        <f t="array" ref="F980">_xlfn.IFS(ISBLANK(citizen_services_records_log!F980),"None", TYPE(citizen_services_records_log!F980)=1,citizen_services_records_log!F980,citizen_services_records_log!F980="ID NOT PROVIDED","ID not provided" )</f>
        <v>None</v>
      </c>
      <c r="G980" s="4">
        <f>IF(ISBLANK(citizen_services_records_log!G980),"None",IF(ISNUMBER(citizen_services_records_log!G980),citizen_services_records_log!G980,DATE(RIGHT(citizen_services_records_log!G980,4),MID(citizen_services_records_log!G980,4,2),LEFT(citizen_services_records_log!G980,2))))</f>
        <v>43816</v>
      </c>
      <c r="H980" s="5" t="str" cm="1">
        <f t="array" ref="H980">_xlfn.IFS(citizen_services_records_log!H980="M", "Male", citizen_services_records_log!H980 = "F", "Female", citizen_services_records_log!H980="male", "Male", citizen_services_records_log!H980="female","Female", ISBLANK(citizen_services_records_log!H980),"None", citizen_services_records_log!H980 = "Female", "Female", citizen_services_records_log!H980="Male","Male")</f>
        <v>Male</v>
      </c>
      <c r="I980" s="6" t="str">
        <f>IF(OR(ISBLANK(citizen_services_records_log!I980),UPPER(TRIM(citizen_services_records_log!I980))="N/A"),"None",_xlfn.LET(_xlpm.d,RIGHT(SUBSTITUTE(SUBSTITUTE(SUBSTITUTE(SUBSTITUTE(citizen_services_records_log!I980," ",""),"-",""),"(",""),")",""),9),"0"&amp;LEFT(_xlpm.d,2)&amp;" "&amp;MID(_xlpm.d,3,3)&amp;" "&amp;RIGHT(_xlpm.d,4)))</f>
        <v>082 560 6429</v>
      </c>
      <c r="J980" s="5" t="str" cm="1">
        <f t="array" ref="J980">_xlfn.IFS(ISTEXT(citizen_services_records_log!J980),citizen_services_records_log!J980,ISBLANK(citizen_services_records_log!J980),"None")</f>
        <v>Ward 22</v>
      </c>
      <c r="K980" s="5" t="str" cm="1">
        <f t="array" ref="K980">_xlfn.IFS(ISTEXT(citizen_services_records_log!K980),citizen_services_records_log!K980, ISBLANK(citizen_services_records_log!K980),"None")</f>
        <v>Social Relief of Distress (SRD)</v>
      </c>
      <c r="L980" s="5" t="str" cm="1">
        <f t="array" ref="L980">SUBSTITUTE(PROPER(_xlfn.IFS(ISTEXT(citizen_services_records_log!L980),citizen_services_records_log!L980, ISBLANK(citizen_services_records_log!L980),"None")),"Id","ID",1)</f>
        <v>Complete</v>
      </c>
      <c r="M980" s="5" t="str" cm="1">
        <f t="array" ref="M980">IF(citizen_services_records_log!M980 = "Re-opened","Re-opened",PROPER(_xlfn.IFS(ISTEXT(citizen_services_records_log!M980),citizen_services_records_log!M980, ISBLANK(citizen_services_records_log!M980),"None")))</f>
        <v>Captured</v>
      </c>
      <c r="N980" s="5" t="str" cm="1">
        <f t="array" ref="N980">(_xlfn.IFS(ISTEXT(citizen_services_records_log!N980),citizen_services_records_log!N980,ISBLANK(citizen_services_records_log!N980),"None"))</f>
        <v>Q085</v>
      </c>
      <c r="O980" s="5" t="str" cm="1">
        <f t="array" ref="O980">_xlfn.IFS(ISTEXT(citizen_services_records_log!O980),PROPER(citizen_services_records_log!O980),ISBLANK(citizen_services_records_log!O980),"None")</f>
        <v>Andries Mahlangu</v>
      </c>
      <c r="P980" s="4" t="str">
        <f>IF(ISBLANK(citizen_services_records_log!P980),"None",IF(ISNUMBER(citizen_services_records_log!P980),citizen_services_records_log!P980,DATE(RIGHT(citizen_services_records_log!P980,4),MID(citizen_services_records_log!P980,4,2),LEFT(citizen_services_records_log!P980,2))))</f>
        <v>None</v>
      </c>
      <c r="Q980" s="5" t="str" cm="1">
        <f t="array" ref="Q980">SUBSTITUTE(_xlfn.IFS(ISTEXT(citizen_services_records_log!Q980),PROPER(citizen_services_records_log!Q980),ISBLANK(citizen_services_records_log!Q980),"None"),"Id","ID",1)</f>
        <v>Applicant Did Not Bring Required Supporting Documents</v>
      </c>
    </row>
    <row r="981" spans="1:17" x14ac:dyDescent="0.3">
      <c r="A981" s="5" t="str">
        <f>IF(ISBLANK(citizen_services_records_log!A981),"None",(CONCATENATE(UPPER(_xlfn.TEXTBEFORE(SUBSTITUTE(citizen_services_records_log!A981, "-", ""), {"0","1","2","3","4","5","6","7","8","9"}, 1)),"-",RIGHT(citizen_services_records_log!A981,6))))</f>
        <v>DHA-000508</v>
      </c>
      <c r="B981" s="2">
        <f>IF(ISBLANK(citizen_services_records_log!B981),"None",IF(ISNUMBER(citizen_services_records_log!B981),citizen_services_records_log!B981,DATE(RIGHT(citizen_services_records_log!B981,4),MID(citizen_services_records_log!B981,4,2),LEFT(citizen_services_records_log!B981,2))))</f>
        <v>46054</v>
      </c>
      <c r="C981" s="5" t="str">
        <f>IF(citizen_services_records_log!C981 = "SASSA Grant Status Enquiry","SASSA - Grant Status Enquiry",IF(citizen_services_records_log!C981 = "SASSA Grant Application",  "SASSA - Grant Application", IF(citizen_services_records_log!C981=0,"None", citizen_services_records_log!C981)))</f>
        <v>Home Affairs - Birth Certificate</v>
      </c>
      <c r="D981" s="5" t="str" cm="1">
        <f t="array" ref="D981">_xlfn.IFS(ISTEXT(citizen_services_records_log!D981),PROPER(citizen_services_records_log!D981),ISBLANK(citizen_services_records_log!D981),"None")</f>
        <v>Sebokeng Sassa Office</v>
      </c>
      <c r="E981" s="5" t="str" cm="1">
        <f t="array" ref="E981">_xlfn.IFS(ISTEXT(citizen_services_records_log!E981),PROPER(citizen_services_records_log!E981),ISBLANK(citizen_services_records_log!E981),"None")</f>
        <v>Refilwe Pretorius</v>
      </c>
      <c r="F981" s="6" t="str" cm="1">
        <f t="array" ref="F981">_xlfn.IFS(ISBLANK(citizen_services_records_log!F981),"None", TYPE(citizen_services_records_log!F981)=1,citizen_services_records_log!F981,citizen_services_records_log!F981="ID NOT PROVIDED","ID not provided" )</f>
        <v>None</v>
      </c>
      <c r="G981" s="4">
        <f>IF(ISBLANK(citizen_services_records_log!G981),"None",IF(ISNUMBER(citizen_services_records_log!G981),citizen_services_records_log!G981,DATE(RIGHT(citizen_services_records_log!G981,4),MID(citizen_services_records_log!G981,4,2),LEFT(citizen_services_records_log!G981,2))))</f>
        <v>38906</v>
      </c>
      <c r="H981" s="5" t="str" cm="1">
        <f t="array" ref="H981">_xlfn.IFS(citizen_services_records_log!H981="M", "Male", citizen_services_records_log!H981 = "F", "Female", citizen_services_records_log!H981="male", "Male", citizen_services_records_log!H981="female","Female", ISBLANK(citizen_services_records_log!H981),"None", citizen_services_records_log!H981 = "Female", "Female", citizen_services_records_log!H981="Male","Male")</f>
        <v>Male</v>
      </c>
      <c r="I981" s="6" t="str">
        <f>IF(OR(ISBLANK(citizen_services_records_log!I981),UPPER(TRIM(citizen_services_records_log!I981))="N/A"),"None",_xlfn.LET(_xlpm.d,RIGHT(SUBSTITUTE(SUBSTITUTE(SUBSTITUTE(SUBSTITUTE(citizen_services_records_log!I981," ",""),"-",""),"(",""),")",""),9),"0"&amp;LEFT(_xlpm.d,2)&amp;" "&amp;MID(_xlpm.d,3,3)&amp;" "&amp;RIGHT(_xlpm.d,4)))</f>
        <v>063 393 9731</v>
      </c>
      <c r="J981" s="5" t="str" cm="1">
        <f t="array" ref="J981">_xlfn.IFS(ISTEXT(citizen_services_records_log!J981),citizen_services_records_log!J981,ISBLANK(citizen_services_records_log!J981),"None")</f>
        <v>Ward 22</v>
      </c>
      <c r="K981" s="5" t="str" cm="1">
        <f t="array" ref="K981">_xlfn.IFS(ISTEXT(citizen_services_records_log!K981),citizen_services_records_log!K981, ISBLANK(citizen_services_records_log!K981),"None")</f>
        <v>None</v>
      </c>
      <c r="L981" s="5" t="str" cm="1">
        <f t="array" ref="L981">SUBSTITUTE(PROPER(_xlfn.IFS(ISTEXT(citizen_services_records_log!L981),citizen_services_records_log!L981, ISBLANK(citizen_services_records_log!L981),"None")),"Id","ID",1)</f>
        <v>Incomplete - Missing Proof Of Residence</v>
      </c>
      <c r="M981" s="5" t="str" cm="1">
        <f t="array" ref="M981">IF(citizen_services_records_log!M981 = "Re-opened","Re-opened",PROPER(_xlfn.IFS(ISTEXT(citizen_services_records_log!M981),citizen_services_records_log!M981, ISBLANK(citizen_services_records_log!M981),"None")))</f>
        <v>Closed</v>
      </c>
      <c r="N981" s="5" t="str" cm="1">
        <f t="array" ref="N981">(_xlfn.IFS(ISTEXT(citizen_services_records_log!N981),citizen_services_records_log!N981,ISBLANK(citizen_services_records_log!N981),"None"))</f>
        <v>Q115</v>
      </c>
      <c r="O981" s="5" t="str" cm="1">
        <f t="array" ref="O981">_xlfn.IFS(ISTEXT(citizen_services_records_log!O981),PROPER(citizen_services_records_log!O981),ISBLANK(citizen_services_records_log!O981),"None")</f>
        <v>Andries Sithole</v>
      </c>
      <c r="P981" s="4">
        <f>IF(ISBLANK(citizen_services_records_log!P981),"None",IF(ISNUMBER(citizen_services_records_log!P981),citizen_services_records_log!P981,DATE(RIGHT(citizen_services_records_log!P981,4),MID(citizen_services_records_log!P981,4,2),LEFT(citizen_services_records_log!P981,2))))</f>
        <v>46083</v>
      </c>
      <c r="Q981" s="5" t="str" cm="1">
        <f t="array" ref="Q981">SUBSTITUTE(_xlfn.IFS(ISTEXT(citizen_services_records_log!Q981),PROPER(citizen_services_records_log!Q981),ISBLANK(citizen_services_records_log!Q981),"None"),"Id","ID",1)</f>
        <v>None</v>
      </c>
    </row>
    <row r="982" spans="1:17" x14ac:dyDescent="0.3">
      <c r="A982" s="5" t="str">
        <f>IF(ISBLANK(citizen_services_records_log!A982),"None",(CONCATENATE(UPPER(_xlfn.TEXTBEFORE(SUBSTITUTE(citizen_services_records_log!A982, "-", ""), {"0","1","2","3","4","5","6","7","8","9"}, 1)),"-",RIGHT(citizen_services_records_log!A982,6))))</f>
        <v>DHA-000221</v>
      </c>
      <c r="B982" s="2">
        <f>IF(ISBLANK(citizen_services_records_log!B982),"None",IF(ISNUMBER(citizen_services_records_log!B982),citizen_services_records_log!B982,DATE(RIGHT(citizen_services_records_log!B982,4),MID(citizen_services_records_log!B982,4,2),LEFT(citizen_services_records_log!B982,2))))</f>
        <v>45991</v>
      </c>
      <c r="C982" s="5" t="str">
        <f>IF(citizen_services_records_log!C982 = "SASSA Grant Status Enquiry","SASSA - Grant Status Enquiry",IF(citizen_services_records_log!C982 = "SASSA Grant Application",  "SASSA - Grant Application", IF(citizen_services_records_log!C982=0,"None", citizen_services_records_log!C982)))</f>
        <v>Home Affairs - Birth Certificate</v>
      </c>
      <c r="D982" s="5" t="str" cm="1">
        <f t="array" ref="D982">_xlfn.IFS(ISTEXT(citizen_services_records_log!D982),PROPER(citizen_services_records_log!D982),ISBLANK(citizen_services_records_log!D982),"None")</f>
        <v>Vereeniging Home Affairs</v>
      </c>
      <c r="E982" s="5" t="str" cm="1">
        <f t="array" ref="E982">_xlfn.IFS(ISTEXT(citizen_services_records_log!E982),PROPER(citizen_services_records_log!E982),ISBLANK(citizen_services_records_log!E982),"None")</f>
        <v>Zodwa Dlamini</v>
      </c>
      <c r="F982" s="6" cm="1">
        <f t="array" ref="F982">_xlfn.IFS(ISBLANK(citizen_services_records_log!F982),"None", TYPE(citizen_services_records_log!F982)=1,citizen_services_records_log!F982,citizen_services_records_log!F982="ID NOT PROVIDED","ID not provided" )</f>
        <v>9210000000000</v>
      </c>
      <c r="G982" s="4">
        <f>IF(ISBLANK(citizen_services_records_log!G982),"None",IF(ISNUMBER(citizen_services_records_log!G982),citizen_services_records_log!G982,DATE(RIGHT(citizen_services_records_log!G982,4),MID(citizen_services_records_log!G982,4,2),LEFT(citizen_services_records_log!G982,2))))</f>
        <v>33612</v>
      </c>
      <c r="H982" s="5" t="str" cm="1">
        <f t="array" ref="H982">_xlfn.IFS(citizen_services_records_log!H982="M", "Male", citizen_services_records_log!H982 = "F", "Female", citizen_services_records_log!H982="male", "Male", citizen_services_records_log!H982="female","Female", ISBLANK(citizen_services_records_log!H982),"None", citizen_services_records_log!H982 = "Female", "Female", citizen_services_records_log!H982="Male","Male")</f>
        <v>None</v>
      </c>
      <c r="I982" s="6" t="str">
        <f>IF(OR(ISBLANK(citizen_services_records_log!I982),UPPER(TRIM(citizen_services_records_log!I982))="N/A"),"None",_xlfn.LET(_xlpm.d,RIGHT(SUBSTITUTE(SUBSTITUTE(SUBSTITUTE(SUBSTITUTE(citizen_services_records_log!I982," ",""),"-",""),"(",""),")",""),9),"0"&amp;LEFT(_xlpm.d,2)&amp;" "&amp;MID(_xlpm.d,3,3)&amp;" "&amp;RIGHT(_xlpm.d,4)))</f>
        <v>079 262 5561</v>
      </c>
      <c r="J982" s="5" t="str" cm="1">
        <f t="array" ref="J982">_xlfn.IFS(ISTEXT(citizen_services_records_log!J982),citizen_services_records_log!J982,ISBLANK(citizen_services_records_log!J982),"None")</f>
        <v>Ward 5</v>
      </c>
      <c r="K982" s="5" t="str" cm="1">
        <f t="array" ref="K982">_xlfn.IFS(ISTEXT(citizen_services_records_log!K982),citizen_services_records_log!K982, ISBLANK(citizen_services_records_log!K982),"None")</f>
        <v>None</v>
      </c>
      <c r="L982" s="5" t="str" cm="1">
        <f t="array" ref="L982">SUBSTITUTE(PROPER(_xlfn.IFS(ISTEXT(citizen_services_records_log!L982),citizen_services_records_log!L982, ISBLANK(citizen_services_records_log!L982),"None")),"Id","ID",1)</f>
        <v>Complete</v>
      </c>
      <c r="M982" s="5" t="str" cm="1">
        <f t="array" ref="M982">IF(citizen_services_records_log!M982 = "Re-opened","Re-opened",PROPER(_xlfn.IFS(ISTEXT(citizen_services_records_log!M982),citizen_services_records_log!M982, ISBLANK(citizen_services_records_log!M982),"None")))</f>
        <v>None</v>
      </c>
      <c r="N982" s="5" t="str" cm="1">
        <f t="array" ref="N982">(_xlfn.IFS(ISTEXT(citizen_services_records_log!N982),citizen_services_records_log!N982,ISBLANK(citizen_services_records_log!N982),"None"))</f>
        <v>Q293</v>
      </c>
      <c r="O982" s="5" t="str" cm="1">
        <f t="array" ref="O982">_xlfn.IFS(ISTEXT(citizen_services_records_log!O982),PROPER(citizen_services_records_log!O982),ISBLANK(citizen_services_records_log!O982),"None")</f>
        <v>Lerato Khumalo</v>
      </c>
      <c r="P982" s="4" t="str">
        <f>IF(ISBLANK(citizen_services_records_log!P982),"None",IF(ISNUMBER(citizen_services_records_log!P982),citizen_services_records_log!P982,DATE(RIGHT(citizen_services_records_log!P982,4),MID(citizen_services_records_log!P982,4,2),LEFT(citizen_services_records_log!P982,2))))</f>
        <v>None</v>
      </c>
      <c r="Q982" s="5" t="str" cm="1">
        <f t="array" ref="Q982">SUBSTITUTE(_xlfn.IFS(ISTEXT(citizen_services_records_log!Q982),PROPER(citizen_services_records_log!Q982),ISBLANK(citizen_services_records_log!Q982),"None"),"Id","ID",1)</f>
        <v>None</v>
      </c>
    </row>
    <row r="983" spans="1:17" x14ac:dyDescent="0.3">
      <c r="A983" s="5" t="str">
        <f>IF(ISBLANK(citizen_services_records_log!A983),"None",(CONCATENATE(UPPER(_xlfn.TEXTBEFORE(SUBSTITUTE(citizen_services_records_log!A983, "-", ""), {"0","1","2","3","4","5","6","7","8","9"}, 1)),"-",RIGHT(citizen_services_records_log!A983,6))))</f>
        <v>CLN-000014</v>
      </c>
      <c r="B983" s="2">
        <f>IF(ISBLANK(citizen_services_records_log!B983),"None",IF(ISNUMBER(citizen_services_records_log!B983),citizen_services_records_log!B983,DATE(RIGHT(citizen_services_records_log!B983,4),MID(citizen_services_records_log!B983,4,2),LEFT(citizen_services_records_log!B983,2))))</f>
        <v>46196</v>
      </c>
      <c r="C983" s="5" t="str">
        <f>IF(citizen_services_records_log!C983 = "SASSA Grant Status Enquiry","SASSA - Grant Status Enquiry",IF(citizen_services_records_log!C983 = "SASSA Grant Application",  "SASSA - Grant Application", IF(citizen_services_records_log!C983=0,"None", citizen_services_records_log!C983)))</f>
        <v>Clinic - Chronic Medication Collection</v>
      </c>
      <c r="D983" s="5" t="str" cm="1">
        <f t="array" ref="D983">_xlfn.IFS(ISTEXT(citizen_services_records_log!D983),PROPER(citizen_services_records_log!D983),ISBLANK(citizen_services_records_log!D983),"None")</f>
        <v>Vereeniging Home Affairs</v>
      </c>
      <c r="E983" s="5" t="str" cm="1">
        <f t="array" ref="E983">_xlfn.IFS(ISTEXT(citizen_services_records_log!E983),PROPER(citizen_services_records_log!E983),ISBLANK(citizen_services_records_log!E983),"None")</f>
        <v>Refilwe Ndlovu</v>
      </c>
      <c r="F983" s="6" cm="1">
        <f t="array" ref="F983">_xlfn.IFS(ISBLANK(citizen_services_records_log!F983),"None", TYPE(citizen_services_records_log!F983)=1,citizen_services_records_log!F983,citizen_services_records_log!F983="ID NOT PROVIDED","ID not provided" )</f>
        <v>10284855186</v>
      </c>
      <c r="G983" s="4">
        <f>IF(ISBLANK(citizen_services_records_log!G983),"None",IF(ISNUMBER(citizen_services_records_log!G983),citizen_services_records_log!G983,DATE(RIGHT(citizen_services_records_log!G983,4),MID(citizen_services_records_log!G983,4,2),LEFT(citizen_services_records_log!G983,2))))</f>
        <v>36827</v>
      </c>
      <c r="H983" s="5" t="str" cm="1">
        <f t="array" ref="H983">_xlfn.IFS(citizen_services_records_log!H983="M", "Male", citizen_services_records_log!H983 = "F", "Female", citizen_services_records_log!H983="male", "Male", citizen_services_records_log!H983="female","Female", ISBLANK(citizen_services_records_log!H983),"None", citizen_services_records_log!H983 = "Female", "Female", citizen_services_records_log!H983="Male","Male")</f>
        <v>Female</v>
      </c>
      <c r="I983" s="6" t="str">
        <f>IF(OR(ISBLANK(citizen_services_records_log!I983),UPPER(TRIM(citizen_services_records_log!I983))="N/A"),"None",_xlfn.LET(_xlpm.d,RIGHT(SUBSTITUTE(SUBSTITUTE(SUBSTITUTE(SUBSTITUTE(citizen_services_records_log!I983," ",""),"-",""),"(",""),")",""),9),"0"&amp;LEFT(_xlpm.d,2)&amp;" "&amp;MID(_xlpm.d,3,3)&amp;" "&amp;RIGHT(_xlpm.d,4)))</f>
        <v>None</v>
      </c>
      <c r="J983" s="5" t="str" cm="1">
        <f t="array" ref="J983">_xlfn.IFS(ISTEXT(citizen_services_records_log!J983),citizen_services_records_log!J983,ISBLANK(citizen_services_records_log!J983),"None")</f>
        <v>Ward 18</v>
      </c>
      <c r="K983" s="5" t="str" cm="1">
        <f t="array" ref="K983">_xlfn.IFS(ISTEXT(citizen_services_records_log!K983),citizen_services_records_log!K983, ISBLANK(citizen_services_records_log!K983),"None")</f>
        <v>None</v>
      </c>
      <c r="L983" s="5" t="str" cm="1">
        <f t="array" ref="L983">SUBSTITUTE(PROPER(_xlfn.IFS(ISTEXT(citizen_services_records_log!L983),citizen_services_records_log!L983, ISBLANK(citizen_services_records_log!L983),"None")),"Id","ID",1)</f>
        <v>Rejected</v>
      </c>
      <c r="M983" s="5" t="str" cm="1">
        <f t="array" ref="M983">IF(citizen_services_records_log!M983 = "Re-opened","Re-opened",PROPER(_xlfn.IFS(ISTEXT(citizen_services_records_log!M983),citizen_services_records_log!M983, ISBLANK(citizen_services_records_log!M983),"None")))</f>
        <v>Captured</v>
      </c>
      <c r="N983" s="5" t="str" cm="1">
        <f t="array" ref="N983">(_xlfn.IFS(ISTEXT(citizen_services_records_log!N983),citizen_services_records_log!N983,ISBLANK(citizen_services_records_log!N983),"None"))</f>
        <v>Q148</v>
      </c>
      <c r="O983" s="5" t="str" cm="1">
        <f t="array" ref="O983">_xlfn.IFS(ISTEXT(citizen_services_records_log!O983),PROPER(citizen_services_records_log!O983),ISBLANK(citizen_services_records_log!O983),"None")</f>
        <v>Palesa Khumalo</v>
      </c>
      <c r="P983" s="4" t="str">
        <f>IF(ISBLANK(citizen_services_records_log!P983),"None",IF(ISNUMBER(citizen_services_records_log!P983),citizen_services_records_log!P983,DATE(RIGHT(citizen_services_records_log!P983,4),MID(citizen_services_records_log!P983,4,2),LEFT(citizen_services_records_log!P983,2))))</f>
        <v>None</v>
      </c>
      <c r="Q983" s="5" t="str" cm="1">
        <f t="array" ref="Q983">SUBSTITUTE(_xlfn.IFS(ISTEXT(citizen_services_records_log!Q983),PROPER(citizen_services_records_log!Q983),ISBLANK(citizen_services_records_log!Q983),"None"),"Id","ID",1)</f>
        <v>Follow-Up Call Required To Confirm Banking Details</v>
      </c>
    </row>
    <row r="984" spans="1:17" x14ac:dyDescent="0.3">
      <c r="A984" s="5" t="str">
        <f>IF(ISBLANK(citizen_services_records_log!A984),"None",(CONCATENATE(UPPER(_xlfn.TEXTBEFORE(SUBSTITUTE(citizen_services_records_log!A984, "-", ""), {"0","1","2","3","4","5","6","7","8","9"}, 1)),"-",RIGHT(citizen_services_records_log!A984,6))))</f>
        <v>SASSA-000901</v>
      </c>
      <c r="B984" s="2">
        <f>IF(ISBLANK(citizen_services_records_log!B984),"None",IF(ISNUMBER(citizen_services_records_log!B984),citizen_services_records_log!B984,DATE(RIGHT(citizen_services_records_log!B984,4),MID(citizen_services_records_log!B984,4,2),LEFT(citizen_services_records_log!B984,2))))</f>
        <v>46139</v>
      </c>
      <c r="C984" s="5" t="str">
        <f>IF(citizen_services_records_log!C984 = "SASSA Grant Status Enquiry","SASSA - Grant Status Enquiry",IF(citizen_services_records_log!C984 = "SASSA Grant Application",  "SASSA - Grant Application", IF(citizen_services_records_log!C984=0,"None", citizen_services_records_log!C984)))</f>
        <v>SASSA - Grant Application</v>
      </c>
      <c r="D984" s="5" t="str" cm="1">
        <f t="array" ref="D984">_xlfn.IFS(ISTEXT(citizen_services_records_log!D984),PROPER(citizen_services_records_log!D984),ISBLANK(citizen_services_records_log!D984),"None")</f>
        <v>Sharpeville Clinic</v>
      </c>
      <c r="E984" s="5" t="str" cm="1">
        <f t="array" ref="E984">_xlfn.IFS(ISTEXT(citizen_services_records_log!E984),PROPER(citizen_services_records_log!E984),ISBLANK(citizen_services_records_log!E984),"None")</f>
        <v>Mandla Mokgadi</v>
      </c>
      <c r="F984" s="6" cm="1">
        <f t="array" ref="F984">_xlfn.IFS(ISBLANK(citizen_services_records_log!F984),"None", TYPE(citizen_services_records_log!F984)=1,citizen_services_records_log!F984,citizen_services_records_log!F984="ID NOT PROVIDED","ID not provided" )</f>
        <v>8300000000000</v>
      </c>
      <c r="G984" s="4">
        <f>IF(ISBLANK(citizen_services_records_log!G984),"None",IF(ISNUMBER(citizen_services_records_log!G984),citizen_services_records_log!G984,DATE(RIGHT(citizen_services_records_log!G984,4),MID(citizen_services_records_log!G984,4,2),LEFT(citizen_services_records_log!G984,2))))</f>
        <v>30417</v>
      </c>
      <c r="H984" s="5" t="str" cm="1">
        <f t="array" ref="H984">_xlfn.IFS(citizen_services_records_log!H984="M", "Male", citizen_services_records_log!H984 = "F", "Female", citizen_services_records_log!H984="male", "Male", citizen_services_records_log!H984="female","Female", ISBLANK(citizen_services_records_log!H984),"None", citizen_services_records_log!H984 = "Female", "Female", citizen_services_records_log!H984="Male","Male")</f>
        <v>Female</v>
      </c>
      <c r="I984" s="6" t="str">
        <f>IF(OR(ISBLANK(citizen_services_records_log!I984),UPPER(TRIM(citizen_services_records_log!I984))="N/A"),"None",_xlfn.LET(_xlpm.d,RIGHT(SUBSTITUTE(SUBSTITUTE(SUBSTITUTE(SUBSTITUTE(citizen_services_records_log!I984," ",""),"-",""),"(",""),")",""),9),"0"&amp;LEFT(_xlpm.d,2)&amp;" "&amp;MID(_xlpm.d,3,3)&amp;" "&amp;RIGHT(_xlpm.d,4)))</f>
        <v>None</v>
      </c>
      <c r="J984" s="5" t="str" cm="1">
        <f t="array" ref="J984">_xlfn.IFS(ISTEXT(citizen_services_records_log!J984),citizen_services_records_log!J984,ISBLANK(citizen_services_records_log!J984),"None")</f>
        <v>Ward 20</v>
      </c>
      <c r="K984" s="5" t="str" cm="1">
        <f t="array" ref="K984">_xlfn.IFS(ISTEXT(citizen_services_records_log!K984),citizen_services_records_log!K984, ISBLANK(citizen_services_records_log!K984),"None")</f>
        <v>Older Persons Grant</v>
      </c>
      <c r="L984" s="5" t="str" cm="1">
        <f t="array" ref="L984">SUBSTITUTE(PROPER(_xlfn.IFS(ISTEXT(citizen_services_records_log!L984),citizen_services_records_log!L984, ISBLANK(citizen_services_records_log!L984),"None")),"Id","ID",1)</f>
        <v>Incomplete - Missing ID Copy</v>
      </c>
      <c r="M984" s="5" t="str" cm="1">
        <f t="array" ref="M984">IF(citizen_services_records_log!M984 = "Re-opened","Re-opened",PROPER(_xlfn.IFS(ISTEXT(citizen_services_records_log!M984),citizen_services_records_log!M984, ISBLANK(citizen_services_records_log!M984),"None")))</f>
        <v>Pending</v>
      </c>
      <c r="N984" s="5" t="str" cm="1">
        <f t="array" ref="N984">(_xlfn.IFS(ISTEXT(citizen_services_records_log!N984),citizen_services_records_log!N984,ISBLANK(citizen_services_records_log!N984),"None"))</f>
        <v>Q195</v>
      </c>
      <c r="O984" s="5" t="str" cm="1">
        <f t="array" ref="O984">_xlfn.IFS(ISTEXT(citizen_services_records_log!O984),PROPER(citizen_services_records_log!O984),ISBLANK(citizen_services_records_log!O984),"None")</f>
        <v>Refilwe Swart</v>
      </c>
      <c r="P984" s="4">
        <f>IF(ISBLANK(citizen_services_records_log!P984),"None",IF(ISNUMBER(citizen_services_records_log!P984),citizen_services_records_log!P984,DATE(RIGHT(citizen_services_records_log!P984,4),MID(citizen_services_records_log!P984,4,2),LEFT(citizen_services_records_log!P984,2))))</f>
        <v>46155</v>
      </c>
      <c r="Q984" s="5" t="str" cm="1">
        <f t="array" ref="Q984">SUBSTITUTE(_xlfn.IFS(ISTEXT(citizen_services_records_log!Q984),PROPER(citizen_services_records_log!Q984),ISBLANK(citizen_services_records_log!Q984),"None"),"Id","ID",1)</f>
        <v>Applicant Did Not Bring Required Supporting Documents</v>
      </c>
    </row>
    <row r="985" spans="1:17" x14ac:dyDescent="0.3">
      <c r="A985" s="5" t="str">
        <f>IF(ISBLANK(citizen_services_records_log!A985),"None",(CONCATENATE(UPPER(_xlfn.TEXTBEFORE(SUBSTITUTE(citizen_services_records_log!A985, "-", ""), {"0","1","2","3","4","5","6","7","8","9"}, 1)),"-",RIGHT(citizen_services_records_log!A985,6))))</f>
        <v>DHA-000673</v>
      </c>
      <c r="B985" s="2">
        <f>IF(ISBLANK(citizen_services_records_log!B985),"None",IF(ISNUMBER(citizen_services_records_log!B985),citizen_services_records_log!B985,DATE(RIGHT(citizen_services_records_log!B985,4),MID(citizen_services_records_log!B985,4,2),LEFT(citizen_services_records_log!B985,2))))</f>
        <v>45992</v>
      </c>
      <c r="C985" s="5" t="str">
        <f>IF(citizen_services_records_log!C985 = "SASSA Grant Status Enquiry","SASSA - Grant Status Enquiry",IF(citizen_services_records_log!C985 = "SASSA Grant Application",  "SASSA - Grant Application", IF(citizen_services_records_log!C985=0,"None", citizen_services_records_log!C985)))</f>
        <v>Home Affairs - ID Application</v>
      </c>
      <c r="D985" s="5" t="str" cm="1">
        <f t="array" ref="D985">_xlfn.IFS(ISTEXT(citizen_services_records_log!D985),PROPER(citizen_services_records_log!D985),ISBLANK(citizen_services_records_log!D985),"None")</f>
        <v>Emfuleni Municipal Office</v>
      </c>
      <c r="E985" s="5" t="str" cm="1">
        <f t="array" ref="E985">_xlfn.IFS(ISTEXT(citizen_services_records_log!E985),PROPER(citizen_services_records_log!E985),ISBLANK(citizen_services_records_log!E985),"None")</f>
        <v>Refilwe Van Der Merwe</v>
      </c>
      <c r="F985" s="6" cm="1">
        <f t="array" ref="F985">_xlfn.IFS(ISBLANK(citizen_services_records_log!F985),"None", TYPE(citizen_services_records_log!F985)=1,citizen_services_records_log!F985,citizen_services_records_log!F985="ID NOT PROVIDED","ID not provided" )</f>
        <v>6300000000000</v>
      </c>
      <c r="G985" s="4">
        <f>IF(ISBLANK(citizen_services_records_log!G985),"None",IF(ISNUMBER(citizen_services_records_log!G985),citizen_services_records_log!G985,DATE(RIGHT(citizen_services_records_log!G985,4),MID(citizen_services_records_log!G985,4,2),LEFT(citizen_services_records_log!G985,2))))</f>
        <v>23014</v>
      </c>
      <c r="H985" s="5" t="str" cm="1">
        <f t="array" ref="H985">_xlfn.IFS(citizen_services_records_log!H985="M", "Male", citizen_services_records_log!H985 = "F", "Female", citizen_services_records_log!H985="male", "Male", citizen_services_records_log!H985="female","Female", ISBLANK(citizen_services_records_log!H985),"None", citizen_services_records_log!H985 = "Female", "Female", citizen_services_records_log!H985="Male","Male")</f>
        <v>Female</v>
      </c>
      <c r="I985" s="6" t="str">
        <f>IF(OR(ISBLANK(citizen_services_records_log!I985),UPPER(TRIM(citizen_services_records_log!I985))="N/A"),"None",_xlfn.LET(_xlpm.d,RIGHT(SUBSTITUTE(SUBSTITUTE(SUBSTITUTE(SUBSTITUTE(citizen_services_records_log!I985," ",""),"-",""),"(",""),")",""),9),"0"&amp;LEFT(_xlpm.d,2)&amp;" "&amp;MID(_xlpm.d,3,3)&amp;" "&amp;RIGHT(_xlpm.d,4)))</f>
        <v>None</v>
      </c>
      <c r="J985" s="5" t="str" cm="1">
        <f t="array" ref="J985">_xlfn.IFS(ISTEXT(citizen_services_records_log!J985),citizen_services_records_log!J985,ISBLANK(citizen_services_records_log!J985),"None")</f>
        <v>Ward 3</v>
      </c>
      <c r="K985" s="5" t="str" cm="1">
        <f t="array" ref="K985">_xlfn.IFS(ISTEXT(citizen_services_records_log!K985),citizen_services_records_log!K985, ISBLANK(citizen_services_records_log!K985),"None")</f>
        <v>None</v>
      </c>
      <c r="L985" s="5" t="str" cm="1">
        <f t="array" ref="L985">SUBSTITUTE(PROPER(_xlfn.IFS(ISTEXT(citizen_services_records_log!L985),citizen_services_records_log!L985, ISBLANK(citizen_services_records_log!L985),"None")),"Id","ID",1)</f>
        <v>Incomplete - Missing Proof Of Residence</v>
      </c>
      <c r="M985" s="5" t="str" cm="1">
        <f t="array" ref="M985">IF(citizen_services_records_log!M985 = "Re-opened","Re-opened",PROPER(_xlfn.IFS(ISTEXT(citizen_services_records_log!M985),citizen_services_records_log!M985, ISBLANK(citizen_services_records_log!M985),"None")))</f>
        <v>None</v>
      </c>
      <c r="N985" s="5" t="str" cm="1">
        <f t="array" ref="N985">(_xlfn.IFS(ISTEXT(citizen_services_records_log!N985),citizen_services_records_log!N985,ISBLANK(citizen_services_records_log!N985),"None"))</f>
        <v>Q129</v>
      </c>
      <c r="O985" s="5" t="str" cm="1">
        <f t="array" ref="O985">_xlfn.IFS(ISTEXT(citizen_services_records_log!O985),PROPER(citizen_services_records_log!O985),ISBLANK(citizen_services_records_log!O985),"None")</f>
        <v>Werner Radebe</v>
      </c>
      <c r="P985" s="4">
        <f>IF(ISBLANK(citizen_services_records_log!P985),"None",IF(ISNUMBER(citizen_services_records_log!P985),citizen_services_records_log!P985,DATE(RIGHT(citizen_services_records_log!P985,4),MID(citizen_services_records_log!P985,4,2),LEFT(citizen_services_records_log!P985,2))))</f>
        <v>46001</v>
      </c>
      <c r="Q985" s="5" t="str" cm="1">
        <f t="array" ref="Q985">SUBSTITUTE(_xlfn.IFS(ISTEXT(citizen_services_records_log!Q985),PROPER(citizen_services_records_log!Q985),ISBLANK(citizen_services_records_log!Q985),"None"),"Id","ID",1)</f>
        <v>Duplicate Application Found On System - Flagged</v>
      </c>
    </row>
    <row r="986" spans="1:17" x14ac:dyDescent="0.3">
      <c r="A986" s="5" t="str">
        <f>IF(ISBLANK(citizen_services_records_log!A986),"None",(CONCATENATE(UPPER(_xlfn.TEXTBEFORE(SUBSTITUTE(citizen_services_records_log!A986, "-", ""), {"0","1","2","3","4","5","6","7","8","9"}, 1)),"-",RIGHT(citizen_services_records_log!A986,6))))</f>
        <v>SASSA-000585</v>
      </c>
      <c r="B986" s="2">
        <f>IF(ISBLANK(citizen_services_records_log!B986),"None",IF(ISNUMBER(citizen_services_records_log!B986),citizen_services_records_log!B986,DATE(RIGHT(citizen_services_records_log!B986,4),MID(citizen_services_records_log!B986,4,2),LEFT(citizen_services_records_log!B986,2))))</f>
        <v>46132</v>
      </c>
      <c r="C986" s="5" t="str">
        <f>IF(citizen_services_records_log!C986 = "SASSA Grant Status Enquiry","SASSA - Grant Status Enquiry",IF(citizen_services_records_log!C986 = "SASSA Grant Application",  "SASSA - Grant Application", IF(citizen_services_records_log!C986=0,"None", citizen_services_records_log!C986)))</f>
        <v>SASSA - Grant Application</v>
      </c>
      <c r="D986" s="5" t="str" cm="1">
        <f t="array" ref="D986">_xlfn.IFS(ISTEXT(citizen_services_records_log!D986),PROPER(citizen_services_records_log!D986),ISBLANK(citizen_services_records_log!D986),"None")</f>
        <v>Vanderbijlpark Home Affairs</v>
      </c>
      <c r="E986" s="5" t="str" cm="1">
        <f t="array" ref="E986">_xlfn.IFS(ISTEXT(citizen_services_records_log!E986),PROPER(citizen_services_records_log!E986),ISBLANK(citizen_services_records_log!E986),"None")</f>
        <v>Lindiwe Mokgadi</v>
      </c>
      <c r="F986" s="6" cm="1">
        <f t="array" ref="F986">_xlfn.IFS(ISBLANK(citizen_services_records_log!F986),"None", TYPE(citizen_services_records_log!F986)=1,citizen_services_records_log!F986,citizen_services_records_log!F986="ID NOT PROVIDED","ID not provided" )</f>
        <v>7010000000000</v>
      </c>
      <c r="G986" s="4" t="str">
        <f>IF(ISBLANK(citizen_services_records_log!G986),"None",IF(ISNUMBER(citizen_services_records_log!G986),citizen_services_records_log!G986,DATE(RIGHT(citizen_services_records_log!G986,4),MID(citizen_services_records_log!G986,4,2),LEFT(citizen_services_records_log!G986,2))))</f>
        <v>None</v>
      </c>
      <c r="H986" s="5" t="str" cm="1">
        <f t="array" ref="H986">_xlfn.IFS(citizen_services_records_log!H986="M", "Male", citizen_services_records_log!H986 = "F", "Female", citizen_services_records_log!H986="male", "Male", citizen_services_records_log!H986="female","Female", ISBLANK(citizen_services_records_log!H986),"None", citizen_services_records_log!H986 = "Female", "Female", citizen_services_records_log!H986="Male","Male")</f>
        <v>Female</v>
      </c>
      <c r="I986" s="6" t="str">
        <f>IF(OR(ISBLANK(citizen_services_records_log!I986),UPPER(TRIM(citizen_services_records_log!I986))="N/A"),"None",_xlfn.LET(_xlpm.d,RIGHT(SUBSTITUTE(SUBSTITUTE(SUBSTITUTE(SUBSTITUTE(citizen_services_records_log!I986," ",""),"-",""),"(",""),")",""),9),"0"&amp;LEFT(_xlpm.d,2)&amp;" "&amp;MID(_xlpm.d,3,3)&amp;" "&amp;RIGHT(_xlpm.d,4)))</f>
        <v>None</v>
      </c>
      <c r="J986" s="5" t="str" cm="1">
        <f t="array" ref="J986">_xlfn.IFS(ISTEXT(citizen_services_records_log!J986),citizen_services_records_log!J986,ISBLANK(citizen_services_records_log!J986),"None")</f>
        <v>Ward 21</v>
      </c>
      <c r="K986" s="5" t="str" cm="1">
        <f t="array" ref="K986">_xlfn.IFS(ISTEXT(citizen_services_records_log!K986),citizen_services_records_log!K986, ISBLANK(citizen_services_records_log!K986),"None")</f>
        <v>Older Person's Grant</v>
      </c>
      <c r="L986" s="5" t="str" cm="1">
        <f t="array" ref="L986">SUBSTITUTE(PROPER(_xlfn.IFS(ISTEXT(citizen_services_records_log!L986),citizen_services_records_log!L986, ISBLANK(citizen_services_records_log!L986),"None")),"Id","ID",1)</f>
        <v>None</v>
      </c>
      <c r="M986" s="5" t="str" cm="1">
        <f t="array" ref="M986">IF(citizen_services_records_log!M986 = "Re-opened","Re-opened",PROPER(_xlfn.IFS(ISTEXT(citizen_services_records_log!M986),citizen_services_records_log!M986, ISBLANK(citizen_services_records_log!M986),"None")))</f>
        <v>Awaiting Documents</v>
      </c>
      <c r="N986" s="5" t="str" cm="1">
        <f t="array" ref="N986">(_xlfn.IFS(ISTEXT(citizen_services_records_log!N986),citizen_services_records_log!N986,ISBLANK(citizen_services_records_log!N986),"None"))</f>
        <v>Q034</v>
      </c>
      <c r="O986" s="5" t="str" cm="1">
        <f t="array" ref="O986">_xlfn.IFS(ISTEXT(citizen_services_records_log!O986),PROPER(citizen_services_records_log!O986),ISBLANK(citizen_services_records_log!O986),"None")</f>
        <v>Chris Nel</v>
      </c>
      <c r="P986" s="4" t="str">
        <f>IF(ISBLANK(citizen_services_records_log!P986),"None",IF(ISNUMBER(citizen_services_records_log!P986),citizen_services_records_log!P986,DATE(RIGHT(citizen_services_records_log!P986,4),MID(citizen_services_records_log!P986,4,2),LEFT(citizen_services_records_log!P986,2))))</f>
        <v>None</v>
      </c>
      <c r="Q986" s="5" t="str" cm="1">
        <f t="array" ref="Q986">SUBSTITUTE(_xlfn.IFS(ISTEXT(citizen_services_records_log!Q986),PROPER(citizen_services_records_log!Q986),ISBLANK(citizen_services_records_log!Q986),"None"),"Id","ID",1)</f>
        <v>Urgent Case - Fast-Tracked Per Supervisor Approval</v>
      </c>
    </row>
    <row r="987" spans="1:17" x14ac:dyDescent="0.3">
      <c r="A987" s="5" t="str">
        <f>IF(ISBLANK(citizen_services_records_log!A987),"None",(CONCATENATE(UPPER(_xlfn.TEXTBEFORE(SUBSTITUTE(citizen_services_records_log!A987, "-", ""), {"0","1","2","3","4","5","6","7","8","9"}, 1)),"-",RIGHT(citizen_services_records_log!A987,6))))</f>
        <v>DHA-000512</v>
      </c>
      <c r="B987" s="2">
        <f>IF(ISBLANK(citizen_services_records_log!B987),"None",IF(ISNUMBER(citizen_services_records_log!B987),citizen_services_records_log!B987,DATE(RIGHT(citizen_services_records_log!B987,4),MID(citizen_services_records_log!B987,4,2),LEFT(citizen_services_records_log!B987,2))))</f>
        <v>46062</v>
      </c>
      <c r="C987" s="5" t="str">
        <f>IF(citizen_services_records_log!C987 = "SASSA Grant Status Enquiry","SASSA - Grant Status Enquiry",IF(citizen_services_records_log!C987 = "SASSA Grant Application",  "SASSA - Grant Application", IF(citizen_services_records_log!C987=0,"None", citizen_services_records_log!C987)))</f>
        <v>Home Affairs - ID Application</v>
      </c>
      <c r="D987" s="5" t="str" cm="1">
        <f t="array" ref="D987">_xlfn.IFS(ISTEXT(citizen_services_records_log!D987),PROPER(citizen_services_records_log!D987),ISBLANK(citizen_services_records_log!D987),"None")</f>
        <v>Sasolburg Home Affairs</v>
      </c>
      <c r="E987" s="5" t="str" cm="1">
        <f t="array" ref="E987">_xlfn.IFS(ISTEXT(citizen_services_records_log!E987),PROPER(citizen_services_records_log!E987),ISBLANK(citizen_services_records_log!E987),"None")</f>
        <v>Grace Ndlovu</v>
      </c>
      <c r="F987" s="6" cm="1">
        <f t="array" ref="F987">_xlfn.IFS(ISBLANK(citizen_services_records_log!F987),"None", TYPE(citizen_services_records_log!F987)=1,citizen_services_records_log!F987,citizen_services_records_log!F987="ID NOT PROVIDED","ID not provided" )</f>
        <v>9510000000000</v>
      </c>
      <c r="G987" s="4">
        <f>IF(ISBLANK(citizen_services_records_log!G987),"None",IF(ISNUMBER(citizen_services_records_log!G987),citizen_services_records_log!G987,DATE(RIGHT(citizen_services_records_log!G987,4),MID(citizen_services_records_log!G987,4,2),LEFT(citizen_services_records_log!G987,2))))</f>
        <v>34847</v>
      </c>
      <c r="H987" s="5" t="str" cm="1">
        <f t="array" ref="H987">_xlfn.IFS(citizen_services_records_log!H987="M", "Male", citizen_services_records_log!H987 = "F", "Female", citizen_services_records_log!H987="male", "Male", citizen_services_records_log!H987="female","Female", ISBLANK(citizen_services_records_log!H987),"None", citizen_services_records_log!H987 = "Female", "Female", citizen_services_records_log!H987="Male","Male")</f>
        <v>None</v>
      </c>
      <c r="I987" s="6" t="str">
        <f>IF(OR(ISBLANK(citizen_services_records_log!I987),UPPER(TRIM(citizen_services_records_log!I987))="N/A"),"None",_xlfn.LET(_xlpm.d,RIGHT(SUBSTITUTE(SUBSTITUTE(SUBSTITUTE(SUBSTITUTE(citizen_services_records_log!I987," ",""),"-",""),"(",""),")",""),9),"0"&amp;LEFT(_xlpm.d,2)&amp;" "&amp;MID(_xlpm.d,3,3)&amp;" "&amp;RIGHT(_xlpm.d,4)))</f>
        <v>None</v>
      </c>
      <c r="J987" s="5" t="str" cm="1">
        <f t="array" ref="J987">_xlfn.IFS(ISTEXT(citizen_services_records_log!J987),citizen_services_records_log!J987,ISBLANK(citizen_services_records_log!J987),"None")</f>
        <v>Ward 7</v>
      </c>
      <c r="K987" s="5" t="str" cm="1">
        <f t="array" ref="K987">_xlfn.IFS(ISTEXT(citizen_services_records_log!K987),citizen_services_records_log!K987, ISBLANK(citizen_services_records_log!K987),"None")</f>
        <v>None</v>
      </c>
      <c r="L987" s="5" t="str" cm="1">
        <f t="array" ref="L987">SUBSTITUTE(PROPER(_xlfn.IFS(ISTEXT(citizen_services_records_log!L987),citizen_services_records_log!L987, ISBLANK(citizen_services_records_log!L987),"None")),"Id","ID",1)</f>
        <v>Incomplete - Missing ID Copy</v>
      </c>
      <c r="M987" s="5" t="str" cm="1">
        <f t="array" ref="M987">IF(citizen_services_records_log!M987 = "Re-opened","Re-opened",PROPER(_xlfn.IFS(ISTEXT(citizen_services_records_log!M987),citizen_services_records_log!M987, ISBLANK(citizen_services_records_log!M987),"None")))</f>
        <v>None</v>
      </c>
      <c r="N987" s="5" t="str" cm="1">
        <f t="array" ref="N987">(_xlfn.IFS(ISTEXT(citizen_services_records_log!N987),citizen_services_records_log!N987,ISBLANK(citizen_services_records_log!N987),"None"))</f>
        <v>Q260</v>
      </c>
      <c r="O987" s="5" t="str" cm="1">
        <f t="array" ref="O987">_xlfn.IFS(ISTEXT(citizen_services_records_log!O987),PROPER(citizen_services_records_log!O987),ISBLANK(citizen_services_records_log!O987),"None")</f>
        <v>Refilwe Khumalo</v>
      </c>
      <c r="P987" s="4" t="str">
        <f>IF(ISBLANK(citizen_services_records_log!P987),"None",IF(ISNUMBER(citizen_services_records_log!P987),citizen_services_records_log!P987,DATE(RIGHT(citizen_services_records_log!P987,4),MID(citizen_services_records_log!P987,4,2),LEFT(citizen_services_records_log!P987,2))))</f>
        <v>None</v>
      </c>
      <c r="Q987" s="5" t="str" cm="1">
        <f t="array" ref="Q987">SUBSTITUTE(_xlfn.IFS(ISTEXT(citizen_services_records_log!Q987),PROPER(citizen_services_records_log!Q987),ISBLANK(citizen_services_records_log!Q987),"None"),"Id","ID",1)</f>
        <v>Urgent Case - Fast-Tracked Per Supervisor Approval</v>
      </c>
    </row>
    <row r="988" spans="1:17" x14ac:dyDescent="0.3">
      <c r="A988" s="5" t="str">
        <f>IF(ISBLANK(citizen_services_records_log!A988),"None",(CONCATENATE(UPPER(_xlfn.TEXTBEFORE(SUBSTITUTE(citizen_services_records_log!A988, "-", ""), {"0","1","2","3","4","5","6","7","8","9"}, 1)),"-",RIGHT(citizen_services_records_log!A988,6))))</f>
        <v>DHA-000178</v>
      </c>
      <c r="B988" s="2">
        <f>IF(ISBLANK(citizen_services_records_log!B988),"None",IF(ISNUMBER(citizen_services_records_log!B988),citizen_services_records_log!B988,DATE(RIGHT(citizen_services_records_log!B988,4),MID(citizen_services_records_log!B988,4,2),LEFT(citizen_services_records_log!B988,2))))</f>
        <v>46188</v>
      </c>
      <c r="C988" s="5" t="str">
        <f>IF(citizen_services_records_log!C988 = "SASSA Grant Status Enquiry","SASSA - Grant Status Enquiry",IF(citizen_services_records_log!C988 = "SASSA Grant Application",  "SASSA - Grant Application", IF(citizen_services_records_log!C988=0,"None", citizen_services_records_log!C988)))</f>
        <v>Home Affairs - Birth Certificate</v>
      </c>
      <c r="D988" s="5" t="str" cm="1">
        <f t="array" ref="D988">_xlfn.IFS(ISTEXT(citizen_services_records_log!D988),PROPER(citizen_services_records_log!D988),ISBLANK(citizen_services_records_log!D988),"None")</f>
        <v>Boipatong Clinic</v>
      </c>
      <c r="E988" s="5" t="str" cm="1">
        <f t="array" ref="E988">_xlfn.IFS(ISTEXT(citizen_services_records_log!E988),PROPER(citizen_services_records_log!E988),ISBLANK(citizen_services_records_log!E988),"None")</f>
        <v>Pieter Pretorius</v>
      </c>
      <c r="F988" s="6" cm="1">
        <f t="array" ref="F988">_xlfn.IFS(ISBLANK(citizen_services_records_log!F988),"None", TYPE(citizen_services_records_log!F988)=1,citizen_services_records_log!F988,citizen_services_records_log!F988="ID NOT PROVIDED","ID not provided" )</f>
        <v>4600000000000</v>
      </c>
      <c r="G988" s="4">
        <f>IF(ISBLANK(citizen_services_records_log!G988),"None",IF(ISNUMBER(citizen_services_records_log!G988),citizen_services_records_log!G988,DATE(RIGHT(citizen_services_records_log!G988,4),MID(citizen_services_records_log!G988,4,2),LEFT(citizen_services_records_log!G988,2))))</f>
        <v>16914</v>
      </c>
      <c r="H988" s="5" t="str" cm="1">
        <f t="array" ref="H988">_xlfn.IFS(citizen_services_records_log!H988="M", "Male", citizen_services_records_log!H988 = "F", "Female", citizen_services_records_log!H988="male", "Male", citizen_services_records_log!H988="female","Female", ISBLANK(citizen_services_records_log!H988),"None", citizen_services_records_log!H988 = "Female", "Female", citizen_services_records_log!H988="Male","Male")</f>
        <v>None</v>
      </c>
      <c r="I988" s="6" t="str">
        <f>IF(OR(ISBLANK(citizen_services_records_log!I988),UPPER(TRIM(citizen_services_records_log!I988))="N/A"),"None",_xlfn.LET(_xlpm.d,RIGHT(SUBSTITUTE(SUBSTITUTE(SUBSTITUTE(SUBSTITUTE(citizen_services_records_log!I988," ",""),"-",""),"(",""),")",""),9),"0"&amp;LEFT(_xlpm.d,2)&amp;" "&amp;MID(_xlpm.d,3,3)&amp;" "&amp;RIGHT(_xlpm.d,4)))</f>
        <v>069 378 0772</v>
      </c>
      <c r="J988" s="5" t="str" cm="1">
        <f t="array" ref="J988">_xlfn.IFS(ISTEXT(citizen_services_records_log!J988),citizen_services_records_log!J988,ISBLANK(citizen_services_records_log!J988),"None")</f>
        <v>Ward 23</v>
      </c>
      <c r="K988" s="5" t="str" cm="1">
        <f t="array" ref="K988">_xlfn.IFS(ISTEXT(citizen_services_records_log!K988),citizen_services_records_log!K988, ISBLANK(citizen_services_records_log!K988),"None")</f>
        <v>None</v>
      </c>
      <c r="L988" s="5" t="str" cm="1">
        <f t="array" ref="L988">SUBSTITUTE(PROPER(_xlfn.IFS(ISTEXT(citizen_services_records_log!L988),citizen_services_records_log!L988, ISBLANK(citizen_services_records_log!L988),"None")),"Id","ID",1)</f>
        <v>None</v>
      </c>
      <c r="M988" s="5" t="str" cm="1">
        <f t="array" ref="M988">IF(citizen_services_records_log!M988 = "Re-opened","Re-opened",PROPER(_xlfn.IFS(ISTEXT(citizen_services_records_log!M988),citizen_services_records_log!M988, ISBLANK(citizen_services_records_log!M988),"None")))</f>
        <v>Captured</v>
      </c>
      <c r="N988" s="5" t="str" cm="1">
        <f t="array" ref="N988">(_xlfn.IFS(ISTEXT(citizen_services_records_log!N988),citizen_services_records_log!N988,ISBLANK(citizen_services_records_log!N988),"None"))</f>
        <v>Q146</v>
      </c>
      <c r="O988" s="5" t="str" cm="1">
        <f t="array" ref="O988">_xlfn.IFS(ISTEXT(citizen_services_records_log!O988),PROPER(citizen_services_records_log!O988),ISBLANK(citizen_services_records_log!O988),"None")</f>
        <v>Deon Radebe</v>
      </c>
      <c r="P988" s="4" t="str">
        <f>IF(ISBLANK(citizen_services_records_log!P988),"None",IF(ISNUMBER(citizen_services_records_log!P988),citizen_services_records_log!P988,DATE(RIGHT(citizen_services_records_log!P988,4),MID(citizen_services_records_log!P988,4,2),LEFT(citizen_services_records_log!P988,2))))</f>
        <v>None</v>
      </c>
      <c r="Q988" s="5" t="str" cm="1">
        <f t="array" ref="Q988">SUBSTITUTE(_xlfn.IFS(ISTEXT(citizen_services_records_log!Q988),PROPER(citizen_services_records_log!Q988),ISBLANK(citizen_services_records_log!Q988),"None"),"Id","ID",1)</f>
        <v>Duplicate Application Found On System - Flagged</v>
      </c>
    </row>
    <row r="989" spans="1:17" x14ac:dyDescent="0.3">
      <c r="A989" s="5" t="str">
        <f>IF(ISBLANK(citizen_services_records_log!A989),"None",(CONCATENATE(UPPER(_xlfn.TEXTBEFORE(SUBSTITUTE(citizen_services_records_log!A989, "-", ""), {"0","1","2","3","4","5","6","7","8","9"}, 1)),"-",RIGHT(citizen_services_records_log!A989,6))))</f>
        <v>SASSA-000277</v>
      </c>
      <c r="B989" s="2">
        <f>IF(ISBLANK(citizen_services_records_log!B989),"None",IF(ISNUMBER(citizen_services_records_log!B989),citizen_services_records_log!B989,DATE(RIGHT(citizen_services_records_log!B989,4),MID(citizen_services_records_log!B989,4,2),LEFT(citizen_services_records_log!B989,2))))</f>
        <v>46297</v>
      </c>
      <c r="C989" s="5" t="str">
        <f>IF(citizen_services_records_log!C989 = "SASSA Grant Status Enquiry","SASSA - Grant Status Enquiry",IF(citizen_services_records_log!C989 = "SASSA Grant Application",  "SASSA - Grant Application", IF(citizen_services_records_log!C989=0,"None", citizen_services_records_log!C989)))</f>
        <v>SASSA - Grant Application</v>
      </c>
      <c r="D989" s="5" t="str" cm="1">
        <f t="array" ref="D989">_xlfn.IFS(ISTEXT(citizen_services_records_log!D989),PROPER(citizen_services_records_log!D989),ISBLANK(citizen_services_records_log!D989),"None")</f>
        <v>Evaton Sassa Office</v>
      </c>
      <c r="E989" s="5" t="str" cm="1">
        <f t="array" ref="E989">_xlfn.IFS(ISTEXT(citizen_services_records_log!E989),PROPER(citizen_services_records_log!E989),ISBLANK(citizen_services_records_log!E989),"None")</f>
        <v>Dorah Mahlangu</v>
      </c>
      <c r="F989" s="6" cm="1">
        <f t="array" ref="F989">_xlfn.IFS(ISBLANK(citizen_services_records_log!F989),"None", TYPE(citizen_services_records_log!F989)=1,citizen_services_records_log!F989,citizen_services_records_log!F989="ID NOT PROVIDED","ID not provided" )</f>
        <v>410000000000</v>
      </c>
      <c r="G989" s="4">
        <f>IF(ISBLANK(citizen_services_records_log!G989),"None",IF(ISNUMBER(citizen_services_records_log!G989),citizen_services_records_log!G989,DATE(RIGHT(citizen_services_records_log!G989,4),MID(citizen_services_records_log!G989,4,2),LEFT(citizen_services_records_log!G989,2))))</f>
        <v>38272</v>
      </c>
      <c r="H989" s="5" t="str" cm="1">
        <f t="array" ref="H989">_xlfn.IFS(citizen_services_records_log!H989="M", "Male", citizen_services_records_log!H989 = "F", "Female", citizen_services_records_log!H989="male", "Male", citizen_services_records_log!H989="female","Female", ISBLANK(citizen_services_records_log!H989),"None", citizen_services_records_log!H989 = "Female", "Female", citizen_services_records_log!H989="Male","Male")</f>
        <v>Female</v>
      </c>
      <c r="I989" s="6" t="str">
        <f>IF(OR(ISBLANK(citizen_services_records_log!I989),UPPER(TRIM(citizen_services_records_log!I989))="N/A"),"None",_xlfn.LET(_xlpm.d,RIGHT(SUBSTITUTE(SUBSTITUTE(SUBSTITUTE(SUBSTITUTE(citizen_services_records_log!I989," ",""),"-",""),"(",""),")",""),9),"0"&amp;LEFT(_xlpm.d,2)&amp;" "&amp;MID(_xlpm.d,3,3)&amp;" "&amp;RIGHT(_xlpm.d,4)))</f>
        <v>069 406 8156</v>
      </c>
      <c r="J989" s="5" t="str" cm="1">
        <f t="array" ref="J989">_xlfn.IFS(ISTEXT(citizen_services_records_log!J989),citizen_services_records_log!J989,ISBLANK(citizen_services_records_log!J989),"None")</f>
        <v>Ward 24</v>
      </c>
      <c r="K989" s="5" t="str" cm="1">
        <f t="array" ref="K989">_xlfn.IFS(ISTEXT(citizen_services_records_log!K989),citizen_services_records_log!K989, ISBLANK(citizen_services_records_log!K989),"None")</f>
        <v>Older Person's Grant</v>
      </c>
      <c r="L989" s="5" t="str" cm="1">
        <f t="array" ref="L989">SUBSTITUTE(PROPER(_xlfn.IFS(ISTEXT(citizen_services_records_log!L989),citizen_services_records_log!L989, ISBLANK(citizen_services_records_log!L989),"None")),"Id","ID",1)</f>
        <v>Awaiting Home Affairs Confirmation</v>
      </c>
      <c r="M989" s="5" t="str" cm="1">
        <f t="array" ref="M989">IF(citizen_services_records_log!M989 = "Re-opened","Re-opened",PROPER(_xlfn.IFS(ISTEXT(citizen_services_records_log!M989),citizen_services_records_log!M989, ISBLANK(citizen_services_records_log!M989),"None")))</f>
        <v>Closed</v>
      </c>
      <c r="N989" s="5" t="str" cm="1">
        <f t="array" ref="N989">(_xlfn.IFS(ISTEXT(citizen_services_records_log!N989),citizen_services_records_log!N989,ISBLANK(citizen_services_records_log!N989),"None"))</f>
        <v>Q162</v>
      </c>
      <c r="O989" s="5" t="str" cm="1">
        <f t="array" ref="O989">_xlfn.IFS(ISTEXT(citizen_services_records_log!O989),PROPER(citizen_services_records_log!O989),ISBLANK(citizen_services_records_log!O989),"None")</f>
        <v>Palesa Khumalo</v>
      </c>
      <c r="P989" s="4">
        <f>IF(ISBLANK(citizen_services_records_log!P989),"None",IF(ISNUMBER(citizen_services_records_log!P989),citizen_services_records_log!P989,DATE(RIGHT(citizen_services_records_log!P989,4),MID(citizen_services_records_log!P989,4,2),LEFT(citizen_services_records_log!P989,2))))</f>
        <v>46083</v>
      </c>
      <c r="Q989" s="5" t="str" cm="1">
        <f t="array" ref="Q989">SUBSTITUTE(_xlfn.IFS(ISTEXT(citizen_services_records_log!Q989),PROPER(citizen_services_records_log!Q989),ISBLANK(citizen_services_records_log!Q989),"None"),"Id","ID",1)</f>
        <v>Elderly Applicant Assisted Due To Mobility Issues</v>
      </c>
    </row>
    <row r="990" spans="1:17" x14ac:dyDescent="0.3">
      <c r="A990" s="5" t="str">
        <f>IF(ISBLANK(citizen_services_records_log!A990),"None",(CONCATENATE(UPPER(_xlfn.TEXTBEFORE(SUBSTITUTE(citizen_services_records_log!A990, "-", ""), {"0","1","2","3","4","5","6","7","8","9"}, 1)),"-",RIGHT(citizen_services_records_log!A990,6))))</f>
        <v>CLN-000880</v>
      </c>
      <c r="B990" s="2">
        <f>IF(ISBLANK(citizen_services_records_log!B990),"None",IF(ISNUMBER(citizen_services_records_log!B990),citizen_services_records_log!B990,DATE(RIGHT(citizen_services_records_log!B990,4),MID(citizen_services_records_log!B990,4,2),LEFT(citizen_services_records_log!B990,2))))</f>
        <v>46232</v>
      </c>
      <c r="C990" s="5" t="str">
        <f>IF(citizen_services_records_log!C990 = "SASSA Grant Status Enquiry","SASSA - Grant Status Enquiry",IF(citizen_services_records_log!C990 = "SASSA Grant Application",  "SASSA - Grant Application", IF(citizen_services_records_log!C990=0,"None", citizen_services_records_log!C990)))</f>
        <v>Clinic - General Consultation</v>
      </c>
      <c r="D990" s="5" t="str" cm="1">
        <f t="array" ref="D990">_xlfn.IFS(ISTEXT(citizen_services_records_log!D990),PROPER(citizen_services_records_log!D990),ISBLANK(citizen_services_records_log!D990),"None")</f>
        <v>Emfuleni Municipal Office</v>
      </c>
      <c r="E990" s="5" t="str" cm="1">
        <f t="array" ref="E990">_xlfn.IFS(ISTEXT(citizen_services_records_log!E990),PROPER(citizen_services_records_log!E990),ISBLANK(citizen_services_records_log!E990),"None")</f>
        <v>Tumelo Radebe</v>
      </c>
      <c r="F990" s="6" cm="1">
        <f t="array" ref="F990">_xlfn.IFS(ISBLANK(citizen_services_records_log!F990),"None", TYPE(citizen_services_records_log!F990)=1,citizen_services_records_log!F990,citizen_services_records_log!F990="ID NOT PROVIDED","ID not provided" )</f>
        <v>6810000000000</v>
      </c>
      <c r="G990" s="4">
        <f>IF(ISBLANK(citizen_services_records_log!G990),"None",IF(ISNUMBER(citizen_services_records_log!G990),citizen_services_records_log!G990,DATE(RIGHT(citizen_services_records_log!G990,4),MID(citizen_services_records_log!G990,4,2),LEFT(citizen_services_records_log!G990,2))))</f>
        <v>25002</v>
      </c>
      <c r="H990" s="5" t="str" cm="1">
        <f t="array" ref="H990">_xlfn.IFS(citizen_services_records_log!H990="M", "Male", citizen_services_records_log!H990 = "F", "Female", citizen_services_records_log!H990="male", "Male", citizen_services_records_log!H990="female","Female", ISBLANK(citizen_services_records_log!H990),"None", citizen_services_records_log!H990 = "Female", "Female", citizen_services_records_log!H990="Male","Male")</f>
        <v>None</v>
      </c>
      <c r="I990" s="6" t="str">
        <f>IF(OR(ISBLANK(citizen_services_records_log!I990),UPPER(TRIM(citizen_services_records_log!I990))="N/A"),"None",_xlfn.LET(_xlpm.d,RIGHT(SUBSTITUTE(SUBSTITUTE(SUBSTITUTE(SUBSTITUTE(citizen_services_records_log!I990," ",""),"-",""),"(",""),")",""),9),"0"&amp;LEFT(_xlpm.d,2)&amp;" "&amp;MID(_xlpm.d,3,3)&amp;" "&amp;RIGHT(_xlpm.d,4)))</f>
        <v>068 951 6668</v>
      </c>
      <c r="J990" s="5" t="str" cm="1">
        <f t="array" ref="J990">_xlfn.IFS(ISTEXT(citizen_services_records_log!J990),citizen_services_records_log!J990,ISBLANK(citizen_services_records_log!J990),"None")</f>
        <v>Ward 10</v>
      </c>
      <c r="K990" s="5" t="str" cm="1">
        <f t="array" ref="K990">_xlfn.IFS(ISTEXT(citizen_services_records_log!K990),citizen_services_records_log!K990, ISBLANK(citizen_services_records_log!K990),"None")</f>
        <v>None</v>
      </c>
      <c r="L990" s="5" t="str" cm="1">
        <f t="array" ref="L990">SUBSTITUTE(PROPER(_xlfn.IFS(ISTEXT(citizen_services_records_log!L990),citizen_services_records_log!L990, ISBLANK(citizen_services_records_log!L990),"None")),"Id","ID",1)</f>
        <v>Complete</v>
      </c>
      <c r="M990" s="5" t="str" cm="1">
        <f t="array" ref="M990">IF(citizen_services_records_log!M990 = "Re-opened","Re-opened",PROPER(_xlfn.IFS(ISTEXT(citizen_services_records_log!M990),citizen_services_records_log!M990, ISBLANK(citizen_services_records_log!M990),"None")))</f>
        <v>Closed</v>
      </c>
      <c r="N990" s="5" t="str" cm="1">
        <f t="array" ref="N990">(_xlfn.IFS(ISTEXT(citizen_services_records_log!N990),citizen_services_records_log!N990,ISBLANK(citizen_services_records_log!N990),"None"))</f>
        <v>Q236</v>
      </c>
      <c r="O990" s="5" t="str" cm="1">
        <f t="array" ref="O990">_xlfn.IFS(ISTEXT(citizen_services_records_log!O990),PROPER(citizen_services_records_log!O990),ISBLANK(citizen_services_records_log!O990),"None")</f>
        <v>Chris Meyer</v>
      </c>
      <c r="P990" s="4" t="str">
        <f>IF(ISBLANK(citizen_services_records_log!P990),"None",IF(ISNUMBER(citizen_services_records_log!P990),citizen_services_records_log!P990,DATE(RIGHT(citizen_services_records_log!P990,4),MID(citizen_services_records_log!P990,4,2),LEFT(citizen_services_records_log!P990,2))))</f>
        <v>None</v>
      </c>
      <c r="Q990" s="5" t="str" cm="1">
        <f t="array" ref="Q990">SUBSTITUTE(_xlfn.IFS(ISTEXT(citizen_services_records_log!Q990),PROPER(citizen_services_records_log!Q990),ISBLANK(citizen_services_records_log!Q990),"None"),"Id","ID",1)</f>
        <v>Applicant Referred To Social Worker</v>
      </c>
    </row>
    <row r="991" spans="1:17" x14ac:dyDescent="0.3">
      <c r="A991" s="5" t="str">
        <f>IF(ISBLANK(citizen_services_records_log!A991),"None",(CONCATENATE(UPPER(_xlfn.TEXTBEFORE(SUBSTITUTE(citizen_services_records_log!A991, "-", ""), {"0","1","2","3","4","5","6","7","8","9"}, 1)),"-",RIGHT(citizen_services_records_log!A991,6))))</f>
        <v>MUN-000548</v>
      </c>
      <c r="B991" s="2">
        <f>IF(ISBLANK(citizen_services_records_log!B991),"None",IF(ISNUMBER(citizen_services_records_log!B991),citizen_services_records_log!B991,DATE(RIGHT(citizen_services_records_log!B991,4),MID(citizen_services_records_log!B991,4,2),LEFT(citizen_services_records_log!B991,2))))</f>
        <v>46048</v>
      </c>
      <c r="C991" s="5" t="str">
        <f>IF(citizen_services_records_log!C991 = "SASSA Grant Status Enquiry","SASSA - Grant Status Enquiry",IF(citizen_services_records_log!C991 = "SASSA Grant Application",  "SASSA - Grant Application", IF(citizen_services_records_log!C991=0,"None", citizen_services_records_log!C991)))</f>
        <v>Municipal - Account Query</v>
      </c>
      <c r="D991" s="5" t="str" cm="1">
        <f t="array" ref="D991">_xlfn.IFS(ISTEXT(citizen_services_records_log!D991),PROPER(citizen_services_records_log!D991),ISBLANK(citizen_services_records_log!D991),"None")</f>
        <v>Meyerton Municipal Office</v>
      </c>
      <c r="E991" s="5" t="str" cm="1">
        <f t="array" ref="E991">_xlfn.IFS(ISTEXT(citizen_services_records_log!E991),PROPER(citizen_services_records_log!E991),ISBLANK(citizen_services_records_log!E991),"None")</f>
        <v>Kagiso Botha</v>
      </c>
      <c r="F991" s="6" t="str" cm="1">
        <f t="array" ref="F991">_xlfn.IFS(ISBLANK(citizen_services_records_log!F991),"None", TYPE(citizen_services_records_log!F991)=1,citizen_services_records_log!F991,citizen_services_records_log!F991="ID NOT PROVIDED","ID not provided" )</f>
        <v>None</v>
      </c>
      <c r="G991" s="4">
        <f>IF(ISBLANK(citizen_services_records_log!G991),"None",IF(ISNUMBER(citizen_services_records_log!G991),citizen_services_records_log!G991,DATE(RIGHT(citizen_services_records_log!G991,4),MID(citizen_services_records_log!G991,4,2),LEFT(citizen_services_records_log!G991,2))))</f>
        <v>39164</v>
      </c>
      <c r="H991" s="5" t="str" cm="1">
        <f t="array" ref="H991">_xlfn.IFS(citizen_services_records_log!H991="M", "Male", citizen_services_records_log!H991 = "F", "Female", citizen_services_records_log!H991="male", "Male", citizen_services_records_log!H991="female","Female", ISBLANK(citizen_services_records_log!H991),"None", citizen_services_records_log!H991 = "Female", "Female", citizen_services_records_log!H991="Male","Male")</f>
        <v>Male</v>
      </c>
      <c r="I991" s="6" t="str">
        <f>IF(OR(ISBLANK(citizen_services_records_log!I991),UPPER(TRIM(citizen_services_records_log!I991))="N/A"),"None",_xlfn.LET(_xlpm.d,RIGHT(SUBSTITUTE(SUBSTITUTE(SUBSTITUTE(SUBSTITUTE(citizen_services_records_log!I991," ",""),"-",""),"(",""),")",""),9),"0"&amp;LEFT(_xlpm.d,2)&amp;" "&amp;MID(_xlpm.d,3,3)&amp;" "&amp;RIGHT(_xlpm.d,4)))</f>
        <v>071 388 3879</v>
      </c>
      <c r="J991" s="5" t="str" cm="1">
        <f t="array" ref="J991">_xlfn.IFS(ISTEXT(citizen_services_records_log!J991),citizen_services_records_log!J991,ISBLANK(citizen_services_records_log!J991),"None")</f>
        <v>Ward 13</v>
      </c>
      <c r="K991" s="5" t="str" cm="1">
        <f t="array" ref="K991">_xlfn.IFS(ISTEXT(citizen_services_records_log!K991),citizen_services_records_log!K991, ISBLANK(citizen_services_records_log!K991),"None")</f>
        <v>None</v>
      </c>
      <c r="L991" s="5" t="str" cm="1">
        <f t="array" ref="L991">SUBSTITUTE(PROPER(_xlfn.IFS(ISTEXT(citizen_services_records_log!L991),citizen_services_records_log!L991, ISBLANK(citizen_services_records_log!L991),"None")),"Id","ID",1)</f>
        <v>Pending Verification</v>
      </c>
      <c r="M991" s="5" t="str" cm="1">
        <f t="array" ref="M991">IF(citizen_services_records_log!M991 = "Re-opened","Re-opened",PROPER(_xlfn.IFS(ISTEXT(citizen_services_records_log!M991),citizen_services_records_log!M991, ISBLANK(citizen_services_records_log!M991),"None")))</f>
        <v>Captured</v>
      </c>
      <c r="N991" s="5" t="str" cm="1">
        <f t="array" ref="N991">(_xlfn.IFS(ISTEXT(citizen_services_records_log!N991),citizen_services_records_log!N991,ISBLANK(citizen_services_records_log!N991),"None"))</f>
        <v>Q104</v>
      </c>
      <c r="O991" s="5" t="str" cm="1">
        <f t="array" ref="O991">_xlfn.IFS(ISTEXT(citizen_services_records_log!O991),PROPER(citizen_services_records_log!O991),ISBLANK(citizen_services_records_log!O991),"None")</f>
        <v>Werner Sithole</v>
      </c>
      <c r="P991" s="4" t="str">
        <f>IF(ISBLANK(citizen_services_records_log!P991),"None",IF(ISNUMBER(citizen_services_records_log!P991),citizen_services_records_log!P991,DATE(RIGHT(citizen_services_records_log!P991,4),MID(citizen_services_records_log!P991,4,2),LEFT(citizen_services_records_log!P991,2))))</f>
        <v>None</v>
      </c>
      <c r="Q991" s="5" t="str" cm="1">
        <f t="array" ref="Q991">SUBSTITUTE(_xlfn.IFS(ISTEXT(citizen_services_records_log!Q991),PROPER(citizen_services_records_log!Q991),ISBLANK(citizen_services_records_log!Q991),"None"),"Id","ID",1)</f>
        <v>Client To Return With Proof Of Residence</v>
      </c>
    </row>
    <row r="992" spans="1:17" x14ac:dyDescent="0.3">
      <c r="A992" s="5" t="str">
        <f>IF(ISBLANK(citizen_services_records_log!A992),"None",(CONCATENATE(UPPER(_xlfn.TEXTBEFORE(SUBSTITUTE(citizen_services_records_log!A992, "-", ""), {"0","1","2","3","4","5","6","7","8","9"}, 1)),"-",RIGHT(citizen_services_records_log!A992,6))))</f>
        <v>CLN-000839</v>
      </c>
      <c r="B992" s="2">
        <f>IF(ISBLANK(citizen_services_records_log!B992),"None",IF(ISNUMBER(citizen_services_records_log!B992),citizen_services_records_log!B992,DATE(RIGHT(citizen_services_records_log!B992,4),MID(citizen_services_records_log!B992,4,2),LEFT(citizen_services_records_log!B992,2))))</f>
        <v>46156</v>
      </c>
      <c r="C992" s="5" t="str">
        <f>IF(citizen_services_records_log!C992 = "SASSA Grant Status Enquiry","SASSA - Grant Status Enquiry",IF(citizen_services_records_log!C992 = "SASSA Grant Application",  "SASSA - Grant Application", IF(citizen_services_records_log!C992=0,"None", citizen_services_records_log!C992)))</f>
        <v>Clinic - General Consultation</v>
      </c>
      <c r="D992" s="5" t="str" cm="1">
        <f t="array" ref="D992">_xlfn.IFS(ISTEXT(citizen_services_records_log!D992),PROPER(citizen_services_records_log!D992),ISBLANK(citizen_services_records_log!D992),"None")</f>
        <v>Boipatong Clinic</v>
      </c>
      <c r="E992" s="5" t="str" cm="1">
        <f t="array" ref="E992">_xlfn.IFS(ISTEXT(citizen_services_records_log!E992),PROPER(citizen_services_records_log!E992),ISBLANK(citizen_services_records_log!E992),"None")</f>
        <v>Nokuthula Nkosi</v>
      </c>
      <c r="F992" s="6" cm="1">
        <f t="array" ref="F992">_xlfn.IFS(ISBLANK(citizen_services_records_log!F992),"None", TYPE(citizen_services_records_log!F992)=1,citizen_services_records_log!F992,citizen_services_records_log!F992="ID NOT PROVIDED","ID not provided" )</f>
        <v>5610000000000</v>
      </c>
      <c r="G992" s="4">
        <f>IF(ISBLANK(citizen_services_records_log!G992),"None",IF(ISNUMBER(citizen_services_records_log!G992),citizen_services_records_log!G992,DATE(RIGHT(citizen_services_records_log!G992,4),MID(citizen_services_records_log!G992,4,2),LEFT(citizen_services_records_log!G992,2))))</f>
        <v>20656</v>
      </c>
      <c r="H992" s="5" t="str" cm="1">
        <f t="array" ref="H992">_xlfn.IFS(citizen_services_records_log!H992="M", "Male", citizen_services_records_log!H992 = "F", "Female", citizen_services_records_log!H992="male", "Male", citizen_services_records_log!H992="female","Female", ISBLANK(citizen_services_records_log!H992),"None", citizen_services_records_log!H992 = "Female", "Female", citizen_services_records_log!H992="Male","Male")</f>
        <v>None</v>
      </c>
      <c r="I992" s="6" t="str">
        <f>IF(OR(ISBLANK(citizen_services_records_log!I992),UPPER(TRIM(citizen_services_records_log!I992))="N/A"),"None",_xlfn.LET(_xlpm.d,RIGHT(SUBSTITUTE(SUBSTITUTE(SUBSTITUTE(SUBSTITUTE(citizen_services_records_log!I992," ",""),"-",""),"(",""),")",""),9),"0"&amp;LEFT(_xlpm.d,2)&amp;" "&amp;MID(_xlpm.d,3,3)&amp;" "&amp;RIGHT(_xlpm.d,4)))</f>
        <v>None</v>
      </c>
      <c r="J992" s="5" t="str" cm="1">
        <f t="array" ref="J992">_xlfn.IFS(ISTEXT(citizen_services_records_log!J992),citizen_services_records_log!J992,ISBLANK(citizen_services_records_log!J992),"None")</f>
        <v>Ward 3 (Informal Settlement)</v>
      </c>
      <c r="K992" s="5" t="str" cm="1">
        <f t="array" ref="K992">_xlfn.IFS(ISTEXT(citizen_services_records_log!K992),citizen_services_records_log!K992, ISBLANK(citizen_services_records_log!K992),"None")</f>
        <v>None</v>
      </c>
      <c r="L992" s="5" t="str" cm="1">
        <f t="array" ref="L992">SUBSTITUTE(PROPER(_xlfn.IFS(ISTEXT(citizen_services_records_log!L992),citizen_services_records_log!L992, ISBLANK(citizen_services_records_log!L992),"None")),"Id","ID",1)</f>
        <v>Incomplete - Missing Proof Of Residence</v>
      </c>
      <c r="M992" s="5" t="str" cm="1">
        <f t="array" ref="M992">IF(citizen_services_records_log!M992 = "Re-opened","Re-opened",PROPER(_xlfn.IFS(ISTEXT(citizen_services_records_log!M992),citizen_services_records_log!M992, ISBLANK(citizen_services_records_log!M992),"None")))</f>
        <v>Captured</v>
      </c>
      <c r="N992" s="5" t="str" cm="1">
        <f t="array" ref="N992">(_xlfn.IFS(ISTEXT(citizen_services_records_log!N992),citizen_services_records_log!N992,ISBLANK(citizen_services_records_log!N992),"None"))</f>
        <v>Q185</v>
      </c>
      <c r="O992" s="5" t="str" cm="1">
        <f t="array" ref="O992">_xlfn.IFS(ISTEXT(citizen_services_records_log!O992),PROPER(citizen_services_records_log!O992),ISBLANK(citizen_services_records_log!O992),"None")</f>
        <v>Refilwe Meyer</v>
      </c>
      <c r="P992" s="4">
        <f>IF(ISBLANK(citizen_services_records_log!P992),"None",IF(ISNUMBER(citizen_services_records_log!P992),citizen_services_records_log!P992,DATE(RIGHT(citizen_services_records_log!P992,4),MID(citizen_services_records_log!P992,4,2),LEFT(citizen_services_records_log!P992,2))))</f>
        <v>46167</v>
      </c>
      <c r="Q992" s="5" t="str" cm="1">
        <f t="array" ref="Q992">SUBSTITUTE(_xlfn.IFS(ISTEXT(citizen_services_records_log!Q992),PROPER(citizen_services_records_log!Q992),ISBLANK(citizen_services_records_log!Q992),"None"),"Id","ID",1)</f>
        <v>Incorrect ID Number Provided Initially, Corrected</v>
      </c>
    </row>
    <row r="993" spans="1:17" x14ac:dyDescent="0.3">
      <c r="A993" s="5" t="str">
        <f>IF(ISBLANK(citizen_services_records_log!A993),"None",(CONCATENATE(UPPER(_xlfn.TEXTBEFORE(SUBSTITUTE(citizen_services_records_log!A993, "-", ""), {"0","1","2","3","4","5","6","7","8","9"}, 1)),"-",RIGHT(citizen_services_records_log!A993,6))))</f>
        <v>CLN-000720</v>
      </c>
      <c r="B993" s="2">
        <f>IF(ISBLANK(citizen_services_records_log!B993),"None",IF(ISNUMBER(citizen_services_records_log!B993),citizen_services_records_log!B993,DATE(RIGHT(citizen_services_records_log!B993,4),MID(citizen_services_records_log!B993,4,2),LEFT(citizen_services_records_log!B993,2))))</f>
        <v>46129</v>
      </c>
      <c r="C993" s="5" t="str">
        <f>IF(citizen_services_records_log!C993 = "SASSA Grant Status Enquiry","SASSA - Grant Status Enquiry",IF(citizen_services_records_log!C993 = "SASSA Grant Application",  "SASSA - Grant Application", IF(citizen_services_records_log!C993=0,"None", citizen_services_records_log!C993)))</f>
        <v>Clinic - General Consultation</v>
      </c>
      <c r="D993" s="5" t="str" cm="1">
        <f t="array" ref="D993">_xlfn.IFS(ISTEXT(citizen_services_records_log!D993),PROPER(citizen_services_records_log!D993),ISBLANK(citizen_services_records_log!D993),"None")</f>
        <v>Meyerton Municipal Office</v>
      </c>
      <c r="E993" s="5" t="str" cm="1">
        <f t="array" ref="E993">_xlfn.IFS(ISTEXT(citizen_services_records_log!E993),PROPER(citizen_services_records_log!E993),ISBLANK(citizen_services_records_log!E993),"None")</f>
        <v>Nomvula Molefe</v>
      </c>
      <c r="F993" s="6" cm="1">
        <f t="array" ref="F993">_xlfn.IFS(ISBLANK(citizen_services_records_log!F993),"None", TYPE(citizen_services_records_log!F993)=1,citizen_services_records_log!F993,citizen_services_records_log!F993="ID NOT PROVIDED","ID not provided" )</f>
        <v>6010000000000</v>
      </c>
      <c r="G993" s="4">
        <f>IF(ISBLANK(citizen_services_records_log!G993),"None",IF(ISNUMBER(citizen_services_records_log!G993),citizen_services_records_log!G993,DATE(RIGHT(citizen_services_records_log!G993,4),MID(citizen_services_records_log!G993,4,2),LEFT(citizen_services_records_log!G993,2))))</f>
        <v>22162</v>
      </c>
      <c r="H993" s="5" t="str" cm="1">
        <f t="array" ref="H993">_xlfn.IFS(citizen_services_records_log!H993="M", "Male", citizen_services_records_log!H993 = "F", "Female", citizen_services_records_log!H993="male", "Male", citizen_services_records_log!H993="female","Female", ISBLANK(citizen_services_records_log!H993),"None", citizen_services_records_log!H993 = "Female", "Female", citizen_services_records_log!H993="Male","Male")</f>
        <v>Male</v>
      </c>
      <c r="I993" s="6" t="str">
        <f>IF(OR(ISBLANK(citizen_services_records_log!I993),UPPER(TRIM(citizen_services_records_log!I993))="N/A"),"None",_xlfn.LET(_xlpm.d,RIGHT(SUBSTITUTE(SUBSTITUTE(SUBSTITUTE(SUBSTITUTE(citizen_services_records_log!I993," ",""),"-",""),"(",""),")",""),9),"0"&amp;LEFT(_xlpm.d,2)&amp;" "&amp;MID(_xlpm.d,3,3)&amp;" "&amp;RIGHT(_xlpm.d,4)))</f>
        <v>None</v>
      </c>
      <c r="J993" s="5" t="str" cm="1">
        <f t="array" ref="J993">_xlfn.IFS(ISTEXT(citizen_services_records_log!J993),citizen_services_records_log!J993,ISBLANK(citizen_services_records_log!J993),"None")</f>
        <v>Ward 5</v>
      </c>
      <c r="K993" s="5" t="str" cm="1">
        <f t="array" ref="K993">_xlfn.IFS(ISTEXT(citizen_services_records_log!K993),citizen_services_records_log!K993, ISBLANK(citizen_services_records_log!K993),"None")</f>
        <v>None</v>
      </c>
      <c r="L993" s="5" t="str" cm="1">
        <f t="array" ref="L993">SUBSTITUTE(PROPER(_xlfn.IFS(ISTEXT(citizen_services_records_log!L993),citizen_services_records_log!L993, ISBLANK(citizen_services_records_log!L993),"None")),"Id","ID",1)</f>
        <v>None</v>
      </c>
      <c r="M993" s="5" t="str" cm="1">
        <f t="array" ref="M993">IF(citizen_services_records_log!M993 = "Re-opened","Re-opened",PROPER(_xlfn.IFS(ISTEXT(citizen_services_records_log!M993),citizen_services_records_log!M993, ISBLANK(citizen_services_records_log!M993),"None")))</f>
        <v>Pending</v>
      </c>
      <c r="N993" s="5" t="str" cm="1">
        <f t="array" ref="N993">(_xlfn.IFS(ISTEXT(citizen_services_records_log!N993),citizen_services_records_log!N993,ISBLANK(citizen_services_records_log!N993),"None"))</f>
        <v>Q083</v>
      </c>
      <c r="O993" s="5" t="str" cm="1">
        <f t="array" ref="O993">_xlfn.IFS(ISTEXT(citizen_services_records_log!O993),PROPER(citizen_services_records_log!O993),ISBLANK(citizen_services_records_log!O993),"None")</f>
        <v>Deon Swart</v>
      </c>
      <c r="P993" s="4" t="str">
        <f>IF(ISBLANK(citizen_services_records_log!P993),"None",IF(ISNUMBER(citizen_services_records_log!P993),citizen_services_records_log!P993,DATE(RIGHT(citizen_services_records_log!P993,4),MID(citizen_services_records_log!P993,4,2),LEFT(citizen_services_records_log!P993,2))))</f>
        <v>None</v>
      </c>
      <c r="Q993" s="5" t="str" cm="1">
        <f t="array" ref="Q993">SUBSTITUTE(_xlfn.IFS(ISTEXT(citizen_services_records_log!Q993),PROPER(citizen_services_records_log!Q993),ISBLANK(citizen_services_records_log!Q993),"None"),"Id","ID",1)</f>
        <v>Biometric Capture Failed, Rescheduled</v>
      </c>
    </row>
    <row r="994" spans="1:17" x14ac:dyDescent="0.3">
      <c r="A994" s="5" t="str">
        <f>IF(ISBLANK(citizen_services_records_log!A994),"None",(CONCATENATE(UPPER(_xlfn.TEXTBEFORE(SUBSTITUTE(citizen_services_records_log!A994, "-", ""), {"0","1","2","3","4","5","6","7","8","9"}, 1)),"-",RIGHT(citizen_services_records_log!A994,6))))</f>
        <v>SASSA-000477</v>
      </c>
      <c r="B994" s="2">
        <f>IF(ISBLANK(citizen_services_records_log!B994),"None",IF(ISNUMBER(citizen_services_records_log!B994),citizen_services_records_log!B994,DATE(RIGHT(citizen_services_records_log!B994,4),MID(citizen_services_records_log!B994,4,2),LEFT(citizen_services_records_log!B994,2))))</f>
        <v>46051</v>
      </c>
      <c r="C994" s="5" t="str">
        <f>IF(citizen_services_records_log!C994 = "SASSA Grant Status Enquiry","SASSA - Grant Status Enquiry",IF(citizen_services_records_log!C994 = "SASSA Grant Application",  "SASSA - Grant Application", IF(citizen_services_records_log!C994=0,"None", citizen_services_records_log!C994)))</f>
        <v>SASSA - Grant Application</v>
      </c>
      <c r="D994" s="5" t="str" cm="1">
        <f t="array" ref="D994">_xlfn.IFS(ISTEXT(citizen_services_records_log!D994),PROPER(citizen_services_records_log!D994),ISBLANK(citizen_services_records_log!D994),"None")</f>
        <v>Three Rivers Clinic</v>
      </c>
      <c r="E994" s="5" t="str" cm="1">
        <f t="array" ref="E994">_xlfn.IFS(ISTEXT(citizen_services_records_log!E994),PROPER(citizen_services_records_log!E994),ISBLANK(citizen_services_records_log!E994),"None")</f>
        <v>Bongani Nkosi</v>
      </c>
      <c r="F994" s="6" t="str" cm="1">
        <f t="array" ref="F994">_xlfn.IFS(ISBLANK(citizen_services_records_log!F994),"None", TYPE(citizen_services_records_log!F994)=1,citizen_services_records_log!F994,citizen_services_records_log!F994="ID NOT PROVIDED","ID not provided" )</f>
        <v>ID not provided</v>
      </c>
      <c r="G994" s="4" t="str">
        <f>IF(ISBLANK(citizen_services_records_log!G994),"None",IF(ISNUMBER(citizen_services_records_log!G994),citizen_services_records_log!G994,DATE(RIGHT(citizen_services_records_log!G994,4),MID(citizen_services_records_log!G994,4,2),LEFT(citizen_services_records_log!G994,2))))</f>
        <v>None</v>
      </c>
      <c r="H994" s="5" t="str" cm="1">
        <f t="array" ref="H994">_xlfn.IFS(citizen_services_records_log!H994="M", "Male", citizen_services_records_log!H994 = "F", "Female", citizen_services_records_log!H994="male", "Male", citizen_services_records_log!H994="female","Female", ISBLANK(citizen_services_records_log!H994),"None", citizen_services_records_log!H994 = "Female", "Female", citizen_services_records_log!H994="Male","Male")</f>
        <v>Female</v>
      </c>
      <c r="I994" s="6" t="str">
        <f>IF(OR(ISBLANK(citizen_services_records_log!I994),UPPER(TRIM(citizen_services_records_log!I994))="N/A"),"None",_xlfn.LET(_xlpm.d,RIGHT(SUBSTITUTE(SUBSTITUTE(SUBSTITUTE(SUBSTITUTE(citizen_services_records_log!I994," ",""),"-",""),"(",""),")",""),9),"0"&amp;LEFT(_xlpm.d,2)&amp;" "&amp;MID(_xlpm.d,3,3)&amp;" "&amp;RIGHT(_xlpm.d,4)))</f>
        <v>None</v>
      </c>
      <c r="J994" s="5" t="str" cm="1">
        <f t="array" ref="J994">_xlfn.IFS(ISTEXT(citizen_services_records_log!J994),citizen_services_records_log!J994,ISBLANK(citizen_services_records_log!J994),"None")</f>
        <v>Ward 5</v>
      </c>
      <c r="K994" s="5" t="str" cm="1">
        <f t="array" ref="K994">_xlfn.IFS(ISTEXT(citizen_services_records_log!K994),citizen_services_records_log!K994, ISBLANK(citizen_services_records_log!K994),"None")</f>
        <v>Care Dependency Grant</v>
      </c>
      <c r="L994" s="5" t="str" cm="1">
        <f t="array" ref="L994">SUBSTITUTE(PROPER(_xlfn.IFS(ISTEXT(citizen_services_records_log!L994),citizen_services_records_log!L994, ISBLANK(citizen_services_records_log!L994),"None")),"Id","ID",1)</f>
        <v>Rejected</v>
      </c>
      <c r="M994" s="5" t="str" cm="1">
        <f t="array" ref="M994">IF(citizen_services_records_log!M994 = "Re-opened","Re-opened",PROPER(_xlfn.IFS(ISTEXT(citizen_services_records_log!M994),citizen_services_records_log!M994, ISBLANK(citizen_services_records_log!M994),"None")))</f>
        <v>Captured</v>
      </c>
      <c r="N994" s="5" t="str" cm="1">
        <f t="array" ref="N994">(_xlfn.IFS(ISTEXT(citizen_services_records_log!N994),citizen_services_records_log!N994,ISBLANK(citizen_services_records_log!N994),"None"))</f>
        <v>None</v>
      </c>
      <c r="O994" s="5" t="str" cm="1">
        <f t="array" ref="O994">_xlfn.IFS(ISTEXT(citizen_services_records_log!O994),PROPER(citizen_services_records_log!O994),ISBLANK(citizen_services_records_log!O994),"None")</f>
        <v>Busisiwe Mahlangu</v>
      </c>
      <c r="P994" s="4" t="str">
        <f>IF(ISBLANK(citizen_services_records_log!P994),"None",IF(ISNUMBER(citizen_services_records_log!P994),citizen_services_records_log!P994,DATE(RIGHT(citizen_services_records_log!P994,4),MID(citizen_services_records_log!P994,4,2),LEFT(citizen_services_records_log!P994,2))))</f>
        <v>None</v>
      </c>
      <c r="Q994" s="5" t="str" cm="1">
        <f t="array" ref="Q994">SUBSTITUTE(_xlfn.IFS(ISTEXT(citizen_services_records_log!Q994),PROPER(citizen_services_records_log!Q994),ISBLANK(citizen_services_records_log!Q994),"None"),"Id","ID",1)</f>
        <v>Applicant Did Not Bring Required Supporting Documents</v>
      </c>
    </row>
    <row r="995" spans="1:17" x14ac:dyDescent="0.3">
      <c r="A995" s="5" t="str">
        <f>IF(ISBLANK(citizen_services_records_log!A995),"None",(CONCATENATE(UPPER(_xlfn.TEXTBEFORE(SUBSTITUTE(citizen_services_records_log!A995, "-", ""), {"0","1","2","3","4","5","6","7","8","9"}, 1)),"-",RIGHT(citizen_services_records_log!A995,6))))</f>
        <v>MUN-000226</v>
      </c>
      <c r="B995" s="2" t="str">
        <f>IF(ISBLANK(citizen_services_records_log!B995),"None",IF(ISNUMBER(citizen_services_records_log!B995),citizen_services_records_log!B995,DATE(RIGHT(citizen_services_records_log!B995,4),MID(citizen_services_records_log!B995,4,2),LEFT(citizen_services_records_log!B995,2))))</f>
        <v>None</v>
      </c>
      <c r="C995" s="5" t="str">
        <f>IF(citizen_services_records_log!C995 = "SASSA Grant Status Enquiry","SASSA - Grant Status Enquiry",IF(citizen_services_records_log!C995 = "SASSA Grant Application",  "SASSA - Grant Application", IF(citizen_services_records_log!C995=0,"None", citizen_services_records_log!C995)))</f>
        <v>Municipal - Service Request</v>
      </c>
      <c r="D995" s="5" t="str" cm="1">
        <f t="array" ref="D995">_xlfn.IFS(ISTEXT(citizen_services_records_log!D995),PROPER(citizen_services_records_log!D995),ISBLANK(citizen_services_records_log!D995),"None")</f>
        <v>Meyerton Municipal Office</v>
      </c>
      <c r="E995" s="5" t="str" cm="1">
        <f t="array" ref="E995">_xlfn.IFS(ISTEXT(citizen_services_records_log!E995),PROPER(citizen_services_records_log!E995),ISBLANK(citizen_services_records_log!E995),"None")</f>
        <v>Bongani Dlamini</v>
      </c>
      <c r="F995" s="6" t="str" cm="1">
        <f t="array" ref="F995">_xlfn.IFS(ISBLANK(citizen_services_records_log!F995),"None", TYPE(citizen_services_records_log!F995)=1,citizen_services_records_log!F995,citizen_services_records_log!F995="ID NOT PROVIDED","ID not provided" )</f>
        <v>None</v>
      </c>
      <c r="G995" s="4">
        <f>IF(ISBLANK(citizen_services_records_log!G995),"None",IF(ISNUMBER(citizen_services_records_log!G995),citizen_services_records_log!G995,DATE(RIGHT(citizen_services_records_log!G995,4),MID(citizen_services_records_log!G995,4,2),LEFT(citizen_services_records_log!G995,2))))</f>
        <v>23507</v>
      </c>
      <c r="H995" s="5" t="str" cm="1">
        <f t="array" ref="H995">_xlfn.IFS(citizen_services_records_log!H995="M", "Male", citizen_services_records_log!H995 = "F", "Female", citizen_services_records_log!H995="male", "Male", citizen_services_records_log!H995="female","Female", ISBLANK(citizen_services_records_log!H995),"None", citizen_services_records_log!H995 = "Female", "Female", citizen_services_records_log!H995="Male","Male")</f>
        <v>Male</v>
      </c>
      <c r="I995" s="6" t="str">
        <f>IF(OR(ISBLANK(citizen_services_records_log!I995),UPPER(TRIM(citizen_services_records_log!I995))="N/A"),"None",_xlfn.LET(_xlpm.d,RIGHT(SUBSTITUTE(SUBSTITUTE(SUBSTITUTE(SUBSTITUTE(citizen_services_records_log!I995," ",""),"-",""),"(",""),")",""),9),"0"&amp;LEFT(_xlpm.d,2)&amp;" "&amp;MID(_xlpm.d,3,3)&amp;" "&amp;RIGHT(_xlpm.d,4)))</f>
        <v>None</v>
      </c>
      <c r="J995" s="5" t="str" cm="1">
        <f t="array" ref="J995">_xlfn.IFS(ISTEXT(citizen_services_records_log!J995),citizen_services_records_log!J995,ISBLANK(citizen_services_records_log!J995),"None")</f>
        <v>Ward 15</v>
      </c>
      <c r="K995" s="5" t="str" cm="1">
        <f t="array" ref="K995">_xlfn.IFS(ISTEXT(citizen_services_records_log!K995),citizen_services_records_log!K995, ISBLANK(citizen_services_records_log!K995),"None")</f>
        <v>None</v>
      </c>
      <c r="L995" s="5" t="str" cm="1">
        <f t="array" ref="L995">SUBSTITUTE(PROPER(_xlfn.IFS(ISTEXT(citizen_services_records_log!L995),citizen_services_records_log!L995, ISBLANK(citizen_services_records_log!L995),"None")),"Id","ID",1)</f>
        <v>Complete</v>
      </c>
      <c r="M995" s="5" t="str" cm="1">
        <f t="array" ref="M995">IF(citizen_services_records_log!M995 = "Re-opened","Re-opened",PROPER(_xlfn.IFS(ISTEXT(citizen_services_records_log!M995),citizen_services_records_log!M995, ISBLANK(citizen_services_records_log!M995),"None")))</f>
        <v>Closed</v>
      </c>
      <c r="N995" s="5" t="str" cm="1">
        <f t="array" ref="N995">(_xlfn.IFS(ISTEXT(citizen_services_records_log!N995),citizen_services_records_log!N995,ISBLANK(citizen_services_records_log!N995),"None"))</f>
        <v>Q006</v>
      </c>
      <c r="O995" s="5" t="str" cm="1">
        <f t="array" ref="O995">_xlfn.IFS(ISTEXT(citizen_services_records_log!O995),PROPER(citizen_services_records_log!O995),ISBLANK(citizen_services_records_log!O995),"None")</f>
        <v>Andries Radebe</v>
      </c>
      <c r="P995" s="4" t="str">
        <f>IF(ISBLANK(citizen_services_records_log!P995),"None",IF(ISNUMBER(citizen_services_records_log!P995),citizen_services_records_log!P995,DATE(RIGHT(citizen_services_records_log!P995,4),MID(citizen_services_records_log!P995,4,2),LEFT(citizen_services_records_log!P995,2))))</f>
        <v>None</v>
      </c>
      <c r="Q995" s="5" t="str" cm="1">
        <f t="array" ref="Q995">SUBSTITUTE(_xlfn.IFS(ISTEXT(citizen_services_records_log!Q995),PROPER(citizen_services_records_log!Q995),ISBLANK(citizen_services_records_log!Q995),"None"),"Id","ID",1)</f>
        <v>Elderly Applicant Assisted Due To Mobility Issues</v>
      </c>
    </row>
    <row r="996" spans="1:17" x14ac:dyDescent="0.3">
      <c r="A996" s="5" t="str">
        <f>IF(ISBLANK(citizen_services_records_log!A996),"None",(CONCATENATE(UPPER(_xlfn.TEXTBEFORE(SUBSTITUTE(citizen_services_records_log!A996, "-", ""), {"0","1","2","3","4","5","6","7","8","9"}, 1)),"-",RIGHT(citizen_services_records_log!A996,6))))</f>
        <v>DHA-000633</v>
      </c>
      <c r="B996" s="2">
        <f>IF(ISBLANK(citizen_services_records_log!B996),"None",IF(ISNUMBER(citizen_services_records_log!B996),citizen_services_records_log!B996,DATE(RIGHT(citizen_services_records_log!B996,4),MID(citizen_services_records_log!B996,4,2),LEFT(citizen_services_records_log!B996,2))))</f>
        <v>46162</v>
      </c>
      <c r="C996" s="5" t="str">
        <f>IF(citizen_services_records_log!C996 = "SASSA Grant Status Enquiry","SASSA - Grant Status Enquiry",IF(citizen_services_records_log!C996 = "SASSA Grant Application",  "SASSA - Grant Application", IF(citizen_services_records_log!C996=0,"None", citizen_services_records_log!C996)))</f>
        <v>Home Affairs - ID Application</v>
      </c>
      <c r="D996" s="5" t="str" cm="1">
        <f t="array" ref="D996">_xlfn.IFS(ISTEXT(citizen_services_records_log!D996),PROPER(citizen_services_records_log!D996),ISBLANK(citizen_services_records_log!D996),"None")</f>
        <v>Meyerton Municipal Office</v>
      </c>
      <c r="E996" s="5" t="str" cm="1">
        <f t="array" ref="E996">_xlfn.IFS(ISTEXT(citizen_services_records_log!E996),PROPER(citizen_services_records_log!E996),ISBLANK(citizen_services_records_log!E996),"None")</f>
        <v>Grace Kruger</v>
      </c>
      <c r="F996" s="6" cm="1">
        <f t="array" ref="F996">_xlfn.IFS(ISBLANK(citizen_services_records_log!F996),"None", TYPE(citizen_services_records_log!F996)=1,citizen_services_records_log!F996,citizen_services_records_log!F996="ID NOT PROVIDED","ID not provided" )</f>
        <v>8410000000000</v>
      </c>
      <c r="G996" s="4">
        <f>IF(ISBLANK(citizen_services_records_log!G996),"None",IF(ISNUMBER(citizen_services_records_log!G996),citizen_services_records_log!G996,DATE(RIGHT(citizen_services_records_log!G996,4),MID(citizen_services_records_log!G996,4,2),LEFT(citizen_services_records_log!G996,2))))</f>
        <v>30902</v>
      </c>
      <c r="H996" s="5" t="str" cm="1">
        <f t="array" ref="H996">_xlfn.IFS(citizen_services_records_log!H996="M", "Male", citizen_services_records_log!H996 = "F", "Female", citizen_services_records_log!H996="male", "Male", citizen_services_records_log!H996="female","Female", ISBLANK(citizen_services_records_log!H996),"None", citizen_services_records_log!H996 = "Female", "Female", citizen_services_records_log!H996="Male","Male")</f>
        <v>Female</v>
      </c>
      <c r="I996" s="6" t="str">
        <f>IF(OR(ISBLANK(citizen_services_records_log!I996),UPPER(TRIM(citizen_services_records_log!I996))="N/A"),"None",_xlfn.LET(_xlpm.d,RIGHT(SUBSTITUTE(SUBSTITUTE(SUBSTITUTE(SUBSTITUTE(citizen_services_records_log!I996," ",""),"-",""),"(",""),")",""),9),"0"&amp;LEFT(_xlpm.d,2)&amp;" "&amp;MID(_xlpm.d,3,3)&amp;" "&amp;RIGHT(_xlpm.d,4)))</f>
        <v>062 978 3661</v>
      </c>
      <c r="J996" s="5" t="str" cm="1">
        <f t="array" ref="J996">_xlfn.IFS(ISTEXT(citizen_services_records_log!J996),citizen_services_records_log!J996,ISBLANK(citizen_services_records_log!J996),"None")</f>
        <v>Ward 23</v>
      </c>
      <c r="K996" s="5" t="str" cm="1">
        <f t="array" ref="K996">_xlfn.IFS(ISTEXT(citizen_services_records_log!K996),citizen_services_records_log!K996, ISBLANK(citizen_services_records_log!K996),"None")</f>
        <v>None</v>
      </c>
      <c r="L996" s="5" t="str" cm="1">
        <f t="array" ref="L996">SUBSTITUTE(PROPER(_xlfn.IFS(ISTEXT(citizen_services_records_log!L996),citizen_services_records_log!L996, ISBLANK(citizen_services_records_log!L996),"None")),"Id","ID",1)</f>
        <v>Under Review</v>
      </c>
      <c r="M996" s="5" t="str" cm="1">
        <f t="array" ref="M996">IF(citizen_services_records_log!M996 = "Re-opened","Re-opened",PROPER(_xlfn.IFS(ISTEXT(citizen_services_records_log!M996),citizen_services_records_log!M996, ISBLANK(citizen_services_records_log!M996),"None")))</f>
        <v>Re-opened</v>
      </c>
      <c r="N996" s="5" t="str" cm="1">
        <f t="array" ref="N996">(_xlfn.IFS(ISTEXT(citizen_services_records_log!N996),citizen_services_records_log!N996,ISBLANK(citizen_services_records_log!N996),"None"))</f>
        <v>Q247</v>
      </c>
      <c r="O996" s="5" t="str" cm="1">
        <f t="array" ref="O996">_xlfn.IFS(ISTEXT(citizen_services_records_log!O996),PROPER(citizen_services_records_log!O996),ISBLANK(citizen_services_records_log!O996),"None")</f>
        <v>Andries Coetzee</v>
      </c>
      <c r="P996" s="4" t="str">
        <f>IF(ISBLANK(citizen_services_records_log!P996),"None",IF(ISNUMBER(citizen_services_records_log!P996),citizen_services_records_log!P996,DATE(RIGHT(citizen_services_records_log!P996,4),MID(citizen_services_records_log!P996,4,2),LEFT(citizen_services_records_log!P996,2))))</f>
        <v>None</v>
      </c>
      <c r="Q996" s="5" t="str" cm="1">
        <f t="array" ref="Q996">SUBSTITUTE(_xlfn.IFS(ISTEXT(citizen_services_records_log!Q996),PROPER(citizen_services_records_log!Q996),ISBLANK(citizen_services_records_log!Q996),"None"),"Id","ID",1)</f>
        <v>Record Incomplete - Contact Number Illegible On Form</v>
      </c>
    </row>
    <row r="997" spans="1:17" x14ac:dyDescent="0.3">
      <c r="A997" s="5" t="str">
        <f>IF(ISBLANK(citizen_services_records_log!A997),"None",(CONCATENATE(UPPER(_xlfn.TEXTBEFORE(SUBSTITUTE(citizen_services_records_log!A997, "-", ""), {"0","1","2","3","4","5","6","7","8","9"}, 1)),"-",RIGHT(citizen_services_records_log!A997,6))))</f>
        <v>CLN-000217</v>
      </c>
      <c r="B997" s="2">
        <f>IF(ISBLANK(citizen_services_records_log!B997),"None",IF(ISNUMBER(citizen_services_records_log!B997),citizen_services_records_log!B997,DATE(RIGHT(citizen_services_records_log!B997,4),MID(citizen_services_records_log!B997,4,2),LEFT(citizen_services_records_log!B997,2))))</f>
        <v>46231</v>
      </c>
      <c r="C997" s="5" t="str">
        <f>IF(citizen_services_records_log!C997 = "SASSA Grant Status Enquiry","SASSA - Grant Status Enquiry",IF(citizen_services_records_log!C997 = "SASSA Grant Application",  "SASSA - Grant Application", IF(citizen_services_records_log!C997=0,"None", citizen_services_records_log!C997)))</f>
        <v>Clinic - General Consultation</v>
      </c>
      <c r="D997" s="5" t="str" cm="1">
        <f t="array" ref="D997">_xlfn.IFS(ISTEXT(citizen_services_records_log!D997),PROPER(citizen_services_records_log!D997),ISBLANK(citizen_services_records_log!D997),"None")</f>
        <v>Meyerton Municipal Office</v>
      </c>
      <c r="E997" s="5" t="str" cm="1">
        <f t="array" ref="E997">_xlfn.IFS(ISTEXT(citizen_services_records_log!E997),PROPER(citizen_services_records_log!E997),ISBLANK(citizen_services_records_log!E997),"None")</f>
        <v>Sizwe Mahlangu</v>
      </c>
      <c r="F997" s="6" cm="1">
        <f t="array" ref="F997">_xlfn.IFS(ISBLANK(citizen_services_records_log!F997),"None", TYPE(citizen_services_records_log!F997)=1,citizen_services_records_log!F997,citizen_services_records_log!F997="ID NOT PROVIDED","ID not provided" )</f>
        <v>5110000000000</v>
      </c>
      <c r="G997" s="4">
        <f>IF(ISBLANK(citizen_services_records_log!G997),"None",IF(ISNUMBER(citizen_services_records_log!G997),citizen_services_records_log!G997,DATE(RIGHT(citizen_services_records_log!G997,4),MID(citizen_services_records_log!G997,4,2),LEFT(citizen_services_records_log!G997,2))))</f>
        <v>18750</v>
      </c>
      <c r="H997" s="5" t="str" cm="1">
        <f t="array" ref="H997">_xlfn.IFS(citizen_services_records_log!H997="M", "Male", citizen_services_records_log!H997 = "F", "Female", citizen_services_records_log!H997="male", "Male", citizen_services_records_log!H997="female","Female", ISBLANK(citizen_services_records_log!H997),"None", citizen_services_records_log!H997 = "Female", "Female", citizen_services_records_log!H997="Male","Male")</f>
        <v>Female</v>
      </c>
      <c r="I997" s="6" t="str">
        <f>IF(OR(ISBLANK(citizen_services_records_log!I997),UPPER(TRIM(citizen_services_records_log!I997))="N/A"),"None",_xlfn.LET(_xlpm.d,RIGHT(SUBSTITUTE(SUBSTITUTE(SUBSTITUTE(SUBSTITUTE(citizen_services_records_log!I997," ",""),"-",""),"(",""),")",""),9),"0"&amp;LEFT(_xlpm.d,2)&amp;" "&amp;MID(_xlpm.d,3,3)&amp;" "&amp;RIGHT(_xlpm.d,4)))</f>
        <v>063 324 3300</v>
      </c>
      <c r="J997" s="5" t="str" cm="1">
        <f t="array" ref="J997">_xlfn.IFS(ISTEXT(citizen_services_records_log!J997),citizen_services_records_log!J997,ISBLANK(citizen_services_records_log!J997),"None")</f>
        <v>Ward 18</v>
      </c>
      <c r="K997" s="5" t="str" cm="1">
        <f t="array" ref="K997">_xlfn.IFS(ISTEXT(citizen_services_records_log!K997),citizen_services_records_log!K997, ISBLANK(citizen_services_records_log!K997),"None")</f>
        <v>None</v>
      </c>
      <c r="L997" s="5" t="str" cm="1">
        <f t="array" ref="L997">SUBSTITUTE(PROPER(_xlfn.IFS(ISTEXT(citizen_services_records_log!L997),citizen_services_records_log!L997, ISBLANK(citizen_services_records_log!L997),"None")),"Id","ID",1)</f>
        <v>Complete</v>
      </c>
      <c r="M997" s="5" t="str" cm="1">
        <f t="array" ref="M997">IF(citizen_services_records_log!M997 = "Re-opened","Re-opened",PROPER(_xlfn.IFS(ISTEXT(citizen_services_records_log!M997),citizen_services_records_log!M997, ISBLANK(citizen_services_records_log!M997),"None")))</f>
        <v>Escalated</v>
      </c>
      <c r="N997" s="5" t="str" cm="1">
        <f t="array" ref="N997">(_xlfn.IFS(ISTEXT(citizen_services_records_log!N997),citizen_services_records_log!N997,ISBLANK(citizen_services_records_log!N997),"None"))</f>
        <v>Q057</v>
      </c>
      <c r="O997" s="5" t="str" cm="1">
        <f t="array" ref="O997">_xlfn.IFS(ISTEXT(citizen_services_records_log!O997),PROPER(citizen_services_records_log!O997),ISBLANK(citizen_services_records_log!O997),"None")</f>
        <v>Palesa Coetzee</v>
      </c>
      <c r="P997" s="4" t="str">
        <f>IF(ISBLANK(citizen_services_records_log!P997),"None",IF(ISNUMBER(citizen_services_records_log!P997),citizen_services_records_log!P997,DATE(RIGHT(citizen_services_records_log!P997,4),MID(citizen_services_records_log!P997,4,2),LEFT(citizen_services_records_log!P997,2))))</f>
        <v>None</v>
      </c>
      <c r="Q997" s="5" t="str" cm="1">
        <f t="array" ref="Q997">SUBSTITUTE(_xlfn.IFS(ISTEXT(citizen_services_records_log!Q997),PROPER(citizen_services_records_log!Q997),ISBLANK(citizen_services_records_log!Q997),"None"),"Id","ID",1)</f>
        <v>Applicant Did Not Bring Required Supporting Documents</v>
      </c>
    </row>
    <row r="998" spans="1:17" x14ac:dyDescent="0.3">
      <c r="A998" s="5" t="str">
        <f>IF(ISBLANK(citizen_services_records_log!A998),"None",(CONCATENATE(UPPER(_xlfn.TEXTBEFORE(SUBSTITUTE(citizen_services_records_log!A998, "-", ""), {"0","1","2","3","4","5","6","7","8","9"}, 1)),"-",RIGHT(citizen_services_records_log!A998,6))))</f>
        <v>DHA-000030</v>
      </c>
      <c r="B998" s="2">
        <f>IF(ISBLANK(citizen_services_records_log!B998),"None",IF(ISNUMBER(citizen_services_records_log!B998),citizen_services_records_log!B998,DATE(RIGHT(citizen_services_records_log!B998,4),MID(citizen_services_records_log!B998,4,2),LEFT(citizen_services_records_log!B998,2))))</f>
        <v>46005</v>
      </c>
      <c r="C998" s="5" t="str">
        <f>IF(citizen_services_records_log!C998 = "SASSA Grant Status Enquiry","SASSA - Grant Status Enquiry",IF(citizen_services_records_log!C998 = "SASSA Grant Application",  "SASSA - Grant Application", IF(citizen_services_records_log!C998=0,"None", citizen_services_records_log!C998)))</f>
        <v>Home Affairs - Birth Certificate</v>
      </c>
      <c r="D998" s="5" t="str" cm="1">
        <f t="array" ref="D998">_xlfn.IFS(ISTEXT(citizen_services_records_log!D998),PROPER(citizen_services_records_log!D998),ISBLANK(citizen_services_records_log!D998),"None")</f>
        <v>Vereeniging Home Affairs</v>
      </c>
      <c r="E998" s="5" t="str" cm="1">
        <f t="array" ref="E998">_xlfn.IFS(ISTEXT(citizen_services_records_log!E998),PROPER(citizen_services_records_log!E998),ISBLANK(citizen_services_records_log!E998),"None")</f>
        <v>Thabo Pretorius</v>
      </c>
      <c r="F998" s="6" cm="1">
        <f t="array" ref="F998">_xlfn.IFS(ISBLANK(citizen_services_records_log!F998),"None", TYPE(citizen_services_records_log!F998)=1,citizen_services_records_log!F998,citizen_services_records_log!F998="ID NOT PROVIDED","ID not provided" )</f>
        <v>5800000000000</v>
      </c>
      <c r="G998" s="4">
        <f>IF(ISBLANK(citizen_services_records_log!G998),"None",IF(ISNUMBER(citizen_services_records_log!G998),citizen_services_records_log!G998,DATE(RIGHT(citizen_services_records_log!G998,4),MID(citizen_services_records_log!G998,4,2),LEFT(citizen_services_records_log!G998,2))))</f>
        <v>21208</v>
      </c>
      <c r="H998" s="5" t="str" cm="1">
        <f t="array" ref="H998">_xlfn.IFS(citizen_services_records_log!H998="M", "Male", citizen_services_records_log!H998 = "F", "Female", citizen_services_records_log!H998="male", "Male", citizen_services_records_log!H998="female","Female", ISBLANK(citizen_services_records_log!H998),"None", citizen_services_records_log!H998 = "Female", "Female", citizen_services_records_log!H998="Male","Male")</f>
        <v>None</v>
      </c>
      <c r="I998" s="6" t="str">
        <f>IF(OR(ISBLANK(citizen_services_records_log!I998),UPPER(TRIM(citizen_services_records_log!I998))="N/A"),"None",_xlfn.LET(_xlpm.d,RIGHT(SUBSTITUTE(SUBSTITUTE(SUBSTITUTE(SUBSTITUTE(citizen_services_records_log!I998," ",""),"-",""),"(",""),")",""),9),"0"&amp;LEFT(_xlpm.d,2)&amp;" "&amp;MID(_xlpm.d,3,3)&amp;" "&amp;RIGHT(_xlpm.d,4)))</f>
        <v>080 854 4283</v>
      </c>
      <c r="J998" s="5" t="str" cm="1">
        <f t="array" ref="J998">_xlfn.IFS(ISTEXT(citizen_services_records_log!J998),citizen_services_records_log!J998,ISBLANK(citizen_services_records_log!J998),"None")</f>
        <v>Ward 8</v>
      </c>
      <c r="K998" s="5" t="str" cm="1">
        <f t="array" ref="K998">_xlfn.IFS(ISTEXT(citizen_services_records_log!K998),citizen_services_records_log!K998, ISBLANK(citizen_services_records_log!K998),"None")</f>
        <v>None</v>
      </c>
      <c r="L998" s="5" t="str" cm="1">
        <f t="array" ref="L998">SUBSTITUTE(PROPER(_xlfn.IFS(ISTEXT(citizen_services_records_log!L998),citizen_services_records_log!L998, ISBLANK(citizen_services_records_log!L998),"None")),"Id","ID",1)</f>
        <v>Approved</v>
      </c>
      <c r="M998" s="5" t="str" cm="1">
        <f t="array" ref="M998">IF(citizen_services_records_log!M998 = "Re-opened","Re-opened",PROPER(_xlfn.IFS(ISTEXT(citizen_services_records_log!M998),citizen_services_records_log!M998, ISBLANK(citizen_services_records_log!M998),"None")))</f>
        <v>Escalated</v>
      </c>
      <c r="N998" s="5" t="str" cm="1">
        <f t="array" ref="N998">(_xlfn.IFS(ISTEXT(citizen_services_records_log!N998),citizen_services_records_log!N998,ISBLANK(citizen_services_records_log!N998),"None"))</f>
        <v>Q264</v>
      </c>
      <c r="O998" s="5" t="str" cm="1">
        <f t="array" ref="O998">_xlfn.IFS(ISTEXT(citizen_services_records_log!O998),PROPER(citizen_services_records_log!O998),ISBLANK(citizen_services_records_log!O998),"None")</f>
        <v>Palesa Khumalo</v>
      </c>
      <c r="P998" s="4" t="str">
        <f>IF(ISBLANK(citizen_services_records_log!P998),"None",IF(ISNUMBER(citizen_services_records_log!P998),citizen_services_records_log!P998,DATE(RIGHT(citizen_services_records_log!P998,4),MID(citizen_services_records_log!P998,4,2),LEFT(citizen_services_records_log!P998,2))))</f>
        <v>None</v>
      </c>
      <c r="Q998" s="5" t="str" cm="1">
        <f t="array" ref="Q998">SUBSTITUTE(_xlfn.IFS(ISTEXT(citizen_services_records_log!Q998),PROPER(citizen_services_records_log!Q998),ISBLANK(citizen_services_records_log!Q998),"None"),"Id","ID",1)</f>
        <v>Home Affairs System Down For Maintenance During Visit</v>
      </c>
    </row>
    <row r="999" spans="1:17" x14ac:dyDescent="0.3">
      <c r="A999" s="5" t="str">
        <f>IF(ISBLANK(citizen_services_records_log!A999),"None",(CONCATENATE(UPPER(_xlfn.TEXTBEFORE(SUBSTITUTE(citizen_services_records_log!A999, "-", ""), {"0","1","2","3","4","5","6","7","8","9"}, 1)),"-",RIGHT(citizen_services_records_log!A999,6))))</f>
        <v>DHA-000860</v>
      </c>
      <c r="B999" s="2">
        <f>IF(ISBLANK(citizen_services_records_log!B999),"None",IF(ISNUMBER(citizen_services_records_log!B999),citizen_services_records_log!B999,DATE(RIGHT(citizen_services_records_log!B999,4),MID(citizen_services_records_log!B999,4,2),LEFT(citizen_services_records_log!B999,2))))</f>
        <v>46075</v>
      </c>
      <c r="C999" s="5" t="str">
        <f>IF(citizen_services_records_log!C999 = "SASSA Grant Status Enquiry","SASSA - Grant Status Enquiry",IF(citizen_services_records_log!C999 = "SASSA Grant Application",  "SASSA - Grant Application", IF(citizen_services_records_log!C999=0,"None", citizen_services_records_log!C999)))</f>
        <v>Home Affairs - Death Certificate</v>
      </c>
      <c r="D999" s="5" t="str" cm="1">
        <f t="array" ref="D999">_xlfn.IFS(ISTEXT(citizen_services_records_log!D999),PROPER(citizen_services_records_log!D999),ISBLANK(citizen_services_records_log!D999),"None")</f>
        <v>Boipatong Clinic</v>
      </c>
      <c r="E999" s="5" t="str" cm="1">
        <f t="array" ref="E999">_xlfn.IFS(ISTEXT(citizen_services_records_log!E999),PROPER(citizen_services_records_log!E999),ISBLANK(citizen_services_records_log!E999),"None")</f>
        <v>Pieter Molefe</v>
      </c>
      <c r="F999" s="6" cm="1">
        <f t="array" ref="F999">_xlfn.IFS(ISBLANK(citizen_services_records_log!F999),"None", TYPE(citizen_services_records_log!F999)=1,citizen_services_records_log!F999,citizen_services_records_log!F999="ID NOT PROVIDED","ID not provided" )</f>
        <v>9610000000000</v>
      </c>
      <c r="G999" s="4">
        <f>IF(ISBLANK(citizen_services_records_log!G999),"None",IF(ISNUMBER(citizen_services_records_log!G999),citizen_services_records_log!G999,DATE(RIGHT(citizen_services_records_log!G999,4),MID(citizen_services_records_log!G999,4,2),LEFT(citizen_services_records_log!G999,2))))</f>
        <v>35348</v>
      </c>
      <c r="H999" s="5" t="str" cm="1">
        <f t="array" ref="H999">_xlfn.IFS(citizen_services_records_log!H999="M", "Male", citizen_services_records_log!H999 = "F", "Female", citizen_services_records_log!H999="male", "Male", citizen_services_records_log!H999="female","Female", ISBLANK(citizen_services_records_log!H999),"None", citizen_services_records_log!H999 = "Female", "Female", citizen_services_records_log!H999="Male","Male")</f>
        <v>Male</v>
      </c>
      <c r="I999" s="6" t="str">
        <f>IF(OR(ISBLANK(citizen_services_records_log!I999),UPPER(TRIM(citizen_services_records_log!I999))="N/A"),"None",_xlfn.LET(_xlpm.d,RIGHT(SUBSTITUTE(SUBSTITUTE(SUBSTITUTE(SUBSTITUTE(citizen_services_records_log!I999," ",""),"-",""),"(",""),")",""),9),"0"&amp;LEFT(_xlpm.d,2)&amp;" "&amp;MID(_xlpm.d,3,3)&amp;" "&amp;RIGHT(_xlpm.d,4)))</f>
        <v>077 779 0538</v>
      </c>
      <c r="J999" s="5" t="str" cm="1">
        <f t="array" ref="J999">_xlfn.IFS(ISTEXT(citizen_services_records_log!J999),citizen_services_records_log!J999,ISBLANK(citizen_services_records_log!J999),"None")</f>
        <v>Ward 16</v>
      </c>
      <c r="K999" s="5" t="str" cm="1">
        <f t="array" ref="K999">_xlfn.IFS(ISTEXT(citizen_services_records_log!K999),citizen_services_records_log!K999, ISBLANK(citizen_services_records_log!K999),"None")</f>
        <v>None</v>
      </c>
      <c r="L999" s="5" t="str" cm="1">
        <f t="array" ref="L999">SUBSTITUTE(PROPER(_xlfn.IFS(ISTEXT(citizen_services_records_log!L999),citizen_services_records_log!L999, ISBLANK(citizen_services_records_log!L999),"None")),"Id","ID",1)</f>
        <v>Complete</v>
      </c>
      <c r="M999" s="5" t="str" cm="1">
        <f t="array" ref="M999">IF(citizen_services_records_log!M999 = "Re-opened","Re-opened",PROPER(_xlfn.IFS(ISTEXT(citizen_services_records_log!M999),citizen_services_records_log!M999, ISBLANK(citizen_services_records_log!M999),"None")))</f>
        <v>Captured</v>
      </c>
      <c r="N999" s="5" t="str" cm="1">
        <f t="array" ref="N999">(_xlfn.IFS(ISTEXT(citizen_services_records_log!N999),citizen_services_records_log!N999,ISBLANK(citizen_services_records_log!N999),"None"))</f>
        <v>Q058</v>
      </c>
      <c r="O999" s="5" t="str" cm="1">
        <f t="array" ref="O999">_xlfn.IFS(ISTEXT(citizen_services_records_log!O999),PROPER(citizen_services_records_log!O999),ISBLANK(citizen_services_records_log!O999),"None")</f>
        <v>Andries Nel</v>
      </c>
      <c r="P999" s="4" t="str">
        <f>IF(ISBLANK(citizen_services_records_log!P999),"None",IF(ISNUMBER(citizen_services_records_log!P999),citizen_services_records_log!P999,DATE(RIGHT(citizen_services_records_log!P999,4),MID(citizen_services_records_log!P999,4,2),LEFT(citizen_services_records_log!P999,2))))</f>
        <v>None</v>
      </c>
      <c r="Q999" s="5" t="str" cm="1">
        <f t="array" ref="Q999">SUBSTITUTE(_xlfn.IFS(ISTEXT(citizen_services_records_log!Q999),PROPER(citizen_services_records_log!Q999),ISBLANK(citizen_services_records_log!Q999),"None"),"Id","ID",1)</f>
        <v>Grant Payment Query - Referred To Sassa Call Centre</v>
      </c>
    </row>
    <row r="1000" spans="1:17" x14ac:dyDescent="0.3">
      <c r="A1000" s="5" t="str">
        <f>IF(ISBLANK(citizen_services_records_log!A1000),"None",(CONCATENATE(UPPER(_xlfn.TEXTBEFORE(SUBSTITUTE(citizen_services_records_log!A1000, "-", ""), {"0","1","2","3","4","5","6","7","8","9"}, 1)),"-",RIGHT(citizen_services_records_log!A1000,6))))</f>
        <v>SASSA-000701</v>
      </c>
      <c r="B1000" s="2">
        <f>IF(ISBLANK(citizen_services_records_log!B1000),"None",IF(ISNUMBER(citizen_services_records_log!B1000),citizen_services_records_log!B1000,DATE(RIGHT(citizen_services_records_log!B1000,4),MID(citizen_services_records_log!B1000,4,2),LEFT(citizen_services_records_log!B1000,2))))</f>
        <v>46239</v>
      </c>
      <c r="C1000" s="5" t="str">
        <f>IF(citizen_services_records_log!C1000 = "SASSA Grant Status Enquiry","SASSA - Grant Status Enquiry",IF(citizen_services_records_log!C1000 = "SASSA Grant Application",  "SASSA - Grant Application", IF(citizen_services_records_log!C1000=0,"None", citizen_services_records_log!C1000)))</f>
        <v>SASSA - Grant Application</v>
      </c>
      <c r="D1000" s="5" t="str" cm="1">
        <f t="array" ref="D1000">_xlfn.IFS(ISTEXT(citizen_services_records_log!D1000),PROPER(citizen_services_records_log!D1000),ISBLANK(citizen_services_records_log!D1000),"None")</f>
        <v>Vereeniging Home Affairs</v>
      </c>
      <c r="E1000" s="5" t="str" cm="1">
        <f t="array" ref="E1000">_xlfn.IFS(ISTEXT(citizen_services_records_log!E1000),PROPER(citizen_services_records_log!E1000),ISBLANK(citizen_services_records_log!E1000),"None")</f>
        <v>Elizabeth Pretorius</v>
      </c>
      <c r="F1000" s="6" cm="1">
        <f t="array" ref="F1000">_xlfn.IFS(ISBLANK(citizen_services_records_log!F1000),"None", TYPE(citizen_services_records_log!F1000)=1,citizen_services_records_log!F1000,citizen_services_records_log!F1000="ID NOT PROVIDED","ID not provided" )</f>
        <v>1410000000000</v>
      </c>
      <c r="G1000" s="4">
        <f>IF(ISBLANK(citizen_services_records_log!G1000),"None",IF(ISNUMBER(citizen_services_records_log!G1000),citizen_services_records_log!G1000,DATE(RIGHT(citizen_services_records_log!G1000,4),MID(citizen_services_records_log!G1000,4,2),LEFT(citizen_services_records_log!G1000,2))))</f>
        <v>41763</v>
      </c>
      <c r="H1000" s="5" t="str" cm="1">
        <f t="array" ref="H1000">_xlfn.IFS(citizen_services_records_log!H1000="M", "Male", citizen_services_records_log!H1000 = "F", "Female", citizen_services_records_log!H1000="male", "Male", citizen_services_records_log!H1000="female","Female", ISBLANK(citizen_services_records_log!H1000),"None", citizen_services_records_log!H1000 = "Female", "Female", citizen_services_records_log!H1000="Male","Male")</f>
        <v>Female</v>
      </c>
      <c r="I1000" s="6" t="str">
        <f>IF(OR(ISBLANK(citizen_services_records_log!I1000),UPPER(TRIM(citizen_services_records_log!I1000))="N/A"),"None",_xlfn.LET(_xlpm.d,RIGHT(SUBSTITUTE(SUBSTITUTE(SUBSTITUTE(SUBSTITUTE(citizen_services_records_log!I1000," ",""),"-",""),"(",""),")",""),9),"0"&amp;LEFT(_xlpm.d,2)&amp;" "&amp;MID(_xlpm.d,3,3)&amp;" "&amp;RIGHT(_xlpm.d,4)))</f>
        <v>083 362 7904</v>
      </c>
      <c r="J1000" s="5" t="str" cm="1">
        <f t="array" ref="J1000">_xlfn.IFS(ISTEXT(citizen_services_records_log!J1000),citizen_services_records_log!J1000,ISBLANK(citizen_services_records_log!J1000),"None")</f>
        <v>Ward 17</v>
      </c>
      <c r="K1000" s="5" t="str" cm="1">
        <f t="array" ref="K1000">_xlfn.IFS(ISTEXT(citizen_services_records_log!K1000),citizen_services_records_log!K1000, ISBLANK(citizen_services_records_log!K1000),"None")</f>
        <v>Older Person's Grant</v>
      </c>
      <c r="L1000" s="5" t="str" cm="1">
        <f t="array" ref="L1000">SUBSTITUTE(PROPER(_xlfn.IFS(ISTEXT(citizen_services_records_log!L1000),citizen_services_records_log!L1000, ISBLANK(citizen_services_records_log!L1000),"None")),"Id","ID",1)</f>
        <v>Complete</v>
      </c>
      <c r="M1000" s="5" t="str" cm="1">
        <f t="array" ref="M1000">IF(citizen_services_records_log!M1000 = "Re-opened","Re-opened",PROPER(_xlfn.IFS(ISTEXT(citizen_services_records_log!M1000),citizen_services_records_log!M1000, ISBLANK(citizen_services_records_log!M1000),"None")))</f>
        <v>None</v>
      </c>
      <c r="N1000" s="5" t="str" cm="1">
        <f t="array" ref="N1000">(_xlfn.IFS(ISTEXT(citizen_services_records_log!N1000),citizen_services_records_log!N1000,ISBLANK(citizen_services_records_log!N1000),"None"))</f>
        <v>Q164</v>
      </c>
      <c r="O1000" s="5" t="str" cm="1">
        <f t="array" ref="O1000">_xlfn.IFS(ISTEXT(citizen_services_records_log!O1000),PROPER(citizen_services_records_log!O1000),ISBLANK(citizen_services_records_log!O1000),"None")</f>
        <v>None</v>
      </c>
      <c r="P1000" s="4" t="str">
        <f>IF(ISBLANK(citizen_services_records_log!P1000),"None",IF(ISNUMBER(citizen_services_records_log!P1000),citizen_services_records_log!P1000,DATE(RIGHT(citizen_services_records_log!P1000,4),MID(citizen_services_records_log!P1000,4,2),LEFT(citizen_services_records_log!P1000,2))))</f>
        <v>None</v>
      </c>
      <c r="Q1000" s="5" t="str" cm="1">
        <f t="array" ref="Q1000">SUBSTITUTE(_xlfn.IFS(ISTEXT(citizen_services_records_log!Q1000),PROPER(citizen_services_records_log!Q1000),ISBLANK(citizen_services_records_log!Q1000),"None"),"Id","ID",1)</f>
        <v>Client To Return With Proof Of Residence</v>
      </c>
    </row>
    <row r="1001" spans="1:17" x14ac:dyDescent="0.3">
      <c r="A1001" s="5" t="str">
        <f>IF(ISBLANK(citizen_services_records_log!A1001),"None",(CONCATENATE(UPPER(_xlfn.TEXTBEFORE(SUBSTITUTE(citizen_services_records_log!A1001, "-", ""), {"0","1","2","3","4","5","6","7","8","9"}, 1)),"-",RIGHT(citizen_services_records_log!A1001,6))))</f>
        <v>SASSA-000723</v>
      </c>
      <c r="B1001" s="2">
        <f>IF(ISBLANK(citizen_services_records_log!B1001),"None",IF(ISNUMBER(citizen_services_records_log!B1001),citizen_services_records_log!B1001,DATE(RIGHT(citizen_services_records_log!B1001,4),MID(citizen_services_records_log!B1001,4,2),LEFT(citizen_services_records_log!B1001,2))))</f>
        <v>46271</v>
      </c>
      <c r="C1001" s="5" t="str">
        <f>IF(citizen_services_records_log!C1001 = "SASSA Grant Status Enquiry","SASSA - Grant Status Enquiry",IF(citizen_services_records_log!C1001 = "SASSA Grant Application",  "SASSA - Grant Application", IF(citizen_services_records_log!C1001=0,"None", citizen_services_records_log!C1001)))</f>
        <v>SASSA - Grant Application</v>
      </c>
      <c r="D1001" s="5" t="str" cm="1">
        <f t="array" ref="D1001">_xlfn.IFS(ISTEXT(citizen_services_records_log!D1001),PROPER(citizen_services_records_log!D1001),ISBLANK(citizen_services_records_log!D1001),"None")</f>
        <v>Emfuleni Municipal Office</v>
      </c>
      <c r="E1001" s="5" t="str" cm="1">
        <f t="array" ref="E1001">_xlfn.IFS(ISTEXT(citizen_services_records_log!E1001),PROPER(citizen_services_records_log!E1001),ISBLANK(citizen_services_records_log!E1001),"None")</f>
        <v>Marie Pretorius</v>
      </c>
      <c r="F1001" s="6" cm="1">
        <f t="array" ref="F1001">_xlfn.IFS(ISBLANK(citizen_services_records_log!F1001),"None", TYPE(citizen_services_records_log!F1001)=1,citizen_services_records_log!F1001,citizen_services_records_log!F1001="ID NOT PROVIDED","ID not provided" )</f>
        <v>86031249301</v>
      </c>
      <c r="G1001" s="4">
        <f>IF(ISBLANK(citizen_services_records_log!G1001),"None",IF(ISNUMBER(citizen_services_records_log!G1001),citizen_services_records_log!G1001,DATE(RIGHT(citizen_services_records_log!G1001,4),MID(citizen_services_records_log!G1001,4,2),LEFT(citizen_services_records_log!G1001,2))))</f>
        <v>31483</v>
      </c>
      <c r="H1001" s="5" t="str" cm="1">
        <f t="array" ref="H1001">_xlfn.IFS(citizen_services_records_log!H1001="M", "Male", citizen_services_records_log!H1001 = "F", "Female", citizen_services_records_log!H1001="male", "Male", citizen_services_records_log!H1001="female","Female", ISBLANK(citizen_services_records_log!H1001),"None", citizen_services_records_log!H1001 = "Female", "Female", citizen_services_records_log!H1001="Male","Male")</f>
        <v>Female</v>
      </c>
      <c r="I1001" s="6" t="str">
        <f>IF(OR(ISBLANK(citizen_services_records_log!I1001),UPPER(TRIM(citizen_services_records_log!I1001))="N/A"),"None",_xlfn.LET(_xlpm.d,RIGHT(SUBSTITUTE(SUBSTITUTE(SUBSTITUTE(SUBSTITUTE(citizen_services_records_log!I1001," ",""),"-",""),"(",""),")",""),9),"0"&amp;LEFT(_xlpm.d,2)&amp;" "&amp;MID(_xlpm.d,3,3)&amp;" "&amp;RIGHT(_xlpm.d,4)))</f>
        <v>070 271 2682</v>
      </c>
      <c r="J1001" s="5" t="str" cm="1">
        <f t="array" ref="J1001">_xlfn.IFS(ISTEXT(citizen_services_records_log!J1001),citizen_services_records_log!J1001,ISBLANK(citizen_services_records_log!J1001),"None")</f>
        <v>Ward 23</v>
      </c>
      <c r="K1001" s="5" t="str" cm="1">
        <f t="array" ref="K1001">_xlfn.IFS(ISTEXT(citizen_services_records_log!K1001),citizen_services_records_log!K1001, ISBLANK(citizen_services_records_log!K1001),"None")</f>
        <v>Social Relief of Distress (SRD)</v>
      </c>
      <c r="L1001" s="5" t="str" cm="1">
        <f t="array" ref="L1001">SUBSTITUTE(PROPER(_xlfn.IFS(ISTEXT(citizen_services_records_log!L1001),citizen_services_records_log!L1001, ISBLANK(citizen_services_records_log!L1001),"None")),"Id","ID",1)</f>
        <v>Incomplete - Missing Proof Of Residence</v>
      </c>
      <c r="M1001" s="5" t="str" cm="1">
        <f t="array" ref="M1001">IF(citizen_services_records_log!M1001 = "Re-opened","Re-opened",PROPER(_xlfn.IFS(ISTEXT(citizen_services_records_log!M1001),citizen_services_records_log!M1001, ISBLANK(citizen_services_records_log!M1001),"None")))</f>
        <v>Resolved</v>
      </c>
      <c r="N1001" s="5" t="str" cm="1">
        <f t="array" ref="N1001">(_xlfn.IFS(ISTEXT(citizen_services_records_log!N1001),citizen_services_records_log!N1001,ISBLANK(citizen_services_records_log!N1001),"None"))</f>
        <v>Q143</v>
      </c>
      <c r="O1001" s="5" t="str" cm="1">
        <f t="array" ref="O1001">_xlfn.IFS(ISTEXT(citizen_services_records_log!O1001),PROPER(citizen_services_records_log!O1001),ISBLANK(citizen_services_records_log!O1001),"None")</f>
        <v>Busisiwe Khumalo</v>
      </c>
      <c r="P1001" s="4">
        <f>IF(ISBLANK(citizen_services_records_log!P1001),"None",IF(ISNUMBER(citizen_services_records_log!P1001),citizen_services_records_log!P1001,DATE(RIGHT(citizen_services_records_log!P1001,4),MID(citizen_services_records_log!P1001,4,2),LEFT(citizen_services_records_log!P1001,2))))</f>
        <v>46295</v>
      </c>
      <c r="Q1001" s="5" t="str" cm="1">
        <f t="array" ref="Q1001">SUBSTITUTE(_xlfn.IFS(ISTEXT(citizen_services_records_log!Q1001),PROPER(citizen_services_records_log!Q1001),ISBLANK(citizen_services_records_log!Q1001),"None"),"Id","ID",1)</f>
        <v>Record Incomplete - Contact Number Illegible On Form</v>
      </c>
    </row>
    <row r="1002" spans="1:17" x14ac:dyDescent="0.3">
      <c r="A1002" s="5" t="str">
        <f>IF(ISBLANK(citizen_services_records_log!A1002),"None",(CONCATENATE(UPPER(_xlfn.TEXTBEFORE(SUBSTITUTE(citizen_services_records_log!A1002, "-", ""), {"0","1","2","3","4","5","6","7","8","9"}, 1)),"-",RIGHT(citizen_services_records_log!A1002,6))))</f>
        <v>DHA-000838</v>
      </c>
      <c r="B1002" s="2">
        <f>IF(ISBLANK(citizen_services_records_log!B1002),"None",IF(ISNUMBER(citizen_services_records_log!B1002),citizen_services_records_log!B1002,DATE(RIGHT(citizen_services_records_log!B1002,4),MID(citizen_services_records_log!B1002,4,2),LEFT(citizen_services_records_log!B1002,2))))</f>
        <v>46062</v>
      </c>
      <c r="C1002" s="5" t="str">
        <f>IF(citizen_services_records_log!C1002 = "SASSA Grant Status Enquiry","SASSA - Grant Status Enquiry",IF(citizen_services_records_log!C1002 = "SASSA Grant Application",  "SASSA - Grant Application", IF(citizen_services_records_log!C1002=0,"None", citizen_services_records_log!C1002)))</f>
        <v>Home Affairs - Death Certificate</v>
      </c>
      <c r="D1002" s="5" t="str" cm="1">
        <f t="array" ref="D1002">_xlfn.IFS(ISTEXT(citizen_services_records_log!D1002),PROPER(citizen_services_records_log!D1002),ISBLANK(citizen_services_records_log!D1002),"None")</f>
        <v>Evaton Sassa Office</v>
      </c>
      <c r="E1002" s="5" t="str" cm="1">
        <f t="array" ref="E1002">_xlfn.IFS(ISTEXT(citizen_services_records_log!E1002),PROPER(citizen_services_records_log!E1002),ISBLANK(citizen_services_records_log!E1002),"None")</f>
        <v>Johannes Dlamini</v>
      </c>
      <c r="F1002" s="6" cm="1">
        <f t="array" ref="F1002">_xlfn.IFS(ISBLANK(citizen_services_records_log!F1002),"None", TYPE(citizen_services_records_log!F1002)=1,citizen_services_records_log!F1002,citizen_services_records_log!F1002="ID NOT PROVIDED","ID not provided" )</f>
        <v>503000000000</v>
      </c>
      <c r="G1002" s="4">
        <f>IF(ISBLANK(citizen_services_records_log!G1002),"None",IF(ISNUMBER(citizen_services_records_log!G1002),citizen_services_records_log!G1002,DATE(RIGHT(citizen_services_records_log!G1002,4),MID(citizen_services_records_log!G1002,4,2),LEFT(citizen_services_records_log!G1002,2))))</f>
        <v>38414</v>
      </c>
      <c r="H1002" s="5" t="str" cm="1">
        <f t="array" ref="H1002">_xlfn.IFS(citizen_services_records_log!H1002="M", "Male", citizen_services_records_log!H1002 = "F", "Female", citizen_services_records_log!H1002="male", "Male", citizen_services_records_log!H1002="female","Female", ISBLANK(citizen_services_records_log!H1002),"None", citizen_services_records_log!H1002 = "Female", "Female", citizen_services_records_log!H1002="Male","Male")</f>
        <v>Male</v>
      </c>
      <c r="I1002" s="6" t="str">
        <f>IF(OR(ISBLANK(citizen_services_records_log!I1002),UPPER(TRIM(citizen_services_records_log!I1002))="N/A"),"None",_xlfn.LET(_xlpm.d,RIGHT(SUBSTITUTE(SUBSTITUTE(SUBSTITUTE(SUBSTITUTE(citizen_services_records_log!I1002," ",""),"-",""),"(",""),")",""),9),"0"&amp;LEFT(_xlpm.d,2)&amp;" "&amp;MID(_xlpm.d,3,3)&amp;" "&amp;RIGHT(_xlpm.d,4)))</f>
        <v>078 359 3023</v>
      </c>
      <c r="J1002" s="5" t="str" cm="1">
        <f t="array" ref="J1002">_xlfn.IFS(ISTEXT(citizen_services_records_log!J1002),citizen_services_records_log!J1002,ISBLANK(citizen_services_records_log!J1002),"None")</f>
        <v>Ward 7</v>
      </c>
      <c r="K1002" s="5" t="str" cm="1">
        <f t="array" ref="K1002">_xlfn.IFS(ISTEXT(citizen_services_records_log!K1002),citizen_services_records_log!K1002, ISBLANK(citizen_services_records_log!K1002),"None")</f>
        <v>None</v>
      </c>
      <c r="L1002" s="5" t="str" cm="1">
        <f t="array" ref="L1002">SUBSTITUTE(PROPER(_xlfn.IFS(ISTEXT(citizen_services_records_log!L1002),citizen_services_records_log!L1002, ISBLANK(citizen_services_records_log!L1002),"None")),"Id","ID",1)</f>
        <v>Incomplete - Missing Proof Of Residence</v>
      </c>
      <c r="M1002" s="5" t="str" cm="1">
        <f t="array" ref="M1002">IF(citizen_services_records_log!M1002 = "Re-opened","Re-opened",PROPER(_xlfn.IFS(ISTEXT(citizen_services_records_log!M1002),citizen_services_records_log!M1002, ISBLANK(citizen_services_records_log!M1002),"None")))</f>
        <v>Resolved</v>
      </c>
      <c r="N1002" s="5" t="str" cm="1">
        <f t="array" ref="N1002">(_xlfn.IFS(ISTEXT(citizen_services_records_log!N1002),citizen_services_records_log!N1002,ISBLANK(citizen_services_records_log!N1002),"None"))</f>
        <v>None</v>
      </c>
      <c r="O1002" s="5" t="str" cm="1">
        <f t="array" ref="O1002">_xlfn.IFS(ISTEXT(citizen_services_records_log!O1002),PROPER(citizen_services_records_log!O1002),ISBLANK(citizen_services_records_log!O1002),"None")</f>
        <v>None</v>
      </c>
      <c r="P1002" s="4">
        <f>IF(ISBLANK(citizen_services_records_log!P1002),"None",IF(ISNUMBER(citizen_services_records_log!P1002),citizen_services_records_log!P1002,DATE(RIGHT(citizen_services_records_log!P1002,4),MID(citizen_services_records_log!P1002,4,2),LEFT(citizen_services_records_log!P1002,2))))</f>
        <v>46077</v>
      </c>
      <c r="Q1002" s="5" t="str" cm="1">
        <f t="array" ref="Q1002">SUBSTITUTE(_xlfn.IFS(ISTEXT(citizen_services_records_log!Q1002),PROPER(citizen_services_records_log!Q1002),ISBLANK(citizen_services_records_log!Q1002),"None"),"Id","ID",1)</f>
        <v>Record Incomplete - Contact Number Illegible On Form</v>
      </c>
    </row>
    <row r="1003" spans="1:17" x14ac:dyDescent="0.3">
      <c r="A1003" s="5" t="str">
        <f>IF(ISBLANK(citizen_services_records_log!A1003),"None",(CONCATENATE(UPPER(_xlfn.TEXTBEFORE(SUBSTITUTE(citizen_services_records_log!A1003, "-", ""), {"0","1","2","3","4","5","6","7","8","9"}, 1)),"-",RIGHT(citizen_services_records_log!A1003,6))))</f>
        <v>SASSA-000181</v>
      </c>
      <c r="B1003" s="2">
        <f>IF(ISBLANK(citizen_services_records_log!B1003),"None",IF(ISNUMBER(citizen_services_records_log!B1003),citizen_services_records_log!B1003,DATE(RIGHT(citizen_services_records_log!B1003,4),MID(citizen_services_records_log!B1003,4,2),LEFT(citizen_services_records_log!B1003,2))))</f>
        <v>46100</v>
      </c>
      <c r="C1003" s="5" t="str">
        <f>IF(citizen_services_records_log!C1003 = "SASSA Grant Status Enquiry","SASSA - Grant Status Enquiry",IF(citizen_services_records_log!C1003 = "SASSA Grant Application",  "SASSA - Grant Application", IF(citizen_services_records_log!C1003=0,"None", citizen_services_records_log!C1003)))</f>
        <v>SASSA - Grant Status Enquiry</v>
      </c>
      <c r="D1003" s="5" t="str" cm="1">
        <f t="array" ref="D1003">_xlfn.IFS(ISTEXT(citizen_services_records_log!D1003),PROPER(citizen_services_records_log!D1003),ISBLANK(citizen_services_records_log!D1003),"None")</f>
        <v>Sharpeville Clinic</v>
      </c>
      <c r="E1003" s="5" t="str" cm="1">
        <f t="array" ref="E1003">_xlfn.IFS(ISTEXT(citizen_services_records_log!E1003),PROPER(citizen_services_records_log!E1003),ISBLANK(citizen_services_records_log!E1003),"None")</f>
        <v>None</v>
      </c>
      <c r="F1003" s="6" cm="1">
        <f t="array" ref="F1003">_xlfn.IFS(ISBLANK(citizen_services_records_log!F1003),"None", TYPE(citizen_services_records_log!F1003)=1,citizen_services_records_log!F1003,citizen_services_records_log!F1003="ID NOT PROVIDED","ID not provided" )</f>
        <v>4900000000000</v>
      </c>
      <c r="G1003" s="4">
        <f>IF(ISBLANK(citizen_services_records_log!G1003),"None",IF(ISNUMBER(citizen_services_records_log!G1003),citizen_services_records_log!G1003,DATE(RIGHT(citizen_services_records_log!G1003,4),MID(citizen_services_records_log!G1003,4,2),LEFT(citizen_services_records_log!G1003,2))))</f>
        <v>17943</v>
      </c>
      <c r="H1003" s="5" t="str" cm="1">
        <f t="array" ref="H1003">_xlfn.IFS(citizen_services_records_log!H1003="M", "Male", citizen_services_records_log!H1003 = "F", "Female", citizen_services_records_log!H1003="male", "Male", citizen_services_records_log!H1003="female","Female", ISBLANK(citizen_services_records_log!H1003),"None", citizen_services_records_log!H1003 = "Female", "Female", citizen_services_records_log!H1003="Male","Male")</f>
        <v>None</v>
      </c>
      <c r="I1003" s="6" t="str">
        <f>IF(OR(ISBLANK(citizen_services_records_log!I1003),UPPER(TRIM(citizen_services_records_log!I1003))="N/A"),"None",_xlfn.LET(_xlpm.d,RIGHT(SUBSTITUTE(SUBSTITUTE(SUBSTITUTE(SUBSTITUTE(citizen_services_records_log!I1003," ",""),"-",""),"(",""),")",""),9),"0"&amp;LEFT(_xlpm.d,2)&amp;" "&amp;MID(_xlpm.d,3,3)&amp;" "&amp;RIGHT(_xlpm.d,4)))</f>
        <v>067 721 4978</v>
      </c>
      <c r="J1003" s="5" t="str" cm="1">
        <f t="array" ref="J1003">_xlfn.IFS(ISTEXT(citizen_services_records_log!J1003),citizen_services_records_log!J1003,ISBLANK(citizen_services_records_log!J1003),"None")</f>
        <v>Ward 21</v>
      </c>
      <c r="K1003" s="5" t="str" cm="1">
        <f t="array" ref="K1003">_xlfn.IFS(ISTEXT(citizen_services_records_log!K1003),citizen_services_records_log!K1003, ISBLANK(citizen_services_records_log!K1003),"None")</f>
        <v>Older Persons Grant</v>
      </c>
      <c r="L1003" s="5" t="str" cm="1">
        <f t="array" ref="L1003">SUBSTITUTE(PROPER(_xlfn.IFS(ISTEXT(citizen_services_records_log!L1003),citizen_services_records_log!L1003, ISBLANK(citizen_services_records_log!L1003),"None")),"Id","ID",1)</f>
        <v>Pending Verification</v>
      </c>
      <c r="M1003" s="5" t="str" cm="1">
        <f t="array" ref="M1003">IF(citizen_services_records_log!M1003 = "Re-opened","Re-opened",PROPER(_xlfn.IFS(ISTEXT(citizen_services_records_log!M1003),citizen_services_records_log!M1003, ISBLANK(citizen_services_records_log!M1003),"None")))</f>
        <v>Captured</v>
      </c>
      <c r="N1003" s="5" t="str" cm="1">
        <f t="array" ref="N1003">(_xlfn.IFS(ISTEXT(citizen_services_records_log!N1003),citizen_services_records_log!N1003,ISBLANK(citizen_services_records_log!N1003),"None"))</f>
        <v>Q254</v>
      </c>
      <c r="O1003" s="5" t="str" cm="1">
        <f t="array" ref="O1003">_xlfn.IFS(ISTEXT(citizen_services_records_log!O1003),PROPER(citizen_services_records_log!O1003),ISBLANK(citizen_services_records_log!O1003),"None")</f>
        <v>Chris Khumalo</v>
      </c>
      <c r="P1003" s="4">
        <f>IF(ISBLANK(citizen_services_records_log!P1003),"None",IF(ISNUMBER(citizen_services_records_log!P1003),citizen_services_records_log!P1003,DATE(RIGHT(citizen_services_records_log!P1003,4),MID(citizen_services_records_log!P1003,4,2),LEFT(citizen_services_records_log!P1003,2))))</f>
        <v>46108</v>
      </c>
      <c r="Q1003" s="5" t="str" cm="1">
        <f t="array" ref="Q1003">SUBSTITUTE(_xlfn.IFS(ISTEXT(citizen_services_records_log!Q1003),PROPER(citizen_services_records_log!Q1003),ISBLANK(citizen_services_records_log!Q1003),"None"),"Id","ID",1)</f>
        <v>Record Incomplete - Contact Number Illegible On Form</v>
      </c>
    </row>
    <row r="1004" spans="1:17" x14ac:dyDescent="0.3">
      <c r="A1004" s="5" t="str">
        <f>IF(ISBLANK(citizen_services_records_log!A1004),"None",(CONCATENATE(UPPER(_xlfn.TEXTBEFORE(SUBSTITUTE(citizen_services_records_log!A1004, "-", ""), {"0","1","2","3","4","5","6","7","8","9"}, 1)),"-",RIGHT(citizen_services_records_log!A1004,6))))</f>
        <v>DHA-000919</v>
      </c>
      <c r="B1004" s="2">
        <f>IF(ISBLANK(citizen_services_records_log!B1004),"None",IF(ISNUMBER(citizen_services_records_log!B1004),citizen_services_records_log!B1004,DATE(RIGHT(citizen_services_records_log!B1004,4),MID(citizen_services_records_log!B1004,4,2),LEFT(citizen_services_records_log!B1004,2))))</f>
        <v>46173</v>
      </c>
      <c r="C1004" s="5" t="str">
        <f>IF(citizen_services_records_log!C1004 = "SASSA Grant Status Enquiry","SASSA - Grant Status Enquiry",IF(citizen_services_records_log!C1004 = "SASSA Grant Application",  "SASSA - Grant Application", IF(citizen_services_records_log!C1004=0,"None", citizen_services_records_log!C1004)))</f>
        <v>Home Affairs - Passport Application</v>
      </c>
      <c r="D1004" s="5" t="str" cm="1">
        <f t="array" ref="D1004">_xlfn.IFS(ISTEXT(citizen_services_records_log!D1004),PROPER(citizen_services_records_log!D1004),ISBLANK(citizen_services_records_log!D1004),"None")</f>
        <v>Vanderbijlpark Home Affairs</v>
      </c>
      <c r="E1004" s="5" t="str" cm="1">
        <f t="array" ref="E1004">_xlfn.IFS(ISTEXT(citizen_services_records_log!E1004),PROPER(citizen_services_records_log!E1004),ISBLANK(citizen_services_records_log!E1004),"None")</f>
        <v>None</v>
      </c>
      <c r="F1004" s="6" cm="1">
        <f t="array" ref="F1004">_xlfn.IFS(ISBLANK(citizen_services_records_log!F1004),"None", TYPE(citizen_services_records_log!F1004)=1,citizen_services_records_log!F1004,citizen_services_records_log!F1004="ID NOT PROVIDED","ID not provided" )</f>
        <v>809000000000</v>
      </c>
      <c r="G1004" s="4">
        <f>IF(ISBLANK(citizen_services_records_log!G1004),"None",IF(ISNUMBER(citizen_services_records_log!G1004),citizen_services_records_log!G1004,DATE(RIGHT(citizen_services_records_log!G1004,4),MID(citizen_services_records_log!G1004,4,2),LEFT(citizen_services_records_log!G1004,2))))</f>
        <v>39700</v>
      </c>
      <c r="H1004" s="5" t="str" cm="1">
        <f t="array" ref="H1004">_xlfn.IFS(citizen_services_records_log!H1004="M", "Male", citizen_services_records_log!H1004 = "F", "Female", citizen_services_records_log!H1004="male", "Male", citizen_services_records_log!H1004="female","Female", ISBLANK(citizen_services_records_log!H1004),"None", citizen_services_records_log!H1004 = "Female", "Female", citizen_services_records_log!H1004="Male","Male")</f>
        <v>Male</v>
      </c>
      <c r="I1004" s="6" t="str">
        <f>IF(OR(ISBLANK(citizen_services_records_log!I1004),UPPER(TRIM(citizen_services_records_log!I1004))="N/A"),"None",_xlfn.LET(_xlpm.d,RIGHT(SUBSTITUTE(SUBSTITUTE(SUBSTITUTE(SUBSTITUTE(citizen_services_records_log!I1004," ",""),"-",""),"(",""),")",""),9),"0"&amp;LEFT(_xlpm.d,2)&amp;" "&amp;MID(_xlpm.d,3,3)&amp;" "&amp;RIGHT(_xlpm.d,4)))</f>
        <v>065 561 6731</v>
      </c>
      <c r="J1004" s="5" t="str" cm="1">
        <f t="array" ref="J1004">_xlfn.IFS(ISTEXT(citizen_services_records_log!J1004),citizen_services_records_log!J1004,ISBLANK(citizen_services_records_log!J1004),"None")</f>
        <v>Ward 3</v>
      </c>
      <c r="K1004" s="5" t="str" cm="1">
        <f t="array" ref="K1004">_xlfn.IFS(ISTEXT(citizen_services_records_log!K1004),citizen_services_records_log!K1004, ISBLANK(citizen_services_records_log!K1004),"None")</f>
        <v>None</v>
      </c>
      <c r="L1004" s="5" t="str" cm="1">
        <f t="array" ref="L1004">SUBSTITUTE(PROPER(_xlfn.IFS(ISTEXT(citizen_services_records_log!L1004),citizen_services_records_log!L1004, ISBLANK(citizen_services_records_log!L1004),"None")),"Id","ID",1)</f>
        <v>Awaiting Home Affairs Confirmation</v>
      </c>
      <c r="M1004" s="5" t="str" cm="1">
        <f t="array" ref="M1004">IF(citizen_services_records_log!M1004 = "Re-opened","Re-opened",PROPER(_xlfn.IFS(ISTEXT(citizen_services_records_log!M1004),citizen_services_records_log!M1004, ISBLANK(citizen_services_records_log!M1004),"None")))</f>
        <v>Escalated</v>
      </c>
      <c r="N1004" s="5" t="str" cm="1">
        <f t="array" ref="N1004">(_xlfn.IFS(ISTEXT(citizen_services_records_log!N1004),citizen_services_records_log!N1004,ISBLANK(citizen_services_records_log!N1004),"None"))</f>
        <v>Q232</v>
      </c>
      <c r="O1004" s="5" t="str" cm="1">
        <f t="array" ref="O1004">_xlfn.IFS(ISTEXT(citizen_services_records_log!O1004),PROPER(citizen_services_records_log!O1004),ISBLANK(citizen_services_records_log!O1004),"None")</f>
        <v>Lerato Nel</v>
      </c>
      <c r="P1004" s="4">
        <f>IF(ISBLANK(citizen_services_records_log!P1004),"None",IF(ISNUMBER(citizen_services_records_log!P1004),citizen_services_records_log!P1004,DATE(RIGHT(citizen_services_records_log!P1004,4),MID(citizen_services_records_log!P1004,4,2),LEFT(citizen_services_records_log!P1004,2))))</f>
        <v>46197</v>
      </c>
      <c r="Q1004" s="5" t="str" cm="1">
        <f t="array" ref="Q1004">SUBSTITUTE(_xlfn.IFS(ISTEXT(citizen_services_records_log!Q1004),PROPER(citizen_services_records_log!Q1004),ISBLANK(citizen_services_records_log!Q1004),"None"),"Id","ID",1)</f>
        <v>Biometric Capture Failed, Rescheduled</v>
      </c>
    </row>
    <row r="1005" spans="1:17" x14ac:dyDescent="0.3">
      <c r="A1005" s="5" t="str">
        <f>IF(ISBLANK(citizen_services_records_log!A1005),"None",(CONCATENATE(UPPER(_xlfn.TEXTBEFORE(SUBSTITUTE(citizen_services_records_log!A1005, "-", ""), {"0","1","2","3","4","5","6","7","8","9"}, 1)),"-",RIGHT(citizen_services_records_log!A1005,6))))</f>
        <v>SASSA-000746</v>
      </c>
      <c r="B1005" s="2">
        <f>IF(ISBLANK(citizen_services_records_log!B1005),"None",IF(ISNUMBER(citizen_services_records_log!B1005),citizen_services_records_log!B1005,DATE(RIGHT(citizen_services_records_log!B1005,4),MID(citizen_services_records_log!B1005,4,2),LEFT(citizen_services_records_log!B1005,2))))</f>
        <v>46282</v>
      </c>
      <c r="C1005" s="5" t="str">
        <f>IF(citizen_services_records_log!C1005 = "SASSA Grant Status Enquiry","SASSA - Grant Status Enquiry",IF(citizen_services_records_log!C1005 = "SASSA Grant Application",  "SASSA - Grant Application", IF(citizen_services_records_log!C1005=0,"None", citizen_services_records_log!C1005)))</f>
        <v>SASSA - Grant Status Enquiry</v>
      </c>
      <c r="D1005" s="5" t="str" cm="1">
        <f t="array" ref="D1005">_xlfn.IFS(ISTEXT(citizen_services_records_log!D1005),PROPER(citizen_services_records_log!D1005),ISBLANK(citizen_services_records_log!D1005),"None")</f>
        <v>Vereeniging Home Affairs</v>
      </c>
      <c r="E1005" s="5" t="str" cm="1">
        <f t="array" ref="E1005">_xlfn.IFS(ISTEXT(citizen_services_records_log!E1005),PROPER(citizen_services_records_log!E1005),ISBLANK(citizen_services_records_log!E1005),"None")</f>
        <v>Sipho Dlamini</v>
      </c>
      <c r="F1005" s="6" cm="1">
        <f t="array" ref="F1005">_xlfn.IFS(ISBLANK(citizen_services_records_log!F1005),"None", TYPE(citizen_services_records_log!F1005)=1,citizen_services_records_log!F1005,citizen_services_records_log!F1005="ID NOT PROVIDED","ID not provided" )</f>
        <v>4100000000000</v>
      </c>
      <c r="G1005" s="4">
        <f>IF(ISBLANK(citizen_services_records_log!G1005),"None",IF(ISNUMBER(citizen_services_records_log!G1005),citizen_services_records_log!G1005,DATE(RIGHT(citizen_services_records_log!G1005,4),MID(citizen_services_records_log!G1005,4,2),LEFT(citizen_services_records_log!G1005,2))))</f>
        <v>15037</v>
      </c>
      <c r="H1005" s="5" t="str" cm="1">
        <f t="array" ref="H1005">_xlfn.IFS(citizen_services_records_log!H1005="M", "Male", citizen_services_records_log!H1005 = "F", "Female", citizen_services_records_log!H1005="male", "Male", citizen_services_records_log!H1005="female","Female", ISBLANK(citizen_services_records_log!H1005),"None", citizen_services_records_log!H1005 = "Female", "Female", citizen_services_records_log!H1005="Male","Male")</f>
        <v>Male</v>
      </c>
      <c r="I1005" s="6" t="str">
        <f>IF(OR(ISBLANK(citizen_services_records_log!I1005),UPPER(TRIM(citizen_services_records_log!I1005))="N/A"),"None",_xlfn.LET(_xlpm.d,RIGHT(SUBSTITUTE(SUBSTITUTE(SUBSTITUTE(SUBSTITUTE(citizen_services_records_log!I1005," ",""),"-",""),"(",""),")",""),9),"0"&amp;LEFT(_xlpm.d,2)&amp;" "&amp;MID(_xlpm.d,3,3)&amp;" "&amp;RIGHT(_xlpm.d,4)))</f>
        <v>067 890 0792</v>
      </c>
      <c r="J1005" s="5" t="str" cm="1">
        <f t="array" ref="J1005">_xlfn.IFS(ISTEXT(citizen_services_records_log!J1005),citizen_services_records_log!J1005,ISBLANK(citizen_services_records_log!J1005),"None")</f>
        <v>Ward 18</v>
      </c>
      <c r="K1005" s="5" t="str" cm="1">
        <f t="array" ref="K1005">_xlfn.IFS(ISTEXT(citizen_services_records_log!K1005),citizen_services_records_log!K1005, ISBLANK(citizen_services_records_log!K1005),"None")</f>
        <v>Disability Grant</v>
      </c>
      <c r="L1005" s="5" t="str" cm="1">
        <f t="array" ref="L1005">SUBSTITUTE(PROPER(_xlfn.IFS(ISTEXT(citizen_services_records_log!L1005),citizen_services_records_log!L1005, ISBLANK(citizen_services_records_log!L1005),"None")),"Id","ID",1)</f>
        <v>None</v>
      </c>
      <c r="M1005" s="5" t="str" cm="1">
        <f t="array" ref="M1005">IF(citizen_services_records_log!M1005 = "Re-opened","Re-opened",PROPER(_xlfn.IFS(ISTEXT(citizen_services_records_log!M1005),citizen_services_records_log!M1005, ISBLANK(citizen_services_records_log!M1005),"None")))</f>
        <v>Re-opened</v>
      </c>
      <c r="N1005" s="5" t="str" cm="1">
        <f t="array" ref="N1005">(_xlfn.IFS(ISTEXT(citizen_services_records_log!N1005),citizen_services_records_log!N1005,ISBLANK(citizen_services_records_log!N1005),"None"))</f>
        <v>Q083</v>
      </c>
      <c r="O1005" s="5" t="str" cm="1">
        <f t="array" ref="O1005">_xlfn.IFS(ISTEXT(citizen_services_records_log!O1005),PROPER(citizen_services_records_log!O1005),ISBLANK(citizen_services_records_log!O1005),"None")</f>
        <v>Refilwe Swart</v>
      </c>
      <c r="P1005" s="4" t="str">
        <f>IF(ISBLANK(citizen_services_records_log!P1005),"None",IF(ISNUMBER(citizen_services_records_log!P1005),citizen_services_records_log!P1005,DATE(RIGHT(citizen_services_records_log!P1005,4),MID(citizen_services_records_log!P1005,4,2),LEFT(citizen_services_records_log!P1005,2))))</f>
        <v>None</v>
      </c>
      <c r="Q1005" s="5" t="str" cm="1">
        <f t="array" ref="Q1005">SUBSTITUTE(_xlfn.IFS(ISTEXT(citizen_services_records_log!Q1005),PROPER(citizen_services_records_log!Q1005),ISBLANK(citizen_services_records_log!Q1005),"None"),"Id","ID",1)</f>
        <v>Client To Return With Proof Of Residence</v>
      </c>
    </row>
    <row r="1006" spans="1:17" x14ac:dyDescent="0.3">
      <c r="A1006" s="5" t="str">
        <f>IF(ISBLANK(citizen_services_records_log!A1006),"None",(CONCATENATE(UPPER(_xlfn.TEXTBEFORE(SUBSTITUTE(citizen_services_records_log!A1006, "-", ""), {"0","1","2","3","4","5","6","7","8","9"}, 1)),"-",RIGHT(citizen_services_records_log!A1006,6))))</f>
        <v>MUN-001023</v>
      </c>
      <c r="B1006" s="2">
        <f>IF(ISBLANK(citizen_services_records_log!B1006),"None",IF(ISNUMBER(citizen_services_records_log!B1006),citizen_services_records_log!B1006,DATE(RIGHT(citizen_services_records_log!B1006,4),MID(citizen_services_records_log!B1006,4,2),LEFT(citizen_services_records_log!B1006,2))))</f>
        <v>46226</v>
      </c>
      <c r="C1006" s="5" t="str">
        <f>IF(citizen_services_records_log!C1006 = "SASSA Grant Status Enquiry","SASSA - Grant Status Enquiry",IF(citizen_services_records_log!C1006 = "SASSA Grant Application",  "SASSA - Grant Application", IF(citizen_services_records_log!C1006=0,"None", citizen_services_records_log!C1006)))</f>
        <v>Municipal - Account Query</v>
      </c>
      <c r="D1006" s="5" t="str" cm="1">
        <f t="array" ref="D1006">_xlfn.IFS(ISTEXT(citizen_services_records_log!D1006),PROPER(citizen_services_records_log!D1006),ISBLANK(citizen_services_records_log!D1006),"None")</f>
        <v>Sebokeng Sassa Office</v>
      </c>
      <c r="E1006" s="5" t="str" cm="1">
        <f t="array" ref="E1006">_xlfn.IFS(ISTEXT(citizen_services_records_log!E1006),PROPER(citizen_services_records_log!E1006),ISBLANK(citizen_services_records_log!E1006),"None")</f>
        <v>None</v>
      </c>
      <c r="F1006" s="6" cm="1">
        <f t="array" ref="F1006">_xlfn.IFS(ISBLANK(citizen_services_records_log!F1006),"None", TYPE(citizen_services_records_log!F1006)=1,citizen_services_records_log!F1006,citizen_services_records_log!F1006="ID NOT PROVIDED","ID not provided" )</f>
        <v>4610000000000</v>
      </c>
      <c r="G1006" s="4">
        <f>IF(ISBLANK(citizen_services_records_log!G1006),"None",IF(ISNUMBER(citizen_services_records_log!G1006),citizen_services_records_log!G1006,DATE(RIGHT(citizen_services_records_log!G1006,4),MID(citizen_services_records_log!G1006,4,2),LEFT(citizen_services_records_log!G1006,2))))</f>
        <v>16988</v>
      </c>
      <c r="H1006" s="5" t="str" cm="1">
        <f t="array" ref="H1006">_xlfn.IFS(citizen_services_records_log!H1006="M", "Male", citizen_services_records_log!H1006 = "F", "Female", citizen_services_records_log!H1006="male", "Male", citizen_services_records_log!H1006="female","Female", ISBLANK(citizen_services_records_log!H1006),"None", citizen_services_records_log!H1006 = "Female", "Female", citizen_services_records_log!H1006="Male","Male")</f>
        <v>Male</v>
      </c>
      <c r="I1006" s="6" t="str">
        <f>IF(OR(ISBLANK(citizen_services_records_log!I1006),UPPER(TRIM(citizen_services_records_log!I1006))="N/A"),"None",_xlfn.LET(_xlpm.d,RIGHT(SUBSTITUTE(SUBSTITUTE(SUBSTITUTE(SUBSTITUTE(citizen_services_records_log!I1006," ",""),"-",""),"(",""),")",""),9),"0"&amp;LEFT(_xlpm.d,2)&amp;" "&amp;MID(_xlpm.d,3,3)&amp;" "&amp;RIGHT(_xlpm.d,4)))</f>
        <v>077 564 2037</v>
      </c>
      <c r="J1006" s="5" t="str" cm="1">
        <f t="array" ref="J1006">_xlfn.IFS(ISTEXT(citizen_services_records_log!J1006),citizen_services_records_log!J1006,ISBLANK(citizen_services_records_log!J1006),"None")</f>
        <v>Ward 22</v>
      </c>
      <c r="K1006" s="5" t="str" cm="1">
        <f t="array" ref="K1006">_xlfn.IFS(ISTEXT(citizen_services_records_log!K1006),citizen_services_records_log!K1006, ISBLANK(citizen_services_records_log!K1006),"None")</f>
        <v>None</v>
      </c>
      <c r="L1006" s="5" t="str" cm="1">
        <f t="array" ref="L1006">SUBSTITUTE(PROPER(_xlfn.IFS(ISTEXT(citizen_services_records_log!L1006),citizen_services_records_log!L1006, ISBLANK(citizen_services_records_log!L1006),"None")),"Id","ID",1)</f>
        <v>Awaiting Home Affairs Confirmation</v>
      </c>
      <c r="M1006" s="5" t="str" cm="1">
        <f t="array" ref="M1006">IF(citizen_services_records_log!M1006 = "Re-opened","Re-opened",PROPER(_xlfn.IFS(ISTEXT(citizen_services_records_log!M1006),citizen_services_records_log!M1006, ISBLANK(citizen_services_records_log!M1006),"None")))</f>
        <v>Re-opened</v>
      </c>
      <c r="N1006" s="5" t="str" cm="1">
        <f t="array" ref="N1006">(_xlfn.IFS(ISTEXT(citizen_services_records_log!N1006),citizen_services_records_log!N1006,ISBLANK(citizen_services_records_log!N1006),"None"))</f>
        <v>Q021</v>
      </c>
      <c r="O1006" s="5" t="str" cm="1">
        <f t="array" ref="O1006">_xlfn.IFS(ISTEXT(citizen_services_records_log!O1006),PROPER(citizen_services_records_log!O1006),ISBLANK(citizen_services_records_log!O1006),"None")</f>
        <v>Chris Swart</v>
      </c>
      <c r="P1006" s="4">
        <f>IF(ISBLANK(citizen_services_records_log!P1006),"None",IF(ISNUMBER(citizen_services_records_log!P1006),citizen_services_records_log!P1006,DATE(RIGHT(citizen_services_records_log!P1006,4),MID(citizen_services_records_log!P1006,4,2),LEFT(citizen_services_records_log!P1006,2))))</f>
        <v>46254</v>
      </c>
      <c r="Q1006" s="5" t="str" cm="1">
        <f t="array" ref="Q1006">SUBSTITUTE(_xlfn.IFS(ISTEXT(citizen_services_records_log!Q1006),PROPER(citizen_services_records_log!Q1006),ISBLANK(citizen_services_records_log!Q1006),"None"),"Id","ID",1)</f>
        <v>Elderly Applicant Assisted Due To Mobility Issues</v>
      </c>
    </row>
    <row r="1007" spans="1:17" x14ac:dyDescent="0.3">
      <c r="A1007" s="5" t="str">
        <f>IF(ISBLANK(citizen_services_records_log!A1007),"None",(CONCATENATE(UPPER(_xlfn.TEXTBEFORE(SUBSTITUTE(citizen_services_records_log!A1007, "-", ""), {"0","1","2","3","4","5","6","7","8","9"}, 1)),"-",RIGHT(citizen_services_records_log!A1007,6))))</f>
        <v>CLN-000460</v>
      </c>
      <c r="B1007" s="2">
        <f>IF(ISBLANK(citizen_services_records_log!B1007),"None",IF(ISNUMBER(citizen_services_records_log!B1007),citizen_services_records_log!B1007,DATE(RIGHT(citizen_services_records_log!B1007,4),MID(citizen_services_records_log!B1007,4,2),LEFT(citizen_services_records_log!B1007,2))))</f>
        <v>45986</v>
      </c>
      <c r="C1007" s="5" t="str">
        <f>IF(citizen_services_records_log!C1007 = "SASSA Grant Status Enquiry","SASSA - Grant Status Enquiry",IF(citizen_services_records_log!C1007 = "SASSA Grant Application",  "SASSA - Grant Application", IF(citizen_services_records_log!C1007=0,"None", citizen_services_records_log!C1007)))</f>
        <v>Clinic - Immunisation</v>
      </c>
      <c r="D1007" s="5" t="str" cm="1">
        <f t="array" ref="D1007">_xlfn.IFS(ISTEXT(citizen_services_records_log!D1007),PROPER(citizen_services_records_log!D1007),ISBLANK(citizen_services_records_log!D1007),"None")</f>
        <v>Meyerton Municipal Office</v>
      </c>
      <c r="E1007" s="5" t="str" cm="1">
        <f t="array" ref="E1007">_xlfn.IFS(ISTEXT(citizen_services_records_log!E1007),PROPER(citizen_services_records_log!E1007),ISBLANK(citizen_services_records_log!E1007),"None")</f>
        <v>Sizwe Radebe</v>
      </c>
      <c r="F1007" s="6" cm="1">
        <f t="array" ref="F1007">_xlfn.IFS(ISBLANK(citizen_services_records_log!F1007),"None", TYPE(citizen_services_records_log!F1007)=1,citizen_services_records_log!F1007,citizen_services_records_log!F1007="ID NOT PROVIDED","ID not provided" )</f>
        <v>2410000000000</v>
      </c>
      <c r="G1007" s="4">
        <f>IF(ISBLANK(citizen_services_records_log!G1007),"None",IF(ISNUMBER(citizen_services_records_log!G1007),citizen_services_records_log!G1007,DATE(RIGHT(citizen_services_records_log!G1007,4),MID(citizen_services_records_log!G1007,4,2),LEFT(citizen_services_records_log!G1007,2))))</f>
        <v>45538</v>
      </c>
      <c r="H1007" s="5" t="str" cm="1">
        <f t="array" ref="H1007">_xlfn.IFS(citizen_services_records_log!H1007="M", "Male", citizen_services_records_log!H1007 = "F", "Female", citizen_services_records_log!H1007="male", "Male", citizen_services_records_log!H1007="female","Female", ISBLANK(citizen_services_records_log!H1007),"None", citizen_services_records_log!H1007 = "Female", "Female", citizen_services_records_log!H1007="Male","Male")</f>
        <v>Female</v>
      </c>
      <c r="I1007" s="6" t="str">
        <f>IF(OR(ISBLANK(citizen_services_records_log!I1007),UPPER(TRIM(citizen_services_records_log!I1007))="N/A"),"None",_xlfn.LET(_xlpm.d,RIGHT(SUBSTITUTE(SUBSTITUTE(SUBSTITUTE(SUBSTITUTE(citizen_services_records_log!I1007," ",""),"-",""),"(",""),")",""),9),"0"&amp;LEFT(_xlpm.d,2)&amp;" "&amp;MID(_xlpm.d,3,3)&amp;" "&amp;RIGHT(_xlpm.d,4)))</f>
        <v>075 256 7817</v>
      </c>
      <c r="J1007" s="5" t="str" cm="1">
        <f t="array" ref="J1007">_xlfn.IFS(ISTEXT(citizen_services_records_log!J1007),citizen_services_records_log!J1007,ISBLANK(citizen_services_records_log!J1007),"None")</f>
        <v>Ward 4</v>
      </c>
      <c r="K1007" s="5" t="str" cm="1">
        <f t="array" ref="K1007">_xlfn.IFS(ISTEXT(citizen_services_records_log!K1007),citizen_services_records_log!K1007, ISBLANK(citizen_services_records_log!K1007),"None")</f>
        <v>None</v>
      </c>
      <c r="L1007" s="5" t="str" cm="1">
        <f t="array" ref="L1007">SUBSTITUTE(PROPER(_xlfn.IFS(ISTEXT(citizen_services_records_log!L1007),citizen_services_records_log!L1007, ISBLANK(citizen_services_records_log!L1007),"None")),"Id","ID",1)</f>
        <v>Rejected</v>
      </c>
      <c r="M1007" s="5" t="str" cm="1">
        <f t="array" ref="M1007">IF(citizen_services_records_log!M1007 = "Re-opened","Re-opened",PROPER(_xlfn.IFS(ISTEXT(citizen_services_records_log!M1007),citizen_services_records_log!M1007, ISBLANK(citizen_services_records_log!M1007),"None")))</f>
        <v>Captured</v>
      </c>
      <c r="N1007" s="5" t="str" cm="1">
        <f t="array" ref="N1007">(_xlfn.IFS(ISTEXT(citizen_services_records_log!N1007),citizen_services_records_log!N1007,ISBLANK(citizen_services_records_log!N1007),"None"))</f>
        <v>Q076</v>
      </c>
      <c r="O1007" s="5" t="str" cm="1">
        <f t="array" ref="O1007">_xlfn.IFS(ISTEXT(citizen_services_records_log!O1007),PROPER(citizen_services_records_log!O1007),ISBLANK(citizen_services_records_log!O1007),"None")</f>
        <v>Andries Sithole</v>
      </c>
      <c r="P1007" s="4" t="str">
        <f>IF(ISBLANK(citizen_services_records_log!P1007),"None",IF(ISNUMBER(citizen_services_records_log!P1007),citizen_services_records_log!P1007,DATE(RIGHT(citizen_services_records_log!P1007,4),MID(citizen_services_records_log!P1007,4,2),LEFT(citizen_services_records_log!P1007,2))))</f>
        <v>None</v>
      </c>
      <c r="Q1007" s="5" t="str" cm="1">
        <f t="array" ref="Q1007">SUBSTITUTE(_xlfn.IFS(ISTEXT(citizen_services_records_log!Q1007),PROPER(citizen_services_records_log!Q1007),ISBLANK(citizen_services_records_log!Q1007),"None"),"Id","ID",1)</f>
        <v>Elderly Applicant Assisted Due To Mobility Issues</v>
      </c>
    </row>
    <row r="1008" spans="1:17" x14ac:dyDescent="0.3">
      <c r="A1008" s="5" t="str">
        <f>IF(ISBLANK(citizen_services_records_log!A1008),"None",(CONCATENATE(UPPER(_xlfn.TEXTBEFORE(SUBSTITUTE(citizen_services_records_log!A1008, "-", ""), {"0","1","2","3","4","5","6","7","8","9"}, 1)),"-",RIGHT(citizen_services_records_log!A1008,6))))</f>
        <v>SASSA-001020</v>
      </c>
      <c r="B1008" s="2">
        <f>IF(ISBLANK(citizen_services_records_log!B1008),"None",IF(ISNUMBER(citizen_services_records_log!B1008),citizen_services_records_log!B1008,DATE(RIGHT(citizen_services_records_log!B1008,4),MID(citizen_services_records_log!B1008,4,2),LEFT(citizen_services_records_log!B1008,2))))</f>
        <v>46271</v>
      </c>
      <c r="C1008" s="5" t="str">
        <f>IF(citizen_services_records_log!C1008 = "SASSA Grant Status Enquiry","SASSA - Grant Status Enquiry",IF(citizen_services_records_log!C1008 = "SASSA Grant Application",  "SASSA - Grant Application", IF(citizen_services_records_log!C1008=0,"None", citizen_services_records_log!C1008)))</f>
        <v>SASSA - Grant Application</v>
      </c>
      <c r="D1008" s="5" t="str" cm="1">
        <f t="array" ref="D1008">_xlfn.IFS(ISTEXT(citizen_services_records_log!D1008),PROPER(citizen_services_records_log!D1008),ISBLANK(citizen_services_records_log!D1008),"None")</f>
        <v>Vereeniging Home Affairs</v>
      </c>
      <c r="E1008" s="5" t="str" cm="1">
        <f t="array" ref="E1008">_xlfn.IFS(ISTEXT(citizen_services_records_log!E1008),PROPER(citizen_services_records_log!E1008),ISBLANK(citizen_services_records_log!E1008),"None")</f>
        <v>Willem Nkosi</v>
      </c>
      <c r="F1008" s="6" cm="1">
        <f t="array" ref="F1008">_xlfn.IFS(ISBLANK(citizen_services_records_log!F1008),"None", TYPE(citizen_services_records_log!F1008)=1,citizen_services_records_log!F1008,citizen_services_records_log!F1008="ID NOT PROVIDED","ID not provided" )</f>
        <v>1810000000000</v>
      </c>
      <c r="G1008" s="4">
        <f>IF(ISBLANK(citizen_services_records_log!G1008),"None",IF(ISNUMBER(citizen_services_records_log!G1008),citizen_services_records_log!G1008,DATE(RIGHT(citizen_services_records_log!G1008,4),MID(citizen_services_records_log!G1008,4,2),LEFT(citizen_services_records_log!G1008,2))))</f>
        <v>43413</v>
      </c>
      <c r="H1008" s="5" t="str" cm="1">
        <f t="array" ref="H1008">_xlfn.IFS(citizen_services_records_log!H1008="M", "Male", citizen_services_records_log!H1008 = "F", "Female", citizen_services_records_log!H1008="male", "Male", citizen_services_records_log!H1008="female","Female", ISBLANK(citizen_services_records_log!H1008),"None", citizen_services_records_log!H1008 = "Female", "Female", citizen_services_records_log!H1008="Male","Male")</f>
        <v>Male</v>
      </c>
      <c r="I1008" s="6" t="str">
        <f>IF(OR(ISBLANK(citizen_services_records_log!I1008),UPPER(TRIM(citizen_services_records_log!I1008))="N/A"),"None",_xlfn.LET(_xlpm.d,RIGHT(SUBSTITUTE(SUBSTITUTE(SUBSTITUTE(SUBSTITUTE(citizen_services_records_log!I1008," ",""),"-",""),"(",""),")",""),9),"0"&amp;LEFT(_xlpm.d,2)&amp;" "&amp;MID(_xlpm.d,3,3)&amp;" "&amp;RIGHT(_xlpm.d,4)))</f>
        <v>076 784 4212</v>
      </c>
      <c r="J1008" s="5" t="str" cm="1">
        <f t="array" ref="J1008">_xlfn.IFS(ISTEXT(citizen_services_records_log!J1008),citizen_services_records_log!J1008,ISBLANK(citizen_services_records_log!J1008),"None")</f>
        <v>Ward 14</v>
      </c>
      <c r="K1008" s="5" t="str" cm="1">
        <f t="array" ref="K1008">_xlfn.IFS(ISTEXT(citizen_services_records_log!K1008),citizen_services_records_log!K1008, ISBLANK(citizen_services_records_log!K1008),"None")</f>
        <v>None</v>
      </c>
      <c r="L1008" s="5" t="str" cm="1">
        <f t="array" ref="L1008">SUBSTITUTE(PROPER(_xlfn.IFS(ISTEXT(citizen_services_records_log!L1008),citizen_services_records_log!L1008, ISBLANK(citizen_services_records_log!L1008),"None")),"Id","ID",1)</f>
        <v>Rejected</v>
      </c>
      <c r="M1008" s="5" t="str" cm="1">
        <f t="array" ref="M1008">IF(citizen_services_records_log!M1008 = "Re-opened","Re-opened",PROPER(_xlfn.IFS(ISTEXT(citizen_services_records_log!M1008),citizen_services_records_log!M1008, ISBLANK(citizen_services_records_log!M1008),"None")))</f>
        <v>Resolved</v>
      </c>
      <c r="N1008" s="5" t="str" cm="1">
        <f t="array" ref="N1008">(_xlfn.IFS(ISTEXT(citizen_services_records_log!N1008),citizen_services_records_log!N1008,ISBLANK(citizen_services_records_log!N1008),"None"))</f>
        <v>Q282</v>
      </c>
      <c r="O1008" s="5" t="str" cm="1">
        <f t="array" ref="O1008">_xlfn.IFS(ISTEXT(citizen_services_records_log!O1008),PROPER(citizen_services_records_log!O1008),ISBLANK(citizen_services_records_log!O1008),"None")</f>
        <v>Lerato Swart</v>
      </c>
      <c r="P1008" s="4" t="str">
        <f>IF(ISBLANK(citizen_services_records_log!P1008),"None",IF(ISNUMBER(citizen_services_records_log!P1008),citizen_services_records_log!P1008,DATE(RIGHT(citizen_services_records_log!P1008,4),MID(citizen_services_records_log!P1008,4,2),LEFT(citizen_services_records_log!P1008,2))))</f>
        <v>None</v>
      </c>
      <c r="Q1008" s="5" t="str" cm="1">
        <f t="array" ref="Q1008">SUBSTITUTE(_xlfn.IFS(ISTEXT(citizen_services_records_log!Q1008),PROPER(citizen_services_records_log!Q1008),ISBLANK(citizen_services_records_log!Q1008),"None"),"Id","ID",1)</f>
        <v>Elderly Applicant Assisted Due To Mobility Issues</v>
      </c>
    </row>
    <row r="1009" spans="1:17" x14ac:dyDescent="0.3">
      <c r="A1009" s="5" t="str">
        <f>IF(ISBLANK(citizen_services_records_log!A1009),"None",(CONCATENATE(UPPER(_xlfn.TEXTBEFORE(SUBSTITUTE(citizen_services_records_log!A1009, "-", ""), {"0","1","2","3","4","5","6","7","8","9"}, 1)),"-",RIGHT(citizen_services_records_log!A1009,6))))</f>
        <v>DHA-000678</v>
      </c>
      <c r="B1009" s="2">
        <f>IF(ISBLANK(citizen_services_records_log!B1009),"None",IF(ISNUMBER(citizen_services_records_log!B1009),citizen_services_records_log!B1009,DATE(RIGHT(citizen_services_records_log!B1009,4),MID(citizen_services_records_log!B1009,4,2),LEFT(citizen_services_records_log!B1009,2))))</f>
        <v>46039</v>
      </c>
      <c r="C1009" s="5" t="str">
        <f>IF(citizen_services_records_log!C1009 = "SASSA Grant Status Enquiry","SASSA - Grant Status Enquiry",IF(citizen_services_records_log!C1009 = "SASSA Grant Application",  "SASSA - Grant Application", IF(citizen_services_records_log!C1009=0,"None", citizen_services_records_log!C1009)))</f>
        <v>Home Affairs - Birth Certificate</v>
      </c>
      <c r="D1009" s="5" t="str" cm="1">
        <f t="array" ref="D1009">_xlfn.IFS(ISTEXT(citizen_services_records_log!D1009),PROPER(citizen_services_records_log!D1009),ISBLANK(citizen_services_records_log!D1009),"None")</f>
        <v>Sebokeng Sassa Office</v>
      </c>
      <c r="E1009" s="5" t="str" cm="1">
        <f t="array" ref="E1009">_xlfn.IFS(ISTEXT(citizen_services_records_log!E1009),PROPER(citizen_services_records_log!E1009),ISBLANK(citizen_services_records_log!E1009),"None")</f>
        <v>Lindiwe Botha</v>
      </c>
      <c r="F1009" s="6" cm="1">
        <f t="array" ref="F1009">_xlfn.IFS(ISBLANK(citizen_services_records_log!F1009),"None", TYPE(citizen_services_records_log!F1009)=1,citizen_services_records_log!F1009,citizen_services_records_log!F1009="ID NOT PROVIDED","ID not provided" )</f>
        <v>5000000000000</v>
      </c>
      <c r="G1009" s="4">
        <f>IF(ISBLANK(citizen_services_records_log!G1009),"None",IF(ISNUMBER(citizen_services_records_log!G1009),citizen_services_records_log!G1009,DATE(RIGHT(citizen_services_records_log!G1009,4),MID(citizen_services_records_log!G1009,4,2),LEFT(citizen_services_records_log!G1009,2))))</f>
        <v>18316</v>
      </c>
      <c r="H1009" s="5" t="str" cm="1">
        <f t="array" ref="H1009">_xlfn.IFS(citizen_services_records_log!H1009="M", "Male", citizen_services_records_log!H1009 = "F", "Female", citizen_services_records_log!H1009="male", "Male", citizen_services_records_log!H1009="female","Female", ISBLANK(citizen_services_records_log!H1009),"None", citizen_services_records_log!H1009 = "Female", "Female", citizen_services_records_log!H1009="Male","Male")</f>
        <v>Male</v>
      </c>
      <c r="I1009" s="6" t="str">
        <f>IF(OR(ISBLANK(citizen_services_records_log!I1009),UPPER(TRIM(citizen_services_records_log!I1009))="N/A"),"None",_xlfn.LET(_xlpm.d,RIGHT(SUBSTITUTE(SUBSTITUTE(SUBSTITUTE(SUBSTITUTE(citizen_services_records_log!I1009," ",""),"-",""),"(",""),")",""),9),"0"&amp;LEFT(_xlpm.d,2)&amp;" "&amp;MID(_xlpm.d,3,3)&amp;" "&amp;RIGHT(_xlpm.d,4)))</f>
        <v>083 661 4153</v>
      </c>
      <c r="J1009" s="5" t="str" cm="1">
        <f t="array" ref="J1009">_xlfn.IFS(ISTEXT(citizen_services_records_log!J1009),citizen_services_records_log!J1009,ISBLANK(citizen_services_records_log!J1009),"None")</f>
        <v>None</v>
      </c>
      <c r="K1009" s="5" t="str" cm="1">
        <f t="array" ref="K1009">_xlfn.IFS(ISTEXT(citizen_services_records_log!K1009),citizen_services_records_log!K1009, ISBLANK(citizen_services_records_log!K1009),"None")</f>
        <v>None</v>
      </c>
      <c r="L1009" s="5" t="str" cm="1">
        <f t="array" ref="L1009">SUBSTITUTE(PROPER(_xlfn.IFS(ISTEXT(citizen_services_records_log!L1009),citizen_services_records_log!L1009, ISBLANK(citizen_services_records_log!L1009),"None")),"Id","ID",1)</f>
        <v>Under Review</v>
      </c>
      <c r="M1009" s="5" t="str" cm="1">
        <f t="array" ref="M1009">IF(citizen_services_records_log!M1009 = "Re-opened","Re-opened",PROPER(_xlfn.IFS(ISTEXT(citizen_services_records_log!M1009),citizen_services_records_log!M1009, ISBLANK(citizen_services_records_log!M1009),"None")))</f>
        <v>Captured</v>
      </c>
      <c r="N1009" s="5" t="str" cm="1">
        <f t="array" ref="N1009">(_xlfn.IFS(ISTEXT(citizen_services_records_log!N1009),citizen_services_records_log!N1009,ISBLANK(citizen_services_records_log!N1009),"None"))</f>
        <v>Q003</v>
      </c>
      <c r="O1009" s="5" t="str" cm="1">
        <f t="array" ref="O1009">_xlfn.IFS(ISTEXT(citizen_services_records_log!O1009),PROPER(citizen_services_records_log!O1009),ISBLANK(citizen_services_records_log!O1009),"None")</f>
        <v>Marius Mahlangu</v>
      </c>
      <c r="P1009" s="4" t="str">
        <f>IF(ISBLANK(citizen_services_records_log!P1009),"None",IF(ISNUMBER(citizen_services_records_log!P1009),citizen_services_records_log!P1009,DATE(RIGHT(citizen_services_records_log!P1009,4),MID(citizen_services_records_log!P1009,4,2),LEFT(citizen_services_records_log!P1009,2))))</f>
        <v>None</v>
      </c>
      <c r="Q1009" s="5" t="str" cm="1">
        <f t="array" ref="Q1009">SUBSTITUTE(_xlfn.IFS(ISTEXT(citizen_services_records_log!Q1009),PROPER(citizen_services_records_log!Q1009),ISBLANK(citizen_services_records_log!Q1009),"None"),"Id","ID",1)</f>
        <v>Home Affairs System Down For Maintenance During Visit</v>
      </c>
    </row>
    <row r="1010" spans="1:17" x14ac:dyDescent="0.3">
      <c r="A1010" s="5" t="str">
        <f>IF(ISBLANK(citizen_services_records_log!A1010),"None",(CONCATENATE(UPPER(_xlfn.TEXTBEFORE(SUBSTITUTE(citizen_services_records_log!A1010, "-", ""), {"0","1","2","3","4","5","6","7","8","9"}, 1)),"-",RIGHT(citizen_services_records_log!A1010,6))))</f>
        <v>CLN-000639</v>
      </c>
      <c r="B1010" s="2">
        <f>IF(ISBLANK(citizen_services_records_log!B1010),"None",IF(ISNUMBER(citizen_services_records_log!B1010),citizen_services_records_log!B1010,DATE(RIGHT(citizen_services_records_log!B1010,4),MID(citizen_services_records_log!B1010,4,2),LEFT(citizen_services_records_log!B1010,2))))</f>
        <v>46072</v>
      </c>
      <c r="C1010" s="5" t="str">
        <f>IF(citizen_services_records_log!C1010 = "SASSA Grant Status Enquiry","SASSA - Grant Status Enquiry",IF(citizen_services_records_log!C1010 = "SASSA Grant Application",  "SASSA - Grant Application", IF(citizen_services_records_log!C1010=0,"None", citizen_services_records_log!C1010)))</f>
        <v>Clinic - General Consultation</v>
      </c>
      <c r="D1010" s="5" t="str" cm="1">
        <f t="array" ref="D1010">_xlfn.IFS(ISTEXT(citizen_services_records_log!D1010),PROPER(citizen_services_records_log!D1010),ISBLANK(citizen_services_records_log!D1010),"None")</f>
        <v>Vereeniging Home Affairs</v>
      </c>
      <c r="E1010" s="5" t="str" cm="1">
        <f t="array" ref="E1010">_xlfn.IFS(ISTEXT(citizen_services_records_log!E1010),PROPER(citizen_services_records_log!E1010),ISBLANK(citizen_services_records_log!E1010),"None")</f>
        <v>Lindiwe Dlamini</v>
      </c>
      <c r="F1010" s="6" cm="1">
        <f t="array" ref="F1010">_xlfn.IFS(ISBLANK(citizen_services_records_log!F1010),"None", TYPE(citizen_services_records_log!F1010)=1,citizen_services_records_log!F1010,citizen_services_records_log!F1010="ID NOT PROVIDED","ID not provided" )</f>
        <v>4900000000000</v>
      </c>
      <c r="G1010" s="4">
        <f>IF(ISBLANK(citizen_services_records_log!G1010),"None",IF(ISNUMBER(citizen_services_records_log!G1010),citizen_services_records_log!G1010,DATE(RIGHT(citizen_services_records_log!G1010,4),MID(citizen_services_records_log!G1010,4,2),LEFT(citizen_services_records_log!G1010,2))))</f>
        <v>17942</v>
      </c>
      <c r="H1010" s="5" t="str" cm="1">
        <f t="array" ref="H1010">_xlfn.IFS(citizen_services_records_log!H1010="M", "Male", citizen_services_records_log!H1010 = "F", "Female", citizen_services_records_log!H1010="male", "Male", citizen_services_records_log!H1010="female","Female", ISBLANK(citizen_services_records_log!H1010),"None", citizen_services_records_log!H1010 = "Female", "Female", citizen_services_records_log!H1010="Male","Male")</f>
        <v>Female</v>
      </c>
      <c r="I1010" s="6" t="str">
        <f>IF(OR(ISBLANK(citizen_services_records_log!I1010),UPPER(TRIM(citizen_services_records_log!I1010))="N/A"),"None",_xlfn.LET(_xlpm.d,RIGHT(SUBSTITUTE(SUBSTITUTE(SUBSTITUTE(SUBSTITUTE(citizen_services_records_log!I1010," ",""),"-",""),"(",""),")",""),9),"0"&amp;LEFT(_xlpm.d,2)&amp;" "&amp;MID(_xlpm.d,3,3)&amp;" "&amp;RIGHT(_xlpm.d,4)))</f>
        <v>071 385 6916</v>
      </c>
      <c r="J1010" s="5" t="str" cm="1">
        <f t="array" ref="J1010">_xlfn.IFS(ISTEXT(citizen_services_records_log!J1010),citizen_services_records_log!J1010,ISBLANK(citizen_services_records_log!J1010),"None")</f>
        <v>Ward 21</v>
      </c>
      <c r="K1010" s="5" t="str" cm="1">
        <f t="array" ref="K1010">_xlfn.IFS(ISTEXT(citizen_services_records_log!K1010),citizen_services_records_log!K1010, ISBLANK(citizen_services_records_log!K1010),"None")</f>
        <v>None</v>
      </c>
      <c r="L1010" s="5" t="str" cm="1">
        <f t="array" ref="L1010">SUBSTITUTE(PROPER(_xlfn.IFS(ISTEXT(citizen_services_records_log!L1010),citizen_services_records_log!L1010, ISBLANK(citizen_services_records_log!L1010),"None")),"Id","ID",1)</f>
        <v>Rejected</v>
      </c>
      <c r="M1010" s="5" t="str" cm="1">
        <f t="array" ref="M1010">IF(citizen_services_records_log!M1010 = "Re-opened","Re-opened",PROPER(_xlfn.IFS(ISTEXT(citizen_services_records_log!M1010),citizen_services_records_log!M1010, ISBLANK(citizen_services_records_log!M1010),"None")))</f>
        <v>Awaiting Documents</v>
      </c>
      <c r="N1010" s="5" t="str" cm="1">
        <f t="array" ref="N1010">(_xlfn.IFS(ISTEXT(citizen_services_records_log!N1010),citizen_services_records_log!N1010,ISBLANK(citizen_services_records_log!N1010),"None"))</f>
        <v>Q077</v>
      </c>
      <c r="O1010" s="5" t="str" cm="1">
        <f t="array" ref="O1010">_xlfn.IFS(ISTEXT(citizen_services_records_log!O1010),PROPER(citizen_services_records_log!O1010),ISBLANK(citizen_services_records_log!O1010),"None")</f>
        <v>Busisiwe Sithole</v>
      </c>
      <c r="P1010" s="4" t="str">
        <f>IF(ISBLANK(citizen_services_records_log!P1010),"None",IF(ISNUMBER(citizen_services_records_log!P1010),citizen_services_records_log!P1010,DATE(RIGHT(citizen_services_records_log!P1010,4),MID(citizen_services_records_log!P1010,4,2),LEFT(citizen_services_records_log!P1010,2))))</f>
        <v>None</v>
      </c>
      <c r="Q1010" s="5" t="str" cm="1">
        <f t="array" ref="Q1010">SUBSTITUTE(_xlfn.IFS(ISTEXT(citizen_services_records_log!Q1010),PROPER(citizen_services_records_log!Q1010),ISBLANK(citizen_services_records_log!Q1010),"None"),"Id","ID",1)</f>
        <v>Incorrect ID Number Provided Initially, Corrected</v>
      </c>
    </row>
    <row r="1011" spans="1:17" x14ac:dyDescent="0.3">
      <c r="A1011" s="5" t="str">
        <f>IF(ISBLANK(citizen_services_records_log!A1011),"None",(CONCATENATE(UPPER(_xlfn.TEXTBEFORE(SUBSTITUTE(citizen_services_records_log!A1011, "-", ""), {"0","1","2","3","4","5","6","7","8","9"}, 1)),"-",RIGHT(citizen_services_records_log!A1011,6))))</f>
        <v>CLN-000045</v>
      </c>
      <c r="B1011" s="2">
        <f>IF(ISBLANK(citizen_services_records_log!B1011),"None",IF(ISNUMBER(citizen_services_records_log!B1011),citizen_services_records_log!B1011,DATE(RIGHT(citizen_services_records_log!B1011,4),MID(citizen_services_records_log!B1011,4,2),LEFT(citizen_services_records_log!B1011,2))))</f>
        <v>46250</v>
      </c>
      <c r="C1011" s="5" t="str">
        <f>IF(citizen_services_records_log!C1011 = "SASSA Grant Status Enquiry","SASSA - Grant Status Enquiry",IF(citizen_services_records_log!C1011 = "SASSA Grant Application",  "SASSA - Grant Application", IF(citizen_services_records_log!C1011=0,"None", citizen_services_records_log!C1011)))</f>
        <v>Clinic - Immunisation</v>
      </c>
      <c r="D1011" s="5" t="str" cm="1">
        <f t="array" ref="D1011">_xlfn.IFS(ISTEXT(citizen_services_records_log!D1011),PROPER(citizen_services_records_log!D1011),ISBLANK(citizen_services_records_log!D1011),"None")</f>
        <v>Vanderbijlpark Home Affairs</v>
      </c>
      <c r="E1011" s="5" t="str" cm="1">
        <f t="array" ref="E1011">_xlfn.IFS(ISTEXT(citizen_services_records_log!E1011),PROPER(citizen_services_records_log!E1011),ISBLANK(citizen_services_records_log!E1011),"None")</f>
        <v>Zodwa Fourie</v>
      </c>
      <c r="F1011" s="6" cm="1">
        <f t="array" ref="F1011">_xlfn.IFS(ISBLANK(citizen_services_records_log!F1011),"None", TYPE(citizen_services_records_log!F1011)=1,citizen_services_records_log!F1011,citizen_services_records_log!F1011="ID NOT PROVIDED","ID not provided" )</f>
        <v>2110000000000</v>
      </c>
      <c r="G1011" s="4">
        <f>IF(ISBLANK(citizen_services_records_log!G1011),"None",IF(ISNUMBER(citizen_services_records_log!G1011),citizen_services_records_log!G1011,DATE(RIGHT(citizen_services_records_log!G1011,4),MID(citizen_services_records_log!G1011,4,2),LEFT(citizen_services_records_log!G1011,2))))</f>
        <v>44448</v>
      </c>
      <c r="H1011" s="5" t="str" cm="1">
        <f t="array" ref="H1011">_xlfn.IFS(citizen_services_records_log!H1011="M", "Male", citizen_services_records_log!H1011 = "F", "Female", citizen_services_records_log!H1011="male", "Male", citizen_services_records_log!H1011="female","Female", ISBLANK(citizen_services_records_log!H1011),"None", citizen_services_records_log!H1011 = "Female", "Female", citizen_services_records_log!H1011="Male","Male")</f>
        <v>Female</v>
      </c>
      <c r="I1011" s="6" t="str">
        <f>IF(OR(ISBLANK(citizen_services_records_log!I1011),UPPER(TRIM(citizen_services_records_log!I1011))="N/A"),"None",_xlfn.LET(_xlpm.d,RIGHT(SUBSTITUTE(SUBSTITUTE(SUBSTITUTE(SUBSTITUTE(citizen_services_records_log!I1011," ",""),"-",""),"(",""),")",""),9),"0"&amp;LEFT(_xlpm.d,2)&amp;" "&amp;MID(_xlpm.d,3,3)&amp;" "&amp;RIGHT(_xlpm.d,4)))</f>
        <v>None</v>
      </c>
      <c r="J1011" s="5" t="str" cm="1">
        <f t="array" ref="J1011">_xlfn.IFS(ISTEXT(citizen_services_records_log!J1011),citizen_services_records_log!J1011,ISBLANK(citizen_services_records_log!J1011),"None")</f>
        <v>Ward 3 (Informal Settlement)</v>
      </c>
      <c r="K1011" s="5" t="str" cm="1">
        <f t="array" ref="K1011">_xlfn.IFS(ISTEXT(citizen_services_records_log!K1011),citizen_services_records_log!K1011, ISBLANK(citizen_services_records_log!K1011),"None")</f>
        <v>None</v>
      </c>
      <c r="L1011" s="5" t="str" cm="1">
        <f t="array" ref="L1011">SUBSTITUTE(PROPER(_xlfn.IFS(ISTEXT(citizen_services_records_log!L1011),citizen_services_records_log!L1011, ISBLANK(citizen_services_records_log!L1011),"None")),"Id","ID",1)</f>
        <v>Awaiting Home Affairs Confirmation</v>
      </c>
      <c r="M1011" s="5" t="str" cm="1">
        <f t="array" ref="M1011">IF(citizen_services_records_log!M1011 = "Re-opened","Re-opened",PROPER(_xlfn.IFS(ISTEXT(citizen_services_records_log!M1011),citizen_services_records_log!M1011, ISBLANK(citizen_services_records_log!M1011),"None")))</f>
        <v>Pending</v>
      </c>
      <c r="N1011" s="5" t="str" cm="1">
        <f t="array" ref="N1011">(_xlfn.IFS(ISTEXT(citizen_services_records_log!N1011),citizen_services_records_log!N1011,ISBLANK(citizen_services_records_log!N1011),"None"))</f>
        <v>Q018</v>
      </c>
      <c r="O1011" s="5" t="str" cm="1">
        <f t="array" ref="O1011">_xlfn.IFS(ISTEXT(citizen_services_records_log!O1011),PROPER(citizen_services_records_log!O1011),ISBLANK(citizen_services_records_log!O1011),"None")</f>
        <v>Busisiwe Sithole</v>
      </c>
      <c r="P1011" s="4">
        <f>IF(ISBLANK(citizen_services_records_log!P1011),"None",IF(ISNUMBER(citizen_services_records_log!P1011),citizen_services_records_log!P1011,DATE(RIGHT(citizen_services_records_log!P1011,4),MID(citizen_services_records_log!P1011,4,2),LEFT(citizen_services_records_log!P1011,2))))</f>
        <v>46275</v>
      </c>
      <c r="Q1011" s="5" t="str" cm="1">
        <f t="array" ref="Q1011">SUBSTITUTE(_xlfn.IFS(ISTEXT(citizen_services_records_log!Q1011),PROPER(citizen_services_records_log!Q1011),ISBLANK(citizen_services_records_log!Q1011),"None"),"Id","ID",1)</f>
        <v>Grant Payment Query - Referred To Sassa Call Centre</v>
      </c>
    </row>
    <row r="1012" spans="1:17" x14ac:dyDescent="0.3">
      <c r="A1012" s="5" t="str">
        <f>IF(ISBLANK(citizen_services_records_log!A1012),"None",(CONCATENATE(UPPER(_xlfn.TEXTBEFORE(SUBSTITUTE(citizen_services_records_log!A1012, "-", ""), {"0","1","2","3","4","5","6","7","8","9"}, 1)),"-",RIGHT(citizen_services_records_log!A1012,6))))</f>
        <v>DHA-000475</v>
      </c>
      <c r="B1012" s="2">
        <f>IF(ISBLANK(citizen_services_records_log!B1012),"None",IF(ISNUMBER(citizen_services_records_log!B1012),citizen_services_records_log!B1012,DATE(RIGHT(citizen_services_records_log!B1012,4),MID(citizen_services_records_log!B1012,4,2),LEFT(citizen_services_records_log!B1012,2))))</f>
        <v>45990</v>
      </c>
      <c r="C1012" s="5" t="str">
        <f>IF(citizen_services_records_log!C1012 = "SASSA Grant Status Enquiry","SASSA - Grant Status Enquiry",IF(citizen_services_records_log!C1012 = "SASSA Grant Application",  "SASSA - Grant Application", IF(citizen_services_records_log!C1012=0,"None", citizen_services_records_log!C1012)))</f>
        <v>Home Affairs - ID Application</v>
      </c>
      <c r="D1012" s="5" t="str" cm="1">
        <f t="array" ref="D1012">_xlfn.IFS(ISTEXT(citizen_services_records_log!D1012),PROPER(citizen_services_records_log!D1012),ISBLANK(citizen_services_records_log!D1012),"None")</f>
        <v>Sebokeng Sassa Office</v>
      </c>
      <c r="E1012" s="5" t="str" cm="1">
        <f t="array" ref="E1012">_xlfn.IFS(ISTEXT(citizen_services_records_log!E1012),PROPER(citizen_services_records_log!E1012),ISBLANK(citizen_services_records_log!E1012),"None")</f>
        <v>Zodwa Mokoena</v>
      </c>
      <c r="F1012" s="6" cm="1">
        <f t="array" ref="F1012">_xlfn.IFS(ISBLANK(citizen_services_records_log!F1012),"None", TYPE(citizen_services_records_log!F1012)=1,citizen_services_records_log!F1012,citizen_services_records_log!F1012="ID NOT PROVIDED","ID not provided" )</f>
        <v>9010000000000</v>
      </c>
      <c r="G1012" s="4">
        <f>IF(ISBLANK(citizen_services_records_log!G1012),"None",IF(ISNUMBER(citizen_services_records_log!G1012),citizen_services_records_log!G1012,DATE(RIGHT(citizen_services_records_log!G1012,4),MID(citizen_services_records_log!G1012,4,2),LEFT(citizen_services_records_log!G1012,2))))</f>
        <v>33153</v>
      </c>
      <c r="H1012" s="5" t="str" cm="1">
        <f t="array" ref="H1012">_xlfn.IFS(citizen_services_records_log!H1012="M", "Male", citizen_services_records_log!H1012 = "F", "Female", citizen_services_records_log!H1012="male", "Male", citizen_services_records_log!H1012="female","Female", ISBLANK(citizen_services_records_log!H1012),"None", citizen_services_records_log!H1012 = "Female", "Female", citizen_services_records_log!H1012="Male","Male")</f>
        <v>Male</v>
      </c>
      <c r="I1012" s="6" t="str">
        <f>IF(OR(ISBLANK(citizen_services_records_log!I1012),UPPER(TRIM(citizen_services_records_log!I1012))="N/A"),"None",_xlfn.LET(_xlpm.d,RIGHT(SUBSTITUTE(SUBSTITUTE(SUBSTITUTE(SUBSTITUTE(citizen_services_records_log!I1012," ",""),"-",""),"(",""),")",""),9),"0"&amp;LEFT(_xlpm.d,2)&amp;" "&amp;MID(_xlpm.d,3,3)&amp;" "&amp;RIGHT(_xlpm.d,4)))</f>
        <v>None</v>
      </c>
      <c r="J1012" s="5" t="str" cm="1">
        <f t="array" ref="J1012">_xlfn.IFS(ISTEXT(citizen_services_records_log!J1012),citizen_services_records_log!J1012,ISBLANK(citizen_services_records_log!J1012),"None")</f>
        <v>Ward 3</v>
      </c>
      <c r="K1012" s="5" t="str" cm="1">
        <f t="array" ref="K1012">_xlfn.IFS(ISTEXT(citizen_services_records_log!K1012),citizen_services_records_log!K1012, ISBLANK(citizen_services_records_log!K1012),"None")</f>
        <v>None</v>
      </c>
      <c r="L1012" s="5" t="str" cm="1">
        <f t="array" ref="L1012">SUBSTITUTE(PROPER(_xlfn.IFS(ISTEXT(citizen_services_records_log!L1012),citizen_services_records_log!L1012, ISBLANK(citizen_services_records_log!L1012),"None")),"Id","ID",1)</f>
        <v>Awaiting Home Affairs Confirmation</v>
      </c>
      <c r="M1012" s="5" t="str" cm="1">
        <f t="array" ref="M1012">IF(citizen_services_records_log!M1012 = "Re-opened","Re-opened",PROPER(_xlfn.IFS(ISTEXT(citizen_services_records_log!M1012),citizen_services_records_log!M1012, ISBLANK(citizen_services_records_log!M1012),"None")))</f>
        <v>Closed</v>
      </c>
      <c r="N1012" s="5" t="str" cm="1">
        <f t="array" ref="N1012">(_xlfn.IFS(ISTEXT(citizen_services_records_log!N1012),citizen_services_records_log!N1012,ISBLANK(citizen_services_records_log!N1012),"None"))</f>
        <v>Q156</v>
      </c>
      <c r="O1012" s="5" t="str" cm="1">
        <f t="array" ref="O1012">_xlfn.IFS(ISTEXT(citizen_services_records_log!O1012),PROPER(citizen_services_records_log!O1012),ISBLANK(citizen_services_records_log!O1012),"None")</f>
        <v>Refilwe Radebe</v>
      </c>
      <c r="P1012" s="4">
        <f>IF(ISBLANK(citizen_services_records_log!P1012),"None",IF(ISNUMBER(citizen_services_records_log!P1012),citizen_services_records_log!P1012,DATE(RIGHT(citizen_services_records_log!P1012,4),MID(citizen_services_records_log!P1012,4,2),LEFT(citizen_services_records_log!P1012,2))))</f>
        <v>46006</v>
      </c>
      <c r="Q1012" s="5" t="str" cm="1">
        <f t="array" ref="Q1012">SUBSTITUTE(_xlfn.IFS(ISTEXT(citizen_services_records_log!Q1012),PROPER(citizen_services_records_log!Q1012),ISBLANK(citizen_services_records_log!Q1012),"None"),"Id","ID",1)</f>
        <v>Home Affairs System Down For Maintenance During Visit</v>
      </c>
    </row>
    <row r="1013" spans="1:17" x14ac:dyDescent="0.3">
      <c r="A1013" s="5" t="str">
        <f>IF(ISBLANK(citizen_services_records_log!A1013),"None",(CONCATENATE(UPPER(_xlfn.TEXTBEFORE(SUBSTITUTE(citizen_services_records_log!A1013, "-", ""), {"0","1","2","3","4","5","6","7","8","9"}, 1)),"-",RIGHT(citizen_services_records_log!A1013,6))))</f>
        <v>SASSA-000265</v>
      </c>
      <c r="B1013" s="2">
        <f>IF(ISBLANK(citizen_services_records_log!B1013),"None",IF(ISNUMBER(citizen_services_records_log!B1013),citizen_services_records_log!B1013,DATE(RIGHT(citizen_services_records_log!B1013,4),MID(citizen_services_records_log!B1013,4,2),LEFT(citizen_services_records_log!B1013,2))))</f>
        <v>46103</v>
      </c>
      <c r="C1013" s="5" t="str">
        <f>IF(citizen_services_records_log!C1013 = "SASSA Grant Status Enquiry","SASSA - Grant Status Enquiry",IF(citizen_services_records_log!C1013 = "SASSA Grant Application",  "SASSA - Grant Application", IF(citizen_services_records_log!C1013=0,"None", citizen_services_records_log!C1013)))</f>
        <v>SASSA - Grant Status Enquiry</v>
      </c>
      <c r="D1013" s="5" t="str" cm="1">
        <f t="array" ref="D1013">_xlfn.IFS(ISTEXT(citizen_services_records_log!D1013),PROPER(citizen_services_records_log!D1013),ISBLANK(citizen_services_records_log!D1013),"None")</f>
        <v>Boipatong Clinic</v>
      </c>
      <c r="E1013" s="5" t="str" cm="1">
        <f t="array" ref="E1013">_xlfn.IFS(ISTEXT(citizen_services_records_log!E1013),PROPER(citizen_services_records_log!E1013),ISBLANK(citizen_services_records_log!E1013),"None")</f>
        <v>Kagiso Steyn</v>
      </c>
      <c r="F1013" s="6" cm="1">
        <f t="array" ref="F1013">_xlfn.IFS(ISBLANK(citizen_services_records_log!F1013),"None", TYPE(citizen_services_records_log!F1013)=1,citizen_services_records_log!F1013,citizen_services_records_log!F1013="ID NOT PROVIDED","ID not provided" )</f>
        <v>9610000000000</v>
      </c>
      <c r="G1013" s="4">
        <f>IF(ISBLANK(citizen_services_records_log!G1013),"None",IF(ISNUMBER(citizen_services_records_log!G1013),citizen_services_records_log!G1013,DATE(RIGHT(citizen_services_records_log!G1013,4),MID(citizen_services_records_log!G1013,4,2),LEFT(citizen_services_records_log!G1013,2))))</f>
        <v>35101</v>
      </c>
      <c r="H1013" s="5" t="str" cm="1">
        <f t="array" ref="H1013">_xlfn.IFS(citizen_services_records_log!H1013="M", "Male", citizen_services_records_log!H1013 = "F", "Female", citizen_services_records_log!H1013="male", "Male", citizen_services_records_log!H1013="female","Female", ISBLANK(citizen_services_records_log!H1013),"None", citizen_services_records_log!H1013 = "Female", "Female", citizen_services_records_log!H1013="Male","Male")</f>
        <v>Male</v>
      </c>
      <c r="I1013" s="6" t="str">
        <f>IF(OR(ISBLANK(citizen_services_records_log!I1013),UPPER(TRIM(citizen_services_records_log!I1013))="N/A"),"None",_xlfn.LET(_xlpm.d,RIGHT(SUBSTITUTE(SUBSTITUTE(SUBSTITUTE(SUBSTITUTE(citizen_services_records_log!I1013," ",""),"-",""),"(",""),")",""),9),"0"&amp;LEFT(_xlpm.d,2)&amp;" "&amp;MID(_xlpm.d,3,3)&amp;" "&amp;RIGHT(_xlpm.d,4)))</f>
        <v>065 942 4334</v>
      </c>
      <c r="J1013" s="5" t="str" cm="1">
        <f t="array" ref="J1013">_xlfn.IFS(ISTEXT(citizen_services_records_log!J1013),citizen_services_records_log!J1013,ISBLANK(citizen_services_records_log!J1013),"None")</f>
        <v>Ward 16</v>
      </c>
      <c r="K1013" s="5" t="str" cm="1">
        <f t="array" ref="K1013">_xlfn.IFS(ISTEXT(citizen_services_records_log!K1013),citizen_services_records_log!K1013, ISBLANK(citizen_services_records_log!K1013),"None")</f>
        <v>Foster Child Grant</v>
      </c>
      <c r="L1013" s="5" t="str" cm="1">
        <f t="array" ref="L1013">SUBSTITUTE(PROPER(_xlfn.IFS(ISTEXT(citizen_services_records_log!L1013),citizen_services_records_log!L1013, ISBLANK(citizen_services_records_log!L1013),"None")),"Id","ID",1)</f>
        <v>Under Review</v>
      </c>
      <c r="M1013" s="5" t="str" cm="1">
        <f t="array" ref="M1013">IF(citizen_services_records_log!M1013 = "Re-opened","Re-opened",PROPER(_xlfn.IFS(ISTEXT(citizen_services_records_log!M1013),citizen_services_records_log!M1013, ISBLANK(citizen_services_records_log!M1013),"None")))</f>
        <v>Awaiting Documents</v>
      </c>
      <c r="N1013" s="5" t="str" cm="1">
        <f t="array" ref="N1013">(_xlfn.IFS(ISTEXT(citizen_services_records_log!N1013),citizen_services_records_log!N1013,ISBLANK(citizen_services_records_log!N1013),"None"))</f>
        <v>Q012</v>
      </c>
      <c r="O1013" s="5" t="str" cm="1">
        <f t="array" ref="O1013">_xlfn.IFS(ISTEXT(citizen_services_records_log!O1013),PROPER(citizen_services_records_log!O1013),ISBLANK(citizen_services_records_log!O1013),"None")</f>
        <v>Zanele Mahlangu</v>
      </c>
      <c r="P1013" s="4" t="str">
        <f>IF(ISBLANK(citizen_services_records_log!P1013),"None",IF(ISNUMBER(citizen_services_records_log!P1013),citizen_services_records_log!P1013,DATE(RIGHT(citizen_services_records_log!P1013,4),MID(citizen_services_records_log!P1013,4,2),LEFT(citizen_services_records_log!P1013,2))))</f>
        <v>None</v>
      </c>
      <c r="Q1013" s="5" t="str" cm="1">
        <f t="array" ref="Q1013">SUBSTITUTE(_xlfn.IFS(ISTEXT(citizen_services_records_log!Q1013),PROPER(citizen_services_records_log!Q1013),ISBLANK(citizen_services_records_log!Q1013),"None"),"Id","ID",1)</f>
        <v>Client To Return With Proof Of Residence</v>
      </c>
    </row>
    <row r="1014" spans="1:17" x14ac:dyDescent="0.3">
      <c r="A1014" s="5" t="str">
        <f>IF(ISBLANK(citizen_services_records_log!A1014),"None",(CONCATENATE(UPPER(_xlfn.TEXTBEFORE(SUBSTITUTE(citizen_services_records_log!A1014, "-", ""), {"0","1","2","3","4","5","6","7","8","9"}, 1)),"-",RIGHT(citizen_services_records_log!A1014,6))))</f>
        <v>SASSA-000065</v>
      </c>
      <c r="B1014" s="2">
        <f>IF(ISBLANK(citizen_services_records_log!B1014),"None",IF(ISNUMBER(citizen_services_records_log!B1014),citizen_services_records_log!B1014,DATE(RIGHT(citizen_services_records_log!B1014,4),MID(citizen_services_records_log!B1014,4,2),LEFT(citizen_services_records_log!B1014,2))))</f>
        <v>46138</v>
      </c>
      <c r="C1014" s="5" t="str">
        <f>IF(citizen_services_records_log!C1014 = "SASSA Grant Status Enquiry","SASSA - Grant Status Enquiry",IF(citizen_services_records_log!C1014 = "SASSA Grant Application",  "SASSA - Grant Application", IF(citizen_services_records_log!C1014=0,"None", citizen_services_records_log!C1014)))</f>
        <v>SASSA - Grant Application</v>
      </c>
      <c r="D1014" s="5" t="str" cm="1">
        <f t="array" ref="D1014">_xlfn.IFS(ISTEXT(citizen_services_records_log!D1014),PROPER(citizen_services_records_log!D1014),ISBLANK(citizen_services_records_log!D1014),"None")</f>
        <v>Evaton Sassa Office</v>
      </c>
      <c r="E1014" s="5" t="str" cm="1">
        <f t="array" ref="E1014">_xlfn.IFS(ISTEXT(citizen_services_records_log!E1014),PROPER(citizen_services_records_log!E1014),ISBLANK(citizen_services_records_log!E1014),"None")</f>
        <v>Zodwa Fourie</v>
      </c>
      <c r="F1014" s="6" cm="1">
        <f t="array" ref="F1014">_xlfn.IFS(ISBLANK(citizen_services_records_log!F1014),"None", TYPE(citizen_services_records_log!F1014)=1,citizen_services_records_log!F1014,citizen_services_records_log!F1014="ID NOT PROVIDED","ID not provided" )</f>
        <v>8810000000000</v>
      </c>
      <c r="G1014" s="4">
        <f>IF(ISBLANK(citizen_services_records_log!G1014),"None",IF(ISNUMBER(citizen_services_records_log!G1014),citizen_services_records_log!G1014,DATE(RIGHT(citizen_services_records_log!G1014,4),MID(citizen_services_records_log!G1014,4,2),LEFT(citizen_services_records_log!G1014,2))))</f>
        <v>32353</v>
      </c>
      <c r="H1014" s="5" t="str" cm="1">
        <f t="array" ref="H1014">_xlfn.IFS(citizen_services_records_log!H1014="M", "Male", citizen_services_records_log!H1014 = "F", "Female", citizen_services_records_log!H1014="male", "Male", citizen_services_records_log!H1014="female","Female", ISBLANK(citizen_services_records_log!H1014),"None", citizen_services_records_log!H1014 = "Female", "Female", citizen_services_records_log!H1014="Male","Male")</f>
        <v>Male</v>
      </c>
      <c r="I1014" s="6" t="str">
        <f>IF(OR(ISBLANK(citizen_services_records_log!I1014),UPPER(TRIM(citizen_services_records_log!I1014))="N/A"),"None",_xlfn.LET(_xlpm.d,RIGHT(SUBSTITUTE(SUBSTITUTE(SUBSTITUTE(SUBSTITUTE(citizen_services_records_log!I1014," ",""),"-",""),"(",""),")",""),9),"0"&amp;LEFT(_xlpm.d,2)&amp;" "&amp;MID(_xlpm.d,3,3)&amp;" "&amp;RIGHT(_xlpm.d,4)))</f>
        <v>070 941 7291</v>
      </c>
      <c r="J1014" s="5" t="str" cm="1">
        <f t="array" ref="J1014">_xlfn.IFS(ISTEXT(citizen_services_records_log!J1014),citizen_services_records_log!J1014,ISBLANK(citizen_services_records_log!J1014),"None")</f>
        <v>Ward 7</v>
      </c>
      <c r="K1014" s="5" t="str" cm="1">
        <f t="array" ref="K1014">_xlfn.IFS(ISTEXT(citizen_services_records_log!K1014),citizen_services_records_log!K1014, ISBLANK(citizen_services_records_log!K1014),"None")</f>
        <v>Care Dependency Grant</v>
      </c>
      <c r="L1014" s="5" t="str" cm="1">
        <f t="array" ref="L1014">SUBSTITUTE(PROPER(_xlfn.IFS(ISTEXT(citizen_services_records_log!L1014),citizen_services_records_log!L1014, ISBLANK(citizen_services_records_log!L1014),"None")),"Id","ID",1)</f>
        <v>Approved</v>
      </c>
      <c r="M1014" s="5" t="str" cm="1">
        <f t="array" ref="M1014">IF(citizen_services_records_log!M1014 = "Re-opened","Re-opened",PROPER(_xlfn.IFS(ISTEXT(citizen_services_records_log!M1014),citizen_services_records_log!M1014, ISBLANK(citizen_services_records_log!M1014),"None")))</f>
        <v>Resolved</v>
      </c>
      <c r="N1014" s="5" t="str" cm="1">
        <f t="array" ref="N1014">(_xlfn.IFS(ISTEXT(citizen_services_records_log!N1014),citizen_services_records_log!N1014,ISBLANK(citizen_services_records_log!N1014),"None"))</f>
        <v>Q017</v>
      </c>
      <c r="O1014" s="5" t="str" cm="1">
        <f t="array" ref="O1014">_xlfn.IFS(ISTEXT(citizen_services_records_log!O1014),PROPER(citizen_services_records_log!O1014),ISBLANK(citizen_services_records_log!O1014),"None")</f>
        <v>Marius Coetzee</v>
      </c>
      <c r="P1014" s="4" t="str">
        <f>IF(ISBLANK(citizen_services_records_log!P1014),"None",IF(ISNUMBER(citizen_services_records_log!P1014),citizen_services_records_log!P1014,DATE(RIGHT(citizen_services_records_log!P1014,4),MID(citizen_services_records_log!P1014,4,2),LEFT(citizen_services_records_log!P1014,2))))</f>
        <v>None</v>
      </c>
      <c r="Q1014" s="5" t="str" cm="1">
        <f t="array" ref="Q1014">SUBSTITUTE(_xlfn.IFS(ISTEXT(citizen_services_records_log!Q1014),PROPER(citizen_services_records_log!Q1014),ISBLANK(citizen_services_records_log!Q1014),"None"),"Id","ID",1)</f>
        <v>Applicant Is A Minor, Guardian Present And Documented</v>
      </c>
    </row>
    <row r="1015" spans="1:17" x14ac:dyDescent="0.3">
      <c r="A1015" s="5" t="str">
        <f>IF(ISBLANK(citizen_services_records_log!A1015),"None",(CONCATENATE(UPPER(_xlfn.TEXTBEFORE(SUBSTITUTE(citizen_services_records_log!A1015, "-", ""), {"0","1","2","3","4","5","6","7","8","9"}, 1)),"-",RIGHT(citizen_services_records_log!A1015,6))))</f>
        <v>SASSA-001036</v>
      </c>
      <c r="B1015" s="2">
        <f>IF(ISBLANK(citizen_services_records_log!B1015),"None",IF(ISNUMBER(citizen_services_records_log!B1015),citizen_services_records_log!B1015,DATE(RIGHT(citizen_services_records_log!B1015,4),MID(citizen_services_records_log!B1015,4,2),LEFT(citizen_services_records_log!B1015,2))))</f>
        <v>46122</v>
      </c>
      <c r="C1015" s="5" t="str">
        <f>IF(citizen_services_records_log!C1015 = "SASSA Grant Status Enquiry","SASSA - Grant Status Enquiry",IF(citizen_services_records_log!C1015 = "SASSA Grant Application",  "SASSA - Grant Application", IF(citizen_services_records_log!C1015=0,"None", citizen_services_records_log!C1015)))</f>
        <v>SASSA - Grant Application</v>
      </c>
      <c r="D1015" s="5" t="str" cm="1">
        <f t="array" ref="D1015">_xlfn.IFS(ISTEXT(citizen_services_records_log!D1015),PROPER(citizen_services_records_log!D1015),ISBLANK(citizen_services_records_log!D1015),"None")</f>
        <v>Emfuleni Municipal Office</v>
      </c>
      <c r="E1015" s="5" t="str" cm="1">
        <f t="array" ref="E1015">_xlfn.IFS(ISTEXT(citizen_services_records_log!E1015),PROPER(citizen_services_records_log!E1015),ISBLANK(citizen_services_records_log!E1015),"None")</f>
        <v>Nomvula Sithole</v>
      </c>
      <c r="F1015" s="6" cm="1">
        <f t="array" ref="F1015">_xlfn.IFS(ISBLANK(citizen_services_records_log!F1015),"None", TYPE(citizen_services_records_log!F1015)=1,citizen_services_records_log!F1015,citizen_services_records_log!F1015="ID NOT PROVIDED","ID not provided" )</f>
        <v>9810000000000</v>
      </c>
      <c r="G1015" s="4">
        <f>IF(ISBLANK(citizen_services_records_log!G1015),"None",IF(ISNUMBER(citizen_services_records_log!G1015),citizen_services_records_log!G1015,DATE(RIGHT(citizen_services_records_log!G1015,4),MID(citizen_services_records_log!G1015,4,2),LEFT(citizen_services_records_log!G1015,2))))</f>
        <v>35864</v>
      </c>
      <c r="H1015" s="5" t="str" cm="1">
        <f t="array" ref="H1015">_xlfn.IFS(citizen_services_records_log!H1015="M", "Male", citizen_services_records_log!H1015 = "F", "Female", citizen_services_records_log!H1015="male", "Male", citizen_services_records_log!H1015="female","Female", ISBLANK(citizen_services_records_log!H1015),"None", citizen_services_records_log!H1015 = "Female", "Female", citizen_services_records_log!H1015="Male","Male")</f>
        <v>None</v>
      </c>
      <c r="I1015" s="6" t="str">
        <f>IF(OR(ISBLANK(citizen_services_records_log!I1015),UPPER(TRIM(citizen_services_records_log!I1015))="N/A"),"None",_xlfn.LET(_xlpm.d,RIGHT(SUBSTITUTE(SUBSTITUTE(SUBSTITUTE(SUBSTITUTE(citizen_services_records_log!I1015," ",""),"-",""),"(",""),")",""),9),"0"&amp;LEFT(_xlpm.d,2)&amp;" "&amp;MID(_xlpm.d,3,3)&amp;" "&amp;RIGHT(_xlpm.d,4)))</f>
        <v>065 981 5952</v>
      </c>
      <c r="J1015" s="5" t="str" cm="1">
        <f t="array" ref="J1015">_xlfn.IFS(ISTEXT(citizen_services_records_log!J1015),citizen_services_records_log!J1015,ISBLANK(citizen_services_records_log!J1015),"None")</f>
        <v>Ward 21</v>
      </c>
      <c r="K1015" s="5" t="str" cm="1">
        <f t="array" ref="K1015">_xlfn.IFS(ISTEXT(citizen_services_records_log!K1015),citizen_services_records_log!K1015, ISBLANK(citizen_services_records_log!K1015),"None")</f>
        <v>Child Support Grant</v>
      </c>
      <c r="L1015" s="5" t="str" cm="1">
        <f t="array" ref="L1015">SUBSTITUTE(PROPER(_xlfn.IFS(ISTEXT(citizen_services_records_log!L1015),citizen_services_records_log!L1015, ISBLANK(citizen_services_records_log!L1015),"None")),"Id","ID",1)</f>
        <v>Complete</v>
      </c>
      <c r="M1015" s="5" t="str" cm="1">
        <f t="array" ref="M1015">IF(citizen_services_records_log!M1015 = "Re-opened","Re-opened",PROPER(_xlfn.IFS(ISTEXT(citizen_services_records_log!M1015),citizen_services_records_log!M1015, ISBLANK(citizen_services_records_log!M1015),"None")))</f>
        <v>None</v>
      </c>
      <c r="N1015" s="5" t="str" cm="1">
        <f t="array" ref="N1015">(_xlfn.IFS(ISTEXT(citizen_services_records_log!N1015),citizen_services_records_log!N1015,ISBLANK(citizen_services_records_log!N1015),"None"))</f>
        <v>Q155</v>
      </c>
      <c r="O1015" s="5" t="str" cm="1">
        <f t="array" ref="O1015">_xlfn.IFS(ISTEXT(citizen_services_records_log!O1015),PROPER(citizen_services_records_log!O1015),ISBLANK(citizen_services_records_log!O1015),"None")</f>
        <v>Andries Khumalo</v>
      </c>
      <c r="P1015" s="4" t="str">
        <f>IF(ISBLANK(citizen_services_records_log!P1015),"None",IF(ISNUMBER(citizen_services_records_log!P1015),citizen_services_records_log!P1015,DATE(RIGHT(citizen_services_records_log!P1015,4),MID(citizen_services_records_log!P1015,4,2),LEFT(citizen_services_records_log!P1015,2))))</f>
        <v>None</v>
      </c>
      <c r="Q1015" s="5" t="str" cm="1">
        <f t="array" ref="Q1015">SUBSTITUTE(_xlfn.IFS(ISTEXT(citizen_services_records_log!Q1015),PROPER(citizen_services_records_log!Q1015),ISBLANK(citizen_services_records_log!Q1015),"None"),"Id","ID",1)</f>
        <v>Incorrect ID Number Provided Initially, Corrected</v>
      </c>
    </row>
    <row r="1016" spans="1:17" x14ac:dyDescent="0.3">
      <c r="A1016" s="5" t="str">
        <f>IF(ISBLANK(citizen_services_records_log!A1016),"None",(CONCATENATE(UPPER(_xlfn.TEXTBEFORE(SUBSTITUTE(citizen_services_records_log!A1016, "-", ""), {"0","1","2","3","4","5","6","7","8","9"}, 1)),"-",RIGHT(citizen_services_records_log!A1016,6))))</f>
        <v>CLN-000215</v>
      </c>
      <c r="B1016" s="2">
        <f>IF(ISBLANK(citizen_services_records_log!B1016),"None",IF(ISNUMBER(citizen_services_records_log!B1016),citizen_services_records_log!B1016,DATE(RIGHT(citizen_services_records_log!B1016,4),MID(citizen_services_records_log!B1016,4,2),LEFT(citizen_services_records_log!B1016,2))))</f>
        <v>46300</v>
      </c>
      <c r="C1016" s="5" t="str">
        <f>IF(citizen_services_records_log!C1016 = "SASSA Grant Status Enquiry","SASSA - Grant Status Enquiry",IF(citizen_services_records_log!C1016 = "SASSA Grant Application",  "SASSA - Grant Application", IF(citizen_services_records_log!C1016=0,"None", citizen_services_records_log!C1016)))</f>
        <v>Clinic - Chronic Medication Collection</v>
      </c>
      <c r="D1016" s="5" t="str" cm="1">
        <f t="array" ref="D1016">_xlfn.IFS(ISTEXT(citizen_services_records_log!D1016),PROPER(citizen_services_records_log!D1016),ISBLANK(citizen_services_records_log!D1016),"None")</f>
        <v>Evaton Sassa Office</v>
      </c>
      <c r="E1016" s="5" t="str" cm="1">
        <f t="array" ref="E1016">_xlfn.IFS(ISTEXT(citizen_services_records_log!E1016),PROPER(citizen_services_records_log!E1016),ISBLANK(citizen_services_records_log!E1016),"None")</f>
        <v>Lindiwe Ndlovu</v>
      </c>
      <c r="F1016" s="6" cm="1">
        <f t="array" ref="F1016">_xlfn.IFS(ISBLANK(citizen_services_records_log!F1016),"None", TYPE(citizen_services_records_log!F1016)=1,citizen_services_records_log!F1016,citizen_services_records_log!F1016="ID NOT PROVIDED","ID not provided" )</f>
        <v>201000000000</v>
      </c>
      <c r="G1016" s="4">
        <f>IF(ISBLANK(citizen_services_records_log!G1016),"None",IF(ISNUMBER(citizen_services_records_log!G1016),citizen_services_records_log!G1016,DATE(RIGHT(citizen_services_records_log!G1016,4),MID(citizen_services_records_log!G1016,4,2),LEFT(citizen_services_records_log!G1016,2))))</f>
        <v>37278</v>
      </c>
      <c r="H1016" s="5" t="str" cm="1">
        <f t="array" ref="H1016">_xlfn.IFS(citizen_services_records_log!H1016="M", "Male", citizen_services_records_log!H1016 = "F", "Female", citizen_services_records_log!H1016="male", "Male", citizen_services_records_log!H1016="female","Female", ISBLANK(citizen_services_records_log!H1016),"None", citizen_services_records_log!H1016 = "Female", "Female", citizen_services_records_log!H1016="Male","Male")</f>
        <v>Female</v>
      </c>
      <c r="I1016" s="6" t="str">
        <f>IF(OR(ISBLANK(citizen_services_records_log!I1016),UPPER(TRIM(citizen_services_records_log!I1016))="N/A"),"None",_xlfn.LET(_xlpm.d,RIGHT(SUBSTITUTE(SUBSTITUTE(SUBSTITUTE(SUBSTITUTE(citizen_services_records_log!I1016," ",""),"-",""),"(",""),")",""),9),"0"&amp;LEFT(_xlpm.d,2)&amp;" "&amp;MID(_xlpm.d,3,3)&amp;" "&amp;RIGHT(_xlpm.d,4)))</f>
        <v>None</v>
      </c>
      <c r="J1016" s="5" t="str" cm="1">
        <f t="array" ref="J1016">_xlfn.IFS(ISTEXT(citizen_services_records_log!J1016),citizen_services_records_log!J1016,ISBLANK(citizen_services_records_log!J1016),"None")</f>
        <v>Ward 12</v>
      </c>
      <c r="K1016" s="5" t="str" cm="1">
        <f t="array" ref="K1016">_xlfn.IFS(ISTEXT(citizen_services_records_log!K1016),citizen_services_records_log!K1016, ISBLANK(citizen_services_records_log!K1016),"None")</f>
        <v>None</v>
      </c>
      <c r="L1016" s="5" t="str" cm="1">
        <f t="array" ref="L1016">SUBSTITUTE(PROPER(_xlfn.IFS(ISTEXT(citizen_services_records_log!L1016),citizen_services_records_log!L1016, ISBLANK(citizen_services_records_log!L1016),"None")),"Id","ID",1)</f>
        <v>Pending Verification</v>
      </c>
      <c r="M1016" s="5" t="str" cm="1">
        <f t="array" ref="M1016">IF(citizen_services_records_log!M1016 = "Re-opened","Re-opened",PROPER(_xlfn.IFS(ISTEXT(citizen_services_records_log!M1016),citizen_services_records_log!M1016, ISBLANK(citizen_services_records_log!M1016),"None")))</f>
        <v>Captured</v>
      </c>
      <c r="N1016" s="5" t="str" cm="1">
        <f t="array" ref="N1016">(_xlfn.IFS(ISTEXT(citizen_services_records_log!N1016),citizen_services_records_log!N1016,ISBLANK(citizen_services_records_log!N1016),"None"))</f>
        <v>Q067</v>
      </c>
      <c r="O1016" s="5" t="str" cm="1">
        <f t="array" ref="O1016">_xlfn.IFS(ISTEXT(citizen_services_records_log!O1016),PROPER(citizen_services_records_log!O1016),ISBLANK(citizen_services_records_log!O1016),"None")</f>
        <v>None</v>
      </c>
      <c r="P1016" s="4">
        <f>IF(ISBLANK(citizen_services_records_log!P1016),"None",IF(ISNUMBER(citizen_services_records_log!P1016),citizen_services_records_log!P1016,DATE(RIGHT(citizen_services_records_log!P1016,4),MID(citizen_services_records_log!P1016,4,2),LEFT(citizen_services_records_log!P1016,2))))</f>
        <v>46177</v>
      </c>
      <c r="Q1016" s="5" t="str" cm="1">
        <f t="array" ref="Q1016">SUBSTITUTE(_xlfn.IFS(ISTEXT(citizen_services_records_log!Q1016),PROPER(citizen_services_records_log!Q1016),ISBLANK(citizen_services_records_log!Q1016),"None"),"Id","ID",1)</f>
        <v>Elderly Applicant Assisted Due To Mobility Issues</v>
      </c>
    </row>
    <row r="1017" spans="1:17" x14ac:dyDescent="0.3">
      <c r="A1017" s="5" t="str">
        <f>IF(ISBLANK(citizen_services_records_log!A1017),"None",(CONCATENATE(UPPER(_xlfn.TEXTBEFORE(SUBSTITUTE(citizen_services_records_log!A1017, "-", ""), {"0","1","2","3","4","5","6","7","8","9"}, 1)),"-",RIGHT(citizen_services_records_log!A1017,6))))</f>
        <v>MUN-000136</v>
      </c>
      <c r="B1017" s="2">
        <f>IF(ISBLANK(citizen_services_records_log!B1017),"None",IF(ISNUMBER(citizen_services_records_log!B1017),citizen_services_records_log!B1017,DATE(RIGHT(citizen_services_records_log!B1017,4),MID(citizen_services_records_log!B1017,4,2),LEFT(citizen_services_records_log!B1017,2))))</f>
        <v>46037</v>
      </c>
      <c r="C1017" s="5" t="str">
        <f>IF(citizen_services_records_log!C1017 = "SASSA Grant Status Enquiry","SASSA - Grant Status Enquiry",IF(citizen_services_records_log!C1017 = "SASSA Grant Application",  "SASSA - Grant Application", IF(citizen_services_records_log!C1017=0,"None", citizen_services_records_log!C1017)))</f>
        <v>Municipal - Account Query</v>
      </c>
      <c r="D1017" s="5" t="str" cm="1">
        <f t="array" ref="D1017">_xlfn.IFS(ISTEXT(citizen_services_records_log!D1017),PROPER(citizen_services_records_log!D1017),ISBLANK(citizen_services_records_log!D1017),"None")</f>
        <v>Meyerton Municipal Office</v>
      </c>
      <c r="E1017" s="5" t="str" cm="1">
        <f t="array" ref="E1017">_xlfn.IFS(ISTEXT(citizen_services_records_log!E1017),PROPER(citizen_services_records_log!E1017),ISBLANK(citizen_services_records_log!E1017),"None")</f>
        <v>Refilwe Steyn</v>
      </c>
      <c r="F1017" s="6" cm="1">
        <f t="array" ref="F1017">_xlfn.IFS(ISBLANK(citizen_services_records_log!F1017),"None", TYPE(citizen_services_records_log!F1017)=1,citizen_services_records_log!F1017,citizen_services_records_log!F1017="ID NOT PROVIDED","ID not provided" )</f>
        <v>4700000000000</v>
      </c>
      <c r="G1017" s="4">
        <f>IF(ISBLANK(citizen_services_records_log!G1017),"None",IF(ISNUMBER(citizen_services_records_log!G1017),citizen_services_records_log!G1017,DATE(RIGHT(citizen_services_records_log!G1017,4),MID(citizen_services_records_log!G1017,4,2),LEFT(citizen_services_records_log!G1017,2))))</f>
        <v>17225</v>
      </c>
      <c r="H1017" s="5" t="str" cm="1">
        <f t="array" ref="H1017">_xlfn.IFS(citizen_services_records_log!H1017="M", "Male", citizen_services_records_log!H1017 = "F", "Female", citizen_services_records_log!H1017="male", "Male", citizen_services_records_log!H1017="female","Female", ISBLANK(citizen_services_records_log!H1017),"None", citizen_services_records_log!H1017 = "Female", "Female", citizen_services_records_log!H1017="Male","Male")</f>
        <v>Female</v>
      </c>
      <c r="I1017" s="6" t="str">
        <f>IF(OR(ISBLANK(citizen_services_records_log!I1017),UPPER(TRIM(citizen_services_records_log!I1017))="N/A"),"None",_xlfn.LET(_xlpm.d,RIGHT(SUBSTITUTE(SUBSTITUTE(SUBSTITUTE(SUBSTITUTE(citizen_services_records_log!I1017," ",""),"-",""),"(",""),")",""),9),"0"&amp;LEFT(_xlpm.d,2)&amp;" "&amp;MID(_xlpm.d,3,3)&amp;" "&amp;RIGHT(_xlpm.d,4)))</f>
        <v>082 997 0643</v>
      </c>
      <c r="J1017" s="5" t="str" cm="1">
        <f t="array" ref="J1017">_xlfn.IFS(ISTEXT(citizen_services_records_log!J1017),citizen_services_records_log!J1017,ISBLANK(citizen_services_records_log!J1017),"None")</f>
        <v>Ward 14</v>
      </c>
      <c r="K1017" s="5" t="str" cm="1">
        <f t="array" ref="K1017">_xlfn.IFS(ISTEXT(citizen_services_records_log!K1017),citizen_services_records_log!K1017, ISBLANK(citizen_services_records_log!K1017),"None")</f>
        <v>None</v>
      </c>
      <c r="L1017" s="5" t="str" cm="1">
        <f t="array" ref="L1017">SUBSTITUTE(PROPER(_xlfn.IFS(ISTEXT(citizen_services_records_log!L1017),citizen_services_records_log!L1017, ISBLANK(citizen_services_records_log!L1017),"None")),"Id","ID",1)</f>
        <v>Complete</v>
      </c>
      <c r="M1017" s="5" t="str" cm="1">
        <f t="array" ref="M1017">IF(citizen_services_records_log!M1017 = "Re-opened","Re-opened",PROPER(_xlfn.IFS(ISTEXT(citizen_services_records_log!M1017),citizen_services_records_log!M1017, ISBLANK(citizen_services_records_log!M1017),"None")))</f>
        <v>Closed</v>
      </c>
      <c r="N1017" s="5" t="str" cm="1">
        <f t="array" ref="N1017">(_xlfn.IFS(ISTEXT(citizen_services_records_log!N1017),citizen_services_records_log!N1017,ISBLANK(citizen_services_records_log!N1017),"None"))</f>
        <v>Q201</v>
      </c>
      <c r="O1017" s="5" t="str" cm="1">
        <f t="array" ref="O1017">_xlfn.IFS(ISTEXT(citizen_services_records_log!O1017),PROPER(citizen_services_records_log!O1017),ISBLANK(citizen_services_records_log!O1017),"None")</f>
        <v>Marius Nel</v>
      </c>
      <c r="P1017" s="4" t="str">
        <f>IF(ISBLANK(citizen_services_records_log!P1017),"None",IF(ISNUMBER(citizen_services_records_log!P1017),citizen_services_records_log!P1017,DATE(RIGHT(citizen_services_records_log!P1017,4),MID(citizen_services_records_log!P1017,4,2),LEFT(citizen_services_records_log!P1017,2))))</f>
        <v>None</v>
      </c>
      <c r="Q1017" s="5" t="str" cm="1">
        <f t="array" ref="Q1017">SUBSTITUTE(_xlfn.IFS(ISTEXT(citizen_services_records_log!Q1017),PROPER(citizen_services_records_log!Q1017),ISBLANK(citizen_services_records_log!Q1017),"None"),"Id","ID",1)</f>
        <v>None</v>
      </c>
    </row>
    <row r="1018" spans="1:17" x14ac:dyDescent="0.3">
      <c r="A1018" s="5" t="str">
        <f>IF(ISBLANK(citizen_services_records_log!A1018),"None",(CONCATENATE(UPPER(_xlfn.TEXTBEFORE(SUBSTITUTE(citizen_services_records_log!A1018, "-", ""), {"0","1","2","3","4","5","6","7","8","9"}, 1)),"-",RIGHT(citizen_services_records_log!A1018,6))))</f>
        <v>SASSA-001000</v>
      </c>
      <c r="B1018" s="2">
        <f>IF(ISBLANK(citizen_services_records_log!B1018),"None",IF(ISNUMBER(citizen_services_records_log!B1018),citizen_services_records_log!B1018,DATE(RIGHT(citizen_services_records_log!B1018,4),MID(citizen_services_records_log!B1018,4,2),LEFT(citizen_services_records_log!B1018,2))))</f>
        <v>46128</v>
      </c>
      <c r="C1018" s="5" t="str">
        <f>IF(citizen_services_records_log!C1018 = "SASSA Grant Status Enquiry","SASSA - Grant Status Enquiry",IF(citizen_services_records_log!C1018 = "SASSA Grant Application",  "SASSA - Grant Application", IF(citizen_services_records_log!C1018=0,"None", citizen_services_records_log!C1018)))</f>
        <v>SASSA - Grant Status Enquiry</v>
      </c>
      <c r="D1018" s="5" t="str" cm="1">
        <f t="array" ref="D1018">_xlfn.IFS(ISTEXT(citizen_services_records_log!D1018),PROPER(citizen_services_records_log!D1018),ISBLANK(citizen_services_records_log!D1018),"None")</f>
        <v>Vereeniging Home Affairs</v>
      </c>
      <c r="E1018" s="5" t="str" cm="1">
        <f t="array" ref="E1018">_xlfn.IFS(ISTEXT(citizen_services_records_log!E1018),PROPER(citizen_services_records_log!E1018),ISBLANK(citizen_services_records_log!E1018),"None")</f>
        <v>None</v>
      </c>
      <c r="F1018" s="6" cm="1">
        <f t="array" ref="F1018">_xlfn.IFS(ISBLANK(citizen_services_records_log!F1018),"None", TYPE(citizen_services_records_log!F1018)=1,citizen_services_records_log!F1018,citizen_services_records_log!F1018="ID NOT PROVIDED","ID not provided" )</f>
        <v>4710000000000</v>
      </c>
      <c r="G1018" s="4">
        <f>IF(ISBLANK(citizen_services_records_log!G1018),"None",IF(ISNUMBER(citizen_services_records_log!G1018),citizen_services_records_log!G1018,DATE(RIGHT(citizen_services_records_log!G1018,4),MID(citizen_services_records_log!G1018,4,2),LEFT(citizen_services_records_log!G1018,2))))</f>
        <v>17465</v>
      </c>
      <c r="H1018" s="5" t="str" cm="1">
        <f t="array" ref="H1018">_xlfn.IFS(citizen_services_records_log!H1018="M", "Male", citizen_services_records_log!H1018 = "F", "Female", citizen_services_records_log!H1018="male", "Male", citizen_services_records_log!H1018="female","Female", ISBLANK(citizen_services_records_log!H1018),"None", citizen_services_records_log!H1018 = "Female", "Female", citizen_services_records_log!H1018="Male","Male")</f>
        <v>Female</v>
      </c>
      <c r="I1018" s="6" t="str">
        <f>IF(OR(ISBLANK(citizen_services_records_log!I1018),UPPER(TRIM(citizen_services_records_log!I1018))="N/A"),"None",_xlfn.LET(_xlpm.d,RIGHT(SUBSTITUTE(SUBSTITUTE(SUBSTITUTE(SUBSTITUTE(citizen_services_records_log!I1018," ",""),"-",""),"(",""),")",""),9),"0"&amp;LEFT(_xlpm.d,2)&amp;" "&amp;MID(_xlpm.d,3,3)&amp;" "&amp;RIGHT(_xlpm.d,4)))</f>
        <v>None</v>
      </c>
      <c r="J1018" s="5" t="str" cm="1">
        <f t="array" ref="J1018">_xlfn.IFS(ISTEXT(citizen_services_records_log!J1018),citizen_services_records_log!J1018,ISBLANK(citizen_services_records_log!J1018),"None")</f>
        <v>Ward 20</v>
      </c>
      <c r="K1018" s="5" t="str" cm="1">
        <f t="array" ref="K1018">_xlfn.IFS(ISTEXT(citizen_services_records_log!K1018),citizen_services_records_log!K1018, ISBLANK(citizen_services_records_log!K1018),"None")</f>
        <v>SRD Grant</v>
      </c>
      <c r="L1018" s="5" t="str" cm="1">
        <f t="array" ref="L1018">SUBSTITUTE(PROPER(_xlfn.IFS(ISTEXT(citizen_services_records_log!L1018),citizen_services_records_log!L1018, ISBLANK(citizen_services_records_log!L1018),"None")),"Id","ID",1)</f>
        <v>Approved</v>
      </c>
      <c r="M1018" s="5" t="str" cm="1">
        <f t="array" ref="M1018">IF(citizen_services_records_log!M1018 = "Re-opened","Re-opened",PROPER(_xlfn.IFS(ISTEXT(citizen_services_records_log!M1018),citizen_services_records_log!M1018, ISBLANK(citizen_services_records_log!M1018),"None")))</f>
        <v>Re-opened</v>
      </c>
      <c r="N1018" s="5" t="str" cm="1">
        <f t="array" ref="N1018">(_xlfn.IFS(ISTEXT(citizen_services_records_log!N1018),citizen_services_records_log!N1018,ISBLANK(citizen_services_records_log!N1018),"None"))</f>
        <v>Q133</v>
      </c>
      <c r="O1018" s="5" t="str" cm="1">
        <f t="array" ref="O1018">_xlfn.IFS(ISTEXT(citizen_services_records_log!O1018),PROPER(citizen_services_records_log!O1018),ISBLANK(citizen_services_records_log!O1018),"None")</f>
        <v>Refilwe Khumalo</v>
      </c>
      <c r="P1018" s="4" t="str">
        <f>IF(ISBLANK(citizen_services_records_log!P1018),"None",IF(ISNUMBER(citizen_services_records_log!P1018),citizen_services_records_log!P1018,DATE(RIGHT(citizen_services_records_log!P1018,4),MID(citizen_services_records_log!P1018,4,2),LEFT(citizen_services_records_log!P1018,2))))</f>
        <v>None</v>
      </c>
      <c r="Q1018" s="5" t="str" cm="1">
        <f t="array" ref="Q1018">SUBSTITUTE(_xlfn.IFS(ISTEXT(citizen_services_records_log!Q1018),PROPER(citizen_services_records_log!Q1018),ISBLANK(citizen_services_records_log!Q1018),"None"),"Id","ID",1)</f>
        <v>None</v>
      </c>
    </row>
    <row r="1019" spans="1:17" x14ac:dyDescent="0.3">
      <c r="A1019" s="5" t="str">
        <f>IF(ISBLANK(citizen_services_records_log!A1019),"None",(CONCATENATE(UPPER(_xlfn.TEXTBEFORE(SUBSTITUTE(citizen_services_records_log!A1019, "-", ""), {"0","1","2","3","4","5","6","7","8","9"}, 1)),"-",RIGHT(citizen_services_records_log!A1019,6))))</f>
        <v>DHA-000897</v>
      </c>
      <c r="B1019" s="2">
        <f>IF(ISBLANK(citizen_services_records_log!B1019),"None",IF(ISNUMBER(citizen_services_records_log!B1019),citizen_services_records_log!B1019,DATE(RIGHT(citizen_services_records_log!B1019,4),MID(citizen_services_records_log!B1019,4,2),LEFT(citizen_services_records_log!B1019,2))))</f>
        <v>46128</v>
      </c>
      <c r="C1019" s="5" t="str">
        <f>IF(citizen_services_records_log!C1019 = "SASSA Grant Status Enquiry","SASSA - Grant Status Enquiry",IF(citizen_services_records_log!C1019 = "SASSA Grant Application",  "SASSA - Grant Application", IF(citizen_services_records_log!C1019=0,"None", citizen_services_records_log!C1019)))</f>
        <v>Home Affairs - Birth Certificate</v>
      </c>
      <c r="D1019" s="5" t="str" cm="1">
        <f t="array" ref="D1019">_xlfn.IFS(ISTEXT(citizen_services_records_log!D1019),PROPER(citizen_services_records_log!D1019),ISBLANK(citizen_services_records_log!D1019),"None")</f>
        <v>Vanderbijlpark Home Affairs</v>
      </c>
      <c r="E1019" s="5" t="str" cm="1">
        <f t="array" ref="E1019">_xlfn.IFS(ISTEXT(citizen_services_records_log!E1019),PROPER(citizen_services_records_log!E1019),ISBLANK(citizen_services_records_log!E1019),"None")</f>
        <v>Marie Mahlangu</v>
      </c>
      <c r="F1019" s="6" cm="1">
        <f t="array" ref="F1019">_xlfn.IFS(ISBLANK(citizen_services_records_log!F1019),"None", TYPE(citizen_services_records_log!F1019)=1,citizen_services_records_log!F1019,citizen_services_records_log!F1019="ID NOT PROVIDED","ID not provided" )</f>
        <v>85053133981</v>
      </c>
      <c r="G1019" s="4">
        <f>IF(ISBLANK(citizen_services_records_log!G1019),"None",IF(ISNUMBER(citizen_services_records_log!G1019),citizen_services_records_log!G1019,DATE(RIGHT(citizen_services_records_log!G1019,4),MID(citizen_services_records_log!G1019,4,2),LEFT(citizen_services_records_log!G1019,2))))</f>
        <v>31198</v>
      </c>
      <c r="H1019" s="5" t="str" cm="1">
        <f t="array" ref="H1019">_xlfn.IFS(citizen_services_records_log!H1019="M", "Male", citizen_services_records_log!H1019 = "F", "Female", citizen_services_records_log!H1019="male", "Male", citizen_services_records_log!H1019="female","Female", ISBLANK(citizen_services_records_log!H1019),"None", citizen_services_records_log!H1019 = "Female", "Female", citizen_services_records_log!H1019="Male","Male")</f>
        <v>Female</v>
      </c>
      <c r="I1019" s="6" t="str">
        <f>IF(OR(ISBLANK(citizen_services_records_log!I1019),UPPER(TRIM(citizen_services_records_log!I1019))="N/A"),"None",_xlfn.LET(_xlpm.d,RIGHT(SUBSTITUTE(SUBSTITUTE(SUBSTITUTE(SUBSTITUTE(citizen_services_records_log!I1019," ",""),"-",""),"(",""),")",""),9),"0"&amp;LEFT(_xlpm.d,2)&amp;" "&amp;MID(_xlpm.d,3,3)&amp;" "&amp;RIGHT(_xlpm.d,4)))</f>
        <v>081 693 4061</v>
      </c>
      <c r="J1019" s="5" t="str" cm="1">
        <f t="array" ref="J1019">_xlfn.IFS(ISTEXT(citizen_services_records_log!J1019),citizen_services_records_log!J1019,ISBLANK(citizen_services_records_log!J1019),"None")</f>
        <v>Ward 17</v>
      </c>
      <c r="K1019" s="5" t="str" cm="1">
        <f t="array" ref="K1019">_xlfn.IFS(ISTEXT(citizen_services_records_log!K1019),citizen_services_records_log!K1019, ISBLANK(citizen_services_records_log!K1019),"None")</f>
        <v>None</v>
      </c>
      <c r="L1019" s="5" t="str" cm="1">
        <f t="array" ref="L1019">SUBSTITUTE(PROPER(_xlfn.IFS(ISTEXT(citizen_services_records_log!L1019),citizen_services_records_log!L1019, ISBLANK(citizen_services_records_log!L1019),"None")),"Id","ID",1)</f>
        <v>Complete</v>
      </c>
      <c r="M1019" s="5" t="str" cm="1">
        <f t="array" ref="M1019">IF(citizen_services_records_log!M1019 = "Re-opened","Re-opened",PROPER(_xlfn.IFS(ISTEXT(citizen_services_records_log!M1019),citizen_services_records_log!M1019, ISBLANK(citizen_services_records_log!M1019),"None")))</f>
        <v>None</v>
      </c>
      <c r="N1019" s="5" t="str" cm="1">
        <f t="array" ref="N1019">(_xlfn.IFS(ISTEXT(citizen_services_records_log!N1019),citizen_services_records_log!N1019,ISBLANK(citizen_services_records_log!N1019),"None"))</f>
        <v>Q129</v>
      </c>
      <c r="O1019" s="5" t="str" cm="1">
        <f t="array" ref="O1019">_xlfn.IFS(ISTEXT(citizen_services_records_log!O1019),PROPER(citizen_services_records_log!O1019),ISBLANK(citizen_services_records_log!O1019),"None")</f>
        <v>Werner Coetzee</v>
      </c>
      <c r="P1019" s="4" t="str">
        <f>IF(ISBLANK(citizen_services_records_log!P1019),"None",IF(ISNUMBER(citizen_services_records_log!P1019),citizen_services_records_log!P1019,DATE(RIGHT(citizen_services_records_log!P1019,4),MID(citizen_services_records_log!P1019,4,2),LEFT(citizen_services_records_log!P1019,2))))</f>
        <v>None</v>
      </c>
      <c r="Q1019" s="5" t="str" cm="1">
        <f t="array" ref="Q1019">SUBSTITUTE(_xlfn.IFS(ISTEXT(citizen_services_records_log!Q1019),PROPER(citizen_services_records_log!Q1019),ISBLANK(citizen_services_records_log!Q1019),"None"),"Id","ID",1)</f>
        <v>Urgent Case - Fast-Tracked Per Supervisor Approval</v>
      </c>
    </row>
    <row r="1020" spans="1:17" x14ac:dyDescent="0.3">
      <c r="A1020" s="5" t="str">
        <f>IF(ISBLANK(citizen_services_records_log!A1020),"None",(CONCATENATE(UPPER(_xlfn.TEXTBEFORE(SUBSTITUTE(citizen_services_records_log!A1020, "-", ""), {"0","1","2","3","4","5","6","7","8","9"}, 1)),"-",RIGHT(citizen_services_records_log!A1020,6))))</f>
        <v>DHA-000851</v>
      </c>
      <c r="B1020" s="2">
        <f>IF(ISBLANK(citizen_services_records_log!B1020),"None",IF(ISNUMBER(citizen_services_records_log!B1020),citizen_services_records_log!B1020,DATE(RIGHT(citizen_services_records_log!B1020,4),MID(citizen_services_records_log!B1020,4,2),LEFT(citizen_services_records_log!B1020,2))))</f>
        <v>46171</v>
      </c>
      <c r="C1020" s="5" t="str">
        <f>IF(citizen_services_records_log!C1020 = "SASSA Grant Status Enquiry","SASSA - Grant Status Enquiry",IF(citizen_services_records_log!C1020 = "SASSA Grant Application",  "SASSA - Grant Application", IF(citizen_services_records_log!C1020=0,"None", citizen_services_records_log!C1020)))</f>
        <v>Home Affairs - ID Application</v>
      </c>
      <c r="D1020" s="5" t="str" cm="1">
        <f t="array" ref="D1020">_xlfn.IFS(ISTEXT(citizen_services_records_log!D1020),PROPER(citizen_services_records_log!D1020),ISBLANK(citizen_services_records_log!D1020),"None")</f>
        <v>Evaton Sassa Office</v>
      </c>
      <c r="E1020" s="5" t="str" cm="1">
        <f t="array" ref="E1020">_xlfn.IFS(ISTEXT(citizen_services_records_log!E1020),PROPER(citizen_services_records_log!E1020),ISBLANK(citizen_services_records_log!E1020),"None")</f>
        <v>Johannes Nkosi</v>
      </c>
      <c r="F1020" s="6" cm="1">
        <f t="array" ref="F1020">_xlfn.IFS(ISBLANK(citizen_services_records_log!F1020),"None", TYPE(citizen_services_records_log!F1020)=1,citizen_services_records_log!F1020,citizen_services_records_log!F1020="ID NOT PROVIDED","ID not provided" )</f>
        <v>7000000000000</v>
      </c>
      <c r="G1020" s="4">
        <f>IF(ISBLANK(citizen_services_records_log!G1020),"None",IF(ISNUMBER(citizen_services_records_log!G1020),citizen_services_records_log!G1020,DATE(RIGHT(citizen_services_records_log!G1020,4),MID(citizen_services_records_log!G1020,4,2),LEFT(citizen_services_records_log!G1020,2))))</f>
        <v>25613</v>
      </c>
      <c r="H1020" s="5" t="str" cm="1">
        <f t="array" ref="H1020">_xlfn.IFS(citizen_services_records_log!H1020="M", "Male", citizen_services_records_log!H1020 = "F", "Female", citizen_services_records_log!H1020="male", "Male", citizen_services_records_log!H1020="female","Female", ISBLANK(citizen_services_records_log!H1020),"None", citizen_services_records_log!H1020 = "Female", "Female", citizen_services_records_log!H1020="Male","Male")</f>
        <v>Female</v>
      </c>
      <c r="I1020" s="6" t="str">
        <f>IF(OR(ISBLANK(citizen_services_records_log!I1020),UPPER(TRIM(citizen_services_records_log!I1020))="N/A"),"None",_xlfn.LET(_xlpm.d,RIGHT(SUBSTITUTE(SUBSTITUTE(SUBSTITUTE(SUBSTITUTE(citizen_services_records_log!I1020," ",""),"-",""),"(",""),")",""),9),"0"&amp;LEFT(_xlpm.d,2)&amp;" "&amp;MID(_xlpm.d,3,3)&amp;" "&amp;RIGHT(_xlpm.d,4)))</f>
        <v>076 697 8246</v>
      </c>
      <c r="J1020" s="5" t="str" cm="1">
        <f t="array" ref="J1020">_xlfn.IFS(ISTEXT(citizen_services_records_log!J1020),citizen_services_records_log!J1020,ISBLANK(citizen_services_records_log!J1020),"None")</f>
        <v>Ward 16</v>
      </c>
      <c r="K1020" s="5" t="str" cm="1">
        <f t="array" ref="K1020">_xlfn.IFS(ISTEXT(citizen_services_records_log!K1020),citizen_services_records_log!K1020, ISBLANK(citizen_services_records_log!K1020),"None")</f>
        <v>None</v>
      </c>
      <c r="L1020" s="5" t="str" cm="1">
        <f t="array" ref="L1020">SUBSTITUTE(PROPER(_xlfn.IFS(ISTEXT(citizen_services_records_log!L1020),citizen_services_records_log!L1020, ISBLANK(citizen_services_records_log!L1020),"None")),"Id","ID",1)</f>
        <v>Pending Verification</v>
      </c>
      <c r="M1020" s="5" t="str" cm="1">
        <f t="array" ref="M1020">IF(citizen_services_records_log!M1020 = "Re-opened","Re-opened",PROPER(_xlfn.IFS(ISTEXT(citizen_services_records_log!M1020),citizen_services_records_log!M1020, ISBLANK(citizen_services_records_log!M1020),"None")))</f>
        <v>Captured</v>
      </c>
      <c r="N1020" s="5" t="str" cm="1">
        <f t="array" ref="N1020">(_xlfn.IFS(ISTEXT(citizen_services_records_log!N1020),citizen_services_records_log!N1020,ISBLANK(citizen_services_records_log!N1020),"None"))</f>
        <v>Q175</v>
      </c>
      <c r="O1020" s="5" t="str" cm="1">
        <f t="array" ref="O1020">_xlfn.IFS(ISTEXT(citizen_services_records_log!O1020),PROPER(citizen_services_records_log!O1020),ISBLANK(citizen_services_records_log!O1020),"None")</f>
        <v>Chris Nel</v>
      </c>
      <c r="P1020" s="4">
        <f>IF(ISBLANK(citizen_services_records_log!P1020),"None",IF(ISNUMBER(citizen_services_records_log!P1020),citizen_services_records_log!P1020,DATE(RIGHT(citizen_services_records_log!P1020,4),MID(citizen_services_records_log!P1020,4,2),LEFT(citizen_services_records_log!P1020,2))))</f>
        <v>46186</v>
      </c>
      <c r="Q1020" s="5" t="str" cm="1">
        <f t="array" ref="Q1020">SUBSTITUTE(_xlfn.IFS(ISTEXT(citizen_services_records_log!Q1020),PROPER(citizen_services_records_log!Q1020),ISBLANK(citizen_services_records_log!Q1020),"None"),"Id","ID",1)</f>
        <v>None</v>
      </c>
    </row>
    <row r="1021" spans="1:17" x14ac:dyDescent="0.3">
      <c r="A1021" s="5" t="str">
        <f>IF(ISBLANK(citizen_services_records_log!A1021),"None",(CONCATENATE(UPPER(_xlfn.TEXTBEFORE(SUBSTITUTE(citizen_services_records_log!A1021, "-", ""), {"0","1","2","3","4","5","6","7","8","9"}, 1)),"-",RIGHT(citizen_services_records_log!A1021,6))))</f>
        <v>SASSA-000095</v>
      </c>
      <c r="B1021" s="2">
        <f>IF(ISBLANK(citizen_services_records_log!B1021),"None",IF(ISNUMBER(citizen_services_records_log!B1021),citizen_services_records_log!B1021,DATE(RIGHT(citizen_services_records_log!B1021,4),MID(citizen_services_records_log!B1021,4,2),LEFT(citizen_services_records_log!B1021,2))))</f>
        <v>46084</v>
      </c>
      <c r="C1021" s="5" t="str">
        <f>IF(citizen_services_records_log!C1021 = "SASSA Grant Status Enquiry","SASSA - Grant Status Enquiry",IF(citizen_services_records_log!C1021 = "SASSA Grant Application",  "SASSA - Grant Application", IF(citizen_services_records_log!C1021=0,"None", citizen_services_records_log!C1021)))</f>
        <v>SASSA - Grant Status Enquiry</v>
      </c>
      <c r="D1021" s="5" t="str" cm="1">
        <f t="array" ref="D1021">_xlfn.IFS(ISTEXT(citizen_services_records_log!D1021),PROPER(citizen_services_records_log!D1021),ISBLANK(citizen_services_records_log!D1021),"None")</f>
        <v>Vereeniging Home Affairs</v>
      </c>
      <c r="E1021" s="5" t="str" cm="1">
        <f t="array" ref="E1021">_xlfn.IFS(ISTEXT(citizen_services_records_log!E1021),PROPER(citizen_services_records_log!E1021),ISBLANK(citizen_services_records_log!E1021),"None")</f>
        <v>Grace Kruger</v>
      </c>
      <c r="F1021" s="6" cm="1">
        <f t="array" ref="F1021">_xlfn.IFS(ISBLANK(citizen_services_records_log!F1021),"None", TYPE(citizen_services_records_log!F1021)=1,citizen_services_records_log!F1021,citizen_services_records_log!F1021="ID NOT PROVIDED","ID not provided" )</f>
        <v>6400000000000</v>
      </c>
      <c r="G1021" s="4">
        <f>IF(ISBLANK(citizen_services_records_log!G1021),"None",IF(ISNUMBER(citizen_services_records_log!G1021),citizen_services_records_log!G1021,DATE(RIGHT(citizen_services_records_log!G1021,4),MID(citizen_services_records_log!G1021,4,2),LEFT(citizen_services_records_log!G1021,2))))</f>
        <v>23483</v>
      </c>
      <c r="H1021" s="5" t="str" cm="1">
        <f t="array" ref="H1021">_xlfn.IFS(citizen_services_records_log!H1021="M", "Male", citizen_services_records_log!H1021 = "F", "Female", citizen_services_records_log!H1021="male", "Male", citizen_services_records_log!H1021="female","Female", ISBLANK(citizen_services_records_log!H1021),"None", citizen_services_records_log!H1021 = "Female", "Female", citizen_services_records_log!H1021="Male","Male")</f>
        <v>Female</v>
      </c>
      <c r="I1021" s="6" t="str">
        <f>IF(OR(ISBLANK(citizen_services_records_log!I1021),UPPER(TRIM(citizen_services_records_log!I1021))="N/A"),"None",_xlfn.LET(_xlpm.d,RIGHT(SUBSTITUTE(SUBSTITUTE(SUBSTITUTE(SUBSTITUTE(citizen_services_records_log!I1021," ",""),"-",""),"(",""),")",""),9),"0"&amp;LEFT(_xlpm.d,2)&amp;" "&amp;MID(_xlpm.d,3,3)&amp;" "&amp;RIGHT(_xlpm.d,4)))</f>
        <v>084 799 2255</v>
      </c>
      <c r="J1021" s="5" t="str" cm="1">
        <f t="array" ref="J1021">_xlfn.IFS(ISTEXT(citizen_services_records_log!J1021),citizen_services_records_log!J1021,ISBLANK(citizen_services_records_log!J1021),"None")</f>
        <v>Ward 22</v>
      </c>
      <c r="K1021" s="5" t="str" cm="1">
        <f t="array" ref="K1021">_xlfn.IFS(ISTEXT(citizen_services_records_log!K1021),citizen_services_records_log!K1021, ISBLANK(citizen_services_records_log!K1021),"None")</f>
        <v>None</v>
      </c>
      <c r="L1021" s="5" t="str" cm="1">
        <f t="array" ref="L1021">SUBSTITUTE(PROPER(_xlfn.IFS(ISTEXT(citizen_services_records_log!L1021),citizen_services_records_log!L1021, ISBLANK(citizen_services_records_log!L1021),"None")),"Id","ID",1)</f>
        <v>Complete</v>
      </c>
      <c r="M1021" s="5" t="str" cm="1">
        <f t="array" ref="M1021">IF(citizen_services_records_log!M1021 = "Re-opened","Re-opened",PROPER(_xlfn.IFS(ISTEXT(citizen_services_records_log!M1021),citizen_services_records_log!M1021, ISBLANK(citizen_services_records_log!M1021),"None")))</f>
        <v>Escalated</v>
      </c>
      <c r="N1021" s="5" t="str" cm="1">
        <f t="array" ref="N1021">(_xlfn.IFS(ISTEXT(citizen_services_records_log!N1021),citizen_services_records_log!N1021,ISBLANK(citizen_services_records_log!N1021),"None"))</f>
        <v>Q298</v>
      </c>
      <c r="O1021" s="5" t="str" cm="1">
        <f t="array" ref="O1021">_xlfn.IFS(ISTEXT(citizen_services_records_log!O1021),PROPER(citizen_services_records_log!O1021),ISBLANK(citizen_services_records_log!O1021),"None")</f>
        <v>Busisiwe Sithole</v>
      </c>
      <c r="P1021" s="4" t="str">
        <f>IF(ISBLANK(citizen_services_records_log!P1021),"None",IF(ISNUMBER(citizen_services_records_log!P1021),citizen_services_records_log!P1021,DATE(RIGHT(citizen_services_records_log!P1021,4),MID(citizen_services_records_log!P1021,4,2),LEFT(citizen_services_records_log!P1021,2))))</f>
        <v>None</v>
      </c>
      <c r="Q1021" s="5" t="str" cm="1">
        <f t="array" ref="Q1021">SUBSTITUTE(_xlfn.IFS(ISTEXT(citizen_services_records_log!Q1021),PROPER(citizen_services_records_log!Q1021),ISBLANK(citizen_services_records_log!Q1021),"None"),"Id","ID",1)</f>
        <v>Duplicate Application Found On System - Flagged</v>
      </c>
    </row>
    <row r="1022" spans="1:17" x14ac:dyDescent="0.3">
      <c r="A1022" s="5" t="str">
        <f>IF(ISBLANK(citizen_services_records_log!A1022),"None",(CONCATENATE(UPPER(_xlfn.TEXTBEFORE(SUBSTITUTE(citizen_services_records_log!A1022, "-", ""), {"0","1","2","3","4","5","6","7","8","9"}, 1)),"-",RIGHT(citizen_services_records_log!A1022,6))))</f>
        <v>CLN-000176</v>
      </c>
      <c r="B1022" s="2">
        <f>IF(ISBLANK(citizen_services_records_log!B1022),"None",IF(ISNUMBER(citizen_services_records_log!B1022),citizen_services_records_log!B1022,DATE(RIGHT(citizen_services_records_log!B1022,4),MID(citizen_services_records_log!B1022,4,2),LEFT(citizen_services_records_log!B1022,2))))</f>
        <v>45995</v>
      </c>
      <c r="C1022" s="5" t="str">
        <f>IF(citizen_services_records_log!C1022 = "SASSA Grant Status Enquiry","SASSA - Grant Status Enquiry",IF(citizen_services_records_log!C1022 = "SASSA Grant Application",  "SASSA - Grant Application", IF(citizen_services_records_log!C1022=0,"None", citizen_services_records_log!C1022)))</f>
        <v>Clinic - Immunisation</v>
      </c>
      <c r="D1022" s="5" t="str" cm="1">
        <f t="array" ref="D1022">_xlfn.IFS(ISTEXT(citizen_services_records_log!D1022),PROPER(citizen_services_records_log!D1022),ISBLANK(citizen_services_records_log!D1022),"None")</f>
        <v>Evaton Sassa Office</v>
      </c>
      <c r="E1022" s="5" t="str" cm="1">
        <f t="array" ref="E1022">_xlfn.IFS(ISTEXT(citizen_services_records_log!E1022),PROPER(citizen_services_records_log!E1022),ISBLANK(citizen_services_records_log!E1022),"None")</f>
        <v>Marie Ndlovu</v>
      </c>
      <c r="F1022" s="6" cm="1">
        <f t="array" ref="F1022">_xlfn.IFS(ISBLANK(citizen_services_records_log!F1022),"None", TYPE(citizen_services_records_log!F1022)=1,citizen_services_records_log!F1022,citizen_services_records_log!F1022="ID NOT PROVIDED","ID not provided" )</f>
        <v>2510000000000</v>
      </c>
      <c r="G1022" s="4">
        <f>IF(ISBLANK(citizen_services_records_log!G1022),"None",IF(ISNUMBER(citizen_services_records_log!G1022),citizen_services_records_log!G1022,DATE(RIGHT(citizen_services_records_log!G1022,4),MID(citizen_services_records_log!G1022,4,2),LEFT(citizen_services_records_log!G1022,2))))</f>
        <v>45959</v>
      </c>
      <c r="H1022" s="5" t="str" cm="1">
        <f t="array" ref="H1022">_xlfn.IFS(citizen_services_records_log!H1022="M", "Male", citizen_services_records_log!H1022 = "F", "Female", citizen_services_records_log!H1022="male", "Male", citizen_services_records_log!H1022="female","Female", ISBLANK(citizen_services_records_log!H1022),"None", citizen_services_records_log!H1022 = "Female", "Female", citizen_services_records_log!H1022="Male","Male")</f>
        <v>Female</v>
      </c>
      <c r="I1022" s="6" t="str">
        <f>IF(OR(ISBLANK(citizen_services_records_log!I1022),UPPER(TRIM(citizen_services_records_log!I1022))="N/A"),"None",_xlfn.LET(_xlpm.d,RIGHT(SUBSTITUTE(SUBSTITUTE(SUBSTITUTE(SUBSTITUTE(citizen_services_records_log!I1022," ",""),"-",""),"(",""),")",""),9),"0"&amp;LEFT(_xlpm.d,2)&amp;" "&amp;MID(_xlpm.d,3,3)&amp;" "&amp;RIGHT(_xlpm.d,4)))</f>
        <v>None</v>
      </c>
      <c r="J1022" s="5" t="str" cm="1">
        <f t="array" ref="J1022">_xlfn.IFS(ISTEXT(citizen_services_records_log!J1022),citizen_services_records_log!J1022,ISBLANK(citizen_services_records_log!J1022),"None")</f>
        <v>Ward 11</v>
      </c>
      <c r="K1022" s="5" t="str" cm="1">
        <f t="array" ref="K1022">_xlfn.IFS(ISTEXT(citizen_services_records_log!K1022),citizen_services_records_log!K1022, ISBLANK(citizen_services_records_log!K1022),"None")</f>
        <v>None</v>
      </c>
      <c r="L1022" s="5" t="str" cm="1">
        <f t="array" ref="L1022">SUBSTITUTE(PROPER(_xlfn.IFS(ISTEXT(citizen_services_records_log!L1022),citizen_services_records_log!L1022, ISBLANK(citizen_services_records_log!L1022),"None")),"Id","ID",1)</f>
        <v>Complete</v>
      </c>
      <c r="M1022" s="5" t="str" cm="1">
        <f t="array" ref="M1022">IF(citizen_services_records_log!M1022 = "Re-opened","Re-opened",PROPER(_xlfn.IFS(ISTEXT(citizen_services_records_log!M1022),citizen_services_records_log!M1022, ISBLANK(citizen_services_records_log!M1022),"None")))</f>
        <v>Captured</v>
      </c>
      <c r="N1022" s="5" t="str" cm="1">
        <f t="array" ref="N1022">(_xlfn.IFS(ISTEXT(citizen_services_records_log!N1022),citizen_services_records_log!N1022,ISBLANK(citizen_services_records_log!N1022),"None"))</f>
        <v>Q055</v>
      </c>
      <c r="O1022" s="5" t="str" cm="1">
        <f t="array" ref="O1022">_xlfn.IFS(ISTEXT(citizen_services_records_log!O1022),PROPER(citizen_services_records_log!O1022),ISBLANK(citizen_services_records_log!O1022),"None")</f>
        <v>None</v>
      </c>
      <c r="P1022" s="4" t="str">
        <f>IF(ISBLANK(citizen_services_records_log!P1022),"None",IF(ISNUMBER(citizen_services_records_log!P1022),citizen_services_records_log!P1022,DATE(RIGHT(citizen_services_records_log!P1022,4),MID(citizen_services_records_log!P1022,4,2),LEFT(citizen_services_records_log!P1022,2))))</f>
        <v>None</v>
      </c>
      <c r="Q1022" s="5" t="str" cm="1">
        <f t="array" ref="Q1022">SUBSTITUTE(_xlfn.IFS(ISTEXT(citizen_services_records_log!Q1022),PROPER(citizen_services_records_log!Q1022),ISBLANK(citizen_services_records_log!Q1022),"None"),"Id","ID",1)</f>
        <v>Urgent Case - Fast-Tracked Per Supervisor Approval</v>
      </c>
    </row>
    <row r="1023" spans="1:17" x14ac:dyDescent="0.3">
      <c r="A1023" s="5" t="str">
        <f>IF(ISBLANK(citizen_services_records_log!A1023),"None",(CONCATENATE(UPPER(_xlfn.TEXTBEFORE(SUBSTITUTE(citizen_services_records_log!A1023, "-", ""), {"0","1","2","3","4","5","6","7","8","9"}, 1)),"-",RIGHT(citizen_services_records_log!A1023,6))))</f>
        <v>SASSA-000399</v>
      </c>
      <c r="B1023" s="2">
        <f>IF(ISBLANK(citizen_services_records_log!B1023),"None",IF(ISNUMBER(citizen_services_records_log!B1023),citizen_services_records_log!B1023,DATE(RIGHT(citizen_services_records_log!B1023,4),MID(citizen_services_records_log!B1023,4,2),LEFT(citizen_services_records_log!B1023,2))))</f>
        <v>46261</v>
      </c>
      <c r="C1023" s="5" t="str">
        <f>IF(citizen_services_records_log!C1023 = "SASSA Grant Status Enquiry","SASSA - Grant Status Enquiry",IF(citizen_services_records_log!C1023 = "SASSA Grant Application",  "SASSA - Grant Application", IF(citizen_services_records_log!C1023=0,"None", citizen_services_records_log!C1023)))</f>
        <v>SASSA - Grant Application</v>
      </c>
      <c r="D1023" s="5" t="str" cm="1">
        <f t="array" ref="D1023">_xlfn.IFS(ISTEXT(citizen_services_records_log!D1023),PROPER(citizen_services_records_log!D1023),ISBLANK(citizen_services_records_log!D1023),"None")</f>
        <v>Boipatong Clinic</v>
      </c>
      <c r="E1023" s="5" t="str" cm="1">
        <f t="array" ref="E1023">_xlfn.IFS(ISTEXT(citizen_services_records_log!E1023),PROPER(citizen_services_records_log!E1023),ISBLANK(citizen_services_records_log!E1023),"None")</f>
        <v>Thabo Mokoena</v>
      </c>
      <c r="F1023" s="6" cm="1">
        <f t="array" ref="F1023">_xlfn.IFS(ISBLANK(citizen_services_records_log!F1023),"None", TYPE(citizen_services_records_log!F1023)=1,citizen_services_records_log!F1023,citizen_services_records_log!F1023="ID NOT PROVIDED","ID not provided" )</f>
        <v>6810000000000</v>
      </c>
      <c r="G1023" s="4">
        <f>IF(ISBLANK(citizen_services_records_log!G1023),"None",IF(ISNUMBER(citizen_services_records_log!G1023),citizen_services_records_log!G1023,DATE(RIGHT(citizen_services_records_log!G1023,4),MID(citizen_services_records_log!G1023,4,2),LEFT(citizen_services_records_log!G1023,2))))</f>
        <v>25165</v>
      </c>
      <c r="H1023" s="5" t="str" cm="1">
        <f t="array" ref="H1023">_xlfn.IFS(citizen_services_records_log!H1023="M", "Male", citizen_services_records_log!H1023 = "F", "Female", citizen_services_records_log!H1023="male", "Male", citizen_services_records_log!H1023="female","Female", ISBLANK(citizen_services_records_log!H1023),"None", citizen_services_records_log!H1023 = "Female", "Female", citizen_services_records_log!H1023="Male","Male")</f>
        <v>Male</v>
      </c>
      <c r="I1023" s="6" t="str">
        <f>IF(OR(ISBLANK(citizen_services_records_log!I1023),UPPER(TRIM(citizen_services_records_log!I1023))="N/A"),"None",_xlfn.LET(_xlpm.d,RIGHT(SUBSTITUTE(SUBSTITUTE(SUBSTITUTE(SUBSTITUTE(citizen_services_records_log!I1023," ",""),"-",""),"(",""),")",""),9),"0"&amp;LEFT(_xlpm.d,2)&amp;" "&amp;MID(_xlpm.d,3,3)&amp;" "&amp;RIGHT(_xlpm.d,4)))</f>
        <v>079 562 9712</v>
      </c>
      <c r="J1023" s="5" t="str" cm="1">
        <f t="array" ref="J1023">_xlfn.IFS(ISTEXT(citizen_services_records_log!J1023),citizen_services_records_log!J1023,ISBLANK(citizen_services_records_log!J1023),"None")</f>
        <v>Ward 1</v>
      </c>
      <c r="K1023" s="5" t="str" cm="1">
        <f t="array" ref="K1023">_xlfn.IFS(ISTEXT(citizen_services_records_log!K1023),citizen_services_records_log!K1023, ISBLANK(citizen_services_records_log!K1023),"None")</f>
        <v>Child Support Grant</v>
      </c>
      <c r="L1023" s="5" t="str" cm="1">
        <f t="array" ref="L1023">SUBSTITUTE(PROPER(_xlfn.IFS(ISTEXT(citizen_services_records_log!L1023),citizen_services_records_log!L1023, ISBLANK(citizen_services_records_log!L1023),"None")),"Id","ID",1)</f>
        <v>Rejected</v>
      </c>
      <c r="M1023" s="5" t="str" cm="1">
        <f t="array" ref="M1023">IF(citizen_services_records_log!M1023 = "Re-opened","Re-opened",PROPER(_xlfn.IFS(ISTEXT(citizen_services_records_log!M1023),citizen_services_records_log!M1023, ISBLANK(citizen_services_records_log!M1023),"None")))</f>
        <v>Captured</v>
      </c>
      <c r="N1023" s="5" t="str" cm="1">
        <f t="array" ref="N1023">(_xlfn.IFS(ISTEXT(citizen_services_records_log!N1023),citizen_services_records_log!N1023,ISBLANK(citizen_services_records_log!N1023),"None"))</f>
        <v>Q269</v>
      </c>
      <c r="O1023" s="5" t="str" cm="1">
        <f t="array" ref="O1023">_xlfn.IFS(ISTEXT(citizen_services_records_log!O1023),PROPER(citizen_services_records_log!O1023),ISBLANK(citizen_services_records_log!O1023),"None")</f>
        <v>Deon Swart</v>
      </c>
      <c r="P1023" s="4" t="str">
        <f>IF(ISBLANK(citizen_services_records_log!P1023),"None",IF(ISNUMBER(citizen_services_records_log!P1023),citizen_services_records_log!P1023,DATE(RIGHT(citizen_services_records_log!P1023,4),MID(citizen_services_records_log!P1023,4,2),LEFT(citizen_services_records_log!P1023,2))))</f>
        <v>None</v>
      </c>
      <c r="Q1023" s="5" t="str" cm="1">
        <f t="array" ref="Q1023">SUBSTITUTE(_xlfn.IFS(ISTEXT(citizen_services_records_log!Q1023),PROPER(citizen_services_records_log!Q1023),ISBLANK(citizen_services_records_log!Q1023),"None"),"Id","ID",1)</f>
        <v>Duplicate Application Found On System - Flagged</v>
      </c>
    </row>
    <row r="1024" spans="1:17" x14ac:dyDescent="0.3">
      <c r="A1024" s="5" t="str">
        <f>IF(ISBLANK(citizen_services_records_log!A1024),"None",(CONCATENATE(UPPER(_xlfn.TEXTBEFORE(SUBSTITUTE(citizen_services_records_log!A1024, "-", ""), {"0","1","2","3","4","5","6","7","8","9"}, 1)),"-",RIGHT(citizen_services_records_log!A1024,6))))</f>
        <v>CLN-000902</v>
      </c>
      <c r="B1024" s="2">
        <f>IF(ISBLANK(citizen_services_records_log!B1024),"None",IF(ISNUMBER(citizen_services_records_log!B1024),citizen_services_records_log!B1024,DATE(RIGHT(citizen_services_records_log!B1024,4),MID(citizen_services_records_log!B1024,4,2),LEFT(citizen_services_records_log!B1024,2))))</f>
        <v>46149</v>
      </c>
      <c r="C1024" s="5" t="str">
        <f>IF(citizen_services_records_log!C1024 = "SASSA Grant Status Enquiry","SASSA - Grant Status Enquiry",IF(citizen_services_records_log!C1024 = "SASSA Grant Application",  "SASSA - Grant Application", IF(citizen_services_records_log!C1024=0,"None", citizen_services_records_log!C1024)))</f>
        <v>Clinic - Chronic Medication Collection</v>
      </c>
      <c r="D1024" s="5" t="str" cm="1">
        <f t="array" ref="D1024">_xlfn.IFS(ISTEXT(citizen_services_records_log!D1024),PROPER(citizen_services_records_log!D1024),ISBLANK(citizen_services_records_log!D1024),"None")</f>
        <v>Emfuleni Municipal Office</v>
      </c>
      <c r="E1024" s="5" t="str" cm="1">
        <f t="array" ref="E1024">_xlfn.IFS(ISTEXT(citizen_services_records_log!E1024),PROPER(citizen_services_records_log!E1024),ISBLANK(citizen_services_records_log!E1024),"None")</f>
        <v>Anna Mahlangu</v>
      </c>
      <c r="F1024" s="6" cm="1">
        <f t="array" ref="F1024">_xlfn.IFS(ISBLANK(citizen_services_records_log!F1024),"None", TYPE(citizen_services_records_log!F1024)=1,citizen_services_records_log!F1024,citizen_services_records_log!F1024="ID NOT PROVIDED","ID not provided" )</f>
        <v>7900000000000</v>
      </c>
      <c r="G1024" s="4">
        <f>IF(ISBLANK(citizen_services_records_log!G1024),"None",IF(ISNUMBER(citizen_services_records_log!G1024),citizen_services_records_log!G1024,DATE(RIGHT(citizen_services_records_log!G1024,4),MID(citizen_services_records_log!G1024,4,2),LEFT(citizen_services_records_log!G1024,2))))</f>
        <v>28884</v>
      </c>
      <c r="H1024" s="5" t="str" cm="1">
        <f t="array" ref="H1024">_xlfn.IFS(citizen_services_records_log!H1024="M", "Male", citizen_services_records_log!H1024 = "F", "Female", citizen_services_records_log!H1024="male", "Male", citizen_services_records_log!H1024="female","Female", ISBLANK(citizen_services_records_log!H1024),"None", citizen_services_records_log!H1024 = "Female", "Female", citizen_services_records_log!H1024="Male","Male")</f>
        <v>Male</v>
      </c>
      <c r="I1024" s="6" t="str">
        <f>IF(OR(ISBLANK(citizen_services_records_log!I1024),UPPER(TRIM(citizen_services_records_log!I1024))="N/A"),"None",_xlfn.LET(_xlpm.d,RIGHT(SUBSTITUTE(SUBSTITUTE(SUBSTITUTE(SUBSTITUTE(citizen_services_records_log!I1024," ",""),"-",""),"(",""),")",""),9),"0"&amp;LEFT(_xlpm.d,2)&amp;" "&amp;MID(_xlpm.d,3,3)&amp;" "&amp;RIGHT(_xlpm.d,4)))</f>
        <v>078 347 6292</v>
      </c>
      <c r="J1024" s="5" t="str" cm="1">
        <f t="array" ref="J1024">_xlfn.IFS(ISTEXT(citizen_services_records_log!J1024),citizen_services_records_log!J1024,ISBLANK(citizen_services_records_log!J1024),"None")</f>
        <v>Ward 3</v>
      </c>
      <c r="K1024" s="5" t="str" cm="1">
        <f t="array" ref="K1024">_xlfn.IFS(ISTEXT(citizen_services_records_log!K1024),citizen_services_records_log!K1024, ISBLANK(citizen_services_records_log!K1024),"None")</f>
        <v>None</v>
      </c>
      <c r="L1024" s="5" t="str" cm="1">
        <f t="array" ref="L1024">SUBSTITUTE(PROPER(_xlfn.IFS(ISTEXT(citizen_services_records_log!L1024),citizen_services_records_log!L1024, ISBLANK(citizen_services_records_log!L1024),"None")),"Id","ID",1)</f>
        <v>Awaiting Home Affairs Confirmation</v>
      </c>
      <c r="M1024" s="5" t="str" cm="1">
        <f t="array" ref="M1024">IF(citizen_services_records_log!M1024 = "Re-opened","Re-opened",PROPER(_xlfn.IFS(ISTEXT(citizen_services_records_log!M1024),citizen_services_records_log!M1024, ISBLANK(citizen_services_records_log!M1024),"None")))</f>
        <v>Escalated</v>
      </c>
      <c r="N1024" s="5" t="str" cm="1">
        <f t="array" ref="N1024">(_xlfn.IFS(ISTEXT(citizen_services_records_log!N1024),citizen_services_records_log!N1024,ISBLANK(citizen_services_records_log!N1024),"None"))</f>
        <v>Q095</v>
      </c>
      <c r="O1024" s="5" t="str" cm="1">
        <f t="array" ref="O1024">_xlfn.IFS(ISTEXT(citizen_services_records_log!O1024),PROPER(citizen_services_records_log!O1024),ISBLANK(citizen_services_records_log!O1024),"None")</f>
        <v>Deon Radebe</v>
      </c>
      <c r="P1024" s="4">
        <f>IF(ISBLANK(citizen_services_records_log!P1024),"None",IF(ISNUMBER(citizen_services_records_log!P1024),citizen_services_records_log!P1024,DATE(RIGHT(citizen_services_records_log!P1024,4),MID(citizen_services_records_log!P1024,4,2),LEFT(citizen_services_records_log!P1024,2))))</f>
        <v>46333</v>
      </c>
      <c r="Q1024" s="5" t="str" cm="1">
        <f t="array" ref="Q1024">SUBSTITUTE(_xlfn.IFS(ISTEXT(citizen_services_records_log!Q1024),PROPER(citizen_services_records_log!Q1024),ISBLANK(citizen_services_records_log!Q1024),"None"),"Id","ID",1)</f>
        <v>Applicant Did Not Bring Required Supporting Documents</v>
      </c>
    </row>
    <row r="1025" spans="1:17" x14ac:dyDescent="0.3">
      <c r="A1025" s="5" t="str">
        <f>IF(ISBLANK(citizen_services_records_log!A1025),"None",(CONCATENATE(UPPER(_xlfn.TEXTBEFORE(SUBSTITUTE(citizen_services_records_log!A1025, "-", ""), {"0","1","2","3","4","5","6","7","8","9"}, 1)),"-",RIGHT(citizen_services_records_log!A1025,6))))</f>
        <v>CLN-000173</v>
      </c>
      <c r="B1025" s="2">
        <f>IF(ISBLANK(citizen_services_records_log!B1025),"None",IF(ISNUMBER(citizen_services_records_log!B1025),citizen_services_records_log!B1025,DATE(RIGHT(citizen_services_records_log!B1025,4),MID(citizen_services_records_log!B1025,4,2),LEFT(citizen_services_records_log!B1025,2))))</f>
        <v>46098</v>
      </c>
      <c r="C1025" s="5" t="str">
        <f>IF(citizen_services_records_log!C1025 = "SASSA Grant Status Enquiry","SASSA - Grant Status Enquiry",IF(citizen_services_records_log!C1025 = "SASSA Grant Application",  "SASSA - Grant Application", IF(citizen_services_records_log!C1025=0,"None", citizen_services_records_log!C1025)))</f>
        <v>Clinic - Chronic Medication Collection</v>
      </c>
      <c r="D1025" s="5" t="str" cm="1">
        <f t="array" ref="D1025">_xlfn.IFS(ISTEXT(citizen_services_records_log!D1025),PROPER(citizen_services_records_log!D1025),ISBLANK(citizen_services_records_log!D1025),"None")</f>
        <v>Sharpeville Clinic</v>
      </c>
      <c r="E1025" s="5" t="str" cm="1">
        <f t="array" ref="E1025">_xlfn.IFS(ISTEXT(citizen_services_records_log!E1025),PROPER(citizen_services_records_log!E1025),ISBLANK(citizen_services_records_log!E1025),"None")</f>
        <v>Thabo Van Der Merwe</v>
      </c>
      <c r="F1025" s="6" cm="1">
        <f t="array" ref="F1025">_xlfn.IFS(ISBLANK(citizen_services_records_log!F1025),"None", TYPE(citizen_services_records_log!F1025)=1,citizen_services_records_log!F1025,citizen_services_records_log!F1025="ID NOT PROVIDED","ID not provided" )</f>
        <v>5810000000000</v>
      </c>
      <c r="G1025" s="4" t="str">
        <f>IF(ISBLANK(citizen_services_records_log!G1025),"None",IF(ISNUMBER(citizen_services_records_log!G1025),citizen_services_records_log!G1025,DATE(RIGHT(citizen_services_records_log!G1025,4),MID(citizen_services_records_log!G1025,4,2),LEFT(citizen_services_records_log!G1025,2))))</f>
        <v>None</v>
      </c>
      <c r="H1025" s="5" t="str" cm="1">
        <f t="array" ref="H1025">_xlfn.IFS(citizen_services_records_log!H1025="M", "Male", citizen_services_records_log!H1025 = "F", "Female", citizen_services_records_log!H1025="male", "Male", citizen_services_records_log!H1025="female","Female", ISBLANK(citizen_services_records_log!H1025),"None", citizen_services_records_log!H1025 = "Female", "Female", citizen_services_records_log!H1025="Male","Male")</f>
        <v>Female</v>
      </c>
      <c r="I1025" s="6" t="str">
        <f>IF(OR(ISBLANK(citizen_services_records_log!I1025),UPPER(TRIM(citizen_services_records_log!I1025))="N/A"),"None",_xlfn.LET(_xlpm.d,RIGHT(SUBSTITUTE(SUBSTITUTE(SUBSTITUTE(SUBSTITUTE(citizen_services_records_log!I1025," ",""),"-",""),"(",""),")",""),9),"0"&amp;LEFT(_xlpm.d,2)&amp;" "&amp;MID(_xlpm.d,3,3)&amp;" "&amp;RIGHT(_xlpm.d,4)))</f>
        <v>None</v>
      </c>
      <c r="J1025" s="5" t="str" cm="1">
        <f t="array" ref="J1025">_xlfn.IFS(ISTEXT(citizen_services_records_log!J1025),citizen_services_records_log!J1025,ISBLANK(citizen_services_records_log!J1025),"None")</f>
        <v>Ward 7</v>
      </c>
      <c r="K1025" s="5" t="str" cm="1">
        <f t="array" ref="K1025">_xlfn.IFS(ISTEXT(citizen_services_records_log!K1025),citizen_services_records_log!K1025, ISBLANK(citizen_services_records_log!K1025),"None")</f>
        <v>None</v>
      </c>
      <c r="L1025" s="5" t="str" cm="1">
        <f t="array" ref="L1025">SUBSTITUTE(PROPER(_xlfn.IFS(ISTEXT(citizen_services_records_log!L1025),citizen_services_records_log!L1025, ISBLANK(citizen_services_records_log!L1025),"None")),"Id","ID",1)</f>
        <v>Rejected</v>
      </c>
      <c r="M1025" s="5" t="str" cm="1">
        <f t="array" ref="M1025">IF(citizen_services_records_log!M1025 = "Re-opened","Re-opened",PROPER(_xlfn.IFS(ISTEXT(citizen_services_records_log!M1025),citizen_services_records_log!M1025, ISBLANK(citizen_services_records_log!M1025),"None")))</f>
        <v>None</v>
      </c>
      <c r="N1025" s="5" t="str" cm="1">
        <f t="array" ref="N1025">(_xlfn.IFS(ISTEXT(citizen_services_records_log!N1025),citizen_services_records_log!N1025,ISBLANK(citizen_services_records_log!N1025),"None"))</f>
        <v>Q031</v>
      </c>
      <c r="O1025" s="5" t="str" cm="1">
        <f t="array" ref="O1025">_xlfn.IFS(ISTEXT(citizen_services_records_log!O1025),PROPER(citizen_services_records_log!O1025),ISBLANK(citizen_services_records_log!O1025),"None")</f>
        <v>Chris Coetzee</v>
      </c>
      <c r="P1025" s="4" t="str">
        <f>IF(ISBLANK(citizen_services_records_log!P1025),"None",IF(ISNUMBER(citizen_services_records_log!P1025),citizen_services_records_log!P1025,DATE(RIGHT(citizen_services_records_log!P1025,4),MID(citizen_services_records_log!P1025,4,2),LEFT(citizen_services_records_log!P1025,2))))</f>
        <v>None</v>
      </c>
      <c r="Q1025" s="5" t="str" cm="1">
        <f t="array" ref="Q1025">SUBSTITUTE(_xlfn.IFS(ISTEXT(citizen_services_records_log!Q1025),PROPER(citizen_services_records_log!Q1025),ISBLANK(citizen_services_records_log!Q1025),"None"),"Id","ID",1)</f>
        <v>Incorrect ID Number Provided Initially, Corrected</v>
      </c>
    </row>
    <row r="1026" spans="1:17" x14ac:dyDescent="0.3">
      <c r="A1026" s="5" t="str">
        <f>IF(ISBLANK(citizen_services_records_log!A1026),"None",(CONCATENATE(UPPER(_xlfn.TEXTBEFORE(SUBSTITUTE(citizen_services_records_log!A1026, "-", ""), {"0","1","2","3","4","5","6","7","8","9"}, 1)),"-",RIGHT(citizen_services_records_log!A1026,6))))</f>
        <v>MUN-000333</v>
      </c>
      <c r="B1026" s="2">
        <f>IF(ISBLANK(citizen_services_records_log!B1026),"None",IF(ISNUMBER(citizen_services_records_log!B1026),citizen_services_records_log!B1026,DATE(RIGHT(citizen_services_records_log!B1026,4),MID(citizen_services_records_log!B1026,4,2),LEFT(citizen_services_records_log!B1026,2))))</f>
        <v>45988</v>
      </c>
      <c r="C1026" s="5" t="str">
        <f>IF(citizen_services_records_log!C1026 = "SASSA Grant Status Enquiry","SASSA - Grant Status Enquiry",IF(citizen_services_records_log!C1026 = "SASSA Grant Application",  "SASSA - Grant Application", IF(citizen_services_records_log!C1026=0,"None", citizen_services_records_log!C1026)))</f>
        <v>Municipal - Service Request</v>
      </c>
      <c r="D1026" s="5" t="str" cm="1">
        <f t="array" ref="D1026">_xlfn.IFS(ISTEXT(citizen_services_records_log!D1026),PROPER(citizen_services_records_log!D1026),ISBLANK(citizen_services_records_log!D1026),"None")</f>
        <v>Evaton Sassa Office</v>
      </c>
      <c r="E1026" s="5" t="str" cm="1">
        <f t="array" ref="E1026">_xlfn.IFS(ISTEXT(citizen_services_records_log!E1026),PROPER(citizen_services_records_log!E1026),ISBLANK(citizen_services_records_log!E1026),"None")</f>
        <v>Zodwa Kruger</v>
      </c>
      <c r="F1026" s="6" cm="1">
        <f t="array" ref="F1026">_xlfn.IFS(ISBLANK(citizen_services_records_log!F1026),"None", TYPE(citizen_services_records_log!F1026)=1,citizen_services_records_log!F1026,citizen_services_records_log!F1026="ID NOT PROVIDED","ID not provided" )</f>
        <v>6100000000000</v>
      </c>
      <c r="G1026" s="4">
        <f>IF(ISBLANK(citizen_services_records_log!G1026),"None",IF(ISNUMBER(citizen_services_records_log!G1026),citizen_services_records_log!G1026,DATE(RIGHT(citizen_services_records_log!G1026,4),MID(citizen_services_records_log!G1026,4,2),LEFT(citizen_services_records_log!G1026,2))))</f>
        <v>22395</v>
      </c>
      <c r="H1026" s="5" t="str" cm="1">
        <f t="array" ref="H1026">_xlfn.IFS(citizen_services_records_log!H1026="M", "Male", citizen_services_records_log!H1026 = "F", "Female", citizen_services_records_log!H1026="male", "Male", citizen_services_records_log!H1026="female","Female", ISBLANK(citizen_services_records_log!H1026),"None", citizen_services_records_log!H1026 = "Female", "Female", citizen_services_records_log!H1026="Male","Male")</f>
        <v>Female</v>
      </c>
      <c r="I1026" s="6" t="str">
        <f>IF(OR(ISBLANK(citizen_services_records_log!I1026),UPPER(TRIM(citizen_services_records_log!I1026))="N/A"),"None",_xlfn.LET(_xlpm.d,RIGHT(SUBSTITUTE(SUBSTITUTE(SUBSTITUTE(SUBSTITUTE(citizen_services_records_log!I1026," ",""),"-",""),"(",""),")",""),9),"0"&amp;LEFT(_xlpm.d,2)&amp;" "&amp;MID(_xlpm.d,3,3)&amp;" "&amp;RIGHT(_xlpm.d,4)))</f>
        <v>None</v>
      </c>
      <c r="J1026" s="5" t="str" cm="1">
        <f t="array" ref="J1026">_xlfn.IFS(ISTEXT(citizen_services_records_log!J1026),citizen_services_records_log!J1026,ISBLANK(citizen_services_records_log!J1026),"None")</f>
        <v>Ward 10</v>
      </c>
      <c r="K1026" s="5" t="str" cm="1">
        <f t="array" ref="K1026">_xlfn.IFS(ISTEXT(citizen_services_records_log!K1026),citizen_services_records_log!K1026, ISBLANK(citizen_services_records_log!K1026),"None")</f>
        <v>None</v>
      </c>
      <c r="L1026" s="5" t="str" cm="1">
        <f t="array" ref="L1026">SUBSTITUTE(PROPER(_xlfn.IFS(ISTEXT(citizen_services_records_log!L1026),citizen_services_records_log!L1026, ISBLANK(citizen_services_records_log!L1026),"None")),"Id","ID",1)</f>
        <v>Approved</v>
      </c>
      <c r="M1026" s="5" t="str" cm="1">
        <f t="array" ref="M1026">IF(citizen_services_records_log!M1026 = "Re-opened","Re-opened",PROPER(_xlfn.IFS(ISTEXT(citizen_services_records_log!M1026),citizen_services_records_log!M1026, ISBLANK(citizen_services_records_log!M1026),"None")))</f>
        <v>Pending</v>
      </c>
      <c r="N1026" s="5" t="str" cm="1">
        <f t="array" ref="N1026">(_xlfn.IFS(ISTEXT(citizen_services_records_log!N1026),citizen_services_records_log!N1026,ISBLANK(citizen_services_records_log!N1026),"None"))</f>
        <v>Q214</v>
      </c>
      <c r="O1026" s="5" t="str" cm="1">
        <f t="array" ref="O1026">_xlfn.IFS(ISTEXT(citizen_services_records_log!O1026),PROPER(citizen_services_records_log!O1026),ISBLANK(citizen_services_records_log!O1026),"None")</f>
        <v>Deon Meyer</v>
      </c>
      <c r="P1026" s="4" t="str">
        <f>IF(ISBLANK(citizen_services_records_log!P1026),"None",IF(ISNUMBER(citizen_services_records_log!P1026),citizen_services_records_log!P1026,DATE(RIGHT(citizen_services_records_log!P1026,4),MID(citizen_services_records_log!P1026,4,2),LEFT(citizen_services_records_log!P1026,2))))</f>
        <v>None</v>
      </c>
      <c r="Q1026" s="5" t="str" cm="1">
        <f t="array" ref="Q1026">SUBSTITUTE(_xlfn.IFS(ISTEXT(citizen_services_records_log!Q1026),PROPER(citizen_services_records_log!Q1026),ISBLANK(citizen_services_records_log!Q1026),"None"),"Id","ID",1)</f>
        <v>Home Affairs System Down For Maintenance During Visit</v>
      </c>
    </row>
    <row r="1027" spans="1:17" x14ac:dyDescent="0.3">
      <c r="A1027" s="5" t="str">
        <f>IF(ISBLANK(citizen_services_records_log!A1027),"None",(CONCATENATE(UPPER(_xlfn.TEXTBEFORE(SUBSTITUTE(citizen_services_records_log!A1027, "-", ""), {"0","1","2","3","4","5","6","7","8","9"}, 1)),"-",RIGHT(citizen_services_records_log!A1027,6))))</f>
        <v>DHA-000032</v>
      </c>
      <c r="B1027" s="2">
        <f>IF(ISBLANK(citizen_services_records_log!B1027),"None",IF(ISNUMBER(citizen_services_records_log!B1027),citizen_services_records_log!B1027,DATE(RIGHT(citizen_services_records_log!B1027,4),MID(citizen_services_records_log!B1027,4,2),LEFT(citizen_services_records_log!B1027,2))))</f>
        <v>46021</v>
      </c>
      <c r="C1027" s="5" t="str">
        <f>IF(citizen_services_records_log!C1027 = "SASSA Grant Status Enquiry","SASSA - Grant Status Enquiry",IF(citizen_services_records_log!C1027 = "SASSA Grant Application",  "SASSA - Grant Application", IF(citizen_services_records_log!C1027=0,"None", citizen_services_records_log!C1027)))</f>
        <v>Home Affairs - ID Application</v>
      </c>
      <c r="D1027" s="5" t="str" cm="1">
        <f t="array" ref="D1027">_xlfn.IFS(ISTEXT(citizen_services_records_log!D1027),PROPER(citizen_services_records_log!D1027),ISBLANK(citizen_services_records_log!D1027),"None")</f>
        <v>Emfuleni Municipal Office</v>
      </c>
      <c r="E1027" s="5" t="str" cm="1">
        <f t="array" ref="E1027">_xlfn.IFS(ISTEXT(citizen_services_records_log!E1027),PROPER(citizen_services_records_log!E1027),ISBLANK(citizen_services_records_log!E1027),"None")</f>
        <v>Pieter Kruger</v>
      </c>
      <c r="F1027" s="6" cm="1">
        <f t="array" ref="F1027">_xlfn.IFS(ISBLANK(citizen_services_records_log!F1027),"None", TYPE(citizen_services_records_log!F1027)=1,citizen_services_records_log!F1027,citizen_services_records_log!F1027="ID NOT PROVIDED","ID not provided" )</f>
        <v>7200000000000</v>
      </c>
      <c r="G1027" s="4">
        <f>IF(ISBLANK(citizen_services_records_log!G1027),"None",IF(ISNUMBER(citizen_services_records_log!G1027),citizen_services_records_log!G1027,DATE(RIGHT(citizen_services_records_log!G1027,4),MID(citizen_services_records_log!G1027,4,2),LEFT(citizen_services_records_log!G1027,2))))</f>
        <v>26607</v>
      </c>
      <c r="H1027" s="5" t="str" cm="1">
        <f t="array" ref="H1027">_xlfn.IFS(citizen_services_records_log!H1027="M", "Male", citizen_services_records_log!H1027 = "F", "Female", citizen_services_records_log!H1027="male", "Male", citizen_services_records_log!H1027="female","Female", ISBLANK(citizen_services_records_log!H1027),"None", citizen_services_records_log!H1027 = "Female", "Female", citizen_services_records_log!H1027="Male","Male")</f>
        <v>Male</v>
      </c>
      <c r="I1027" s="6" t="str">
        <f>IF(OR(ISBLANK(citizen_services_records_log!I1027),UPPER(TRIM(citizen_services_records_log!I1027))="N/A"),"None",_xlfn.LET(_xlpm.d,RIGHT(SUBSTITUTE(SUBSTITUTE(SUBSTITUTE(SUBSTITUTE(citizen_services_records_log!I1027," ",""),"-",""),"(",""),")",""),9),"0"&amp;LEFT(_xlpm.d,2)&amp;" "&amp;MID(_xlpm.d,3,3)&amp;" "&amp;RIGHT(_xlpm.d,4)))</f>
        <v>079 862 2160</v>
      </c>
      <c r="J1027" s="5" t="str" cm="1">
        <f t="array" ref="J1027">_xlfn.IFS(ISTEXT(citizen_services_records_log!J1027),citizen_services_records_log!J1027,ISBLANK(citizen_services_records_log!J1027),"None")</f>
        <v>Ward 20</v>
      </c>
      <c r="K1027" s="5" t="str" cm="1">
        <f t="array" ref="K1027">_xlfn.IFS(ISTEXT(citizen_services_records_log!K1027),citizen_services_records_log!K1027, ISBLANK(citizen_services_records_log!K1027),"None")</f>
        <v>None</v>
      </c>
      <c r="L1027" s="5" t="str" cm="1">
        <f t="array" ref="L1027">SUBSTITUTE(PROPER(_xlfn.IFS(ISTEXT(citizen_services_records_log!L1027),citizen_services_records_log!L1027, ISBLANK(citizen_services_records_log!L1027),"None")),"Id","ID",1)</f>
        <v>Incomplete - Missing ID Copy</v>
      </c>
      <c r="M1027" s="5" t="str" cm="1">
        <f t="array" ref="M1027">IF(citizen_services_records_log!M1027 = "Re-opened","Re-opened",PROPER(_xlfn.IFS(ISTEXT(citizen_services_records_log!M1027),citizen_services_records_log!M1027, ISBLANK(citizen_services_records_log!M1027),"None")))</f>
        <v>Resolved</v>
      </c>
      <c r="N1027" s="5" t="str" cm="1">
        <f t="array" ref="N1027">(_xlfn.IFS(ISTEXT(citizen_services_records_log!N1027),citizen_services_records_log!N1027,ISBLANK(citizen_services_records_log!N1027),"None"))</f>
        <v>None</v>
      </c>
      <c r="O1027" s="5" t="str" cm="1">
        <f t="array" ref="O1027">_xlfn.IFS(ISTEXT(citizen_services_records_log!O1027),PROPER(citizen_services_records_log!O1027),ISBLANK(citizen_services_records_log!O1027),"None")</f>
        <v>Andries Radebe</v>
      </c>
      <c r="P1027" s="4">
        <f>IF(ISBLANK(citizen_services_records_log!P1027),"None",IF(ISNUMBER(citizen_services_records_log!P1027),citizen_services_records_log!P1027,DATE(RIGHT(citizen_services_records_log!P1027,4),MID(citizen_services_records_log!P1027,4,2),LEFT(citizen_services_records_log!P1027,2))))</f>
        <v>46028</v>
      </c>
      <c r="Q1027" s="5" t="str" cm="1">
        <f t="array" ref="Q1027">SUBSTITUTE(_xlfn.IFS(ISTEXT(citizen_services_records_log!Q1027),PROPER(citizen_services_records_log!Q1027),ISBLANK(citizen_services_records_log!Q1027),"None"),"Id","ID",1)</f>
        <v>Duplicate Application Found On System - Flagged</v>
      </c>
    </row>
    <row r="1028" spans="1:17" x14ac:dyDescent="0.3">
      <c r="A1028" s="5" t="str">
        <f>IF(ISBLANK(citizen_services_records_log!A1028),"None",(CONCATENATE(UPPER(_xlfn.TEXTBEFORE(SUBSTITUTE(citizen_services_records_log!A1028, "-", ""), {"0","1","2","3","4","5","6","7","8","9"}, 1)),"-",RIGHT(citizen_services_records_log!A1028,6))))</f>
        <v>MUN-000745</v>
      </c>
      <c r="B1028" s="2" t="str">
        <f>IF(ISBLANK(citizen_services_records_log!B1028),"None",IF(ISNUMBER(citizen_services_records_log!B1028),citizen_services_records_log!B1028,DATE(RIGHT(citizen_services_records_log!B1028,4),MID(citizen_services_records_log!B1028,4,2),LEFT(citizen_services_records_log!B1028,2))))</f>
        <v>None</v>
      </c>
      <c r="C1028" s="5" t="str">
        <f>IF(citizen_services_records_log!C1028 = "SASSA Grant Status Enquiry","SASSA - Grant Status Enquiry",IF(citizen_services_records_log!C1028 = "SASSA Grant Application",  "SASSA - Grant Application", IF(citizen_services_records_log!C1028=0,"None", citizen_services_records_log!C1028)))</f>
        <v>Municipal - Service Request</v>
      </c>
      <c r="D1028" s="5" t="str" cm="1">
        <f t="array" ref="D1028">_xlfn.IFS(ISTEXT(citizen_services_records_log!D1028),PROPER(citizen_services_records_log!D1028),ISBLANK(citizen_services_records_log!D1028),"None")</f>
        <v>Vereeniging Home Affairs</v>
      </c>
      <c r="E1028" s="5" t="str" cm="1">
        <f t="array" ref="E1028">_xlfn.IFS(ISTEXT(citizen_services_records_log!E1028),PROPER(citizen_services_records_log!E1028),ISBLANK(citizen_services_records_log!E1028),"None")</f>
        <v>None</v>
      </c>
      <c r="F1028" s="6" t="str" cm="1">
        <f t="array" ref="F1028">_xlfn.IFS(ISBLANK(citizen_services_records_log!F1028),"None", TYPE(citizen_services_records_log!F1028)=1,citizen_services_records_log!F1028,citizen_services_records_log!F1028="ID NOT PROVIDED","ID not provided" )</f>
        <v>None</v>
      </c>
      <c r="G1028" s="4">
        <f>IF(ISBLANK(citizen_services_records_log!G1028),"None",IF(ISNUMBER(citizen_services_records_log!G1028),citizen_services_records_log!G1028,DATE(RIGHT(citizen_services_records_log!G1028,4),MID(citizen_services_records_log!G1028,4,2),LEFT(citizen_services_records_log!G1028,2))))</f>
        <v>34941</v>
      </c>
      <c r="H1028" s="5" t="str" cm="1">
        <f t="array" ref="H1028">_xlfn.IFS(citizen_services_records_log!H1028="M", "Male", citizen_services_records_log!H1028 = "F", "Female", citizen_services_records_log!H1028="male", "Male", citizen_services_records_log!H1028="female","Female", ISBLANK(citizen_services_records_log!H1028),"None", citizen_services_records_log!H1028 = "Female", "Female", citizen_services_records_log!H1028="Male","Male")</f>
        <v>Male</v>
      </c>
      <c r="I1028" s="6" t="str">
        <f>IF(OR(ISBLANK(citizen_services_records_log!I1028),UPPER(TRIM(citizen_services_records_log!I1028))="N/A"),"None",_xlfn.LET(_xlpm.d,RIGHT(SUBSTITUTE(SUBSTITUTE(SUBSTITUTE(SUBSTITUTE(citizen_services_records_log!I1028," ",""),"-",""),"(",""),")",""),9),"0"&amp;LEFT(_xlpm.d,2)&amp;" "&amp;MID(_xlpm.d,3,3)&amp;" "&amp;RIGHT(_xlpm.d,4)))</f>
        <v>081 607 2372</v>
      </c>
      <c r="J1028" s="5" t="str" cm="1">
        <f t="array" ref="J1028">_xlfn.IFS(ISTEXT(citizen_services_records_log!J1028),citizen_services_records_log!J1028,ISBLANK(citizen_services_records_log!J1028),"None")</f>
        <v>Ward 1</v>
      </c>
      <c r="K1028" s="5" t="str" cm="1">
        <f t="array" ref="K1028">_xlfn.IFS(ISTEXT(citizen_services_records_log!K1028),citizen_services_records_log!K1028, ISBLANK(citizen_services_records_log!K1028),"None")</f>
        <v>None</v>
      </c>
      <c r="L1028" s="5" t="str" cm="1">
        <f t="array" ref="L1028">SUBSTITUTE(PROPER(_xlfn.IFS(ISTEXT(citizen_services_records_log!L1028),citizen_services_records_log!L1028, ISBLANK(citizen_services_records_log!L1028),"None")),"Id","ID",1)</f>
        <v>Approved</v>
      </c>
      <c r="M1028" s="5" t="str" cm="1">
        <f t="array" ref="M1028">IF(citizen_services_records_log!M1028 = "Re-opened","Re-opened",PROPER(_xlfn.IFS(ISTEXT(citizen_services_records_log!M1028),citizen_services_records_log!M1028, ISBLANK(citizen_services_records_log!M1028),"None")))</f>
        <v>Re-opened</v>
      </c>
      <c r="N1028" s="5" t="str" cm="1">
        <f t="array" ref="N1028">(_xlfn.IFS(ISTEXT(citizen_services_records_log!N1028),citizen_services_records_log!N1028,ISBLANK(citizen_services_records_log!N1028),"None"))</f>
        <v>Q127</v>
      </c>
      <c r="O1028" s="5" t="str" cm="1">
        <f t="array" ref="O1028">_xlfn.IFS(ISTEXT(citizen_services_records_log!O1028),PROPER(citizen_services_records_log!O1028),ISBLANK(citizen_services_records_log!O1028),"None")</f>
        <v>None</v>
      </c>
      <c r="P1028" s="4" t="str">
        <f>IF(ISBLANK(citizen_services_records_log!P1028),"None",IF(ISNUMBER(citizen_services_records_log!P1028),citizen_services_records_log!P1028,DATE(RIGHT(citizen_services_records_log!P1028,4),MID(citizen_services_records_log!P1028,4,2),LEFT(citizen_services_records_log!P1028,2))))</f>
        <v>None</v>
      </c>
      <c r="Q1028" s="5" t="str" cm="1">
        <f t="array" ref="Q1028">SUBSTITUTE(_xlfn.IFS(ISTEXT(citizen_services_records_log!Q1028),PROPER(citizen_services_records_log!Q1028),ISBLANK(citizen_services_records_log!Q1028),"None"),"Id","ID",1)</f>
        <v>Incorrect ID Number Provided Initially, Corrected</v>
      </c>
    </row>
    <row r="1029" spans="1:17" x14ac:dyDescent="0.3">
      <c r="A1029" s="5" t="str">
        <f>IF(ISBLANK(citizen_services_records_log!A1029),"None",(CONCATENATE(UPPER(_xlfn.TEXTBEFORE(SUBSTITUTE(citizen_services_records_log!A1029, "-", ""), {"0","1","2","3","4","5","6","7","8","9"}, 1)),"-",RIGHT(citizen_services_records_log!A1029,6))))</f>
        <v>DHA-000375</v>
      </c>
      <c r="B1029" s="2">
        <f>IF(ISBLANK(citizen_services_records_log!B1029),"None",IF(ISNUMBER(citizen_services_records_log!B1029),citizen_services_records_log!B1029,DATE(RIGHT(citizen_services_records_log!B1029,4),MID(citizen_services_records_log!B1029,4,2),LEFT(citizen_services_records_log!B1029,2))))</f>
        <v>46209</v>
      </c>
      <c r="C1029" s="5" t="str">
        <f>IF(citizen_services_records_log!C1029 = "SASSA Grant Status Enquiry","SASSA - Grant Status Enquiry",IF(citizen_services_records_log!C1029 = "SASSA Grant Application",  "SASSA - Grant Application", IF(citizen_services_records_log!C1029=0,"None", citizen_services_records_log!C1029)))</f>
        <v>Home Affairs - Death Certificate</v>
      </c>
      <c r="D1029" s="5" t="str" cm="1">
        <f t="array" ref="D1029">_xlfn.IFS(ISTEXT(citizen_services_records_log!D1029),PROPER(citizen_services_records_log!D1029),ISBLANK(citizen_services_records_log!D1029),"None")</f>
        <v>Evaton Sassa Office</v>
      </c>
      <c r="E1029" s="5" t="str" cm="1">
        <f t="array" ref="E1029">_xlfn.IFS(ISTEXT(citizen_services_records_log!E1029),PROPER(citizen_services_records_log!E1029),ISBLANK(citizen_services_records_log!E1029),"None")</f>
        <v>Grace Kruger</v>
      </c>
      <c r="F1029" s="6" cm="1">
        <f t="array" ref="F1029">_xlfn.IFS(ISBLANK(citizen_services_records_log!F1029),"None", TYPE(citizen_services_records_log!F1029)=1,citizen_services_records_log!F1029,citizen_services_records_log!F1029="ID NOT PROVIDED","ID not provided" )</f>
        <v>9110000000000</v>
      </c>
      <c r="G1029" s="4" t="str">
        <f>IF(ISBLANK(citizen_services_records_log!G1029),"None",IF(ISNUMBER(citizen_services_records_log!G1029),citizen_services_records_log!G1029,DATE(RIGHT(citizen_services_records_log!G1029,4),MID(citizen_services_records_log!G1029,4,2),LEFT(citizen_services_records_log!G1029,2))))</f>
        <v>None</v>
      </c>
      <c r="H1029" s="5" t="str" cm="1">
        <f t="array" ref="H1029">_xlfn.IFS(citizen_services_records_log!H1029="M", "Male", citizen_services_records_log!H1029 = "F", "Female", citizen_services_records_log!H1029="male", "Male", citizen_services_records_log!H1029="female","Female", ISBLANK(citizen_services_records_log!H1029),"None", citizen_services_records_log!H1029 = "Female", "Female", citizen_services_records_log!H1029="Male","Male")</f>
        <v>Male</v>
      </c>
      <c r="I1029" s="6" t="str">
        <f>IF(OR(ISBLANK(citizen_services_records_log!I1029),UPPER(TRIM(citizen_services_records_log!I1029))="N/A"),"None",_xlfn.LET(_xlpm.d,RIGHT(SUBSTITUTE(SUBSTITUTE(SUBSTITUTE(SUBSTITUTE(citizen_services_records_log!I1029," ",""),"-",""),"(",""),")",""),9),"0"&amp;LEFT(_xlpm.d,2)&amp;" "&amp;MID(_xlpm.d,3,3)&amp;" "&amp;RIGHT(_xlpm.d,4)))</f>
        <v>073 403 8283</v>
      </c>
      <c r="J1029" s="5" t="str" cm="1">
        <f t="array" ref="J1029">_xlfn.IFS(ISTEXT(citizen_services_records_log!J1029),citizen_services_records_log!J1029,ISBLANK(citizen_services_records_log!J1029),"None")</f>
        <v>Ward 9</v>
      </c>
      <c r="K1029" s="5" t="str" cm="1">
        <f t="array" ref="K1029">_xlfn.IFS(ISTEXT(citizen_services_records_log!K1029),citizen_services_records_log!K1029, ISBLANK(citizen_services_records_log!K1029),"None")</f>
        <v>None</v>
      </c>
      <c r="L1029" s="5" t="str" cm="1">
        <f t="array" ref="L1029">SUBSTITUTE(PROPER(_xlfn.IFS(ISTEXT(citizen_services_records_log!L1029),citizen_services_records_log!L1029, ISBLANK(citizen_services_records_log!L1029),"None")),"Id","ID",1)</f>
        <v>Complete</v>
      </c>
      <c r="M1029" s="5" t="str" cm="1">
        <f t="array" ref="M1029">IF(citizen_services_records_log!M1029 = "Re-opened","Re-opened",PROPER(_xlfn.IFS(ISTEXT(citizen_services_records_log!M1029),citizen_services_records_log!M1029, ISBLANK(citizen_services_records_log!M1029),"None")))</f>
        <v>None</v>
      </c>
      <c r="N1029" s="5" t="str" cm="1">
        <f t="array" ref="N1029">(_xlfn.IFS(ISTEXT(citizen_services_records_log!N1029),citizen_services_records_log!N1029,ISBLANK(citizen_services_records_log!N1029),"None"))</f>
        <v>Q065</v>
      </c>
      <c r="O1029" s="5" t="str" cm="1">
        <f t="array" ref="O1029">_xlfn.IFS(ISTEXT(citizen_services_records_log!O1029),PROPER(citizen_services_records_log!O1029),ISBLANK(citizen_services_records_log!O1029),"None")</f>
        <v>Werner Khumalo</v>
      </c>
      <c r="P1029" s="4" t="str">
        <f>IF(ISBLANK(citizen_services_records_log!P1029),"None",IF(ISNUMBER(citizen_services_records_log!P1029),citizen_services_records_log!P1029,DATE(RIGHT(citizen_services_records_log!P1029,4),MID(citizen_services_records_log!P1029,4,2),LEFT(citizen_services_records_log!P1029,2))))</f>
        <v>None</v>
      </c>
      <c r="Q1029" s="5" t="str" cm="1">
        <f t="array" ref="Q1029">SUBSTITUTE(_xlfn.IFS(ISTEXT(citizen_services_records_log!Q1029),PROPER(citizen_services_records_log!Q1029),ISBLANK(citizen_services_records_log!Q1029),"None"),"Id","ID",1)</f>
        <v>Home Affairs System Down For Maintenance During Visit</v>
      </c>
    </row>
    <row r="1030" spans="1:17" x14ac:dyDescent="0.3">
      <c r="A1030" s="5" t="str">
        <f>IF(ISBLANK(citizen_services_records_log!A1030),"None",(CONCATENATE(UPPER(_xlfn.TEXTBEFORE(SUBSTITUTE(citizen_services_records_log!A1030, "-", ""), {"0","1","2","3","4","5","6","7","8","9"}, 1)),"-",RIGHT(citizen_services_records_log!A1030,6))))</f>
        <v>MUN-000409</v>
      </c>
      <c r="B1030" s="2">
        <f>IF(ISBLANK(citizen_services_records_log!B1030),"None",IF(ISNUMBER(citizen_services_records_log!B1030),citizen_services_records_log!B1030,DATE(RIGHT(citizen_services_records_log!B1030,4),MID(citizen_services_records_log!B1030,4,2),LEFT(citizen_services_records_log!B1030,2))))</f>
        <v>46174</v>
      </c>
      <c r="C1030" s="5" t="str">
        <f>IF(citizen_services_records_log!C1030 = "SASSA Grant Status Enquiry","SASSA - Grant Status Enquiry",IF(citizen_services_records_log!C1030 = "SASSA Grant Application",  "SASSA - Grant Application", IF(citizen_services_records_log!C1030=0,"None", citizen_services_records_log!C1030)))</f>
        <v>Municipal - Account Query</v>
      </c>
      <c r="D1030" s="5" t="str" cm="1">
        <f t="array" ref="D1030">_xlfn.IFS(ISTEXT(citizen_services_records_log!D1030),PROPER(citizen_services_records_log!D1030),ISBLANK(citizen_services_records_log!D1030),"None")</f>
        <v>Vereeniging Home Affairs</v>
      </c>
      <c r="E1030" s="5" t="str" cm="1">
        <f t="array" ref="E1030">_xlfn.IFS(ISTEXT(citizen_services_records_log!E1030),PROPER(citizen_services_records_log!E1030),ISBLANK(citizen_services_records_log!E1030),"None")</f>
        <v>Sizwe Molefe</v>
      </c>
      <c r="F1030" s="6" cm="1">
        <f t="array" ref="F1030">_xlfn.IFS(ISBLANK(citizen_services_records_log!F1030),"None", TYPE(citizen_services_records_log!F1030)=1,citizen_services_records_log!F1030,citizen_services_records_log!F1030="ID NOT PROVIDED","ID not provided" )</f>
        <v>9300000000000</v>
      </c>
      <c r="G1030" s="4">
        <f>IF(ISBLANK(citizen_services_records_log!G1030),"None",IF(ISNUMBER(citizen_services_records_log!G1030),citizen_services_records_log!G1030,DATE(RIGHT(citizen_services_records_log!G1030,4),MID(citizen_services_records_log!G1030,4,2),LEFT(citizen_services_records_log!G1030,2))))</f>
        <v>33970</v>
      </c>
      <c r="H1030" s="5" t="str" cm="1">
        <f t="array" ref="H1030">_xlfn.IFS(citizen_services_records_log!H1030="M", "Male", citizen_services_records_log!H1030 = "F", "Female", citizen_services_records_log!H1030="male", "Male", citizen_services_records_log!H1030="female","Female", ISBLANK(citizen_services_records_log!H1030),"None", citizen_services_records_log!H1030 = "Female", "Female", citizen_services_records_log!H1030="Male","Male")</f>
        <v>Female</v>
      </c>
      <c r="I1030" s="6" t="str">
        <f>IF(OR(ISBLANK(citizen_services_records_log!I1030),UPPER(TRIM(citizen_services_records_log!I1030))="N/A"),"None",_xlfn.LET(_xlpm.d,RIGHT(SUBSTITUTE(SUBSTITUTE(SUBSTITUTE(SUBSTITUTE(citizen_services_records_log!I1030," ",""),"-",""),"(",""),")",""),9),"0"&amp;LEFT(_xlpm.d,2)&amp;" "&amp;MID(_xlpm.d,3,3)&amp;" "&amp;RIGHT(_xlpm.d,4)))</f>
        <v>082 900 1721</v>
      </c>
      <c r="J1030" s="5" t="str" cm="1">
        <f t="array" ref="J1030">_xlfn.IFS(ISTEXT(citizen_services_records_log!J1030),citizen_services_records_log!J1030,ISBLANK(citizen_services_records_log!J1030),"None")</f>
        <v>Ward 2</v>
      </c>
      <c r="K1030" s="5" t="str" cm="1">
        <f t="array" ref="K1030">_xlfn.IFS(ISTEXT(citizen_services_records_log!K1030),citizen_services_records_log!K1030, ISBLANK(citizen_services_records_log!K1030),"None")</f>
        <v>None</v>
      </c>
      <c r="L1030" s="5" t="str" cm="1">
        <f t="array" ref="L1030">SUBSTITUTE(PROPER(_xlfn.IFS(ISTEXT(citizen_services_records_log!L1030),citizen_services_records_log!L1030, ISBLANK(citizen_services_records_log!L1030),"None")),"Id","ID",1)</f>
        <v>Incomplete - Missing ID Copy</v>
      </c>
      <c r="M1030" s="5" t="str" cm="1">
        <f t="array" ref="M1030">IF(citizen_services_records_log!M1030 = "Re-opened","Re-opened",PROPER(_xlfn.IFS(ISTEXT(citizen_services_records_log!M1030),citizen_services_records_log!M1030, ISBLANK(citizen_services_records_log!M1030),"None")))</f>
        <v>Captured</v>
      </c>
      <c r="N1030" s="5" t="str" cm="1">
        <f t="array" ref="N1030">(_xlfn.IFS(ISTEXT(citizen_services_records_log!N1030),citizen_services_records_log!N1030,ISBLANK(citizen_services_records_log!N1030),"None"))</f>
        <v>Q138</v>
      </c>
      <c r="O1030" s="5" t="str" cm="1">
        <f t="array" ref="O1030">_xlfn.IFS(ISTEXT(citizen_services_records_log!O1030),PROPER(citizen_services_records_log!O1030),ISBLANK(citizen_services_records_log!O1030),"None")</f>
        <v>None</v>
      </c>
      <c r="P1030" s="4">
        <f>IF(ISBLANK(citizen_services_records_log!P1030),"None",IF(ISNUMBER(citizen_services_records_log!P1030),citizen_services_records_log!P1030,DATE(RIGHT(citizen_services_records_log!P1030,4),MID(citizen_services_records_log!P1030,4,2),LEFT(citizen_services_records_log!P1030,2))))</f>
        <v>46200</v>
      </c>
      <c r="Q1030" s="5" t="str" cm="1">
        <f t="array" ref="Q1030">SUBSTITUTE(_xlfn.IFS(ISTEXT(citizen_services_records_log!Q1030),PROPER(citizen_services_records_log!Q1030),ISBLANK(citizen_services_records_log!Q1030),"None"),"Id","ID",1)</f>
        <v>Interpreter Required - Assisted In Sesotho</v>
      </c>
    </row>
    <row r="1031" spans="1:17" x14ac:dyDescent="0.3">
      <c r="A1031" s="5" t="str">
        <f>IF(ISBLANK(citizen_services_records_log!A1031),"None",(CONCATENATE(UPPER(_xlfn.TEXTBEFORE(SUBSTITUTE(citizen_services_records_log!A1031, "-", ""), {"0","1","2","3","4","5","6","7","8","9"}, 1)),"-",RIGHT(citizen_services_records_log!A1031,6))))</f>
        <v>CLN-000686</v>
      </c>
      <c r="B1031" s="2">
        <f>IF(ISBLANK(citizen_services_records_log!B1031),"None",IF(ISNUMBER(citizen_services_records_log!B1031),citizen_services_records_log!B1031,DATE(RIGHT(citizen_services_records_log!B1031,4),MID(citizen_services_records_log!B1031,4,2),LEFT(citizen_services_records_log!B1031,2))))</f>
        <v>45989</v>
      </c>
      <c r="C1031" s="5" t="str">
        <f>IF(citizen_services_records_log!C1031 = "SASSA Grant Status Enquiry","SASSA - Grant Status Enquiry",IF(citizen_services_records_log!C1031 = "SASSA Grant Application",  "SASSA - Grant Application", IF(citizen_services_records_log!C1031=0,"None", citizen_services_records_log!C1031)))</f>
        <v>Clinic - General Consultation</v>
      </c>
      <c r="D1031" s="5" t="str" cm="1">
        <f t="array" ref="D1031">_xlfn.IFS(ISTEXT(citizen_services_records_log!D1031),PROPER(citizen_services_records_log!D1031),ISBLANK(citizen_services_records_log!D1031),"None")</f>
        <v>Sharpeville Clinic</v>
      </c>
      <c r="E1031" s="5" t="str" cm="1">
        <f t="array" ref="E1031">_xlfn.IFS(ISTEXT(citizen_services_records_log!E1031),PROPER(citizen_services_records_log!E1031),ISBLANK(citizen_services_records_log!E1031),"None")</f>
        <v>Willem Van Der Merwe</v>
      </c>
      <c r="F1031" s="6" cm="1">
        <f t="array" ref="F1031">_xlfn.IFS(ISBLANK(citizen_services_records_log!F1031),"None", TYPE(citizen_services_records_log!F1031)=1,citizen_services_records_log!F1031,citizen_services_records_log!F1031="ID NOT PROVIDED","ID not provided" )</f>
        <v>8610000000000</v>
      </c>
      <c r="G1031" s="4">
        <f>IF(ISBLANK(citizen_services_records_log!G1031),"None",IF(ISNUMBER(citizen_services_records_log!G1031),citizen_services_records_log!G1031,DATE(RIGHT(citizen_services_records_log!G1031,4),MID(citizen_services_records_log!G1031,4,2),LEFT(citizen_services_records_log!G1031,2))))</f>
        <v>31584</v>
      </c>
      <c r="H1031" s="5" t="str" cm="1">
        <f t="array" ref="H1031">_xlfn.IFS(citizen_services_records_log!H1031="M", "Male", citizen_services_records_log!H1031 = "F", "Female", citizen_services_records_log!H1031="male", "Male", citizen_services_records_log!H1031="female","Female", ISBLANK(citizen_services_records_log!H1031),"None", citizen_services_records_log!H1031 = "Female", "Female", citizen_services_records_log!H1031="Male","Male")</f>
        <v>None</v>
      </c>
      <c r="I1031" s="6" t="str">
        <f>IF(OR(ISBLANK(citizen_services_records_log!I1031),UPPER(TRIM(citizen_services_records_log!I1031))="N/A"),"None",_xlfn.LET(_xlpm.d,RIGHT(SUBSTITUTE(SUBSTITUTE(SUBSTITUTE(SUBSTITUTE(citizen_services_records_log!I1031," ",""),"-",""),"(",""),")",""),9),"0"&amp;LEFT(_xlpm.d,2)&amp;" "&amp;MID(_xlpm.d,3,3)&amp;" "&amp;RIGHT(_xlpm.d,4)))</f>
        <v>073 549 5025</v>
      </c>
      <c r="J1031" s="5" t="str" cm="1">
        <f t="array" ref="J1031">_xlfn.IFS(ISTEXT(citizen_services_records_log!J1031),citizen_services_records_log!J1031,ISBLANK(citizen_services_records_log!J1031),"None")</f>
        <v>Ward 3 (Informal Settlement)</v>
      </c>
      <c r="K1031" s="5" t="str" cm="1">
        <f t="array" ref="K1031">_xlfn.IFS(ISTEXT(citizen_services_records_log!K1031),citizen_services_records_log!K1031, ISBLANK(citizen_services_records_log!K1031),"None")</f>
        <v>None</v>
      </c>
      <c r="L1031" s="5" t="str" cm="1">
        <f t="array" ref="L1031">SUBSTITUTE(PROPER(_xlfn.IFS(ISTEXT(citizen_services_records_log!L1031),citizen_services_records_log!L1031, ISBLANK(citizen_services_records_log!L1031),"None")),"Id","ID",1)</f>
        <v>Approved</v>
      </c>
      <c r="M1031" s="5" t="str" cm="1">
        <f t="array" ref="M1031">IF(citizen_services_records_log!M1031 = "Re-opened","Re-opened",PROPER(_xlfn.IFS(ISTEXT(citizen_services_records_log!M1031),citizen_services_records_log!M1031, ISBLANK(citizen_services_records_log!M1031),"None")))</f>
        <v>Captured</v>
      </c>
      <c r="N1031" s="5" t="str" cm="1">
        <f t="array" ref="N1031">(_xlfn.IFS(ISTEXT(citizen_services_records_log!N1031),citizen_services_records_log!N1031,ISBLANK(citizen_services_records_log!N1031),"None"))</f>
        <v>Q080</v>
      </c>
      <c r="O1031" s="5" t="str" cm="1">
        <f t="array" ref="O1031">_xlfn.IFS(ISTEXT(citizen_services_records_log!O1031),PROPER(citizen_services_records_log!O1031),ISBLANK(citizen_services_records_log!O1031),"None")</f>
        <v>Zanele Coetzee</v>
      </c>
      <c r="P1031" s="4" t="str">
        <f>IF(ISBLANK(citizen_services_records_log!P1031),"None",IF(ISNUMBER(citizen_services_records_log!P1031),citizen_services_records_log!P1031,DATE(RIGHT(citizen_services_records_log!P1031,4),MID(citizen_services_records_log!P1031,4,2),LEFT(citizen_services_records_log!P1031,2))))</f>
        <v>None</v>
      </c>
      <c r="Q1031" s="5" t="str" cm="1">
        <f t="array" ref="Q1031">SUBSTITUTE(_xlfn.IFS(ISTEXT(citizen_services_records_log!Q1031),PROPER(citizen_services_records_log!Q1031),ISBLANK(citizen_services_records_log!Q1031),"None"),"Id","ID",1)</f>
        <v>Interpreter Required - Assisted In Sesotho</v>
      </c>
    </row>
    <row r="1032" spans="1:17" x14ac:dyDescent="0.3">
      <c r="A1032" s="5" t="str">
        <f>IF(ISBLANK(citizen_services_records_log!A1032),"None",(CONCATENATE(UPPER(_xlfn.TEXTBEFORE(SUBSTITUTE(citizen_services_records_log!A1032, "-", ""), {"0","1","2","3","4","5","6","7","8","9"}, 1)),"-",RIGHT(citizen_services_records_log!A1032,6))))</f>
        <v>DHA-000419</v>
      </c>
      <c r="B1032" s="2">
        <f>IF(ISBLANK(citizen_services_records_log!B1032),"None",IF(ISNUMBER(citizen_services_records_log!B1032),citizen_services_records_log!B1032,DATE(RIGHT(citizen_services_records_log!B1032,4),MID(citizen_services_records_log!B1032,4,2),LEFT(citizen_services_records_log!B1032,2))))</f>
        <v>46019</v>
      </c>
      <c r="C1032" s="5" t="str">
        <f>IF(citizen_services_records_log!C1032 = "SASSA Grant Status Enquiry","SASSA - Grant Status Enquiry",IF(citizen_services_records_log!C1032 = "SASSA Grant Application",  "SASSA - Grant Application", IF(citizen_services_records_log!C1032=0,"None", citizen_services_records_log!C1032)))</f>
        <v>Home Affairs - ID Application</v>
      </c>
      <c r="D1032" s="5" t="str" cm="1">
        <f t="array" ref="D1032">_xlfn.IFS(ISTEXT(citizen_services_records_log!D1032),PROPER(citizen_services_records_log!D1032),ISBLANK(citizen_services_records_log!D1032),"None")</f>
        <v>Boipatong Clinic</v>
      </c>
      <c r="E1032" s="5" t="str" cm="1">
        <f t="array" ref="E1032">_xlfn.IFS(ISTEXT(citizen_services_records_log!E1032),PROPER(citizen_services_records_log!E1032),ISBLANK(citizen_services_records_log!E1032),"None")</f>
        <v>Tumelo Van Der Merwe</v>
      </c>
      <c r="F1032" s="6" cm="1">
        <f t="array" ref="F1032">_xlfn.IFS(ISBLANK(citizen_services_records_log!F1032),"None", TYPE(citizen_services_records_log!F1032)=1,citizen_services_records_log!F1032,citizen_services_records_log!F1032="ID NOT PROVIDED","ID not provided" )</f>
        <v>5275697183</v>
      </c>
      <c r="G1032" s="4">
        <f>IF(ISBLANK(citizen_services_records_log!G1032),"None",IF(ISNUMBER(citizen_services_records_log!G1032),citizen_services_records_log!G1032,DATE(RIGHT(citizen_services_records_log!G1032,4),MID(citizen_services_records_log!G1032,4,2),LEFT(citizen_services_records_log!G1032,2))))</f>
        <v>36673</v>
      </c>
      <c r="H1032" s="5" t="str" cm="1">
        <f t="array" ref="H1032">_xlfn.IFS(citizen_services_records_log!H1032="M", "Male", citizen_services_records_log!H1032 = "F", "Female", citizen_services_records_log!H1032="male", "Male", citizen_services_records_log!H1032="female","Female", ISBLANK(citizen_services_records_log!H1032),"None", citizen_services_records_log!H1032 = "Female", "Female", citizen_services_records_log!H1032="Male","Male")</f>
        <v>Male</v>
      </c>
      <c r="I1032" s="6" t="str">
        <f>IF(OR(ISBLANK(citizen_services_records_log!I1032),UPPER(TRIM(citizen_services_records_log!I1032))="N/A"),"None",_xlfn.LET(_xlpm.d,RIGHT(SUBSTITUTE(SUBSTITUTE(SUBSTITUTE(SUBSTITUTE(citizen_services_records_log!I1032," ",""),"-",""),"(",""),")",""),9),"0"&amp;LEFT(_xlpm.d,2)&amp;" "&amp;MID(_xlpm.d,3,3)&amp;" "&amp;RIGHT(_xlpm.d,4)))</f>
        <v>066 524 8619</v>
      </c>
      <c r="J1032" s="5" t="str" cm="1">
        <f t="array" ref="J1032">_xlfn.IFS(ISTEXT(citizen_services_records_log!J1032),citizen_services_records_log!J1032,ISBLANK(citizen_services_records_log!J1032),"None")</f>
        <v>Ward 2</v>
      </c>
      <c r="K1032" s="5" t="str" cm="1">
        <f t="array" ref="K1032">_xlfn.IFS(ISTEXT(citizen_services_records_log!K1032),citizen_services_records_log!K1032, ISBLANK(citizen_services_records_log!K1032),"None")</f>
        <v>Disability Grant</v>
      </c>
      <c r="L1032" s="5" t="str" cm="1">
        <f t="array" ref="L1032">SUBSTITUTE(PROPER(_xlfn.IFS(ISTEXT(citizen_services_records_log!L1032),citizen_services_records_log!L1032, ISBLANK(citizen_services_records_log!L1032),"None")),"Id","ID",1)</f>
        <v>None</v>
      </c>
      <c r="M1032" s="5" t="str" cm="1">
        <f t="array" ref="M1032">IF(citizen_services_records_log!M1032 = "Re-opened","Re-opened",PROPER(_xlfn.IFS(ISTEXT(citizen_services_records_log!M1032),citizen_services_records_log!M1032, ISBLANK(citizen_services_records_log!M1032),"None")))</f>
        <v>None</v>
      </c>
      <c r="N1032" s="5" t="str" cm="1">
        <f t="array" ref="N1032">(_xlfn.IFS(ISTEXT(citizen_services_records_log!N1032),citizen_services_records_log!N1032,ISBLANK(citizen_services_records_log!N1032),"None"))</f>
        <v>Q205</v>
      </c>
      <c r="O1032" s="5" t="str" cm="1">
        <f t="array" ref="O1032">_xlfn.IFS(ISTEXT(citizen_services_records_log!O1032),PROPER(citizen_services_records_log!O1032),ISBLANK(citizen_services_records_log!O1032),"None")</f>
        <v>None</v>
      </c>
      <c r="P1032" s="4" t="str">
        <f>IF(ISBLANK(citizen_services_records_log!P1032),"None",IF(ISNUMBER(citizen_services_records_log!P1032),citizen_services_records_log!P1032,DATE(RIGHT(citizen_services_records_log!P1032,4),MID(citizen_services_records_log!P1032,4,2),LEFT(citizen_services_records_log!P1032,2))))</f>
        <v>None</v>
      </c>
      <c r="Q1032" s="5" t="str" cm="1">
        <f t="array" ref="Q1032">SUBSTITUTE(_xlfn.IFS(ISTEXT(citizen_services_records_log!Q1032),PROPER(citizen_services_records_log!Q1032),ISBLANK(citizen_services_records_log!Q1032),"None"),"Id","ID",1)</f>
        <v>None</v>
      </c>
    </row>
    <row r="1033" spans="1:17" x14ac:dyDescent="0.3">
      <c r="A1033" s="5" t="str">
        <f>IF(ISBLANK(citizen_services_records_log!A1033),"None",(CONCATENATE(UPPER(_xlfn.TEXTBEFORE(SUBSTITUTE(citizen_services_records_log!A1033, "-", ""), {"0","1","2","3","4","5","6","7","8","9"}, 1)),"-",RIGHT(citizen_services_records_log!A1033,6))))</f>
        <v>SASSA-000145</v>
      </c>
      <c r="B1033" s="2">
        <f>IF(ISBLANK(citizen_services_records_log!B1033),"None",IF(ISNUMBER(citizen_services_records_log!B1033),citizen_services_records_log!B1033,DATE(RIGHT(citizen_services_records_log!B1033,4),MID(citizen_services_records_log!B1033,4,2),LEFT(citizen_services_records_log!B1033,2))))</f>
        <v>46100</v>
      </c>
      <c r="C1033" s="5" t="str">
        <f>IF(citizen_services_records_log!C1033 = "SASSA Grant Status Enquiry","SASSA - Grant Status Enquiry",IF(citizen_services_records_log!C1033 = "SASSA Grant Application",  "SASSA - Grant Application", IF(citizen_services_records_log!C1033=0,"None", citizen_services_records_log!C1033)))</f>
        <v>SASSA - Grant Application</v>
      </c>
      <c r="D1033" s="5" t="str" cm="1">
        <f t="array" ref="D1033">_xlfn.IFS(ISTEXT(citizen_services_records_log!D1033),PROPER(citizen_services_records_log!D1033),ISBLANK(citizen_services_records_log!D1033),"None")</f>
        <v>Sebokeng Sassa Office</v>
      </c>
      <c r="E1033" s="5" t="str" cm="1">
        <f t="array" ref="E1033">_xlfn.IFS(ISTEXT(citizen_services_records_log!E1033),PROPER(citizen_services_records_log!E1033),ISBLANK(citizen_services_records_log!E1033),"None")</f>
        <v>Bongani Steyn</v>
      </c>
      <c r="F1033" s="6" cm="1">
        <f t="array" ref="F1033">_xlfn.IFS(ISBLANK(citizen_services_records_log!F1033),"None", TYPE(citizen_services_records_log!F1033)=1,citizen_services_records_log!F1033,citizen_services_records_log!F1033="ID NOT PROVIDED","ID not provided" )</f>
        <v>7910000000000</v>
      </c>
      <c r="G1033" s="4">
        <f>IF(ISBLANK(citizen_services_records_log!G1033),"None",IF(ISNUMBER(citizen_services_records_log!G1033),citizen_services_records_log!G1033,DATE(RIGHT(citizen_services_records_log!G1033,4),MID(citizen_services_records_log!G1033,4,2),LEFT(citizen_services_records_log!G1033,2))))</f>
        <v>29056</v>
      </c>
      <c r="H1033" s="5" t="str" cm="1">
        <f t="array" ref="H1033">_xlfn.IFS(citizen_services_records_log!H1033="M", "Male", citizen_services_records_log!H1033 = "F", "Female", citizen_services_records_log!H1033="male", "Male", citizen_services_records_log!H1033="female","Female", ISBLANK(citizen_services_records_log!H1033),"None", citizen_services_records_log!H1033 = "Female", "Female", citizen_services_records_log!H1033="Male","Male")</f>
        <v>Female</v>
      </c>
      <c r="I1033" s="6" t="str">
        <f>IF(OR(ISBLANK(citizen_services_records_log!I1033),UPPER(TRIM(citizen_services_records_log!I1033))="N/A"),"None",_xlfn.LET(_xlpm.d,RIGHT(SUBSTITUTE(SUBSTITUTE(SUBSTITUTE(SUBSTITUTE(citizen_services_records_log!I1033," ",""),"-",""),"(",""),")",""),9),"0"&amp;LEFT(_xlpm.d,2)&amp;" "&amp;MID(_xlpm.d,3,3)&amp;" "&amp;RIGHT(_xlpm.d,4)))</f>
        <v>073 984 1905</v>
      </c>
      <c r="J1033" s="5" t="str" cm="1">
        <f t="array" ref="J1033">_xlfn.IFS(ISTEXT(citizen_services_records_log!J1033),citizen_services_records_log!J1033,ISBLANK(citizen_services_records_log!J1033),"None")</f>
        <v>Ward 24</v>
      </c>
      <c r="K1033" s="5" t="str" cm="1">
        <f t="array" ref="K1033">_xlfn.IFS(ISTEXT(citizen_services_records_log!K1033),citizen_services_records_log!K1033, ISBLANK(citizen_services_records_log!K1033),"None")</f>
        <v>Social Relief of Distress (SRD)</v>
      </c>
      <c r="L1033" s="5" t="str" cm="1">
        <f t="array" ref="L1033">SUBSTITUTE(PROPER(_xlfn.IFS(ISTEXT(citizen_services_records_log!L1033),citizen_services_records_log!L1033, ISBLANK(citizen_services_records_log!L1033),"None")),"Id","ID",1)</f>
        <v>Under Review</v>
      </c>
      <c r="M1033" s="5" t="str" cm="1">
        <f t="array" ref="M1033">IF(citizen_services_records_log!M1033 = "Re-opened","Re-opened",PROPER(_xlfn.IFS(ISTEXT(citizen_services_records_log!M1033),citizen_services_records_log!M1033, ISBLANK(citizen_services_records_log!M1033),"None")))</f>
        <v>Captured</v>
      </c>
      <c r="N1033" s="5" t="str" cm="1">
        <f t="array" ref="N1033">(_xlfn.IFS(ISTEXT(citizen_services_records_log!N1033),citizen_services_records_log!N1033,ISBLANK(citizen_services_records_log!N1033),"None"))</f>
        <v>Q242</v>
      </c>
      <c r="O1033" s="5" t="str" cm="1">
        <f t="array" ref="O1033">_xlfn.IFS(ISTEXT(citizen_services_records_log!O1033),PROPER(citizen_services_records_log!O1033),ISBLANK(citizen_services_records_log!O1033),"None")</f>
        <v>Palesa Nel</v>
      </c>
      <c r="P1033" s="4" t="str">
        <f>IF(ISBLANK(citizen_services_records_log!P1033),"None",IF(ISNUMBER(citizen_services_records_log!P1033),citizen_services_records_log!P1033,DATE(RIGHT(citizen_services_records_log!P1033,4),MID(citizen_services_records_log!P1033,4,2),LEFT(citizen_services_records_log!P1033,2))))</f>
        <v>None</v>
      </c>
      <c r="Q1033" s="5" t="str" cm="1">
        <f t="array" ref="Q1033">SUBSTITUTE(_xlfn.IFS(ISTEXT(citizen_services_records_log!Q1033),PROPER(citizen_services_records_log!Q1033),ISBLANK(citizen_services_records_log!Q1033),"None"),"Id","ID",1)</f>
        <v>Urgent Case - Fast-Tracked Per Supervisor Approval</v>
      </c>
    </row>
    <row r="1034" spans="1:17" x14ac:dyDescent="0.3">
      <c r="A1034" s="5" t="str">
        <f>IF(ISBLANK(citizen_services_records_log!A1034),"None",(CONCATENATE(UPPER(_xlfn.TEXTBEFORE(SUBSTITUTE(citizen_services_records_log!A1034, "-", ""), {"0","1","2","3","4","5","6","7","8","9"}, 1)),"-",RIGHT(citizen_services_records_log!A1034,6))))</f>
        <v>CLN-000266</v>
      </c>
      <c r="B1034" s="2">
        <f>IF(ISBLANK(citizen_services_records_log!B1034),"None",IF(ISNUMBER(citizen_services_records_log!B1034),citizen_services_records_log!B1034,DATE(RIGHT(citizen_services_records_log!B1034,4),MID(citizen_services_records_log!B1034,4,2),LEFT(citizen_services_records_log!B1034,2))))</f>
        <v>46067</v>
      </c>
      <c r="C1034" s="5" t="str">
        <f>IF(citizen_services_records_log!C1034 = "SASSA Grant Status Enquiry","SASSA - Grant Status Enquiry",IF(citizen_services_records_log!C1034 = "SASSA Grant Application",  "SASSA - Grant Application", IF(citizen_services_records_log!C1034=0,"None", citizen_services_records_log!C1034)))</f>
        <v>Clinic - Immunisation</v>
      </c>
      <c r="D1034" s="5" t="str" cm="1">
        <f t="array" ref="D1034">_xlfn.IFS(ISTEXT(citizen_services_records_log!D1034),PROPER(citizen_services_records_log!D1034),ISBLANK(citizen_services_records_log!D1034),"None")</f>
        <v>Vanderbijlpark Home Affairs</v>
      </c>
      <c r="E1034" s="5" t="str" cm="1">
        <f t="array" ref="E1034">_xlfn.IFS(ISTEXT(citizen_services_records_log!E1034),PROPER(citizen_services_records_log!E1034),ISBLANK(citizen_services_records_log!E1034),"None")</f>
        <v>Anna Pretorius</v>
      </c>
      <c r="F1034" s="6" cm="1">
        <f t="array" ref="F1034">_xlfn.IFS(ISBLANK(citizen_services_records_log!F1034),"None", TYPE(citizen_services_records_log!F1034)=1,citizen_services_records_log!F1034,citizen_services_records_log!F1034="ID NOT PROVIDED","ID not provided" )</f>
        <v>2410000000000</v>
      </c>
      <c r="G1034" s="4">
        <f>IF(ISBLANK(citizen_services_records_log!G1034),"None",IF(ISNUMBER(citizen_services_records_log!G1034),citizen_services_records_log!G1034,DATE(RIGHT(citizen_services_records_log!G1034,4),MID(citizen_services_records_log!G1034,4,2),LEFT(citizen_services_records_log!G1034,2))))</f>
        <v>45656</v>
      </c>
      <c r="H1034" s="5" t="str" cm="1">
        <f t="array" ref="H1034">_xlfn.IFS(citizen_services_records_log!H1034="M", "Male", citizen_services_records_log!H1034 = "F", "Female", citizen_services_records_log!H1034="male", "Male", citizen_services_records_log!H1034="female","Female", ISBLANK(citizen_services_records_log!H1034),"None", citizen_services_records_log!H1034 = "Female", "Female", citizen_services_records_log!H1034="Male","Male")</f>
        <v>Female</v>
      </c>
      <c r="I1034" s="6" t="str">
        <f>IF(OR(ISBLANK(citizen_services_records_log!I1034),UPPER(TRIM(citizen_services_records_log!I1034))="N/A"),"None",_xlfn.LET(_xlpm.d,RIGHT(SUBSTITUTE(SUBSTITUTE(SUBSTITUTE(SUBSTITUTE(citizen_services_records_log!I1034," ",""),"-",""),"(",""),")",""),9),"0"&amp;LEFT(_xlpm.d,2)&amp;" "&amp;MID(_xlpm.d,3,3)&amp;" "&amp;RIGHT(_xlpm.d,4)))</f>
        <v>067 784 0894</v>
      </c>
      <c r="J1034" s="5" t="str" cm="1">
        <f t="array" ref="J1034">_xlfn.IFS(ISTEXT(citizen_services_records_log!J1034),citizen_services_records_log!J1034,ISBLANK(citizen_services_records_log!J1034),"None")</f>
        <v>Ward 4</v>
      </c>
      <c r="K1034" s="5" t="str" cm="1">
        <f t="array" ref="K1034">_xlfn.IFS(ISTEXT(citizen_services_records_log!K1034),citizen_services_records_log!K1034, ISBLANK(citizen_services_records_log!K1034),"None")</f>
        <v>None</v>
      </c>
      <c r="L1034" s="5" t="str" cm="1">
        <f t="array" ref="L1034">SUBSTITUTE(PROPER(_xlfn.IFS(ISTEXT(citizen_services_records_log!L1034),citizen_services_records_log!L1034, ISBLANK(citizen_services_records_log!L1034),"None")),"Id","ID",1)</f>
        <v>None</v>
      </c>
      <c r="M1034" s="5" t="str" cm="1">
        <f t="array" ref="M1034">IF(citizen_services_records_log!M1034 = "Re-opened","Re-opened",PROPER(_xlfn.IFS(ISTEXT(citizen_services_records_log!M1034),citizen_services_records_log!M1034, ISBLANK(citizen_services_records_log!M1034),"None")))</f>
        <v>Captured</v>
      </c>
      <c r="N1034" s="5" t="str" cm="1">
        <f t="array" ref="N1034">(_xlfn.IFS(ISTEXT(citizen_services_records_log!N1034),citizen_services_records_log!N1034,ISBLANK(citizen_services_records_log!N1034),"None"))</f>
        <v>Q232</v>
      </c>
      <c r="O1034" s="5" t="str" cm="1">
        <f t="array" ref="O1034">_xlfn.IFS(ISTEXT(citizen_services_records_log!O1034),PROPER(citizen_services_records_log!O1034),ISBLANK(citizen_services_records_log!O1034),"None")</f>
        <v>Chris Mahlangu</v>
      </c>
      <c r="P1034" s="4" t="str">
        <f>IF(ISBLANK(citizen_services_records_log!P1034),"None",IF(ISNUMBER(citizen_services_records_log!P1034),citizen_services_records_log!P1034,DATE(RIGHT(citizen_services_records_log!P1034,4),MID(citizen_services_records_log!P1034,4,2),LEFT(citizen_services_records_log!P1034,2))))</f>
        <v>None</v>
      </c>
      <c r="Q1034" s="5" t="str" cm="1">
        <f t="array" ref="Q1034">SUBSTITUTE(_xlfn.IFS(ISTEXT(citizen_services_records_log!Q1034),PROPER(citizen_services_records_log!Q1034),ISBLANK(citizen_services_records_log!Q1034),"None"),"Id","ID",1)</f>
        <v>Biometric Capture Failed, Rescheduled</v>
      </c>
    </row>
    <row r="1035" spans="1:17" x14ac:dyDescent="0.3">
      <c r="A1035" s="5" t="str">
        <f>IF(ISBLANK(citizen_services_records_log!A1035),"None",(CONCATENATE(UPPER(_xlfn.TEXTBEFORE(SUBSTITUTE(citizen_services_records_log!A1035, "-", ""), {"0","1","2","3","4","5","6","7","8","9"}, 1)),"-",RIGHT(citizen_services_records_log!A1035,6))))</f>
        <v>CLN-000987</v>
      </c>
      <c r="B1035" s="2">
        <f>IF(ISBLANK(citizen_services_records_log!B1035),"None",IF(ISNUMBER(citizen_services_records_log!B1035),citizen_services_records_log!B1035,DATE(RIGHT(citizen_services_records_log!B1035,4),MID(citizen_services_records_log!B1035,4,2),LEFT(citizen_services_records_log!B1035,2))))</f>
        <v>46266</v>
      </c>
      <c r="C1035" s="5" t="str">
        <f>IF(citizen_services_records_log!C1035 = "SASSA Grant Status Enquiry","SASSA - Grant Status Enquiry",IF(citizen_services_records_log!C1035 = "SASSA Grant Application",  "SASSA - Grant Application", IF(citizen_services_records_log!C1035=0,"None", citizen_services_records_log!C1035)))</f>
        <v>Clinic - General Consultation</v>
      </c>
      <c r="D1035" s="5" t="str" cm="1">
        <f t="array" ref="D1035">_xlfn.IFS(ISTEXT(citizen_services_records_log!D1035),PROPER(citizen_services_records_log!D1035),ISBLANK(citizen_services_records_log!D1035),"None")</f>
        <v>Vanderbijlpark Home Affairs</v>
      </c>
      <c r="E1035" s="5" t="str" cm="1">
        <f t="array" ref="E1035">_xlfn.IFS(ISTEXT(citizen_services_records_log!E1035),PROPER(citizen_services_records_log!E1035),ISBLANK(citizen_services_records_log!E1035),"None")</f>
        <v>Mandla Fourie</v>
      </c>
      <c r="F1035" s="6" t="str" cm="1">
        <f t="array" ref="F1035">_xlfn.IFS(ISBLANK(citizen_services_records_log!F1035),"None", TYPE(citizen_services_records_log!F1035)=1,citizen_services_records_log!F1035,citizen_services_records_log!F1035="ID NOT PROVIDED","ID not provided" )</f>
        <v>None</v>
      </c>
      <c r="G1035" s="4">
        <f>IF(ISBLANK(citizen_services_records_log!G1035),"None",IF(ISNUMBER(citizen_services_records_log!G1035),citizen_services_records_log!G1035,DATE(RIGHT(citizen_services_records_log!G1035,4),MID(citizen_services_records_log!G1035,4,2),LEFT(citizen_services_records_log!G1035,2))))</f>
        <v>23262</v>
      </c>
      <c r="H1035" s="5" t="str" cm="1">
        <f t="array" ref="H1035">_xlfn.IFS(citizen_services_records_log!H1035="M", "Male", citizen_services_records_log!H1035 = "F", "Female", citizen_services_records_log!H1035="male", "Male", citizen_services_records_log!H1035="female","Female", ISBLANK(citizen_services_records_log!H1035),"None", citizen_services_records_log!H1035 = "Female", "Female", citizen_services_records_log!H1035="Male","Male")</f>
        <v>Female</v>
      </c>
      <c r="I1035" s="6" t="str">
        <f>IF(OR(ISBLANK(citizen_services_records_log!I1035),UPPER(TRIM(citizen_services_records_log!I1035))="N/A"),"None",_xlfn.LET(_xlpm.d,RIGHT(SUBSTITUTE(SUBSTITUTE(SUBSTITUTE(SUBSTITUTE(citizen_services_records_log!I1035," ",""),"-",""),"(",""),")",""),9),"0"&amp;LEFT(_xlpm.d,2)&amp;" "&amp;MID(_xlpm.d,3,3)&amp;" "&amp;RIGHT(_xlpm.d,4)))</f>
        <v>071 139 1230</v>
      </c>
      <c r="J1035" s="5" t="str" cm="1">
        <f t="array" ref="J1035">_xlfn.IFS(ISTEXT(citizen_services_records_log!J1035),citizen_services_records_log!J1035,ISBLANK(citizen_services_records_log!J1035),"None")</f>
        <v>Ward 2</v>
      </c>
      <c r="K1035" s="5" t="str" cm="1">
        <f t="array" ref="K1035">_xlfn.IFS(ISTEXT(citizen_services_records_log!K1035),citizen_services_records_log!K1035, ISBLANK(citizen_services_records_log!K1035),"None")</f>
        <v>None</v>
      </c>
      <c r="L1035" s="5" t="str" cm="1">
        <f t="array" ref="L1035">SUBSTITUTE(PROPER(_xlfn.IFS(ISTEXT(citizen_services_records_log!L1035),citizen_services_records_log!L1035, ISBLANK(citizen_services_records_log!L1035),"None")),"Id","ID",1)</f>
        <v>Approved</v>
      </c>
      <c r="M1035" s="5" t="str" cm="1">
        <f t="array" ref="M1035">IF(citizen_services_records_log!M1035 = "Re-opened","Re-opened",PROPER(_xlfn.IFS(ISTEXT(citizen_services_records_log!M1035),citizen_services_records_log!M1035, ISBLANK(citizen_services_records_log!M1035),"None")))</f>
        <v>Pending</v>
      </c>
      <c r="N1035" s="5" t="str" cm="1">
        <f t="array" ref="N1035">(_xlfn.IFS(ISTEXT(citizen_services_records_log!N1035),citizen_services_records_log!N1035,ISBLANK(citizen_services_records_log!N1035),"None"))</f>
        <v>Q195</v>
      </c>
      <c r="O1035" s="5" t="str" cm="1">
        <f t="array" ref="O1035">_xlfn.IFS(ISTEXT(citizen_services_records_log!O1035),PROPER(citizen_services_records_log!O1035),ISBLANK(citizen_services_records_log!O1035),"None")</f>
        <v>Refilwe Coetzee</v>
      </c>
      <c r="P1035" s="4" t="str">
        <f>IF(ISBLANK(citizen_services_records_log!P1035),"None",IF(ISNUMBER(citizen_services_records_log!P1035),citizen_services_records_log!P1035,DATE(RIGHT(citizen_services_records_log!P1035,4),MID(citizen_services_records_log!P1035,4,2),LEFT(citizen_services_records_log!P1035,2))))</f>
        <v>None</v>
      </c>
      <c r="Q1035" s="5" t="str" cm="1">
        <f t="array" ref="Q1035">SUBSTITUTE(_xlfn.IFS(ISTEXT(citizen_services_records_log!Q1035),PROPER(citizen_services_records_log!Q1035),ISBLANK(citizen_services_records_log!Q1035),"None"),"Id","ID",1)</f>
        <v>Elderly Applicant Assisted Due To Mobility Issues</v>
      </c>
    </row>
    <row r="1036" spans="1:17" x14ac:dyDescent="0.3">
      <c r="A1036" s="5" t="str">
        <f>IF(ISBLANK(citizen_services_records_log!A1036),"None",(CONCATENATE(UPPER(_xlfn.TEXTBEFORE(SUBSTITUTE(citizen_services_records_log!A1036, "-", ""), {"0","1","2","3","4","5","6","7","8","9"}, 1)),"-",RIGHT(citizen_services_records_log!A1036,6))))</f>
        <v>DHA-000015</v>
      </c>
      <c r="B1036" s="2">
        <f>IF(ISBLANK(citizen_services_records_log!B1036),"None",IF(ISNUMBER(citizen_services_records_log!B1036),citizen_services_records_log!B1036,DATE(RIGHT(citizen_services_records_log!B1036,4),MID(citizen_services_records_log!B1036,4,2),LEFT(citizen_services_records_log!B1036,2))))</f>
        <v>46176</v>
      </c>
      <c r="C1036" s="5" t="str">
        <f>IF(citizen_services_records_log!C1036 = "SASSA Grant Status Enquiry","SASSA - Grant Status Enquiry",IF(citizen_services_records_log!C1036 = "SASSA Grant Application",  "SASSA - Grant Application", IF(citizen_services_records_log!C1036=0,"None", citizen_services_records_log!C1036)))</f>
        <v>Home Affairs - Passport Application</v>
      </c>
      <c r="D1036" s="5" t="str" cm="1">
        <f t="array" ref="D1036">_xlfn.IFS(ISTEXT(citizen_services_records_log!D1036),PROPER(citizen_services_records_log!D1036),ISBLANK(citizen_services_records_log!D1036),"None")</f>
        <v>Boipatong Clinic</v>
      </c>
      <c r="E1036" s="5" t="str" cm="1">
        <f t="array" ref="E1036">_xlfn.IFS(ISTEXT(citizen_services_records_log!E1036),PROPER(citizen_services_records_log!E1036),ISBLANK(citizen_services_records_log!E1036),"None")</f>
        <v>Johannes Sithole</v>
      </c>
      <c r="F1036" s="6" cm="1">
        <f t="array" ref="F1036">_xlfn.IFS(ISBLANK(citizen_services_records_log!F1036),"None", TYPE(citizen_services_records_log!F1036)=1,citizen_services_records_log!F1036,citizen_services_records_log!F1036="ID NOT PROVIDED","ID not provided" )</f>
        <v>9510000000000</v>
      </c>
      <c r="G1036" s="4">
        <f>IF(ISBLANK(citizen_services_records_log!G1036),"None",IF(ISNUMBER(citizen_services_records_log!G1036),citizen_services_records_log!G1036,DATE(RIGHT(citizen_services_records_log!G1036,4),MID(citizen_services_records_log!G1036,4,2),LEFT(citizen_services_records_log!G1036,2))))</f>
        <v>34911</v>
      </c>
      <c r="H1036" s="5" t="str" cm="1">
        <f t="array" ref="H1036">_xlfn.IFS(citizen_services_records_log!H1036="M", "Male", citizen_services_records_log!H1036 = "F", "Female", citizen_services_records_log!H1036="male", "Male", citizen_services_records_log!H1036="female","Female", ISBLANK(citizen_services_records_log!H1036),"None", citizen_services_records_log!H1036 = "Female", "Female", citizen_services_records_log!H1036="Male","Male")</f>
        <v>Male</v>
      </c>
      <c r="I1036" s="6" t="str">
        <f>IF(OR(ISBLANK(citizen_services_records_log!I1036),UPPER(TRIM(citizen_services_records_log!I1036))="N/A"),"None",_xlfn.LET(_xlpm.d,RIGHT(SUBSTITUTE(SUBSTITUTE(SUBSTITUTE(SUBSTITUTE(citizen_services_records_log!I1036," ",""),"-",""),"(",""),")",""),9),"0"&amp;LEFT(_xlpm.d,2)&amp;" "&amp;MID(_xlpm.d,3,3)&amp;" "&amp;RIGHT(_xlpm.d,4)))</f>
        <v>077 768 2678</v>
      </c>
      <c r="J1036" s="5" t="str" cm="1">
        <f t="array" ref="J1036">_xlfn.IFS(ISTEXT(citizen_services_records_log!J1036),citizen_services_records_log!J1036,ISBLANK(citizen_services_records_log!J1036),"None")</f>
        <v>Ward 16</v>
      </c>
      <c r="K1036" s="5" t="str" cm="1">
        <f t="array" ref="K1036">_xlfn.IFS(ISTEXT(citizen_services_records_log!K1036),citizen_services_records_log!K1036, ISBLANK(citizen_services_records_log!K1036),"None")</f>
        <v>None</v>
      </c>
      <c r="L1036" s="5" t="str" cm="1">
        <f t="array" ref="L1036">SUBSTITUTE(PROPER(_xlfn.IFS(ISTEXT(citizen_services_records_log!L1036),citizen_services_records_log!L1036, ISBLANK(citizen_services_records_log!L1036),"None")),"Id","ID",1)</f>
        <v>Awaiting Home Affairs Confirmation</v>
      </c>
      <c r="M1036" s="5" t="str" cm="1">
        <f t="array" ref="M1036">IF(citizen_services_records_log!M1036 = "Re-opened","Re-opened",PROPER(_xlfn.IFS(ISTEXT(citizen_services_records_log!M1036),citizen_services_records_log!M1036, ISBLANK(citizen_services_records_log!M1036),"None")))</f>
        <v>Resolved</v>
      </c>
      <c r="N1036" s="5" t="str" cm="1">
        <f t="array" ref="N1036">(_xlfn.IFS(ISTEXT(citizen_services_records_log!N1036),citizen_services_records_log!N1036,ISBLANK(citizen_services_records_log!N1036),"None"))</f>
        <v>None</v>
      </c>
      <c r="O1036" s="5" t="str" cm="1">
        <f t="array" ref="O1036">_xlfn.IFS(ISTEXT(citizen_services_records_log!O1036),PROPER(citizen_services_records_log!O1036),ISBLANK(citizen_services_records_log!O1036),"None")</f>
        <v>Chris Mahlangu</v>
      </c>
      <c r="P1036" s="4">
        <f>IF(ISBLANK(citizen_services_records_log!P1036),"None",IF(ISNUMBER(citizen_services_records_log!P1036),citizen_services_records_log!P1036,DATE(RIGHT(citizen_services_records_log!P1036,4),MID(citizen_services_records_log!P1036,4,2),LEFT(citizen_services_records_log!P1036,2))))</f>
        <v>46060</v>
      </c>
      <c r="Q1036" s="5" t="str" cm="1">
        <f t="array" ref="Q1036">SUBSTITUTE(_xlfn.IFS(ISTEXT(citizen_services_records_log!Q1036),PROPER(citizen_services_records_log!Q1036),ISBLANK(citizen_services_records_log!Q1036),"None"),"Id","ID",1)</f>
        <v>Interpreter Required - Assisted In Sesotho</v>
      </c>
    </row>
    <row r="1037" spans="1:17" x14ac:dyDescent="0.3">
      <c r="A1037" s="5" t="str">
        <f>IF(ISBLANK(citizen_services_records_log!A1037),"None",(CONCATENATE(UPPER(_xlfn.TEXTBEFORE(SUBSTITUTE(citizen_services_records_log!A1037, "-", ""), {"0","1","2","3","4","5","6","7","8","9"}, 1)),"-",RIGHT(citizen_services_records_log!A1037,6))))</f>
        <v>CLN-000529</v>
      </c>
      <c r="B1037" s="2">
        <f>IF(ISBLANK(citizen_services_records_log!B1037),"None",IF(ISNUMBER(citizen_services_records_log!B1037),citizen_services_records_log!B1037,DATE(RIGHT(citizen_services_records_log!B1037,4),MID(citizen_services_records_log!B1037,4,2),LEFT(citizen_services_records_log!B1037,2))))</f>
        <v>46158</v>
      </c>
      <c r="C1037" s="5" t="str">
        <f>IF(citizen_services_records_log!C1037 = "SASSA Grant Status Enquiry","SASSA - Grant Status Enquiry",IF(citizen_services_records_log!C1037 = "SASSA Grant Application",  "SASSA - Grant Application", IF(citizen_services_records_log!C1037=0,"None", citizen_services_records_log!C1037)))</f>
        <v>Clinic - Chronic Medication Collection</v>
      </c>
      <c r="D1037" s="5" t="str" cm="1">
        <f t="array" ref="D1037">_xlfn.IFS(ISTEXT(citizen_services_records_log!D1037),PROPER(citizen_services_records_log!D1037),ISBLANK(citizen_services_records_log!D1037),"None")</f>
        <v>Vereeniging Home Affairs</v>
      </c>
      <c r="E1037" s="5" t="str" cm="1">
        <f t="array" ref="E1037">_xlfn.IFS(ISTEXT(citizen_services_records_log!E1037),PROPER(citizen_services_records_log!E1037),ISBLANK(citizen_services_records_log!E1037),"None")</f>
        <v>Nomvula Steyn</v>
      </c>
      <c r="F1037" s="6" cm="1">
        <f t="array" ref="F1037">_xlfn.IFS(ISBLANK(citizen_services_records_log!F1037),"None", TYPE(citizen_services_records_log!F1037)=1,citizen_services_records_log!F1037,citizen_services_records_log!F1037="ID NOT PROVIDED","ID not provided" )</f>
        <v>7610000000000</v>
      </c>
      <c r="G1037" s="4">
        <f>IF(ISBLANK(citizen_services_records_log!G1037),"None",IF(ISNUMBER(citizen_services_records_log!G1037),citizen_services_records_log!G1037,DATE(RIGHT(citizen_services_records_log!G1037,4),MID(citizen_services_records_log!G1037,4,2),LEFT(citizen_services_records_log!G1037,2))))</f>
        <v>28112</v>
      </c>
      <c r="H1037" s="5" t="str" cm="1">
        <f t="array" ref="H1037">_xlfn.IFS(citizen_services_records_log!H1037="M", "Male", citizen_services_records_log!H1037 = "F", "Female", citizen_services_records_log!H1037="male", "Male", citizen_services_records_log!H1037="female","Female", ISBLANK(citizen_services_records_log!H1037),"None", citizen_services_records_log!H1037 = "Female", "Female", citizen_services_records_log!H1037="Male","Male")</f>
        <v>Male</v>
      </c>
      <c r="I1037" s="6" t="str">
        <f>IF(OR(ISBLANK(citizen_services_records_log!I1037),UPPER(TRIM(citizen_services_records_log!I1037))="N/A"),"None",_xlfn.LET(_xlpm.d,RIGHT(SUBSTITUTE(SUBSTITUTE(SUBSTITUTE(SUBSTITUTE(citizen_services_records_log!I1037," ",""),"-",""),"(",""),")",""),9),"0"&amp;LEFT(_xlpm.d,2)&amp;" "&amp;MID(_xlpm.d,3,3)&amp;" "&amp;RIGHT(_xlpm.d,4)))</f>
        <v>083 432 7456</v>
      </c>
      <c r="J1037" s="5" t="str" cm="1">
        <f t="array" ref="J1037">_xlfn.IFS(ISTEXT(citizen_services_records_log!J1037),citizen_services_records_log!J1037,ISBLANK(citizen_services_records_log!J1037),"None")</f>
        <v>Ward 6</v>
      </c>
      <c r="K1037" s="5" t="str" cm="1">
        <f t="array" ref="K1037">_xlfn.IFS(ISTEXT(citizen_services_records_log!K1037),citizen_services_records_log!K1037, ISBLANK(citizen_services_records_log!K1037),"None")</f>
        <v>None</v>
      </c>
      <c r="L1037" s="5" t="str" cm="1">
        <f t="array" ref="L1037">SUBSTITUTE(PROPER(_xlfn.IFS(ISTEXT(citizen_services_records_log!L1037),citizen_services_records_log!L1037, ISBLANK(citizen_services_records_log!L1037),"None")),"Id","ID",1)</f>
        <v>None</v>
      </c>
      <c r="M1037" s="5" t="str" cm="1">
        <f t="array" ref="M1037">IF(citizen_services_records_log!M1037 = "Re-opened","Re-opened",PROPER(_xlfn.IFS(ISTEXT(citizen_services_records_log!M1037),citizen_services_records_log!M1037, ISBLANK(citizen_services_records_log!M1037),"None")))</f>
        <v>Captured</v>
      </c>
      <c r="N1037" s="5" t="str" cm="1">
        <f t="array" ref="N1037">(_xlfn.IFS(ISTEXT(citizen_services_records_log!N1037),citizen_services_records_log!N1037,ISBLANK(citizen_services_records_log!N1037),"None"))</f>
        <v>Q005</v>
      </c>
      <c r="O1037" s="5" t="str" cm="1">
        <f t="array" ref="O1037">_xlfn.IFS(ISTEXT(citizen_services_records_log!O1037),PROPER(citizen_services_records_log!O1037),ISBLANK(citizen_services_records_log!O1037),"None")</f>
        <v>Chris Khumalo</v>
      </c>
      <c r="P1037" s="4" t="str">
        <f>IF(ISBLANK(citizen_services_records_log!P1037),"None",IF(ISNUMBER(citizen_services_records_log!P1037),citizen_services_records_log!P1037,DATE(RIGHT(citizen_services_records_log!P1037,4),MID(citizen_services_records_log!P1037,4,2),LEFT(citizen_services_records_log!P1037,2))))</f>
        <v>None</v>
      </c>
      <c r="Q1037" s="5" t="str" cm="1">
        <f t="array" ref="Q1037">SUBSTITUTE(_xlfn.IFS(ISTEXT(citizen_services_records_log!Q1037),PROPER(citizen_services_records_log!Q1037),ISBLANK(citizen_services_records_log!Q1037),"None"),"Id","ID",1)</f>
        <v>System Offline - Captured Manually, Will Upload Later</v>
      </c>
    </row>
    <row r="1038" spans="1:17" x14ac:dyDescent="0.3">
      <c r="A1038" s="5" t="str">
        <f>IF(ISBLANK(citizen_services_records_log!A1038),"None",(CONCATENATE(UPPER(_xlfn.TEXTBEFORE(SUBSTITUTE(citizen_services_records_log!A1038, "-", ""), {"0","1","2","3","4","5","6","7","8","9"}, 1)),"-",RIGHT(citizen_services_records_log!A1038,6))))</f>
        <v>DHA-000392</v>
      </c>
      <c r="B1038" s="2">
        <f>IF(ISBLANK(citizen_services_records_log!B1038),"None",IF(ISNUMBER(citizen_services_records_log!B1038),citizen_services_records_log!B1038,DATE(RIGHT(citizen_services_records_log!B1038,4),MID(citizen_services_records_log!B1038,4,2),LEFT(citizen_services_records_log!B1038,2))))</f>
        <v>46203</v>
      </c>
      <c r="C1038" s="5" t="str">
        <f>IF(citizen_services_records_log!C1038 = "SASSA Grant Status Enquiry","SASSA - Grant Status Enquiry",IF(citizen_services_records_log!C1038 = "SASSA Grant Application",  "SASSA - Grant Application", IF(citizen_services_records_log!C1038=0,"None", citizen_services_records_log!C1038)))</f>
        <v>Home Affairs - ID Application</v>
      </c>
      <c r="D1038" s="5" t="str" cm="1">
        <f t="array" ref="D1038">_xlfn.IFS(ISTEXT(citizen_services_records_log!D1038),PROPER(citizen_services_records_log!D1038),ISBLANK(citizen_services_records_log!D1038),"None")</f>
        <v>Emfuleni Municipal Office</v>
      </c>
      <c r="E1038" s="5" t="str" cm="1">
        <f t="array" ref="E1038">_xlfn.IFS(ISTEXT(citizen_services_records_log!E1038),PROPER(citizen_services_records_log!E1038),ISBLANK(citizen_services_records_log!E1038),"None")</f>
        <v>Sizwe Steyn</v>
      </c>
      <c r="F1038" s="6" t="str" cm="1">
        <f t="array" ref="F1038">_xlfn.IFS(ISBLANK(citizen_services_records_log!F1038),"None", TYPE(citizen_services_records_log!F1038)=1,citizen_services_records_log!F1038,citizen_services_records_log!F1038="ID NOT PROVIDED","ID not provided" )</f>
        <v>ID not provided</v>
      </c>
      <c r="G1038" s="4">
        <f>IF(ISBLANK(citizen_services_records_log!G1038),"None",IF(ISNUMBER(citizen_services_records_log!G1038),citizen_services_records_log!G1038,DATE(RIGHT(citizen_services_records_log!G1038,4),MID(citizen_services_records_log!G1038,4,2),LEFT(citizen_services_records_log!G1038,2))))</f>
        <v>29280</v>
      </c>
      <c r="H1038" s="5" t="str" cm="1">
        <f t="array" ref="H1038">_xlfn.IFS(citizen_services_records_log!H1038="M", "Male", citizen_services_records_log!H1038 = "F", "Female", citizen_services_records_log!H1038="male", "Male", citizen_services_records_log!H1038="female","Female", ISBLANK(citizen_services_records_log!H1038),"None", citizen_services_records_log!H1038 = "Female", "Female", citizen_services_records_log!H1038="Male","Male")</f>
        <v>Male</v>
      </c>
      <c r="I1038" s="6" t="str">
        <f>IF(OR(ISBLANK(citizen_services_records_log!I1038),UPPER(TRIM(citizen_services_records_log!I1038))="N/A"),"None",_xlfn.LET(_xlpm.d,RIGHT(SUBSTITUTE(SUBSTITUTE(SUBSTITUTE(SUBSTITUTE(citizen_services_records_log!I1038," ",""),"-",""),"(",""),")",""),9),"0"&amp;LEFT(_xlpm.d,2)&amp;" "&amp;MID(_xlpm.d,3,3)&amp;" "&amp;RIGHT(_xlpm.d,4)))</f>
        <v>064 445 8793</v>
      </c>
      <c r="J1038" s="5" t="str" cm="1">
        <f t="array" ref="J1038">_xlfn.IFS(ISTEXT(citizen_services_records_log!J1038),citizen_services_records_log!J1038,ISBLANK(citizen_services_records_log!J1038),"None")</f>
        <v>Ward 10</v>
      </c>
      <c r="K1038" s="5" t="str" cm="1">
        <f t="array" ref="K1038">_xlfn.IFS(ISTEXT(citizen_services_records_log!K1038),citizen_services_records_log!K1038, ISBLANK(citizen_services_records_log!K1038),"None")</f>
        <v>None</v>
      </c>
      <c r="L1038" s="5" t="str" cm="1">
        <f t="array" ref="L1038">SUBSTITUTE(PROPER(_xlfn.IFS(ISTEXT(citizen_services_records_log!L1038),citizen_services_records_log!L1038, ISBLANK(citizen_services_records_log!L1038),"None")),"Id","ID",1)</f>
        <v>Rejected</v>
      </c>
      <c r="M1038" s="5" t="str" cm="1">
        <f t="array" ref="M1038">IF(citizen_services_records_log!M1038 = "Re-opened","Re-opened",PROPER(_xlfn.IFS(ISTEXT(citizen_services_records_log!M1038),citizen_services_records_log!M1038, ISBLANK(citizen_services_records_log!M1038),"None")))</f>
        <v>Resolved</v>
      </c>
      <c r="N1038" s="5" t="str" cm="1">
        <f t="array" ref="N1038">(_xlfn.IFS(ISTEXT(citizen_services_records_log!N1038),citizen_services_records_log!N1038,ISBLANK(citizen_services_records_log!N1038),"None"))</f>
        <v>Q264</v>
      </c>
      <c r="O1038" s="5" t="str" cm="1">
        <f t="array" ref="O1038">_xlfn.IFS(ISTEXT(citizen_services_records_log!O1038),PROPER(citizen_services_records_log!O1038),ISBLANK(citizen_services_records_log!O1038),"None")</f>
        <v>Zanele Coetzee</v>
      </c>
      <c r="P1038" s="4" t="str">
        <f>IF(ISBLANK(citizen_services_records_log!P1038),"None",IF(ISNUMBER(citizen_services_records_log!P1038),citizen_services_records_log!P1038,DATE(RIGHT(citizen_services_records_log!P1038,4),MID(citizen_services_records_log!P1038,4,2),LEFT(citizen_services_records_log!P1038,2))))</f>
        <v>None</v>
      </c>
      <c r="Q1038" s="5" t="str" cm="1">
        <f t="array" ref="Q1038">SUBSTITUTE(_xlfn.IFS(ISTEXT(citizen_services_records_log!Q1038),PROPER(citizen_services_records_log!Q1038),ISBLANK(citizen_services_records_log!Q1038),"None"),"Id","ID",1)</f>
        <v>Home Affairs System Down For Maintenance During Visit</v>
      </c>
    </row>
    <row r="1039" spans="1:17" x14ac:dyDescent="0.3">
      <c r="A1039" s="5" t="str">
        <f>IF(ISBLANK(citizen_services_records_log!A1039),"None",(CONCATENATE(UPPER(_xlfn.TEXTBEFORE(SUBSTITUTE(citizen_services_records_log!A1039, "-", ""), {"0","1","2","3","4","5","6","7","8","9"}, 1)),"-",RIGHT(citizen_services_records_log!A1039,6))))</f>
        <v>SASSA-000854</v>
      </c>
      <c r="B1039" s="2">
        <f>IF(ISBLANK(citizen_services_records_log!B1039),"None",IF(ISNUMBER(citizen_services_records_log!B1039),citizen_services_records_log!B1039,DATE(RIGHT(citizen_services_records_log!B1039,4),MID(citizen_services_records_log!B1039,4,2),LEFT(citizen_services_records_log!B1039,2))))</f>
        <v>46189</v>
      </c>
      <c r="C1039" s="5" t="str">
        <f>IF(citizen_services_records_log!C1039 = "SASSA Grant Status Enquiry","SASSA - Grant Status Enquiry",IF(citizen_services_records_log!C1039 = "SASSA Grant Application",  "SASSA - Grant Application", IF(citizen_services_records_log!C1039=0,"None", citizen_services_records_log!C1039)))</f>
        <v>SASSA - Grant Status Enquiry</v>
      </c>
      <c r="D1039" s="5" t="str" cm="1">
        <f t="array" ref="D1039">_xlfn.IFS(ISTEXT(citizen_services_records_log!D1039),PROPER(citizen_services_records_log!D1039),ISBLANK(citizen_services_records_log!D1039),"None")</f>
        <v>Sebokeng Sassa Office</v>
      </c>
      <c r="E1039" s="5" t="str" cm="1">
        <f t="array" ref="E1039">_xlfn.IFS(ISTEXT(citizen_services_records_log!E1039),PROPER(citizen_services_records_log!E1039),ISBLANK(citizen_services_records_log!E1039),"None")</f>
        <v>Kagiso Radebe</v>
      </c>
      <c r="F1039" s="6" cm="1">
        <f t="array" ref="F1039">_xlfn.IFS(ISBLANK(citizen_services_records_log!F1039),"None", TYPE(citizen_services_records_log!F1039)=1,citizen_services_records_log!F1039,citizen_services_records_log!F1039="ID NOT PROVIDED","ID not provided" )</f>
        <v>6810000000000</v>
      </c>
      <c r="G1039" s="4">
        <f>IF(ISBLANK(citizen_services_records_log!G1039),"None",IF(ISNUMBER(citizen_services_records_log!G1039),citizen_services_records_log!G1039,DATE(RIGHT(citizen_services_records_log!G1039,4),MID(citizen_services_records_log!G1039,4,2),LEFT(citizen_services_records_log!G1039,2))))</f>
        <v>24971</v>
      </c>
      <c r="H1039" s="5" t="str" cm="1">
        <f t="array" ref="H1039">_xlfn.IFS(citizen_services_records_log!H1039="M", "Male", citizen_services_records_log!H1039 = "F", "Female", citizen_services_records_log!H1039="male", "Male", citizen_services_records_log!H1039="female","Female", ISBLANK(citizen_services_records_log!H1039),"None", citizen_services_records_log!H1039 = "Female", "Female", citizen_services_records_log!H1039="Male","Male")</f>
        <v>Male</v>
      </c>
      <c r="I1039" s="6" t="str">
        <f>IF(OR(ISBLANK(citizen_services_records_log!I1039),UPPER(TRIM(citizen_services_records_log!I1039))="N/A"),"None",_xlfn.LET(_xlpm.d,RIGHT(SUBSTITUTE(SUBSTITUTE(SUBSTITUTE(SUBSTITUTE(citizen_services_records_log!I1039," ",""),"-",""),"(",""),")",""),9),"0"&amp;LEFT(_xlpm.d,2)&amp;" "&amp;MID(_xlpm.d,3,3)&amp;" "&amp;RIGHT(_xlpm.d,4)))</f>
        <v>076 323 9021</v>
      </c>
      <c r="J1039" s="5" t="str" cm="1">
        <f t="array" ref="J1039">_xlfn.IFS(ISTEXT(citizen_services_records_log!J1039),citizen_services_records_log!J1039,ISBLANK(citizen_services_records_log!J1039),"None")</f>
        <v>Ward 7</v>
      </c>
      <c r="K1039" s="5" t="str" cm="1">
        <f t="array" ref="K1039">_xlfn.IFS(ISTEXT(citizen_services_records_log!K1039),citizen_services_records_log!K1039, ISBLANK(citizen_services_records_log!K1039),"None")</f>
        <v>Foster Child Grant</v>
      </c>
      <c r="L1039" s="5" t="str" cm="1">
        <f t="array" ref="L1039">SUBSTITUTE(PROPER(_xlfn.IFS(ISTEXT(citizen_services_records_log!L1039),citizen_services_records_log!L1039, ISBLANK(citizen_services_records_log!L1039),"None")),"Id","ID",1)</f>
        <v>Incomplete - Missing ID Copy</v>
      </c>
      <c r="M1039" s="5" t="str" cm="1">
        <f t="array" ref="M1039">IF(citizen_services_records_log!M1039 = "Re-opened","Re-opened",PROPER(_xlfn.IFS(ISTEXT(citizen_services_records_log!M1039),citizen_services_records_log!M1039, ISBLANK(citizen_services_records_log!M1039),"None")))</f>
        <v>Closed</v>
      </c>
      <c r="N1039" s="5" t="str" cm="1">
        <f t="array" ref="N1039">(_xlfn.IFS(ISTEXT(citizen_services_records_log!N1039),citizen_services_records_log!N1039,ISBLANK(citizen_services_records_log!N1039),"None"))</f>
        <v>Q137</v>
      </c>
      <c r="O1039" s="5" t="str" cm="1">
        <f t="array" ref="O1039">_xlfn.IFS(ISTEXT(citizen_services_records_log!O1039),PROPER(citizen_services_records_log!O1039),ISBLANK(citizen_services_records_log!O1039),"None")</f>
        <v>Marius Khumalo</v>
      </c>
      <c r="P1039" s="4">
        <f>IF(ISBLANK(citizen_services_records_log!P1039),"None",IF(ISNUMBER(citizen_services_records_log!P1039),citizen_services_records_log!P1039,DATE(RIGHT(citizen_services_records_log!P1039,4),MID(citizen_services_records_log!P1039,4,2),LEFT(citizen_services_records_log!P1039,2))))</f>
        <v>46195</v>
      </c>
      <c r="Q1039" s="5" t="str" cm="1">
        <f t="array" ref="Q1039">SUBSTITUTE(_xlfn.IFS(ISTEXT(citizen_services_records_log!Q1039),PROPER(citizen_services_records_log!Q1039),ISBLANK(citizen_services_records_log!Q1039),"None"),"Id","ID",1)</f>
        <v>Home Affairs System Down For Maintenance During Visit</v>
      </c>
    </row>
    <row r="1040" spans="1:17" x14ac:dyDescent="0.3">
      <c r="A1040" s="5" t="str">
        <f>IF(ISBLANK(citizen_services_records_log!A1040),"None",(CONCATENATE(UPPER(_xlfn.TEXTBEFORE(SUBSTITUTE(citizen_services_records_log!A1040, "-", ""), {"0","1","2","3","4","5","6","7","8","9"}, 1)),"-",RIGHT(citizen_services_records_log!A1040,6))))</f>
        <v>DHA-000730</v>
      </c>
      <c r="B1040" s="2" t="str">
        <f>IF(ISBLANK(citizen_services_records_log!B1040),"None",IF(ISNUMBER(citizen_services_records_log!B1040),citizen_services_records_log!B1040,DATE(RIGHT(citizen_services_records_log!B1040,4),MID(citizen_services_records_log!B1040,4,2),LEFT(citizen_services_records_log!B1040,2))))</f>
        <v>None</v>
      </c>
      <c r="C1040" s="5" t="str">
        <f>IF(citizen_services_records_log!C1040 = "SASSA Grant Status Enquiry","SASSA - Grant Status Enquiry",IF(citizen_services_records_log!C1040 = "SASSA Grant Application",  "SASSA - Grant Application", IF(citizen_services_records_log!C1040=0,"None", citizen_services_records_log!C1040)))</f>
        <v>Home Affairs - Birth Certificate</v>
      </c>
      <c r="D1040" s="5" t="str" cm="1">
        <f t="array" ref="D1040">_xlfn.IFS(ISTEXT(citizen_services_records_log!D1040),PROPER(citizen_services_records_log!D1040),ISBLANK(citizen_services_records_log!D1040),"None")</f>
        <v>Emfuleni Municipal Office</v>
      </c>
      <c r="E1040" s="5" t="str" cm="1">
        <f t="array" ref="E1040">_xlfn.IFS(ISTEXT(citizen_services_records_log!E1040),PROPER(citizen_services_records_log!E1040),ISBLANK(citizen_services_records_log!E1040),"None")</f>
        <v>Dorah Mokgadi</v>
      </c>
      <c r="F1040" s="6" cm="1">
        <f t="array" ref="F1040">_xlfn.IFS(ISBLANK(citizen_services_records_log!F1040),"None", TYPE(citizen_services_records_log!F1040)=1,citizen_services_records_log!F1040,citizen_services_records_log!F1040="ID NOT PROVIDED","ID not provided" )</f>
        <v>5710000000000</v>
      </c>
      <c r="G1040" s="4">
        <f>IF(ISBLANK(citizen_services_records_log!G1040),"None",IF(ISNUMBER(citizen_services_records_log!G1040),citizen_services_records_log!G1040,DATE(RIGHT(citizen_services_records_log!G1040,4),MID(citizen_services_records_log!G1040,4,2),LEFT(citizen_services_records_log!G1040,2))))</f>
        <v>20988</v>
      </c>
      <c r="H1040" s="5" t="str" cm="1">
        <f t="array" ref="H1040">_xlfn.IFS(citizen_services_records_log!H1040="M", "Male", citizen_services_records_log!H1040 = "F", "Female", citizen_services_records_log!H1040="male", "Male", citizen_services_records_log!H1040="female","Female", ISBLANK(citizen_services_records_log!H1040),"None", citizen_services_records_log!H1040 = "Female", "Female", citizen_services_records_log!H1040="Male","Male")</f>
        <v>Male</v>
      </c>
      <c r="I1040" s="6" t="str">
        <f>IF(OR(ISBLANK(citizen_services_records_log!I1040),UPPER(TRIM(citizen_services_records_log!I1040))="N/A"),"None",_xlfn.LET(_xlpm.d,RIGHT(SUBSTITUTE(SUBSTITUTE(SUBSTITUTE(SUBSTITUTE(citizen_services_records_log!I1040," ",""),"-",""),"(",""),")",""),9),"0"&amp;LEFT(_xlpm.d,2)&amp;" "&amp;MID(_xlpm.d,3,3)&amp;" "&amp;RIGHT(_xlpm.d,4)))</f>
        <v>074 238 6582</v>
      </c>
      <c r="J1040" s="5" t="str" cm="1">
        <f t="array" ref="J1040">_xlfn.IFS(ISTEXT(citizen_services_records_log!J1040),citizen_services_records_log!J1040,ISBLANK(citizen_services_records_log!J1040),"None")</f>
        <v>Ward 17</v>
      </c>
      <c r="K1040" s="5" t="str" cm="1">
        <f t="array" ref="K1040">_xlfn.IFS(ISTEXT(citizen_services_records_log!K1040),citizen_services_records_log!K1040, ISBLANK(citizen_services_records_log!K1040),"None")</f>
        <v>None</v>
      </c>
      <c r="L1040" s="5" t="str" cm="1">
        <f t="array" ref="L1040">SUBSTITUTE(PROPER(_xlfn.IFS(ISTEXT(citizen_services_records_log!L1040),citizen_services_records_log!L1040, ISBLANK(citizen_services_records_log!L1040),"None")),"Id","ID",1)</f>
        <v>Awaiting Home Affairs Confirmation</v>
      </c>
      <c r="M1040" s="5" t="str" cm="1">
        <f t="array" ref="M1040">IF(citizen_services_records_log!M1040 = "Re-opened","Re-opened",PROPER(_xlfn.IFS(ISTEXT(citizen_services_records_log!M1040),citizen_services_records_log!M1040, ISBLANK(citizen_services_records_log!M1040),"None")))</f>
        <v>Re-opened</v>
      </c>
      <c r="N1040" s="5" t="str" cm="1">
        <f t="array" ref="N1040">(_xlfn.IFS(ISTEXT(citizen_services_records_log!N1040),citizen_services_records_log!N1040,ISBLANK(citizen_services_records_log!N1040),"None"))</f>
        <v>Q186</v>
      </c>
      <c r="O1040" s="5" t="str" cm="1">
        <f t="array" ref="O1040">_xlfn.IFS(ISTEXT(citizen_services_records_log!O1040),PROPER(citizen_services_records_log!O1040),ISBLANK(citizen_services_records_log!O1040),"None")</f>
        <v>Busisiwe Coetzee</v>
      </c>
      <c r="P1040" s="4">
        <f>IF(ISBLANK(citizen_services_records_log!P1040),"None",IF(ISNUMBER(citizen_services_records_log!P1040),citizen_services_records_log!P1040,DATE(RIGHT(citizen_services_records_log!P1040,4),MID(citizen_services_records_log!P1040,4,2),LEFT(citizen_services_records_log!P1040,2))))</f>
        <v>46312</v>
      </c>
      <c r="Q1040" s="5" t="str" cm="1">
        <f t="array" ref="Q1040">SUBSTITUTE(_xlfn.IFS(ISTEXT(citizen_services_records_log!Q1040),PROPER(citizen_services_records_log!Q1040),ISBLANK(citizen_services_records_log!Q1040),"None"),"Id","ID",1)</f>
        <v>Elderly Applicant Assisted Due To Mobility Issues</v>
      </c>
    </row>
    <row r="1041" spans="1:17" x14ac:dyDescent="0.3">
      <c r="A1041" s="5" t="str">
        <f>IF(ISBLANK(citizen_services_records_log!A1041),"None",(CONCATENATE(UPPER(_xlfn.TEXTBEFORE(SUBSTITUTE(citizen_services_records_log!A1041, "-", ""), {"0","1","2","3","4","5","6","7","8","9"}, 1)),"-",RIGHT(citizen_services_records_log!A1041,6))))</f>
        <v>SASSA-000802</v>
      </c>
      <c r="B1041" s="2">
        <f>IF(ISBLANK(citizen_services_records_log!B1041),"None",IF(ISNUMBER(citizen_services_records_log!B1041),citizen_services_records_log!B1041,DATE(RIGHT(citizen_services_records_log!B1041,4),MID(citizen_services_records_log!B1041,4,2),LEFT(citizen_services_records_log!B1041,2))))</f>
        <v>46273</v>
      </c>
      <c r="C1041" s="5" t="str">
        <f>IF(citizen_services_records_log!C1041 = "SASSA Grant Status Enquiry","SASSA - Grant Status Enquiry",IF(citizen_services_records_log!C1041 = "SASSA Grant Application",  "SASSA - Grant Application", IF(citizen_services_records_log!C1041=0,"None", citizen_services_records_log!C1041)))</f>
        <v>SASSA - Grant Status Enquiry</v>
      </c>
      <c r="D1041" s="5" t="str" cm="1">
        <f t="array" ref="D1041">_xlfn.IFS(ISTEXT(citizen_services_records_log!D1041),PROPER(citizen_services_records_log!D1041),ISBLANK(citizen_services_records_log!D1041),"None")</f>
        <v>Vanderbijlpark Home Affairs</v>
      </c>
      <c r="E1041" s="5" t="str" cm="1">
        <f t="array" ref="E1041">_xlfn.IFS(ISTEXT(citizen_services_records_log!E1041),PROPER(citizen_services_records_log!E1041),ISBLANK(citizen_services_records_log!E1041),"None")</f>
        <v>Willem Mokgadi</v>
      </c>
      <c r="F1041" s="6" cm="1">
        <f t="array" ref="F1041">_xlfn.IFS(ISBLANK(citizen_services_records_log!F1041),"None", TYPE(citizen_services_records_log!F1041)=1,citizen_services_records_log!F1041,citizen_services_records_log!F1041="ID NOT PROVIDED","ID not provided" )</f>
        <v>5000000000000</v>
      </c>
      <c r="G1041" s="4">
        <f>IF(ISBLANK(citizen_services_records_log!G1041),"None",IF(ISNUMBER(citizen_services_records_log!G1041),citizen_services_records_log!G1041,DATE(RIGHT(citizen_services_records_log!G1041,4),MID(citizen_services_records_log!G1041,4,2),LEFT(citizen_services_records_log!G1041,2))))</f>
        <v>18380</v>
      </c>
      <c r="H1041" s="5" t="str" cm="1">
        <f t="array" ref="H1041">_xlfn.IFS(citizen_services_records_log!H1041="M", "Male", citizen_services_records_log!H1041 = "F", "Female", citizen_services_records_log!H1041="male", "Male", citizen_services_records_log!H1041="female","Female", ISBLANK(citizen_services_records_log!H1041),"None", citizen_services_records_log!H1041 = "Female", "Female", citizen_services_records_log!H1041="Male","Male")</f>
        <v>Female</v>
      </c>
      <c r="I1041" s="6" t="str">
        <f>IF(OR(ISBLANK(citizen_services_records_log!I1041),UPPER(TRIM(citizen_services_records_log!I1041))="N/A"),"None",_xlfn.LET(_xlpm.d,RIGHT(SUBSTITUTE(SUBSTITUTE(SUBSTITUTE(SUBSTITUTE(citizen_services_records_log!I1041," ",""),"-",""),"(",""),")",""),9),"0"&amp;LEFT(_xlpm.d,2)&amp;" "&amp;MID(_xlpm.d,3,3)&amp;" "&amp;RIGHT(_xlpm.d,4)))</f>
        <v>074 738 6346</v>
      </c>
      <c r="J1041" s="5" t="str" cm="1">
        <f t="array" ref="J1041">_xlfn.IFS(ISTEXT(citizen_services_records_log!J1041),citizen_services_records_log!J1041,ISBLANK(citizen_services_records_log!J1041),"None")</f>
        <v>Ward 16</v>
      </c>
      <c r="K1041" s="5" t="str" cm="1">
        <f t="array" ref="K1041">_xlfn.IFS(ISTEXT(citizen_services_records_log!K1041),citizen_services_records_log!K1041, ISBLANK(citizen_services_records_log!K1041),"None")</f>
        <v>Foster Child Grant</v>
      </c>
      <c r="L1041" s="5" t="str" cm="1">
        <f t="array" ref="L1041">SUBSTITUTE(PROPER(_xlfn.IFS(ISTEXT(citizen_services_records_log!L1041),citizen_services_records_log!L1041, ISBLANK(citizen_services_records_log!L1041),"None")),"Id","ID",1)</f>
        <v>Approved</v>
      </c>
      <c r="M1041" s="5" t="str" cm="1">
        <f t="array" ref="M1041">IF(citizen_services_records_log!M1041 = "Re-opened","Re-opened",PROPER(_xlfn.IFS(ISTEXT(citizen_services_records_log!M1041),citizen_services_records_log!M1041, ISBLANK(citizen_services_records_log!M1041),"None")))</f>
        <v>Captured</v>
      </c>
      <c r="N1041" s="5" t="str" cm="1">
        <f t="array" ref="N1041">(_xlfn.IFS(ISTEXT(citizen_services_records_log!N1041),citizen_services_records_log!N1041,ISBLANK(citizen_services_records_log!N1041),"None"))</f>
        <v>Q193</v>
      </c>
      <c r="O1041" s="5" t="str" cm="1">
        <f t="array" ref="O1041">_xlfn.IFS(ISTEXT(citizen_services_records_log!O1041),PROPER(citizen_services_records_log!O1041),ISBLANK(citizen_services_records_log!O1041),"None")</f>
        <v>Werner Swart</v>
      </c>
      <c r="P1041" s="4" t="str">
        <f>IF(ISBLANK(citizen_services_records_log!P1041),"None",IF(ISNUMBER(citizen_services_records_log!P1041),citizen_services_records_log!P1041,DATE(RIGHT(citizen_services_records_log!P1041,4),MID(citizen_services_records_log!P1041,4,2),LEFT(citizen_services_records_log!P1041,2))))</f>
        <v>None</v>
      </c>
      <c r="Q1041" s="5" t="str" cm="1">
        <f t="array" ref="Q1041">SUBSTITUTE(_xlfn.IFS(ISTEXT(citizen_services_records_log!Q1041),PROPER(citizen_services_records_log!Q1041),ISBLANK(citizen_services_records_log!Q1041),"None"),"Id","ID",1)</f>
        <v>Duplicate Application Found On System - Flagged</v>
      </c>
    </row>
    <row r="1042" spans="1:17" x14ac:dyDescent="0.3">
      <c r="A1042" s="5" t="str">
        <f>IF(ISBLANK(citizen_services_records_log!A1042),"None",(CONCATENATE(UPPER(_xlfn.TEXTBEFORE(SUBSTITUTE(citizen_services_records_log!A1042, "-", ""), {"0","1","2","3","4","5","6","7","8","9"}, 1)),"-",RIGHT(citizen_services_records_log!A1042,6))))</f>
        <v>MUN-000079</v>
      </c>
      <c r="B1042" s="2">
        <f>IF(ISBLANK(citizen_services_records_log!B1042),"None",IF(ISNUMBER(citizen_services_records_log!B1042),citizen_services_records_log!B1042,DATE(RIGHT(citizen_services_records_log!B1042,4),MID(citizen_services_records_log!B1042,4,2),LEFT(citizen_services_records_log!B1042,2))))</f>
        <v>45991</v>
      </c>
      <c r="C1042" s="5" t="str">
        <f>IF(citizen_services_records_log!C1042 = "SASSA Grant Status Enquiry","SASSA - Grant Status Enquiry",IF(citizen_services_records_log!C1042 = "SASSA Grant Application",  "SASSA - Grant Application", IF(citizen_services_records_log!C1042=0,"None", citizen_services_records_log!C1042)))</f>
        <v>Municipal - Service Request</v>
      </c>
      <c r="D1042" s="5" t="str" cm="1">
        <f t="array" ref="D1042">_xlfn.IFS(ISTEXT(citizen_services_records_log!D1042),PROPER(citizen_services_records_log!D1042),ISBLANK(citizen_services_records_log!D1042),"None")</f>
        <v>Meyerton Municipal Office</v>
      </c>
      <c r="E1042" s="5" t="str" cm="1">
        <f t="array" ref="E1042">_xlfn.IFS(ISTEXT(citizen_services_records_log!E1042),PROPER(citizen_services_records_log!E1042),ISBLANK(citizen_services_records_log!E1042),"None")</f>
        <v>Nokuthula Van Der Merwe</v>
      </c>
      <c r="F1042" s="6" cm="1">
        <f t="array" ref="F1042">_xlfn.IFS(ISBLANK(citizen_services_records_log!F1042),"None", TYPE(citizen_services_records_log!F1042)=1,citizen_services_records_log!F1042,citizen_services_records_log!F1042="ID NOT PROVIDED","ID not provided" )</f>
        <v>4610000000000</v>
      </c>
      <c r="G1042" s="4">
        <f>IF(ISBLANK(citizen_services_records_log!G1042),"None",IF(ISNUMBER(citizen_services_records_log!G1042),citizen_services_records_log!G1042,DATE(RIGHT(citizen_services_records_log!G1042,4),MID(citizen_services_records_log!G1042,4,2),LEFT(citizen_services_records_log!G1042,2))))</f>
        <v>17113</v>
      </c>
      <c r="H1042" s="5" t="str" cm="1">
        <f t="array" ref="H1042">_xlfn.IFS(citizen_services_records_log!H1042="M", "Male", citizen_services_records_log!H1042 = "F", "Female", citizen_services_records_log!H1042="male", "Male", citizen_services_records_log!H1042="female","Female", ISBLANK(citizen_services_records_log!H1042),"None", citizen_services_records_log!H1042 = "Female", "Female", citizen_services_records_log!H1042="Male","Male")</f>
        <v>Female</v>
      </c>
      <c r="I1042" s="6" t="str">
        <f>IF(OR(ISBLANK(citizen_services_records_log!I1042),UPPER(TRIM(citizen_services_records_log!I1042))="N/A"),"None",_xlfn.LET(_xlpm.d,RIGHT(SUBSTITUTE(SUBSTITUTE(SUBSTITUTE(SUBSTITUTE(citizen_services_records_log!I1042," ",""),"-",""),"(",""),")",""),9),"0"&amp;LEFT(_xlpm.d,2)&amp;" "&amp;MID(_xlpm.d,3,3)&amp;" "&amp;RIGHT(_xlpm.d,4)))</f>
        <v>073 281 6026</v>
      </c>
      <c r="J1042" s="5" t="str" cm="1">
        <f t="array" ref="J1042">_xlfn.IFS(ISTEXT(citizen_services_records_log!J1042),citizen_services_records_log!J1042,ISBLANK(citizen_services_records_log!J1042),"None")</f>
        <v>Ward 5</v>
      </c>
      <c r="K1042" s="5" t="str" cm="1">
        <f t="array" ref="K1042">_xlfn.IFS(ISTEXT(citizen_services_records_log!K1042),citizen_services_records_log!K1042, ISBLANK(citizen_services_records_log!K1042),"None")</f>
        <v>None</v>
      </c>
      <c r="L1042" s="5" t="str" cm="1">
        <f t="array" ref="L1042">SUBSTITUTE(PROPER(_xlfn.IFS(ISTEXT(citizen_services_records_log!L1042),citizen_services_records_log!L1042, ISBLANK(citizen_services_records_log!L1042),"None")),"Id","ID",1)</f>
        <v>None</v>
      </c>
      <c r="M1042" s="5" t="str" cm="1">
        <f t="array" ref="M1042">IF(citizen_services_records_log!M1042 = "Re-opened","Re-opened",PROPER(_xlfn.IFS(ISTEXT(citizen_services_records_log!M1042),citizen_services_records_log!M1042, ISBLANK(citizen_services_records_log!M1042),"None")))</f>
        <v>Captured</v>
      </c>
      <c r="N1042" s="5" t="str" cm="1">
        <f t="array" ref="N1042">(_xlfn.IFS(ISTEXT(citizen_services_records_log!N1042),citizen_services_records_log!N1042,ISBLANK(citizen_services_records_log!N1042),"None"))</f>
        <v>Q212</v>
      </c>
      <c r="O1042" s="5" t="str" cm="1">
        <f t="array" ref="O1042">_xlfn.IFS(ISTEXT(citizen_services_records_log!O1042),PROPER(citizen_services_records_log!O1042),ISBLANK(citizen_services_records_log!O1042),"None")</f>
        <v>Chris Meyer</v>
      </c>
      <c r="P1042" s="4" t="str">
        <f>IF(ISBLANK(citizen_services_records_log!P1042),"None",IF(ISNUMBER(citizen_services_records_log!P1042),citizen_services_records_log!P1042,DATE(RIGHT(citizen_services_records_log!P1042,4),MID(citizen_services_records_log!P1042,4,2),LEFT(citizen_services_records_log!P1042,2))))</f>
        <v>None</v>
      </c>
      <c r="Q1042" s="5" t="str" cm="1">
        <f t="array" ref="Q1042">SUBSTITUTE(_xlfn.IFS(ISTEXT(citizen_services_records_log!Q1042),PROPER(citizen_services_records_log!Q1042),ISBLANK(citizen_services_records_log!Q1042),"None"),"Id","ID",1)</f>
        <v>Record Incomplete - Contact Number Illegible On Form</v>
      </c>
    </row>
    <row r="1043" spans="1:17" x14ac:dyDescent="0.3">
      <c r="A1043" s="5" t="str">
        <f>IF(ISBLANK(citizen_services_records_log!A1043),"None",(CONCATENATE(UPPER(_xlfn.TEXTBEFORE(SUBSTITUTE(citizen_services_records_log!A1043, "-", ""), {"0","1","2","3","4","5","6","7","8","9"}, 1)),"-",RIGHT(citizen_services_records_log!A1043,6))))</f>
        <v>CLN-000604</v>
      </c>
      <c r="B1043" s="2">
        <f>IF(ISBLANK(citizen_services_records_log!B1043),"None",IF(ISNUMBER(citizen_services_records_log!B1043),citizen_services_records_log!B1043,DATE(RIGHT(citizen_services_records_log!B1043,4),MID(citizen_services_records_log!B1043,4,2),LEFT(citizen_services_records_log!B1043,2))))</f>
        <v>45986</v>
      </c>
      <c r="C1043" s="5" t="str">
        <f>IF(citizen_services_records_log!C1043 = "SASSA Grant Status Enquiry","SASSA - Grant Status Enquiry",IF(citizen_services_records_log!C1043 = "SASSA Grant Application",  "SASSA - Grant Application", IF(citizen_services_records_log!C1043=0,"None", citizen_services_records_log!C1043)))</f>
        <v>Clinic - General Consultation</v>
      </c>
      <c r="D1043" s="5" t="str" cm="1">
        <f t="array" ref="D1043">_xlfn.IFS(ISTEXT(citizen_services_records_log!D1043),PROPER(citizen_services_records_log!D1043),ISBLANK(citizen_services_records_log!D1043),"None")</f>
        <v>Meyerton Municipal Office</v>
      </c>
      <c r="E1043" s="5" t="str" cm="1">
        <f t="array" ref="E1043">_xlfn.IFS(ISTEXT(citizen_services_records_log!E1043),PROPER(citizen_services_records_log!E1043),ISBLANK(citizen_services_records_log!E1043),"None")</f>
        <v>Johannes Fourie</v>
      </c>
      <c r="F1043" s="6" cm="1">
        <f t="array" ref="F1043">_xlfn.IFS(ISBLANK(citizen_services_records_log!F1043),"None", TYPE(citizen_services_records_log!F1043)=1,citizen_services_records_log!F1043,citizen_services_records_log!F1043="ID NOT PROVIDED","ID not provided" )</f>
        <v>91031195201</v>
      </c>
      <c r="G1043" s="4">
        <f>IF(ISBLANK(citizen_services_records_log!G1043),"None",IF(ISNUMBER(citizen_services_records_log!G1043),citizen_services_records_log!G1043,DATE(RIGHT(citizen_services_records_log!G1043,4),MID(citizen_services_records_log!G1043,4,2),LEFT(citizen_services_records_log!G1043,2))))</f>
        <v>33308</v>
      </c>
      <c r="H1043" s="5" t="str" cm="1">
        <f t="array" ref="H1043">_xlfn.IFS(citizen_services_records_log!H1043="M", "Male", citizen_services_records_log!H1043 = "F", "Female", citizen_services_records_log!H1043="male", "Male", citizen_services_records_log!H1043="female","Female", ISBLANK(citizen_services_records_log!H1043),"None", citizen_services_records_log!H1043 = "Female", "Female", citizen_services_records_log!H1043="Male","Male")</f>
        <v>Male</v>
      </c>
      <c r="I1043" s="6" t="str">
        <f>IF(OR(ISBLANK(citizen_services_records_log!I1043),UPPER(TRIM(citizen_services_records_log!I1043))="N/A"),"None",_xlfn.LET(_xlpm.d,RIGHT(SUBSTITUTE(SUBSTITUTE(SUBSTITUTE(SUBSTITUTE(citizen_services_records_log!I1043," ",""),"-",""),"(",""),")",""),9),"0"&amp;LEFT(_xlpm.d,2)&amp;" "&amp;MID(_xlpm.d,3,3)&amp;" "&amp;RIGHT(_xlpm.d,4)))</f>
        <v>077 431 9509</v>
      </c>
      <c r="J1043" s="5" t="str" cm="1">
        <f t="array" ref="J1043">_xlfn.IFS(ISTEXT(citizen_services_records_log!J1043),citizen_services_records_log!J1043,ISBLANK(citizen_services_records_log!J1043),"None")</f>
        <v>Ward 13</v>
      </c>
      <c r="K1043" s="5" t="str" cm="1">
        <f t="array" ref="K1043">_xlfn.IFS(ISTEXT(citizen_services_records_log!K1043),citizen_services_records_log!K1043, ISBLANK(citizen_services_records_log!K1043),"None")</f>
        <v>None</v>
      </c>
      <c r="L1043" s="5" t="str" cm="1">
        <f t="array" ref="L1043">SUBSTITUTE(PROPER(_xlfn.IFS(ISTEXT(citizen_services_records_log!L1043),citizen_services_records_log!L1043, ISBLANK(citizen_services_records_log!L1043),"None")),"Id","ID",1)</f>
        <v>Complete</v>
      </c>
      <c r="M1043" s="5" t="str" cm="1">
        <f t="array" ref="M1043">IF(citizen_services_records_log!M1043 = "Re-opened","Re-opened",PROPER(_xlfn.IFS(ISTEXT(citizen_services_records_log!M1043),citizen_services_records_log!M1043, ISBLANK(citizen_services_records_log!M1043),"None")))</f>
        <v>Escalated</v>
      </c>
      <c r="N1043" s="5" t="str" cm="1">
        <f t="array" ref="N1043">(_xlfn.IFS(ISTEXT(citizen_services_records_log!N1043),citizen_services_records_log!N1043,ISBLANK(citizen_services_records_log!N1043),"None"))</f>
        <v>Q192</v>
      </c>
      <c r="O1043" s="5" t="str" cm="1">
        <f t="array" ref="O1043">_xlfn.IFS(ISTEXT(citizen_services_records_log!O1043),PROPER(citizen_services_records_log!O1043),ISBLANK(citizen_services_records_log!O1043),"None")</f>
        <v>Marius Khumalo</v>
      </c>
      <c r="P1043" s="4" t="str">
        <f>IF(ISBLANK(citizen_services_records_log!P1043),"None",IF(ISNUMBER(citizen_services_records_log!P1043),citizen_services_records_log!P1043,DATE(RIGHT(citizen_services_records_log!P1043,4),MID(citizen_services_records_log!P1043,4,2),LEFT(citizen_services_records_log!P1043,2))))</f>
        <v>None</v>
      </c>
      <c r="Q1043" s="5" t="str" cm="1">
        <f t="array" ref="Q1043">SUBSTITUTE(_xlfn.IFS(ISTEXT(citizen_services_records_log!Q1043),PROPER(citizen_services_records_log!Q1043),ISBLANK(citizen_services_records_log!Q1043),"None"),"Id","ID",1)</f>
        <v>Home Affairs System Down For Maintenance During Visit</v>
      </c>
    </row>
    <row r="1044" spans="1:17" x14ac:dyDescent="0.3">
      <c r="A1044" s="5" t="str">
        <f>IF(ISBLANK(citizen_services_records_log!A1044),"None",(CONCATENATE(UPPER(_xlfn.TEXTBEFORE(SUBSTITUTE(citizen_services_records_log!A1044, "-", ""), {"0","1","2","3","4","5","6","7","8","9"}, 1)),"-",RIGHT(citizen_services_records_log!A1044,6))))</f>
        <v>DHA-000388</v>
      </c>
      <c r="B1044" s="2">
        <f>IF(ISBLANK(citizen_services_records_log!B1044),"None",IF(ISNUMBER(citizen_services_records_log!B1044),citizen_services_records_log!B1044,DATE(RIGHT(citizen_services_records_log!B1044,4),MID(citizen_services_records_log!B1044,4,2),LEFT(citizen_services_records_log!B1044,2))))</f>
        <v>46203</v>
      </c>
      <c r="C1044" s="5" t="str">
        <f>IF(citizen_services_records_log!C1044 = "SASSA Grant Status Enquiry","SASSA - Grant Status Enquiry",IF(citizen_services_records_log!C1044 = "SASSA Grant Application",  "SASSA - Grant Application", IF(citizen_services_records_log!C1044=0,"None", citizen_services_records_log!C1044)))</f>
        <v>Home Affairs - ID Application</v>
      </c>
      <c r="D1044" s="5" t="str" cm="1">
        <f t="array" ref="D1044">_xlfn.IFS(ISTEXT(citizen_services_records_log!D1044),PROPER(citizen_services_records_log!D1044),ISBLANK(citizen_services_records_log!D1044),"None")</f>
        <v>Vanderbijlpark Home Affairs</v>
      </c>
      <c r="E1044" s="5" t="str" cm="1">
        <f t="array" ref="E1044">_xlfn.IFS(ISTEXT(citizen_services_records_log!E1044),PROPER(citizen_services_records_log!E1044),ISBLANK(citizen_services_records_log!E1044),"None")</f>
        <v>Refilwe Mokgadi</v>
      </c>
      <c r="F1044" s="6" cm="1">
        <f t="array" ref="F1044">_xlfn.IFS(ISBLANK(citizen_services_records_log!F1044),"None", TYPE(citizen_services_records_log!F1044)=1,citizen_services_records_log!F1044,citizen_services_records_log!F1044="ID NOT PROVIDED","ID not provided" )</f>
        <v>8410000000000</v>
      </c>
      <c r="G1044" s="4">
        <f>IF(ISBLANK(citizen_services_records_log!G1044),"None",IF(ISNUMBER(citizen_services_records_log!G1044),citizen_services_records_log!G1044,DATE(RIGHT(citizen_services_records_log!G1044,4),MID(citizen_services_records_log!G1044,4,2),LEFT(citizen_services_records_log!G1044,2))))</f>
        <v>31004</v>
      </c>
      <c r="H1044" s="5" t="str" cm="1">
        <f t="array" ref="H1044">_xlfn.IFS(citizen_services_records_log!H1044="M", "Male", citizen_services_records_log!H1044 = "F", "Female", citizen_services_records_log!H1044="male", "Male", citizen_services_records_log!H1044="female","Female", ISBLANK(citizen_services_records_log!H1044),"None", citizen_services_records_log!H1044 = "Female", "Female", citizen_services_records_log!H1044="Male","Male")</f>
        <v>Male</v>
      </c>
      <c r="I1044" s="6" t="str">
        <f>IF(OR(ISBLANK(citizen_services_records_log!I1044),UPPER(TRIM(citizen_services_records_log!I1044))="N/A"),"None",_xlfn.LET(_xlpm.d,RIGHT(SUBSTITUTE(SUBSTITUTE(SUBSTITUTE(SUBSTITUTE(citizen_services_records_log!I1044," ",""),"-",""),"(",""),")",""),9),"0"&amp;LEFT(_xlpm.d,2)&amp;" "&amp;MID(_xlpm.d,3,3)&amp;" "&amp;RIGHT(_xlpm.d,4)))</f>
        <v>067 771 0019</v>
      </c>
      <c r="J1044" s="5" t="str" cm="1">
        <f t="array" ref="J1044">_xlfn.IFS(ISTEXT(citizen_services_records_log!J1044),citizen_services_records_log!J1044,ISBLANK(citizen_services_records_log!J1044),"None")</f>
        <v>Ward 3 (Informal Settlement)</v>
      </c>
      <c r="K1044" s="5" t="str" cm="1">
        <f t="array" ref="K1044">_xlfn.IFS(ISTEXT(citizen_services_records_log!K1044),citizen_services_records_log!K1044, ISBLANK(citizen_services_records_log!K1044),"None")</f>
        <v>None</v>
      </c>
      <c r="L1044" s="5" t="str" cm="1">
        <f t="array" ref="L1044">SUBSTITUTE(PROPER(_xlfn.IFS(ISTEXT(citizen_services_records_log!L1044),citizen_services_records_log!L1044, ISBLANK(citizen_services_records_log!L1044),"None")),"Id","ID",1)</f>
        <v>Under Review</v>
      </c>
      <c r="M1044" s="5" t="str" cm="1">
        <f t="array" ref="M1044">IF(citizen_services_records_log!M1044 = "Re-opened","Re-opened",PROPER(_xlfn.IFS(ISTEXT(citizen_services_records_log!M1044),citizen_services_records_log!M1044, ISBLANK(citizen_services_records_log!M1044),"None")))</f>
        <v>Resolved</v>
      </c>
      <c r="N1044" s="5" t="str" cm="1">
        <f t="array" ref="N1044">(_xlfn.IFS(ISTEXT(citizen_services_records_log!N1044),citizen_services_records_log!N1044,ISBLANK(citizen_services_records_log!N1044),"None"))</f>
        <v>Q149</v>
      </c>
      <c r="O1044" s="5" t="str" cm="1">
        <f t="array" ref="O1044">_xlfn.IFS(ISTEXT(citizen_services_records_log!O1044),PROPER(citizen_services_records_log!O1044),ISBLANK(citizen_services_records_log!O1044),"None")</f>
        <v>Refilwe Nel</v>
      </c>
      <c r="P1044" s="4" t="str">
        <f>IF(ISBLANK(citizen_services_records_log!P1044),"None",IF(ISNUMBER(citizen_services_records_log!P1044),citizen_services_records_log!P1044,DATE(RIGHT(citizen_services_records_log!P1044,4),MID(citizen_services_records_log!P1044,4,2),LEFT(citizen_services_records_log!P1044,2))))</f>
        <v>None</v>
      </c>
      <c r="Q1044" s="5" t="str" cm="1">
        <f t="array" ref="Q1044">SUBSTITUTE(_xlfn.IFS(ISTEXT(citizen_services_records_log!Q1044),PROPER(citizen_services_records_log!Q1044),ISBLANK(citizen_services_records_log!Q1044),"None"),"Id","ID",1)</f>
        <v>Interpreter Required - Assisted In Sesotho</v>
      </c>
    </row>
    <row r="1045" spans="1:17" x14ac:dyDescent="0.3">
      <c r="A1045" s="5" t="str">
        <f>IF(ISBLANK(citizen_services_records_log!A1045),"None",(CONCATENATE(UPPER(_xlfn.TEXTBEFORE(SUBSTITUTE(citizen_services_records_log!A1045, "-", ""), {"0","1","2","3","4","5","6","7","8","9"}, 1)),"-",RIGHT(citizen_services_records_log!A1045,6))))</f>
        <v>MUN-000184</v>
      </c>
      <c r="B1045" s="2">
        <f>IF(ISBLANK(citizen_services_records_log!B1045),"None",IF(ISNUMBER(citizen_services_records_log!B1045),citizen_services_records_log!B1045,DATE(RIGHT(citizen_services_records_log!B1045,4),MID(citizen_services_records_log!B1045,4,2),LEFT(citizen_services_records_log!B1045,2))))</f>
        <v>46183</v>
      </c>
      <c r="C1045" s="5" t="str">
        <f>IF(citizen_services_records_log!C1045 = "SASSA Grant Status Enquiry","SASSA - Grant Status Enquiry",IF(citizen_services_records_log!C1045 = "SASSA Grant Application",  "SASSA - Grant Application", IF(citizen_services_records_log!C1045=0,"None", citizen_services_records_log!C1045)))</f>
        <v>Municipal - Service Request</v>
      </c>
      <c r="D1045" s="5" t="str" cm="1">
        <f t="array" ref="D1045">_xlfn.IFS(ISTEXT(citizen_services_records_log!D1045),PROPER(citizen_services_records_log!D1045),ISBLANK(citizen_services_records_log!D1045),"None")</f>
        <v>Meyerton Municipal Office</v>
      </c>
      <c r="E1045" s="5" t="str" cm="1">
        <f t="array" ref="E1045">_xlfn.IFS(ISTEXT(citizen_services_records_log!E1045),PROPER(citizen_services_records_log!E1045),ISBLANK(citizen_services_records_log!E1045),"None")</f>
        <v>Tumelo Van Der Merwe</v>
      </c>
      <c r="F1045" s="6" cm="1">
        <f t="array" ref="F1045">_xlfn.IFS(ISBLANK(citizen_services_records_log!F1045),"None", TYPE(citizen_services_records_log!F1045)=1,citizen_services_records_log!F1045,citizen_services_records_log!F1045="ID NOT PROVIDED","ID not provided" )</f>
        <v>5010000000000</v>
      </c>
      <c r="G1045" s="4">
        <f>IF(ISBLANK(citizen_services_records_log!G1045),"None",IF(ISNUMBER(citizen_services_records_log!G1045),citizen_services_records_log!G1045,DATE(RIGHT(citizen_services_records_log!G1045,4),MID(citizen_services_records_log!G1045,4,2),LEFT(citizen_services_records_log!G1045,2))))</f>
        <v>18622</v>
      </c>
      <c r="H1045" s="5" t="str" cm="1">
        <f t="array" ref="H1045">_xlfn.IFS(citizen_services_records_log!H1045="M", "Male", citizen_services_records_log!H1045 = "F", "Female", citizen_services_records_log!H1045="male", "Male", citizen_services_records_log!H1045="female","Female", ISBLANK(citizen_services_records_log!H1045),"None", citizen_services_records_log!H1045 = "Female", "Female", citizen_services_records_log!H1045="Male","Male")</f>
        <v>None</v>
      </c>
      <c r="I1045" s="6" t="str">
        <f>IF(OR(ISBLANK(citizen_services_records_log!I1045),UPPER(TRIM(citizen_services_records_log!I1045))="N/A"),"None",_xlfn.LET(_xlpm.d,RIGHT(SUBSTITUTE(SUBSTITUTE(SUBSTITUTE(SUBSTITUTE(citizen_services_records_log!I1045," ",""),"-",""),"(",""),")",""),9),"0"&amp;LEFT(_xlpm.d,2)&amp;" "&amp;MID(_xlpm.d,3,3)&amp;" "&amp;RIGHT(_xlpm.d,4)))</f>
        <v>066 638 9278</v>
      </c>
      <c r="J1045" s="5" t="str" cm="1">
        <f t="array" ref="J1045">_xlfn.IFS(ISTEXT(citizen_services_records_log!J1045),citizen_services_records_log!J1045,ISBLANK(citizen_services_records_log!J1045),"None")</f>
        <v>Ward 7</v>
      </c>
      <c r="K1045" s="5" t="str" cm="1">
        <f t="array" ref="K1045">_xlfn.IFS(ISTEXT(citizen_services_records_log!K1045),citizen_services_records_log!K1045, ISBLANK(citizen_services_records_log!K1045),"None")</f>
        <v>None</v>
      </c>
      <c r="L1045" s="5" t="str" cm="1">
        <f t="array" ref="L1045">SUBSTITUTE(PROPER(_xlfn.IFS(ISTEXT(citizen_services_records_log!L1045),citizen_services_records_log!L1045, ISBLANK(citizen_services_records_log!L1045),"None")),"Id","ID",1)</f>
        <v>Complete</v>
      </c>
      <c r="M1045" s="5" t="str" cm="1">
        <f t="array" ref="M1045">IF(citizen_services_records_log!M1045 = "Re-opened","Re-opened",PROPER(_xlfn.IFS(ISTEXT(citizen_services_records_log!M1045),citizen_services_records_log!M1045, ISBLANK(citizen_services_records_log!M1045),"None")))</f>
        <v>Closed</v>
      </c>
      <c r="N1045" s="5" t="str" cm="1">
        <f t="array" ref="N1045">(_xlfn.IFS(ISTEXT(citizen_services_records_log!N1045),citizen_services_records_log!N1045,ISBLANK(citizen_services_records_log!N1045),"None"))</f>
        <v>Q219</v>
      </c>
      <c r="O1045" s="5" t="str" cm="1">
        <f t="array" ref="O1045">_xlfn.IFS(ISTEXT(citizen_services_records_log!O1045),PROPER(citizen_services_records_log!O1045),ISBLANK(citizen_services_records_log!O1045),"None")</f>
        <v>Werner Khumalo</v>
      </c>
      <c r="P1045" s="4" t="str">
        <f>IF(ISBLANK(citizen_services_records_log!P1045),"None",IF(ISNUMBER(citizen_services_records_log!P1045),citizen_services_records_log!P1045,DATE(RIGHT(citizen_services_records_log!P1045,4),MID(citizen_services_records_log!P1045,4,2),LEFT(citizen_services_records_log!P1045,2))))</f>
        <v>None</v>
      </c>
      <c r="Q1045" s="5" t="str" cm="1">
        <f t="array" ref="Q1045">SUBSTITUTE(_xlfn.IFS(ISTEXT(citizen_services_records_log!Q1045),PROPER(citizen_services_records_log!Q1045),ISBLANK(citizen_services_records_log!Q1045),"None"),"Id","ID",1)</f>
        <v>Record Incomplete - Contact Number Illegible On Form</v>
      </c>
    </row>
    <row r="1046" spans="1:17" x14ac:dyDescent="0.3">
      <c r="A1046" s="5" t="str">
        <f>IF(ISBLANK(citizen_services_records_log!A1046),"None",(CONCATENATE(UPPER(_xlfn.TEXTBEFORE(SUBSTITUTE(citizen_services_records_log!A1046, "-", ""), {"0","1","2","3","4","5","6","7","8","9"}, 1)),"-",RIGHT(citizen_services_records_log!A1046,6))))</f>
        <v>DHA-000836</v>
      </c>
      <c r="B1046" s="2">
        <f>IF(ISBLANK(citizen_services_records_log!B1046),"None",IF(ISNUMBER(citizen_services_records_log!B1046),citizen_services_records_log!B1046,DATE(RIGHT(citizen_services_records_log!B1046,4),MID(citizen_services_records_log!B1046,4,2),LEFT(citizen_services_records_log!B1046,2))))</f>
        <v>46003</v>
      </c>
      <c r="C1046" s="5" t="str">
        <f>IF(citizen_services_records_log!C1046 = "SASSA Grant Status Enquiry","SASSA - Grant Status Enquiry",IF(citizen_services_records_log!C1046 = "SASSA Grant Application",  "SASSA - Grant Application", IF(citizen_services_records_log!C1046=0,"None", citizen_services_records_log!C1046)))</f>
        <v>Home Affairs - ID Application</v>
      </c>
      <c r="D1046" s="5" t="str" cm="1">
        <f t="array" ref="D1046">_xlfn.IFS(ISTEXT(citizen_services_records_log!D1046),PROPER(citizen_services_records_log!D1046),ISBLANK(citizen_services_records_log!D1046),"None")</f>
        <v>Vereeniging Home Affairs</v>
      </c>
      <c r="E1046" s="5" t="str" cm="1">
        <f t="array" ref="E1046">_xlfn.IFS(ISTEXT(citizen_services_records_log!E1046),PROPER(citizen_services_records_log!E1046),ISBLANK(citizen_services_records_log!E1046),"None")</f>
        <v>Mandla Mokoena</v>
      </c>
      <c r="F1046" s="6" cm="1">
        <f t="array" ref="F1046">_xlfn.IFS(ISBLANK(citizen_services_records_log!F1046),"None", TYPE(citizen_services_records_log!F1046)=1,citizen_services_records_log!F1046,citizen_services_records_log!F1046="ID NOT PROVIDED","ID not provided" )</f>
        <v>6910000000000</v>
      </c>
      <c r="G1046" s="4">
        <f>IF(ISBLANK(citizen_services_records_log!G1046),"None",IF(ISNUMBER(citizen_services_records_log!G1046),citizen_services_records_log!G1046,DATE(RIGHT(citizen_services_records_log!G1046,4),MID(citizen_services_records_log!G1046,4,2),LEFT(citizen_services_records_log!G1046,2))))</f>
        <v>25452</v>
      </c>
      <c r="H1046" s="5" t="str" cm="1">
        <f t="array" ref="H1046">_xlfn.IFS(citizen_services_records_log!H1046="M", "Male", citizen_services_records_log!H1046 = "F", "Female", citizen_services_records_log!H1046="male", "Male", citizen_services_records_log!H1046="female","Female", ISBLANK(citizen_services_records_log!H1046),"None", citizen_services_records_log!H1046 = "Female", "Female", citizen_services_records_log!H1046="Male","Male")</f>
        <v>Female</v>
      </c>
      <c r="I1046" s="6" t="str">
        <f>IF(OR(ISBLANK(citizen_services_records_log!I1046),UPPER(TRIM(citizen_services_records_log!I1046))="N/A"),"None",_xlfn.LET(_xlpm.d,RIGHT(SUBSTITUTE(SUBSTITUTE(SUBSTITUTE(SUBSTITUTE(citizen_services_records_log!I1046," ",""),"-",""),"(",""),")",""),9),"0"&amp;LEFT(_xlpm.d,2)&amp;" "&amp;MID(_xlpm.d,3,3)&amp;" "&amp;RIGHT(_xlpm.d,4)))</f>
        <v>075 485 4333</v>
      </c>
      <c r="J1046" s="5" t="str" cm="1">
        <f t="array" ref="J1046">_xlfn.IFS(ISTEXT(citizen_services_records_log!J1046),citizen_services_records_log!J1046,ISBLANK(citizen_services_records_log!J1046),"None")</f>
        <v>Ward 1</v>
      </c>
      <c r="K1046" s="5" t="str" cm="1">
        <f t="array" ref="K1046">_xlfn.IFS(ISTEXT(citizen_services_records_log!K1046),citizen_services_records_log!K1046, ISBLANK(citizen_services_records_log!K1046),"None")</f>
        <v>None</v>
      </c>
      <c r="L1046" s="5" t="str" cm="1">
        <f t="array" ref="L1046">SUBSTITUTE(PROPER(_xlfn.IFS(ISTEXT(citizen_services_records_log!L1046),citizen_services_records_log!L1046, ISBLANK(citizen_services_records_log!L1046),"None")),"Id","ID",1)</f>
        <v>Under Review</v>
      </c>
      <c r="M1046" s="5" t="str" cm="1">
        <f t="array" ref="M1046">IF(citizen_services_records_log!M1046 = "Re-opened","Re-opened",PROPER(_xlfn.IFS(ISTEXT(citizen_services_records_log!M1046),citizen_services_records_log!M1046, ISBLANK(citizen_services_records_log!M1046),"None")))</f>
        <v>Awaiting Documents</v>
      </c>
      <c r="N1046" s="5" t="str" cm="1">
        <f t="array" ref="N1046">(_xlfn.IFS(ISTEXT(citizen_services_records_log!N1046),citizen_services_records_log!N1046,ISBLANK(citizen_services_records_log!N1046),"None"))</f>
        <v>Q162</v>
      </c>
      <c r="O1046" s="5" t="str" cm="1">
        <f t="array" ref="O1046">_xlfn.IFS(ISTEXT(citizen_services_records_log!O1046),PROPER(citizen_services_records_log!O1046),ISBLANK(citizen_services_records_log!O1046),"None")</f>
        <v>Busisiwe Swart</v>
      </c>
      <c r="P1046" s="4" t="str">
        <f>IF(ISBLANK(citizen_services_records_log!P1046),"None",IF(ISNUMBER(citizen_services_records_log!P1046),citizen_services_records_log!P1046,DATE(RIGHT(citizen_services_records_log!P1046,4),MID(citizen_services_records_log!P1046,4,2),LEFT(citizen_services_records_log!P1046,2))))</f>
        <v>None</v>
      </c>
      <c r="Q1046" s="5" t="str" cm="1">
        <f t="array" ref="Q1046">SUBSTITUTE(_xlfn.IFS(ISTEXT(citizen_services_records_log!Q1046),PROPER(citizen_services_records_log!Q1046),ISBLANK(citizen_services_records_log!Q1046),"None"),"Id","ID",1)</f>
        <v>None</v>
      </c>
    </row>
    <row r="1047" spans="1:17" x14ac:dyDescent="0.3">
      <c r="A1047" s="5" t="str">
        <f>IF(ISBLANK(citizen_services_records_log!A1047),"None",(CONCATENATE(UPPER(_xlfn.TEXTBEFORE(SUBSTITUTE(citizen_services_records_log!A1047, "-", ""), {"0","1","2","3","4","5","6","7","8","9"}, 1)),"-",RIGHT(citizen_services_records_log!A1047,6))))</f>
        <v>CLN-000191</v>
      </c>
      <c r="B1047" s="2">
        <f>IF(ISBLANK(citizen_services_records_log!B1047),"None",IF(ISNUMBER(citizen_services_records_log!B1047),citizen_services_records_log!B1047,DATE(RIGHT(citizen_services_records_log!B1047,4),MID(citizen_services_records_log!B1047,4,2),LEFT(citizen_services_records_log!B1047,2))))</f>
        <v>46177</v>
      </c>
      <c r="C1047" s="5" t="str">
        <f>IF(citizen_services_records_log!C1047 = "SASSA Grant Status Enquiry","SASSA - Grant Status Enquiry",IF(citizen_services_records_log!C1047 = "SASSA Grant Application",  "SASSA - Grant Application", IF(citizen_services_records_log!C1047=0,"None", citizen_services_records_log!C1047)))</f>
        <v>Clinic - General Consultation</v>
      </c>
      <c r="D1047" s="5" t="str" cm="1">
        <f t="array" ref="D1047">_xlfn.IFS(ISTEXT(citizen_services_records_log!D1047),PROPER(citizen_services_records_log!D1047),ISBLANK(citizen_services_records_log!D1047),"None")</f>
        <v>Emfuleni Municipal Office</v>
      </c>
      <c r="E1047" s="5" t="str" cm="1">
        <f t="array" ref="E1047">_xlfn.IFS(ISTEXT(citizen_services_records_log!E1047),PROPER(citizen_services_records_log!E1047),ISBLANK(citizen_services_records_log!E1047),"None")</f>
        <v>Elizabeth Dlamini</v>
      </c>
      <c r="F1047" s="6" cm="1">
        <f t="array" ref="F1047">_xlfn.IFS(ISBLANK(citizen_services_records_log!F1047),"None", TYPE(citizen_services_records_log!F1047)=1,citizen_services_records_log!F1047,citizen_services_records_log!F1047="ID NOT PROVIDED","ID not provided" )</f>
        <v>5410000000000</v>
      </c>
      <c r="G1047" s="4">
        <f>IF(ISBLANK(citizen_services_records_log!G1047),"None",IF(ISNUMBER(citizen_services_records_log!G1047),citizen_services_records_log!G1047,DATE(RIGHT(citizen_services_records_log!G1047,4),MID(citizen_services_records_log!G1047,4,2),LEFT(citizen_services_records_log!G1047,2))))</f>
        <v>19955</v>
      </c>
      <c r="H1047" s="5" t="str" cm="1">
        <f t="array" ref="H1047">_xlfn.IFS(citizen_services_records_log!H1047="M", "Male", citizen_services_records_log!H1047 = "F", "Female", citizen_services_records_log!H1047="male", "Male", citizen_services_records_log!H1047="female","Female", ISBLANK(citizen_services_records_log!H1047),"None", citizen_services_records_log!H1047 = "Female", "Female", citizen_services_records_log!H1047="Male","Male")</f>
        <v>Male</v>
      </c>
      <c r="I1047" s="6" t="str">
        <f>IF(OR(ISBLANK(citizen_services_records_log!I1047),UPPER(TRIM(citizen_services_records_log!I1047))="N/A"),"None",_xlfn.LET(_xlpm.d,RIGHT(SUBSTITUTE(SUBSTITUTE(SUBSTITUTE(SUBSTITUTE(citizen_services_records_log!I1047," ",""),"-",""),"(",""),")",""),9),"0"&amp;LEFT(_xlpm.d,2)&amp;" "&amp;MID(_xlpm.d,3,3)&amp;" "&amp;RIGHT(_xlpm.d,4)))</f>
        <v>068 870 0210</v>
      </c>
      <c r="J1047" s="5" t="str" cm="1">
        <f t="array" ref="J1047">_xlfn.IFS(ISTEXT(citizen_services_records_log!J1047),citizen_services_records_log!J1047,ISBLANK(citizen_services_records_log!J1047),"None")</f>
        <v>Ward 23</v>
      </c>
      <c r="K1047" s="5" t="str" cm="1">
        <f t="array" ref="K1047">_xlfn.IFS(ISTEXT(citizen_services_records_log!K1047),citizen_services_records_log!K1047, ISBLANK(citizen_services_records_log!K1047),"None")</f>
        <v>None</v>
      </c>
      <c r="L1047" s="5" t="str" cm="1">
        <f t="array" ref="L1047">SUBSTITUTE(PROPER(_xlfn.IFS(ISTEXT(citizen_services_records_log!L1047),citizen_services_records_log!L1047, ISBLANK(citizen_services_records_log!L1047),"None")),"Id","ID",1)</f>
        <v>Pending Verification</v>
      </c>
      <c r="M1047" s="5" t="str" cm="1">
        <f t="array" ref="M1047">IF(citizen_services_records_log!M1047 = "Re-opened","Re-opened",PROPER(_xlfn.IFS(ISTEXT(citizen_services_records_log!M1047),citizen_services_records_log!M1047, ISBLANK(citizen_services_records_log!M1047),"None")))</f>
        <v>Captured</v>
      </c>
      <c r="N1047" s="5" t="str" cm="1">
        <f t="array" ref="N1047">(_xlfn.IFS(ISTEXT(citizen_services_records_log!N1047),citizen_services_records_log!N1047,ISBLANK(citizen_services_records_log!N1047),"None"))</f>
        <v>Q091</v>
      </c>
      <c r="O1047" s="5" t="str" cm="1">
        <f t="array" ref="O1047">_xlfn.IFS(ISTEXT(citizen_services_records_log!O1047),PROPER(citizen_services_records_log!O1047),ISBLANK(citizen_services_records_log!O1047),"None")</f>
        <v>Zanele Mahlangu</v>
      </c>
      <c r="P1047" s="4" t="str">
        <f>IF(ISBLANK(citizen_services_records_log!P1047),"None",IF(ISNUMBER(citizen_services_records_log!P1047),citizen_services_records_log!P1047,DATE(RIGHT(citizen_services_records_log!P1047,4),MID(citizen_services_records_log!P1047,4,2),LEFT(citizen_services_records_log!P1047,2))))</f>
        <v>None</v>
      </c>
      <c r="Q1047" s="5" t="str" cm="1">
        <f t="array" ref="Q1047">SUBSTITUTE(_xlfn.IFS(ISTEXT(citizen_services_records_log!Q1047),PROPER(citizen_services_records_log!Q1047),ISBLANK(citizen_services_records_log!Q1047),"None"),"Id","ID",1)</f>
        <v>Elderly Applicant Assisted Due To Mobility Issues</v>
      </c>
    </row>
    <row r="1048" spans="1:17" x14ac:dyDescent="0.3">
      <c r="A1048" s="5" t="str">
        <f>IF(ISBLANK(citizen_services_records_log!A1048),"None",(CONCATENATE(UPPER(_xlfn.TEXTBEFORE(SUBSTITUTE(citizen_services_records_log!A1048, "-", ""), {"0","1","2","3","4","5","6","7","8","9"}, 1)),"-",RIGHT(citizen_services_records_log!A1048,6))))</f>
        <v>DHA-000365</v>
      </c>
      <c r="B1048" s="2">
        <f>IF(ISBLANK(citizen_services_records_log!B1048),"None",IF(ISNUMBER(citizen_services_records_log!B1048),citizen_services_records_log!B1048,DATE(RIGHT(citizen_services_records_log!B1048,4),MID(citizen_services_records_log!B1048,4,2),LEFT(citizen_services_records_log!B1048,2))))</f>
        <v>46280</v>
      </c>
      <c r="C1048" s="5" t="str">
        <f>IF(citizen_services_records_log!C1048 = "SASSA Grant Status Enquiry","SASSA - Grant Status Enquiry",IF(citizen_services_records_log!C1048 = "SASSA Grant Application",  "SASSA - Grant Application", IF(citizen_services_records_log!C1048=0,"None", citizen_services_records_log!C1048)))</f>
        <v>Home Affairs - Death Certificate</v>
      </c>
      <c r="D1048" s="5" t="str" cm="1">
        <f t="array" ref="D1048">_xlfn.IFS(ISTEXT(citizen_services_records_log!D1048),PROPER(citizen_services_records_log!D1048),ISBLANK(citizen_services_records_log!D1048),"None")</f>
        <v>Emfuleni Municipal Office</v>
      </c>
      <c r="E1048" s="5" t="str" cm="1">
        <f t="array" ref="E1048">_xlfn.IFS(ISTEXT(citizen_services_records_log!E1048),PROPER(citizen_services_records_log!E1048),ISBLANK(citizen_services_records_log!E1048),"None")</f>
        <v>Elizabeth Pretorius</v>
      </c>
      <c r="F1048" s="6" cm="1">
        <f t="array" ref="F1048">_xlfn.IFS(ISBLANK(citizen_services_records_log!F1048),"None", TYPE(citizen_services_records_log!F1048)=1,citizen_services_records_log!F1048,citizen_services_records_log!F1048="ID NOT PROVIDED","ID not provided" )</f>
        <v>5410000000000</v>
      </c>
      <c r="G1048" s="4">
        <f>IF(ISBLANK(citizen_services_records_log!G1048),"None",IF(ISNUMBER(citizen_services_records_log!G1048),citizen_services_records_log!G1048,DATE(RIGHT(citizen_services_records_log!G1048,4),MID(citizen_services_records_log!G1048,4,2),LEFT(citizen_services_records_log!G1048,2))))</f>
        <v>19869</v>
      </c>
      <c r="H1048" s="5" t="str" cm="1">
        <f t="array" ref="H1048">_xlfn.IFS(citizen_services_records_log!H1048="M", "Male", citizen_services_records_log!H1048 = "F", "Female", citizen_services_records_log!H1048="male", "Male", citizen_services_records_log!H1048="female","Female", ISBLANK(citizen_services_records_log!H1048),"None", citizen_services_records_log!H1048 = "Female", "Female", citizen_services_records_log!H1048="Male","Male")</f>
        <v>None</v>
      </c>
      <c r="I1048" s="6" t="str">
        <f>IF(OR(ISBLANK(citizen_services_records_log!I1048),UPPER(TRIM(citizen_services_records_log!I1048))="N/A"),"None",_xlfn.LET(_xlpm.d,RIGHT(SUBSTITUTE(SUBSTITUTE(SUBSTITUTE(SUBSTITUTE(citizen_services_records_log!I1048," ",""),"-",""),"(",""),")",""),9),"0"&amp;LEFT(_xlpm.d,2)&amp;" "&amp;MID(_xlpm.d,3,3)&amp;" "&amp;RIGHT(_xlpm.d,4)))</f>
        <v>None</v>
      </c>
      <c r="J1048" s="5" t="str" cm="1">
        <f t="array" ref="J1048">_xlfn.IFS(ISTEXT(citizen_services_records_log!J1048),citizen_services_records_log!J1048,ISBLANK(citizen_services_records_log!J1048),"None")</f>
        <v>Ward 1</v>
      </c>
      <c r="K1048" s="5" t="str" cm="1">
        <f t="array" ref="K1048">_xlfn.IFS(ISTEXT(citizen_services_records_log!K1048),citizen_services_records_log!K1048, ISBLANK(citizen_services_records_log!K1048),"None")</f>
        <v>None</v>
      </c>
      <c r="L1048" s="5" t="str" cm="1">
        <f t="array" ref="L1048">SUBSTITUTE(PROPER(_xlfn.IFS(ISTEXT(citizen_services_records_log!L1048),citizen_services_records_log!L1048, ISBLANK(citizen_services_records_log!L1048),"None")),"Id","ID",1)</f>
        <v>Rejected</v>
      </c>
      <c r="M1048" s="5" t="str" cm="1">
        <f t="array" ref="M1048">IF(citizen_services_records_log!M1048 = "Re-opened","Re-opened",PROPER(_xlfn.IFS(ISTEXT(citizen_services_records_log!M1048),citizen_services_records_log!M1048, ISBLANK(citizen_services_records_log!M1048),"None")))</f>
        <v>Re-opened</v>
      </c>
      <c r="N1048" s="5" t="str" cm="1">
        <f t="array" ref="N1048">(_xlfn.IFS(ISTEXT(citizen_services_records_log!N1048),citizen_services_records_log!N1048,ISBLANK(citizen_services_records_log!N1048),"None"))</f>
        <v>Q070</v>
      </c>
      <c r="O1048" s="5" t="str" cm="1">
        <f t="array" ref="O1048">_xlfn.IFS(ISTEXT(citizen_services_records_log!O1048),PROPER(citizen_services_records_log!O1048),ISBLANK(citizen_services_records_log!O1048),"None")</f>
        <v>Zanele Coetzee</v>
      </c>
      <c r="P1048" s="4" t="str">
        <f>IF(ISBLANK(citizen_services_records_log!P1048),"None",IF(ISNUMBER(citizen_services_records_log!P1048),citizen_services_records_log!P1048,DATE(RIGHT(citizen_services_records_log!P1048,4),MID(citizen_services_records_log!P1048,4,2),LEFT(citizen_services_records_log!P1048,2))))</f>
        <v>None</v>
      </c>
      <c r="Q1048" s="5" t="str" cm="1">
        <f t="array" ref="Q1048">SUBSTITUTE(_xlfn.IFS(ISTEXT(citizen_services_records_log!Q1048),PROPER(citizen_services_records_log!Q1048),ISBLANK(citizen_services_records_log!Q1048),"None"),"Id","ID",1)</f>
        <v>Interpreter Required - Assisted In Sesotho</v>
      </c>
    </row>
    <row r="1049" spans="1:17" x14ac:dyDescent="0.3">
      <c r="A1049" s="5" t="str">
        <f>IF(ISBLANK(citizen_services_records_log!A1049),"None",(CONCATENATE(UPPER(_xlfn.TEXTBEFORE(SUBSTITUTE(citizen_services_records_log!A1049, "-", ""), {"0","1","2","3","4","5","6","7","8","9"}, 1)),"-",RIGHT(citizen_services_records_log!A1049,6))))</f>
        <v>MUN-000869</v>
      </c>
      <c r="B1049" s="2">
        <f>IF(ISBLANK(citizen_services_records_log!B1049),"None",IF(ISNUMBER(citizen_services_records_log!B1049),citizen_services_records_log!B1049,DATE(RIGHT(citizen_services_records_log!B1049,4),MID(citizen_services_records_log!B1049,4,2),LEFT(citizen_services_records_log!B1049,2))))</f>
        <v>46135</v>
      </c>
      <c r="C1049" s="5" t="str">
        <f>IF(citizen_services_records_log!C1049 = "SASSA Grant Status Enquiry","SASSA - Grant Status Enquiry",IF(citizen_services_records_log!C1049 = "SASSA Grant Application",  "SASSA - Grant Application", IF(citizen_services_records_log!C1049=0,"None", citizen_services_records_log!C1049)))</f>
        <v>Municipal - Service Request</v>
      </c>
      <c r="D1049" s="5" t="str" cm="1">
        <f t="array" ref="D1049">_xlfn.IFS(ISTEXT(citizen_services_records_log!D1049),PROPER(citizen_services_records_log!D1049),ISBLANK(citizen_services_records_log!D1049),"None")</f>
        <v>Sebokeng Sassa Office</v>
      </c>
      <c r="E1049" s="5" t="str" cm="1">
        <f t="array" ref="E1049">_xlfn.IFS(ISTEXT(citizen_services_records_log!E1049),PROPER(citizen_services_records_log!E1049),ISBLANK(citizen_services_records_log!E1049),"None")</f>
        <v>Sizwe Khumalo</v>
      </c>
      <c r="F1049" s="6" cm="1">
        <f t="array" ref="F1049">_xlfn.IFS(ISBLANK(citizen_services_records_log!F1049),"None", TYPE(citizen_services_records_log!F1049)=1,citizen_services_records_log!F1049,citizen_services_records_log!F1049="ID NOT PROVIDED","ID not provided" )</f>
        <v>4810000000000</v>
      </c>
      <c r="G1049" s="4">
        <f>IF(ISBLANK(citizen_services_records_log!G1049),"None",IF(ISNUMBER(citizen_services_records_log!G1049),citizen_services_records_log!G1049,DATE(RIGHT(citizen_services_records_log!G1049,4),MID(citizen_services_records_log!G1049,4,2),LEFT(citizen_services_records_log!G1049,2))))</f>
        <v>17768</v>
      </c>
      <c r="H1049" s="5" t="str" cm="1">
        <f t="array" ref="H1049">_xlfn.IFS(citizen_services_records_log!H1049="M", "Male", citizen_services_records_log!H1049 = "F", "Female", citizen_services_records_log!H1049="male", "Male", citizen_services_records_log!H1049="female","Female", ISBLANK(citizen_services_records_log!H1049),"None", citizen_services_records_log!H1049 = "Female", "Female", citizen_services_records_log!H1049="Male","Male")</f>
        <v>Female</v>
      </c>
      <c r="I1049" s="6" t="str">
        <f>IF(OR(ISBLANK(citizen_services_records_log!I1049),UPPER(TRIM(citizen_services_records_log!I1049))="N/A"),"None",_xlfn.LET(_xlpm.d,RIGHT(SUBSTITUTE(SUBSTITUTE(SUBSTITUTE(SUBSTITUTE(citizen_services_records_log!I1049," ",""),"-",""),"(",""),")",""),9),"0"&amp;LEFT(_xlpm.d,2)&amp;" "&amp;MID(_xlpm.d,3,3)&amp;" "&amp;RIGHT(_xlpm.d,4)))</f>
        <v>None</v>
      </c>
      <c r="J1049" s="5" t="str" cm="1">
        <f t="array" ref="J1049">_xlfn.IFS(ISTEXT(citizen_services_records_log!J1049),citizen_services_records_log!J1049,ISBLANK(citizen_services_records_log!J1049),"None")</f>
        <v>Ward 1</v>
      </c>
      <c r="K1049" s="5" t="str" cm="1">
        <f t="array" ref="K1049">_xlfn.IFS(ISTEXT(citizen_services_records_log!K1049),citizen_services_records_log!K1049, ISBLANK(citizen_services_records_log!K1049),"None")</f>
        <v>None</v>
      </c>
      <c r="L1049" s="5" t="str" cm="1">
        <f t="array" ref="L1049">SUBSTITUTE(PROPER(_xlfn.IFS(ISTEXT(citizen_services_records_log!L1049),citizen_services_records_log!L1049, ISBLANK(citizen_services_records_log!L1049),"None")),"Id","ID",1)</f>
        <v>Approved</v>
      </c>
      <c r="M1049" s="5" t="str" cm="1">
        <f t="array" ref="M1049">IF(citizen_services_records_log!M1049 = "Re-opened","Re-opened",PROPER(_xlfn.IFS(ISTEXT(citizen_services_records_log!M1049),citizen_services_records_log!M1049, ISBLANK(citizen_services_records_log!M1049),"None")))</f>
        <v>Captured</v>
      </c>
      <c r="N1049" s="5" t="str" cm="1">
        <f t="array" ref="N1049">(_xlfn.IFS(ISTEXT(citizen_services_records_log!N1049),citizen_services_records_log!N1049,ISBLANK(citizen_services_records_log!N1049),"None"))</f>
        <v>Q280</v>
      </c>
      <c r="O1049" s="5" t="str" cm="1">
        <f t="array" ref="O1049">_xlfn.IFS(ISTEXT(citizen_services_records_log!O1049),PROPER(citizen_services_records_log!O1049),ISBLANK(citizen_services_records_log!O1049),"None")</f>
        <v>Marius Coetzee</v>
      </c>
      <c r="P1049" s="4" t="str">
        <f>IF(ISBLANK(citizen_services_records_log!P1049),"None",IF(ISNUMBER(citizen_services_records_log!P1049),citizen_services_records_log!P1049,DATE(RIGHT(citizen_services_records_log!P1049,4),MID(citizen_services_records_log!P1049,4,2),LEFT(citizen_services_records_log!P1049,2))))</f>
        <v>None</v>
      </c>
      <c r="Q1049" s="5" t="str" cm="1">
        <f t="array" ref="Q1049">SUBSTITUTE(_xlfn.IFS(ISTEXT(citizen_services_records_log!Q1049),PROPER(citizen_services_records_log!Q1049),ISBLANK(citizen_services_records_log!Q1049),"None"),"Id","ID",1)</f>
        <v>None</v>
      </c>
    </row>
    <row r="1050" spans="1:17" x14ac:dyDescent="0.3">
      <c r="A1050" s="5" t="str">
        <f>IF(ISBLANK(citizen_services_records_log!A1050),"None",(CONCATENATE(UPPER(_xlfn.TEXTBEFORE(SUBSTITUTE(citizen_services_records_log!A1050, "-", ""), {"0","1","2","3","4","5","6","7","8","9"}, 1)),"-",RIGHT(citizen_services_records_log!A1050,6))))</f>
        <v>DHA-000246</v>
      </c>
      <c r="B1050" s="2">
        <f>IF(ISBLANK(citizen_services_records_log!B1050),"None",IF(ISNUMBER(citizen_services_records_log!B1050),citizen_services_records_log!B1050,DATE(RIGHT(citizen_services_records_log!B1050,4),MID(citizen_services_records_log!B1050,4,2),LEFT(citizen_services_records_log!B1050,2))))</f>
        <v>46120</v>
      </c>
      <c r="C1050" s="5" t="str">
        <f>IF(citizen_services_records_log!C1050 = "SASSA Grant Status Enquiry","SASSA - Grant Status Enquiry",IF(citizen_services_records_log!C1050 = "SASSA Grant Application",  "SASSA - Grant Application", IF(citizen_services_records_log!C1050=0,"None", citizen_services_records_log!C1050)))</f>
        <v>Home Affairs - Passport Application</v>
      </c>
      <c r="D1050" s="5" t="str" cm="1">
        <f t="array" ref="D1050">_xlfn.IFS(ISTEXT(citizen_services_records_log!D1050),PROPER(citizen_services_records_log!D1050),ISBLANK(citizen_services_records_log!D1050),"None")</f>
        <v>Boipatong Clinic</v>
      </c>
      <c r="E1050" s="5" t="str" cm="1">
        <f t="array" ref="E1050">_xlfn.IFS(ISTEXT(citizen_services_records_log!E1050),PROPER(citizen_services_records_log!E1050),ISBLANK(citizen_services_records_log!E1050),"None")</f>
        <v>Refilwe Ndlovu</v>
      </c>
      <c r="F1050" s="6" cm="1">
        <f t="array" ref="F1050">_xlfn.IFS(ISBLANK(citizen_services_records_log!F1050),"None", TYPE(citizen_services_records_log!F1050)=1,citizen_services_records_log!F1050,citizen_services_records_log!F1050="ID NOT PROVIDED","ID not provided" )</f>
        <v>8410000000000</v>
      </c>
      <c r="G1050" s="4">
        <f>IF(ISBLANK(citizen_services_records_log!G1050),"None",IF(ISNUMBER(citizen_services_records_log!G1050),citizen_services_records_log!G1050,DATE(RIGHT(citizen_services_records_log!G1050,4),MID(citizen_services_records_log!G1050,4,2),LEFT(citizen_services_records_log!G1050,2))))</f>
        <v>31000</v>
      </c>
      <c r="H1050" s="5" t="str" cm="1">
        <f t="array" ref="H1050">_xlfn.IFS(citizen_services_records_log!H1050="M", "Male", citizen_services_records_log!H1050 = "F", "Female", citizen_services_records_log!H1050="male", "Male", citizen_services_records_log!H1050="female","Female", ISBLANK(citizen_services_records_log!H1050),"None", citizen_services_records_log!H1050 = "Female", "Female", citizen_services_records_log!H1050="Male","Male")</f>
        <v>Female</v>
      </c>
      <c r="I1050" s="6" t="str">
        <f>IF(OR(ISBLANK(citizen_services_records_log!I1050),UPPER(TRIM(citizen_services_records_log!I1050))="N/A"),"None",_xlfn.LET(_xlpm.d,RIGHT(SUBSTITUTE(SUBSTITUTE(SUBSTITUTE(SUBSTITUTE(citizen_services_records_log!I1050," ",""),"-",""),"(",""),")",""),9),"0"&amp;LEFT(_xlpm.d,2)&amp;" "&amp;MID(_xlpm.d,3,3)&amp;" "&amp;RIGHT(_xlpm.d,4)))</f>
        <v>066 690 2241</v>
      </c>
      <c r="J1050" s="5" t="str" cm="1">
        <f t="array" ref="J1050">_xlfn.IFS(ISTEXT(citizen_services_records_log!J1050),citizen_services_records_log!J1050,ISBLANK(citizen_services_records_log!J1050),"None")</f>
        <v>Ward 15</v>
      </c>
      <c r="K1050" s="5" t="str" cm="1">
        <f t="array" ref="K1050">_xlfn.IFS(ISTEXT(citizen_services_records_log!K1050),citizen_services_records_log!K1050, ISBLANK(citizen_services_records_log!K1050),"None")</f>
        <v>None</v>
      </c>
      <c r="L1050" s="5" t="str" cm="1">
        <f t="array" ref="L1050">SUBSTITUTE(PROPER(_xlfn.IFS(ISTEXT(citizen_services_records_log!L1050),citizen_services_records_log!L1050, ISBLANK(citizen_services_records_log!L1050),"None")),"Id","ID",1)</f>
        <v>Complete</v>
      </c>
      <c r="M1050" s="5" t="str" cm="1">
        <f t="array" ref="M1050">IF(citizen_services_records_log!M1050 = "Re-opened","Re-opened",PROPER(_xlfn.IFS(ISTEXT(citizen_services_records_log!M1050),citizen_services_records_log!M1050, ISBLANK(citizen_services_records_log!M1050),"None")))</f>
        <v>Re-opened</v>
      </c>
      <c r="N1050" s="5" t="str" cm="1">
        <f t="array" ref="N1050">(_xlfn.IFS(ISTEXT(citizen_services_records_log!N1050),citizen_services_records_log!N1050,ISBLANK(citizen_services_records_log!N1050),"None"))</f>
        <v>None</v>
      </c>
      <c r="O1050" s="5" t="str" cm="1">
        <f t="array" ref="O1050">_xlfn.IFS(ISTEXT(citizen_services_records_log!O1050),PROPER(citizen_services_records_log!O1050),ISBLANK(citizen_services_records_log!O1050),"None")</f>
        <v>Marius Swart</v>
      </c>
      <c r="P1050" s="4" t="str">
        <f>IF(ISBLANK(citizen_services_records_log!P1050),"None",IF(ISNUMBER(citizen_services_records_log!P1050),citizen_services_records_log!P1050,DATE(RIGHT(citizen_services_records_log!P1050,4),MID(citizen_services_records_log!P1050,4,2),LEFT(citizen_services_records_log!P1050,2))))</f>
        <v>None</v>
      </c>
      <c r="Q1050" s="5" t="str" cm="1">
        <f t="array" ref="Q1050">SUBSTITUTE(_xlfn.IFS(ISTEXT(citizen_services_records_log!Q1050),PROPER(citizen_services_records_log!Q1050),ISBLANK(citizen_services_records_log!Q1050),"None"),"Id","ID",1)</f>
        <v>Applicant Is A Minor, Guardian Present And Documented</v>
      </c>
    </row>
    <row r="1051" spans="1:17" x14ac:dyDescent="0.3">
      <c r="A1051" s="5" t="str">
        <f>IF(ISBLANK(citizen_services_records_log!A1051),"None",(CONCATENATE(UPPER(_xlfn.TEXTBEFORE(SUBSTITUTE(citizen_services_records_log!A1051, "-", ""), {"0","1","2","3","4","5","6","7","8","9"}, 1)),"-",RIGHT(citizen_services_records_log!A1051,6))))</f>
        <v>DHA-000882</v>
      </c>
      <c r="B1051" s="2">
        <f>IF(ISBLANK(citizen_services_records_log!B1051),"None",IF(ISNUMBER(citizen_services_records_log!B1051),citizen_services_records_log!B1051,DATE(RIGHT(citizen_services_records_log!B1051,4),MID(citizen_services_records_log!B1051,4,2),LEFT(citizen_services_records_log!B1051,2))))</f>
        <v>45881</v>
      </c>
      <c r="C1051" s="5" t="str">
        <f>IF(citizen_services_records_log!C1051 = "SASSA Grant Status Enquiry","SASSA - Grant Status Enquiry",IF(citizen_services_records_log!C1051 = "SASSA Grant Application",  "SASSA - Grant Application", IF(citizen_services_records_log!C1051=0,"None", citizen_services_records_log!C1051)))</f>
        <v>Home Affairs - Passport Application</v>
      </c>
      <c r="D1051" s="5" t="str" cm="1">
        <f t="array" ref="D1051">_xlfn.IFS(ISTEXT(citizen_services_records_log!D1051),PROPER(citizen_services_records_log!D1051),ISBLANK(citizen_services_records_log!D1051),"None")</f>
        <v>Sharpeville Clinic</v>
      </c>
      <c r="E1051" s="5" t="str" cm="1">
        <f t="array" ref="E1051">_xlfn.IFS(ISTEXT(citizen_services_records_log!E1051),PROPER(citizen_services_records_log!E1051),ISBLANK(citizen_services_records_log!E1051),"None")</f>
        <v>Nokuthula Molefe</v>
      </c>
      <c r="F1051" s="6" t="str" cm="1">
        <f t="array" ref="F1051">_xlfn.IFS(ISBLANK(citizen_services_records_log!F1051),"None", TYPE(citizen_services_records_log!F1051)=1,citizen_services_records_log!F1051,citizen_services_records_log!F1051="ID NOT PROVIDED","ID not provided" )</f>
        <v>ID not provided</v>
      </c>
      <c r="G1051" s="4">
        <f>IF(ISBLANK(citizen_services_records_log!G1051),"None",IF(ISNUMBER(citizen_services_records_log!G1051),citizen_services_records_log!G1051,DATE(RIGHT(citizen_services_records_log!G1051,4),MID(citizen_services_records_log!G1051,4,2),LEFT(citizen_services_records_log!G1051,2))))</f>
        <v>29006</v>
      </c>
      <c r="H1051" s="5" t="str" cm="1">
        <f t="array" ref="H1051">_xlfn.IFS(citizen_services_records_log!H1051="M", "Male", citizen_services_records_log!H1051 = "F", "Female", citizen_services_records_log!H1051="male", "Male", citizen_services_records_log!H1051="female","Female", ISBLANK(citizen_services_records_log!H1051),"None", citizen_services_records_log!H1051 = "Female", "Female", citizen_services_records_log!H1051="Male","Male")</f>
        <v>Female</v>
      </c>
      <c r="I1051" s="6" t="str">
        <f>IF(OR(ISBLANK(citizen_services_records_log!I1051),UPPER(TRIM(citizen_services_records_log!I1051))="N/A"),"None",_xlfn.LET(_xlpm.d,RIGHT(SUBSTITUTE(SUBSTITUTE(SUBSTITUTE(SUBSTITUTE(citizen_services_records_log!I1051," ",""),"-",""),"(",""),")",""),9),"0"&amp;LEFT(_xlpm.d,2)&amp;" "&amp;MID(_xlpm.d,3,3)&amp;" "&amp;RIGHT(_xlpm.d,4)))</f>
        <v>062 196 0308</v>
      </c>
      <c r="J1051" s="5" t="str" cm="1">
        <f t="array" ref="J1051">_xlfn.IFS(ISTEXT(citizen_services_records_log!J1051),citizen_services_records_log!J1051,ISBLANK(citizen_services_records_log!J1051),"None")</f>
        <v>Ward 6</v>
      </c>
      <c r="K1051" s="5" t="str" cm="1">
        <f t="array" ref="K1051">_xlfn.IFS(ISTEXT(citizen_services_records_log!K1051),citizen_services_records_log!K1051, ISBLANK(citizen_services_records_log!K1051),"None")</f>
        <v>None</v>
      </c>
      <c r="L1051" s="5" t="str" cm="1">
        <f t="array" ref="L1051">SUBSTITUTE(PROPER(_xlfn.IFS(ISTEXT(citizen_services_records_log!L1051),citizen_services_records_log!L1051, ISBLANK(citizen_services_records_log!L1051),"None")),"Id","ID",1)</f>
        <v>Under Review</v>
      </c>
      <c r="M1051" s="5" t="str" cm="1">
        <f t="array" ref="M1051">IF(citizen_services_records_log!M1051 = "Re-opened","Re-opened",PROPER(_xlfn.IFS(ISTEXT(citizen_services_records_log!M1051),citizen_services_records_log!M1051, ISBLANK(citizen_services_records_log!M1051),"None")))</f>
        <v>None</v>
      </c>
      <c r="N1051" s="5" t="str" cm="1">
        <f t="array" ref="N1051">(_xlfn.IFS(ISTEXT(citizen_services_records_log!N1051),citizen_services_records_log!N1051,ISBLANK(citizen_services_records_log!N1051),"None"))</f>
        <v>Q096</v>
      </c>
      <c r="O1051" s="5" t="str" cm="1">
        <f t="array" ref="O1051">_xlfn.IFS(ISTEXT(citizen_services_records_log!O1051),PROPER(citizen_services_records_log!O1051),ISBLANK(citizen_services_records_log!O1051),"None")</f>
        <v>Lerato Sithole</v>
      </c>
      <c r="P1051" s="4" t="str">
        <f>IF(ISBLANK(citizen_services_records_log!P1051),"None",IF(ISNUMBER(citizen_services_records_log!P1051),citizen_services_records_log!P1051,DATE(RIGHT(citizen_services_records_log!P1051,4),MID(citizen_services_records_log!P1051,4,2),LEFT(citizen_services_records_log!P1051,2))))</f>
        <v>None</v>
      </c>
      <c r="Q1051" s="5" t="str" cm="1">
        <f t="array" ref="Q1051">SUBSTITUTE(_xlfn.IFS(ISTEXT(citizen_services_records_log!Q1051),PROPER(citizen_services_records_log!Q1051),ISBLANK(citizen_services_records_log!Q1051),"None"),"Id","ID",1)</f>
        <v>Elderly Applicant Assisted Due To Mobility Issues</v>
      </c>
    </row>
    <row r="1052" spans="1:17" x14ac:dyDescent="0.3">
      <c r="A1052" s="5" t="str">
        <f>IF(ISBLANK(citizen_services_records_log!A1052),"None",(CONCATENATE(UPPER(_xlfn.TEXTBEFORE(SUBSTITUTE(citizen_services_records_log!A1052, "-", ""), {"0","1","2","3","4","5","6","7","8","9"}, 1)),"-",RIGHT(citizen_services_records_log!A1052,6))))</f>
        <v>SASSA-000275</v>
      </c>
      <c r="B1052" s="2">
        <f>IF(ISBLANK(citizen_services_records_log!B1052),"None",IF(ISNUMBER(citizen_services_records_log!B1052),citizen_services_records_log!B1052,DATE(RIGHT(citizen_services_records_log!B1052,4),MID(citizen_services_records_log!B1052,4,2),LEFT(citizen_services_records_log!B1052,2))))</f>
        <v>46213</v>
      </c>
      <c r="C1052" s="5" t="str">
        <f>IF(citizen_services_records_log!C1052 = "SASSA Grant Status Enquiry","SASSA - Grant Status Enquiry",IF(citizen_services_records_log!C1052 = "SASSA Grant Application",  "SASSA - Grant Application", IF(citizen_services_records_log!C1052=0,"None", citizen_services_records_log!C1052)))</f>
        <v>SASSA - Grant Application</v>
      </c>
      <c r="D1052" s="5" t="str" cm="1">
        <f t="array" ref="D1052">_xlfn.IFS(ISTEXT(citizen_services_records_log!D1052),PROPER(citizen_services_records_log!D1052),ISBLANK(citizen_services_records_log!D1052),"None")</f>
        <v>Sebokeng Sassa Office</v>
      </c>
      <c r="E1052" s="5" t="str" cm="1">
        <f t="array" ref="E1052">_xlfn.IFS(ISTEXT(citizen_services_records_log!E1052),PROPER(citizen_services_records_log!E1052),ISBLANK(citizen_services_records_log!E1052),"None")</f>
        <v>Tumelo Mahlangu</v>
      </c>
      <c r="F1052" s="6" cm="1">
        <f t="array" ref="F1052">_xlfn.IFS(ISBLANK(citizen_services_records_log!F1052),"None", TYPE(citizen_services_records_log!F1052)=1,citizen_services_records_log!F1052,citizen_services_records_log!F1052="ID NOT PROVIDED","ID not provided" )</f>
        <v>407000000000</v>
      </c>
      <c r="G1052" s="4">
        <f>IF(ISBLANK(citizen_services_records_log!G1052),"None",IF(ISNUMBER(citizen_services_records_log!G1052),citizen_services_records_log!G1052,DATE(RIGHT(citizen_services_records_log!G1052,4),MID(citizen_services_records_log!G1052,4,2),LEFT(citizen_services_records_log!G1052,2))))</f>
        <v>38053</v>
      </c>
      <c r="H1052" s="5" t="str" cm="1">
        <f t="array" ref="H1052">_xlfn.IFS(citizen_services_records_log!H1052="M", "Male", citizen_services_records_log!H1052 = "F", "Female", citizen_services_records_log!H1052="male", "Male", citizen_services_records_log!H1052="female","Female", ISBLANK(citizen_services_records_log!H1052),"None", citizen_services_records_log!H1052 = "Female", "Female", citizen_services_records_log!H1052="Male","Male")</f>
        <v>Male</v>
      </c>
      <c r="I1052" s="6" t="str">
        <f>IF(OR(ISBLANK(citizen_services_records_log!I1052),UPPER(TRIM(citizen_services_records_log!I1052))="N/A"),"None",_xlfn.LET(_xlpm.d,RIGHT(SUBSTITUTE(SUBSTITUTE(SUBSTITUTE(SUBSTITUTE(citizen_services_records_log!I1052," ",""),"-",""),"(",""),")",""),9),"0"&amp;LEFT(_xlpm.d,2)&amp;" "&amp;MID(_xlpm.d,3,3)&amp;" "&amp;RIGHT(_xlpm.d,4)))</f>
        <v>071 294 0597</v>
      </c>
      <c r="J1052" s="5" t="str" cm="1">
        <f t="array" ref="J1052">_xlfn.IFS(ISTEXT(citizen_services_records_log!J1052),citizen_services_records_log!J1052,ISBLANK(citizen_services_records_log!J1052),"None")</f>
        <v>Ward 21</v>
      </c>
      <c r="K1052" s="5" t="str" cm="1">
        <f t="array" ref="K1052">_xlfn.IFS(ISTEXT(citizen_services_records_log!K1052),citizen_services_records_log!K1052, ISBLANK(citizen_services_records_log!K1052),"None")</f>
        <v>Older Persons Grant</v>
      </c>
      <c r="L1052" s="5" t="str" cm="1">
        <f t="array" ref="L1052">SUBSTITUTE(PROPER(_xlfn.IFS(ISTEXT(citizen_services_records_log!L1052),citizen_services_records_log!L1052, ISBLANK(citizen_services_records_log!L1052),"None")),"Id","ID",1)</f>
        <v>Pending Verification</v>
      </c>
      <c r="M1052" s="5" t="str" cm="1">
        <f t="array" ref="M1052">IF(citizen_services_records_log!M1052 = "Re-opened","Re-opened",PROPER(_xlfn.IFS(ISTEXT(citizen_services_records_log!M1052),citizen_services_records_log!M1052, ISBLANK(citizen_services_records_log!M1052),"None")))</f>
        <v>Re-opened</v>
      </c>
      <c r="N1052" s="5" t="str" cm="1">
        <f t="array" ref="N1052">(_xlfn.IFS(ISTEXT(citizen_services_records_log!N1052),citizen_services_records_log!N1052,ISBLANK(citizen_services_records_log!N1052),"None"))</f>
        <v>None</v>
      </c>
      <c r="O1052" s="5" t="str" cm="1">
        <f t="array" ref="O1052">_xlfn.IFS(ISTEXT(citizen_services_records_log!O1052),PROPER(citizen_services_records_log!O1052),ISBLANK(citizen_services_records_log!O1052),"None")</f>
        <v>Zanele Khumalo</v>
      </c>
      <c r="P1052" s="4">
        <f>IF(ISBLANK(citizen_services_records_log!P1052),"None",IF(ISNUMBER(citizen_services_records_log!P1052),citizen_services_records_log!P1052,DATE(RIGHT(citizen_services_records_log!P1052,4),MID(citizen_services_records_log!P1052,4,2),LEFT(citizen_services_records_log!P1052,2))))</f>
        <v>46220</v>
      </c>
      <c r="Q1052" s="5" t="str" cm="1">
        <f t="array" ref="Q1052">SUBSTITUTE(_xlfn.IFS(ISTEXT(citizen_services_records_log!Q1052),PROPER(citizen_services_records_log!Q1052),ISBLANK(citizen_services_records_log!Q1052),"None"),"Id","ID",1)</f>
        <v>Follow-Up Call Required To Confirm Banking Details</v>
      </c>
    </row>
    <row r="1053" spans="1:17" x14ac:dyDescent="0.3">
      <c r="A1053" s="5" t="str">
        <f>IF(ISBLANK(citizen_services_records_log!A1053),"None",(CONCATENATE(UPPER(_xlfn.TEXTBEFORE(SUBSTITUTE(citizen_services_records_log!A1053, "-", ""), {"0","1","2","3","4","5","6","7","8","9"}, 1)),"-",RIGHT(citizen_services_records_log!A1053,6))))</f>
        <v>CLN-000148</v>
      </c>
      <c r="B1053" s="2">
        <f>IF(ISBLANK(citizen_services_records_log!B1053),"None",IF(ISNUMBER(citizen_services_records_log!B1053),citizen_services_records_log!B1053,DATE(RIGHT(citizen_services_records_log!B1053,4),MID(citizen_services_records_log!B1053,4,2),LEFT(citizen_services_records_log!B1053,2))))</f>
        <v>46018</v>
      </c>
      <c r="C1053" s="5" t="str">
        <f>IF(citizen_services_records_log!C1053 = "SASSA Grant Status Enquiry","SASSA - Grant Status Enquiry",IF(citizen_services_records_log!C1053 = "SASSA Grant Application",  "SASSA - Grant Application", IF(citizen_services_records_log!C1053=0,"None", citizen_services_records_log!C1053)))</f>
        <v>Clinic - Chronic Medication Collection</v>
      </c>
      <c r="D1053" s="5" t="str" cm="1">
        <f t="array" ref="D1053">_xlfn.IFS(ISTEXT(citizen_services_records_log!D1053),PROPER(citizen_services_records_log!D1053),ISBLANK(citizen_services_records_log!D1053),"None")</f>
        <v>Vanderbijlpark Home Affairs</v>
      </c>
      <c r="E1053" s="5" t="str" cm="1">
        <f t="array" ref="E1053">_xlfn.IFS(ISTEXT(citizen_services_records_log!E1053),PROPER(citizen_services_records_log!E1053),ISBLANK(citizen_services_records_log!E1053),"None")</f>
        <v>Zodwa Nkosi</v>
      </c>
      <c r="F1053" s="6" cm="1">
        <f t="array" ref="F1053">_xlfn.IFS(ISBLANK(citizen_services_records_log!F1053),"None", TYPE(citizen_services_records_log!F1053)=1,citizen_services_records_log!F1053,citizen_services_records_log!F1053="ID NOT PROVIDED","ID not provided" )</f>
        <v>6310000000000</v>
      </c>
      <c r="G1053" s="4">
        <f>IF(ISBLANK(citizen_services_records_log!G1053),"None",IF(ISNUMBER(citizen_services_records_log!G1053),citizen_services_records_log!G1053,DATE(RIGHT(citizen_services_records_log!G1053,4),MID(citizen_services_records_log!G1053,4,2),LEFT(citizen_services_records_log!G1053,2))))</f>
        <v>23019</v>
      </c>
      <c r="H1053" s="5" t="str" cm="1">
        <f t="array" ref="H1053">_xlfn.IFS(citizen_services_records_log!H1053="M", "Male", citizen_services_records_log!H1053 = "F", "Female", citizen_services_records_log!H1053="male", "Male", citizen_services_records_log!H1053="female","Female", ISBLANK(citizen_services_records_log!H1053),"None", citizen_services_records_log!H1053 = "Female", "Female", citizen_services_records_log!H1053="Male","Male")</f>
        <v>None</v>
      </c>
      <c r="I1053" s="6" t="str">
        <f>IF(OR(ISBLANK(citizen_services_records_log!I1053),UPPER(TRIM(citizen_services_records_log!I1053))="N/A"),"None",_xlfn.LET(_xlpm.d,RIGHT(SUBSTITUTE(SUBSTITUTE(SUBSTITUTE(SUBSTITUTE(citizen_services_records_log!I1053," ",""),"-",""),"(",""),")",""),9),"0"&amp;LEFT(_xlpm.d,2)&amp;" "&amp;MID(_xlpm.d,3,3)&amp;" "&amp;RIGHT(_xlpm.d,4)))</f>
        <v>077 155 1703</v>
      </c>
      <c r="J1053" s="5" t="str" cm="1">
        <f t="array" ref="J1053">_xlfn.IFS(ISTEXT(citizen_services_records_log!J1053),citizen_services_records_log!J1053,ISBLANK(citizen_services_records_log!J1053),"None")</f>
        <v>Ward 11</v>
      </c>
      <c r="K1053" s="5" t="str" cm="1">
        <f t="array" ref="K1053">_xlfn.IFS(ISTEXT(citizen_services_records_log!K1053),citizen_services_records_log!K1053, ISBLANK(citizen_services_records_log!K1053),"None")</f>
        <v>None</v>
      </c>
      <c r="L1053" s="5" t="str" cm="1">
        <f t="array" ref="L1053">SUBSTITUTE(PROPER(_xlfn.IFS(ISTEXT(citizen_services_records_log!L1053),citizen_services_records_log!L1053, ISBLANK(citizen_services_records_log!L1053),"None")),"Id","ID",1)</f>
        <v>Approved</v>
      </c>
      <c r="M1053" s="5" t="str" cm="1">
        <f t="array" ref="M1053">IF(citizen_services_records_log!M1053 = "Re-opened","Re-opened",PROPER(_xlfn.IFS(ISTEXT(citizen_services_records_log!M1053),citizen_services_records_log!M1053, ISBLANK(citizen_services_records_log!M1053),"None")))</f>
        <v>Resolved</v>
      </c>
      <c r="N1053" s="5" t="str" cm="1">
        <f t="array" ref="N1053">(_xlfn.IFS(ISTEXT(citizen_services_records_log!N1053),citizen_services_records_log!N1053,ISBLANK(citizen_services_records_log!N1053),"None"))</f>
        <v>Q294</v>
      </c>
      <c r="O1053" s="5" t="str" cm="1">
        <f t="array" ref="O1053">_xlfn.IFS(ISTEXT(citizen_services_records_log!O1053),PROPER(citizen_services_records_log!O1053),ISBLANK(citizen_services_records_log!O1053),"None")</f>
        <v>Refilwe Coetzee</v>
      </c>
      <c r="P1053" s="4" t="str">
        <f>IF(ISBLANK(citizen_services_records_log!P1053),"None",IF(ISNUMBER(citizen_services_records_log!P1053),citizen_services_records_log!P1053,DATE(RIGHT(citizen_services_records_log!P1053,4),MID(citizen_services_records_log!P1053,4,2),LEFT(citizen_services_records_log!P1053,2))))</f>
        <v>None</v>
      </c>
      <c r="Q1053" s="5" t="str" cm="1">
        <f t="array" ref="Q1053">SUBSTITUTE(_xlfn.IFS(ISTEXT(citizen_services_records_log!Q1053),PROPER(citizen_services_records_log!Q1053),ISBLANK(citizen_services_records_log!Q1053),"None"),"Id","ID",1)</f>
        <v>Client To Return With Proof Of Residence</v>
      </c>
    </row>
    <row r="1054" spans="1:17" x14ac:dyDescent="0.3">
      <c r="A1054" s="5" t="str">
        <f>IF(ISBLANK(citizen_services_records_log!A1054),"None",(CONCATENATE(UPPER(_xlfn.TEXTBEFORE(SUBSTITUTE(citizen_services_records_log!A1054, "-", ""), {"0","1","2","3","4","5","6","7","8","9"}, 1)),"-",RIGHT(citizen_services_records_log!A1054,6))))</f>
        <v>CLN-000295</v>
      </c>
      <c r="B1054" s="2">
        <f>IF(ISBLANK(citizen_services_records_log!B1054),"None",IF(ISNUMBER(citizen_services_records_log!B1054),citizen_services_records_log!B1054,DATE(RIGHT(citizen_services_records_log!B1054,4),MID(citizen_services_records_log!B1054,4,2),LEFT(citizen_services_records_log!B1054,2))))</f>
        <v>46262</v>
      </c>
      <c r="C1054" s="5" t="str">
        <f>IF(citizen_services_records_log!C1054 = "SASSA Grant Status Enquiry","SASSA - Grant Status Enquiry",IF(citizen_services_records_log!C1054 = "SASSA Grant Application",  "SASSA - Grant Application", IF(citizen_services_records_log!C1054=0,"None", citizen_services_records_log!C1054)))</f>
        <v>Clinic - General Consultation</v>
      </c>
      <c r="D1054" s="5" t="str" cm="1">
        <f t="array" ref="D1054">_xlfn.IFS(ISTEXT(citizen_services_records_log!D1054),PROPER(citizen_services_records_log!D1054),ISBLANK(citizen_services_records_log!D1054),"None")</f>
        <v>Evaton Sassa Office</v>
      </c>
      <c r="E1054" s="5" t="str" cm="1">
        <f t="array" ref="E1054">_xlfn.IFS(ISTEXT(citizen_services_records_log!E1054),PROPER(citizen_services_records_log!E1054),ISBLANK(citizen_services_records_log!E1054),"None")</f>
        <v>Nomvula Radebe</v>
      </c>
      <c r="F1054" s="6" cm="1">
        <f t="array" ref="F1054">_xlfn.IFS(ISBLANK(citizen_services_records_log!F1054),"None", TYPE(citizen_services_records_log!F1054)=1,citizen_services_records_log!F1054,citizen_services_records_log!F1054="ID NOT PROVIDED","ID not provided" )</f>
        <v>9410000000000</v>
      </c>
      <c r="G1054" s="4">
        <f>IF(ISBLANK(citizen_services_records_log!G1054),"None",IF(ISNUMBER(citizen_services_records_log!G1054),citizen_services_records_log!G1054,DATE(RIGHT(citizen_services_records_log!G1054,4),MID(citizen_services_records_log!G1054,4,2),LEFT(citizen_services_records_log!G1054,2))))</f>
        <v>34529</v>
      </c>
      <c r="H1054" s="5" t="str" cm="1">
        <f t="array" ref="H1054">_xlfn.IFS(citizen_services_records_log!H1054="M", "Male", citizen_services_records_log!H1054 = "F", "Female", citizen_services_records_log!H1054="male", "Male", citizen_services_records_log!H1054="female","Female", ISBLANK(citizen_services_records_log!H1054),"None", citizen_services_records_log!H1054 = "Female", "Female", citizen_services_records_log!H1054="Male","Male")</f>
        <v>Female</v>
      </c>
      <c r="I1054" s="6" t="str">
        <f>IF(OR(ISBLANK(citizen_services_records_log!I1054),UPPER(TRIM(citizen_services_records_log!I1054))="N/A"),"None",_xlfn.LET(_xlpm.d,RIGHT(SUBSTITUTE(SUBSTITUTE(SUBSTITUTE(SUBSTITUTE(citizen_services_records_log!I1054," ",""),"-",""),"(",""),")",""),9),"0"&amp;LEFT(_xlpm.d,2)&amp;" "&amp;MID(_xlpm.d,3,3)&amp;" "&amp;RIGHT(_xlpm.d,4)))</f>
        <v>069 246 8544</v>
      </c>
      <c r="J1054" s="5" t="str" cm="1">
        <f t="array" ref="J1054">_xlfn.IFS(ISTEXT(citizen_services_records_log!J1054),citizen_services_records_log!J1054,ISBLANK(citizen_services_records_log!J1054),"None")</f>
        <v>Ward 1</v>
      </c>
      <c r="K1054" s="5" t="str" cm="1">
        <f t="array" ref="K1054">_xlfn.IFS(ISTEXT(citizen_services_records_log!K1054),citizen_services_records_log!K1054, ISBLANK(citizen_services_records_log!K1054),"None")</f>
        <v>None</v>
      </c>
      <c r="L1054" s="5" t="str" cm="1">
        <f t="array" ref="L1054">SUBSTITUTE(PROPER(_xlfn.IFS(ISTEXT(citizen_services_records_log!L1054),citizen_services_records_log!L1054, ISBLANK(citizen_services_records_log!L1054),"None")),"Id","ID",1)</f>
        <v>Approved</v>
      </c>
      <c r="M1054" s="5" t="str" cm="1">
        <f t="array" ref="M1054">IF(citizen_services_records_log!M1054 = "Re-opened","Re-opened",PROPER(_xlfn.IFS(ISTEXT(citizen_services_records_log!M1054),citizen_services_records_log!M1054, ISBLANK(citizen_services_records_log!M1054),"None")))</f>
        <v>Closed</v>
      </c>
      <c r="N1054" s="5" t="str" cm="1">
        <f t="array" ref="N1054">(_xlfn.IFS(ISTEXT(citizen_services_records_log!N1054),citizen_services_records_log!N1054,ISBLANK(citizen_services_records_log!N1054),"None"))</f>
        <v>Q020</v>
      </c>
      <c r="O1054" s="5" t="str" cm="1">
        <f t="array" ref="O1054">_xlfn.IFS(ISTEXT(citizen_services_records_log!O1054),PROPER(citizen_services_records_log!O1054),ISBLANK(citizen_services_records_log!O1054),"None")</f>
        <v>Busisiwe Khumalo</v>
      </c>
      <c r="P1054" s="4" t="str">
        <f>IF(ISBLANK(citizen_services_records_log!P1054),"None",IF(ISNUMBER(citizen_services_records_log!P1054),citizen_services_records_log!P1054,DATE(RIGHT(citizen_services_records_log!P1054,4),MID(citizen_services_records_log!P1054,4,2),LEFT(citizen_services_records_log!P1054,2))))</f>
        <v>None</v>
      </c>
      <c r="Q1054" s="5" t="str" cm="1">
        <f t="array" ref="Q1054">SUBSTITUTE(_xlfn.IFS(ISTEXT(citizen_services_records_log!Q1054),PROPER(citizen_services_records_log!Q1054),ISBLANK(citizen_services_records_log!Q1054),"None"),"Id","ID",1)</f>
        <v>Applicant Referred To Social Worker</v>
      </c>
    </row>
    <row r="1055" spans="1:17" x14ac:dyDescent="0.3">
      <c r="A1055" s="5" t="str">
        <f>IF(ISBLANK(citizen_services_records_log!A1055),"None",(CONCATENATE(UPPER(_xlfn.TEXTBEFORE(SUBSTITUTE(citizen_services_records_log!A1055, "-", ""), {"0","1","2","3","4","5","6","7","8","9"}, 1)),"-",RIGHT(citizen_services_records_log!A1055,6))))</f>
        <v>CLN-000325</v>
      </c>
      <c r="B1055" s="2">
        <f>IF(ISBLANK(citizen_services_records_log!B1055),"None",IF(ISNUMBER(citizen_services_records_log!B1055),citizen_services_records_log!B1055,DATE(RIGHT(citizen_services_records_log!B1055,4),MID(citizen_services_records_log!B1055,4,2),LEFT(citizen_services_records_log!B1055,2))))</f>
        <v>46361</v>
      </c>
      <c r="C1055" s="5" t="str">
        <f>IF(citizen_services_records_log!C1055 = "SASSA Grant Status Enquiry","SASSA - Grant Status Enquiry",IF(citizen_services_records_log!C1055 = "SASSA Grant Application",  "SASSA - Grant Application", IF(citizen_services_records_log!C1055=0,"None", citizen_services_records_log!C1055)))</f>
        <v>Clinic - Chronic Medication Collection</v>
      </c>
      <c r="D1055" s="5" t="str" cm="1">
        <f t="array" ref="D1055">_xlfn.IFS(ISTEXT(citizen_services_records_log!D1055),PROPER(citizen_services_records_log!D1055),ISBLANK(citizen_services_records_log!D1055),"None")</f>
        <v>Vereeniging Home Affairs</v>
      </c>
      <c r="E1055" s="5" t="str" cm="1">
        <f t="array" ref="E1055">_xlfn.IFS(ISTEXT(citizen_services_records_log!E1055),PROPER(citizen_services_records_log!E1055),ISBLANK(citizen_services_records_log!E1055),"None")</f>
        <v>Tumelo Van Der Merwe</v>
      </c>
      <c r="F1055" s="6" cm="1">
        <f t="array" ref="F1055">_xlfn.IFS(ISBLANK(citizen_services_records_log!F1055),"None", TYPE(citizen_services_records_log!F1055)=1,citizen_services_records_log!F1055,citizen_services_records_log!F1055="ID NOT PROVIDED","ID not provided" )</f>
        <v>5900000000000</v>
      </c>
      <c r="G1055" s="4">
        <f>IF(ISBLANK(citizen_services_records_log!G1055),"None",IF(ISNUMBER(citizen_services_records_log!G1055),citizen_services_records_log!G1055,DATE(RIGHT(citizen_services_records_log!G1055,4),MID(citizen_services_records_log!G1055,4,2),LEFT(citizen_services_records_log!G1055,2))))</f>
        <v>21627</v>
      </c>
      <c r="H1055" s="5" t="str" cm="1">
        <f t="array" ref="H1055">_xlfn.IFS(citizen_services_records_log!H1055="M", "Male", citizen_services_records_log!H1055 = "F", "Female", citizen_services_records_log!H1055="male", "Male", citizen_services_records_log!H1055="female","Female", ISBLANK(citizen_services_records_log!H1055),"None", citizen_services_records_log!H1055 = "Female", "Female", citizen_services_records_log!H1055="Male","Male")</f>
        <v>Male</v>
      </c>
      <c r="I1055" s="6" t="str">
        <f>IF(OR(ISBLANK(citizen_services_records_log!I1055),UPPER(TRIM(citizen_services_records_log!I1055))="N/A"),"None",_xlfn.LET(_xlpm.d,RIGHT(SUBSTITUTE(SUBSTITUTE(SUBSTITUTE(SUBSTITUTE(citizen_services_records_log!I1055," ",""),"-",""),"(",""),")",""),9),"0"&amp;LEFT(_xlpm.d,2)&amp;" "&amp;MID(_xlpm.d,3,3)&amp;" "&amp;RIGHT(_xlpm.d,4)))</f>
        <v>None</v>
      </c>
      <c r="J1055" s="5" t="str" cm="1">
        <f t="array" ref="J1055">_xlfn.IFS(ISTEXT(citizen_services_records_log!J1055),citizen_services_records_log!J1055,ISBLANK(citizen_services_records_log!J1055),"None")</f>
        <v>Ward 20</v>
      </c>
      <c r="K1055" s="5" t="str" cm="1">
        <f t="array" ref="K1055">_xlfn.IFS(ISTEXT(citizen_services_records_log!K1055),citizen_services_records_log!K1055, ISBLANK(citizen_services_records_log!K1055),"None")</f>
        <v>None</v>
      </c>
      <c r="L1055" s="5" t="str" cm="1">
        <f t="array" ref="L1055">SUBSTITUTE(PROPER(_xlfn.IFS(ISTEXT(citizen_services_records_log!L1055),citizen_services_records_log!L1055, ISBLANK(citizen_services_records_log!L1055),"None")),"Id","ID",1)</f>
        <v>Under Review</v>
      </c>
      <c r="M1055" s="5" t="str" cm="1">
        <f t="array" ref="M1055">IF(citizen_services_records_log!M1055 = "Re-opened","Re-opened",PROPER(_xlfn.IFS(ISTEXT(citizen_services_records_log!M1055),citizen_services_records_log!M1055, ISBLANK(citizen_services_records_log!M1055),"None")))</f>
        <v>Awaiting Documents</v>
      </c>
      <c r="N1055" s="5" t="str" cm="1">
        <f t="array" ref="N1055">(_xlfn.IFS(ISTEXT(citizen_services_records_log!N1055),citizen_services_records_log!N1055,ISBLANK(citizen_services_records_log!N1055),"None"))</f>
        <v>Q027</v>
      </c>
      <c r="O1055" s="5" t="str" cm="1">
        <f t="array" ref="O1055">_xlfn.IFS(ISTEXT(citizen_services_records_log!O1055),PROPER(citizen_services_records_log!O1055),ISBLANK(citizen_services_records_log!O1055),"None")</f>
        <v>Andries Swart</v>
      </c>
      <c r="P1055" s="4" t="str">
        <f>IF(ISBLANK(citizen_services_records_log!P1055),"None",IF(ISNUMBER(citizen_services_records_log!P1055),citizen_services_records_log!P1055,DATE(RIGHT(citizen_services_records_log!P1055,4),MID(citizen_services_records_log!P1055,4,2),LEFT(citizen_services_records_log!P1055,2))))</f>
        <v>None</v>
      </c>
      <c r="Q1055" s="5" t="str" cm="1">
        <f t="array" ref="Q1055">SUBSTITUTE(_xlfn.IFS(ISTEXT(citizen_services_records_log!Q1055),PROPER(citizen_services_records_log!Q1055),ISBLANK(citizen_services_records_log!Q1055),"None"),"Id","ID",1)</f>
        <v>Applicant Is A Minor, Guardian Present And Documented</v>
      </c>
    </row>
    <row r="1056" spans="1:17" x14ac:dyDescent="0.3">
      <c r="A1056" s="5" t="str">
        <f>IF(ISBLANK(citizen_services_records_log!A1056),"None",(CONCATENATE(UPPER(_xlfn.TEXTBEFORE(SUBSTITUTE(citizen_services_records_log!A1056, "-", ""), {"0","1","2","3","4","5","6","7","8","9"}, 1)),"-",RIGHT(citizen_services_records_log!A1056,6))))</f>
        <v>MUN-000771</v>
      </c>
      <c r="B1056" s="2">
        <f>IF(ISBLANK(citizen_services_records_log!B1056),"None",IF(ISNUMBER(citizen_services_records_log!B1056),citizen_services_records_log!B1056,DATE(RIGHT(citizen_services_records_log!B1056,4),MID(citizen_services_records_log!B1056,4,2),LEFT(citizen_services_records_log!B1056,2))))</f>
        <v>46058</v>
      </c>
      <c r="C1056" s="5" t="str">
        <f>IF(citizen_services_records_log!C1056 = "SASSA Grant Status Enquiry","SASSA - Grant Status Enquiry",IF(citizen_services_records_log!C1056 = "SASSA Grant Application",  "SASSA - Grant Application", IF(citizen_services_records_log!C1056=0,"None", citizen_services_records_log!C1056)))</f>
        <v>Municipal - Account Query</v>
      </c>
      <c r="D1056" s="5" t="str" cm="1">
        <f t="array" ref="D1056">_xlfn.IFS(ISTEXT(citizen_services_records_log!D1056),PROPER(citizen_services_records_log!D1056),ISBLANK(citizen_services_records_log!D1056),"None")</f>
        <v>Evaton Sassa Office</v>
      </c>
      <c r="E1056" s="5" t="str" cm="1">
        <f t="array" ref="E1056">_xlfn.IFS(ISTEXT(citizen_services_records_log!E1056),PROPER(citizen_services_records_log!E1056),ISBLANK(citizen_services_records_log!E1056),"None")</f>
        <v>Lindiwe Pretorius</v>
      </c>
      <c r="F1056" s="6" cm="1">
        <f t="array" ref="F1056">_xlfn.IFS(ISBLANK(citizen_services_records_log!F1056),"None", TYPE(citizen_services_records_log!F1056)=1,citizen_services_records_log!F1056,citizen_services_records_log!F1056="ID NOT PROVIDED","ID not provided" )</f>
        <v>6610000000000</v>
      </c>
      <c r="G1056" s="4">
        <f>IF(ISBLANK(citizen_services_records_log!G1056),"None",IF(ISNUMBER(citizen_services_records_log!G1056),citizen_services_records_log!G1056,DATE(RIGHT(citizen_services_records_log!G1056,4),MID(citizen_services_records_log!G1056,4,2),LEFT(citizen_services_records_log!G1056,2))))</f>
        <v>24283</v>
      </c>
      <c r="H1056" s="5" t="str" cm="1">
        <f t="array" ref="H1056">_xlfn.IFS(citizen_services_records_log!H1056="M", "Male", citizen_services_records_log!H1056 = "F", "Female", citizen_services_records_log!H1056="male", "Male", citizen_services_records_log!H1056="female","Female", ISBLANK(citizen_services_records_log!H1056),"None", citizen_services_records_log!H1056 = "Female", "Female", citizen_services_records_log!H1056="Male","Male")</f>
        <v>Female</v>
      </c>
      <c r="I1056" s="6" t="str">
        <f>IF(OR(ISBLANK(citizen_services_records_log!I1056),UPPER(TRIM(citizen_services_records_log!I1056))="N/A"),"None",_xlfn.LET(_xlpm.d,RIGHT(SUBSTITUTE(SUBSTITUTE(SUBSTITUTE(SUBSTITUTE(citizen_services_records_log!I1056," ",""),"-",""),"(",""),")",""),9),"0"&amp;LEFT(_xlpm.d,2)&amp;" "&amp;MID(_xlpm.d,3,3)&amp;" "&amp;RIGHT(_xlpm.d,4)))</f>
        <v>None</v>
      </c>
      <c r="J1056" s="5" t="str" cm="1">
        <f t="array" ref="J1056">_xlfn.IFS(ISTEXT(citizen_services_records_log!J1056),citizen_services_records_log!J1056,ISBLANK(citizen_services_records_log!J1056),"None")</f>
        <v>Ward 9</v>
      </c>
      <c r="K1056" s="5" t="str" cm="1">
        <f t="array" ref="K1056">_xlfn.IFS(ISTEXT(citizen_services_records_log!K1056),citizen_services_records_log!K1056, ISBLANK(citizen_services_records_log!K1056),"None")</f>
        <v>None</v>
      </c>
      <c r="L1056" s="5" t="str" cm="1">
        <f t="array" ref="L1056">SUBSTITUTE(PROPER(_xlfn.IFS(ISTEXT(citizen_services_records_log!L1056),citizen_services_records_log!L1056, ISBLANK(citizen_services_records_log!L1056),"None")),"Id","ID",1)</f>
        <v>Under Review</v>
      </c>
      <c r="M1056" s="5" t="str" cm="1">
        <f t="array" ref="M1056">IF(citizen_services_records_log!M1056 = "Re-opened","Re-opened",PROPER(_xlfn.IFS(ISTEXT(citizen_services_records_log!M1056),citizen_services_records_log!M1056, ISBLANK(citizen_services_records_log!M1056),"None")))</f>
        <v>Pending</v>
      </c>
      <c r="N1056" s="5" t="str" cm="1">
        <f t="array" ref="N1056">(_xlfn.IFS(ISTEXT(citizen_services_records_log!N1056),citizen_services_records_log!N1056,ISBLANK(citizen_services_records_log!N1056),"None"))</f>
        <v>None</v>
      </c>
      <c r="O1056" s="5" t="str" cm="1">
        <f t="array" ref="O1056">_xlfn.IFS(ISTEXT(citizen_services_records_log!O1056),PROPER(citizen_services_records_log!O1056),ISBLANK(citizen_services_records_log!O1056),"None")</f>
        <v>Zanele Radebe</v>
      </c>
      <c r="P1056" s="4" t="str">
        <f>IF(ISBLANK(citizen_services_records_log!P1056),"None",IF(ISNUMBER(citizen_services_records_log!P1056),citizen_services_records_log!P1056,DATE(RIGHT(citizen_services_records_log!P1056,4),MID(citizen_services_records_log!P1056,4,2),LEFT(citizen_services_records_log!P1056,2))))</f>
        <v>None</v>
      </c>
      <c r="Q1056" s="5" t="str" cm="1">
        <f t="array" ref="Q1056">SUBSTITUTE(_xlfn.IFS(ISTEXT(citizen_services_records_log!Q1056),PROPER(citizen_services_records_log!Q1056),ISBLANK(citizen_services_records_log!Q1056),"None"),"Id","ID",1)</f>
        <v>Urgent Case - Fast-Tracked Per Supervisor Approval</v>
      </c>
    </row>
    <row r="1057" spans="1:17" x14ac:dyDescent="0.3">
      <c r="A1057" s="5" t="str">
        <f>IF(ISBLANK(citizen_services_records_log!A1057),"None",(CONCATENATE(UPPER(_xlfn.TEXTBEFORE(SUBSTITUTE(citizen_services_records_log!A1057, "-", ""), {"0","1","2","3","4","5","6","7","8","9"}, 1)),"-",RIGHT(citizen_services_records_log!A1057,6))))</f>
        <v>SASSA-000800</v>
      </c>
      <c r="B1057" s="2">
        <f>IF(ISBLANK(citizen_services_records_log!B1057),"None",IF(ISNUMBER(citizen_services_records_log!B1057),citizen_services_records_log!B1057,DATE(RIGHT(citizen_services_records_log!B1057,4),MID(citizen_services_records_log!B1057,4,2),LEFT(citizen_services_records_log!B1057,2))))</f>
        <v>46132</v>
      </c>
      <c r="C1057" s="5" t="str">
        <f>IF(citizen_services_records_log!C1057 = "SASSA Grant Status Enquiry","SASSA - Grant Status Enquiry",IF(citizen_services_records_log!C1057 = "SASSA Grant Application",  "SASSA - Grant Application", IF(citizen_services_records_log!C1057=0,"None", citizen_services_records_log!C1057)))</f>
        <v>SASSA - Grant Application</v>
      </c>
      <c r="D1057" s="5" t="str" cm="1">
        <f t="array" ref="D1057">_xlfn.IFS(ISTEXT(citizen_services_records_log!D1057),PROPER(citizen_services_records_log!D1057),ISBLANK(citizen_services_records_log!D1057),"None")</f>
        <v>Vanderbijlpark Home Affairs</v>
      </c>
      <c r="E1057" s="5" t="str" cm="1">
        <f t="array" ref="E1057">_xlfn.IFS(ISTEXT(citizen_services_records_log!E1057),PROPER(citizen_services_records_log!E1057),ISBLANK(citizen_services_records_log!E1057),"None")</f>
        <v>Willem Nkosi</v>
      </c>
      <c r="F1057" s="6" cm="1">
        <f t="array" ref="F1057">_xlfn.IFS(ISBLANK(citizen_services_records_log!F1057),"None", TYPE(citizen_services_records_log!F1057)=1,citizen_services_records_log!F1057,citizen_services_records_log!F1057="ID NOT PROVIDED","ID not provided" )</f>
        <v>4400000000000</v>
      </c>
      <c r="G1057" s="4">
        <f>IF(ISBLANK(citizen_services_records_log!G1057),"None",IF(ISNUMBER(citizen_services_records_log!G1057),citizen_services_records_log!G1057,DATE(RIGHT(citizen_services_records_log!G1057,4),MID(citizen_services_records_log!G1057,4,2),LEFT(citizen_services_records_log!G1057,2))))</f>
        <v>16080</v>
      </c>
      <c r="H1057" s="5" t="str" cm="1">
        <f t="array" ref="H1057">_xlfn.IFS(citizen_services_records_log!H1057="M", "Male", citizen_services_records_log!H1057 = "F", "Female", citizen_services_records_log!H1057="male", "Male", citizen_services_records_log!H1057="female","Female", ISBLANK(citizen_services_records_log!H1057),"None", citizen_services_records_log!H1057 = "Female", "Female", citizen_services_records_log!H1057="Male","Male")</f>
        <v>Male</v>
      </c>
      <c r="I1057" s="6" t="str">
        <f>IF(OR(ISBLANK(citizen_services_records_log!I1057),UPPER(TRIM(citizen_services_records_log!I1057))="N/A"),"None",_xlfn.LET(_xlpm.d,RIGHT(SUBSTITUTE(SUBSTITUTE(SUBSTITUTE(SUBSTITUTE(citizen_services_records_log!I1057," ",""),"-",""),"(",""),")",""),9),"0"&amp;LEFT(_xlpm.d,2)&amp;" "&amp;MID(_xlpm.d,3,3)&amp;" "&amp;RIGHT(_xlpm.d,4)))</f>
        <v>078 953 6313</v>
      </c>
      <c r="J1057" s="5" t="str" cm="1">
        <f t="array" ref="J1057">_xlfn.IFS(ISTEXT(citizen_services_records_log!J1057),citizen_services_records_log!J1057,ISBLANK(citizen_services_records_log!J1057),"None")</f>
        <v>Ward 5</v>
      </c>
      <c r="K1057" s="5" t="str" cm="1">
        <f t="array" ref="K1057">_xlfn.IFS(ISTEXT(citizen_services_records_log!K1057),citizen_services_records_log!K1057, ISBLANK(citizen_services_records_log!K1057),"None")</f>
        <v>Social Relief of Distress (SRD)</v>
      </c>
      <c r="L1057" s="5" t="str" cm="1">
        <f t="array" ref="L1057">SUBSTITUTE(PROPER(_xlfn.IFS(ISTEXT(citizen_services_records_log!L1057),citizen_services_records_log!L1057, ISBLANK(citizen_services_records_log!L1057),"None")),"Id","ID",1)</f>
        <v>Approved</v>
      </c>
      <c r="M1057" s="5" t="str" cm="1">
        <f t="array" ref="M1057">IF(citizen_services_records_log!M1057 = "Re-opened","Re-opened",PROPER(_xlfn.IFS(ISTEXT(citizen_services_records_log!M1057),citizen_services_records_log!M1057, ISBLANK(citizen_services_records_log!M1057),"None")))</f>
        <v>Captured</v>
      </c>
      <c r="N1057" s="5" t="str" cm="1">
        <f t="array" ref="N1057">(_xlfn.IFS(ISTEXT(citizen_services_records_log!N1057),citizen_services_records_log!N1057,ISBLANK(citizen_services_records_log!N1057),"None"))</f>
        <v>Q156</v>
      </c>
      <c r="O1057" s="5" t="str" cm="1">
        <f t="array" ref="O1057">_xlfn.IFS(ISTEXT(citizen_services_records_log!O1057),PROPER(citizen_services_records_log!O1057),ISBLANK(citizen_services_records_log!O1057),"None")</f>
        <v>Chris Radebe</v>
      </c>
      <c r="P1057" s="4" t="str">
        <f>IF(ISBLANK(citizen_services_records_log!P1057),"None",IF(ISNUMBER(citizen_services_records_log!P1057),citizen_services_records_log!P1057,DATE(RIGHT(citizen_services_records_log!P1057,4),MID(citizen_services_records_log!P1057,4,2),LEFT(citizen_services_records_log!P1057,2))))</f>
        <v>None</v>
      </c>
      <c r="Q1057" s="5" t="str" cm="1">
        <f t="array" ref="Q1057">SUBSTITUTE(_xlfn.IFS(ISTEXT(citizen_services_records_log!Q1057),PROPER(citizen_services_records_log!Q1057),ISBLANK(citizen_services_records_log!Q1057),"None"),"Id","ID",1)</f>
        <v>Grant Payment Query - Referred To Sassa Call Centre</v>
      </c>
    </row>
    <row r="1058" spans="1:17" x14ac:dyDescent="0.3">
      <c r="A1058" s="5" t="str">
        <f>IF(ISBLANK(citizen_services_records_log!A1058),"None",(CONCATENATE(UPPER(_xlfn.TEXTBEFORE(SUBSTITUTE(citizen_services_records_log!A1058, "-", ""), {"0","1","2","3","4","5","6","7","8","9"}, 1)),"-",RIGHT(citizen_services_records_log!A1058,6))))</f>
        <v>CLN-000540</v>
      </c>
      <c r="B1058" s="2">
        <f>IF(ISBLANK(citizen_services_records_log!B1058),"None",IF(ISNUMBER(citizen_services_records_log!B1058),citizen_services_records_log!B1058,DATE(RIGHT(citizen_services_records_log!B1058,4),MID(citizen_services_records_log!B1058,4,2),LEFT(citizen_services_records_log!B1058,2))))</f>
        <v>46130</v>
      </c>
      <c r="C1058" s="5" t="str">
        <f>IF(citizen_services_records_log!C1058 = "SASSA Grant Status Enquiry","SASSA - Grant Status Enquiry",IF(citizen_services_records_log!C1058 = "SASSA Grant Application",  "SASSA - Grant Application", IF(citizen_services_records_log!C1058=0,"None", citizen_services_records_log!C1058)))</f>
        <v>Clinic - Chronic Medication Collection</v>
      </c>
      <c r="D1058" s="5" t="str" cm="1">
        <f t="array" ref="D1058">_xlfn.IFS(ISTEXT(citizen_services_records_log!D1058),PROPER(citizen_services_records_log!D1058),ISBLANK(citizen_services_records_log!D1058),"None")</f>
        <v>Sharpeville Clinic</v>
      </c>
      <c r="E1058" s="5" t="str" cm="1">
        <f t="array" ref="E1058">_xlfn.IFS(ISTEXT(citizen_services_records_log!E1058),PROPER(citizen_services_records_log!E1058),ISBLANK(citizen_services_records_log!E1058),"None")</f>
        <v>Elizabeth Khumalo</v>
      </c>
      <c r="F1058" s="6" cm="1">
        <f t="array" ref="F1058">_xlfn.IFS(ISBLANK(citizen_services_records_log!F1058),"None", TYPE(citizen_services_records_log!F1058)=1,citizen_services_records_log!F1058,citizen_services_records_log!F1058="ID NOT PROVIDED","ID not provided" )</f>
        <v>3041559640</v>
      </c>
      <c r="G1058" s="4">
        <f>IF(ISBLANK(citizen_services_records_log!G1058),"None",IF(ISNUMBER(citizen_services_records_log!G1058),citizen_services_records_log!G1058,DATE(RIGHT(citizen_services_records_log!G1058,4),MID(citizen_services_records_log!G1058,4,2),LEFT(citizen_services_records_log!G1058,2))))</f>
        <v>37726</v>
      </c>
      <c r="H1058" s="5" t="str" cm="1">
        <f t="array" ref="H1058">_xlfn.IFS(citizen_services_records_log!H1058="M", "Male", citizen_services_records_log!H1058 = "F", "Female", citizen_services_records_log!H1058="male", "Male", citizen_services_records_log!H1058="female","Female", ISBLANK(citizen_services_records_log!H1058),"None", citizen_services_records_log!H1058 = "Female", "Female", citizen_services_records_log!H1058="Male","Male")</f>
        <v>None</v>
      </c>
      <c r="I1058" s="6" t="str">
        <f>IF(OR(ISBLANK(citizen_services_records_log!I1058),UPPER(TRIM(citizen_services_records_log!I1058))="N/A"),"None",_xlfn.LET(_xlpm.d,RIGHT(SUBSTITUTE(SUBSTITUTE(SUBSTITUTE(SUBSTITUTE(citizen_services_records_log!I1058," ",""),"-",""),"(",""),")",""),9),"0"&amp;LEFT(_xlpm.d,2)&amp;" "&amp;MID(_xlpm.d,3,3)&amp;" "&amp;RIGHT(_xlpm.d,4)))</f>
        <v>081 454 6945</v>
      </c>
      <c r="J1058" s="5" t="str" cm="1">
        <f t="array" ref="J1058">_xlfn.IFS(ISTEXT(citizen_services_records_log!J1058),citizen_services_records_log!J1058,ISBLANK(citizen_services_records_log!J1058),"None")</f>
        <v>None</v>
      </c>
      <c r="K1058" s="5" t="str" cm="1">
        <f t="array" ref="K1058">_xlfn.IFS(ISTEXT(citizen_services_records_log!K1058),citizen_services_records_log!K1058, ISBLANK(citizen_services_records_log!K1058),"None")</f>
        <v>None</v>
      </c>
      <c r="L1058" s="5" t="str" cm="1">
        <f t="array" ref="L1058">SUBSTITUTE(PROPER(_xlfn.IFS(ISTEXT(citizen_services_records_log!L1058),citizen_services_records_log!L1058, ISBLANK(citizen_services_records_log!L1058),"None")),"Id","ID",1)</f>
        <v>Incomplete - Missing ID Copy</v>
      </c>
      <c r="M1058" s="5" t="str" cm="1">
        <f t="array" ref="M1058">IF(citizen_services_records_log!M1058 = "Re-opened","Re-opened",PROPER(_xlfn.IFS(ISTEXT(citizen_services_records_log!M1058),citizen_services_records_log!M1058, ISBLANK(citizen_services_records_log!M1058),"None")))</f>
        <v>Escalated</v>
      </c>
      <c r="N1058" s="5" t="str" cm="1">
        <f t="array" ref="N1058">(_xlfn.IFS(ISTEXT(citizen_services_records_log!N1058),citizen_services_records_log!N1058,ISBLANK(citizen_services_records_log!N1058),"None"))</f>
        <v>Q090</v>
      </c>
      <c r="O1058" s="5" t="str" cm="1">
        <f t="array" ref="O1058">_xlfn.IFS(ISTEXT(citizen_services_records_log!O1058),PROPER(citizen_services_records_log!O1058),ISBLANK(citizen_services_records_log!O1058),"None")</f>
        <v>Marius Radebe</v>
      </c>
      <c r="P1058" s="4">
        <f>IF(ISBLANK(citizen_services_records_log!P1058),"None",IF(ISNUMBER(citizen_services_records_log!P1058),citizen_services_records_log!P1058,DATE(RIGHT(citizen_services_records_log!P1058,4),MID(citizen_services_records_log!P1058,4,2),LEFT(citizen_services_records_log!P1058,2))))</f>
        <v>46160</v>
      </c>
      <c r="Q1058" s="5" t="str" cm="1">
        <f t="array" ref="Q1058">SUBSTITUTE(_xlfn.IFS(ISTEXT(citizen_services_records_log!Q1058),PROPER(citizen_services_records_log!Q1058),ISBLANK(citizen_services_records_log!Q1058),"None"),"Id","ID",1)</f>
        <v>Home Affairs System Down For Maintenance During Visit</v>
      </c>
    </row>
    <row r="1059" spans="1:17" x14ac:dyDescent="0.3">
      <c r="A1059" s="5" t="str">
        <f>IF(ISBLANK(citizen_services_records_log!A1059),"None",(CONCATENATE(UPPER(_xlfn.TEXTBEFORE(SUBSTITUTE(citizen_services_records_log!A1059, "-", ""), {"0","1","2","3","4","5","6","7","8","9"}, 1)),"-",RIGHT(citizen_services_records_log!A1059,6))))</f>
        <v>CLN-000677</v>
      </c>
      <c r="B1059" s="2">
        <f>IF(ISBLANK(citizen_services_records_log!B1059),"None",IF(ISNUMBER(citizen_services_records_log!B1059),citizen_services_records_log!B1059,DATE(RIGHT(citizen_services_records_log!B1059,4),MID(citizen_services_records_log!B1059,4,2),LEFT(citizen_services_records_log!B1059,2))))</f>
        <v>46108</v>
      </c>
      <c r="C1059" s="5" t="str">
        <f>IF(citizen_services_records_log!C1059 = "SASSA Grant Status Enquiry","SASSA - Grant Status Enquiry",IF(citizen_services_records_log!C1059 = "SASSA Grant Application",  "SASSA - Grant Application", IF(citizen_services_records_log!C1059=0,"None", citizen_services_records_log!C1059)))</f>
        <v>Clinic - Chronic Medication Collection</v>
      </c>
      <c r="D1059" s="5" t="str" cm="1">
        <f t="array" ref="D1059">_xlfn.IFS(ISTEXT(citizen_services_records_log!D1059),PROPER(citizen_services_records_log!D1059),ISBLANK(citizen_services_records_log!D1059),"None")</f>
        <v>Vereeniging Home Affairs</v>
      </c>
      <c r="E1059" s="5" t="str" cm="1">
        <f t="array" ref="E1059">_xlfn.IFS(ISTEXT(citizen_services_records_log!E1059),PROPER(citizen_services_records_log!E1059),ISBLANK(citizen_services_records_log!E1059),"None")</f>
        <v>Anna Mokoena</v>
      </c>
      <c r="F1059" s="6" cm="1">
        <f t="array" ref="F1059">_xlfn.IFS(ISBLANK(citizen_services_records_log!F1059),"None", TYPE(citizen_services_records_log!F1059)=1,citizen_services_records_log!F1059,citizen_services_records_log!F1059="ID NOT PROVIDED","ID not provided" )</f>
        <v>8400000000000</v>
      </c>
      <c r="G1059" s="4">
        <f>IF(ISBLANK(citizen_services_records_log!G1059),"None",IF(ISNUMBER(citizen_services_records_log!G1059),citizen_services_records_log!G1059,DATE(RIGHT(citizen_services_records_log!G1059,4),MID(citizen_services_records_log!G1059,4,2),LEFT(citizen_services_records_log!G1059,2))))</f>
        <v>30688</v>
      </c>
      <c r="H1059" s="5" t="str" cm="1">
        <f t="array" ref="H1059">_xlfn.IFS(citizen_services_records_log!H1059="M", "Male", citizen_services_records_log!H1059 = "F", "Female", citizen_services_records_log!H1059="male", "Male", citizen_services_records_log!H1059="female","Female", ISBLANK(citizen_services_records_log!H1059),"None", citizen_services_records_log!H1059 = "Female", "Female", citizen_services_records_log!H1059="Male","Male")</f>
        <v>Female</v>
      </c>
      <c r="I1059" s="6" t="str">
        <f>IF(OR(ISBLANK(citizen_services_records_log!I1059),UPPER(TRIM(citizen_services_records_log!I1059))="N/A"),"None",_xlfn.LET(_xlpm.d,RIGHT(SUBSTITUTE(SUBSTITUTE(SUBSTITUTE(SUBSTITUTE(citizen_services_records_log!I1059," ",""),"-",""),"(",""),")",""),9),"0"&amp;LEFT(_xlpm.d,2)&amp;" "&amp;MID(_xlpm.d,3,3)&amp;" "&amp;RIGHT(_xlpm.d,4)))</f>
        <v>080 915 4350</v>
      </c>
      <c r="J1059" s="5" t="str" cm="1">
        <f t="array" ref="J1059">_xlfn.IFS(ISTEXT(citizen_services_records_log!J1059),citizen_services_records_log!J1059,ISBLANK(citizen_services_records_log!J1059),"None")</f>
        <v>Ward 22</v>
      </c>
      <c r="K1059" s="5" t="str" cm="1">
        <f t="array" ref="K1059">_xlfn.IFS(ISTEXT(citizen_services_records_log!K1059),citizen_services_records_log!K1059, ISBLANK(citizen_services_records_log!K1059),"None")</f>
        <v>None</v>
      </c>
      <c r="L1059" s="5" t="str" cm="1">
        <f t="array" ref="L1059">SUBSTITUTE(PROPER(_xlfn.IFS(ISTEXT(citizen_services_records_log!L1059),citizen_services_records_log!L1059, ISBLANK(citizen_services_records_log!L1059),"None")),"Id","ID",1)</f>
        <v>None</v>
      </c>
      <c r="M1059" s="5" t="str" cm="1">
        <f t="array" ref="M1059">IF(citizen_services_records_log!M1059 = "Re-opened","Re-opened",PROPER(_xlfn.IFS(ISTEXT(citizen_services_records_log!M1059),citizen_services_records_log!M1059, ISBLANK(citizen_services_records_log!M1059),"None")))</f>
        <v>None</v>
      </c>
      <c r="N1059" s="5" t="str" cm="1">
        <f t="array" ref="N1059">(_xlfn.IFS(ISTEXT(citizen_services_records_log!N1059),citizen_services_records_log!N1059,ISBLANK(citizen_services_records_log!N1059),"None"))</f>
        <v>Q028</v>
      </c>
      <c r="O1059" s="5" t="str" cm="1">
        <f t="array" ref="O1059">_xlfn.IFS(ISTEXT(citizen_services_records_log!O1059),PROPER(citizen_services_records_log!O1059),ISBLANK(citizen_services_records_log!O1059),"None")</f>
        <v>Andries Swart</v>
      </c>
      <c r="P1059" s="4" t="str">
        <f>IF(ISBLANK(citizen_services_records_log!P1059),"None",IF(ISNUMBER(citizen_services_records_log!P1059),citizen_services_records_log!P1059,DATE(RIGHT(citizen_services_records_log!P1059,4),MID(citizen_services_records_log!P1059,4,2),LEFT(citizen_services_records_log!P1059,2))))</f>
        <v>None</v>
      </c>
      <c r="Q1059" s="5" t="str" cm="1">
        <f t="array" ref="Q1059">SUBSTITUTE(_xlfn.IFS(ISTEXT(citizen_services_records_log!Q1059),PROPER(citizen_services_records_log!Q1059),ISBLANK(citizen_services_records_log!Q1059),"None"),"Id","ID",1)</f>
        <v>None</v>
      </c>
    </row>
    <row r="1060" spans="1:17" x14ac:dyDescent="0.3">
      <c r="A1060" s="5" t="str">
        <f>IF(ISBLANK(citizen_services_records_log!A1060),"None",(CONCATENATE(UPPER(_xlfn.TEXTBEFORE(SUBSTITUTE(citizen_services_records_log!A1060, "-", ""), {"0","1","2","3","4","5","6","7","8","9"}, 1)),"-",RIGHT(citizen_services_records_log!A1060,6))))</f>
        <v>SASSA-000901</v>
      </c>
      <c r="B1060" s="2">
        <f>IF(ISBLANK(citizen_services_records_log!B1060),"None",IF(ISNUMBER(citizen_services_records_log!B1060),citizen_services_records_log!B1060,DATE(RIGHT(citizen_services_records_log!B1060,4),MID(citizen_services_records_log!B1060,4,2),LEFT(citizen_services_records_log!B1060,2))))</f>
        <v>46139</v>
      </c>
      <c r="C1060" s="5" t="str">
        <f>IF(citizen_services_records_log!C1060 = "SASSA Grant Status Enquiry","SASSA - Grant Status Enquiry",IF(citizen_services_records_log!C1060 = "SASSA Grant Application",  "SASSA - Grant Application", IF(citizen_services_records_log!C1060=0,"None", citizen_services_records_log!C1060)))</f>
        <v>SASSA - Grant Application</v>
      </c>
      <c r="D1060" s="5" t="str" cm="1">
        <f t="array" ref="D1060">_xlfn.IFS(ISTEXT(citizen_services_records_log!D1060),PROPER(citizen_services_records_log!D1060),ISBLANK(citizen_services_records_log!D1060),"None")</f>
        <v>Sharpeville Clinic</v>
      </c>
      <c r="E1060" s="5" t="str" cm="1">
        <f t="array" ref="E1060">_xlfn.IFS(ISTEXT(citizen_services_records_log!E1060),PROPER(citizen_services_records_log!E1060),ISBLANK(citizen_services_records_log!E1060),"None")</f>
        <v>Mandla Mokgadi</v>
      </c>
      <c r="F1060" s="6" cm="1">
        <f t="array" ref="F1060">_xlfn.IFS(ISBLANK(citizen_services_records_log!F1060),"None", TYPE(citizen_services_records_log!F1060)=1,citizen_services_records_log!F1060,citizen_services_records_log!F1060="ID NOT PROVIDED","ID not provided" )</f>
        <v>8300000000000</v>
      </c>
      <c r="G1060" s="4">
        <f>IF(ISBLANK(citizen_services_records_log!G1060),"None",IF(ISNUMBER(citizen_services_records_log!G1060),citizen_services_records_log!G1060,DATE(RIGHT(citizen_services_records_log!G1060,4),MID(citizen_services_records_log!G1060,4,2),LEFT(citizen_services_records_log!G1060,2))))</f>
        <v>30417</v>
      </c>
      <c r="H1060" s="5" t="str" cm="1">
        <f t="array" ref="H1060">_xlfn.IFS(citizen_services_records_log!H1060="M", "Male", citizen_services_records_log!H1060 = "F", "Female", citizen_services_records_log!H1060="male", "Male", citizen_services_records_log!H1060="female","Female", ISBLANK(citizen_services_records_log!H1060),"None", citizen_services_records_log!H1060 = "Female", "Female", citizen_services_records_log!H1060="Male","Male")</f>
        <v>Female</v>
      </c>
      <c r="I1060" s="6" t="str">
        <f>IF(OR(ISBLANK(citizen_services_records_log!I1060),UPPER(TRIM(citizen_services_records_log!I1060))="N/A"),"None",_xlfn.LET(_xlpm.d,RIGHT(SUBSTITUTE(SUBSTITUTE(SUBSTITUTE(SUBSTITUTE(citizen_services_records_log!I1060," ",""),"-",""),"(",""),")",""),9),"0"&amp;LEFT(_xlpm.d,2)&amp;" "&amp;MID(_xlpm.d,3,3)&amp;" "&amp;RIGHT(_xlpm.d,4)))</f>
        <v>None</v>
      </c>
      <c r="J1060" s="5" t="str" cm="1">
        <f t="array" ref="J1060">_xlfn.IFS(ISTEXT(citizen_services_records_log!J1060),citizen_services_records_log!J1060,ISBLANK(citizen_services_records_log!J1060),"None")</f>
        <v>Ward 20</v>
      </c>
      <c r="K1060" s="5" t="str" cm="1">
        <f t="array" ref="K1060">_xlfn.IFS(ISTEXT(citizen_services_records_log!K1060),citizen_services_records_log!K1060, ISBLANK(citizen_services_records_log!K1060),"None")</f>
        <v>Older Persons Grant</v>
      </c>
      <c r="L1060" s="5" t="str" cm="1">
        <f t="array" ref="L1060">SUBSTITUTE(PROPER(_xlfn.IFS(ISTEXT(citizen_services_records_log!L1060),citizen_services_records_log!L1060, ISBLANK(citizen_services_records_log!L1060),"None")),"Id","ID",1)</f>
        <v>Incomplete - Missing ID Copy</v>
      </c>
      <c r="M1060" s="5" t="str" cm="1">
        <f t="array" ref="M1060">IF(citizen_services_records_log!M1060 = "Re-opened","Re-opened",PROPER(_xlfn.IFS(ISTEXT(citizen_services_records_log!M1060),citizen_services_records_log!M1060, ISBLANK(citizen_services_records_log!M1060),"None")))</f>
        <v>Pending</v>
      </c>
      <c r="N1060" s="5" t="str" cm="1">
        <f t="array" ref="N1060">(_xlfn.IFS(ISTEXT(citizen_services_records_log!N1060),citizen_services_records_log!N1060,ISBLANK(citizen_services_records_log!N1060),"None"))</f>
        <v>Q195</v>
      </c>
      <c r="O1060" s="5" t="str" cm="1">
        <f t="array" ref="O1060">_xlfn.IFS(ISTEXT(citizen_services_records_log!O1060),PROPER(citizen_services_records_log!O1060),ISBLANK(citizen_services_records_log!O1060),"None")</f>
        <v>Refilwe Swart</v>
      </c>
      <c r="P1060" s="4">
        <f>IF(ISBLANK(citizen_services_records_log!P1060),"None",IF(ISNUMBER(citizen_services_records_log!P1060),citizen_services_records_log!P1060,DATE(RIGHT(citizen_services_records_log!P1060,4),MID(citizen_services_records_log!P1060,4,2),LEFT(citizen_services_records_log!P1060,2))))</f>
        <v>46155</v>
      </c>
      <c r="Q1060" s="5" t="str" cm="1">
        <f t="array" ref="Q1060">SUBSTITUTE(_xlfn.IFS(ISTEXT(citizen_services_records_log!Q1060),PROPER(citizen_services_records_log!Q1060),ISBLANK(citizen_services_records_log!Q1060),"None"),"Id","ID",1)</f>
        <v>Applicant Did Not Bring Required Supporting Documents</v>
      </c>
    </row>
    <row r="1061" spans="1:17" x14ac:dyDescent="0.3">
      <c r="A1061" s="5" t="str">
        <f>IF(ISBLANK(citizen_services_records_log!A1061),"None",(CONCATENATE(UPPER(_xlfn.TEXTBEFORE(SUBSTITUTE(citizen_services_records_log!A1061, "-", ""), {"0","1","2","3","4","5","6","7","8","9"}, 1)),"-",RIGHT(citizen_services_records_log!A1061,6))))</f>
        <v>DHA-000769</v>
      </c>
      <c r="B1061" s="2">
        <f>IF(ISBLANK(citizen_services_records_log!B1061),"None",IF(ISNUMBER(citizen_services_records_log!B1061),citizen_services_records_log!B1061,DATE(RIGHT(citizen_services_records_log!B1061,4),MID(citizen_services_records_log!B1061,4,2),LEFT(citizen_services_records_log!B1061,2))))</f>
        <v>45983</v>
      </c>
      <c r="C1061" s="5" t="str">
        <f>IF(citizen_services_records_log!C1061 = "SASSA Grant Status Enquiry","SASSA - Grant Status Enquiry",IF(citizen_services_records_log!C1061 = "SASSA Grant Application",  "SASSA - Grant Application", IF(citizen_services_records_log!C1061=0,"None", citizen_services_records_log!C1061)))</f>
        <v>Home Affairs - ID Application</v>
      </c>
      <c r="D1061" s="5" t="str" cm="1">
        <f t="array" ref="D1061">_xlfn.IFS(ISTEXT(citizen_services_records_log!D1061),PROPER(citizen_services_records_log!D1061),ISBLANK(citizen_services_records_log!D1061),"None")</f>
        <v>Boipatong Clinic</v>
      </c>
      <c r="E1061" s="5" t="str" cm="1">
        <f t="array" ref="E1061">_xlfn.IFS(ISTEXT(citizen_services_records_log!E1061),PROPER(citizen_services_records_log!E1061),ISBLANK(citizen_services_records_log!E1061),"None")</f>
        <v>Refilwe Van Der Merwe</v>
      </c>
      <c r="F1061" s="6" cm="1">
        <f t="array" ref="F1061">_xlfn.IFS(ISBLANK(citizen_services_records_log!F1061),"None", TYPE(citizen_services_records_log!F1061)=1,citizen_services_records_log!F1061,citizen_services_records_log!F1061="ID NOT PROVIDED","ID not provided" )</f>
        <v>9000000000000</v>
      </c>
      <c r="G1061" s="4">
        <f>IF(ISBLANK(citizen_services_records_log!G1061),"None",IF(ISNUMBER(citizen_services_records_log!G1061),citizen_services_records_log!G1061,DATE(RIGHT(citizen_services_records_log!G1061,4),MID(citizen_services_records_log!G1061,4,2),LEFT(citizen_services_records_log!G1061,2))))</f>
        <v>32948</v>
      </c>
      <c r="H1061" s="5" t="str" cm="1">
        <f t="array" ref="H1061">_xlfn.IFS(citizen_services_records_log!H1061="M", "Male", citizen_services_records_log!H1061 = "F", "Female", citizen_services_records_log!H1061="male", "Male", citizen_services_records_log!H1061="female","Female", ISBLANK(citizen_services_records_log!H1061),"None", citizen_services_records_log!H1061 = "Female", "Female", citizen_services_records_log!H1061="Male","Male")</f>
        <v>Female</v>
      </c>
      <c r="I1061" s="6" t="str">
        <f>IF(OR(ISBLANK(citizen_services_records_log!I1061),UPPER(TRIM(citizen_services_records_log!I1061))="N/A"),"None",_xlfn.LET(_xlpm.d,RIGHT(SUBSTITUTE(SUBSTITUTE(SUBSTITUTE(SUBSTITUTE(citizen_services_records_log!I1061," ",""),"-",""),"(",""),")",""),9),"0"&amp;LEFT(_xlpm.d,2)&amp;" "&amp;MID(_xlpm.d,3,3)&amp;" "&amp;RIGHT(_xlpm.d,4)))</f>
        <v>083 301 1187</v>
      </c>
      <c r="J1061" s="5" t="str" cm="1">
        <f t="array" ref="J1061">_xlfn.IFS(ISTEXT(citizen_services_records_log!J1061),citizen_services_records_log!J1061,ISBLANK(citizen_services_records_log!J1061),"None")</f>
        <v>Ward 3</v>
      </c>
      <c r="K1061" s="5" t="str" cm="1">
        <f t="array" ref="K1061">_xlfn.IFS(ISTEXT(citizen_services_records_log!K1061),citizen_services_records_log!K1061, ISBLANK(citizen_services_records_log!K1061),"None")</f>
        <v>SRD Grant</v>
      </c>
      <c r="L1061" s="5" t="str" cm="1">
        <f t="array" ref="L1061">SUBSTITUTE(PROPER(_xlfn.IFS(ISTEXT(citizen_services_records_log!L1061),citizen_services_records_log!L1061, ISBLANK(citizen_services_records_log!L1061),"None")),"Id","ID",1)</f>
        <v>Complete</v>
      </c>
      <c r="M1061" s="5" t="str" cm="1">
        <f t="array" ref="M1061">IF(citizen_services_records_log!M1061 = "Re-opened","Re-opened",PROPER(_xlfn.IFS(ISTEXT(citizen_services_records_log!M1061),citizen_services_records_log!M1061, ISBLANK(citizen_services_records_log!M1061),"None")))</f>
        <v>Pending</v>
      </c>
      <c r="N1061" s="5" t="str" cm="1">
        <f t="array" ref="N1061">(_xlfn.IFS(ISTEXT(citizen_services_records_log!N1061),citizen_services_records_log!N1061,ISBLANK(citizen_services_records_log!N1061),"None"))</f>
        <v>Q276</v>
      </c>
      <c r="O1061" s="5" t="str" cm="1">
        <f t="array" ref="O1061">_xlfn.IFS(ISTEXT(citizen_services_records_log!O1061),PROPER(citizen_services_records_log!O1061),ISBLANK(citizen_services_records_log!O1061),"None")</f>
        <v>Werner Meyer</v>
      </c>
      <c r="P1061" s="4" t="str">
        <f>IF(ISBLANK(citizen_services_records_log!P1061),"None",IF(ISNUMBER(citizen_services_records_log!P1061),citizen_services_records_log!P1061,DATE(RIGHT(citizen_services_records_log!P1061,4),MID(citizen_services_records_log!P1061,4,2),LEFT(citizen_services_records_log!P1061,2))))</f>
        <v>None</v>
      </c>
      <c r="Q1061" s="5" t="str" cm="1">
        <f t="array" ref="Q1061">SUBSTITUTE(_xlfn.IFS(ISTEXT(citizen_services_records_log!Q1061),PROPER(citizen_services_records_log!Q1061),ISBLANK(citizen_services_records_log!Q1061),"None"),"Id","ID",1)</f>
        <v>Applicant Is A Minor, Guardian Present And Documented</v>
      </c>
    </row>
    <row r="1062" spans="1:17" x14ac:dyDescent="0.3">
      <c r="A1062" s="5" t="str">
        <f>IF(ISBLANK(citizen_services_records_log!A1062),"None",(CONCATENATE(UPPER(_xlfn.TEXTBEFORE(SUBSTITUTE(citizen_services_records_log!A1062, "-", ""), {"0","1","2","3","4","5","6","7","8","9"}, 1)),"-",RIGHT(citizen_services_records_log!A1062,6))))</f>
        <v>CLN-000006</v>
      </c>
      <c r="B1062" s="2">
        <f>IF(ISBLANK(citizen_services_records_log!B1062),"None",IF(ISNUMBER(citizen_services_records_log!B1062),citizen_services_records_log!B1062,DATE(RIGHT(citizen_services_records_log!B1062,4),MID(citizen_services_records_log!B1062,4,2),LEFT(citizen_services_records_log!B1062,2))))</f>
        <v>46135</v>
      </c>
      <c r="C1062" s="5" t="str">
        <f>IF(citizen_services_records_log!C1062 = "SASSA Grant Status Enquiry","SASSA - Grant Status Enquiry",IF(citizen_services_records_log!C1062 = "SASSA Grant Application",  "SASSA - Grant Application", IF(citizen_services_records_log!C1062=0,"None", citizen_services_records_log!C1062)))</f>
        <v>Clinic - Immunisation</v>
      </c>
      <c r="D1062" s="5" t="str" cm="1">
        <f t="array" ref="D1062">_xlfn.IFS(ISTEXT(citizen_services_records_log!D1062),PROPER(citizen_services_records_log!D1062),ISBLANK(citizen_services_records_log!D1062),"None")</f>
        <v>Emfuleni Municipal Office</v>
      </c>
      <c r="E1062" s="5" t="str" cm="1">
        <f t="array" ref="E1062">_xlfn.IFS(ISTEXT(citizen_services_records_log!E1062),PROPER(citizen_services_records_log!E1062),ISBLANK(citizen_services_records_log!E1062),"None")</f>
        <v>Sizwe Molefe</v>
      </c>
      <c r="F1062" s="6" cm="1">
        <f t="array" ref="F1062">_xlfn.IFS(ISBLANK(citizen_services_records_log!F1062),"None", TYPE(citizen_services_records_log!F1062)=1,citizen_services_records_log!F1062,citizen_services_records_log!F1062="ID NOT PROVIDED","ID not provided" )</f>
        <v>2100000000000</v>
      </c>
      <c r="G1062" s="4">
        <f>IF(ISBLANK(citizen_services_records_log!G1062),"None",IF(ISNUMBER(citizen_services_records_log!G1062),citizen_services_records_log!G1062,DATE(RIGHT(citizen_services_records_log!G1062,4),MID(citizen_services_records_log!G1062,4,2),LEFT(citizen_services_records_log!G1062,2))))</f>
        <v>44288</v>
      </c>
      <c r="H1062" s="5" t="str" cm="1">
        <f t="array" ref="H1062">_xlfn.IFS(citizen_services_records_log!H1062="M", "Male", citizen_services_records_log!H1062 = "F", "Female", citizen_services_records_log!H1062="male", "Male", citizen_services_records_log!H1062="female","Female", ISBLANK(citizen_services_records_log!H1062),"None", citizen_services_records_log!H1062 = "Female", "Female", citizen_services_records_log!H1062="Male","Male")</f>
        <v>Male</v>
      </c>
      <c r="I1062" s="6" t="str">
        <f>IF(OR(ISBLANK(citizen_services_records_log!I1062),UPPER(TRIM(citizen_services_records_log!I1062))="N/A"),"None",_xlfn.LET(_xlpm.d,RIGHT(SUBSTITUTE(SUBSTITUTE(SUBSTITUTE(SUBSTITUTE(citizen_services_records_log!I1062," ",""),"-",""),"(",""),")",""),9),"0"&amp;LEFT(_xlpm.d,2)&amp;" "&amp;MID(_xlpm.d,3,3)&amp;" "&amp;RIGHT(_xlpm.d,4)))</f>
        <v>064 533 4744</v>
      </c>
      <c r="J1062" s="5" t="str" cm="1">
        <f t="array" ref="J1062">_xlfn.IFS(ISTEXT(citizen_services_records_log!J1062),citizen_services_records_log!J1062,ISBLANK(citizen_services_records_log!J1062),"None")</f>
        <v>Ward 14</v>
      </c>
      <c r="K1062" s="5" t="str" cm="1">
        <f t="array" ref="K1062">_xlfn.IFS(ISTEXT(citizen_services_records_log!K1062),citizen_services_records_log!K1062, ISBLANK(citizen_services_records_log!K1062),"None")</f>
        <v>None</v>
      </c>
      <c r="L1062" s="5" t="str" cm="1">
        <f t="array" ref="L1062">SUBSTITUTE(PROPER(_xlfn.IFS(ISTEXT(citizen_services_records_log!L1062),citizen_services_records_log!L1062, ISBLANK(citizen_services_records_log!L1062),"None")),"Id","ID",1)</f>
        <v>Complete</v>
      </c>
      <c r="M1062" s="5" t="str" cm="1">
        <f t="array" ref="M1062">IF(citizen_services_records_log!M1062 = "Re-opened","Re-opened",PROPER(_xlfn.IFS(ISTEXT(citizen_services_records_log!M1062),citizen_services_records_log!M1062, ISBLANK(citizen_services_records_log!M1062),"None")))</f>
        <v>Re-opened</v>
      </c>
      <c r="N1062" s="5" t="str" cm="1">
        <f t="array" ref="N1062">(_xlfn.IFS(ISTEXT(citizen_services_records_log!N1062),citizen_services_records_log!N1062,ISBLANK(citizen_services_records_log!N1062),"None"))</f>
        <v>Q121</v>
      </c>
      <c r="O1062" s="5" t="str" cm="1">
        <f t="array" ref="O1062">_xlfn.IFS(ISTEXT(citizen_services_records_log!O1062),PROPER(citizen_services_records_log!O1062),ISBLANK(citizen_services_records_log!O1062),"None")</f>
        <v>Marius Coetzee</v>
      </c>
      <c r="P1062" s="4" t="str">
        <f>IF(ISBLANK(citizen_services_records_log!P1062),"None",IF(ISNUMBER(citizen_services_records_log!P1062),citizen_services_records_log!P1062,DATE(RIGHT(citizen_services_records_log!P1062,4),MID(citizen_services_records_log!P1062,4,2),LEFT(citizen_services_records_log!P1062,2))))</f>
        <v>None</v>
      </c>
      <c r="Q1062" s="5" t="str" cm="1">
        <f t="array" ref="Q1062">SUBSTITUTE(_xlfn.IFS(ISTEXT(citizen_services_records_log!Q1062),PROPER(citizen_services_records_log!Q1062),ISBLANK(citizen_services_records_log!Q1062),"None"),"Id","ID",1)</f>
        <v>Applicant Did Not Bring Required Supporting Documents</v>
      </c>
    </row>
    <row r="1063" spans="1:17" x14ac:dyDescent="0.3">
      <c r="A1063" s="5" t="str">
        <f>IF(ISBLANK(citizen_services_records_log!A1063),"None",(CONCATENATE(UPPER(_xlfn.TEXTBEFORE(SUBSTITUTE(citizen_services_records_log!A1063, "-", ""), {"0","1","2","3","4","5","6","7","8","9"}, 1)),"-",RIGHT(citizen_services_records_log!A1063,6))))</f>
        <v>SASSA-000975</v>
      </c>
      <c r="B1063" s="2">
        <f>IF(ISBLANK(citizen_services_records_log!B1063),"None",IF(ISNUMBER(citizen_services_records_log!B1063),citizen_services_records_log!B1063,DATE(RIGHT(citizen_services_records_log!B1063,4),MID(citizen_services_records_log!B1063,4,2),LEFT(citizen_services_records_log!B1063,2))))</f>
        <v>46121</v>
      </c>
      <c r="C1063" s="5" t="str">
        <f>IF(citizen_services_records_log!C1063 = "SASSA Grant Status Enquiry","SASSA - Grant Status Enquiry",IF(citizen_services_records_log!C1063 = "SASSA Grant Application",  "SASSA - Grant Application", IF(citizen_services_records_log!C1063=0,"None", citizen_services_records_log!C1063)))</f>
        <v>SASSA - Grant Status Enquiry</v>
      </c>
      <c r="D1063" s="5" t="str" cm="1">
        <f t="array" ref="D1063">_xlfn.IFS(ISTEXT(citizen_services_records_log!D1063),PROPER(citizen_services_records_log!D1063),ISBLANK(citizen_services_records_log!D1063),"None")</f>
        <v>Sasolburg Home Affairs</v>
      </c>
      <c r="E1063" s="5" t="str" cm="1">
        <f t="array" ref="E1063">_xlfn.IFS(ISTEXT(citizen_services_records_log!E1063),PROPER(citizen_services_records_log!E1063),ISBLANK(citizen_services_records_log!E1063),"None")</f>
        <v>Willem Sithole</v>
      </c>
      <c r="F1063" s="6" cm="1">
        <f t="array" ref="F1063">_xlfn.IFS(ISBLANK(citizen_services_records_log!F1063),"None", TYPE(citizen_services_records_log!F1063)=1,citizen_services_records_log!F1063,citizen_services_records_log!F1063="ID NOT PROVIDED","ID not provided" )</f>
        <v>9110000000000</v>
      </c>
      <c r="G1063" s="4">
        <f>IF(ISBLANK(citizen_services_records_log!G1063),"None",IF(ISNUMBER(citizen_services_records_log!G1063),citizen_services_records_log!G1063,DATE(RIGHT(citizen_services_records_log!G1063,4),MID(citizen_services_records_log!G1063,4,2),LEFT(citizen_services_records_log!G1063,2))))</f>
        <v>33442</v>
      </c>
      <c r="H1063" s="5" t="str" cm="1">
        <f t="array" ref="H1063">_xlfn.IFS(citizen_services_records_log!H1063="M", "Male", citizen_services_records_log!H1063 = "F", "Female", citizen_services_records_log!H1063="male", "Male", citizen_services_records_log!H1063="female","Female", ISBLANK(citizen_services_records_log!H1063),"None", citizen_services_records_log!H1063 = "Female", "Female", citizen_services_records_log!H1063="Male","Male")</f>
        <v>None</v>
      </c>
      <c r="I1063" s="6" t="str">
        <f>IF(OR(ISBLANK(citizen_services_records_log!I1063),UPPER(TRIM(citizen_services_records_log!I1063))="N/A"),"None",_xlfn.LET(_xlpm.d,RIGHT(SUBSTITUTE(SUBSTITUTE(SUBSTITUTE(SUBSTITUTE(citizen_services_records_log!I1063," ",""),"-",""),"(",""),")",""),9),"0"&amp;LEFT(_xlpm.d,2)&amp;" "&amp;MID(_xlpm.d,3,3)&amp;" "&amp;RIGHT(_xlpm.d,4)))</f>
        <v>067 597 0193</v>
      </c>
      <c r="J1063" s="5" t="str" cm="1">
        <f t="array" ref="J1063">_xlfn.IFS(ISTEXT(citizen_services_records_log!J1063),citizen_services_records_log!J1063,ISBLANK(citizen_services_records_log!J1063),"None")</f>
        <v>Ward 24</v>
      </c>
      <c r="K1063" s="5" t="str" cm="1">
        <f t="array" ref="K1063">_xlfn.IFS(ISTEXT(citizen_services_records_log!K1063),citizen_services_records_log!K1063, ISBLANK(citizen_services_records_log!K1063),"None")</f>
        <v>None</v>
      </c>
      <c r="L1063" s="5" t="str" cm="1">
        <f t="array" ref="L1063">SUBSTITUTE(PROPER(_xlfn.IFS(ISTEXT(citizen_services_records_log!L1063),citizen_services_records_log!L1063, ISBLANK(citizen_services_records_log!L1063),"None")),"Id","ID",1)</f>
        <v>Incomplete - Missing ID Copy</v>
      </c>
      <c r="M1063" s="5" t="str" cm="1">
        <f t="array" ref="M1063">IF(citizen_services_records_log!M1063 = "Re-opened","Re-opened",PROPER(_xlfn.IFS(ISTEXT(citizen_services_records_log!M1063),citizen_services_records_log!M1063, ISBLANK(citizen_services_records_log!M1063),"None")))</f>
        <v>Captured</v>
      </c>
      <c r="N1063" s="5" t="str" cm="1">
        <f t="array" ref="N1063">(_xlfn.IFS(ISTEXT(citizen_services_records_log!N1063),citizen_services_records_log!N1063,ISBLANK(citizen_services_records_log!N1063),"None"))</f>
        <v>Q076</v>
      </c>
      <c r="O1063" s="5" t="str" cm="1">
        <f t="array" ref="O1063">_xlfn.IFS(ISTEXT(citizen_services_records_log!O1063),PROPER(citizen_services_records_log!O1063),ISBLANK(citizen_services_records_log!O1063),"None")</f>
        <v>Marius Meyer</v>
      </c>
      <c r="P1063" s="4">
        <f>IF(ISBLANK(citizen_services_records_log!P1063),"None",IF(ISNUMBER(citizen_services_records_log!P1063),citizen_services_records_log!P1063,DATE(RIGHT(citizen_services_records_log!P1063,4),MID(citizen_services_records_log!P1063,4,2),LEFT(citizen_services_records_log!P1063,2))))</f>
        <v>46131</v>
      </c>
      <c r="Q1063" s="5" t="str" cm="1">
        <f t="array" ref="Q1063">SUBSTITUTE(_xlfn.IFS(ISTEXT(citizen_services_records_log!Q1063),PROPER(citizen_services_records_log!Q1063),ISBLANK(citizen_services_records_log!Q1063),"None"),"Id","ID",1)</f>
        <v>System Offline - Captured Manually, Will Upload Later</v>
      </c>
    </row>
    <row r="1064" spans="1:17" x14ac:dyDescent="0.3">
      <c r="A1064" s="5" t="str">
        <f>IF(ISBLANK(citizen_services_records_log!A1064),"None",(CONCATENATE(UPPER(_xlfn.TEXTBEFORE(SUBSTITUTE(citizen_services_records_log!A1064, "-", ""), {"0","1","2","3","4","5","6","7","8","9"}, 1)),"-",RIGHT(citizen_services_records_log!A1064,6))))</f>
        <v>DHA-000104</v>
      </c>
      <c r="B1064" s="2">
        <f>IF(ISBLANK(citizen_services_records_log!B1064),"None",IF(ISNUMBER(citizen_services_records_log!B1064),citizen_services_records_log!B1064,DATE(RIGHT(citizen_services_records_log!B1064,4),MID(citizen_services_records_log!B1064,4,2),LEFT(citizen_services_records_log!B1064,2))))</f>
        <v>46167</v>
      </c>
      <c r="C1064" s="5" t="str">
        <f>IF(citizen_services_records_log!C1064 = "SASSA Grant Status Enquiry","SASSA - Grant Status Enquiry",IF(citizen_services_records_log!C1064 = "SASSA Grant Application",  "SASSA - Grant Application", IF(citizen_services_records_log!C1064=0,"None", citizen_services_records_log!C1064)))</f>
        <v>Home Affairs - ID Application</v>
      </c>
      <c r="D1064" s="5" t="str" cm="1">
        <f t="array" ref="D1064">_xlfn.IFS(ISTEXT(citizen_services_records_log!D1064),PROPER(citizen_services_records_log!D1064),ISBLANK(citizen_services_records_log!D1064),"None")</f>
        <v>Sasolburg Home Affairs</v>
      </c>
      <c r="E1064" s="5" t="str" cm="1">
        <f t="array" ref="E1064">_xlfn.IFS(ISTEXT(citizen_services_records_log!E1064),PROPER(citizen_services_records_log!E1064),ISBLANK(citizen_services_records_log!E1064),"None")</f>
        <v>Nokuthula Kruger</v>
      </c>
      <c r="F1064" s="6" cm="1">
        <f t="array" ref="F1064">_xlfn.IFS(ISBLANK(citizen_services_records_log!F1064),"None", TYPE(citizen_services_records_log!F1064)=1,citizen_services_records_log!F1064,citizen_services_records_log!F1064="ID NOT PROVIDED","ID not provided" )</f>
        <v>8000000000000</v>
      </c>
      <c r="G1064" s="4">
        <f>IF(ISBLANK(citizen_services_records_log!G1064),"None",IF(ISNUMBER(citizen_services_records_log!G1064),citizen_services_records_log!G1064,DATE(RIGHT(citizen_services_records_log!G1064,4),MID(citizen_services_records_log!G1064,4,2),LEFT(citizen_services_records_log!G1064,2))))</f>
        <v>29557</v>
      </c>
      <c r="H1064" s="5" t="str" cm="1">
        <f t="array" ref="H1064">_xlfn.IFS(citizen_services_records_log!H1064="M", "Male", citizen_services_records_log!H1064 = "F", "Female", citizen_services_records_log!H1064="male", "Male", citizen_services_records_log!H1064="female","Female", ISBLANK(citizen_services_records_log!H1064),"None", citizen_services_records_log!H1064 = "Female", "Female", citizen_services_records_log!H1064="Male","Male")</f>
        <v>None</v>
      </c>
      <c r="I1064" s="6" t="str">
        <f>IF(OR(ISBLANK(citizen_services_records_log!I1064),UPPER(TRIM(citizen_services_records_log!I1064))="N/A"),"None",_xlfn.LET(_xlpm.d,RIGHT(SUBSTITUTE(SUBSTITUTE(SUBSTITUTE(SUBSTITUTE(citizen_services_records_log!I1064," ",""),"-",""),"(",""),")",""),9),"0"&amp;LEFT(_xlpm.d,2)&amp;" "&amp;MID(_xlpm.d,3,3)&amp;" "&amp;RIGHT(_xlpm.d,4)))</f>
        <v>060 678 1917</v>
      </c>
      <c r="J1064" s="5" t="str" cm="1">
        <f t="array" ref="J1064">_xlfn.IFS(ISTEXT(citizen_services_records_log!J1064),citizen_services_records_log!J1064,ISBLANK(citizen_services_records_log!J1064),"None")</f>
        <v>Ward 24</v>
      </c>
      <c r="K1064" s="5" t="str" cm="1">
        <f t="array" ref="K1064">_xlfn.IFS(ISTEXT(citizen_services_records_log!K1064),citizen_services_records_log!K1064, ISBLANK(citizen_services_records_log!K1064),"None")</f>
        <v>Older Persons Grant</v>
      </c>
      <c r="L1064" s="5" t="str" cm="1">
        <f t="array" ref="L1064">SUBSTITUTE(PROPER(_xlfn.IFS(ISTEXT(citizen_services_records_log!L1064),citizen_services_records_log!L1064, ISBLANK(citizen_services_records_log!L1064),"None")),"Id","ID",1)</f>
        <v>Complete</v>
      </c>
      <c r="M1064" s="5" t="str" cm="1">
        <f t="array" ref="M1064">IF(citizen_services_records_log!M1064 = "Re-opened","Re-opened",PROPER(_xlfn.IFS(ISTEXT(citizen_services_records_log!M1064),citizen_services_records_log!M1064, ISBLANK(citizen_services_records_log!M1064),"None")))</f>
        <v>Re-opened</v>
      </c>
      <c r="N1064" s="5" t="str" cm="1">
        <f t="array" ref="N1064">(_xlfn.IFS(ISTEXT(citizen_services_records_log!N1064),citizen_services_records_log!N1064,ISBLANK(citizen_services_records_log!N1064),"None"))</f>
        <v>Q172</v>
      </c>
      <c r="O1064" s="5" t="str" cm="1">
        <f t="array" ref="O1064">_xlfn.IFS(ISTEXT(citizen_services_records_log!O1064),PROPER(citizen_services_records_log!O1064),ISBLANK(citizen_services_records_log!O1064),"None")</f>
        <v>Marius Swart</v>
      </c>
      <c r="P1064" s="4" t="str">
        <f>IF(ISBLANK(citizen_services_records_log!P1064),"None",IF(ISNUMBER(citizen_services_records_log!P1064),citizen_services_records_log!P1064,DATE(RIGHT(citizen_services_records_log!P1064,4),MID(citizen_services_records_log!P1064,4,2),LEFT(citizen_services_records_log!P1064,2))))</f>
        <v>None</v>
      </c>
      <c r="Q1064" s="5" t="str" cm="1">
        <f t="array" ref="Q1064">SUBSTITUTE(_xlfn.IFS(ISTEXT(citizen_services_records_log!Q1064),PROPER(citizen_services_records_log!Q1064),ISBLANK(citizen_services_records_log!Q1064),"None"),"Id","ID",1)</f>
        <v>Biometric Capture Failed, Rescheduled</v>
      </c>
    </row>
    <row r="1065" spans="1:17" x14ac:dyDescent="0.3">
      <c r="A1065" s="5" t="str">
        <f>IF(ISBLANK(citizen_services_records_log!A1065),"None",(CONCATENATE(UPPER(_xlfn.TEXTBEFORE(SUBSTITUTE(citizen_services_records_log!A1065, "-", ""), {"0","1","2","3","4","5","6","7","8","9"}, 1)),"-",RIGHT(citizen_services_records_log!A1065,6))))</f>
        <v>MUN-000211</v>
      </c>
      <c r="B1065" s="2">
        <f>IF(ISBLANK(citizen_services_records_log!B1065),"None",IF(ISNUMBER(citizen_services_records_log!B1065),citizen_services_records_log!B1065,DATE(RIGHT(citizen_services_records_log!B1065,4),MID(citizen_services_records_log!B1065,4,2),LEFT(citizen_services_records_log!B1065,2))))</f>
        <v>46122</v>
      </c>
      <c r="C1065" s="5" t="str">
        <f>IF(citizen_services_records_log!C1065 = "SASSA Grant Status Enquiry","SASSA - Grant Status Enquiry",IF(citizen_services_records_log!C1065 = "SASSA Grant Application",  "SASSA - Grant Application", IF(citizen_services_records_log!C1065=0,"None", citizen_services_records_log!C1065)))</f>
        <v>Municipal - Account Query</v>
      </c>
      <c r="D1065" s="5" t="str" cm="1">
        <f t="array" ref="D1065">_xlfn.IFS(ISTEXT(citizen_services_records_log!D1065),PROPER(citizen_services_records_log!D1065),ISBLANK(citizen_services_records_log!D1065),"None")</f>
        <v>Sharpeville Clinic</v>
      </c>
      <c r="E1065" s="5" t="str" cm="1">
        <f t="array" ref="E1065">_xlfn.IFS(ISTEXT(citizen_services_records_log!E1065),PROPER(citizen_services_records_log!E1065),ISBLANK(citizen_services_records_log!E1065),"None")</f>
        <v>Refilwe Mahlangu</v>
      </c>
      <c r="F1065" s="6" cm="1">
        <f t="array" ref="F1065">_xlfn.IFS(ISBLANK(citizen_services_records_log!F1065),"None", TYPE(citizen_services_records_log!F1065)=1,citizen_services_records_log!F1065,citizen_services_records_log!F1065="ID NOT PROVIDED","ID not provided" )</f>
        <v>4610000000000</v>
      </c>
      <c r="G1065" s="4">
        <f>IF(ISBLANK(citizen_services_records_log!G1065),"None",IF(ISNUMBER(citizen_services_records_log!G1065),citizen_services_records_log!G1065,DATE(RIGHT(citizen_services_records_log!G1065,4),MID(citizen_services_records_log!G1065,4,2),LEFT(citizen_services_records_log!G1065,2))))</f>
        <v>17087</v>
      </c>
      <c r="H1065" s="5" t="str" cm="1">
        <f t="array" ref="H1065">_xlfn.IFS(citizen_services_records_log!H1065="M", "Male", citizen_services_records_log!H1065 = "F", "Female", citizen_services_records_log!H1065="male", "Male", citizen_services_records_log!H1065="female","Female", ISBLANK(citizen_services_records_log!H1065),"None", citizen_services_records_log!H1065 = "Female", "Female", citizen_services_records_log!H1065="Male","Male")</f>
        <v>Female</v>
      </c>
      <c r="I1065" s="6" t="str">
        <f>IF(OR(ISBLANK(citizen_services_records_log!I1065),UPPER(TRIM(citizen_services_records_log!I1065))="N/A"),"None",_xlfn.LET(_xlpm.d,RIGHT(SUBSTITUTE(SUBSTITUTE(SUBSTITUTE(SUBSTITUTE(citizen_services_records_log!I1065," ",""),"-",""),"(",""),")",""),9),"0"&amp;LEFT(_xlpm.d,2)&amp;" "&amp;MID(_xlpm.d,3,3)&amp;" "&amp;RIGHT(_xlpm.d,4)))</f>
        <v>061 361 0863</v>
      </c>
      <c r="J1065" s="5" t="str" cm="1">
        <f t="array" ref="J1065">_xlfn.IFS(ISTEXT(citizen_services_records_log!J1065),citizen_services_records_log!J1065,ISBLANK(citizen_services_records_log!J1065),"None")</f>
        <v>Ward 14</v>
      </c>
      <c r="K1065" s="5" t="str" cm="1">
        <f t="array" ref="K1065">_xlfn.IFS(ISTEXT(citizen_services_records_log!K1065),citizen_services_records_log!K1065, ISBLANK(citizen_services_records_log!K1065),"None")</f>
        <v>None</v>
      </c>
      <c r="L1065" s="5" t="str" cm="1">
        <f t="array" ref="L1065">SUBSTITUTE(PROPER(_xlfn.IFS(ISTEXT(citizen_services_records_log!L1065),citizen_services_records_log!L1065, ISBLANK(citizen_services_records_log!L1065),"None")),"Id","ID",1)</f>
        <v>Complete</v>
      </c>
      <c r="M1065" s="5" t="str" cm="1">
        <f t="array" ref="M1065">IF(citizen_services_records_log!M1065 = "Re-opened","Re-opened",PROPER(_xlfn.IFS(ISTEXT(citizen_services_records_log!M1065),citizen_services_records_log!M1065, ISBLANK(citizen_services_records_log!M1065),"None")))</f>
        <v>Awaiting Documents</v>
      </c>
      <c r="N1065" s="5" t="str" cm="1">
        <f t="array" ref="N1065">(_xlfn.IFS(ISTEXT(citizen_services_records_log!N1065),citizen_services_records_log!N1065,ISBLANK(citizen_services_records_log!N1065),"None"))</f>
        <v>Q298</v>
      </c>
      <c r="O1065" s="5" t="str" cm="1">
        <f t="array" ref="O1065">_xlfn.IFS(ISTEXT(citizen_services_records_log!O1065),PROPER(citizen_services_records_log!O1065),ISBLANK(citizen_services_records_log!O1065),"None")</f>
        <v>Chris Meyer</v>
      </c>
      <c r="P1065" s="4" t="str">
        <f>IF(ISBLANK(citizen_services_records_log!P1065),"None",IF(ISNUMBER(citizen_services_records_log!P1065),citizen_services_records_log!P1065,DATE(RIGHT(citizen_services_records_log!P1065,4),MID(citizen_services_records_log!P1065,4,2),LEFT(citizen_services_records_log!P1065,2))))</f>
        <v>None</v>
      </c>
      <c r="Q1065" s="5" t="str" cm="1">
        <f t="array" ref="Q1065">SUBSTITUTE(_xlfn.IFS(ISTEXT(citizen_services_records_log!Q1065),PROPER(citizen_services_records_log!Q1065),ISBLANK(citizen_services_records_log!Q1065),"None"),"Id","ID",1)</f>
        <v>Grant Payment Query - Referred To Sassa Call Centre</v>
      </c>
    </row>
    <row r="1066" spans="1:17" x14ac:dyDescent="0.3">
      <c r="A1066" s="5" t="str">
        <f>IF(ISBLANK(citizen_services_records_log!A1066),"None",(CONCATENATE(UPPER(_xlfn.TEXTBEFORE(SUBSTITUTE(citizen_services_records_log!A1066, "-", ""), {"0","1","2","3","4","5","6","7","8","9"}, 1)),"-",RIGHT(citizen_services_records_log!A1066,6))))</f>
        <v>DHA-000042</v>
      </c>
      <c r="B1066" s="2">
        <f>IF(ISBLANK(citizen_services_records_log!B1066),"None",IF(ISNUMBER(citizen_services_records_log!B1066),citizen_services_records_log!B1066,DATE(RIGHT(citizen_services_records_log!B1066,4),MID(citizen_services_records_log!B1066,4,2),LEFT(citizen_services_records_log!B1066,2))))</f>
        <v>46108</v>
      </c>
      <c r="C1066" s="5" t="str">
        <f>IF(citizen_services_records_log!C1066 = "SASSA Grant Status Enquiry","SASSA - Grant Status Enquiry",IF(citizen_services_records_log!C1066 = "SASSA Grant Application",  "SASSA - Grant Application", IF(citizen_services_records_log!C1066=0,"None", citizen_services_records_log!C1066)))</f>
        <v>Home Affairs - Birth Certificate</v>
      </c>
      <c r="D1066" s="5" t="str" cm="1">
        <f t="array" ref="D1066">_xlfn.IFS(ISTEXT(citizen_services_records_log!D1066),PROPER(citizen_services_records_log!D1066),ISBLANK(citizen_services_records_log!D1066),"None")</f>
        <v>Sasolburg Home Affairs</v>
      </c>
      <c r="E1066" s="5" t="str" cm="1">
        <f t="array" ref="E1066">_xlfn.IFS(ISTEXT(citizen_services_records_log!E1066),PROPER(citizen_services_records_log!E1066),ISBLANK(citizen_services_records_log!E1066),"None")</f>
        <v>Tumelo Ndlovu</v>
      </c>
      <c r="F1066" s="6" cm="1">
        <f t="array" ref="F1066">_xlfn.IFS(ISBLANK(citizen_services_records_log!F1066),"None", TYPE(citizen_services_records_log!F1066)=1,citizen_services_records_log!F1066,citizen_services_records_log!F1066="ID NOT PROVIDED","ID not provided" )</f>
        <v>7810000000000</v>
      </c>
      <c r="G1066" s="4">
        <f>IF(ISBLANK(citizen_services_records_log!G1066),"None",IF(ISNUMBER(citizen_services_records_log!G1066),citizen_services_records_log!G1066,DATE(RIGHT(citizen_services_records_log!G1066,4),MID(citizen_services_records_log!G1066,4,2),LEFT(citizen_services_records_log!G1066,2))))</f>
        <v>28818</v>
      </c>
      <c r="H1066" s="5" t="str" cm="1">
        <f t="array" ref="H1066">_xlfn.IFS(citizen_services_records_log!H1066="M", "Male", citizen_services_records_log!H1066 = "F", "Female", citizen_services_records_log!H1066="male", "Male", citizen_services_records_log!H1066="female","Female", ISBLANK(citizen_services_records_log!H1066),"None", citizen_services_records_log!H1066 = "Female", "Female", citizen_services_records_log!H1066="Male","Male")</f>
        <v>Male</v>
      </c>
      <c r="I1066" s="6" t="str">
        <f>IF(OR(ISBLANK(citizen_services_records_log!I1066),UPPER(TRIM(citizen_services_records_log!I1066))="N/A"),"None",_xlfn.LET(_xlpm.d,RIGHT(SUBSTITUTE(SUBSTITUTE(SUBSTITUTE(SUBSTITUTE(citizen_services_records_log!I1066," ",""),"-",""),"(",""),")",""),9),"0"&amp;LEFT(_xlpm.d,2)&amp;" "&amp;MID(_xlpm.d,3,3)&amp;" "&amp;RIGHT(_xlpm.d,4)))</f>
        <v>None</v>
      </c>
      <c r="J1066" s="5" t="str" cm="1">
        <f t="array" ref="J1066">_xlfn.IFS(ISTEXT(citizen_services_records_log!J1066),citizen_services_records_log!J1066,ISBLANK(citizen_services_records_log!J1066),"None")</f>
        <v>Ward 20</v>
      </c>
      <c r="K1066" s="5" t="str" cm="1">
        <f t="array" ref="K1066">_xlfn.IFS(ISTEXT(citizen_services_records_log!K1066),citizen_services_records_log!K1066, ISBLANK(citizen_services_records_log!K1066),"None")</f>
        <v>SRD Grant</v>
      </c>
      <c r="L1066" s="5" t="str" cm="1">
        <f t="array" ref="L1066">SUBSTITUTE(PROPER(_xlfn.IFS(ISTEXT(citizen_services_records_log!L1066),citizen_services_records_log!L1066, ISBLANK(citizen_services_records_log!L1066),"None")),"Id","ID",1)</f>
        <v>Incomplete - Missing Proof Of Residence</v>
      </c>
      <c r="M1066" s="5" t="str" cm="1">
        <f t="array" ref="M1066">IF(citizen_services_records_log!M1066 = "Re-opened","Re-opened",PROPER(_xlfn.IFS(ISTEXT(citizen_services_records_log!M1066),citizen_services_records_log!M1066, ISBLANK(citizen_services_records_log!M1066),"None")))</f>
        <v>Awaiting Documents</v>
      </c>
      <c r="N1066" s="5" t="str" cm="1">
        <f t="array" ref="N1066">(_xlfn.IFS(ISTEXT(citizen_services_records_log!N1066),citizen_services_records_log!N1066,ISBLANK(citizen_services_records_log!N1066),"None"))</f>
        <v>Q084</v>
      </c>
      <c r="O1066" s="5" t="str" cm="1">
        <f t="array" ref="O1066">_xlfn.IFS(ISTEXT(citizen_services_records_log!O1066),PROPER(citizen_services_records_log!O1066),ISBLANK(citizen_services_records_log!O1066),"None")</f>
        <v>Marius Sithole</v>
      </c>
      <c r="P1066" s="4">
        <f>IF(ISBLANK(citizen_services_records_log!P1066),"None",IF(ISNUMBER(citizen_services_records_log!P1066),citizen_services_records_log!P1066,DATE(RIGHT(citizen_services_records_log!P1066,4),MID(citizen_services_records_log!P1066,4,2),LEFT(citizen_services_records_log!P1066,2))))</f>
        <v>46138</v>
      </c>
      <c r="Q1066" s="5" t="str" cm="1">
        <f t="array" ref="Q1066">SUBSTITUTE(_xlfn.IFS(ISTEXT(citizen_services_records_log!Q1066),PROPER(citizen_services_records_log!Q1066),ISBLANK(citizen_services_records_log!Q1066),"None"),"Id","ID",1)</f>
        <v>Urgent Case - Fast-Tracked Per Supervisor Approval</v>
      </c>
    </row>
    <row r="1067" spans="1:17" x14ac:dyDescent="0.3">
      <c r="A1067" s="5" t="str">
        <f>IF(ISBLANK(citizen_services_records_log!A1067),"None",(CONCATENATE(UPPER(_xlfn.TEXTBEFORE(SUBSTITUTE(citizen_services_records_log!A1067, "-", ""), {"0","1","2","3","4","5","6","7","8","9"}, 1)),"-",RIGHT(citizen_services_records_log!A1067,6))))</f>
        <v>DHA-000378</v>
      </c>
      <c r="B1067" s="2">
        <f>IF(ISBLANK(citizen_services_records_log!B1067),"None",IF(ISNUMBER(citizen_services_records_log!B1067),citizen_services_records_log!B1067,DATE(RIGHT(citizen_services_records_log!B1067,4),MID(citizen_services_records_log!B1067,4,2),LEFT(citizen_services_records_log!B1067,2))))</f>
        <v>46212</v>
      </c>
      <c r="C1067" s="5" t="str">
        <f>IF(citizen_services_records_log!C1067 = "SASSA Grant Status Enquiry","SASSA - Grant Status Enquiry",IF(citizen_services_records_log!C1067 = "SASSA Grant Application",  "SASSA - Grant Application", IF(citizen_services_records_log!C1067=0,"None", citizen_services_records_log!C1067)))</f>
        <v>Home Affairs - Birth Certificate</v>
      </c>
      <c r="D1067" s="5" t="str" cm="1">
        <f t="array" ref="D1067">_xlfn.IFS(ISTEXT(citizen_services_records_log!D1067),PROPER(citizen_services_records_log!D1067),ISBLANK(citizen_services_records_log!D1067),"None")</f>
        <v>Sasolburg Home Affairs</v>
      </c>
      <c r="E1067" s="5" t="str" cm="1">
        <f t="array" ref="E1067">_xlfn.IFS(ISTEXT(citizen_services_records_log!E1067),PROPER(citizen_services_records_log!E1067),ISBLANK(citizen_services_records_log!E1067),"None")</f>
        <v>Thabo Van Der Merwe</v>
      </c>
      <c r="F1067" s="6" cm="1">
        <f t="array" ref="F1067">_xlfn.IFS(ISBLANK(citizen_services_records_log!F1067),"None", TYPE(citizen_services_records_log!F1067)=1,citizen_services_records_log!F1067,citizen_services_records_log!F1067="ID NOT PROVIDED","ID not provided" )</f>
        <v>6710000000000</v>
      </c>
      <c r="G1067" s="4">
        <f>IF(ISBLANK(citizen_services_records_log!G1067),"None",IF(ISNUMBER(citizen_services_records_log!G1067),citizen_services_records_log!G1067,DATE(RIGHT(citizen_services_records_log!G1067,4),MID(citizen_services_records_log!G1067,4,2),LEFT(citizen_services_records_log!G1067,2))))</f>
        <v>24790</v>
      </c>
      <c r="H1067" s="5" t="str" cm="1">
        <f t="array" ref="H1067">_xlfn.IFS(citizen_services_records_log!H1067="M", "Male", citizen_services_records_log!H1067 = "F", "Female", citizen_services_records_log!H1067="male", "Male", citizen_services_records_log!H1067="female","Female", ISBLANK(citizen_services_records_log!H1067),"None", citizen_services_records_log!H1067 = "Female", "Female", citizen_services_records_log!H1067="Male","Male")</f>
        <v>Male</v>
      </c>
      <c r="I1067" s="6" t="str">
        <f>IF(OR(ISBLANK(citizen_services_records_log!I1067),UPPER(TRIM(citizen_services_records_log!I1067))="N/A"),"None",_xlfn.LET(_xlpm.d,RIGHT(SUBSTITUTE(SUBSTITUTE(SUBSTITUTE(SUBSTITUTE(citizen_services_records_log!I1067," ",""),"-",""),"(",""),")",""),9),"0"&amp;LEFT(_xlpm.d,2)&amp;" "&amp;MID(_xlpm.d,3,3)&amp;" "&amp;RIGHT(_xlpm.d,4)))</f>
        <v>068 453 3043</v>
      </c>
      <c r="J1067" s="5" t="str" cm="1">
        <f t="array" ref="J1067">_xlfn.IFS(ISTEXT(citizen_services_records_log!J1067),citizen_services_records_log!J1067,ISBLANK(citizen_services_records_log!J1067),"None")</f>
        <v>Ward 12</v>
      </c>
      <c r="K1067" s="5" t="str" cm="1">
        <f t="array" ref="K1067">_xlfn.IFS(ISTEXT(citizen_services_records_log!K1067),citizen_services_records_log!K1067, ISBLANK(citizen_services_records_log!K1067),"None")</f>
        <v>None</v>
      </c>
      <c r="L1067" s="5" t="str" cm="1">
        <f t="array" ref="L1067">SUBSTITUTE(PROPER(_xlfn.IFS(ISTEXT(citizen_services_records_log!L1067),citizen_services_records_log!L1067, ISBLANK(citizen_services_records_log!L1067),"None")),"Id","ID",1)</f>
        <v>Rejected</v>
      </c>
      <c r="M1067" s="5" t="str" cm="1">
        <f t="array" ref="M1067">IF(citizen_services_records_log!M1067 = "Re-opened","Re-opened",PROPER(_xlfn.IFS(ISTEXT(citizen_services_records_log!M1067),citizen_services_records_log!M1067, ISBLANK(citizen_services_records_log!M1067),"None")))</f>
        <v>Pending</v>
      </c>
      <c r="N1067" s="5" t="str" cm="1">
        <f t="array" ref="N1067">(_xlfn.IFS(ISTEXT(citizen_services_records_log!N1067),citizen_services_records_log!N1067,ISBLANK(citizen_services_records_log!N1067),"None"))</f>
        <v>Q171</v>
      </c>
      <c r="O1067" s="5" t="str" cm="1">
        <f t="array" ref="O1067">_xlfn.IFS(ISTEXT(citizen_services_records_log!O1067),PROPER(citizen_services_records_log!O1067),ISBLANK(citizen_services_records_log!O1067),"None")</f>
        <v>Refilwe Swart</v>
      </c>
      <c r="P1067" s="4" t="str">
        <f>IF(ISBLANK(citizen_services_records_log!P1067),"None",IF(ISNUMBER(citizen_services_records_log!P1067),citizen_services_records_log!P1067,DATE(RIGHT(citizen_services_records_log!P1067,4),MID(citizen_services_records_log!P1067,4,2),LEFT(citizen_services_records_log!P1067,2))))</f>
        <v>None</v>
      </c>
      <c r="Q1067" s="5" t="str" cm="1">
        <f t="array" ref="Q1067">SUBSTITUTE(_xlfn.IFS(ISTEXT(citizen_services_records_log!Q1067),PROPER(citizen_services_records_log!Q1067),ISBLANK(citizen_services_records_log!Q1067),"None"),"Id","ID",1)</f>
        <v>Grant Payment Query - Referred To Sassa Call Centre</v>
      </c>
    </row>
    <row r="1068" spans="1:17" x14ac:dyDescent="0.3">
      <c r="A1068" s="5" t="str">
        <f>IF(ISBLANK(citizen_services_records_log!A1068),"None",(CONCATENATE(UPPER(_xlfn.TEXTBEFORE(SUBSTITUTE(citizen_services_records_log!A1068, "-", ""), {"0","1","2","3","4","5","6","7","8","9"}, 1)),"-",RIGHT(citizen_services_records_log!A1068,6))))</f>
        <v>SASSA-000147</v>
      </c>
      <c r="B1068" s="2">
        <f>IF(ISBLANK(citizen_services_records_log!B1068),"None",IF(ISNUMBER(citizen_services_records_log!B1068),citizen_services_records_log!B1068,DATE(RIGHT(citizen_services_records_log!B1068,4),MID(citizen_services_records_log!B1068,4,2),LEFT(citizen_services_records_log!B1068,2))))</f>
        <v>46252</v>
      </c>
      <c r="C1068" s="5" t="str">
        <f>IF(citizen_services_records_log!C1068 = "SASSA Grant Status Enquiry","SASSA - Grant Status Enquiry",IF(citizen_services_records_log!C1068 = "SASSA Grant Application",  "SASSA - Grant Application", IF(citizen_services_records_log!C1068=0,"None", citizen_services_records_log!C1068)))</f>
        <v>SASSA - Grant Application</v>
      </c>
      <c r="D1068" s="5" t="str" cm="1">
        <f t="array" ref="D1068">_xlfn.IFS(ISTEXT(citizen_services_records_log!D1068),PROPER(citizen_services_records_log!D1068),ISBLANK(citizen_services_records_log!D1068),"None")</f>
        <v>Vanderbijlpark Home Affairs</v>
      </c>
      <c r="E1068" s="5" t="str" cm="1">
        <f t="array" ref="E1068">_xlfn.IFS(ISTEXT(citizen_services_records_log!E1068),PROPER(citizen_services_records_log!E1068),ISBLANK(citizen_services_records_log!E1068),"None")</f>
        <v>Sipho Steyn</v>
      </c>
      <c r="F1068" s="6" cm="1">
        <f t="array" ref="F1068">_xlfn.IFS(ISBLANK(citizen_services_records_log!F1068),"None", TYPE(citizen_services_records_log!F1068)=1,citizen_services_records_log!F1068,citizen_services_records_log!F1068="ID NOT PROVIDED","ID not provided" )</f>
        <v>5810000000000</v>
      </c>
      <c r="G1068" s="4">
        <f>IF(ISBLANK(citizen_services_records_log!G1068),"None",IF(ISNUMBER(citizen_services_records_log!G1068),citizen_services_records_log!G1068,DATE(RIGHT(citizen_services_records_log!G1068,4),MID(citizen_services_records_log!G1068,4,2),LEFT(citizen_services_records_log!G1068,2))))</f>
        <v>21427</v>
      </c>
      <c r="H1068" s="5" t="str" cm="1">
        <f t="array" ref="H1068">_xlfn.IFS(citizen_services_records_log!H1068="M", "Male", citizen_services_records_log!H1068 = "F", "Female", citizen_services_records_log!H1068="male", "Male", citizen_services_records_log!H1068="female","Female", ISBLANK(citizen_services_records_log!H1068),"None", citizen_services_records_log!H1068 = "Female", "Female", citizen_services_records_log!H1068="Male","Male")</f>
        <v>Male</v>
      </c>
      <c r="I1068" s="6" t="str">
        <f>IF(OR(ISBLANK(citizen_services_records_log!I1068),UPPER(TRIM(citizen_services_records_log!I1068))="N/A"),"None",_xlfn.LET(_xlpm.d,RIGHT(SUBSTITUTE(SUBSTITUTE(SUBSTITUTE(SUBSTITUTE(citizen_services_records_log!I1068," ",""),"-",""),"(",""),")",""),9),"0"&amp;LEFT(_xlpm.d,2)&amp;" "&amp;MID(_xlpm.d,3,3)&amp;" "&amp;RIGHT(_xlpm.d,4)))</f>
        <v>067 781 0841</v>
      </c>
      <c r="J1068" s="5" t="str" cm="1">
        <f t="array" ref="J1068">_xlfn.IFS(ISTEXT(citizen_services_records_log!J1068),citizen_services_records_log!J1068,ISBLANK(citizen_services_records_log!J1068),"None")</f>
        <v>Ward 16</v>
      </c>
      <c r="K1068" s="5" t="str" cm="1">
        <f t="array" ref="K1068">_xlfn.IFS(ISTEXT(citizen_services_records_log!K1068),citizen_services_records_log!K1068, ISBLANK(citizen_services_records_log!K1068),"None")</f>
        <v>SRD Grant</v>
      </c>
      <c r="L1068" s="5" t="str" cm="1">
        <f t="array" ref="L1068">SUBSTITUTE(PROPER(_xlfn.IFS(ISTEXT(citizen_services_records_log!L1068),citizen_services_records_log!L1068, ISBLANK(citizen_services_records_log!L1068),"None")),"Id","ID",1)</f>
        <v>Incomplete - Missing Proof Of Residence</v>
      </c>
      <c r="M1068" s="5" t="str" cm="1">
        <f t="array" ref="M1068">IF(citizen_services_records_log!M1068 = "Re-opened","Re-opened",PROPER(_xlfn.IFS(ISTEXT(citizen_services_records_log!M1068),citizen_services_records_log!M1068, ISBLANK(citizen_services_records_log!M1068),"None")))</f>
        <v>Closed</v>
      </c>
      <c r="N1068" s="5" t="str" cm="1">
        <f t="array" ref="N1068">(_xlfn.IFS(ISTEXT(citizen_services_records_log!N1068),citizen_services_records_log!N1068,ISBLANK(citizen_services_records_log!N1068),"None"))</f>
        <v>Q007</v>
      </c>
      <c r="O1068" s="5" t="str" cm="1">
        <f t="array" ref="O1068">_xlfn.IFS(ISTEXT(citizen_services_records_log!O1068),PROPER(citizen_services_records_log!O1068),ISBLANK(citizen_services_records_log!O1068),"None")</f>
        <v>Marius Swart</v>
      </c>
      <c r="P1068" s="4">
        <f>IF(ISBLANK(citizen_services_records_log!P1068),"None",IF(ISNUMBER(citizen_services_records_log!P1068),citizen_services_records_log!P1068,DATE(RIGHT(citizen_services_records_log!P1068,4),MID(citizen_services_records_log!P1068,4,2),LEFT(citizen_services_records_log!P1068,2))))</f>
        <v>46304</v>
      </c>
      <c r="Q1068" s="5" t="str" cm="1">
        <f t="array" ref="Q1068">SUBSTITUTE(_xlfn.IFS(ISTEXT(citizen_services_records_log!Q1068),PROPER(citizen_services_records_log!Q1068),ISBLANK(citizen_services_records_log!Q1068),"None"),"Id","ID",1)</f>
        <v>Urgent Case - Fast-Tracked Per Supervisor Approval</v>
      </c>
    </row>
    <row r="1069" spans="1:17" x14ac:dyDescent="0.3">
      <c r="A1069" s="5" t="str">
        <f>IF(ISBLANK(citizen_services_records_log!A1069),"None",(CONCATENATE(UPPER(_xlfn.TEXTBEFORE(SUBSTITUTE(citizen_services_records_log!A1069, "-", ""), {"0","1","2","3","4","5","6","7","8","9"}, 1)),"-",RIGHT(citizen_services_records_log!A1069,6))))</f>
        <v>MUN-000206</v>
      </c>
      <c r="B1069" s="2">
        <f>IF(ISBLANK(citizen_services_records_log!B1069),"None",IF(ISNUMBER(citizen_services_records_log!B1069),citizen_services_records_log!B1069,DATE(RIGHT(citizen_services_records_log!B1069,4),MID(citizen_services_records_log!B1069,4,2),LEFT(citizen_services_records_log!B1069,2))))</f>
        <v>46125</v>
      </c>
      <c r="C1069" s="5" t="str">
        <f>IF(citizen_services_records_log!C1069 = "SASSA Grant Status Enquiry","SASSA - Grant Status Enquiry",IF(citizen_services_records_log!C1069 = "SASSA Grant Application",  "SASSA - Grant Application", IF(citizen_services_records_log!C1069=0,"None", citizen_services_records_log!C1069)))</f>
        <v>Municipal - Service Request</v>
      </c>
      <c r="D1069" s="5" t="str" cm="1">
        <f t="array" ref="D1069">_xlfn.IFS(ISTEXT(citizen_services_records_log!D1069),PROPER(citizen_services_records_log!D1069),ISBLANK(citizen_services_records_log!D1069),"None")</f>
        <v>Vanderbijlpark Home Affairs</v>
      </c>
      <c r="E1069" s="5" t="str" cm="1">
        <f t="array" ref="E1069">_xlfn.IFS(ISTEXT(citizen_services_records_log!E1069),PROPER(citizen_services_records_log!E1069),ISBLANK(citizen_services_records_log!E1069),"None")</f>
        <v>None</v>
      </c>
      <c r="F1069" s="6" t="str" cm="1">
        <f t="array" ref="F1069">_xlfn.IFS(ISBLANK(citizen_services_records_log!F1069),"None", TYPE(citizen_services_records_log!F1069)=1,citizen_services_records_log!F1069,citizen_services_records_log!F1069="ID NOT PROVIDED","ID not provided" )</f>
        <v>ID not provided</v>
      </c>
      <c r="G1069" s="4">
        <f>IF(ISBLANK(citizen_services_records_log!G1069),"None",IF(ISNUMBER(citizen_services_records_log!G1069),citizen_services_records_log!G1069,DATE(RIGHT(citizen_services_records_log!G1069,4),MID(citizen_services_records_log!G1069,4,2),LEFT(citizen_services_records_log!G1069,2))))</f>
        <v>30791</v>
      </c>
      <c r="H1069" s="5" t="str" cm="1">
        <f t="array" ref="H1069">_xlfn.IFS(citizen_services_records_log!H1069="M", "Male", citizen_services_records_log!H1069 = "F", "Female", citizen_services_records_log!H1069="male", "Male", citizen_services_records_log!H1069="female","Female", ISBLANK(citizen_services_records_log!H1069),"None", citizen_services_records_log!H1069 = "Female", "Female", citizen_services_records_log!H1069="Male","Male")</f>
        <v>Female</v>
      </c>
      <c r="I1069" s="6" t="str">
        <f>IF(OR(ISBLANK(citizen_services_records_log!I1069),UPPER(TRIM(citizen_services_records_log!I1069))="N/A"),"None",_xlfn.LET(_xlpm.d,RIGHT(SUBSTITUTE(SUBSTITUTE(SUBSTITUTE(SUBSTITUTE(citizen_services_records_log!I1069," ",""),"-",""),"(",""),")",""),9),"0"&amp;LEFT(_xlpm.d,2)&amp;" "&amp;MID(_xlpm.d,3,3)&amp;" "&amp;RIGHT(_xlpm.d,4)))</f>
        <v>070 690 9045</v>
      </c>
      <c r="J1069" s="5" t="str" cm="1">
        <f t="array" ref="J1069">_xlfn.IFS(ISTEXT(citizen_services_records_log!J1069),citizen_services_records_log!J1069,ISBLANK(citizen_services_records_log!J1069),"None")</f>
        <v>Ward 16</v>
      </c>
      <c r="K1069" s="5" t="str" cm="1">
        <f t="array" ref="K1069">_xlfn.IFS(ISTEXT(citizen_services_records_log!K1069),citizen_services_records_log!K1069, ISBLANK(citizen_services_records_log!K1069),"None")</f>
        <v>Older Person's Grant</v>
      </c>
      <c r="L1069" s="5" t="str" cm="1">
        <f t="array" ref="L1069">SUBSTITUTE(PROPER(_xlfn.IFS(ISTEXT(citizen_services_records_log!L1069),citizen_services_records_log!L1069, ISBLANK(citizen_services_records_log!L1069),"None")),"Id","ID",1)</f>
        <v>Complete</v>
      </c>
      <c r="M1069" s="5" t="str" cm="1">
        <f t="array" ref="M1069">IF(citizen_services_records_log!M1069 = "Re-opened","Re-opened",PROPER(_xlfn.IFS(ISTEXT(citizen_services_records_log!M1069),citizen_services_records_log!M1069, ISBLANK(citizen_services_records_log!M1069),"None")))</f>
        <v>Captured</v>
      </c>
      <c r="N1069" s="5" t="str" cm="1">
        <f t="array" ref="N1069">(_xlfn.IFS(ISTEXT(citizen_services_records_log!N1069),citizen_services_records_log!N1069,ISBLANK(citizen_services_records_log!N1069),"None"))</f>
        <v>Q257</v>
      </c>
      <c r="O1069" s="5" t="str" cm="1">
        <f t="array" ref="O1069">_xlfn.IFS(ISTEXT(citizen_services_records_log!O1069),PROPER(citizen_services_records_log!O1069),ISBLANK(citizen_services_records_log!O1069),"None")</f>
        <v>Marius Radebe</v>
      </c>
      <c r="P1069" s="4" t="str">
        <f>IF(ISBLANK(citizen_services_records_log!P1069),"None",IF(ISNUMBER(citizen_services_records_log!P1069),citizen_services_records_log!P1069,DATE(RIGHT(citizen_services_records_log!P1069,4),MID(citizen_services_records_log!P1069,4,2),LEFT(citizen_services_records_log!P1069,2))))</f>
        <v>None</v>
      </c>
      <c r="Q1069" s="5" t="str" cm="1">
        <f t="array" ref="Q1069">SUBSTITUTE(_xlfn.IFS(ISTEXT(citizen_services_records_log!Q1069),PROPER(citizen_services_records_log!Q1069),ISBLANK(citizen_services_records_log!Q1069),"None"),"Id","ID",1)</f>
        <v>System Offline - Captured Manually, Will Upload Later</v>
      </c>
    </row>
    <row r="1070" spans="1:17" x14ac:dyDescent="0.3">
      <c r="A1070" s="5" t="str">
        <f>IF(ISBLANK(citizen_services_records_log!A1070),"None",(CONCATENATE(UPPER(_xlfn.TEXTBEFORE(SUBSTITUTE(citizen_services_records_log!A1070, "-", ""), {"0","1","2","3","4","5","6","7","8","9"}, 1)),"-",RIGHT(citizen_services_records_log!A1070,6))))</f>
        <v>SASSA-000028</v>
      </c>
      <c r="B1070" s="2">
        <f>IF(ISBLANK(citizen_services_records_log!B1070),"None",IF(ISNUMBER(citizen_services_records_log!B1070),citizen_services_records_log!B1070,DATE(RIGHT(citizen_services_records_log!B1070,4),MID(citizen_services_records_log!B1070,4,2),LEFT(citizen_services_records_log!B1070,2))))</f>
        <v>45988</v>
      </c>
      <c r="C1070" s="5" t="str">
        <f>IF(citizen_services_records_log!C1070 = "SASSA Grant Status Enquiry","SASSA - Grant Status Enquiry",IF(citizen_services_records_log!C1070 = "SASSA Grant Application",  "SASSA - Grant Application", IF(citizen_services_records_log!C1070=0,"None", citizen_services_records_log!C1070)))</f>
        <v>SASSA - Grant Application</v>
      </c>
      <c r="D1070" s="5" t="str" cm="1">
        <f t="array" ref="D1070">_xlfn.IFS(ISTEXT(citizen_services_records_log!D1070),PROPER(citizen_services_records_log!D1070),ISBLANK(citizen_services_records_log!D1070),"None")</f>
        <v>Emfuleni Municipal Office</v>
      </c>
      <c r="E1070" s="5" t="str" cm="1">
        <f t="array" ref="E1070">_xlfn.IFS(ISTEXT(citizen_services_records_log!E1070),PROPER(citizen_services_records_log!E1070),ISBLANK(citizen_services_records_log!E1070),"None")</f>
        <v>Sipho Radebe</v>
      </c>
      <c r="F1070" s="6" cm="1">
        <f t="array" ref="F1070">_xlfn.IFS(ISBLANK(citizen_services_records_log!F1070),"None", TYPE(citizen_services_records_log!F1070)=1,citizen_services_records_log!F1070,citizen_services_records_log!F1070="ID NOT PROVIDED","ID not provided" )</f>
        <v>8600000000000</v>
      </c>
      <c r="G1070" s="4">
        <f>IF(ISBLANK(citizen_services_records_log!G1070),"None",IF(ISNUMBER(citizen_services_records_log!G1070),citizen_services_records_log!G1070,DATE(RIGHT(citizen_services_records_log!G1070,4),MID(citizen_services_records_log!G1070,4,2),LEFT(citizen_services_records_log!G1070,2))))</f>
        <v>31687</v>
      </c>
      <c r="H1070" s="5" t="str" cm="1">
        <f t="array" ref="H1070">_xlfn.IFS(citizen_services_records_log!H1070="M", "Male", citizen_services_records_log!H1070 = "F", "Female", citizen_services_records_log!H1070="male", "Male", citizen_services_records_log!H1070="female","Female", ISBLANK(citizen_services_records_log!H1070),"None", citizen_services_records_log!H1070 = "Female", "Female", citizen_services_records_log!H1070="Male","Male")</f>
        <v>Male</v>
      </c>
      <c r="I1070" s="6" t="str">
        <f>IF(OR(ISBLANK(citizen_services_records_log!I1070),UPPER(TRIM(citizen_services_records_log!I1070))="N/A"),"None",_xlfn.LET(_xlpm.d,RIGHT(SUBSTITUTE(SUBSTITUTE(SUBSTITUTE(SUBSTITUTE(citizen_services_records_log!I1070," ",""),"-",""),"(",""),")",""),9),"0"&amp;LEFT(_xlpm.d,2)&amp;" "&amp;MID(_xlpm.d,3,3)&amp;" "&amp;RIGHT(_xlpm.d,4)))</f>
        <v>072 804 1195</v>
      </c>
      <c r="J1070" s="5" t="str" cm="1">
        <f t="array" ref="J1070">_xlfn.IFS(ISTEXT(citizen_services_records_log!J1070),citizen_services_records_log!J1070,ISBLANK(citizen_services_records_log!J1070),"None")</f>
        <v>Ward 19</v>
      </c>
      <c r="K1070" s="5" t="str" cm="1">
        <f t="array" ref="K1070">_xlfn.IFS(ISTEXT(citizen_services_records_log!K1070),citizen_services_records_log!K1070, ISBLANK(citizen_services_records_log!K1070),"None")</f>
        <v>Older Persons Grant</v>
      </c>
      <c r="L1070" s="5" t="str" cm="1">
        <f t="array" ref="L1070">SUBSTITUTE(PROPER(_xlfn.IFS(ISTEXT(citizen_services_records_log!L1070),citizen_services_records_log!L1070, ISBLANK(citizen_services_records_log!L1070),"None")),"Id","ID",1)</f>
        <v>Complete</v>
      </c>
      <c r="M1070" s="5" t="str" cm="1">
        <f t="array" ref="M1070">IF(citizen_services_records_log!M1070 = "Re-opened","Re-opened",PROPER(_xlfn.IFS(ISTEXT(citizen_services_records_log!M1070),citizen_services_records_log!M1070, ISBLANK(citizen_services_records_log!M1070),"None")))</f>
        <v>Pending</v>
      </c>
      <c r="N1070" s="5" t="str" cm="1">
        <f t="array" ref="N1070">(_xlfn.IFS(ISTEXT(citizen_services_records_log!N1070),citizen_services_records_log!N1070,ISBLANK(citizen_services_records_log!N1070),"None"))</f>
        <v>None</v>
      </c>
      <c r="O1070" s="5" t="str" cm="1">
        <f t="array" ref="O1070">_xlfn.IFS(ISTEXT(citizen_services_records_log!O1070),PROPER(citizen_services_records_log!O1070),ISBLANK(citizen_services_records_log!O1070),"None")</f>
        <v>Chris Swart</v>
      </c>
      <c r="P1070" s="4" t="str">
        <f>IF(ISBLANK(citizen_services_records_log!P1070),"None",IF(ISNUMBER(citizen_services_records_log!P1070),citizen_services_records_log!P1070,DATE(RIGHT(citizen_services_records_log!P1070,4),MID(citizen_services_records_log!P1070,4,2),LEFT(citizen_services_records_log!P1070,2))))</f>
        <v>None</v>
      </c>
      <c r="Q1070" s="5" t="str" cm="1">
        <f t="array" ref="Q1070">SUBSTITUTE(_xlfn.IFS(ISTEXT(citizen_services_records_log!Q1070),PROPER(citizen_services_records_log!Q1070),ISBLANK(citizen_services_records_log!Q1070),"None"),"Id","ID",1)</f>
        <v>Urgent Case - Fast-Tracked Per Supervisor Approval</v>
      </c>
    </row>
    <row r="1071" spans="1:17" x14ac:dyDescent="0.3">
      <c r="A1071" s="5" t="str">
        <f>IF(ISBLANK(citizen_services_records_log!A1071),"None",(CONCATENATE(UPPER(_xlfn.TEXTBEFORE(SUBSTITUTE(citizen_services_records_log!A1071, "-", ""), {"0","1","2","3","4","5","6","7","8","9"}, 1)),"-",RIGHT(citizen_services_records_log!A1071,6))))</f>
        <v>MUN-000205</v>
      </c>
      <c r="B1071" s="2">
        <f>IF(ISBLANK(citizen_services_records_log!B1071),"None",IF(ISNUMBER(citizen_services_records_log!B1071),citizen_services_records_log!B1071,DATE(RIGHT(citizen_services_records_log!B1071,4),MID(citizen_services_records_log!B1071,4,2),LEFT(citizen_services_records_log!B1071,2))))</f>
        <v>46086</v>
      </c>
      <c r="C1071" s="5" t="str">
        <f>IF(citizen_services_records_log!C1071 = "SASSA Grant Status Enquiry","SASSA - Grant Status Enquiry",IF(citizen_services_records_log!C1071 = "SASSA Grant Application",  "SASSA - Grant Application", IF(citizen_services_records_log!C1071=0,"None", citizen_services_records_log!C1071)))</f>
        <v>Municipal - Service Request</v>
      </c>
      <c r="D1071" s="5" t="str" cm="1">
        <f t="array" ref="D1071">_xlfn.IFS(ISTEXT(citizen_services_records_log!D1071),PROPER(citizen_services_records_log!D1071),ISBLANK(citizen_services_records_log!D1071),"None")</f>
        <v>Emfuleni Municipal Office</v>
      </c>
      <c r="E1071" s="5" t="str" cm="1">
        <f t="array" ref="E1071">_xlfn.IFS(ISTEXT(citizen_services_records_log!E1071),PROPER(citizen_services_records_log!E1071),ISBLANK(citizen_services_records_log!E1071),"None")</f>
        <v>Nomvula Fourie</v>
      </c>
      <c r="F1071" s="6" cm="1">
        <f t="array" ref="F1071">_xlfn.IFS(ISBLANK(citizen_services_records_log!F1071),"None", TYPE(citizen_services_records_log!F1071)=1,citizen_services_records_log!F1071,citizen_services_records_log!F1071="ID NOT PROVIDED","ID not provided" )</f>
        <v>512000000000</v>
      </c>
      <c r="G1071" s="4">
        <f>IF(ISBLANK(citizen_services_records_log!G1071),"None",IF(ISNUMBER(citizen_services_records_log!G1071),citizen_services_records_log!G1071,DATE(RIGHT(citizen_services_records_log!G1071,4),MID(citizen_services_records_log!G1071,4,2),LEFT(citizen_services_records_log!G1071,2))))</f>
        <v>38703</v>
      </c>
      <c r="H1071" s="5" t="str" cm="1">
        <f t="array" ref="H1071">_xlfn.IFS(citizen_services_records_log!H1071="M", "Male", citizen_services_records_log!H1071 = "F", "Female", citizen_services_records_log!H1071="male", "Male", citizen_services_records_log!H1071="female","Female", ISBLANK(citizen_services_records_log!H1071),"None", citizen_services_records_log!H1071 = "Female", "Female", citizen_services_records_log!H1071="Male","Male")</f>
        <v>Male</v>
      </c>
      <c r="I1071" s="6" t="str">
        <f>IF(OR(ISBLANK(citizen_services_records_log!I1071),UPPER(TRIM(citizen_services_records_log!I1071))="N/A"),"None",_xlfn.LET(_xlpm.d,RIGHT(SUBSTITUTE(SUBSTITUTE(SUBSTITUTE(SUBSTITUTE(citizen_services_records_log!I1071," ",""),"-",""),"(",""),")",""),9),"0"&amp;LEFT(_xlpm.d,2)&amp;" "&amp;MID(_xlpm.d,3,3)&amp;" "&amp;RIGHT(_xlpm.d,4)))</f>
        <v>073 356 6663</v>
      </c>
      <c r="J1071" s="5" t="str" cm="1">
        <f t="array" ref="J1071">_xlfn.IFS(ISTEXT(citizen_services_records_log!J1071),citizen_services_records_log!J1071,ISBLANK(citizen_services_records_log!J1071),"None")</f>
        <v>Ward 10</v>
      </c>
      <c r="K1071" s="5" t="str" cm="1">
        <f t="array" ref="K1071">_xlfn.IFS(ISTEXT(citizen_services_records_log!K1071),citizen_services_records_log!K1071, ISBLANK(citizen_services_records_log!K1071),"None")</f>
        <v>None</v>
      </c>
      <c r="L1071" s="5" t="str" cm="1">
        <f t="array" ref="L1071">SUBSTITUTE(PROPER(_xlfn.IFS(ISTEXT(citizen_services_records_log!L1071),citizen_services_records_log!L1071, ISBLANK(citizen_services_records_log!L1071),"None")),"Id","ID",1)</f>
        <v>Under Review</v>
      </c>
      <c r="M1071" s="5" t="str" cm="1">
        <f t="array" ref="M1071">IF(citizen_services_records_log!M1071 = "Re-opened","Re-opened",PROPER(_xlfn.IFS(ISTEXT(citizen_services_records_log!M1071),citizen_services_records_log!M1071, ISBLANK(citizen_services_records_log!M1071),"None")))</f>
        <v>Resolved</v>
      </c>
      <c r="N1071" s="5" t="str" cm="1">
        <f t="array" ref="N1071">(_xlfn.IFS(ISTEXT(citizen_services_records_log!N1071),citizen_services_records_log!N1071,ISBLANK(citizen_services_records_log!N1071),"None"))</f>
        <v>Q118</v>
      </c>
      <c r="O1071" s="5" t="str" cm="1">
        <f t="array" ref="O1071">_xlfn.IFS(ISTEXT(citizen_services_records_log!O1071),PROPER(citizen_services_records_log!O1071),ISBLANK(citizen_services_records_log!O1071),"None")</f>
        <v>Marius Khumalo</v>
      </c>
      <c r="P1071" s="4" t="str">
        <f>IF(ISBLANK(citizen_services_records_log!P1071),"None",IF(ISNUMBER(citizen_services_records_log!P1071),citizen_services_records_log!P1071,DATE(RIGHT(citizen_services_records_log!P1071,4),MID(citizen_services_records_log!P1071,4,2),LEFT(citizen_services_records_log!P1071,2))))</f>
        <v>None</v>
      </c>
      <c r="Q1071" s="5" t="str" cm="1">
        <f t="array" ref="Q1071">SUBSTITUTE(_xlfn.IFS(ISTEXT(citizen_services_records_log!Q1071),PROPER(citizen_services_records_log!Q1071),ISBLANK(citizen_services_records_log!Q1071),"None"),"Id","ID",1)</f>
        <v>Applicant Did Not Bring Required Supporting Documents</v>
      </c>
    </row>
    <row r="1072" spans="1:17" x14ac:dyDescent="0.3">
      <c r="A1072" s="5" t="str">
        <f>IF(ISBLANK(citizen_services_records_log!A1072),"None",(CONCATENATE(UPPER(_xlfn.TEXTBEFORE(SUBSTITUTE(citizen_services_records_log!A1072, "-", ""), {"0","1","2","3","4","5","6","7","8","9"}, 1)),"-",RIGHT(citizen_services_records_log!A1072,6))))</f>
        <v>SASSA-000671</v>
      </c>
      <c r="B1072" s="2">
        <f>IF(ISBLANK(citizen_services_records_log!B1072),"None",IF(ISNUMBER(citizen_services_records_log!B1072),citizen_services_records_log!B1072,DATE(RIGHT(citizen_services_records_log!B1072,4),MID(citizen_services_records_log!B1072,4,2),LEFT(citizen_services_records_log!B1072,2))))</f>
        <v>45983</v>
      </c>
      <c r="C1072" s="5" t="str">
        <f>IF(citizen_services_records_log!C1072 = "SASSA Grant Status Enquiry","SASSA - Grant Status Enquiry",IF(citizen_services_records_log!C1072 = "SASSA Grant Application",  "SASSA - Grant Application", IF(citizen_services_records_log!C1072=0,"None", citizen_services_records_log!C1072)))</f>
        <v>SASSA - Grant Application</v>
      </c>
      <c r="D1072" s="5" t="str" cm="1">
        <f t="array" ref="D1072">_xlfn.IFS(ISTEXT(citizen_services_records_log!D1072),PROPER(citizen_services_records_log!D1072),ISBLANK(citizen_services_records_log!D1072),"None")</f>
        <v>Vereeniging Home Affairs</v>
      </c>
      <c r="E1072" s="5" t="str" cm="1">
        <f t="array" ref="E1072">_xlfn.IFS(ISTEXT(citizen_services_records_log!E1072),PROPER(citizen_services_records_log!E1072),ISBLANK(citizen_services_records_log!E1072),"None")</f>
        <v>Pieter Nkosi</v>
      </c>
      <c r="F1072" s="6" cm="1">
        <f t="array" ref="F1072">_xlfn.IFS(ISBLANK(citizen_services_records_log!F1072),"None", TYPE(citizen_services_records_log!F1072)=1,citizen_services_records_log!F1072,citizen_services_records_log!F1072="ID NOT PROVIDED","ID not provided" )</f>
        <v>9410000000000</v>
      </c>
      <c r="G1072" s="4">
        <f>IF(ISBLANK(citizen_services_records_log!G1072),"None",IF(ISNUMBER(citizen_services_records_log!G1072),citizen_services_records_log!G1072,DATE(RIGHT(citizen_services_records_log!G1072,4),MID(citizen_services_records_log!G1072,4,2),LEFT(citizen_services_records_log!G1072,2))))</f>
        <v>34651</v>
      </c>
      <c r="H1072" s="5" t="str" cm="1">
        <f t="array" ref="H1072">_xlfn.IFS(citizen_services_records_log!H1072="M", "Male", citizen_services_records_log!H1072 = "F", "Female", citizen_services_records_log!H1072="male", "Male", citizen_services_records_log!H1072="female","Female", ISBLANK(citizen_services_records_log!H1072),"None", citizen_services_records_log!H1072 = "Female", "Female", citizen_services_records_log!H1072="Male","Male")</f>
        <v>Male</v>
      </c>
      <c r="I1072" s="6" t="str">
        <f>IF(OR(ISBLANK(citizen_services_records_log!I1072),UPPER(TRIM(citizen_services_records_log!I1072))="N/A"),"None",_xlfn.LET(_xlpm.d,RIGHT(SUBSTITUTE(SUBSTITUTE(SUBSTITUTE(SUBSTITUTE(citizen_services_records_log!I1072," ",""),"-",""),"(",""),")",""),9),"0"&amp;LEFT(_xlpm.d,2)&amp;" "&amp;MID(_xlpm.d,3,3)&amp;" "&amp;RIGHT(_xlpm.d,4)))</f>
        <v>068 992 5441</v>
      </c>
      <c r="J1072" s="5" t="str" cm="1">
        <f t="array" ref="J1072">_xlfn.IFS(ISTEXT(citizen_services_records_log!J1072),citizen_services_records_log!J1072,ISBLANK(citizen_services_records_log!J1072),"None")</f>
        <v>Ward 8</v>
      </c>
      <c r="K1072" s="5" t="str" cm="1">
        <f t="array" ref="K1072">_xlfn.IFS(ISTEXT(citizen_services_records_log!K1072),citizen_services_records_log!K1072, ISBLANK(citizen_services_records_log!K1072),"None")</f>
        <v>Social Relief of Distress (SRD)</v>
      </c>
      <c r="L1072" s="5" t="str" cm="1">
        <f t="array" ref="L1072">SUBSTITUTE(PROPER(_xlfn.IFS(ISTEXT(citizen_services_records_log!L1072),citizen_services_records_log!L1072, ISBLANK(citizen_services_records_log!L1072),"None")),"Id","ID",1)</f>
        <v>None</v>
      </c>
      <c r="M1072" s="5" t="str" cm="1">
        <f t="array" ref="M1072">IF(citizen_services_records_log!M1072 = "Re-opened","Re-opened",PROPER(_xlfn.IFS(ISTEXT(citizen_services_records_log!M1072),citizen_services_records_log!M1072, ISBLANK(citizen_services_records_log!M1072),"None")))</f>
        <v>Pending</v>
      </c>
      <c r="N1072" s="5" t="str" cm="1">
        <f t="array" ref="N1072">(_xlfn.IFS(ISTEXT(citizen_services_records_log!N1072),citizen_services_records_log!N1072,ISBLANK(citizen_services_records_log!N1072),"None"))</f>
        <v>Q064</v>
      </c>
      <c r="O1072" s="5" t="str" cm="1">
        <f t="array" ref="O1072">_xlfn.IFS(ISTEXT(citizen_services_records_log!O1072),PROPER(citizen_services_records_log!O1072),ISBLANK(citizen_services_records_log!O1072),"None")</f>
        <v>Chris Mahlangu</v>
      </c>
      <c r="P1072" s="4" t="str">
        <f>IF(ISBLANK(citizen_services_records_log!P1072),"None",IF(ISNUMBER(citizen_services_records_log!P1072),citizen_services_records_log!P1072,DATE(RIGHT(citizen_services_records_log!P1072,4),MID(citizen_services_records_log!P1072,4,2),LEFT(citizen_services_records_log!P1072,2))))</f>
        <v>None</v>
      </c>
      <c r="Q1072" s="5" t="str" cm="1">
        <f t="array" ref="Q1072">SUBSTITUTE(_xlfn.IFS(ISTEXT(citizen_services_records_log!Q1072),PROPER(citizen_services_records_log!Q1072),ISBLANK(citizen_services_records_log!Q1072),"None"),"Id","ID",1)</f>
        <v>Grant Payment Query - Referred To Sassa Call Centre</v>
      </c>
    </row>
    <row r="1073" spans="1:17" x14ac:dyDescent="0.3">
      <c r="A1073" s="5" t="str">
        <f>IF(ISBLANK(citizen_services_records_log!A1073),"None",(CONCATENATE(UPPER(_xlfn.TEXTBEFORE(SUBSTITUTE(citizen_services_records_log!A1073, "-", ""), {"0","1","2","3","4","5","6","7","8","9"}, 1)),"-",RIGHT(citizen_services_records_log!A1073,6))))</f>
        <v>SASSA-000625</v>
      </c>
      <c r="B1073" s="2">
        <f>IF(ISBLANK(citizen_services_records_log!B1073),"None",IF(ISNUMBER(citizen_services_records_log!B1073),citizen_services_records_log!B1073,DATE(RIGHT(citizen_services_records_log!B1073,4),MID(citizen_services_records_log!B1073,4,2),LEFT(citizen_services_records_log!B1073,2))))</f>
        <v>46204</v>
      </c>
      <c r="C1073" s="5" t="str">
        <f>IF(citizen_services_records_log!C1073 = "SASSA Grant Status Enquiry","SASSA - Grant Status Enquiry",IF(citizen_services_records_log!C1073 = "SASSA Grant Application",  "SASSA - Grant Application", IF(citizen_services_records_log!C1073=0,"None", citizen_services_records_log!C1073)))</f>
        <v>SASSA - Grant Application</v>
      </c>
      <c r="D1073" s="5" t="str" cm="1">
        <f t="array" ref="D1073">_xlfn.IFS(ISTEXT(citizen_services_records_log!D1073),PROPER(citizen_services_records_log!D1073),ISBLANK(citizen_services_records_log!D1073),"None")</f>
        <v>Emfuleni Municipal Office</v>
      </c>
      <c r="E1073" s="5" t="str" cm="1">
        <f t="array" ref="E1073">_xlfn.IFS(ISTEXT(citizen_services_records_log!E1073),PROPER(citizen_services_records_log!E1073),ISBLANK(citizen_services_records_log!E1073),"None")</f>
        <v>Sizwe Radebe</v>
      </c>
      <c r="F1073" s="6" cm="1">
        <f t="array" ref="F1073">_xlfn.IFS(ISBLANK(citizen_services_records_log!F1073),"None", TYPE(citizen_services_records_log!F1073)=1,citizen_services_records_log!F1073,citizen_services_records_log!F1073="ID NOT PROVIDED","ID not provided" )</f>
        <v>8000000000000</v>
      </c>
      <c r="G1073" s="4">
        <f>IF(ISBLANK(citizen_services_records_log!G1073),"None",IF(ISNUMBER(citizen_services_records_log!G1073),citizen_services_records_log!G1073,DATE(RIGHT(citizen_services_records_log!G1073,4),MID(citizen_services_records_log!G1073,4,2),LEFT(citizen_services_records_log!G1073,2))))</f>
        <v>29404</v>
      </c>
      <c r="H1073" s="5" t="str" cm="1">
        <f t="array" ref="H1073">_xlfn.IFS(citizen_services_records_log!H1073="M", "Male", citizen_services_records_log!H1073 = "F", "Female", citizen_services_records_log!H1073="male", "Male", citizen_services_records_log!H1073="female","Female", ISBLANK(citizen_services_records_log!H1073),"None", citizen_services_records_log!H1073 = "Female", "Female", citizen_services_records_log!H1073="Male","Male")</f>
        <v>Male</v>
      </c>
      <c r="I1073" s="6" t="str">
        <f>IF(OR(ISBLANK(citizen_services_records_log!I1073),UPPER(TRIM(citizen_services_records_log!I1073))="N/A"),"None",_xlfn.LET(_xlpm.d,RIGHT(SUBSTITUTE(SUBSTITUTE(SUBSTITUTE(SUBSTITUTE(citizen_services_records_log!I1073," ",""),"-",""),"(",""),")",""),9),"0"&amp;LEFT(_xlpm.d,2)&amp;" "&amp;MID(_xlpm.d,3,3)&amp;" "&amp;RIGHT(_xlpm.d,4)))</f>
        <v>075 933 6472</v>
      </c>
      <c r="J1073" s="5" t="str" cm="1">
        <f t="array" ref="J1073">_xlfn.IFS(ISTEXT(citizen_services_records_log!J1073),citizen_services_records_log!J1073,ISBLANK(citizen_services_records_log!J1073),"None")</f>
        <v>Ward 16</v>
      </c>
      <c r="K1073" s="5" t="str" cm="1">
        <f t="array" ref="K1073">_xlfn.IFS(ISTEXT(citizen_services_records_log!K1073),citizen_services_records_log!K1073, ISBLANK(citizen_services_records_log!K1073),"None")</f>
        <v>Foster Child Grant</v>
      </c>
      <c r="L1073" s="5" t="str" cm="1">
        <f t="array" ref="L1073">SUBSTITUTE(PROPER(_xlfn.IFS(ISTEXT(citizen_services_records_log!L1073),citizen_services_records_log!L1073, ISBLANK(citizen_services_records_log!L1073),"None")),"Id","ID",1)</f>
        <v>Complete</v>
      </c>
      <c r="M1073" s="5" t="str" cm="1">
        <f t="array" ref="M1073">IF(citizen_services_records_log!M1073 = "Re-opened","Re-opened",PROPER(_xlfn.IFS(ISTEXT(citizen_services_records_log!M1073),citizen_services_records_log!M1073, ISBLANK(citizen_services_records_log!M1073),"None")))</f>
        <v>None</v>
      </c>
      <c r="N1073" s="5" t="str" cm="1">
        <f t="array" ref="N1073">(_xlfn.IFS(ISTEXT(citizen_services_records_log!N1073),citizen_services_records_log!N1073,ISBLANK(citizen_services_records_log!N1073),"None"))</f>
        <v>Q123</v>
      </c>
      <c r="O1073" s="5" t="str" cm="1">
        <f t="array" ref="O1073">_xlfn.IFS(ISTEXT(citizen_services_records_log!O1073),PROPER(citizen_services_records_log!O1073),ISBLANK(citizen_services_records_log!O1073),"None")</f>
        <v>None</v>
      </c>
      <c r="P1073" s="4" t="str">
        <f>IF(ISBLANK(citizen_services_records_log!P1073),"None",IF(ISNUMBER(citizen_services_records_log!P1073),citizen_services_records_log!P1073,DATE(RIGHT(citizen_services_records_log!P1073,4),MID(citizen_services_records_log!P1073,4,2),LEFT(citizen_services_records_log!P1073,2))))</f>
        <v>None</v>
      </c>
      <c r="Q1073" s="5" t="str" cm="1">
        <f t="array" ref="Q1073">SUBSTITUTE(_xlfn.IFS(ISTEXT(citizen_services_records_log!Q1073),PROPER(citizen_services_records_log!Q1073),ISBLANK(citizen_services_records_log!Q1073),"None"),"Id","ID",1)</f>
        <v>Home Affairs System Down For Maintenance During Visit</v>
      </c>
    </row>
    <row r="1074" spans="1:17" x14ac:dyDescent="0.3">
      <c r="A1074" s="5" t="str">
        <f>IF(ISBLANK(citizen_services_records_log!A1074),"None",(CONCATENATE(UPPER(_xlfn.TEXTBEFORE(SUBSTITUTE(citizen_services_records_log!A1074, "-", ""), {"0","1","2","3","4","5","6","7","8","9"}, 1)),"-",RIGHT(citizen_services_records_log!A1074,6))))</f>
        <v>MUN-000412</v>
      </c>
      <c r="B1074" s="2">
        <f>IF(ISBLANK(citizen_services_records_log!B1074),"None",IF(ISNUMBER(citizen_services_records_log!B1074),citizen_services_records_log!B1074,DATE(RIGHT(citizen_services_records_log!B1074,4),MID(citizen_services_records_log!B1074,4,2),LEFT(citizen_services_records_log!B1074,2))))</f>
        <v>46260</v>
      </c>
      <c r="C1074" s="5" t="str">
        <f>IF(citizen_services_records_log!C1074 = "SASSA Grant Status Enquiry","SASSA - Grant Status Enquiry",IF(citizen_services_records_log!C1074 = "SASSA Grant Application",  "SASSA - Grant Application", IF(citizen_services_records_log!C1074=0,"None", citizen_services_records_log!C1074)))</f>
        <v>Municipal - Service Request</v>
      </c>
      <c r="D1074" s="5" t="str" cm="1">
        <f t="array" ref="D1074">_xlfn.IFS(ISTEXT(citizen_services_records_log!D1074),PROPER(citizen_services_records_log!D1074),ISBLANK(citizen_services_records_log!D1074),"None")</f>
        <v>Boipatong Clinic</v>
      </c>
      <c r="E1074" s="5" t="str" cm="1">
        <f t="array" ref="E1074">_xlfn.IFS(ISTEXT(citizen_services_records_log!E1074),PROPER(citizen_services_records_log!E1074),ISBLANK(citizen_services_records_log!E1074),"None")</f>
        <v>Tumelo Mokoena</v>
      </c>
      <c r="F1074" s="6" cm="1">
        <f t="array" ref="F1074">_xlfn.IFS(ISBLANK(citizen_services_records_log!F1074),"None", TYPE(citizen_services_records_log!F1074)=1,citizen_services_records_log!F1074,citizen_services_records_log!F1074="ID NOT PROVIDED","ID not provided" )</f>
        <v>6194624085</v>
      </c>
      <c r="G1074" s="4">
        <f>IF(ISBLANK(citizen_services_records_log!G1074),"None",IF(ISNUMBER(citizen_services_records_log!G1074),citizen_services_records_log!G1074,DATE(RIGHT(citizen_services_records_log!G1074,4),MID(citizen_services_records_log!G1074,4,2),LEFT(citizen_services_records_log!G1074,2))))</f>
        <v>36696</v>
      </c>
      <c r="H1074" s="5" t="str" cm="1">
        <f t="array" ref="H1074">_xlfn.IFS(citizen_services_records_log!H1074="M", "Male", citizen_services_records_log!H1074 = "F", "Female", citizen_services_records_log!H1074="male", "Male", citizen_services_records_log!H1074="female","Female", ISBLANK(citizen_services_records_log!H1074),"None", citizen_services_records_log!H1074 = "Female", "Female", citizen_services_records_log!H1074="Male","Male")</f>
        <v>Female</v>
      </c>
      <c r="I1074" s="6" t="str">
        <f>IF(OR(ISBLANK(citizen_services_records_log!I1074),UPPER(TRIM(citizen_services_records_log!I1074))="N/A"),"None",_xlfn.LET(_xlpm.d,RIGHT(SUBSTITUTE(SUBSTITUTE(SUBSTITUTE(SUBSTITUTE(citizen_services_records_log!I1074," ",""),"-",""),"(",""),")",""),9),"0"&amp;LEFT(_xlpm.d,2)&amp;" "&amp;MID(_xlpm.d,3,3)&amp;" "&amp;RIGHT(_xlpm.d,4)))</f>
        <v>073 786 2135</v>
      </c>
      <c r="J1074" s="5" t="str" cm="1">
        <f t="array" ref="J1074">_xlfn.IFS(ISTEXT(citizen_services_records_log!J1074),citizen_services_records_log!J1074,ISBLANK(citizen_services_records_log!J1074),"None")</f>
        <v>Ward 3 (Informal Settlement)</v>
      </c>
      <c r="K1074" s="5" t="str" cm="1">
        <f t="array" ref="K1074">_xlfn.IFS(ISTEXT(citizen_services_records_log!K1074),citizen_services_records_log!K1074, ISBLANK(citizen_services_records_log!K1074),"None")</f>
        <v>None</v>
      </c>
      <c r="L1074" s="5" t="str" cm="1">
        <f t="array" ref="L1074">SUBSTITUTE(PROPER(_xlfn.IFS(ISTEXT(citizen_services_records_log!L1074),citizen_services_records_log!L1074, ISBLANK(citizen_services_records_log!L1074),"None")),"Id","ID",1)</f>
        <v>Approved</v>
      </c>
      <c r="M1074" s="5" t="str" cm="1">
        <f t="array" ref="M1074">IF(citizen_services_records_log!M1074 = "Re-opened","Re-opened",PROPER(_xlfn.IFS(ISTEXT(citizen_services_records_log!M1074),citizen_services_records_log!M1074, ISBLANK(citizen_services_records_log!M1074),"None")))</f>
        <v>Closed</v>
      </c>
      <c r="N1074" s="5" t="str" cm="1">
        <f t="array" ref="N1074">(_xlfn.IFS(ISTEXT(citizen_services_records_log!N1074),citizen_services_records_log!N1074,ISBLANK(citizen_services_records_log!N1074),"None"))</f>
        <v>Q239</v>
      </c>
      <c r="O1074" s="5" t="str" cm="1">
        <f t="array" ref="O1074">_xlfn.IFS(ISTEXT(citizen_services_records_log!O1074),PROPER(citizen_services_records_log!O1074),ISBLANK(citizen_services_records_log!O1074),"None")</f>
        <v>Busisiwe Radebe</v>
      </c>
      <c r="P1074" s="4" t="str">
        <f>IF(ISBLANK(citizen_services_records_log!P1074),"None",IF(ISNUMBER(citizen_services_records_log!P1074),citizen_services_records_log!P1074,DATE(RIGHT(citizen_services_records_log!P1074,4),MID(citizen_services_records_log!P1074,4,2),LEFT(citizen_services_records_log!P1074,2))))</f>
        <v>None</v>
      </c>
      <c r="Q1074" s="5" t="str" cm="1">
        <f t="array" ref="Q1074">SUBSTITUTE(_xlfn.IFS(ISTEXT(citizen_services_records_log!Q1074),PROPER(citizen_services_records_log!Q1074),ISBLANK(citizen_services_records_log!Q1074),"None"),"Id","ID",1)</f>
        <v>Client To Return With Proof Of Residence</v>
      </c>
    </row>
    <row r="1075" spans="1:17" x14ac:dyDescent="0.3">
      <c r="A1075" s="5" t="str">
        <f>IF(ISBLANK(citizen_services_records_log!A1075),"None",(CONCATENATE(UPPER(_xlfn.TEXTBEFORE(SUBSTITUTE(citizen_services_records_log!A1075, "-", ""), {"0","1","2","3","4","5","6","7","8","9"}, 1)),"-",RIGHT(citizen_services_records_log!A1075,6))))</f>
        <v>DHA-000741</v>
      </c>
      <c r="B1075" s="2">
        <f>IF(ISBLANK(citizen_services_records_log!B1075),"None",IF(ISNUMBER(citizen_services_records_log!B1075),citizen_services_records_log!B1075,DATE(RIGHT(citizen_services_records_log!B1075,4),MID(citizen_services_records_log!B1075,4,2),LEFT(citizen_services_records_log!B1075,2))))</f>
        <v>46195</v>
      </c>
      <c r="C1075" s="5" t="str">
        <f>IF(citizen_services_records_log!C1075 = "SASSA Grant Status Enquiry","SASSA - Grant Status Enquiry",IF(citizen_services_records_log!C1075 = "SASSA Grant Application",  "SASSA - Grant Application", IF(citizen_services_records_log!C1075=0,"None", citizen_services_records_log!C1075)))</f>
        <v>Home Affairs - ID Application</v>
      </c>
      <c r="D1075" s="5" t="str" cm="1">
        <f t="array" ref="D1075">_xlfn.IFS(ISTEXT(citizen_services_records_log!D1075),PROPER(citizen_services_records_log!D1075),ISBLANK(citizen_services_records_log!D1075),"None")</f>
        <v>Sasolburg Home Affairs</v>
      </c>
      <c r="E1075" s="5" t="str" cm="1">
        <f t="array" ref="E1075">_xlfn.IFS(ISTEXT(citizen_services_records_log!E1075),PROPER(citizen_services_records_log!E1075),ISBLANK(citizen_services_records_log!E1075),"None")</f>
        <v>Nomvula Sithole</v>
      </c>
      <c r="F1075" s="6" cm="1">
        <f t="array" ref="F1075">_xlfn.IFS(ISBLANK(citizen_services_records_log!F1075),"None", TYPE(citizen_services_records_log!F1075)=1,citizen_services_records_log!F1075,citizen_services_records_log!F1075="ID NOT PROVIDED","ID not provided" )</f>
        <v>5610000000000</v>
      </c>
      <c r="G1075" s="4">
        <f>IF(ISBLANK(citizen_services_records_log!G1075),"None",IF(ISNUMBER(citizen_services_records_log!G1075),citizen_services_records_log!G1075,DATE(RIGHT(citizen_services_records_log!G1075,4),MID(citizen_services_records_log!G1075,4,2),LEFT(citizen_services_records_log!G1075,2))))</f>
        <v>20767</v>
      </c>
      <c r="H1075" s="5" t="str" cm="1">
        <f t="array" ref="H1075">_xlfn.IFS(citizen_services_records_log!H1075="M", "Male", citizen_services_records_log!H1075 = "F", "Female", citizen_services_records_log!H1075="male", "Male", citizen_services_records_log!H1075="female","Female", ISBLANK(citizen_services_records_log!H1075),"None", citizen_services_records_log!H1075 = "Female", "Female", citizen_services_records_log!H1075="Male","Male")</f>
        <v>Male</v>
      </c>
      <c r="I1075" s="6" t="str">
        <f>IF(OR(ISBLANK(citizen_services_records_log!I1075),UPPER(TRIM(citizen_services_records_log!I1075))="N/A"),"None",_xlfn.LET(_xlpm.d,RIGHT(SUBSTITUTE(SUBSTITUTE(SUBSTITUTE(SUBSTITUTE(citizen_services_records_log!I1075," ",""),"-",""),"(",""),")",""),9),"0"&amp;LEFT(_xlpm.d,2)&amp;" "&amp;MID(_xlpm.d,3,3)&amp;" "&amp;RIGHT(_xlpm.d,4)))</f>
        <v>061 132 5794</v>
      </c>
      <c r="J1075" s="5" t="str" cm="1">
        <f t="array" ref="J1075">_xlfn.IFS(ISTEXT(citizen_services_records_log!J1075),citizen_services_records_log!J1075,ISBLANK(citizen_services_records_log!J1075),"None")</f>
        <v>Ward 6</v>
      </c>
      <c r="K1075" s="5" t="str" cm="1">
        <f t="array" ref="K1075">_xlfn.IFS(ISTEXT(citizen_services_records_log!K1075),citizen_services_records_log!K1075, ISBLANK(citizen_services_records_log!K1075),"None")</f>
        <v>None</v>
      </c>
      <c r="L1075" s="5" t="str" cm="1">
        <f t="array" ref="L1075">SUBSTITUTE(PROPER(_xlfn.IFS(ISTEXT(citizen_services_records_log!L1075),citizen_services_records_log!L1075, ISBLANK(citizen_services_records_log!L1075),"None")),"Id","ID",1)</f>
        <v>Incomplete - Missing Proof Of Residence</v>
      </c>
      <c r="M1075" s="5" t="str" cm="1">
        <f t="array" ref="M1075">IF(citizen_services_records_log!M1075 = "Re-opened","Re-opened",PROPER(_xlfn.IFS(ISTEXT(citizen_services_records_log!M1075),citizen_services_records_log!M1075, ISBLANK(citizen_services_records_log!M1075),"None")))</f>
        <v>Escalated</v>
      </c>
      <c r="N1075" s="5" t="str" cm="1">
        <f t="array" ref="N1075">(_xlfn.IFS(ISTEXT(citizen_services_records_log!N1075),citizen_services_records_log!N1075,ISBLANK(citizen_services_records_log!N1075),"None"))</f>
        <v>None</v>
      </c>
      <c r="O1075" s="5" t="str" cm="1">
        <f t="array" ref="O1075">_xlfn.IFS(ISTEXT(citizen_services_records_log!O1075),PROPER(citizen_services_records_log!O1075),ISBLANK(citizen_services_records_log!O1075),"None")</f>
        <v>Palesa Meyer</v>
      </c>
      <c r="P1075" s="4">
        <f>IF(ISBLANK(citizen_services_records_log!P1075),"None",IF(ISNUMBER(citizen_services_records_log!P1075),citizen_services_records_log!P1075,DATE(RIGHT(citizen_services_records_log!P1075,4),MID(citizen_services_records_log!P1075,4,2),LEFT(citizen_services_records_log!P1075,2))))</f>
        <v>46202</v>
      </c>
      <c r="Q1075" s="5" t="str" cm="1">
        <f t="array" ref="Q1075">SUBSTITUTE(_xlfn.IFS(ISTEXT(citizen_services_records_log!Q1075),PROPER(citizen_services_records_log!Q1075),ISBLANK(citizen_services_records_log!Q1075),"None"),"Id","ID",1)</f>
        <v>Follow-Up Call Required To Confirm Banking Details</v>
      </c>
    </row>
    <row r="1076" spans="1:17" x14ac:dyDescent="0.3">
      <c r="A1076" s="5" t="str">
        <f>IF(ISBLANK(citizen_services_records_log!A1076),"None",(CONCATENATE(UPPER(_xlfn.TEXTBEFORE(SUBSTITUTE(citizen_services_records_log!A1076, "-", ""), {"0","1","2","3","4","5","6","7","8","9"}, 1)),"-",RIGHT(citizen_services_records_log!A1076,6))))</f>
        <v>CLN-001033</v>
      </c>
      <c r="B1076" s="2">
        <f>IF(ISBLANK(citizen_services_records_log!B1076),"None",IF(ISNUMBER(citizen_services_records_log!B1076),citizen_services_records_log!B1076,DATE(RIGHT(citizen_services_records_log!B1076,4),MID(citizen_services_records_log!B1076,4,2),LEFT(citizen_services_records_log!B1076,2))))</f>
        <v>46217</v>
      </c>
      <c r="C1076" s="5" t="str">
        <f>IF(citizen_services_records_log!C1076 = "SASSA Grant Status Enquiry","SASSA - Grant Status Enquiry",IF(citizen_services_records_log!C1076 = "SASSA Grant Application",  "SASSA - Grant Application", IF(citizen_services_records_log!C1076=0,"None", citizen_services_records_log!C1076)))</f>
        <v>Clinic - General Consultation</v>
      </c>
      <c r="D1076" s="5" t="str" cm="1">
        <f t="array" ref="D1076">_xlfn.IFS(ISTEXT(citizen_services_records_log!D1076),PROPER(citizen_services_records_log!D1076),ISBLANK(citizen_services_records_log!D1076),"None")</f>
        <v>Meyerton Municipal Office</v>
      </c>
      <c r="E1076" s="5" t="str" cm="1">
        <f t="array" ref="E1076">_xlfn.IFS(ISTEXT(citizen_services_records_log!E1076),PROPER(citizen_services_records_log!E1076),ISBLANK(citizen_services_records_log!E1076),"None")</f>
        <v>Grace Pretorius</v>
      </c>
      <c r="F1076" s="6" cm="1">
        <f t="array" ref="F1076">_xlfn.IFS(ISBLANK(citizen_services_records_log!F1076),"None", TYPE(citizen_services_records_log!F1076)=1,citizen_services_records_log!F1076,citizen_services_records_log!F1076="ID NOT PROVIDED","ID not provided" )</f>
        <v>409000000000</v>
      </c>
      <c r="G1076" s="4">
        <f>IF(ISBLANK(citizen_services_records_log!G1076),"None",IF(ISNUMBER(citizen_services_records_log!G1076),citizen_services_records_log!G1076,DATE(RIGHT(citizen_services_records_log!G1076,4),MID(citizen_services_records_log!G1076,4,2),LEFT(citizen_services_records_log!G1076,2))))</f>
        <v>38257</v>
      </c>
      <c r="H1076" s="5" t="str" cm="1">
        <f t="array" ref="H1076">_xlfn.IFS(citizen_services_records_log!H1076="M", "Male", citizen_services_records_log!H1076 = "F", "Female", citizen_services_records_log!H1076="male", "Male", citizen_services_records_log!H1076="female","Female", ISBLANK(citizen_services_records_log!H1076),"None", citizen_services_records_log!H1076 = "Female", "Female", citizen_services_records_log!H1076="Male","Male")</f>
        <v>Male</v>
      </c>
      <c r="I1076" s="6" t="str">
        <f>IF(OR(ISBLANK(citizen_services_records_log!I1076),UPPER(TRIM(citizen_services_records_log!I1076))="N/A"),"None",_xlfn.LET(_xlpm.d,RIGHT(SUBSTITUTE(SUBSTITUTE(SUBSTITUTE(SUBSTITUTE(citizen_services_records_log!I1076," ",""),"-",""),"(",""),")",""),9),"0"&amp;LEFT(_xlpm.d,2)&amp;" "&amp;MID(_xlpm.d,3,3)&amp;" "&amp;RIGHT(_xlpm.d,4)))</f>
        <v>None</v>
      </c>
      <c r="J1076" s="5" t="str" cm="1">
        <f t="array" ref="J1076">_xlfn.IFS(ISTEXT(citizen_services_records_log!J1076),citizen_services_records_log!J1076,ISBLANK(citizen_services_records_log!J1076),"None")</f>
        <v>Ward 8</v>
      </c>
      <c r="K1076" s="5" t="str" cm="1">
        <f t="array" ref="K1076">_xlfn.IFS(ISTEXT(citizen_services_records_log!K1076),citizen_services_records_log!K1076, ISBLANK(citizen_services_records_log!K1076),"None")</f>
        <v>None</v>
      </c>
      <c r="L1076" s="5" t="str" cm="1">
        <f t="array" ref="L1076">SUBSTITUTE(PROPER(_xlfn.IFS(ISTEXT(citizen_services_records_log!L1076),citizen_services_records_log!L1076, ISBLANK(citizen_services_records_log!L1076),"None")),"Id","ID",1)</f>
        <v>Pending Verification</v>
      </c>
      <c r="M1076" s="5" t="str" cm="1">
        <f t="array" ref="M1076">IF(citizen_services_records_log!M1076 = "Re-opened","Re-opened",PROPER(_xlfn.IFS(ISTEXT(citizen_services_records_log!M1076),citizen_services_records_log!M1076, ISBLANK(citizen_services_records_log!M1076),"None")))</f>
        <v>Escalated</v>
      </c>
      <c r="N1076" s="5" t="str" cm="1">
        <f t="array" ref="N1076">(_xlfn.IFS(ISTEXT(citizen_services_records_log!N1076),citizen_services_records_log!N1076,ISBLANK(citizen_services_records_log!N1076),"None"))</f>
        <v>Q152</v>
      </c>
      <c r="O1076" s="5" t="str" cm="1">
        <f t="array" ref="O1076">_xlfn.IFS(ISTEXT(citizen_services_records_log!O1076),PROPER(citizen_services_records_log!O1076),ISBLANK(citizen_services_records_log!O1076),"None")</f>
        <v>Marius Coetzee</v>
      </c>
      <c r="P1076" s="4">
        <f>IF(ISBLANK(citizen_services_records_log!P1076),"None",IF(ISNUMBER(citizen_services_records_log!P1076),citizen_services_records_log!P1076,DATE(RIGHT(citizen_services_records_log!P1076,4),MID(citizen_services_records_log!P1076,4,2),LEFT(citizen_services_records_log!P1076,2))))</f>
        <v>46243</v>
      </c>
      <c r="Q1076" s="5" t="str" cm="1">
        <f t="array" ref="Q1076">SUBSTITUTE(_xlfn.IFS(ISTEXT(citizen_services_records_log!Q1076),PROPER(citizen_services_records_log!Q1076),ISBLANK(citizen_services_records_log!Q1076),"None"),"Id","ID",1)</f>
        <v>Applicant Is A Minor, Guardian Present And Documented</v>
      </c>
    </row>
    <row r="1077" spans="1:17" x14ac:dyDescent="0.3">
      <c r="A1077" s="5" t="str">
        <f>IF(ISBLANK(citizen_services_records_log!A1077),"None",(CONCATENATE(UPPER(_xlfn.TEXTBEFORE(SUBSTITUTE(citizen_services_records_log!A1077, "-", ""), {"0","1","2","3","4","5","6","7","8","9"}, 1)),"-",RIGHT(citizen_services_records_log!A1077,6))))</f>
        <v>SASSA-000074</v>
      </c>
      <c r="B1077" s="2">
        <f>IF(ISBLANK(citizen_services_records_log!B1077),"None",IF(ISNUMBER(citizen_services_records_log!B1077),citizen_services_records_log!B1077,DATE(RIGHT(citizen_services_records_log!B1077,4),MID(citizen_services_records_log!B1077,4,2),LEFT(citizen_services_records_log!B1077,2))))</f>
        <v>46023</v>
      </c>
      <c r="C1077" s="5" t="str">
        <f>IF(citizen_services_records_log!C1077 = "SASSA Grant Status Enquiry","SASSA - Grant Status Enquiry",IF(citizen_services_records_log!C1077 = "SASSA Grant Application",  "SASSA - Grant Application", IF(citizen_services_records_log!C1077=0,"None", citizen_services_records_log!C1077)))</f>
        <v>SASSA - Grant Application</v>
      </c>
      <c r="D1077" s="5" t="str" cm="1">
        <f t="array" ref="D1077">_xlfn.IFS(ISTEXT(citizen_services_records_log!D1077),PROPER(citizen_services_records_log!D1077),ISBLANK(citizen_services_records_log!D1077),"None")</f>
        <v>Vereeniging Home Affairs</v>
      </c>
      <c r="E1077" s="5" t="str" cm="1">
        <f t="array" ref="E1077">_xlfn.IFS(ISTEXT(citizen_services_records_log!E1077),PROPER(citizen_services_records_log!E1077),ISBLANK(citizen_services_records_log!E1077),"None")</f>
        <v>Kagiso Khumalo</v>
      </c>
      <c r="F1077" s="6" cm="1">
        <f t="array" ref="F1077">_xlfn.IFS(ISBLANK(citizen_services_records_log!F1077),"None", TYPE(citizen_services_records_log!F1077)=1,citizen_services_records_log!F1077,citizen_services_records_log!F1077="ID NOT PROVIDED","ID not provided" )</f>
        <v>5800000000000</v>
      </c>
      <c r="G1077" s="4">
        <f>IF(ISBLANK(citizen_services_records_log!G1077),"None",IF(ISNUMBER(citizen_services_records_log!G1077),citizen_services_records_log!G1077,DATE(RIGHT(citizen_services_records_log!G1077,4),MID(citizen_services_records_log!G1077,4,2),LEFT(citizen_services_records_log!G1077,2))))</f>
        <v>21298</v>
      </c>
      <c r="H1077" s="5" t="str" cm="1">
        <f t="array" ref="H1077">_xlfn.IFS(citizen_services_records_log!H1077="M", "Male", citizen_services_records_log!H1077 = "F", "Female", citizen_services_records_log!H1077="male", "Male", citizen_services_records_log!H1077="female","Female", ISBLANK(citizen_services_records_log!H1077),"None", citizen_services_records_log!H1077 = "Female", "Female", citizen_services_records_log!H1077="Male","Male")</f>
        <v>Male</v>
      </c>
      <c r="I1077" s="6" t="str">
        <f>IF(OR(ISBLANK(citizen_services_records_log!I1077),UPPER(TRIM(citizen_services_records_log!I1077))="N/A"),"None",_xlfn.LET(_xlpm.d,RIGHT(SUBSTITUTE(SUBSTITUTE(SUBSTITUTE(SUBSTITUTE(citizen_services_records_log!I1077," ",""),"-",""),"(",""),")",""),9),"0"&amp;LEFT(_xlpm.d,2)&amp;" "&amp;MID(_xlpm.d,3,3)&amp;" "&amp;RIGHT(_xlpm.d,4)))</f>
        <v>082 182 4424</v>
      </c>
      <c r="J1077" s="5" t="str" cm="1">
        <f t="array" ref="J1077">_xlfn.IFS(ISTEXT(citizen_services_records_log!J1077),citizen_services_records_log!J1077,ISBLANK(citizen_services_records_log!J1077),"None")</f>
        <v>Ward 13</v>
      </c>
      <c r="K1077" s="5" t="str" cm="1">
        <f t="array" ref="K1077">_xlfn.IFS(ISTEXT(citizen_services_records_log!K1077),citizen_services_records_log!K1077, ISBLANK(citizen_services_records_log!K1077),"None")</f>
        <v>SRD Grant</v>
      </c>
      <c r="L1077" s="5" t="str" cm="1">
        <f t="array" ref="L1077">SUBSTITUTE(PROPER(_xlfn.IFS(ISTEXT(citizen_services_records_log!L1077),citizen_services_records_log!L1077, ISBLANK(citizen_services_records_log!L1077),"None")),"Id","ID",1)</f>
        <v>Complete</v>
      </c>
      <c r="M1077" s="5" t="str" cm="1">
        <f t="array" ref="M1077">IF(citizen_services_records_log!M1077 = "Re-opened","Re-opened",PROPER(_xlfn.IFS(ISTEXT(citizen_services_records_log!M1077),citizen_services_records_log!M1077, ISBLANK(citizen_services_records_log!M1077),"None")))</f>
        <v>None</v>
      </c>
      <c r="N1077" s="5" t="str" cm="1">
        <f t="array" ref="N1077">(_xlfn.IFS(ISTEXT(citizen_services_records_log!N1077),citizen_services_records_log!N1077,ISBLANK(citizen_services_records_log!N1077),"None"))</f>
        <v>Q185</v>
      </c>
      <c r="O1077" s="5" t="str" cm="1">
        <f t="array" ref="O1077">_xlfn.IFS(ISTEXT(citizen_services_records_log!O1077),PROPER(citizen_services_records_log!O1077),ISBLANK(citizen_services_records_log!O1077),"None")</f>
        <v>Marius Radebe</v>
      </c>
      <c r="P1077" s="4" t="str">
        <f>IF(ISBLANK(citizen_services_records_log!P1077),"None",IF(ISNUMBER(citizen_services_records_log!P1077),citizen_services_records_log!P1077,DATE(RIGHT(citizen_services_records_log!P1077,4),MID(citizen_services_records_log!P1077,4,2),LEFT(citizen_services_records_log!P1077,2))))</f>
        <v>None</v>
      </c>
      <c r="Q1077" s="5" t="str" cm="1">
        <f t="array" ref="Q1077">SUBSTITUTE(_xlfn.IFS(ISTEXT(citizen_services_records_log!Q1077),PROPER(citizen_services_records_log!Q1077),ISBLANK(citizen_services_records_log!Q1077),"None"),"Id","ID",1)</f>
        <v>Interpreter Required - Assisted In Sesotho</v>
      </c>
    </row>
    <row r="1078" spans="1:17" x14ac:dyDescent="0.3">
      <c r="A1078" s="5" t="str">
        <f>IF(ISBLANK(citizen_services_records_log!A1078),"None",(CONCATENATE(UPPER(_xlfn.TEXTBEFORE(SUBSTITUTE(citizen_services_records_log!A1078, "-", ""), {"0","1","2","3","4","5","6","7","8","9"}, 1)),"-",RIGHT(citizen_services_records_log!A1078,6))))</f>
        <v>SASSA-000999</v>
      </c>
      <c r="B1078" s="2">
        <f>IF(ISBLANK(citizen_services_records_log!B1078),"None",IF(ISNUMBER(citizen_services_records_log!B1078),citizen_services_records_log!B1078,DATE(RIGHT(citizen_services_records_log!B1078,4),MID(citizen_services_records_log!B1078,4,2),LEFT(citizen_services_records_log!B1078,2))))</f>
        <v>46004</v>
      </c>
      <c r="C1078" s="5" t="str">
        <f>IF(citizen_services_records_log!C1078 = "SASSA Grant Status Enquiry","SASSA - Grant Status Enquiry",IF(citizen_services_records_log!C1078 = "SASSA Grant Application",  "SASSA - Grant Application", IF(citizen_services_records_log!C1078=0,"None", citizen_services_records_log!C1078)))</f>
        <v>SASSA - Grant Application</v>
      </c>
      <c r="D1078" s="5" t="str" cm="1">
        <f t="array" ref="D1078">_xlfn.IFS(ISTEXT(citizen_services_records_log!D1078),PROPER(citizen_services_records_log!D1078),ISBLANK(citizen_services_records_log!D1078),"None")</f>
        <v>Vereeniging Home Affairs</v>
      </c>
      <c r="E1078" s="5" t="str" cm="1">
        <f t="array" ref="E1078">_xlfn.IFS(ISTEXT(citizen_services_records_log!E1078),PROPER(citizen_services_records_log!E1078),ISBLANK(citizen_services_records_log!E1078),"None")</f>
        <v>Grace Ndlovu</v>
      </c>
      <c r="F1078" s="6" cm="1">
        <f t="array" ref="F1078">_xlfn.IFS(ISBLANK(citizen_services_records_log!F1078),"None", TYPE(citizen_services_records_log!F1078)=1,citizen_services_records_log!F1078,citizen_services_records_log!F1078="ID NOT PROVIDED","ID not provided" )</f>
        <v>7700000000000</v>
      </c>
      <c r="G1078" s="4">
        <f>IF(ISBLANK(citizen_services_records_log!G1078),"None",IF(ISNUMBER(citizen_services_records_log!G1078),citizen_services_records_log!G1078,DATE(RIGHT(citizen_services_records_log!G1078,4),MID(citizen_services_records_log!G1078,4,2),LEFT(citizen_services_records_log!G1078,2))))</f>
        <v>28231</v>
      </c>
      <c r="H1078" s="5" t="str" cm="1">
        <f t="array" ref="H1078">_xlfn.IFS(citizen_services_records_log!H1078="M", "Male", citizen_services_records_log!H1078 = "F", "Female", citizen_services_records_log!H1078="male", "Male", citizen_services_records_log!H1078="female","Female", ISBLANK(citizen_services_records_log!H1078),"None", citizen_services_records_log!H1078 = "Female", "Female", citizen_services_records_log!H1078="Male","Male")</f>
        <v>Female</v>
      </c>
      <c r="I1078" s="6" t="str">
        <f>IF(OR(ISBLANK(citizen_services_records_log!I1078),UPPER(TRIM(citizen_services_records_log!I1078))="N/A"),"None",_xlfn.LET(_xlpm.d,RIGHT(SUBSTITUTE(SUBSTITUTE(SUBSTITUTE(SUBSTITUTE(citizen_services_records_log!I1078," ",""),"-",""),"(",""),")",""),9),"0"&amp;LEFT(_xlpm.d,2)&amp;" "&amp;MID(_xlpm.d,3,3)&amp;" "&amp;RIGHT(_xlpm.d,4)))</f>
        <v>074 683 6823</v>
      </c>
      <c r="J1078" s="5" t="str" cm="1">
        <f t="array" ref="J1078">_xlfn.IFS(ISTEXT(citizen_services_records_log!J1078),citizen_services_records_log!J1078,ISBLANK(citizen_services_records_log!J1078),"None")</f>
        <v>Ward 18</v>
      </c>
      <c r="K1078" s="5" t="str" cm="1">
        <f t="array" ref="K1078">_xlfn.IFS(ISTEXT(citizen_services_records_log!K1078),citizen_services_records_log!K1078, ISBLANK(citizen_services_records_log!K1078),"None")</f>
        <v>Care Dependency Grant</v>
      </c>
      <c r="L1078" s="5" t="str" cm="1">
        <f t="array" ref="L1078">SUBSTITUTE(PROPER(_xlfn.IFS(ISTEXT(citizen_services_records_log!L1078),citizen_services_records_log!L1078, ISBLANK(citizen_services_records_log!L1078),"None")),"Id","ID",1)</f>
        <v>Awaiting Home Affairs Confirmation</v>
      </c>
      <c r="M1078" s="5" t="str" cm="1">
        <f t="array" ref="M1078">IF(citizen_services_records_log!M1078 = "Re-opened","Re-opened",PROPER(_xlfn.IFS(ISTEXT(citizen_services_records_log!M1078),citizen_services_records_log!M1078, ISBLANK(citizen_services_records_log!M1078),"None")))</f>
        <v>Re-opened</v>
      </c>
      <c r="N1078" s="5" t="str" cm="1">
        <f t="array" ref="N1078">(_xlfn.IFS(ISTEXT(citizen_services_records_log!N1078),citizen_services_records_log!N1078,ISBLANK(citizen_services_records_log!N1078),"None"))</f>
        <v>None</v>
      </c>
      <c r="O1078" s="5" t="str" cm="1">
        <f t="array" ref="O1078">_xlfn.IFS(ISTEXT(citizen_services_records_log!O1078),PROPER(citizen_services_records_log!O1078),ISBLANK(citizen_services_records_log!O1078),"None")</f>
        <v>Werner Radebe</v>
      </c>
      <c r="P1078" s="4">
        <f>IF(ISBLANK(citizen_services_records_log!P1078),"None",IF(ISNUMBER(citizen_services_records_log!P1078),citizen_services_records_log!P1078,DATE(RIGHT(citizen_services_records_log!P1078,4),MID(citizen_services_records_log!P1078,4,2),LEFT(citizen_services_records_log!P1078,2))))</f>
        <v>46019</v>
      </c>
      <c r="Q1078" s="5" t="str" cm="1">
        <f t="array" ref="Q1078">SUBSTITUTE(_xlfn.IFS(ISTEXT(citizen_services_records_log!Q1078),PROPER(citizen_services_records_log!Q1078),ISBLANK(citizen_services_records_log!Q1078),"None"),"Id","ID",1)</f>
        <v>Duplicate Application Found On System - Flagged</v>
      </c>
    </row>
    <row r="1079" spans="1:17" x14ac:dyDescent="0.3">
      <c r="A1079" s="5" t="str">
        <f>IF(ISBLANK(citizen_services_records_log!A1079),"None",(CONCATENATE(UPPER(_xlfn.TEXTBEFORE(SUBSTITUTE(citizen_services_records_log!A1079, "-", ""), {"0","1","2","3","4","5","6","7","8","9"}, 1)),"-",RIGHT(citizen_services_records_log!A1079,6))))</f>
        <v>DHA-000207</v>
      </c>
      <c r="B1079" s="2">
        <f>IF(ISBLANK(citizen_services_records_log!B1079),"None",IF(ISNUMBER(citizen_services_records_log!B1079),citizen_services_records_log!B1079,DATE(RIGHT(citizen_services_records_log!B1079,4),MID(citizen_services_records_log!B1079,4,2),LEFT(citizen_services_records_log!B1079,2))))</f>
        <v>46274</v>
      </c>
      <c r="C1079" s="5" t="str">
        <f>IF(citizen_services_records_log!C1079 = "SASSA Grant Status Enquiry","SASSA - Grant Status Enquiry",IF(citizen_services_records_log!C1079 = "SASSA Grant Application",  "SASSA - Grant Application", IF(citizen_services_records_log!C1079=0,"None", citizen_services_records_log!C1079)))</f>
        <v>Home Affairs - Passport Application</v>
      </c>
      <c r="D1079" s="5" t="str" cm="1">
        <f t="array" ref="D1079">_xlfn.IFS(ISTEXT(citizen_services_records_log!D1079),PROPER(citizen_services_records_log!D1079),ISBLANK(citizen_services_records_log!D1079),"None")</f>
        <v>Evaton Sassa Office</v>
      </c>
      <c r="E1079" s="5" t="str" cm="1">
        <f t="array" ref="E1079">_xlfn.IFS(ISTEXT(citizen_services_records_log!E1079),PROPER(citizen_services_records_log!E1079),ISBLANK(citizen_services_records_log!E1079),"None")</f>
        <v>Lindiwe Botha</v>
      </c>
      <c r="F1079" s="6" cm="1">
        <f t="array" ref="F1079">_xlfn.IFS(ISBLANK(citizen_services_records_log!F1079),"None", TYPE(citizen_services_records_log!F1079)=1,citizen_services_records_log!F1079,citizen_services_records_log!F1079="ID NOT PROVIDED","ID not provided" )</f>
        <v>9710000000000</v>
      </c>
      <c r="G1079" s="4">
        <f>IF(ISBLANK(citizen_services_records_log!G1079),"None",IF(ISNUMBER(citizen_services_records_log!G1079),citizen_services_records_log!G1079,DATE(RIGHT(citizen_services_records_log!G1079,4),MID(citizen_services_records_log!G1079,4,2),LEFT(citizen_services_records_log!G1079,2))))</f>
        <v>35639</v>
      </c>
      <c r="H1079" s="5" t="str" cm="1">
        <f t="array" ref="H1079">_xlfn.IFS(citizen_services_records_log!H1079="M", "Male", citizen_services_records_log!H1079 = "F", "Female", citizen_services_records_log!H1079="male", "Male", citizen_services_records_log!H1079="female","Female", ISBLANK(citizen_services_records_log!H1079),"None", citizen_services_records_log!H1079 = "Female", "Female", citizen_services_records_log!H1079="Male","Male")</f>
        <v>Male</v>
      </c>
      <c r="I1079" s="6" t="str">
        <f>IF(OR(ISBLANK(citizen_services_records_log!I1079),UPPER(TRIM(citizen_services_records_log!I1079))="N/A"),"None",_xlfn.LET(_xlpm.d,RIGHT(SUBSTITUTE(SUBSTITUTE(SUBSTITUTE(SUBSTITUTE(citizen_services_records_log!I1079," ",""),"-",""),"(",""),")",""),9),"0"&amp;LEFT(_xlpm.d,2)&amp;" "&amp;MID(_xlpm.d,3,3)&amp;" "&amp;RIGHT(_xlpm.d,4)))</f>
        <v>065 900 7266</v>
      </c>
      <c r="J1079" s="5" t="str" cm="1">
        <f t="array" ref="J1079">_xlfn.IFS(ISTEXT(citizen_services_records_log!J1079),citizen_services_records_log!J1079,ISBLANK(citizen_services_records_log!J1079),"None")</f>
        <v>Ward 23</v>
      </c>
      <c r="K1079" s="5" t="str" cm="1">
        <f t="array" ref="K1079">_xlfn.IFS(ISTEXT(citizen_services_records_log!K1079),citizen_services_records_log!K1079, ISBLANK(citizen_services_records_log!K1079),"None")</f>
        <v>None</v>
      </c>
      <c r="L1079" s="5" t="str" cm="1">
        <f t="array" ref="L1079">SUBSTITUTE(PROPER(_xlfn.IFS(ISTEXT(citizen_services_records_log!L1079),citizen_services_records_log!L1079, ISBLANK(citizen_services_records_log!L1079),"None")),"Id","ID",1)</f>
        <v>Complete</v>
      </c>
      <c r="M1079" s="5" t="str" cm="1">
        <f t="array" ref="M1079">IF(citizen_services_records_log!M1079 = "Re-opened","Re-opened",PROPER(_xlfn.IFS(ISTEXT(citizen_services_records_log!M1079),citizen_services_records_log!M1079, ISBLANK(citizen_services_records_log!M1079),"None")))</f>
        <v>Closed</v>
      </c>
      <c r="N1079" s="5" t="str" cm="1">
        <f t="array" ref="N1079">(_xlfn.IFS(ISTEXT(citizen_services_records_log!N1079),citizen_services_records_log!N1079,ISBLANK(citizen_services_records_log!N1079),"None"))</f>
        <v>None</v>
      </c>
      <c r="O1079" s="5" t="str" cm="1">
        <f t="array" ref="O1079">_xlfn.IFS(ISTEXT(citizen_services_records_log!O1079),PROPER(citizen_services_records_log!O1079),ISBLANK(citizen_services_records_log!O1079),"None")</f>
        <v>Werner Mahlangu</v>
      </c>
      <c r="P1079" s="4" t="str">
        <f>IF(ISBLANK(citizen_services_records_log!P1079),"None",IF(ISNUMBER(citizen_services_records_log!P1079),citizen_services_records_log!P1079,DATE(RIGHT(citizen_services_records_log!P1079,4),MID(citizen_services_records_log!P1079,4,2),LEFT(citizen_services_records_log!P1079,2))))</f>
        <v>None</v>
      </c>
      <c r="Q1079" s="5" t="str" cm="1">
        <f t="array" ref="Q1079">SUBSTITUTE(_xlfn.IFS(ISTEXT(citizen_services_records_log!Q1079),PROPER(citizen_services_records_log!Q1079),ISBLANK(citizen_services_records_log!Q1079),"None"),"Id","ID",1)</f>
        <v>None</v>
      </c>
    </row>
    <row r="1080" spans="1:17" x14ac:dyDescent="0.3">
      <c r="A1080" s="5" t="str">
        <f>IF(ISBLANK(citizen_services_records_log!A1080),"None",(CONCATENATE(UPPER(_xlfn.TEXTBEFORE(SUBSTITUTE(citizen_services_records_log!A1080, "-", ""), {"0","1","2","3","4","5","6","7","8","9"}, 1)),"-",RIGHT(citizen_services_records_log!A1080,6))))</f>
        <v>DHA-000868</v>
      </c>
      <c r="B1080" s="2">
        <f>IF(ISBLANK(citizen_services_records_log!B1080),"None",IF(ISNUMBER(citizen_services_records_log!B1080),citizen_services_records_log!B1080,DATE(RIGHT(citizen_services_records_log!B1080,4),MID(citizen_services_records_log!B1080,4,2),LEFT(citizen_services_records_log!B1080,2))))</f>
        <v>46018</v>
      </c>
      <c r="C1080" s="5" t="str">
        <f>IF(citizen_services_records_log!C1080 = "SASSA Grant Status Enquiry","SASSA - Grant Status Enquiry",IF(citizen_services_records_log!C1080 = "SASSA Grant Application",  "SASSA - Grant Application", IF(citizen_services_records_log!C1080=0,"None", citizen_services_records_log!C1080)))</f>
        <v>Home Affairs - Birth Certificate</v>
      </c>
      <c r="D1080" s="5" t="str" cm="1">
        <f t="array" ref="D1080">_xlfn.IFS(ISTEXT(citizen_services_records_log!D1080),PROPER(citizen_services_records_log!D1080),ISBLANK(citizen_services_records_log!D1080),"None")</f>
        <v>Vereeniging Home Affairs</v>
      </c>
      <c r="E1080" s="5" t="str" cm="1">
        <f t="array" ref="E1080">_xlfn.IFS(ISTEXT(citizen_services_records_log!E1080),PROPER(citizen_services_records_log!E1080),ISBLANK(citizen_services_records_log!E1080),"None")</f>
        <v>None</v>
      </c>
      <c r="F1080" s="6" cm="1">
        <f t="array" ref="F1080">_xlfn.IFS(ISBLANK(citizen_services_records_log!F1080),"None", TYPE(citizen_services_records_log!F1080)=1,citizen_services_records_log!F1080,citizen_services_records_log!F1080="ID NOT PROVIDED","ID not provided" )</f>
        <v>9210000000000</v>
      </c>
      <c r="G1080" s="4">
        <f>IF(ISBLANK(citizen_services_records_log!G1080),"None",IF(ISNUMBER(citizen_services_records_log!G1080),citizen_services_records_log!G1080,DATE(RIGHT(citizen_services_records_log!G1080,4),MID(citizen_services_records_log!G1080,4,2),LEFT(citizen_services_records_log!G1080,2))))</f>
        <v>33770</v>
      </c>
      <c r="H1080" s="5" t="str" cm="1">
        <f t="array" ref="H1080">_xlfn.IFS(citizen_services_records_log!H1080="M", "Male", citizen_services_records_log!H1080 = "F", "Female", citizen_services_records_log!H1080="male", "Male", citizen_services_records_log!H1080="female","Female", ISBLANK(citizen_services_records_log!H1080),"None", citizen_services_records_log!H1080 = "Female", "Female", citizen_services_records_log!H1080="Male","Male")</f>
        <v>Male</v>
      </c>
      <c r="I1080" s="6" t="str">
        <f>IF(OR(ISBLANK(citizen_services_records_log!I1080),UPPER(TRIM(citizen_services_records_log!I1080))="N/A"),"None",_xlfn.LET(_xlpm.d,RIGHT(SUBSTITUTE(SUBSTITUTE(SUBSTITUTE(SUBSTITUTE(citizen_services_records_log!I1080," ",""),"-",""),"(",""),")",""),9),"0"&amp;LEFT(_xlpm.d,2)&amp;" "&amp;MID(_xlpm.d,3,3)&amp;" "&amp;RIGHT(_xlpm.d,4)))</f>
        <v>None</v>
      </c>
      <c r="J1080" s="5" t="str" cm="1">
        <f t="array" ref="J1080">_xlfn.IFS(ISTEXT(citizen_services_records_log!J1080),citizen_services_records_log!J1080,ISBLANK(citizen_services_records_log!J1080),"None")</f>
        <v>Ward 3</v>
      </c>
      <c r="K1080" s="5" t="str" cm="1">
        <f t="array" ref="K1080">_xlfn.IFS(ISTEXT(citizen_services_records_log!K1080),citizen_services_records_log!K1080, ISBLANK(citizen_services_records_log!K1080),"None")</f>
        <v>None</v>
      </c>
      <c r="L1080" s="5" t="str" cm="1">
        <f t="array" ref="L1080">SUBSTITUTE(PROPER(_xlfn.IFS(ISTEXT(citizen_services_records_log!L1080),citizen_services_records_log!L1080, ISBLANK(citizen_services_records_log!L1080),"None")),"Id","ID",1)</f>
        <v>Approved</v>
      </c>
      <c r="M1080" s="5" t="str" cm="1">
        <f t="array" ref="M1080">IF(citizen_services_records_log!M1080 = "Re-opened","Re-opened",PROPER(_xlfn.IFS(ISTEXT(citizen_services_records_log!M1080),citizen_services_records_log!M1080, ISBLANK(citizen_services_records_log!M1080),"None")))</f>
        <v>None</v>
      </c>
      <c r="N1080" s="5" t="str" cm="1">
        <f t="array" ref="N1080">(_xlfn.IFS(ISTEXT(citizen_services_records_log!N1080),citizen_services_records_log!N1080,ISBLANK(citizen_services_records_log!N1080),"None"))</f>
        <v>Q045</v>
      </c>
      <c r="O1080" s="5" t="str" cm="1">
        <f t="array" ref="O1080">_xlfn.IFS(ISTEXT(citizen_services_records_log!O1080),PROPER(citizen_services_records_log!O1080),ISBLANK(citizen_services_records_log!O1080),"None")</f>
        <v>Busisiwe Swart</v>
      </c>
      <c r="P1080" s="4" t="str">
        <f>IF(ISBLANK(citizen_services_records_log!P1080),"None",IF(ISNUMBER(citizen_services_records_log!P1080),citizen_services_records_log!P1080,DATE(RIGHT(citizen_services_records_log!P1080,4),MID(citizen_services_records_log!P1080,4,2),LEFT(citizen_services_records_log!P1080,2))))</f>
        <v>None</v>
      </c>
      <c r="Q1080" s="5" t="str" cm="1">
        <f t="array" ref="Q1080">SUBSTITUTE(_xlfn.IFS(ISTEXT(citizen_services_records_log!Q1080),PROPER(citizen_services_records_log!Q1080),ISBLANK(citizen_services_records_log!Q1080),"None"),"Id","ID",1)</f>
        <v>Client To Return With Proof Of Residence</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C89FD-60A4-44B4-A39B-E4CA87C26B49}">
  <dimension ref="A1:X1080"/>
  <sheetViews>
    <sheetView topLeftCell="G1" zoomScale="102" workbookViewId="0">
      <selection activeCell="L3" sqref="L3"/>
    </sheetView>
  </sheetViews>
  <sheetFormatPr defaultRowHeight="14.4" x14ac:dyDescent="0.3"/>
  <cols>
    <col min="1" max="1" width="14" bestFit="1" customWidth="1"/>
    <col min="2" max="2" width="13.21875" bestFit="1" customWidth="1"/>
    <col min="3" max="3" width="5.44140625" bestFit="1" customWidth="1"/>
    <col min="4" max="4" width="6.44140625" bestFit="1" customWidth="1"/>
    <col min="5" max="5" width="5.44140625" customWidth="1"/>
    <col min="6" max="6" width="11.5546875" bestFit="1" customWidth="1"/>
    <col min="7" max="7" width="33.33203125" bestFit="1" customWidth="1"/>
    <col min="8" max="8" width="33.33203125" customWidth="1"/>
    <col min="9" max="9" width="13.109375" bestFit="1" customWidth="1"/>
    <col min="10" max="10" width="24.44140625" bestFit="1" customWidth="1"/>
    <col min="11" max="11" width="22.88671875" bestFit="1" customWidth="1"/>
    <col min="12" max="12" width="16.44140625" bestFit="1" customWidth="1"/>
    <col min="13" max="13" width="11.44140625" bestFit="1" customWidth="1"/>
    <col min="14" max="14" width="7.109375" bestFit="1" customWidth="1"/>
    <col min="15" max="15" width="15" bestFit="1" customWidth="1"/>
    <col min="16" max="16" width="25.6640625" bestFit="1" customWidth="1"/>
    <col min="17" max="17" width="25.6640625" customWidth="1"/>
    <col min="18" max="18" width="26" bestFit="1" customWidth="1"/>
    <col min="19" max="19" width="35.21875" bestFit="1" customWidth="1"/>
    <col min="20" max="20" width="18.21875" bestFit="1" customWidth="1"/>
    <col min="21" max="21" width="19.5546875" bestFit="1" customWidth="1"/>
    <col min="22" max="22" width="17" bestFit="1" customWidth="1"/>
    <col min="23" max="23" width="14" bestFit="1" customWidth="1"/>
    <col min="24" max="24" width="49.109375" bestFit="1" customWidth="1"/>
  </cols>
  <sheetData>
    <row r="1" spans="1:24" x14ac:dyDescent="0.3">
      <c r="A1" s="10" t="str">
        <f>'Cleaned Data'!A1</f>
        <v>Case Reference</v>
      </c>
      <c r="B1" s="10" t="str">
        <f>'Cleaned Data'!B1</f>
        <v>Date Captured</v>
      </c>
      <c r="C1" s="10" t="s">
        <v>2944</v>
      </c>
      <c r="D1" s="10" t="s">
        <v>2945</v>
      </c>
      <c r="E1" s="10" t="s">
        <v>2946</v>
      </c>
      <c r="F1" s="10" t="s">
        <v>2943</v>
      </c>
      <c r="G1" s="10" t="str">
        <f>'Cleaned Data'!C1</f>
        <v>Service Type</v>
      </c>
      <c r="H1" s="10" t="s">
        <v>2969</v>
      </c>
      <c r="I1" s="10" t="s">
        <v>2942</v>
      </c>
      <c r="J1" s="10" t="str">
        <f>'Cleaned Data'!D1</f>
        <v>Branch/Office</v>
      </c>
      <c r="K1" s="10" t="str">
        <f>'Cleaned Data'!E1</f>
        <v>Applicant Full Name</v>
      </c>
      <c r="L1" s="10" t="str">
        <f>'Cleaned Data'!F1</f>
        <v>ID Number</v>
      </c>
      <c r="M1" s="10" t="str">
        <f>'Cleaned Data'!G1</f>
        <v>Date of Birth</v>
      </c>
      <c r="N1" s="10" t="str">
        <f>'Cleaned Data'!H1</f>
        <v>Gender</v>
      </c>
      <c r="O1" s="10" t="str">
        <f>'Cleaned Data'!I1</f>
        <v>Contact Number</v>
      </c>
      <c r="P1" s="10" t="str">
        <f>'Cleaned Data'!J1</f>
        <v>Ward/Area</v>
      </c>
      <c r="Q1" s="10" t="s">
        <v>2970</v>
      </c>
      <c r="R1" s="10" t="str">
        <f>'Cleaned Data'!K1</f>
        <v>Grant Type</v>
      </c>
      <c r="S1" s="10" t="str">
        <f>'Cleaned Data'!L1</f>
        <v>Document Status</v>
      </c>
      <c r="T1" s="10" t="str">
        <f>'Cleaned Data'!M1</f>
        <v>Processing Status</v>
      </c>
      <c r="U1" s="10" t="str">
        <f>'Cleaned Data'!N1</f>
        <v>Queue/Ticket Number</v>
      </c>
      <c r="V1" s="10" t="str">
        <f>'Cleaned Data'!O1</f>
        <v>Capturing Official</v>
      </c>
      <c r="W1" s="10" t="str">
        <f>'Cleaned Data'!P1</f>
        <v>Follow-Up Date</v>
      </c>
      <c r="X1" s="10" t="str">
        <f>'Cleaned Data'!Q1</f>
        <v>Notes</v>
      </c>
    </row>
    <row r="2" spans="1:24" x14ac:dyDescent="0.3">
      <c r="A2" s="5" t="str">
        <f>'Cleaned Data'!A2</f>
        <v>SASSA-000796</v>
      </c>
      <c r="B2" s="4">
        <f>'Cleaned Data'!B2</f>
        <v>46156</v>
      </c>
      <c r="C2" s="6">
        <f>IF(B2="None","None",DAY(B2))</f>
        <v>14</v>
      </c>
      <c r="D2" s="6">
        <f>IF(B2="None","None",MONTH(B2))</f>
        <v>5</v>
      </c>
      <c r="E2" s="6">
        <f>IF(B2="None","None",YEAR(B2))</f>
        <v>2026</v>
      </c>
      <c r="F2" s="5" t="str">
        <f>IF(ISNUMBER(FIND("-",G2))=TRUE,LEFT(G2,FIND("-",G2)-2),IF(ISNUMBER(FIND(" ",G2))=TRUE,LEFT(G2,FIND(" ",G2)-1),IF(G2="None","None")))</f>
        <v>SASSA</v>
      </c>
      <c r="G2" s="7" t="str">
        <f>'Cleaned Data'!C2</f>
        <v>SASSA - Grant Application</v>
      </c>
      <c r="H2" s="5" t="str">
        <f>IF(G2="None","None",RIGHT(G2,LEN(G2)-FIND("-",G2,1)))</f>
        <v xml:space="preserve"> Grant Application</v>
      </c>
      <c r="I2" s="5" t="str">
        <f>IF(J2="None","None",TRIM(SUBSTITUTE(SUBSTITUTE(SUBSTITUTE(SUBSTITUTE(J2,"Clinic","",1),"Home Affairs","",1),"Sassa Office","",1),"Municipal Office","",1)))</f>
        <v>Sharpeville</v>
      </c>
      <c r="J2" s="5" t="str">
        <f>'Cleaned Data'!D2</f>
        <v>Sharpeville Clinic</v>
      </c>
      <c r="K2" s="5" t="str">
        <f>'Cleaned Data'!E2</f>
        <v>Nomvula Fourie</v>
      </c>
      <c r="L2" s="6">
        <f>'Cleaned Data'!F2</f>
        <v>8500000000000</v>
      </c>
      <c r="M2" s="4">
        <f>'Cleaned Data'!G2</f>
        <v>31160</v>
      </c>
      <c r="N2" s="5" t="str">
        <f>'Cleaned Data'!H2</f>
        <v>Male</v>
      </c>
      <c r="O2" s="8" t="str">
        <f>'Cleaned Data'!I2</f>
        <v>072 291 3562</v>
      </c>
      <c r="P2" s="5" t="str">
        <f>'Cleaned Data'!J2</f>
        <v>Ward 20</v>
      </c>
      <c r="Q2" s="5" t="str">
        <f>IF(ISNUMBER(FIND("Informal Settlement",P2,1)),"Informal Settlement","Formal Settlement")</f>
        <v>Formal Settlement</v>
      </c>
      <c r="R2" s="5" t="str">
        <f>'Cleaned Data'!K2</f>
        <v>Older Person's Grant</v>
      </c>
      <c r="S2" s="5" t="str">
        <f>'Cleaned Data'!L2</f>
        <v>Pending Verification</v>
      </c>
      <c r="T2" s="5" t="str">
        <f>'Cleaned Data'!M2</f>
        <v>Resolved</v>
      </c>
      <c r="U2" s="5" t="str">
        <f>'Cleaned Data'!N2</f>
        <v>Q137</v>
      </c>
      <c r="V2" s="5" t="str">
        <f>'Cleaned Data'!O2</f>
        <v>Werner Meyer</v>
      </c>
      <c r="W2" s="4">
        <f>'Cleaned Data'!P2</f>
        <v>46175</v>
      </c>
      <c r="X2" s="5" t="str">
        <f>'Cleaned Data'!Q2</f>
        <v>System Offline - Captured Manually, Will Upload Later</v>
      </c>
    </row>
    <row r="3" spans="1:24" x14ac:dyDescent="0.3">
      <c r="A3" s="5" t="str">
        <f>'Cleaned Data'!A3</f>
        <v>DHA-001034</v>
      </c>
      <c r="B3" s="4">
        <f>'Cleaned Data'!B3</f>
        <v>46127</v>
      </c>
      <c r="C3" s="6">
        <f t="shared" ref="C3:C66" si="0">IF(B3="None","None",DAY(B3))</f>
        <v>15</v>
      </c>
      <c r="D3" s="6">
        <f t="shared" ref="D3:D66" si="1">IF(B3="None","None",MONTH(B3))</f>
        <v>4</v>
      </c>
      <c r="E3" s="6">
        <f t="shared" ref="E3:E66" si="2">IF(B3="None","None",YEAR(B3))</f>
        <v>2026</v>
      </c>
      <c r="F3" s="5" t="str">
        <f t="shared" ref="F3:F66" si="3">IF(ISNUMBER(FIND("-",G3))=TRUE,LEFT(G3,FIND("-",G3)-2),IF(ISNUMBER(FIND(" ",G3))=TRUE,LEFT(G3,FIND(" ",G3)-1),IF(G3="None","None")))</f>
        <v>Home Affairs</v>
      </c>
      <c r="G3" s="5" t="str">
        <f>'Cleaned Data'!C3</f>
        <v>Home Affairs - Passport Application</v>
      </c>
      <c r="H3" s="5" t="str">
        <f t="shared" ref="H3:H66" si="4">IF(G3="None","None",RIGHT(G3,LEN(G3)-FIND("-",G3,1)))</f>
        <v xml:space="preserve"> Passport Application</v>
      </c>
      <c r="I3" s="5" t="str">
        <f t="shared" ref="I3:I66" si="5">IF(J3="None","None",TRIM(SUBSTITUTE(SUBSTITUTE(SUBSTITUTE(SUBSTITUTE(J3,"Clinic","",1),"Home Affairs","",1),"Sassa Office","",1),"Municipal Office","",1)))</f>
        <v>Vanderbijlpark</v>
      </c>
      <c r="J3" s="5" t="str">
        <f>'Cleaned Data'!D3</f>
        <v>Vanderbijlpark Home Affairs</v>
      </c>
      <c r="K3" s="5" t="str">
        <f>'Cleaned Data'!E3</f>
        <v>Marie Van Der Merwe</v>
      </c>
      <c r="L3" s="6">
        <f>'Cleaned Data'!F3</f>
        <v>7910000000000</v>
      </c>
      <c r="M3" s="4">
        <f>'Cleaned Data'!G3</f>
        <v>29118</v>
      </c>
      <c r="N3" s="5" t="str">
        <f>'Cleaned Data'!H3</f>
        <v>Male</v>
      </c>
      <c r="O3" s="8" t="str">
        <f>'Cleaned Data'!I3</f>
        <v>067 773 4000</v>
      </c>
      <c r="P3" s="5" t="str">
        <f>'Cleaned Data'!J3</f>
        <v>Ward 18</v>
      </c>
      <c r="Q3" s="5" t="str">
        <f t="shared" ref="Q3:Q66" si="6">IF(ISNUMBER(FIND("Informal Settlement",P3,1)),"Informal Settlement","Formal Settlement")</f>
        <v>Formal Settlement</v>
      </c>
      <c r="R3" s="5" t="str">
        <f>'Cleaned Data'!K3</f>
        <v>None</v>
      </c>
      <c r="S3" s="5" t="str">
        <f>'Cleaned Data'!L3</f>
        <v>Under Review</v>
      </c>
      <c r="T3" s="5" t="str">
        <f>'Cleaned Data'!M3</f>
        <v>Captured</v>
      </c>
      <c r="U3" s="5" t="str">
        <f>'Cleaned Data'!N3</f>
        <v>Q008</v>
      </c>
      <c r="V3" s="5" t="str">
        <f>'Cleaned Data'!O3</f>
        <v>Lerato Mahlangu</v>
      </c>
      <c r="W3" s="4" t="str">
        <f>'Cleaned Data'!P3</f>
        <v>None</v>
      </c>
      <c r="X3" s="5" t="str">
        <f>'Cleaned Data'!Q3</f>
        <v>Grant Payment Query - Referred To Sassa Call Centre</v>
      </c>
    </row>
    <row r="4" spans="1:24" x14ac:dyDescent="0.3">
      <c r="A4" s="5" t="str">
        <f>'Cleaned Data'!A4</f>
        <v>MUN-000761</v>
      </c>
      <c r="B4" s="4">
        <f>'Cleaned Data'!B4</f>
        <v>46281</v>
      </c>
      <c r="C4" s="6">
        <f t="shared" si="0"/>
        <v>16</v>
      </c>
      <c r="D4" s="6">
        <f t="shared" si="1"/>
        <v>9</v>
      </c>
      <c r="E4" s="6">
        <f t="shared" si="2"/>
        <v>2026</v>
      </c>
      <c r="F4" s="5" t="str">
        <f t="shared" si="3"/>
        <v>Municipal</v>
      </c>
      <c r="G4" s="5" t="str">
        <f>'Cleaned Data'!C4</f>
        <v>Municipal - Service Request</v>
      </c>
      <c r="H4" s="5" t="str">
        <f t="shared" si="4"/>
        <v xml:space="preserve"> Service Request</v>
      </c>
      <c r="I4" s="5" t="str">
        <f t="shared" si="5"/>
        <v>Vanderbijlpark</v>
      </c>
      <c r="J4" s="5" t="str">
        <f>'Cleaned Data'!D4</f>
        <v>Vanderbijlpark Home Affairs</v>
      </c>
      <c r="K4" s="5" t="str">
        <f>'Cleaned Data'!E4</f>
        <v>Nomvula Pretorius</v>
      </c>
      <c r="L4" s="6" t="str">
        <f>'Cleaned Data'!F4</f>
        <v>None</v>
      </c>
      <c r="M4" s="4">
        <f>'Cleaned Data'!G4</f>
        <v>30487</v>
      </c>
      <c r="N4" s="5" t="str">
        <f>'Cleaned Data'!H4</f>
        <v>Female</v>
      </c>
      <c r="O4" s="8" t="str">
        <f>'Cleaned Data'!I4</f>
        <v>081 175 7562</v>
      </c>
      <c r="P4" s="5" t="str">
        <f>'Cleaned Data'!J4</f>
        <v>Ward 7</v>
      </c>
      <c r="Q4" s="5" t="str">
        <f t="shared" si="6"/>
        <v>Formal Settlement</v>
      </c>
      <c r="R4" s="5" t="str">
        <f>'Cleaned Data'!K4</f>
        <v>None</v>
      </c>
      <c r="S4" s="5" t="str">
        <f>'Cleaned Data'!L4</f>
        <v>None</v>
      </c>
      <c r="T4" s="5" t="str">
        <f>'Cleaned Data'!M4</f>
        <v>Closed</v>
      </c>
      <c r="U4" s="5" t="str">
        <f>'Cleaned Data'!N4</f>
        <v>Q055</v>
      </c>
      <c r="V4" s="5" t="str">
        <f>'Cleaned Data'!O4</f>
        <v>Refilwe Khumalo</v>
      </c>
      <c r="W4" s="4" t="str">
        <f>'Cleaned Data'!P4</f>
        <v>None</v>
      </c>
      <c r="X4" s="5" t="str">
        <f>'Cleaned Data'!Q4</f>
        <v>None</v>
      </c>
    </row>
    <row r="5" spans="1:24" x14ac:dyDescent="0.3">
      <c r="A5" s="5" t="str">
        <f>'Cleaned Data'!A5</f>
        <v>DHA-000959</v>
      </c>
      <c r="B5" s="4">
        <f>'Cleaned Data'!B5</f>
        <v>46234</v>
      </c>
      <c r="C5" s="6">
        <f t="shared" si="0"/>
        <v>31</v>
      </c>
      <c r="D5" s="6">
        <f t="shared" si="1"/>
        <v>7</v>
      </c>
      <c r="E5" s="6">
        <f t="shared" si="2"/>
        <v>2026</v>
      </c>
      <c r="F5" s="5" t="str">
        <f t="shared" si="3"/>
        <v>Home Affairs</v>
      </c>
      <c r="G5" s="5" t="str">
        <f>'Cleaned Data'!C5</f>
        <v>Home Affairs - Birth Certificate</v>
      </c>
      <c r="H5" s="5" t="str">
        <f t="shared" si="4"/>
        <v xml:space="preserve"> Birth Certificate</v>
      </c>
      <c r="I5" s="5" t="str">
        <f t="shared" si="5"/>
        <v>Emfuleni</v>
      </c>
      <c r="J5" s="5" t="str">
        <f>'Cleaned Data'!D5</f>
        <v>Emfuleni Municipal Office</v>
      </c>
      <c r="K5" s="5" t="str">
        <f>'Cleaned Data'!E5</f>
        <v>Marie Mokgadi</v>
      </c>
      <c r="L5" s="6" t="str">
        <f>'Cleaned Data'!F5</f>
        <v>None</v>
      </c>
      <c r="M5" s="4" t="str">
        <f>'Cleaned Data'!G5</f>
        <v>None</v>
      </c>
      <c r="N5" s="5" t="str">
        <f>'Cleaned Data'!H5</f>
        <v>Male</v>
      </c>
      <c r="O5" s="8" t="str">
        <f>'Cleaned Data'!I5</f>
        <v>075 123 0616</v>
      </c>
      <c r="P5" s="5" t="str">
        <f>'Cleaned Data'!J5</f>
        <v>Ward 6</v>
      </c>
      <c r="Q5" s="5" t="str">
        <f t="shared" si="6"/>
        <v>Formal Settlement</v>
      </c>
      <c r="R5" s="5" t="str">
        <f>'Cleaned Data'!K5</f>
        <v>None</v>
      </c>
      <c r="S5" s="5" t="str">
        <f>'Cleaned Data'!L5</f>
        <v>Complete</v>
      </c>
      <c r="T5" s="5" t="str">
        <f>'Cleaned Data'!M5</f>
        <v>Awaiting Documents</v>
      </c>
      <c r="U5" s="5" t="str">
        <f>'Cleaned Data'!N5</f>
        <v>Q244</v>
      </c>
      <c r="V5" s="5" t="str">
        <f>'Cleaned Data'!O5</f>
        <v>Refilwe Nel</v>
      </c>
      <c r="W5" s="4" t="str">
        <f>'Cleaned Data'!P5</f>
        <v>None</v>
      </c>
      <c r="X5" s="5" t="str">
        <f>'Cleaned Data'!Q5</f>
        <v>None</v>
      </c>
    </row>
    <row r="6" spans="1:24" x14ac:dyDescent="0.3">
      <c r="A6" s="5" t="str">
        <f>'Cleaned Data'!A6</f>
        <v>SASSA-000603</v>
      </c>
      <c r="B6" s="4">
        <f>'Cleaned Data'!B6</f>
        <v>46093</v>
      </c>
      <c r="C6" s="6">
        <f t="shared" si="0"/>
        <v>12</v>
      </c>
      <c r="D6" s="6">
        <f t="shared" si="1"/>
        <v>3</v>
      </c>
      <c r="E6" s="6">
        <f t="shared" si="2"/>
        <v>2026</v>
      </c>
      <c r="F6" s="5" t="str">
        <f t="shared" si="3"/>
        <v>SASSA</v>
      </c>
      <c r="G6" s="5" t="str">
        <f>'Cleaned Data'!C6</f>
        <v>SASSA - Grant Application</v>
      </c>
      <c r="H6" s="5" t="str">
        <f t="shared" si="4"/>
        <v xml:space="preserve"> Grant Application</v>
      </c>
      <c r="I6" s="5" t="str">
        <f t="shared" si="5"/>
        <v>Emfuleni</v>
      </c>
      <c r="J6" s="5" t="str">
        <f>'Cleaned Data'!D6</f>
        <v>Emfuleni Municipal Office</v>
      </c>
      <c r="K6" s="5" t="str">
        <f>'Cleaned Data'!E6</f>
        <v>Grace Steyn</v>
      </c>
      <c r="L6" s="6" t="str">
        <f>'Cleaned Data'!F6</f>
        <v>None</v>
      </c>
      <c r="M6" s="4">
        <f>'Cleaned Data'!G6</f>
        <v>16512</v>
      </c>
      <c r="N6" s="5" t="str">
        <f>'Cleaned Data'!H6</f>
        <v>Male</v>
      </c>
      <c r="O6" s="8" t="str">
        <f>'Cleaned Data'!I6</f>
        <v>076 711 8567</v>
      </c>
      <c r="P6" s="5" t="str">
        <f>'Cleaned Data'!J6</f>
        <v>Ward 20</v>
      </c>
      <c r="Q6" s="5" t="str">
        <f t="shared" si="6"/>
        <v>Formal Settlement</v>
      </c>
      <c r="R6" s="5" t="str">
        <f>'Cleaned Data'!K6</f>
        <v>Social Relief of Distress (SRD)</v>
      </c>
      <c r="S6" s="5" t="str">
        <f>'Cleaned Data'!L6</f>
        <v>None</v>
      </c>
      <c r="T6" s="5" t="str">
        <f>'Cleaned Data'!M6</f>
        <v>Escalated</v>
      </c>
      <c r="U6" s="5" t="str">
        <f>'Cleaned Data'!N6</f>
        <v>Q211</v>
      </c>
      <c r="V6" s="5" t="str">
        <f>'Cleaned Data'!O6</f>
        <v>Lerato Nel</v>
      </c>
      <c r="W6" s="4" t="str">
        <f>'Cleaned Data'!P6</f>
        <v>None</v>
      </c>
      <c r="X6" s="5" t="str">
        <f>'Cleaned Data'!Q6</f>
        <v>Urgent Case - Fast-Tracked Per Supervisor Approval</v>
      </c>
    </row>
    <row r="7" spans="1:24" x14ac:dyDescent="0.3">
      <c r="A7" s="5" t="str">
        <f>'Cleaned Data'!A7</f>
        <v>CLN-000736</v>
      </c>
      <c r="B7" s="4">
        <f>'Cleaned Data'!B7</f>
        <v>46226</v>
      </c>
      <c r="C7" s="6">
        <f t="shared" si="0"/>
        <v>23</v>
      </c>
      <c r="D7" s="6">
        <f t="shared" si="1"/>
        <v>7</v>
      </c>
      <c r="E7" s="6">
        <f t="shared" si="2"/>
        <v>2026</v>
      </c>
      <c r="F7" s="5" t="str">
        <f t="shared" si="3"/>
        <v>Clinic</v>
      </c>
      <c r="G7" s="5" t="str">
        <f>'Cleaned Data'!C7</f>
        <v>Clinic - Chronic Medication Collection</v>
      </c>
      <c r="H7" s="5" t="str">
        <f t="shared" si="4"/>
        <v xml:space="preserve"> Chronic Medication Collection</v>
      </c>
      <c r="I7" s="5" t="str">
        <f t="shared" si="5"/>
        <v>Vanderbijlpark</v>
      </c>
      <c r="J7" s="5" t="str">
        <f>'Cleaned Data'!D7</f>
        <v>Vanderbijlpark Home Affairs</v>
      </c>
      <c r="K7" s="5" t="str">
        <f>'Cleaned Data'!E7</f>
        <v>Dorah Mokoena</v>
      </c>
      <c r="L7" s="6">
        <f>'Cleaned Data'!F7</f>
        <v>7110000000000</v>
      </c>
      <c r="M7" s="4">
        <f>'Cleaned Data'!G7</f>
        <v>26004</v>
      </c>
      <c r="N7" s="5" t="str">
        <f>'Cleaned Data'!H7</f>
        <v>Female</v>
      </c>
      <c r="O7" s="8" t="str">
        <f>'Cleaned Data'!I7</f>
        <v>081 839 9641</v>
      </c>
      <c r="P7" s="5" t="str">
        <f>'Cleaned Data'!J7</f>
        <v>Ward 23</v>
      </c>
      <c r="Q7" s="5" t="str">
        <f t="shared" si="6"/>
        <v>Formal Settlement</v>
      </c>
      <c r="R7" s="5" t="str">
        <f>'Cleaned Data'!K7</f>
        <v>None</v>
      </c>
      <c r="S7" s="5" t="str">
        <f>'Cleaned Data'!L7</f>
        <v>Under Review</v>
      </c>
      <c r="T7" s="5" t="str">
        <f>'Cleaned Data'!M7</f>
        <v>Resolved</v>
      </c>
      <c r="U7" s="5" t="str">
        <f>'Cleaned Data'!N7</f>
        <v>Q094</v>
      </c>
      <c r="V7" s="5" t="str">
        <f>'Cleaned Data'!O7</f>
        <v>Andries Meyer</v>
      </c>
      <c r="W7" s="4" t="str">
        <f>'Cleaned Data'!P7</f>
        <v>None</v>
      </c>
      <c r="X7" s="5" t="str">
        <f>'Cleaned Data'!Q7</f>
        <v>Applicant Is A Minor, Guardian Present And Documented</v>
      </c>
    </row>
    <row r="8" spans="1:24" x14ac:dyDescent="0.3">
      <c r="A8" s="5" t="str">
        <f>'Cleaned Data'!A8</f>
        <v>MUN-000968</v>
      </c>
      <c r="B8" s="4">
        <f>'Cleaned Data'!B8</f>
        <v>46198</v>
      </c>
      <c r="C8" s="6">
        <f t="shared" si="0"/>
        <v>25</v>
      </c>
      <c r="D8" s="6">
        <f t="shared" si="1"/>
        <v>6</v>
      </c>
      <c r="E8" s="6">
        <f t="shared" si="2"/>
        <v>2026</v>
      </c>
      <c r="F8" s="5" t="str">
        <f t="shared" si="3"/>
        <v>Municipal</v>
      </c>
      <c r="G8" s="5" t="str">
        <f>'Cleaned Data'!C8</f>
        <v>Municipal - Account Query</v>
      </c>
      <c r="H8" s="5" t="str">
        <f t="shared" si="4"/>
        <v xml:space="preserve"> Account Query</v>
      </c>
      <c r="I8" s="5" t="str">
        <f t="shared" si="5"/>
        <v>Vereeniging</v>
      </c>
      <c r="J8" s="5" t="str">
        <f>'Cleaned Data'!D8</f>
        <v>Vereeniging Home Affairs</v>
      </c>
      <c r="K8" s="5" t="str">
        <f>'Cleaned Data'!E8</f>
        <v>Sipho Mokgadi</v>
      </c>
      <c r="L8" s="6">
        <f>'Cleaned Data'!F8</f>
        <v>207000000000</v>
      </c>
      <c r="M8" s="4">
        <f>'Cleaned Data'!G8</f>
        <v>37454</v>
      </c>
      <c r="N8" s="5" t="str">
        <f>'Cleaned Data'!H8</f>
        <v>Female</v>
      </c>
      <c r="O8" s="8" t="str">
        <f>'Cleaned Data'!I8</f>
        <v>073 333 3031</v>
      </c>
      <c r="P8" s="5" t="str">
        <f>'Cleaned Data'!J8</f>
        <v>Ward 11</v>
      </c>
      <c r="Q8" s="5" t="str">
        <f t="shared" si="6"/>
        <v>Formal Settlement</v>
      </c>
      <c r="R8" s="5" t="str">
        <f>'Cleaned Data'!K8</f>
        <v>None</v>
      </c>
      <c r="S8" s="5" t="str">
        <f>'Cleaned Data'!L8</f>
        <v>Complete</v>
      </c>
      <c r="T8" s="5" t="str">
        <f>'Cleaned Data'!M8</f>
        <v>Captured</v>
      </c>
      <c r="U8" s="5" t="str">
        <f>'Cleaned Data'!N8</f>
        <v>Q186</v>
      </c>
      <c r="V8" s="5" t="str">
        <f>'Cleaned Data'!O8</f>
        <v>Andries Mahlangu</v>
      </c>
      <c r="W8" s="4" t="str">
        <f>'Cleaned Data'!P8</f>
        <v>None</v>
      </c>
      <c r="X8" s="5" t="str">
        <f>'Cleaned Data'!Q8</f>
        <v>Home Affairs System Down For Maintenance During Visit</v>
      </c>
    </row>
    <row r="9" spans="1:24" x14ac:dyDescent="0.3">
      <c r="A9" s="5" t="str">
        <f>'Cleaned Data'!A9</f>
        <v>MUN-000202</v>
      </c>
      <c r="B9" s="4">
        <f>'Cleaned Data'!B9</f>
        <v>46297</v>
      </c>
      <c r="C9" s="6">
        <f t="shared" si="0"/>
        <v>2</v>
      </c>
      <c r="D9" s="6">
        <f t="shared" si="1"/>
        <v>10</v>
      </c>
      <c r="E9" s="6">
        <f t="shared" si="2"/>
        <v>2026</v>
      </c>
      <c r="F9" s="5" t="str">
        <f t="shared" si="3"/>
        <v>Municipal</v>
      </c>
      <c r="G9" s="5" t="str">
        <f>'Cleaned Data'!C9</f>
        <v>Municipal - Account Query</v>
      </c>
      <c r="H9" s="5" t="str">
        <f t="shared" si="4"/>
        <v xml:space="preserve"> Account Query</v>
      </c>
      <c r="I9" s="5" t="str">
        <f t="shared" si="5"/>
        <v>Meyerton</v>
      </c>
      <c r="J9" s="5" t="str">
        <f>'Cleaned Data'!D9</f>
        <v>Meyerton Municipal Office</v>
      </c>
      <c r="K9" s="5" t="str">
        <f>'Cleaned Data'!E9</f>
        <v>Tumelo Ndlovu</v>
      </c>
      <c r="L9" s="6">
        <f>'Cleaned Data'!F9</f>
        <v>203000000000</v>
      </c>
      <c r="M9" s="4">
        <f>'Cleaned Data'!G9</f>
        <v>37343</v>
      </c>
      <c r="N9" s="5" t="str">
        <f>'Cleaned Data'!H9</f>
        <v>Female</v>
      </c>
      <c r="O9" s="8" t="str">
        <f>'Cleaned Data'!I9</f>
        <v>074 547 7794</v>
      </c>
      <c r="P9" s="5" t="str">
        <f>'Cleaned Data'!J9</f>
        <v>Ward 16</v>
      </c>
      <c r="Q9" s="5" t="str">
        <f t="shared" si="6"/>
        <v>Formal Settlement</v>
      </c>
      <c r="R9" s="5" t="str">
        <f>'Cleaned Data'!K9</f>
        <v>None</v>
      </c>
      <c r="S9" s="5" t="str">
        <f>'Cleaned Data'!L9</f>
        <v>Pending Verification</v>
      </c>
      <c r="T9" s="5" t="str">
        <f>'Cleaned Data'!M9</f>
        <v>Awaiting Documents</v>
      </c>
      <c r="U9" s="5" t="str">
        <f>'Cleaned Data'!N9</f>
        <v>Q096</v>
      </c>
      <c r="V9" s="5" t="str">
        <f>'Cleaned Data'!O9</f>
        <v>Werner Nel</v>
      </c>
      <c r="W9" s="4">
        <f>'Cleaned Data'!P9</f>
        <v>46077</v>
      </c>
      <c r="X9" s="5" t="str">
        <f>'Cleaned Data'!Q9</f>
        <v>None</v>
      </c>
    </row>
    <row r="10" spans="1:24" x14ac:dyDescent="0.3">
      <c r="A10" s="5" t="str">
        <f>'Cleaned Data'!A10</f>
        <v>DHA-000061</v>
      </c>
      <c r="B10" s="4">
        <f>'Cleaned Data'!B10</f>
        <v>46051</v>
      </c>
      <c r="C10" s="6">
        <f t="shared" si="0"/>
        <v>29</v>
      </c>
      <c r="D10" s="6">
        <f t="shared" si="1"/>
        <v>1</v>
      </c>
      <c r="E10" s="6">
        <f t="shared" si="2"/>
        <v>2026</v>
      </c>
      <c r="F10" s="5" t="str">
        <f t="shared" si="3"/>
        <v>Home Affairs</v>
      </c>
      <c r="G10" s="5" t="str">
        <f>'Cleaned Data'!C10</f>
        <v>Home Affairs - Passport Application</v>
      </c>
      <c r="H10" s="5" t="str">
        <f t="shared" si="4"/>
        <v xml:space="preserve"> Passport Application</v>
      </c>
      <c r="I10" s="5" t="str">
        <f t="shared" si="5"/>
        <v>Three Rivers</v>
      </c>
      <c r="J10" s="5" t="str">
        <f>'Cleaned Data'!D10</f>
        <v>Three Rivers Clinic</v>
      </c>
      <c r="K10" s="5" t="str">
        <f>'Cleaned Data'!E10</f>
        <v>Nomvula Sithole</v>
      </c>
      <c r="L10" s="6">
        <f>'Cleaned Data'!F10</f>
        <v>7610000000000</v>
      </c>
      <c r="M10" s="4" t="str">
        <f>'Cleaned Data'!G10</f>
        <v>None</v>
      </c>
      <c r="N10" s="5" t="str">
        <f>'Cleaned Data'!H10</f>
        <v>Female</v>
      </c>
      <c r="O10" s="8" t="str">
        <f>'Cleaned Data'!I10</f>
        <v>075 551 5861</v>
      </c>
      <c r="P10" s="5" t="str">
        <f>'Cleaned Data'!J10</f>
        <v>Ward 12</v>
      </c>
      <c r="Q10" s="5" t="str">
        <f t="shared" si="6"/>
        <v>Formal Settlement</v>
      </c>
      <c r="R10" s="5" t="str">
        <f>'Cleaned Data'!K10</f>
        <v>None</v>
      </c>
      <c r="S10" s="5" t="str">
        <f>'Cleaned Data'!L10</f>
        <v>Incomplete - Missing Proof Of Residence</v>
      </c>
      <c r="T10" s="5" t="str">
        <f>'Cleaned Data'!M10</f>
        <v>Captured</v>
      </c>
      <c r="U10" s="5" t="str">
        <f>'Cleaned Data'!N10</f>
        <v>Q011</v>
      </c>
      <c r="V10" s="5" t="str">
        <f>'Cleaned Data'!O10</f>
        <v>Chris Khumalo</v>
      </c>
      <c r="W10" s="4">
        <f>'Cleaned Data'!P10</f>
        <v>46075</v>
      </c>
      <c r="X10" s="5" t="str">
        <f>'Cleaned Data'!Q10</f>
        <v>Incorrect ID Number Provided Initially, Corrected</v>
      </c>
    </row>
    <row r="11" spans="1:24" x14ac:dyDescent="0.3">
      <c r="A11" s="5" t="str">
        <f>'Cleaned Data'!A11</f>
        <v>CLN-000452</v>
      </c>
      <c r="B11" s="4">
        <f>'Cleaned Data'!B11</f>
        <v>46084</v>
      </c>
      <c r="C11" s="6">
        <f t="shared" si="0"/>
        <v>3</v>
      </c>
      <c r="D11" s="6">
        <f t="shared" si="1"/>
        <v>3</v>
      </c>
      <c r="E11" s="6">
        <f t="shared" si="2"/>
        <v>2026</v>
      </c>
      <c r="F11" s="5" t="str">
        <f t="shared" si="3"/>
        <v>Clinic</v>
      </c>
      <c r="G11" s="5" t="str">
        <f>'Cleaned Data'!C11</f>
        <v>Clinic - General Consultation</v>
      </c>
      <c r="H11" s="5" t="str">
        <f t="shared" si="4"/>
        <v xml:space="preserve"> General Consultation</v>
      </c>
      <c r="I11" s="5" t="str">
        <f t="shared" si="5"/>
        <v>Vanderbijlpark</v>
      </c>
      <c r="J11" s="5" t="str">
        <f>'Cleaned Data'!D11</f>
        <v>Vanderbijlpark Home Affairs</v>
      </c>
      <c r="K11" s="5" t="str">
        <f>'Cleaned Data'!E11</f>
        <v>Nomvula Khumalo</v>
      </c>
      <c r="L11" s="6">
        <f>'Cleaned Data'!F11</f>
        <v>4800000000000</v>
      </c>
      <c r="M11" s="4" t="str">
        <f>'Cleaned Data'!G11</f>
        <v>None</v>
      </c>
      <c r="N11" s="5" t="str">
        <f>'Cleaned Data'!H11</f>
        <v>Female</v>
      </c>
      <c r="O11" s="8" t="str">
        <f>'Cleaned Data'!I11</f>
        <v>067 995 6360</v>
      </c>
      <c r="P11" s="5" t="str">
        <f>'Cleaned Data'!J11</f>
        <v>Ward 3 (Informal Settlement)</v>
      </c>
      <c r="Q11" s="5" t="str">
        <f t="shared" si="6"/>
        <v>Informal Settlement</v>
      </c>
      <c r="R11" s="5" t="str">
        <f>'Cleaned Data'!K11</f>
        <v>None</v>
      </c>
      <c r="S11" s="5" t="str">
        <f>'Cleaned Data'!L11</f>
        <v>Complete</v>
      </c>
      <c r="T11" s="5" t="str">
        <f>'Cleaned Data'!M11</f>
        <v>Re-opened</v>
      </c>
      <c r="U11" s="5" t="str">
        <f>'Cleaned Data'!N11</f>
        <v>Q040</v>
      </c>
      <c r="V11" s="5" t="str">
        <f>'Cleaned Data'!O11</f>
        <v>None</v>
      </c>
      <c r="W11" s="4" t="str">
        <f>'Cleaned Data'!P11</f>
        <v>None</v>
      </c>
      <c r="X11" s="5" t="str">
        <f>'Cleaned Data'!Q11</f>
        <v>System Offline - Captured Manually, Will Upload Later</v>
      </c>
    </row>
    <row r="12" spans="1:24" x14ac:dyDescent="0.3">
      <c r="A12" s="5" t="str">
        <f>'Cleaned Data'!A12</f>
        <v>DHA-000449</v>
      </c>
      <c r="B12" s="4">
        <f>'Cleaned Data'!B12</f>
        <v>46000</v>
      </c>
      <c r="C12" s="6">
        <f t="shared" si="0"/>
        <v>9</v>
      </c>
      <c r="D12" s="6">
        <f t="shared" si="1"/>
        <v>12</v>
      </c>
      <c r="E12" s="6">
        <f t="shared" si="2"/>
        <v>2025</v>
      </c>
      <c r="F12" s="5" t="str">
        <f t="shared" si="3"/>
        <v>Home Affairs</v>
      </c>
      <c r="G12" s="5" t="str">
        <f>'Cleaned Data'!C12</f>
        <v>Home Affairs - Death Certificate</v>
      </c>
      <c r="H12" s="5" t="str">
        <f t="shared" si="4"/>
        <v xml:space="preserve"> Death Certificate</v>
      </c>
      <c r="I12" s="5" t="str">
        <f t="shared" si="5"/>
        <v>Meyerton</v>
      </c>
      <c r="J12" s="5" t="str">
        <f>'Cleaned Data'!D12</f>
        <v>Meyerton Municipal Office</v>
      </c>
      <c r="K12" s="5" t="str">
        <f>'Cleaned Data'!E12</f>
        <v>Zodwa Steyn</v>
      </c>
      <c r="L12" s="6">
        <f>'Cleaned Data'!F12</f>
        <v>4800000000000</v>
      </c>
      <c r="M12" s="4">
        <f>'Cleaned Data'!G12</f>
        <v>17620</v>
      </c>
      <c r="N12" s="5" t="str">
        <f>'Cleaned Data'!H12</f>
        <v>Male</v>
      </c>
      <c r="O12" s="8" t="str">
        <f>'Cleaned Data'!I12</f>
        <v>067 990 1527</v>
      </c>
      <c r="P12" s="5" t="str">
        <f>'Cleaned Data'!J12</f>
        <v>Ward 15</v>
      </c>
      <c r="Q12" s="5" t="str">
        <f t="shared" si="6"/>
        <v>Formal Settlement</v>
      </c>
      <c r="R12" s="5" t="str">
        <f>'Cleaned Data'!K12</f>
        <v>None</v>
      </c>
      <c r="S12" s="5" t="str">
        <f>'Cleaned Data'!L12</f>
        <v>Awaiting Home Affairs Confirmation</v>
      </c>
      <c r="T12" s="5" t="str">
        <f>'Cleaned Data'!M12</f>
        <v>Re-opened</v>
      </c>
      <c r="U12" s="5" t="str">
        <f>'Cleaned Data'!N12</f>
        <v>Q075</v>
      </c>
      <c r="V12" s="5" t="str">
        <f>'Cleaned Data'!O12</f>
        <v>Marius Swart</v>
      </c>
      <c r="W12" s="4">
        <f>'Cleaned Data'!P12</f>
        <v>46013</v>
      </c>
      <c r="X12" s="5" t="str">
        <f>'Cleaned Data'!Q12</f>
        <v>Biometric Capture Failed, Rescheduled</v>
      </c>
    </row>
    <row r="13" spans="1:24" x14ac:dyDescent="0.3">
      <c r="A13" s="5" t="str">
        <f>'Cleaned Data'!A13</f>
        <v>MUN-000359</v>
      </c>
      <c r="B13" s="4">
        <f>'Cleaned Data'!B13</f>
        <v>46051</v>
      </c>
      <c r="C13" s="6">
        <f t="shared" si="0"/>
        <v>29</v>
      </c>
      <c r="D13" s="6">
        <f t="shared" si="1"/>
        <v>1</v>
      </c>
      <c r="E13" s="6">
        <f t="shared" si="2"/>
        <v>2026</v>
      </c>
      <c r="F13" s="5" t="str">
        <f t="shared" si="3"/>
        <v>Municipal</v>
      </c>
      <c r="G13" s="5" t="str">
        <f>'Cleaned Data'!C13</f>
        <v>Municipal - Account Query</v>
      </c>
      <c r="H13" s="5" t="str">
        <f t="shared" si="4"/>
        <v xml:space="preserve"> Account Query</v>
      </c>
      <c r="I13" s="5" t="str">
        <f t="shared" si="5"/>
        <v>Emfuleni</v>
      </c>
      <c r="J13" s="5" t="str">
        <f>'Cleaned Data'!D13</f>
        <v>Emfuleni Municipal Office</v>
      </c>
      <c r="K13" s="5" t="str">
        <f>'Cleaned Data'!E13</f>
        <v>Dorah Nkosi</v>
      </c>
      <c r="L13" s="6">
        <f>'Cleaned Data'!F13</f>
        <v>6210000000000</v>
      </c>
      <c r="M13" s="4">
        <f>'Cleaned Data'!G13</f>
        <v>22834</v>
      </c>
      <c r="N13" s="5" t="str">
        <f>'Cleaned Data'!H13</f>
        <v>Male</v>
      </c>
      <c r="O13" s="8" t="str">
        <f>'Cleaned Data'!I13</f>
        <v>062 165 6883</v>
      </c>
      <c r="P13" s="5" t="str">
        <f>'Cleaned Data'!J13</f>
        <v>Ward 23</v>
      </c>
      <c r="Q13" s="5" t="str">
        <f t="shared" si="6"/>
        <v>Formal Settlement</v>
      </c>
      <c r="R13" s="5" t="str">
        <f>'Cleaned Data'!K13</f>
        <v>None</v>
      </c>
      <c r="S13" s="5" t="str">
        <f>'Cleaned Data'!L13</f>
        <v>Approved</v>
      </c>
      <c r="T13" s="5" t="str">
        <f>'Cleaned Data'!M13</f>
        <v>Awaiting Documents</v>
      </c>
      <c r="U13" s="5" t="str">
        <f>'Cleaned Data'!N13</f>
        <v>Q029</v>
      </c>
      <c r="V13" s="5" t="str">
        <f>'Cleaned Data'!O13</f>
        <v>Marius Sithole</v>
      </c>
      <c r="W13" s="4" t="str">
        <f>'Cleaned Data'!P13</f>
        <v>None</v>
      </c>
      <c r="X13" s="5" t="str">
        <f>'Cleaned Data'!Q13</f>
        <v>Applicant Referred To Social Worker</v>
      </c>
    </row>
    <row r="14" spans="1:24" x14ac:dyDescent="0.3">
      <c r="A14" s="5" t="str">
        <f>'Cleaned Data'!A14</f>
        <v>MUN-000345</v>
      </c>
      <c r="B14" s="4">
        <f>'Cleaned Data'!B14</f>
        <v>46192</v>
      </c>
      <c r="C14" s="6">
        <f t="shared" si="0"/>
        <v>19</v>
      </c>
      <c r="D14" s="6">
        <f t="shared" si="1"/>
        <v>6</v>
      </c>
      <c r="E14" s="6">
        <f t="shared" si="2"/>
        <v>2026</v>
      </c>
      <c r="F14" s="5" t="str">
        <f t="shared" si="3"/>
        <v>Municipal</v>
      </c>
      <c r="G14" s="5" t="str">
        <f>'Cleaned Data'!C14</f>
        <v>Municipal - Service Request</v>
      </c>
      <c r="H14" s="5" t="str">
        <f t="shared" si="4"/>
        <v xml:space="preserve"> Service Request</v>
      </c>
      <c r="I14" s="5" t="str">
        <f t="shared" si="5"/>
        <v>Meyerton</v>
      </c>
      <c r="J14" s="5" t="str">
        <f>'Cleaned Data'!D14</f>
        <v>Meyerton Municipal Office</v>
      </c>
      <c r="K14" s="5" t="str">
        <f>'Cleaned Data'!E14</f>
        <v>Nokuthula Radebe</v>
      </c>
      <c r="L14" s="6">
        <f>'Cleaned Data'!F14</f>
        <v>78081164081</v>
      </c>
      <c r="M14" s="4">
        <f>'Cleaned Data'!G14</f>
        <v>28802</v>
      </c>
      <c r="N14" s="5" t="str">
        <f>'Cleaned Data'!H14</f>
        <v>Male</v>
      </c>
      <c r="O14" s="8" t="str">
        <f>'Cleaned Data'!I14</f>
        <v>063 336 7127</v>
      </c>
      <c r="P14" s="5" t="str">
        <f>'Cleaned Data'!J14</f>
        <v>Ward 23</v>
      </c>
      <c r="Q14" s="5" t="str">
        <f t="shared" si="6"/>
        <v>Formal Settlement</v>
      </c>
      <c r="R14" s="5" t="str">
        <f>'Cleaned Data'!K14</f>
        <v>None</v>
      </c>
      <c r="S14" s="5" t="str">
        <f>'Cleaned Data'!L14</f>
        <v>Rejected</v>
      </c>
      <c r="T14" s="5" t="str">
        <f>'Cleaned Data'!M14</f>
        <v>Awaiting Documents</v>
      </c>
      <c r="U14" s="5" t="str">
        <f>'Cleaned Data'!N14</f>
        <v>Q248</v>
      </c>
      <c r="V14" s="5" t="str">
        <f>'Cleaned Data'!O14</f>
        <v>Busisiwe Nel</v>
      </c>
      <c r="W14" s="4" t="str">
        <f>'Cleaned Data'!P14</f>
        <v>None</v>
      </c>
      <c r="X14" s="5" t="str">
        <f>'Cleaned Data'!Q14</f>
        <v>Applicant Is A Minor, Guardian Present And Documented</v>
      </c>
    </row>
    <row r="15" spans="1:24" x14ac:dyDescent="0.3">
      <c r="A15" s="5" t="str">
        <f>'Cleaned Data'!A15</f>
        <v>SASSA-000493</v>
      </c>
      <c r="B15" s="4">
        <f>'Cleaned Data'!B15</f>
        <v>46210</v>
      </c>
      <c r="C15" s="6">
        <f t="shared" si="0"/>
        <v>7</v>
      </c>
      <c r="D15" s="6">
        <f t="shared" si="1"/>
        <v>7</v>
      </c>
      <c r="E15" s="6">
        <f t="shared" si="2"/>
        <v>2026</v>
      </c>
      <c r="F15" s="5" t="str">
        <f t="shared" si="3"/>
        <v>SASSA</v>
      </c>
      <c r="G15" s="5" t="str">
        <f>'Cleaned Data'!C15</f>
        <v>SASSA - Grant Application</v>
      </c>
      <c r="H15" s="5" t="str">
        <f t="shared" si="4"/>
        <v xml:space="preserve"> Grant Application</v>
      </c>
      <c r="I15" s="5" t="str">
        <f t="shared" si="5"/>
        <v>Sebokeng</v>
      </c>
      <c r="J15" s="5" t="str">
        <f>'Cleaned Data'!D15</f>
        <v>Sebokeng Sassa Office</v>
      </c>
      <c r="K15" s="5" t="str">
        <f>'Cleaned Data'!E15</f>
        <v>Mandla Mokoena</v>
      </c>
      <c r="L15" s="6">
        <f>'Cleaned Data'!F15</f>
        <v>5110000000000</v>
      </c>
      <c r="M15" s="4">
        <f>'Cleaned Data'!G15</f>
        <v>18930</v>
      </c>
      <c r="N15" s="5" t="str">
        <f>'Cleaned Data'!H15</f>
        <v>None</v>
      </c>
      <c r="O15" s="8" t="str">
        <f>'Cleaned Data'!I15</f>
        <v>063 624 3912</v>
      </c>
      <c r="P15" s="5" t="str">
        <f>'Cleaned Data'!J15</f>
        <v>Ward 2</v>
      </c>
      <c r="Q15" s="5" t="str">
        <f t="shared" si="6"/>
        <v>Formal Settlement</v>
      </c>
      <c r="R15" s="5" t="str">
        <f>'Cleaned Data'!K15</f>
        <v>Disability Grant</v>
      </c>
      <c r="S15" s="5" t="str">
        <f>'Cleaned Data'!L15</f>
        <v>Under Review</v>
      </c>
      <c r="T15" s="5" t="str">
        <f>'Cleaned Data'!M15</f>
        <v>Captured</v>
      </c>
      <c r="U15" s="5" t="str">
        <f>'Cleaned Data'!N15</f>
        <v>Q282</v>
      </c>
      <c r="V15" s="5" t="str">
        <f>'Cleaned Data'!O15</f>
        <v>Palesa Coetzee</v>
      </c>
      <c r="W15" s="4" t="str">
        <f>'Cleaned Data'!P15</f>
        <v>None</v>
      </c>
      <c r="X15" s="5" t="str">
        <f>'Cleaned Data'!Q15</f>
        <v>Interpreter Required - Assisted In Sesotho</v>
      </c>
    </row>
    <row r="16" spans="1:24" x14ac:dyDescent="0.3">
      <c r="A16" s="5" t="str">
        <f>'Cleaned Data'!A16</f>
        <v>MUN-000510</v>
      </c>
      <c r="B16" s="4">
        <f>'Cleaned Data'!B16</f>
        <v>46162</v>
      </c>
      <c r="C16" s="6">
        <f t="shared" si="0"/>
        <v>20</v>
      </c>
      <c r="D16" s="6">
        <f t="shared" si="1"/>
        <v>5</v>
      </c>
      <c r="E16" s="6">
        <f t="shared" si="2"/>
        <v>2026</v>
      </c>
      <c r="F16" s="5" t="str">
        <f t="shared" si="3"/>
        <v>Municipal</v>
      </c>
      <c r="G16" s="5" t="str">
        <f>'Cleaned Data'!C16</f>
        <v>Municipal - Account Query</v>
      </c>
      <c r="H16" s="5" t="str">
        <f t="shared" si="4"/>
        <v xml:space="preserve"> Account Query</v>
      </c>
      <c r="I16" s="5" t="str">
        <f t="shared" si="5"/>
        <v>Boipatong</v>
      </c>
      <c r="J16" s="5" t="str">
        <f>'Cleaned Data'!D16</f>
        <v>Boipatong Clinic</v>
      </c>
      <c r="K16" s="5" t="str">
        <f>'Cleaned Data'!E16</f>
        <v>Grace Kruger</v>
      </c>
      <c r="L16" s="6">
        <f>'Cleaned Data'!F16</f>
        <v>8700000000000</v>
      </c>
      <c r="M16" s="4">
        <f>'Cleaned Data'!G16</f>
        <v>31826</v>
      </c>
      <c r="N16" s="5" t="str">
        <f>'Cleaned Data'!H16</f>
        <v>None</v>
      </c>
      <c r="O16" s="8" t="str">
        <f>'Cleaned Data'!I16</f>
        <v>060 289 3436</v>
      </c>
      <c r="P16" s="5" t="str">
        <f>'Cleaned Data'!J16</f>
        <v>Ward 18</v>
      </c>
      <c r="Q16" s="5" t="str">
        <f t="shared" si="6"/>
        <v>Formal Settlement</v>
      </c>
      <c r="R16" s="5" t="str">
        <f>'Cleaned Data'!K16</f>
        <v>None</v>
      </c>
      <c r="S16" s="5" t="str">
        <f>'Cleaned Data'!L16</f>
        <v>Complete</v>
      </c>
      <c r="T16" s="5" t="str">
        <f>'Cleaned Data'!M16</f>
        <v>Awaiting Documents</v>
      </c>
      <c r="U16" s="5" t="str">
        <f>'Cleaned Data'!N16</f>
        <v>Q282</v>
      </c>
      <c r="V16" s="5" t="str">
        <f>'Cleaned Data'!O16</f>
        <v>Chris Swart</v>
      </c>
      <c r="W16" s="4" t="str">
        <f>'Cleaned Data'!P16</f>
        <v>None</v>
      </c>
      <c r="X16" s="5" t="str">
        <f>'Cleaned Data'!Q16</f>
        <v>Grant Payment Query - Referred To Sassa Call Centre</v>
      </c>
    </row>
    <row r="17" spans="1:24" x14ac:dyDescent="0.3">
      <c r="A17" s="5" t="str">
        <f>'Cleaned Data'!A17</f>
        <v>MUN-000427</v>
      </c>
      <c r="B17" s="4">
        <f>'Cleaned Data'!B17</f>
        <v>46114</v>
      </c>
      <c r="C17" s="6">
        <f t="shared" si="0"/>
        <v>2</v>
      </c>
      <c r="D17" s="6">
        <f t="shared" si="1"/>
        <v>4</v>
      </c>
      <c r="E17" s="6">
        <f t="shared" si="2"/>
        <v>2026</v>
      </c>
      <c r="F17" s="5" t="str">
        <f t="shared" si="3"/>
        <v>Municipal</v>
      </c>
      <c r="G17" s="5" t="str">
        <f>'Cleaned Data'!C17</f>
        <v>Municipal - Service Request</v>
      </c>
      <c r="H17" s="5" t="str">
        <f t="shared" si="4"/>
        <v xml:space="preserve"> Service Request</v>
      </c>
      <c r="I17" s="5" t="str">
        <f t="shared" si="5"/>
        <v>Meyerton</v>
      </c>
      <c r="J17" s="5" t="str">
        <f>'Cleaned Data'!D17</f>
        <v>Meyerton Municipal Office</v>
      </c>
      <c r="K17" s="5" t="str">
        <f>'Cleaned Data'!E17</f>
        <v>Thabo Ndlovu</v>
      </c>
      <c r="L17" s="6">
        <f>'Cleaned Data'!F17</f>
        <v>706000000000</v>
      </c>
      <c r="M17" s="4">
        <f>'Cleaned Data'!G17</f>
        <v>39241</v>
      </c>
      <c r="N17" s="5" t="str">
        <f>'Cleaned Data'!H17</f>
        <v>Male</v>
      </c>
      <c r="O17" s="8" t="str">
        <f>'Cleaned Data'!I17</f>
        <v>079 131 5470</v>
      </c>
      <c r="P17" s="5" t="str">
        <f>'Cleaned Data'!J17</f>
        <v>Ward 14</v>
      </c>
      <c r="Q17" s="5" t="str">
        <f t="shared" si="6"/>
        <v>Formal Settlement</v>
      </c>
      <c r="R17" s="5" t="str">
        <f>'Cleaned Data'!K17</f>
        <v>None</v>
      </c>
      <c r="S17" s="5" t="str">
        <f>'Cleaned Data'!L17</f>
        <v>Pending Verification</v>
      </c>
      <c r="T17" s="5" t="str">
        <f>'Cleaned Data'!M17</f>
        <v>Pending</v>
      </c>
      <c r="U17" s="5" t="str">
        <f>'Cleaned Data'!N17</f>
        <v>Q105</v>
      </c>
      <c r="V17" s="5" t="str">
        <f>'Cleaned Data'!O17</f>
        <v>Palesa Khumalo</v>
      </c>
      <c r="W17" s="4">
        <f>'Cleaned Data'!P17</f>
        <v>46119</v>
      </c>
      <c r="X17" s="5" t="str">
        <f>'Cleaned Data'!Q17</f>
        <v>Urgent Case - Fast-Tracked Per Supervisor Approval</v>
      </c>
    </row>
    <row r="18" spans="1:24" x14ac:dyDescent="0.3">
      <c r="A18" s="5" t="str">
        <f>'Cleaned Data'!A18</f>
        <v>SASSA-000545</v>
      </c>
      <c r="B18" s="4">
        <f>'Cleaned Data'!B18</f>
        <v>46228</v>
      </c>
      <c r="C18" s="6">
        <f t="shared" si="0"/>
        <v>25</v>
      </c>
      <c r="D18" s="6">
        <f t="shared" si="1"/>
        <v>7</v>
      </c>
      <c r="E18" s="6">
        <f t="shared" si="2"/>
        <v>2026</v>
      </c>
      <c r="F18" s="5" t="str">
        <f t="shared" si="3"/>
        <v>SASSA</v>
      </c>
      <c r="G18" s="5" t="str">
        <f>'Cleaned Data'!C18</f>
        <v>SASSA - Grant Application</v>
      </c>
      <c r="H18" s="5" t="str">
        <f t="shared" si="4"/>
        <v xml:space="preserve"> Grant Application</v>
      </c>
      <c r="I18" s="5" t="str">
        <f t="shared" si="5"/>
        <v>Sebokeng</v>
      </c>
      <c r="J18" s="5" t="str">
        <f>'Cleaned Data'!D18</f>
        <v>Sebokeng Sassa Office</v>
      </c>
      <c r="K18" s="5" t="str">
        <f>'Cleaned Data'!E18</f>
        <v>None</v>
      </c>
      <c r="L18" s="6">
        <f>'Cleaned Data'!F18</f>
        <v>9110000000000</v>
      </c>
      <c r="M18" s="4">
        <f>'Cleaned Data'!G18</f>
        <v>33408</v>
      </c>
      <c r="N18" s="5" t="str">
        <f>'Cleaned Data'!H18</f>
        <v>Male</v>
      </c>
      <c r="O18" s="8" t="str">
        <f>'Cleaned Data'!I18</f>
        <v>062 936 6785</v>
      </c>
      <c r="P18" s="5" t="str">
        <f>'Cleaned Data'!J18</f>
        <v>Ward 18</v>
      </c>
      <c r="Q18" s="5" t="str">
        <f t="shared" si="6"/>
        <v>Formal Settlement</v>
      </c>
      <c r="R18" s="5" t="str">
        <f>'Cleaned Data'!K18</f>
        <v>Disability Grant</v>
      </c>
      <c r="S18" s="5" t="str">
        <f>'Cleaned Data'!L18</f>
        <v>Approved</v>
      </c>
      <c r="T18" s="5" t="str">
        <f>'Cleaned Data'!M18</f>
        <v>Re-opened</v>
      </c>
      <c r="U18" s="5" t="str">
        <f>'Cleaned Data'!N18</f>
        <v>Q210</v>
      </c>
      <c r="V18" s="5" t="str">
        <f>'Cleaned Data'!O18</f>
        <v>Andries Sithole</v>
      </c>
      <c r="W18" s="4" t="str">
        <f>'Cleaned Data'!P18</f>
        <v>None</v>
      </c>
      <c r="X18" s="5" t="str">
        <f>'Cleaned Data'!Q18</f>
        <v>System Offline - Captured Manually, Will Upload Later</v>
      </c>
    </row>
    <row r="19" spans="1:24" x14ac:dyDescent="0.3">
      <c r="A19" s="5" t="str">
        <f>'Cleaned Data'!A19</f>
        <v>MUN-001037</v>
      </c>
      <c r="B19" s="4">
        <f>'Cleaned Data'!B19</f>
        <v>46080</v>
      </c>
      <c r="C19" s="6">
        <f t="shared" si="0"/>
        <v>27</v>
      </c>
      <c r="D19" s="6">
        <f t="shared" si="1"/>
        <v>2</v>
      </c>
      <c r="E19" s="6">
        <f t="shared" si="2"/>
        <v>2026</v>
      </c>
      <c r="F19" s="5" t="str">
        <f t="shared" si="3"/>
        <v>Municipal</v>
      </c>
      <c r="G19" s="5" t="str">
        <f>'Cleaned Data'!C19</f>
        <v>Municipal - Account Query</v>
      </c>
      <c r="H19" s="5" t="str">
        <f t="shared" si="4"/>
        <v xml:space="preserve"> Account Query</v>
      </c>
      <c r="I19" s="5" t="str">
        <f t="shared" si="5"/>
        <v>Sasolburg</v>
      </c>
      <c r="J19" s="5" t="str">
        <f>'Cleaned Data'!D19</f>
        <v>Sasolburg Home Affairs</v>
      </c>
      <c r="K19" s="5" t="str">
        <f>'Cleaned Data'!E19</f>
        <v>Lindiwe Khumalo</v>
      </c>
      <c r="L19" s="6">
        <f>'Cleaned Data'!F19</f>
        <v>5210000000000</v>
      </c>
      <c r="M19" s="4">
        <f>'Cleaned Data'!G19</f>
        <v>19133</v>
      </c>
      <c r="N19" s="5" t="str">
        <f>'Cleaned Data'!H19</f>
        <v>Female</v>
      </c>
      <c r="O19" s="8" t="str">
        <f>'Cleaned Data'!I19</f>
        <v>074 110 9152</v>
      </c>
      <c r="P19" s="5" t="str">
        <f>'Cleaned Data'!J19</f>
        <v>Ward 5</v>
      </c>
      <c r="Q19" s="5" t="str">
        <f t="shared" si="6"/>
        <v>Formal Settlement</v>
      </c>
      <c r="R19" s="5" t="str">
        <f>'Cleaned Data'!K19</f>
        <v>None</v>
      </c>
      <c r="S19" s="5" t="str">
        <f>'Cleaned Data'!L19</f>
        <v>Awaiting Home Affairs Confirmation</v>
      </c>
      <c r="T19" s="5" t="str">
        <f>'Cleaned Data'!M19</f>
        <v>Resolved</v>
      </c>
      <c r="U19" s="5" t="str">
        <f>'Cleaned Data'!N19</f>
        <v>Q214</v>
      </c>
      <c r="V19" s="5" t="str">
        <f>'Cleaned Data'!O19</f>
        <v>Andries Sithole</v>
      </c>
      <c r="W19" s="4" t="str">
        <f>'Cleaned Data'!P19</f>
        <v>None</v>
      </c>
      <c r="X19" s="5" t="str">
        <f>'Cleaned Data'!Q19</f>
        <v>Biometric Capture Failed, Rescheduled</v>
      </c>
    </row>
    <row r="20" spans="1:24" x14ac:dyDescent="0.3">
      <c r="A20" s="5" t="str">
        <f>'Cleaned Data'!A20</f>
        <v>DHA-000087</v>
      </c>
      <c r="B20" s="4">
        <f>'Cleaned Data'!B20</f>
        <v>46142</v>
      </c>
      <c r="C20" s="6">
        <f t="shared" si="0"/>
        <v>30</v>
      </c>
      <c r="D20" s="6">
        <f t="shared" si="1"/>
        <v>4</v>
      </c>
      <c r="E20" s="6">
        <f t="shared" si="2"/>
        <v>2026</v>
      </c>
      <c r="F20" s="5" t="str">
        <f t="shared" si="3"/>
        <v>Home Affairs</v>
      </c>
      <c r="G20" s="5" t="str">
        <f>'Cleaned Data'!C20</f>
        <v>Home Affairs - ID Application</v>
      </c>
      <c r="H20" s="5" t="str">
        <f t="shared" si="4"/>
        <v xml:space="preserve"> ID Application</v>
      </c>
      <c r="I20" s="5" t="str">
        <f t="shared" si="5"/>
        <v>Emfuleni</v>
      </c>
      <c r="J20" s="5" t="str">
        <f>'Cleaned Data'!D20</f>
        <v>Emfuleni Municipal Office</v>
      </c>
      <c r="K20" s="5" t="str">
        <f>'Cleaned Data'!E20</f>
        <v>Lindiwe Khumalo</v>
      </c>
      <c r="L20" s="6">
        <f>'Cleaned Data'!F20</f>
        <v>6110000000000</v>
      </c>
      <c r="M20" s="4">
        <f>'Cleaned Data'!G20</f>
        <v>22635</v>
      </c>
      <c r="N20" s="5" t="str">
        <f>'Cleaned Data'!H20</f>
        <v>Male</v>
      </c>
      <c r="O20" s="8" t="str">
        <f>'Cleaned Data'!I20</f>
        <v>None</v>
      </c>
      <c r="P20" s="5" t="str">
        <f>'Cleaned Data'!J20</f>
        <v>Ward 23</v>
      </c>
      <c r="Q20" s="5" t="str">
        <f t="shared" si="6"/>
        <v>Formal Settlement</v>
      </c>
      <c r="R20" s="5" t="str">
        <f>'Cleaned Data'!K20</f>
        <v>None</v>
      </c>
      <c r="S20" s="5" t="str">
        <f>'Cleaned Data'!L20</f>
        <v>Awaiting Home Affairs Confirmation</v>
      </c>
      <c r="T20" s="5" t="str">
        <f>'Cleaned Data'!M20</f>
        <v>Captured</v>
      </c>
      <c r="U20" s="5" t="str">
        <f>'Cleaned Data'!N20</f>
        <v>None</v>
      </c>
      <c r="V20" s="5" t="str">
        <f>'Cleaned Data'!O20</f>
        <v>Palesa Swart</v>
      </c>
      <c r="W20" s="4">
        <f>'Cleaned Data'!P20</f>
        <v>46171</v>
      </c>
      <c r="X20" s="5" t="str">
        <f>'Cleaned Data'!Q20</f>
        <v>Follow-Up Call Required To Confirm Banking Details</v>
      </c>
    </row>
    <row r="21" spans="1:24" x14ac:dyDescent="0.3">
      <c r="A21" s="5" t="str">
        <f>'Cleaned Data'!A21</f>
        <v>DHA-000894</v>
      </c>
      <c r="B21" s="4">
        <f>'Cleaned Data'!B21</f>
        <v>46080</v>
      </c>
      <c r="C21" s="6">
        <f t="shared" si="0"/>
        <v>27</v>
      </c>
      <c r="D21" s="6">
        <f t="shared" si="1"/>
        <v>2</v>
      </c>
      <c r="E21" s="6">
        <f t="shared" si="2"/>
        <v>2026</v>
      </c>
      <c r="F21" s="5" t="str">
        <f t="shared" si="3"/>
        <v>Home Affairs</v>
      </c>
      <c r="G21" s="5" t="str">
        <f>'Cleaned Data'!C21</f>
        <v>Home Affairs - ID Application</v>
      </c>
      <c r="H21" s="5" t="str">
        <f t="shared" si="4"/>
        <v xml:space="preserve"> ID Application</v>
      </c>
      <c r="I21" s="5" t="str">
        <f t="shared" si="5"/>
        <v>Vereeniging</v>
      </c>
      <c r="J21" s="5" t="str">
        <f>'Cleaned Data'!D21</f>
        <v>Vereeniging Home Affairs</v>
      </c>
      <c r="K21" s="5" t="str">
        <f>'Cleaned Data'!E21</f>
        <v>Nokuthula Dlamini</v>
      </c>
      <c r="L21" s="6" t="str">
        <f>'Cleaned Data'!F21</f>
        <v>None</v>
      </c>
      <c r="M21" s="4">
        <f>'Cleaned Data'!G21</f>
        <v>30603</v>
      </c>
      <c r="N21" s="5" t="str">
        <f>'Cleaned Data'!H21</f>
        <v>Female</v>
      </c>
      <c r="O21" s="8" t="str">
        <f>'Cleaned Data'!I21</f>
        <v>061 858 5722</v>
      </c>
      <c r="P21" s="5" t="str">
        <f>'Cleaned Data'!J21</f>
        <v>Ward 13</v>
      </c>
      <c r="Q21" s="5" t="str">
        <f t="shared" si="6"/>
        <v>Formal Settlement</v>
      </c>
      <c r="R21" s="5" t="str">
        <f>'Cleaned Data'!K21</f>
        <v>None</v>
      </c>
      <c r="S21" s="5" t="str">
        <f>'Cleaned Data'!L21</f>
        <v>Pending Verification</v>
      </c>
      <c r="T21" s="5" t="str">
        <f>'Cleaned Data'!M21</f>
        <v>Closed</v>
      </c>
      <c r="U21" s="5" t="str">
        <f>'Cleaned Data'!N21</f>
        <v>Q167</v>
      </c>
      <c r="V21" s="5" t="str">
        <f>'Cleaned Data'!O21</f>
        <v>Busisiwe Mahlangu</v>
      </c>
      <c r="W21" s="4">
        <f>'Cleaned Data'!P21</f>
        <v>46176</v>
      </c>
      <c r="X21" s="5" t="str">
        <f>'Cleaned Data'!Q21</f>
        <v>Grant Payment Query - Referred To Sassa Call Centre</v>
      </c>
    </row>
    <row r="22" spans="1:24" x14ac:dyDescent="0.3">
      <c r="A22" s="5" t="str">
        <f>'Cleaned Data'!A22</f>
        <v>DHA-000904</v>
      </c>
      <c r="B22" s="4">
        <f>'Cleaned Data'!B22</f>
        <v>46237</v>
      </c>
      <c r="C22" s="6">
        <f t="shared" si="0"/>
        <v>3</v>
      </c>
      <c r="D22" s="6">
        <f t="shared" si="1"/>
        <v>8</v>
      </c>
      <c r="E22" s="6">
        <f t="shared" si="2"/>
        <v>2026</v>
      </c>
      <c r="F22" s="5" t="str">
        <f t="shared" si="3"/>
        <v>Home Affairs</v>
      </c>
      <c r="G22" s="5" t="str">
        <f>'Cleaned Data'!C22</f>
        <v>Home Affairs - Death Certificate</v>
      </c>
      <c r="H22" s="5" t="str">
        <f t="shared" si="4"/>
        <v xml:space="preserve"> Death Certificate</v>
      </c>
      <c r="I22" s="5" t="str">
        <f t="shared" si="5"/>
        <v>Vereeniging</v>
      </c>
      <c r="J22" s="5" t="str">
        <f>'Cleaned Data'!D22</f>
        <v>Vereeniging Home Affairs</v>
      </c>
      <c r="K22" s="5" t="str">
        <f>'Cleaned Data'!E22</f>
        <v>Thabo Botha</v>
      </c>
      <c r="L22" s="6">
        <f>'Cleaned Data'!F22</f>
        <v>103000000000</v>
      </c>
      <c r="M22" s="4">
        <f>'Cleaned Data'!G22</f>
        <v>36968</v>
      </c>
      <c r="N22" s="5" t="str">
        <f>'Cleaned Data'!H22</f>
        <v>Female</v>
      </c>
      <c r="O22" s="8" t="str">
        <f>'Cleaned Data'!I22</f>
        <v>062 285 3681</v>
      </c>
      <c r="P22" s="5" t="str">
        <f>'Cleaned Data'!J22</f>
        <v>Ward 19</v>
      </c>
      <c r="Q22" s="5" t="str">
        <f t="shared" si="6"/>
        <v>Formal Settlement</v>
      </c>
      <c r="R22" s="5" t="str">
        <f>'Cleaned Data'!K22</f>
        <v>None</v>
      </c>
      <c r="S22" s="5" t="str">
        <f>'Cleaned Data'!L22</f>
        <v>Under Review</v>
      </c>
      <c r="T22" s="5" t="str">
        <f>'Cleaned Data'!M22</f>
        <v>Captured</v>
      </c>
      <c r="U22" s="5" t="str">
        <f>'Cleaned Data'!N22</f>
        <v>Q104</v>
      </c>
      <c r="V22" s="5" t="str">
        <f>'Cleaned Data'!O22</f>
        <v>Marius Meyer</v>
      </c>
      <c r="W22" s="4" t="str">
        <f>'Cleaned Data'!P22</f>
        <v>None</v>
      </c>
      <c r="X22" s="5" t="str">
        <f>'Cleaned Data'!Q22</f>
        <v>Follow-Up Call Required To Confirm Banking Details</v>
      </c>
    </row>
    <row r="23" spans="1:24" x14ac:dyDescent="0.3">
      <c r="A23" s="5" t="str">
        <f>'Cleaned Data'!A23</f>
        <v>DHA-000470</v>
      </c>
      <c r="B23" s="4">
        <f>'Cleaned Data'!B23</f>
        <v>46084</v>
      </c>
      <c r="C23" s="6">
        <f t="shared" si="0"/>
        <v>3</v>
      </c>
      <c r="D23" s="6">
        <f t="shared" si="1"/>
        <v>3</v>
      </c>
      <c r="E23" s="6">
        <f t="shared" si="2"/>
        <v>2026</v>
      </c>
      <c r="F23" s="5" t="str">
        <f t="shared" si="3"/>
        <v>Home Affairs</v>
      </c>
      <c r="G23" s="5" t="str">
        <f>'Cleaned Data'!C23</f>
        <v>Home Affairs - ID Application</v>
      </c>
      <c r="H23" s="5" t="str">
        <f t="shared" si="4"/>
        <v xml:space="preserve"> ID Application</v>
      </c>
      <c r="I23" s="5" t="str">
        <f t="shared" si="5"/>
        <v>Vanderbijlpark</v>
      </c>
      <c r="J23" s="5" t="str">
        <f>'Cleaned Data'!D23</f>
        <v>Vanderbijlpark Home Affairs</v>
      </c>
      <c r="K23" s="5" t="str">
        <f>'Cleaned Data'!E23</f>
        <v>Sizwe Ndlovu</v>
      </c>
      <c r="L23" s="6">
        <f>'Cleaned Data'!F23</f>
        <v>6210000000000</v>
      </c>
      <c r="M23" s="4">
        <f>'Cleaned Data'!G23</f>
        <v>22867</v>
      </c>
      <c r="N23" s="5" t="str">
        <f>'Cleaned Data'!H23</f>
        <v>Female</v>
      </c>
      <c r="O23" s="8" t="str">
        <f>'Cleaned Data'!I23</f>
        <v>081 452 6015</v>
      </c>
      <c r="P23" s="5" t="str">
        <f>'Cleaned Data'!J23</f>
        <v>Ward 15</v>
      </c>
      <c r="Q23" s="5" t="str">
        <f t="shared" si="6"/>
        <v>Formal Settlement</v>
      </c>
      <c r="R23" s="5" t="str">
        <f>'Cleaned Data'!K23</f>
        <v>None</v>
      </c>
      <c r="S23" s="5" t="str">
        <f>'Cleaned Data'!L23</f>
        <v>Pending Verification</v>
      </c>
      <c r="T23" s="5" t="str">
        <f>'Cleaned Data'!M23</f>
        <v>Awaiting Documents</v>
      </c>
      <c r="U23" s="5" t="str">
        <f>'Cleaned Data'!N23</f>
        <v>Q052</v>
      </c>
      <c r="V23" s="5" t="str">
        <f>'Cleaned Data'!O23</f>
        <v>Marius Mahlangu</v>
      </c>
      <c r="W23" s="4">
        <f>'Cleaned Data'!P23</f>
        <v>46103</v>
      </c>
      <c r="X23" s="5" t="str">
        <f>'Cleaned Data'!Q23</f>
        <v>Applicant Is A Minor, Guardian Present And Documented</v>
      </c>
    </row>
    <row r="24" spans="1:24" x14ac:dyDescent="0.3">
      <c r="A24" s="5" t="str">
        <f>'Cleaned Data'!A24</f>
        <v>MUN-000912</v>
      </c>
      <c r="B24" s="4">
        <f>'Cleaned Data'!B24</f>
        <v>46276</v>
      </c>
      <c r="C24" s="6">
        <f t="shared" si="0"/>
        <v>11</v>
      </c>
      <c r="D24" s="6">
        <f t="shared" si="1"/>
        <v>9</v>
      </c>
      <c r="E24" s="6">
        <f t="shared" si="2"/>
        <v>2026</v>
      </c>
      <c r="F24" s="5" t="str">
        <f t="shared" si="3"/>
        <v>Municipal</v>
      </c>
      <c r="G24" s="5" t="str">
        <f>'Cleaned Data'!C24</f>
        <v>Municipal - Service Request</v>
      </c>
      <c r="H24" s="5" t="str">
        <f t="shared" si="4"/>
        <v xml:space="preserve"> Service Request</v>
      </c>
      <c r="I24" s="5" t="str">
        <f t="shared" si="5"/>
        <v>Sasolburg</v>
      </c>
      <c r="J24" s="5" t="str">
        <f>'Cleaned Data'!D24</f>
        <v>Sasolburg Home Affairs</v>
      </c>
      <c r="K24" s="5" t="str">
        <f>'Cleaned Data'!E24</f>
        <v>Anna Mokoena</v>
      </c>
      <c r="L24" s="6">
        <f>'Cleaned Data'!F24</f>
        <v>109000000000</v>
      </c>
      <c r="M24" s="4">
        <f>'Cleaned Data'!G24</f>
        <v>37081</v>
      </c>
      <c r="N24" s="5" t="str">
        <f>'Cleaned Data'!H24</f>
        <v>Male</v>
      </c>
      <c r="O24" s="8" t="str">
        <f>'Cleaned Data'!I24</f>
        <v>075 130 0936</v>
      </c>
      <c r="P24" s="5" t="str">
        <f>'Cleaned Data'!J24</f>
        <v>Ward 17</v>
      </c>
      <c r="Q24" s="5" t="str">
        <f t="shared" si="6"/>
        <v>Formal Settlement</v>
      </c>
      <c r="R24" s="5" t="str">
        <f>'Cleaned Data'!K24</f>
        <v>None</v>
      </c>
      <c r="S24" s="5" t="str">
        <f>'Cleaned Data'!L24</f>
        <v>Under Review</v>
      </c>
      <c r="T24" s="5" t="str">
        <f>'Cleaned Data'!M24</f>
        <v>Captured</v>
      </c>
      <c r="U24" s="5" t="str">
        <f>'Cleaned Data'!N24</f>
        <v>Q118</v>
      </c>
      <c r="V24" s="5" t="str">
        <f>'Cleaned Data'!O24</f>
        <v>Refilwe Mahlangu</v>
      </c>
      <c r="W24" s="4" t="str">
        <f>'Cleaned Data'!P24</f>
        <v>None</v>
      </c>
      <c r="X24" s="5" t="str">
        <f>'Cleaned Data'!Q24</f>
        <v>Applicant Did Not Bring Required Supporting Documents</v>
      </c>
    </row>
    <row r="25" spans="1:24" x14ac:dyDescent="0.3">
      <c r="A25" s="5" t="str">
        <f>'Cleaned Data'!A25</f>
        <v>DHA-000702</v>
      </c>
      <c r="B25" s="4">
        <f>'Cleaned Data'!B25</f>
        <v>46302</v>
      </c>
      <c r="C25" s="6">
        <f t="shared" si="0"/>
        <v>7</v>
      </c>
      <c r="D25" s="6">
        <f t="shared" si="1"/>
        <v>10</v>
      </c>
      <c r="E25" s="6">
        <f t="shared" si="2"/>
        <v>2026</v>
      </c>
      <c r="F25" s="5" t="str">
        <f t="shared" si="3"/>
        <v>Home Affairs</v>
      </c>
      <c r="G25" s="5" t="str">
        <f>'Cleaned Data'!C25</f>
        <v>Home Affairs - Passport Application</v>
      </c>
      <c r="H25" s="5" t="str">
        <f t="shared" si="4"/>
        <v xml:space="preserve"> Passport Application</v>
      </c>
      <c r="I25" s="5" t="str">
        <f t="shared" si="5"/>
        <v>Sebokeng</v>
      </c>
      <c r="J25" s="5" t="str">
        <f>'Cleaned Data'!D25</f>
        <v>Sebokeng Sassa Office</v>
      </c>
      <c r="K25" s="5" t="str">
        <f>'Cleaned Data'!E25</f>
        <v>Dorah Ndlovu</v>
      </c>
      <c r="L25" s="6">
        <f>'Cleaned Data'!F25</f>
        <v>6400000000000</v>
      </c>
      <c r="M25" s="4">
        <f>'Cleaned Data'!G25</f>
        <v>23398</v>
      </c>
      <c r="N25" s="5" t="str">
        <f>'Cleaned Data'!H25</f>
        <v>Female</v>
      </c>
      <c r="O25" s="8" t="str">
        <f>'Cleaned Data'!I25</f>
        <v>075 917 9518</v>
      </c>
      <c r="P25" s="5" t="str">
        <f>'Cleaned Data'!J25</f>
        <v>Ward 5</v>
      </c>
      <c r="Q25" s="5" t="str">
        <f t="shared" si="6"/>
        <v>Formal Settlement</v>
      </c>
      <c r="R25" s="5" t="str">
        <f>'Cleaned Data'!K25</f>
        <v>None</v>
      </c>
      <c r="S25" s="5" t="str">
        <f>'Cleaned Data'!L25</f>
        <v>Rejected</v>
      </c>
      <c r="T25" s="5" t="str">
        <f>'Cleaned Data'!M25</f>
        <v>Escalated</v>
      </c>
      <c r="U25" s="5" t="str">
        <f>'Cleaned Data'!N25</f>
        <v>Q134</v>
      </c>
      <c r="V25" s="5" t="str">
        <f>'Cleaned Data'!O25</f>
        <v>Deon Coetzee</v>
      </c>
      <c r="W25" s="4" t="str">
        <f>'Cleaned Data'!P25</f>
        <v>None</v>
      </c>
      <c r="X25" s="5" t="str">
        <f>'Cleaned Data'!Q25</f>
        <v>Follow-Up Call Required To Confirm Banking Details</v>
      </c>
    </row>
    <row r="26" spans="1:24" x14ac:dyDescent="0.3">
      <c r="A26" s="5" t="str">
        <f>'Cleaned Data'!A26</f>
        <v>SASSA-000921</v>
      </c>
      <c r="B26" s="4">
        <f>'Cleaned Data'!B26</f>
        <v>46049</v>
      </c>
      <c r="C26" s="6">
        <f t="shared" si="0"/>
        <v>27</v>
      </c>
      <c r="D26" s="6">
        <f t="shared" si="1"/>
        <v>1</v>
      </c>
      <c r="E26" s="6">
        <f t="shared" si="2"/>
        <v>2026</v>
      </c>
      <c r="F26" s="5" t="str">
        <f t="shared" si="3"/>
        <v>SASSA</v>
      </c>
      <c r="G26" s="5" t="str">
        <f>'Cleaned Data'!C26</f>
        <v>SASSA - Grant Application</v>
      </c>
      <c r="H26" s="5" t="str">
        <f t="shared" si="4"/>
        <v xml:space="preserve"> Grant Application</v>
      </c>
      <c r="I26" s="5" t="str">
        <f t="shared" si="5"/>
        <v>Evaton</v>
      </c>
      <c r="J26" s="5" t="str">
        <f>'Cleaned Data'!D26</f>
        <v>Evaton Sassa Office</v>
      </c>
      <c r="K26" s="5" t="str">
        <f>'Cleaned Data'!E26</f>
        <v>Nokuthula Mokoena</v>
      </c>
      <c r="L26" s="6">
        <f>'Cleaned Data'!F26</f>
        <v>6610000000000</v>
      </c>
      <c r="M26" s="4">
        <f>'Cleaned Data'!G26</f>
        <v>24457</v>
      </c>
      <c r="N26" s="5" t="str">
        <f>'Cleaned Data'!H26</f>
        <v>Female</v>
      </c>
      <c r="O26" s="8" t="str">
        <f>'Cleaned Data'!I26</f>
        <v>062 284 4578</v>
      </c>
      <c r="P26" s="5" t="str">
        <f>'Cleaned Data'!J26</f>
        <v>Ward 16</v>
      </c>
      <c r="Q26" s="5" t="str">
        <f t="shared" si="6"/>
        <v>Formal Settlement</v>
      </c>
      <c r="R26" s="5" t="str">
        <f>'Cleaned Data'!K26</f>
        <v>Care Dependency Grant</v>
      </c>
      <c r="S26" s="5" t="str">
        <f>'Cleaned Data'!L26</f>
        <v>Complete</v>
      </c>
      <c r="T26" s="5" t="str">
        <f>'Cleaned Data'!M26</f>
        <v>Pending</v>
      </c>
      <c r="U26" s="5" t="str">
        <f>'Cleaned Data'!N26</f>
        <v>Q138</v>
      </c>
      <c r="V26" s="5" t="str">
        <f>'Cleaned Data'!O26</f>
        <v>Deon Meyer</v>
      </c>
      <c r="W26" s="4" t="str">
        <f>'Cleaned Data'!P26</f>
        <v>None</v>
      </c>
      <c r="X26" s="5" t="str">
        <f>'Cleaned Data'!Q26</f>
        <v>Follow-Up Call Required To Confirm Banking Details</v>
      </c>
    </row>
    <row r="27" spans="1:24" x14ac:dyDescent="0.3">
      <c r="A27" s="5" t="str">
        <f>'Cleaned Data'!A27</f>
        <v>CLN-000842</v>
      </c>
      <c r="B27" s="4">
        <f>'Cleaned Data'!B27</f>
        <v>46063</v>
      </c>
      <c r="C27" s="6">
        <f t="shared" si="0"/>
        <v>10</v>
      </c>
      <c r="D27" s="6">
        <f t="shared" si="1"/>
        <v>2</v>
      </c>
      <c r="E27" s="6">
        <f t="shared" si="2"/>
        <v>2026</v>
      </c>
      <c r="F27" s="5" t="str">
        <f t="shared" si="3"/>
        <v>Clinic</v>
      </c>
      <c r="G27" s="5" t="str">
        <f>'Cleaned Data'!C27</f>
        <v>Clinic - Chronic Medication Collection</v>
      </c>
      <c r="H27" s="5" t="str">
        <f t="shared" si="4"/>
        <v xml:space="preserve"> Chronic Medication Collection</v>
      </c>
      <c r="I27" s="5" t="str">
        <f t="shared" si="5"/>
        <v>Evaton</v>
      </c>
      <c r="J27" s="5" t="str">
        <f>'Cleaned Data'!D27</f>
        <v>Evaton Sassa Office</v>
      </c>
      <c r="K27" s="5" t="str">
        <f>'Cleaned Data'!E27</f>
        <v>Pieter Khumalo</v>
      </c>
      <c r="L27" s="6">
        <f>'Cleaned Data'!F27</f>
        <v>206000000000</v>
      </c>
      <c r="M27" s="4" t="str">
        <f>'Cleaned Data'!G27</f>
        <v>None</v>
      </c>
      <c r="N27" s="5" t="str">
        <f>'Cleaned Data'!H27</f>
        <v>None</v>
      </c>
      <c r="O27" s="8" t="str">
        <f>'Cleaned Data'!I27</f>
        <v>None</v>
      </c>
      <c r="P27" s="5" t="str">
        <f>'Cleaned Data'!J27</f>
        <v>Ward 21</v>
      </c>
      <c r="Q27" s="5" t="str">
        <f t="shared" si="6"/>
        <v>Formal Settlement</v>
      </c>
      <c r="R27" s="5" t="str">
        <f>'Cleaned Data'!K27</f>
        <v>None</v>
      </c>
      <c r="S27" s="5" t="str">
        <f>'Cleaned Data'!L27</f>
        <v>Complete</v>
      </c>
      <c r="T27" s="5" t="str">
        <f>'Cleaned Data'!M27</f>
        <v>Resolved</v>
      </c>
      <c r="U27" s="5" t="str">
        <f>'Cleaned Data'!N27</f>
        <v>None</v>
      </c>
      <c r="V27" s="5" t="str">
        <f>'Cleaned Data'!O27</f>
        <v>None</v>
      </c>
      <c r="W27" s="4" t="str">
        <f>'Cleaned Data'!P27</f>
        <v>None</v>
      </c>
      <c r="X27" s="5" t="str">
        <f>'Cleaned Data'!Q27</f>
        <v>Urgent Case - Fast-Tracked Per Supervisor Approval</v>
      </c>
    </row>
    <row r="28" spans="1:24" x14ac:dyDescent="0.3">
      <c r="A28" s="5" t="str">
        <f>'Cleaned Data'!A28</f>
        <v>SASSA-000527</v>
      </c>
      <c r="B28" s="4">
        <f>'Cleaned Data'!B28</f>
        <v>46096</v>
      </c>
      <c r="C28" s="6">
        <f t="shared" si="0"/>
        <v>15</v>
      </c>
      <c r="D28" s="6">
        <f t="shared" si="1"/>
        <v>3</v>
      </c>
      <c r="E28" s="6">
        <f t="shared" si="2"/>
        <v>2026</v>
      </c>
      <c r="F28" s="5" t="str">
        <f t="shared" si="3"/>
        <v>SASSA</v>
      </c>
      <c r="G28" s="5" t="str">
        <f>'Cleaned Data'!C28</f>
        <v>SASSA - Grant Application</v>
      </c>
      <c r="H28" s="5" t="str">
        <f t="shared" si="4"/>
        <v xml:space="preserve"> Grant Application</v>
      </c>
      <c r="I28" s="5" t="str">
        <f t="shared" si="5"/>
        <v>Vanderbijlpark</v>
      </c>
      <c r="J28" s="5" t="str">
        <f>'Cleaned Data'!D28</f>
        <v>Vanderbijlpark Home Affairs</v>
      </c>
      <c r="K28" s="5" t="str">
        <f>'Cleaned Data'!E28</f>
        <v>Lindiwe Kruger</v>
      </c>
      <c r="L28" s="6">
        <f>'Cleaned Data'!F28</f>
        <v>6310000000000</v>
      </c>
      <c r="M28" s="4">
        <f>'Cleaned Data'!G28</f>
        <v>23348</v>
      </c>
      <c r="N28" s="5" t="str">
        <f>'Cleaned Data'!H28</f>
        <v>Female</v>
      </c>
      <c r="O28" s="8" t="str">
        <f>'Cleaned Data'!I28</f>
        <v>073 539 4716</v>
      </c>
      <c r="P28" s="5" t="str">
        <f>'Cleaned Data'!J28</f>
        <v>Ward 9</v>
      </c>
      <c r="Q28" s="5" t="str">
        <f t="shared" si="6"/>
        <v>Formal Settlement</v>
      </c>
      <c r="R28" s="5" t="str">
        <f>'Cleaned Data'!K28</f>
        <v>Foster Child Grant</v>
      </c>
      <c r="S28" s="5" t="str">
        <f>'Cleaned Data'!L28</f>
        <v>Incomplete - Missing Proof Of Residence</v>
      </c>
      <c r="T28" s="5" t="str">
        <f>'Cleaned Data'!M28</f>
        <v>Closed</v>
      </c>
      <c r="U28" s="5" t="str">
        <f>'Cleaned Data'!N28</f>
        <v>None</v>
      </c>
      <c r="V28" s="5" t="str">
        <f>'Cleaned Data'!O28</f>
        <v>Andries Sithole</v>
      </c>
      <c r="W28" s="4" t="str">
        <f>'Cleaned Data'!P28</f>
        <v>None</v>
      </c>
      <c r="X28" s="5" t="str">
        <f>'Cleaned Data'!Q28</f>
        <v>None</v>
      </c>
    </row>
    <row r="29" spans="1:24" x14ac:dyDescent="0.3">
      <c r="A29" s="5" t="str">
        <f>'Cleaned Data'!A29</f>
        <v>SASSA-000908</v>
      </c>
      <c r="B29" s="4">
        <f>'Cleaned Data'!B29</f>
        <v>46045</v>
      </c>
      <c r="C29" s="6">
        <f t="shared" si="0"/>
        <v>23</v>
      </c>
      <c r="D29" s="6">
        <f t="shared" si="1"/>
        <v>1</v>
      </c>
      <c r="E29" s="6">
        <f t="shared" si="2"/>
        <v>2026</v>
      </c>
      <c r="F29" s="5" t="str">
        <f t="shared" si="3"/>
        <v>SASSA</v>
      </c>
      <c r="G29" s="5" t="str">
        <f>'Cleaned Data'!C29</f>
        <v>SASSA - Grant Application</v>
      </c>
      <c r="H29" s="5" t="str">
        <f t="shared" si="4"/>
        <v xml:space="preserve"> Grant Application</v>
      </c>
      <c r="I29" s="5" t="str">
        <f t="shared" si="5"/>
        <v>Emfuleni</v>
      </c>
      <c r="J29" s="5" t="str">
        <f>'Cleaned Data'!D29</f>
        <v>Emfuleni Municipal Office</v>
      </c>
      <c r="K29" s="5" t="str">
        <f>'Cleaned Data'!E29</f>
        <v>Kagiso Fourie</v>
      </c>
      <c r="L29" s="6">
        <f>'Cleaned Data'!F29</f>
        <v>9310000000000</v>
      </c>
      <c r="M29" s="4">
        <f>'Cleaned Data'!G29</f>
        <v>34122</v>
      </c>
      <c r="N29" s="5" t="str">
        <f>'Cleaned Data'!H29</f>
        <v>Male</v>
      </c>
      <c r="O29" s="8" t="str">
        <f>'Cleaned Data'!I29</f>
        <v>None</v>
      </c>
      <c r="P29" s="5" t="str">
        <f>'Cleaned Data'!J29</f>
        <v>Ward 3</v>
      </c>
      <c r="Q29" s="5" t="str">
        <f t="shared" si="6"/>
        <v>Formal Settlement</v>
      </c>
      <c r="R29" s="5" t="str">
        <f>'Cleaned Data'!K29</f>
        <v>Care Dependency Grant</v>
      </c>
      <c r="S29" s="5" t="str">
        <f>'Cleaned Data'!L29</f>
        <v>Under Review</v>
      </c>
      <c r="T29" s="5" t="str">
        <f>'Cleaned Data'!M29</f>
        <v>Captured</v>
      </c>
      <c r="U29" s="5" t="str">
        <f>'Cleaned Data'!N29</f>
        <v>Q232</v>
      </c>
      <c r="V29" s="5" t="str">
        <f>'Cleaned Data'!O29</f>
        <v>Deon Swart</v>
      </c>
      <c r="W29" s="4" t="str">
        <f>'Cleaned Data'!P29</f>
        <v>None</v>
      </c>
      <c r="X29" s="5" t="str">
        <f>'Cleaned Data'!Q29</f>
        <v>Incorrect ID Number Provided Initially, Corrected</v>
      </c>
    </row>
    <row r="30" spans="1:24" x14ac:dyDescent="0.3">
      <c r="A30" s="5" t="str">
        <f>'Cleaned Data'!A30</f>
        <v>DHA-000471</v>
      </c>
      <c r="B30" s="4">
        <f>'Cleaned Data'!B30</f>
        <v>46154</v>
      </c>
      <c r="C30" s="6">
        <f t="shared" si="0"/>
        <v>12</v>
      </c>
      <c r="D30" s="6">
        <f t="shared" si="1"/>
        <v>5</v>
      </c>
      <c r="E30" s="6">
        <f t="shared" si="2"/>
        <v>2026</v>
      </c>
      <c r="F30" s="5" t="str">
        <f t="shared" si="3"/>
        <v>Home Affairs</v>
      </c>
      <c r="G30" s="5" t="str">
        <f>'Cleaned Data'!C30</f>
        <v>Home Affairs - Birth Certificate</v>
      </c>
      <c r="H30" s="5" t="str">
        <f t="shared" si="4"/>
        <v xml:space="preserve"> Birth Certificate</v>
      </c>
      <c r="I30" s="5" t="str">
        <f t="shared" si="5"/>
        <v>Sasolburg</v>
      </c>
      <c r="J30" s="5" t="str">
        <f>'Cleaned Data'!D30</f>
        <v>Sasolburg Home Affairs</v>
      </c>
      <c r="K30" s="5" t="str">
        <f>'Cleaned Data'!E30</f>
        <v>Thabo Fourie</v>
      </c>
      <c r="L30" s="6">
        <f>'Cleaned Data'!F30</f>
        <v>512000000000</v>
      </c>
      <c r="M30" s="4">
        <f>'Cleaned Data'!G30</f>
        <v>38689</v>
      </c>
      <c r="N30" s="5" t="str">
        <f>'Cleaned Data'!H30</f>
        <v>Male</v>
      </c>
      <c r="O30" s="8" t="str">
        <f>'Cleaned Data'!I30</f>
        <v>069 607 0278</v>
      </c>
      <c r="P30" s="5" t="str">
        <f>'Cleaned Data'!J30</f>
        <v>Ward 15</v>
      </c>
      <c r="Q30" s="5" t="str">
        <f t="shared" si="6"/>
        <v>Formal Settlement</v>
      </c>
      <c r="R30" s="5" t="str">
        <f>'Cleaned Data'!K30</f>
        <v>None</v>
      </c>
      <c r="S30" s="5" t="str">
        <f>'Cleaned Data'!L30</f>
        <v>Complete</v>
      </c>
      <c r="T30" s="5" t="str">
        <f>'Cleaned Data'!M30</f>
        <v>None</v>
      </c>
      <c r="U30" s="5" t="str">
        <f>'Cleaned Data'!N30</f>
        <v>None</v>
      </c>
      <c r="V30" s="5" t="str">
        <f>'Cleaned Data'!O30</f>
        <v>Deon Mahlangu</v>
      </c>
      <c r="W30" s="4" t="str">
        <f>'Cleaned Data'!P30</f>
        <v>None</v>
      </c>
      <c r="X30" s="5" t="str">
        <f>'Cleaned Data'!Q30</f>
        <v>System Offline - Captured Manually, Will Upload Later</v>
      </c>
    </row>
    <row r="31" spans="1:24" x14ac:dyDescent="0.3">
      <c r="A31" s="5" t="str">
        <f>'Cleaned Data'!A31</f>
        <v>DHA-001022</v>
      </c>
      <c r="B31" s="4">
        <f>'Cleaned Data'!B31</f>
        <v>46105</v>
      </c>
      <c r="C31" s="6">
        <f t="shared" si="0"/>
        <v>24</v>
      </c>
      <c r="D31" s="6">
        <f t="shared" si="1"/>
        <v>3</v>
      </c>
      <c r="E31" s="6">
        <f t="shared" si="2"/>
        <v>2026</v>
      </c>
      <c r="F31" s="5" t="str">
        <f t="shared" si="3"/>
        <v>Home Affairs</v>
      </c>
      <c r="G31" s="5" t="str">
        <f>'Cleaned Data'!C31</f>
        <v>Home Affairs - Passport Application</v>
      </c>
      <c r="H31" s="5" t="str">
        <f t="shared" si="4"/>
        <v xml:space="preserve"> Passport Application</v>
      </c>
      <c r="I31" s="5" t="str">
        <f t="shared" si="5"/>
        <v>Emfuleni</v>
      </c>
      <c r="J31" s="5" t="str">
        <f>'Cleaned Data'!D31</f>
        <v>Emfuleni Municipal Office</v>
      </c>
      <c r="K31" s="5" t="str">
        <f>'Cleaned Data'!E31</f>
        <v>Bongani Mahlangu</v>
      </c>
      <c r="L31" s="6">
        <f>'Cleaned Data'!F31</f>
        <v>512000000000</v>
      </c>
      <c r="M31" s="4">
        <f>'Cleaned Data'!G31</f>
        <v>38712</v>
      </c>
      <c r="N31" s="5" t="str">
        <f>'Cleaned Data'!H31</f>
        <v>Female</v>
      </c>
      <c r="O31" s="8" t="str">
        <f>'Cleaned Data'!I31</f>
        <v>062 860 3174</v>
      </c>
      <c r="P31" s="5" t="str">
        <f>'Cleaned Data'!J31</f>
        <v>Ward 12</v>
      </c>
      <c r="Q31" s="5" t="str">
        <f t="shared" si="6"/>
        <v>Formal Settlement</v>
      </c>
      <c r="R31" s="5" t="str">
        <f>'Cleaned Data'!K31</f>
        <v>None</v>
      </c>
      <c r="S31" s="5" t="str">
        <f>'Cleaned Data'!L31</f>
        <v>Awaiting Home Affairs Confirmation</v>
      </c>
      <c r="T31" s="5" t="str">
        <f>'Cleaned Data'!M31</f>
        <v>Captured</v>
      </c>
      <c r="U31" s="5" t="str">
        <f>'Cleaned Data'!N31</f>
        <v>Q045</v>
      </c>
      <c r="V31" s="5" t="str">
        <f>'Cleaned Data'!O31</f>
        <v>Werner Khumalo</v>
      </c>
      <c r="W31" s="4">
        <f>'Cleaned Data'!P31</f>
        <v>46177</v>
      </c>
      <c r="X31" s="5" t="str">
        <f>'Cleaned Data'!Q31</f>
        <v>Applicant Did Not Bring Required Supporting Documents</v>
      </c>
    </row>
    <row r="32" spans="1:24" x14ac:dyDescent="0.3">
      <c r="A32" s="5" t="str">
        <f>'Cleaned Data'!A32</f>
        <v>DHA-000830</v>
      </c>
      <c r="B32" s="4">
        <f>'Cleaned Data'!B32</f>
        <v>46189</v>
      </c>
      <c r="C32" s="6">
        <f t="shared" si="0"/>
        <v>16</v>
      </c>
      <c r="D32" s="6">
        <f t="shared" si="1"/>
        <v>6</v>
      </c>
      <c r="E32" s="6">
        <f t="shared" si="2"/>
        <v>2026</v>
      </c>
      <c r="F32" s="5" t="str">
        <f t="shared" si="3"/>
        <v>Home Affairs</v>
      </c>
      <c r="G32" s="5" t="str">
        <f>'Cleaned Data'!C32</f>
        <v>Home Affairs - Birth Certificate</v>
      </c>
      <c r="H32" s="5" t="str">
        <f t="shared" si="4"/>
        <v xml:space="preserve"> Birth Certificate</v>
      </c>
      <c r="I32" s="5" t="str">
        <f t="shared" si="5"/>
        <v>Vereeniging</v>
      </c>
      <c r="J32" s="5" t="str">
        <f>'Cleaned Data'!D32</f>
        <v>Vereeniging Home Affairs</v>
      </c>
      <c r="K32" s="5" t="str">
        <f>'Cleaned Data'!E32</f>
        <v>Pieter Kruger</v>
      </c>
      <c r="L32" s="6">
        <f>'Cleaned Data'!F32</f>
        <v>5810000000000</v>
      </c>
      <c r="M32" s="4">
        <f>'Cleaned Data'!G32</f>
        <v>21393</v>
      </c>
      <c r="N32" s="5" t="str">
        <f>'Cleaned Data'!H32</f>
        <v>Female</v>
      </c>
      <c r="O32" s="8" t="str">
        <f>'Cleaned Data'!I32</f>
        <v>070 942 6834</v>
      </c>
      <c r="P32" s="5" t="str">
        <f>'Cleaned Data'!J32</f>
        <v>Ward 1</v>
      </c>
      <c r="Q32" s="5" t="str">
        <f t="shared" si="6"/>
        <v>Formal Settlement</v>
      </c>
      <c r="R32" s="5" t="str">
        <f>'Cleaned Data'!K32</f>
        <v>None</v>
      </c>
      <c r="S32" s="5" t="str">
        <f>'Cleaned Data'!L32</f>
        <v>Pending Verification</v>
      </c>
      <c r="T32" s="5" t="str">
        <f>'Cleaned Data'!M32</f>
        <v>Closed</v>
      </c>
      <c r="U32" s="5" t="str">
        <f>'Cleaned Data'!N32</f>
        <v>Q265</v>
      </c>
      <c r="V32" s="5" t="str">
        <f>'Cleaned Data'!O32</f>
        <v>Deon Meyer</v>
      </c>
      <c r="W32" s="4">
        <f>'Cleaned Data'!P32</f>
        <v>46202</v>
      </c>
      <c r="X32" s="5" t="str">
        <f>'Cleaned Data'!Q32</f>
        <v>Home Affairs System Down For Maintenance During Visit</v>
      </c>
    </row>
    <row r="33" spans="1:24" x14ac:dyDescent="0.3">
      <c r="A33" s="5" t="str">
        <f>'Cleaned Data'!A33</f>
        <v>DHA-000793</v>
      </c>
      <c r="B33" s="4">
        <f>'Cleaned Data'!B33</f>
        <v>46065</v>
      </c>
      <c r="C33" s="6">
        <f t="shared" si="0"/>
        <v>12</v>
      </c>
      <c r="D33" s="6">
        <f t="shared" si="1"/>
        <v>2</v>
      </c>
      <c r="E33" s="6">
        <f t="shared" si="2"/>
        <v>2026</v>
      </c>
      <c r="F33" s="5" t="str">
        <f t="shared" si="3"/>
        <v>Home Affairs</v>
      </c>
      <c r="G33" s="5" t="str">
        <f>'Cleaned Data'!C33</f>
        <v>Home Affairs - Birth Certificate</v>
      </c>
      <c r="H33" s="5" t="str">
        <f t="shared" si="4"/>
        <v xml:space="preserve"> Birth Certificate</v>
      </c>
      <c r="I33" s="5" t="str">
        <f t="shared" si="5"/>
        <v>Evaton</v>
      </c>
      <c r="J33" s="5" t="str">
        <f>'Cleaned Data'!D33</f>
        <v>Evaton Sassa Office</v>
      </c>
      <c r="K33" s="5" t="str">
        <f>'Cleaned Data'!E33</f>
        <v>Kagiso Fourie</v>
      </c>
      <c r="L33" s="6">
        <f>'Cleaned Data'!F33</f>
        <v>6410000000000</v>
      </c>
      <c r="M33" s="4">
        <f>'Cleaned Data'!G33</f>
        <v>23637</v>
      </c>
      <c r="N33" s="5" t="str">
        <f>'Cleaned Data'!H33</f>
        <v>Male</v>
      </c>
      <c r="O33" s="8" t="str">
        <f>'Cleaned Data'!I33</f>
        <v>None</v>
      </c>
      <c r="P33" s="5" t="str">
        <f>'Cleaned Data'!J33</f>
        <v>Ward 14</v>
      </c>
      <c r="Q33" s="5" t="str">
        <f t="shared" si="6"/>
        <v>Formal Settlement</v>
      </c>
      <c r="R33" s="5" t="str">
        <f>'Cleaned Data'!K33</f>
        <v>None</v>
      </c>
      <c r="S33" s="5" t="str">
        <f>'Cleaned Data'!L33</f>
        <v>Under Review</v>
      </c>
      <c r="T33" s="5" t="str">
        <f>'Cleaned Data'!M33</f>
        <v>Captured</v>
      </c>
      <c r="U33" s="5" t="str">
        <f>'Cleaned Data'!N33</f>
        <v>Q119</v>
      </c>
      <c r="V33" s="5" t="str">
        <f>'Cleaned Data'!O33</f>
        <v>Palesa Sithole</v>
      </c>
      <c r="W33" s="4" t="str">
        <f>'Cleaned Data'!P33</f>
        <v>None</v>
      </c>
      <c r="X33" s="5" t="str">
        <f>'Cleaned Data'!Q33</f>
        <v>None</v>
      </c>
    </row>
    <row r="34" spans="1:24" x14ac:dyDescent="0.3">
      <c r="A34" s="5" t="str">
        <f>'Cleaned Data'!A34</f>
        <v>CLN-000444</v>
      </c>
      <c r="B34" s="4">
        <f>'Cleaned Data'!B34</f>
        <v>46242</v>
      </c>
      <c r="C34" s="6">
        <f t="shared" si="0"/>
        <v>8</v>
      </c>
      <c r="D34" s="6">
        <f t="shared" si="1"/>
        <v>8</v>
      </c>
      <c r="E34" s="6">
        <f t="shared" si="2"/>
        <v>2026</v>
      </c>
      <c r="F34" s="5" t="str">
        <f t="shared" si="3"/>
        <v>Clinic</v>
      </c>
      <c r="G34" s="5" t="str">
        <f>'Cleaned Data'!C34</f>
        <v>Clinic - General Consultation</v>
      </c>
      <c r="H34" s="5" t="str">
        <f t="shared" si="4"/>
        <v xml:space="preserve"> General Consultation</v>
      </c>
      <c r="I34" s="5" t="str">
        <f t="shared" si="5"/>
        <v>Evaton</v>
      </c>
      <c r="J34" s="5" t="str">
        <f>'Cleaned Data'!D34</f>
        <v>Evaton Sassa Office</v>
      </c>
      <c r="K34" s="5" t="str">
        <f>'Cleaned Data'!E34</f>
        <v>Johannes Molefe</v>
      </c>
      <c r="L34" s="6">
        <f>'Cleaned Data'!F34</f>
        <v>9410000000000</v>
      </c>
      <c r="M34" s="4">
        <f>'Cleaned Data'!G34</f>
        <v>34516</v>
      </c>
      <c r="N34" s="5" t="str">
        <f>'Cleaned Data'!H34</f>
        <v>Male</v>
      </c>
      <c r="O34" s="8" t="str">
        <f>'Cleaned Data'!I34</f>
        <v>075 990 8000</v>
      </c>
      <c r="P34" s="5" t="str">
        <f>'Cleaned Data'!J34</f>
        <v>Ward 10</v>
      </c>
      <c r="Q34" s="5" t="str">
        <f t="shared" si="6"/>
        <v>Formal Settlement</v>
      </c>
      <c r="R34" s="5" t="str">
        <f>'Cleaned Data'!K34</f>
        <v>None</v>
      </c>
      <c r="S34" s="5" t="str">
        <f>'Cleaned Data'!L34</f>
        <v>Pending Verification</v>
      </c>
      <c r="T34" s="5" t="str">
        <f>'Cleaned Data'!M34</f>
        <v>Re-opened</v>
      </c>
      <c r="U34" s="5" t="str">
        <f>'Cleaned Data'!N34</f>
        <v>Q271</v>
      </c>
      <c r="V34" s="5" t="str">
        <f>'Cleaned Data'!O34</f>
        <v>Refilwe Swart</v>
      </c>
      <c r="W34" s="4">
        <f>'Cleaned Data'!P34</f>
        <v>46247</v>
      </c>
      <c r="X34" s="5" t="str">
        <f>'Cleaned Data'!Q34</f>
        <v>Duplicate Application Found On System - Flagged</v>
      </c>
    </row>
    <row r="35" spans="1:24" x14ac:dyDescent="0.3">
      <c r="A35" s="5" t="str">
        <f>'Cleaned Data'!A35</f>
        <v>MUN-000457</v>
      </c>
      <c r="B35" s="4">
        <f>'Cleaned Data'!B35</f>
        <v>46182</v>
      </c>
      <c r="C35" s="6">
        <f t="shared" si="0"/>
        <v>9</v>
      </c>
      <c r="D35" s="6">
        <f t="shared" si="1"/>
        <v>6</v>
      </c>
      <c r="E35" s="6">
        <f t="shared" si="2"/>
        <v>2026</v>
      </c>
      <c r="F35" s="5" t="str">
        <f t="shared" si="3"/>
        <v>Municipal</v>
      </c>
      <c r="G35" s="5" t="str">
        <f>'Cleaned Data'!C35</f>
        <v>Municipal - Service Request</v>
      </c>
      <c r="H35" s="5" t="str">
        <f t="shared" si="4"/>
        <v xml:space="preserve"> Service Request</v>
      </c>
      <c r="I35" s="5" t="str">
        <f t="shared" si="5"/>
        <v>Evaton</v>
      </c>
      <c r="J35" s="5" t="str">
        <f>'Cleaned Data'!D35</f>
        <v>Evaton Sassa Office</v>
      </c>
      <c r="K35" s="5" t="str">
        <f>'Cleaned Data'!E35</f>
        <v>Elizabeth Fourie</v>
      </c>
      <c r="L35" s="6">
        <f>'Cleaned Data'!F35</f>
        <v>806000000000</v>
      </c>
      <c r="M35" s="4">
        <f>'Cleaned Data'!G35</f>
        <v>39615</v>
      </c>
      <c r="N35" s="5" t="str">
        <f>'Cleaned Data'!H35</f>
        <v>Male</v>
      </c>
      <c r="O35" s="8" t="str">
        <f>'Cleaned Data'!I35</f>
        <v>073 705 2676</v>
      </c>
      <c r="P35" s="5" t="str">
        <f>'Cleaned Data'!J35</f>
        <v>Ward 8</v>
      </c>
      <c r="Q35" s="5" t="str">
        <f t="shared" si="6"/>
        <v>Formal Settlement</v>
      </c>
      <c r="R35" s="5" t="str">
        <f>'Cleaned Data'!K35</f>
        <v>None</v>
      </c>
      <c r="S35" s="5" t="str">
        <f>'Cleaned Data'!L35</f>
        <v>Awaiting Home Affairs Confirmation</v>
      </c>
      <c r="T35" s="5" t="str">
        <f>'Cleaned Data'!M35</f>
        <v>Captured</v>
      </c>
      <c r="U35" s="5" t="str">
        <f>'Cleaned Data'!N35</f>
        <v>Q027</v>
      </c>
      <c r="V35" s="5" t="str">
        <f>'Cleaned Data'!O35</f>
        <v>Zanele Khumalo</v>
      </c>
      <c r="W35" s="4">
        <f>'Cleaned Data'!P35</f>
        <v>46293</v>
      </c>
      <c r="X35" s="5" t="str">
        <f>'Cleaned Data'!Q35</f>
        <v>Applicant Is A Minor, Guardian Present And Documented</v>
      </c>
    </row>
    <row r="36" spans="1:24" x14ac:dyDescent="0.3">
      <c r="A36" s="5" t="str">
        <f>'Cleaned Data'!A36</f>
        <v>SASSA-000886</v>
      </c>
      <c r="B36" s="4">
        <f>'Cleaned Data'!B36</f>
        <v>46261</v>
      </c>
      <c r="C36" s="6">
        <f t="shared" si="0"/>
        <v>27</v>
      </c>
      <c r="D36" s="6">
        <f t="shared" si="1"/>
        <v>8</v>
      </c>
      <c r="E36" s="6">
        <f t="shared" si="2"/>
        <v>2026</v>
      </c>
      <c r="F36" s="5" t="str">
        <f t="shared" si="3"/>
        <v>SASSA</v>
      </c>
      <c r="G36" s="5" t="str">
        <f>'Cleaned Data'!C36</f>
        <v>SASSA - Grant Application</v>
      </c>
      <c r="H36" s="5" t="str">
        <f t="shared" si="4"/>
        <v xml:space="preserve"> Grant Application</v>
      </c>
      <c r="I36" s="5" t="str">
        <f t="shared" si="5"/>
        <v>Three Rivers</v>
      </c>
      <c r="J36" s="5" t="str">
        <f>'Cleaned Data'!D36</f>
        <v>Three Rivers Clinic</v>
      </c>
      <c r="K36" s="5" t="str">
        <f>'Cleaned Data'!E36</f>
        <v>Zodwa Kruger</v>
      </c>
      <c r="L36" s="6">
        <f>'Cleaned Data'!F36</f>
        <v>8910000000000</v>
      </c>
      <c r="M36" s="4">
        <f>'Cleaned Data'!G36</f>
        <v>32811</v>
      </c>
      <c r="N36" s="5" t="str">
        <f>'Cleaned Data'!H36</f>
        <v>None</v>
      </c>
      <c r="O36" s="8" t="str">
        <f>'Cleaned Data'!I36</f>
        <v>067 412 1980</v>
      </c>
      <c r="P36" s="5" t="str">
        <f>'Cleaned Data'!J36</f>
        <v>None</v>
      </c>
      <c r="Q36" s="5" t="str">
        <f t="shared" si="6"/>
        <v>Formal Settlement</v>
      </c>
      <c r="R36" s="5" t="str">
        <f>'Cleaned Data'!K36</f>
        <v>Social Relief of Distress (SRD)</v>
      </c>
      <c r="S36" s="5" t="str">
        <f>'Cleaned Data'!L36</f>
        <v>Incomplete - Missing Proof Of Residence</v>
      </c>
      <c r="T36" s="5" t="str">
        <f>'Cleaned Data'!M36</f>
        <v>Captured</v>
      </c>
      <c r="U36" s="5" t="str">
        <f>'Cleaned Data'!N36</f>
        <v>Q026</v>
      </c>
      <c r="V36" s="5" t="str">
        <f>'Cleaned Data'!O36</f>
        <v>Refilwe Swart</v>
      </c>
      <c r="W36" s="4">
        <f>'Cleaned Data'!P36</f>
        <v>46284</v>
      </c>
      <c r="X36" s="5" t="str">
        <f>'Cleaned Data'!Q36</f>
        <v>Applicant Did Not Bring Required Supporting Documents</v>
      </c>
    </row>
    <row r="37" spans="1:24" x14ac:dyDescent="0.3">
      <c r="A37" s="5" t="str">
        <f>'Cleaned Data'!A37</f>
        <v>DHA-000996</v>
      </c>
      <c r="B37" s="4">
        <f>'Cleaned Data'!B37</f>
        <v>46216</v>
      </c>
      <c r="C37" s="6">
        <f t="shared" si="0"/>
        <v>13</v>
      </c>
      <c r="D37" s="6">
        <f t="shared" si="1"/>
        <v>7</v>
      </c>
      <c r="E37" s="6">
        <f t="shared" si="2"/>
        <v>2026</v>
      </c>
      <c r="F37" s="5" t="str">
        <f t="shared" si="3"/>
        <v>Home Affairs</v>
      </c>
      <c r="G37" s="5" t="str">
        <f>'Cleaned Data'!C37</f>
        <v>Home Affairs - Passport Application</v>
      </c>
      <c r="H37" s="5" t="str">
        <f t="shared" si="4"/>
        <v xml:space="preserve"> Passport Application</v>
      </c>
      <c r="I37" s="5" t="str">
        <f t="shared" si="5"/>
        <v>Evaton</v>
      </c>
      <c r="J37" s="5" t="str">
        <f>'Cleaned Data'!D37</f>
        <v>Evaton Sassa Office</v>
      </c>
      <c r="K37" s="5" t="str">
        <f>'Cleaned Data'!E37</f>
        <v>Elizabeth Fourie</v>
      </c>
      <c r="L37" s="6">
        <f>'Cleaned Data'!F37</f>
        <v>8610000000000</v>
      </c>
      <c r="M37" s="4">
        <f>'Cleaned Data'!G37</f>
        <v>31606</v>
      </c>
      <c r="N37" s="5" t="str">
        <f>'Cleaned Data'!H37</f>
        <v>Female</v>
      </c>
      <c r="O37" s="8" t="str">
        <f>'Cleaned Data'!I37</f>
        <v>062 456 2402</v>
      </c>
      <c r="P37" s="5" t="str">
        <f>'Cleaned Data'!J37</f>
        <v>Ward 21</v>
      </c>
      <c r="Q37" s="5" t="str">
        <f t="shared" si="6"/>
        <v>Formal Settlement</v>
      </c>
      <c r="R37" s="5" t="str">
        <f>'Cleaned Data'!K37</f>
        <v>Foster Child Grant</v>
      </c>
      <c r="S37" s="5" t="str">
        <f>'Cleaned Data'!L37</f>
        <v>Approved</v>
      </c>
      <c r="T37" s="5" t="str">
        <f>'Cleaned Data'!M37</f>
        <v>Captured</v>
      </c>
      <c r="U37" s="5" t="str">
        <f>'Cleaned Data'!N37</f>
        <v>Q124</v>
      </c>
      <c r="V37" s="5" t="str">
        <f>'Cleaned Data'!O37</f>
        <v>Zanele Sithole</v>
      </c>
      <c r="W37" s="4" t="str">
        <f>'Cleaned Data'!P37</f>
        <v>None</v>
      </c>
      <c r="X37" s="5" t="str">
        <f>'Cleaned Data'!Q37</f>
        <v>None</v>
      </c>
    </row>
    <row r="38" spans="1:24" x14ac:dyDescent="0.3">
      <c r="A38" s="5" t="str">
        <f>'Cleaned Data'!A38</f>
        <v>DHA-000464</v>
      </c>
      <c r="B38" s="4">
        <f>'Cleaned Data'!B38</f>
        <v>46204</v>
      </c>
      <c r="C38" s="6">
        <f t="shared" si="0"/>
        <v>1</v>
      </c>
      <c r="D38" s="6">
        <f t="shared" si="1"/>
        <v>7</v>
      </c>
      <c r="E38" s="6">
        <f t="shared" si="2"/>
        <v>2026</v>
      </c>
      <c r="F38" s="5" t="str">
        <f t="shared" si="3"/>
        <v>Home Affairs</v>
      </c>
      <c r="G38" s="5" t="str">
        <f>'Cleaned Data'!C38</f>
        <v>Home Affairs - ID Application</v>
      </c>
      <c r="H38" s="5" t="str">
        <f t="shared" si="4"/>
        <v xml:space="preserve"> ID Application</v>
      </c>
      <c r="I38" s="5" t="str">
        <f t="shared" si="5"/>
        <v>Sasolburg</v>
      </c>
      <c r="J38" s="5" t="str">
        <f>'Cleaned Data'!D38</f>
        <v>Sasolburg Home Affairs</v>
      </c>
      <c r="K38" s="5" t="str">
        <f>'Cleaned Data'!E38</f>
        <v>Willem Mahlangu</v>
      </c>
      <c r="L38" s="6">
        <f>'Cleaned Data'!F38</f>
        <v>6410000000000</v>
      </c>
      <c r="M38" s="4">
        <f>'Cleaned Data'!G38</f>
        <v>23710</v>
      </c>
      <c r="N38" s="5" t="str">
        <f>'Cleaned Data'!H38</f>
        <v>Female</v>
      </c>
      <c r="O38" s="8" t="str">
        <f>'Cleaned Data'!I38</f>
        <v>063 880 3633</v>
      </c>
      <c r="P38" s="5" t="str">
        <f>'Cleaned Data'!J38</f>
        <v>Ward 7</v>
      </c>
      <c r="Q38" s="5" t="str">
        <f t="shared" si="6"/>
        <v>Formal Settlement</v>
      </c>
      <c r="R38" s="5" t="str">
        <f>'Cleaned Data'!K38</f>
        <v>None</v>
      </c>
      <c r="S38" s="5" t="str">
        <f>'Cleaned Data'!L38</f>
        <v>Approved</v>
      </c>
      <c r="T38" s="5" t="str">
        <f>'Cleaned Data'!M38</f>
        <v>Captured</v>
      </c>
      <c r="U38" s="5" t="str">
        <f>'Cleaned Data'!N38</f>
        <v>None</v>
      </c>
      <c r="V38" s="5" t="str">
        <f>'Cleaned Data'!O38</f>
        <v>Busisiwe Coetzee</v>
      </c>
      <c r="W38" s="4" t="str">
        <f>'Cleaned Data'!P38</f>
        <v>None</v>
      </c>
      <c r="X38" s="5" t="str">
        <f>'Cleaned Data'!Q38</f>
        <v>Record Incomplete - Contact Number Illegible On Form</v>
      </c>
    </row>
    <row r="39" spans="1:24" x14ac:dyDescent="0.3">
      <c r="A39" s="5" t="str">
        <f>'Cleaned Data'!A39</f>
        <v>SASSA-000991</v>
      </c>
      <c r="B39" s="4">
        <f>'Cleaned Data'!B39</f>
        <v>46136</v>
      </c>
      <c r="C39" s="6">
        <f t="shared" si="0"/>
        <v>24</v>
      </c>
      <c r="D39" s="6">
        <f t="shared" si="1"/>
        <v>4</v>
      </c>
      <c r="E39" s="6">
        <f t="shared" si="2"/>
        <v>2026</v>
      </c>
      <c r="F39" s="5" t="str">
        <f t="shared" si="3"/>
        <v>SASSA</v>
      </c>
      <c r="G39" s="5" t="str">
        <f>'Cleaned Data'!C39</f>
        <v>SASSA - Grant Application</v>
      </c>
      <c r="H39" s="5" t="str">
        <f t="shared" si="4"/>
        <v xml:space="preserve"> Grant Application</v>
      </c>
      <c r="I39" s="5" t="str">
        <f t="shared" si="5"/>
        <v>Vanderbijlpark</v>
      </c>
      <c r="J39" s="5" t="str">
        <f>'Cleaned Data'!D39</f>
        <v>Vanderbijlpark Home Affairs</v>
      </c>
      <c r="K39" s="5" t="str">
        <f>'Cleaned Data'!E39</f>
        <v>Bongani Fourie</v>
      </c>
      <c r="L39" s="6">
        <f>'Cleaned Data'!F39</f>
        <v>6041856770</v>
      </c>
      <c r="M39" s="4">
        <f>'Cleaned Data'!G39</f>
        <v>38825</v>
      </c>
      <c r="N39" s="5" t="str">
        <f>'Cleaned Data'!H39</f>
        <v>Male</v>
      </c>
      <c r="O39" s="8" t="str">
        <f>'Cleaned Data'!I39</f>
        <v>066 196 2007</v>
      </c>
      <c r="P39" s="5" t="str">
        <f>'Cleaned Data'!J39</f>
        <v>Ward 9</v>
      </c>
      <c r="Q39" s="5" t="str">
        <f t="shared" si="6"/>
        <v>Formal Settlement</v>
      </c>
      <c r="R39" s="5" t="str">
        <f>'Cleaned Data'!K39</f>
        <v>Older Person's Grant</v>
      </c>
      <c r="S39" s="5" t="str">
        <f>'Cleaned Data'!L39</f>
        <v>Pending Verification</v>
      </c>
      <c r="T39" s="5" t="str">
        <f>'Cleaned Data'!M39</f>
        <v>Captured</v>
      </c>
      <c r="U39" s="5" t="str">
        <f>'Cleaned Data'!N39</f>
        <v>Q144</v>
      </c>
      <c r="V39" s="5" t="str">
        <f>'Cleaned Data'!O39</f>
        <v>Palesa Radebe</v>
      </c>
      <c r="W39" s="4">
        <f>'Cleaned Data'!P39</f>
        <v>46149</v>
      </c>
      <c r="X39" s="5" t="str">
        <f>'Cleaned Data'!Q39</f>
        <v>Biometric Capture Failed, Rescheduled</v>
      </c>
    </row>
    <row r="40" spans="1:24" x14ac:dyDescent="0.3">
      <c r="A40" s="5" t="str">
        <f>'Cleaned Data'!A40</f>
        <v>MUN-000012</v>
      </c>
      <c r="B40" s="4">
        <f>'Cleaned Data'!B40</f>
        <v>46151</v>
      </c>
      <c r="C40" s="6">
        <f t="shared" si="0"/>
        <v>9</v>
      </c>
      <c r="D40" s="6">
        <f t="shared" si="1"/>
        <v>5</v>
      </c>
      <c r="E40" s="6">
        <f t="shared" si="2"/>
        <v>2026</v>
      </c>
      <c r="F40" s="5" t="str">
        <f t="shared" si="3"/>
        <v>Municipal</v>
      </c>
      <c r="G40" s="5" t="str">
        <f>'Cleaned Data'!C40</f>
        <v>Municipal - Account Query</v>
      </c>
      <c r="H40" s="5" t="str">
        <f t="shared" si="4"/>
        <v xml:space="preserve"> Account Query</v>
      </c>
      <c r="I40" s="5" t="str">
        <f t="shared" si="5"/>
        <v>Sebokeng</v>
      </c>
      <c r="J40" s="5" t="str">
        <f>'Cleaned Data'!D40</f>
        <v>Sebokeng Sassa Office</v>
      </c>
      <c r="K40" s="5" t="str">
        <f>'Cleaned Data'!E40</f>
        <v>Marie Dlamini</v>
      </c>
      <c r="L40" s="6">
        <f>'Cleaned Data'!F40</f>
        <v>7000000000000</v>
      </c>
      <c r="M40" s="4">
        <f>'Cleaned Data'!G40</f>
        <v>25673</v>
      </c>
      <c r="N40" s="5" t="str">
        <f>'Cleaned Data'!H40</f>
        <v>Female</v>
      </c>
      <c r="O40" s="8" t="str">
        <f>'Cleaned Data'!I40</f>
        <v>071 688 8859</v>
      </c>
      <c r="P40" s="5" t="str">
        <f>'Cleaned Data'!J40</f>
        <v>Ward 10</v>
      </c>
      <c r="Q40" s="5" t="str">
        <f t="shared" si="6"/>
        <v>Formal Settlement</v>
      </c>
      <c r="R40" s="5" t="str">
        <f>'Cleaned Data'!K40</f>
        <v>None</v>
      </c>
      <c r="S40" s="5" t="str">
        <f>'Cleaned Data'!L40</f>
        <v>None</v>
      </c>
      <c r="T40" s="5" t="str">
        <f>'Cleaned Data'!M40</f>
        <v>None</v>
      </c>
      <c r="U40" s="5" t="str">
        <f>'Cleaned Data'!N40</f>
        <v>Q033</v>
      </c>
      <c r="V40" s="5" t="str">
        <f>'Cleaned Data'!O40</f>
        <v>None</v>
      </c>
      <c r="W40" s="4" t="str">
        <f>'Cleaned Data'!P40</f>
        <v>None</v>
      </c>
      <c r="X40" s="5" t="str">
        <f>'Cleaned Data'!Q40</f>
        <v>None</v>
      </c>
    </row>
    <row r="41" spans="1:24" x14ac:dyDescent="0.3">
      <c r="A41" s="5" t="str">
        <f>'Cleaned Data'!A41</f>
        <v>SASSA-000166</v>
      </c>
      <c r="B41" s="4">
        <f>'Cleaned Data'!B41</f>
        <v>46008</v>
      </c>
      <c r="C41" s="6">
        <f t="shared" si="0"/>
        <v>17</v>
      </c>
      <c r="D41" s="6">
        <f t="shared" si="1"/>
        <v>12</v>
      </c>
      <c r="E41" s="6">
        <f t="shared" si="2"/>
        <v>2025</v>
      </c>
      <c r="F41" s="5" t="str">
        <f t="shared" si="3"/>
        <v>SASSA</v>
      </c>
      <c r="G41" s="5" t="str">
        <f>'Cleaned Data'!C41</f>
        <v>SASSA - Grant Application</v>
      </c>
      <c r="H41" s="5" t="str">
        <f t="shared" si="4"/>
        <v xml:space="preserve"> Grant Application</v>
      </c>
      <c r="I41" s="5" t="str">
        <f t="shared" si="5"/>
        <v>Meyerton</v>
      </c>
      <c r="J41" s="5" t="str">
        <f>'Cleaned Data'!D41</f>
        <v>Meyerton Municipal Office</v>
      </c>
      <c r="K41" s="5" t="str">
        <f>'Cleaned Data'!E41</f>
        <v>Sizwe Mokgadi</v>
      </c>
      <c r="L41" s="6">
        <f>'Cleaned Data'!F41</f>
        <v>7510000000000</v>
      </c>
      <c r="M41" s="4">
        <f>'Cleaned Data'!G41</f>
        <v>27691</v>
      </c>
      <c r="N41" s="5" t="str">
        <f>'Cleaned Data'!H41</f>
        <v>Male</v>
      </c>
      <c r="O41" s="8" t="str">
        <f>'Cleaned Data'!I41</f>
        <v>077 246 4482</v>
      </c>
      <c r="P41" s="5" t="str">
        <f>'Cleaned Data'!J41</f>
        <v>Ward 5</v>
      </c>
      <c r="Q41" s="5" t="str">
        <f t="shared" si="6"/>
        <v>Formal Settlement</v>
      </c>
      <c r="R41" s="5" t="str">
        <f>'Cleaned Data'!K41</f>
        <v>Foster Child Grant</v>
      </c>
      <c r="S41" s="5" t="str">
        <f>'Cleaned Data'!L41</f>
        <v>Awaiting Home Affairs Confirmation</v>
      </c>
      <c r="T41" s="5" t="str">
        <f>'Cleaned Data'!M41</f>
        <v>None</v>
      </c>
      <c r="U41" s="5" t="str">
        <f>'Cleaned Data'!N41</f>
        <v>Q149</v>
      </c>
      <c r="V41" s="5" t="str">
        <f>'Cleaned Data'!O41</f>
        <v>Chris Meyer</v>
      </c>
      <c r="W41" s="4">
        <f>'Cleaned Data'!P41</f>
        <v>46031</v>
      </c>
      <c r="X41" s="5" t="str">
        <f>'Cleaned Data'!Q41</f>
        <v>None</v>
      </c>
    </row>
    <row r="42" spans="1:24" x14ac:dyDescent="0.3">
      <c r="A42" s="5" t="str">
        <f>'Cleaned Data'!A42</f>
        <v>SASSA-000033</v>
      </c>
      <c r="B42" s="4">
        <f>'Cleaned Data'!B42</f>
        <v>46039</v>
      </c>
      <c r="C42" s="6">
        <f t="shared" si="0"/>
        <v>17</v>
      </c>
      <c r="D42" s="6">
        <f t="shared" si="1"/>
        <v>1</v>
      </c>
      <c r="E42" s="6">
        <f t="shared" si="2"/>
        <v>2026</v>
      </c>
      <c r="F42" s="5" t="str">
        <f t="shared" si="3"/>
        <v>SASSA</v>
      </c>
      <c r="G42" s="5" t="str">
        <f>'Cleaned Data'!C42</f>
        <v>SASSA - Grant Application</v>
      </c>
      <c r="H42" s="5" t="str">
        <f t="shared" si="4"/>
        <v xml:space="preserve"> Grant Application</v>
      </c>
      <c r="I42" s="5" t="str">
        <f t="shared" si="5"/>
        <v>Emfuleni</v>
      </c>
      <c r="J42" s="5" t="str">
        <f>'Cleaned Data'!D42</f>
        <v>Emfuleni Municipal Office</v>
      </c>
      <c r="K42" s="5" t="str">
        <f>'Cleaned Data'!E42</f>
        <v>Dorah Molefe</v>
      </c>
      <c r="L42" s="6">
        <f>'Cleaned Data'!F42</f>
        <v>5100000000000</v>
      </c>
      <c r="M42" s="4">
        <f>'Cleaned Data'!G42</f>
        <v>18738</v>
      </c>
      <c r="N42" s="5" t="str">
        <f>'Cleaned Data'!H42</f>
        <v>Female</v>
      </c>
      <c r="O42" s="8" t="str">
        <f>'Cleaned Data'!I42</f>
        <v>080 600 1432</v>
      </c>
      <c r="P42" s="5" t="str">
        <f>'Cleaned Data'!J42</f>
        <v>Ward 19</v>
      </c>
      <c r="Q42" s="5" t="str">
        <f t="shared" si="6"/>
        <v>Formal Settlement</v>
      </c>
      <c r="R42" s="5" t="str">
        <f>'Cleaned Data'!K42</f>
        <v>SRD Grant</v>
      </c>
      <c r="S42" s="5" t="str">
        <f>'Cleaned Data'!L42</f>
        <v>Under Review</v>
      </c>
      <c r="T42" s="5" t="str">
        <f>'Cleaned Data'!M42</f>
        <v>Resolved</v>
      </c>
      <c r="U42" s="5" t="str">
        <f>'Cleaned Data'!N42</f>
        <v>Q015</v>
      </c>
      <c r="V42" s="5" t="str">
        <f>'Cleaned Data'!O42</f>
        <v>Busisiwe Sithole</v>
      </c>
      <c r="W42" s="4" t="str">
        <f>'Cleaned Data'!P42</f>
        <v>None</v>
      </c>
      <c r="X42" s="5" t="str">
        <f>'Cleaned Data'!Q42</f>
        <v>Urgent Case - Fast-Tracked Per Supervisor Approval</v>
      </c>
    </row>
    <row r="43" spans="1:24" x14ac:dyDescent="0.3">
      <c r="A43" s="5" t="str">
        <f>'Cleaned Data'!A43</f>
        <v>DHA-000073</v>
      </c>
      <c r="B43" s="4">
        <f>'Cleaned Data'!B43</f>
        <v>46154</v>
      </c>
      <c r="C43" s="6">
        <f t="shared" si="0"/>
        <v>12</v>
      </c>
      <c r="D43" s="6">
        <f t="shared" si="1"/>
        <v>5</v>
      </c>
      <c r="E43" s="6">
        <f t="shared" si="2"/>
        <v>2026</v>
      </c>
      <c r="F43" s="5" t="str">
        <f t="shared" si="3"/>
        <v>Home Affairs</v>
      </c>
      <c r="G43" s="5" t="str">
        <f>'Cleaned Data'!C43</f>
        <v>Home Affairs - Birth Certificate</v>
      </c>
      <c r="H43" s="5" t="str">
        <f t="shared" si="4"/>
        <v xml:space="preserve"> Birth Certificate</v>
      </c>
      <c r="I43" s="5" t="str">
        <f t="shared" si="5"/>
        <v>Emfuleni</v>
      </c>
      <c r="J43" s="5" t="str">
        <f>'Cleaned Data'!D43</f>
        <v>Emfuleni Municipal Office</v>
      </c>
      <c r="K43" s="5" t="str">
        <f>'Cleaned Data'!E43</f>
        <v>Elizabeth Steyn</v>
      </c>
      <c r="L43" s="6" t="str">
        <f>'Cleaned Data'!F43</f>
        <v>None</v>
      </c>
      <c r="M43" s="4">
        <f>'Cleaned Data'!G43</f>
        <v>17132</v>
      </c>
      <c r="N43" s="5" t="str">
        <f>'Cleaned Data'!H43</f>
        <v>Male</v>
      </c>
      <c r="O43" s="8" t="str">
        <f>'Cleaned Data'!I43</f>
        <v>078 868 8814</v>
      </c>
      <c r="P43" s="5" t="str">
        <f>'Cleaned Data'!J43</f>
        <v>Ward 3</v>
      </c>
      <c r="Q43" s="5" t="str">
        <f t="shared" si="6"/>
        <v>Formal Settlement</v>
      </c>
      <c r="R43" s="5" t="str">
        <f>'Cleaned Data'!K43</f>
        <v>None</v>
      </c>
      <c r="S43" s="5" t="str">
        <f>'Cleaned Data'!L43</f>
        <v>Incomplete - Missing ID Copy</v>
      </c>
      <c r="T43" s="5" t="str">
        <f>'Cleaned Data'!M43</f>
        <v>Closed</v>
      </c>
      <c r="U43" s="5" t="str">
        <f>'Cleaned Data'!N43</f>
        <v>Q059</v>
      </c>
      <c r="V43" s="5" t="str">
        <f>'Cleaned Data'!O43</f>
        <v>Busisiwe Meyer</v>
      </c>
      <c r="W43" s="4">
        <f>'Cleaned Data'!P43</f>
        <v>46160</v>
      </c>
      <c r="X43" s="5" t="str">
        <f>'Cleaned Data'!Q43</f>
        <v>Applicant Is A Minor, Guardian Present And Documented</v>
      </c>
    </row>
    <row r="44" spans="1:24" x14ac:dyDescent="0.3">
      <c r="A44" s="5" t="str">
        <f>'Cleaned Data'!A44</f>
        <v>MUN-000648</v>
      </c>
      <c r="B44" s="4">
        <f>'Cleaned Data'!B44</f>
        <v>46277</v>
      </c>
      <c r="C44" s="6">
        <f t="shared" si="0"/>
        <v>12</v>
      </c>
      <c r="D44" s="6">
        <f t="shared" si="1"/>
        <v>9</v>
      </c>
      <c r="E44" s="6">
        <f t="shared" si="2"/>
        <v>2026</v>
      </c>
      <c r="F44" s="5" t="str">
        <f t="shared" si="3"/>
        <v>Municipal</v>
      </c>
      <c r="G44" s="5" t="str">
        <f>'Cleaned Data'!C44</f>
        <v>Municipal - Service Request</v>
      </c>
      <c r="H44" s="5" t="str">
        <f t="shared" si="4"/>
        <v xml:space="preserve"> Service Request</v>
      </c>
      <c r="I44" s="5" t="str">
        <f t="shared" si="5"/>
        <v>Meyerton</v>
      </c>
      <c r="J44" s="5" t="str">
        <f>'Cleaned Data'!D44</f>
        <v>Meyerton Municipal Office</v>
      </c>
      <c r="K44" s="5" t="str">
        <f>'Cleaned Data'!E44</f>
        <v>Sipho Nkosi</v>
      </c>
      <c r="L44" s="6">
        <f>'Cleaned Data'!F44</f>
        <v>7310000000000</v>
      </c>
      <c r="M44" s="4">
        <f>'Cleaned Data'!G44</f>
        <v>26931</v>
      </c>
      <c r="N44" s="5" t="str">
        <f>'Cleaned Data'!H44</f>
        <v>Male</v>
      </c>
      <c r="O44" s="8" t="str">
        <f>'Cleaned Data'!I44</f>
        <v>075 837 9625</v>
      </c>
      <c r="P44" s="5" t="str">
        <f>'Cleaned Data'!J44</f>
        <v>None</v>
      </c>
      <c r="Q44" s="5" t="str">
        <f t="shared" si="6"/>
        <v>Formal Settlement</v>
      </c>
      <c r="R44" s="5" t="str">
        <f>'Cleaned Data'!K44</f>
        <v>None</v>
      </c>
      <c r="S44" s="5" t="str">
        <f>'Cleaned Data'!L44</f>
        <v>Awaiting Home Affairs Confirmation</v>
      </c>
      <c r="T44" s="5" t="str">
        <f>'Cleaned Data'!M44</f>
        <v>Re-opened</v>
      </c>
      <c r="U44" s="5" t="str">
        <f>'Cleaned Data'!N44</f>
        <v>Q017</v>
      </c>
      <c r="V44" s="5" t="str">
        <f>'Cleaned Data'!O44</f>
        <v>Deon Swart</v>
      </c>
      <c r="W44" s="4">
        <f>'Cleaned Data'!P44</f>
        <v>46283</v>
      </c>
      <c r="X44" s="5" t="str">
        <f>'Cleaned Data'!Q44</f>
        <v>System Offline - Captured Manually, Will Upload Later</v>
      </c>
    </row>
    <row r="45" spans="1:24" x14ac:dyDescent="0.3">
      <c r="A45" s="5" t="str">
        <f>'Cleaned Data'!A45</f>
        <v>MUN-000041</v>
      </c>
      <c r="B45" s="4">
        <f>'Cleaned Data'!B45</f>
        <v>46158</v>
      </c>
      <c r="C45" s="6">
        <f t="shared" si="0"/>
        <v>16</v>
      </c>
      <c r="D45" s="6">
        <f t="shared" si="1"/>
        <v>5</v>
      </c>
      <c r="E45" s="6">
        <f t="shared" si="2"/>
        <v>2026</v>
      </c>
      <c r="F45" s="5" t="str">
        <f t="shared" si="3"/>
        <v>Municipal</v>
      </c>
      <c r="G45" s="5" t="str">
        <f>'Cleaned Data'!C45</f>
        <v>Municipal - Service Request</v>
      </c>
      <c r="H45" s="5" t="str">
        <f t="shared" si="4"/>
        <v xml:space="preserve"> Service Request</v>
      </c>
      <c r="I45" s="5" t="str">
        <f t="shared" si="5"/>
        <v>Sebokeng</v>
      </c>
      <c r="J45" s="5" t="str">
        <f>'Cleaned Data'!D45</f>
        <v>Sebokeng Sassa Office</v>
      </c>
      <c r="K45" s="5" t="str">
        <f>'Cleaned Data'!E45</f>
        <v>Zodwa Botha</v>
      </c>
      <c r="L45" s="6">
        <f>'Cleaned Data'!F45</f>
        <v>5110000000000</v>
      </c>
      <c r="M45" s="4">
        <f>'Cleaned Data'!G45</f>
        <v>18923</v>
      </c>
      <c r="N45" s="5" t="str">
        <f>'Cleaned Data'!H45</f>
        <v>None</v>
      </c>
      <c r="O45" s="8" t="str">
        <f>'Cleaned Data'!I45</f>
        <v>074 668 3437</v>
      </c>
      <c r="P45" s="5" t="str">
        <f>'Cleaned Data'!J45</f>
        <v>Ward 13</v>
      </c>
      <c r="Q45" s="5" t="str">
        <f t="shared" si="6"/>
        <v>Formal Settlement</v>
      </c>
      <c r="R45" s="5" t="str">
        <f>'Cleaned Data'!K45</f>
        <v>None</v>
      </c>
      <c r="S45" s="5" t="str">
        <f>'Cleaned Data'!L45</f>
        <v>Incomplete - Missing ID Copy</v>
      </c>
      <c r="T45" s="5" t="str">
        <f>'Cleaned Data'!M45</f>
        <v>Resolved</v>
      </c>
      <c r="U45" s="5" t="str">
        <f>'Cleaned Data'!N45</f>
        <v>Q221</v>
      </c>
      <c r="V45" s="5" t="str">
        <f>'Cleaned Data'!O45</f>
        <v>Refilwe Radebe</v>
      </c>
      <c r="W45" s="4">
        <f>'Cleaned Data'!P45</f>
        <v>46169</v>
      </c>
      <c r="X45" s="5" t="str">
        <f>'Cleaned Data'!Q45</f>
        <v>Grant Payment Query - Referred To Sassa Call Centre</v>
      </c>
    </row>
    <row r="46" spans="1:24" x14ac:dyDescent="0.3">
      <c r="A46" s="5" t="str">
        <f>'Cleaned Data'!A46</f>
        <v>SASSA-000213</v>
      </c>
      <c r="B46" s="4">
        <f>'Cleaned Data'!B46</f>
        <v>46054</v>
      </c>
      <c r="C46" s="6">
        <f t="shared" si="0"/>
        <v>1</v>
      </c>
      <c r="D46" s="6">
        <f t="shared" si="1"/>
        <v>2</v>
      </c>
      <c r="E46" s="6">
        <f t="shared" si="2"/>
        <v>2026</v>
      </c>
      <c r="F46" s="5" t="str">
        <f t="shared" si="3"/>
        <v>SASSA</v>
      </c>
      <c r="G46" s="5" t="str">
        <f>'Cleaned Data'!C46</f>
        <v>SASSA - Grant Application</v>
      </c>
      <c r="H46" s="5" t="str">
        <f t="shared" si="4"/>
        <v xml:space="preserve"> Grant Application</v>
      </c>
      <c r="I46" s="5" t="str">
        <f t="shared" si="5"/>
        <v>Sasolburg</v>
      </c>
      <c r="J46" s="5" t="str">
        <f>'Cleaned Data'!D46</f>
        <v>Sasolburg Home Affairs</v>
      </c>
      <c r="K46" s="5" t="str">
        <f>'Cleaned Data'!E46</f>
        <v>Anna Mahlangu</v>
      </c>
      <c r="L46" s="6">
        <f>'Cleaned Data'!F46</f>
        <v>9400000000000</v>
      </c>
      <c r="M46" s="4">
        <f>'Cleaned Data'!G46</f>
        <v>34363</v>
      </c>
      <c r="N46" s="5" t="str">
        <f>'Cleaned Data'!H46</f>
        <v>Male</v>
      </c>
      <c r="O46" s="8" t="str">
        <f>'Cleaned Data'!I46</f>
        <v>071 732 4960</v>
      </c>
      <c r="P46" s="5" t="str">
        <f>'Cleaned Data'!J46</f>
        <v>Ward 2</v>
      </c>
      <c r="Q46" s="5" t="str">
        <f t="shared" si="6"/>
        <v>Formal Settlement</v>
      </c>
      <c r="R46" s="5" t="str">
        <f>'Cleaned Data'!K46</f>
        <v>Child Support Grant</v>
      </c>
      <c r="S46" s="5" t="str">
        <f>'Cleaned Data'!L46</f>
        <v>Rejected</v>
      </c>
      <c r="T46" s="5" t="str">
        <f>'Cleaned Data'!M46</f>
        <v>Captured</v>
      </c>
      <c r="U46" s="5" t="str">
        <f>'Cleaned Data'!N46</f>
        <v>Q110</v>
      </c>
      <c r="V46" s="5" t="str">
        <f>'Cleaned Data'!O46</f>
        <v>Zanele Sithole</v>
      </c>
      <c r="W46" s="4" t="str">
        <f>'Cleaned Data'!P46</f>
        <v>None</v>
      </c>
      <c r="X46" s="5" t="str">
        <f>'Cleaned Data'!Q46</f>
        <v>Applicant Referred To Social Worker</v>
      </c>
    </row>
    <row r="47" spans="1:24" x14ac:dyDescent="0.3">
      <c r="A47" s="5" t="str">
        <f>'Cleaned Data'!A47</f>
        <v>SASSA-000163</v>
      </c>
      <c r="B47" s="4">
        <f>'Cleaned Data'!B47</f>
        <v>46120</v>
      </c>
      <c r="C47" s="6">
        <f t="shared" si="0"/>
        <v>8</v>
      </c>
      <c r="D47" s="6">
        <f t="shared" si="1"/>
        <v>4</v>
      </c>
      <c r="E47" s="6">
        <f t="shared" si="2"/>
        <v>2026</v>
      </c>
      <c r="F47" s="5" t="str">
        <f t="shared" si="3"/>
        <v>SASSA</v>
      </c>
      <c r="G47" s="5" t="str">
        <f>'Cleaned Data'!C47</f>
        <v>SASSA - Grant Status Enquiry</v>
      </c>
      <c r="H47" s="5" t="str">
        <f t="shared" si="4"/>
        <v xml:space="preserve"> Grant Status Enquiry</v>
      </c>
      <c r="I47" s="5" t="str">
        <f t="shared" si="5"/>
        <v>Meyerton</v>
      </c>
      <c r="J47" s="5" t="str">
        <f>'Cleaned Data'!D47</f>
        <v>Meyerton Municipal Office</v>
      </c>
      <c r="K47" s="5" t="str">
        <f>'Cleaned Data'!E47</f>
        <v>Tumelo Molefe</v>
      </c>
      <c r="L47" s="6">
        <f>'Cleaned Data'!F47</f>
        <v>8100000000000</v>
      </c>
      <c r="M47" s="4">
        <f>'Cleaned Data'!G47</f>
        <v>29615</v>
      </c>
      <c r="N47" s="5" t="str">
        <f>'Cleaned Data'!H47</f>
        <v>None</v>
      </c>
      <c r="O47" s="8" t="str">
        <f>'Cleaned Data'!I47</f>
        <v>065 171 8421</v>
      </c>
      <c r="P47" s="5" t="str">
        <f>'Cleaned Data'!J47</f>
        <v>Ward 17</v>
      </c>
      <c r="Q47" s="5" t="str">
        <f t="shared" si="6"/>
        <v>Formal Settlement</v>
      </c>
      <c r="R47" s="5" t="str">
        <f>'Cleaned Data'!K47</f>
        <v>Older Persons Grant</v>
      </c>
      <c r="S47" s="5" t="str">
        <f>'Cleaned Data'!L47</f>
        <v>Incomplete - Missing Proof Of Residence</v>
      </c>
      <c r="T47" s="5" t="str">
        <f>'Cleaned Data'!M47</f>
        <v>Awaiting Documents</v>
      </c>
      <c r="U47" s="5" t="str">
        <f>'Cleaned Data'!N47</f>
        <v>None</v>
      </c>
      <c r="V47" s="5" t="str">
        <f>'Cleaned Data'!O47</f>
        <v>Werner Nel</v>
      </c>
      <c r="W47" s="4" t="str">
        <f>'Cleaned Data'!P47</f>
        <v>None</v>
      </c>
      <c r="X47" s="5" t="str">
        <f>'Cleaned Data'!Q47</f>
        <v>Applicant Did Not Bring Required Supporting Documents</v>
      </c>
    </row>
    <row r="48" spans="1:24" x14ac:dyDescent="0.3">
      <c r="A48" s="5" t="str">
        <f>'Cleaned Data'!A48</f>
        <v>SASSA-000122</v>
      </c>
      <c r="B48" s="4">
        <f>'Cleaned Data'!B48</f>
        <v>46176</v>
      </c>
      <c r="C48" s="6">
        <f t="shared" si="0"/>
        <v>3</v>
      </c>
      <c r="D48" s="6">
        <f t="shared" si="1"/>
        <v>6</v>
      </c>
      <c r="E48" s="6">
        <f t="shared" si="2"/>
        <v>2026</v>
      </c>
      <c r="F48" s="5" t="str">
        <f t="shared" si="3"/>
        <v>SASSA</v>
      </c>
      <c r="G48" s="5" t="str">
        <f>'Cleaned Data'!C48</f>
        <v>SASSA - Grant Status Enquiry</v>
      </c>
      <c r="H48" s="5" t="str">
        <f t="shared" si="4"/>
        <v xml:space="preserve"> Grant Status Enquiry</v>
      </c>
      <c r="I48" s="5" t="str">
        <f t="shared" si="5"/>
        <v>Sasolburg</v>
      </c>
      <c r="J48" s="5" t="str">
        <f>'Cleaned Data'!D48</f>
        <v>Sasolburg Home Affairs</v>
      </c>
      <c r="K48" s="5" t="str">
        <f>'Cleaned Data'!E48</f>
        <v>Lindiwe Mahlangu</v>
      </c>
      <c r="L48" s="6">
        <f>'Cleaned Data'!F48</f>
        <v>607000000000</v>
      </c>
      <c r="M48" s="4">
        <f>'Cleaned Data'!G48</f>
        <v>38905</v>
      </c>
      <c r="N48" s="5" t="str">
        <f>'Cleaned Data'!H48</f>
        <v>None</v>
      </c>
      <c r="O48" s="8" t="str">
        <f>'Cleaned Data'!I48</f>
        <v>068 524 5479</v>
      </c>
      <c r="P48" s="5" t="str">
        <f>'Cleaned Data'!J48</f>
        <v>Ward 21</v>
      </c>
      <c r="Q48" s="5" t="str">
        <f t="shared" si="6"/>
        <v>Formal Settlement</v>
      </c>
      <c r="R48" s="5" t="str">
        <f>'Cleaned Data'!K48</f>
        <v>Disability Grant</v>
      </c>
      <c r="S48" s="5" t="str">
        <f>'Cleaned Data'!L48</f>
        <v>Complete</v>
      </c>
      <c r="T48" s="5" t="str">
        <f>'Cleaned Data'!M48</f>
        <v>Captured</v>
      </c>
      <c r="U48" s="5" t="str">
        <f>'Cleaned Data'!N48</f>
        <v>Q268</v>
      </c>
      <c r="V48" s="5" t="str">
        <f>'Cleaned Data'!O48</f>
        <v>Lerato Sithole</v>
      </c>
      <c r="W48" s="4" t="str">
        <f>'Cleaned Data'!P48</f>
        <v>None</v>
      </c>
      <c r="X48" s="5" t="str">
        <f>'Cleaned Data'!Q48</f>
        <v>System Offline - Captured Manually, Will Upload Later</v>
      </c>
    </row>
    <row r="49" spans="1:24" x14ac:dyDescent="0.3">
      <c r="A49" s="5" t="str">
        <f>'Cleaned Data'!A49</f>
        <v>MUN-000036</v>
      </c>
      <c r="B49" s="4">
        <f>'Cleaned Data'!B49</f>
        <v>46254</v>
      </c>
      <c r="C49" s="6">
        <f t="shared" si="0"/>
        <v>20</v>
      </c>
      <c r="D49" s="6">
        <f t="shared" si="1"/>
        <v>8</v>
      </c>
      <c r="E49" s="6">
        <f t="shared" si="2"/>
        <v>2026</v>
      </c>
      <c r="F49" s="5" t="str">
        <f t="shared" si="3"/>
        <v>Municipal</v>
      </c>
      <c r="G49" s="5" t="str">
        <f>'Cleaned Data'!C49</f>
        <v>Municipal - Service Request</v>
      </c>
      <c r="H49" s="5" t="str">
        <f t="shared" si="4"/>
        <v xml:space="preserve"> Service Request</v>
      </c>
      <c r="I49" s="5" t="str">
        <f t="shared" si="5"/>
        <v>Meyerton</v>
      </c>
      <c r="J49" s="5" t="str">
        <f>'Cleaned Data'!D49</f>
        <v>Meyerton Municipal Office</v>
      </c>
      <c r="K49" s="5" t="str">
        <f>'Cleaned Data'!E49</f>
        <v>None</v>
      </c>
      <c r="L49" s="6">
        <f>'Cleaned Data'!F49</f>
        <v>5510000000000</v>
      </c>
      <c r="M49" s="4" t="str">
        <f>'Cleaned Data'!G49</f>
        <v>None</v>
      </c>
      <c r="N49" s="5" t="str">
        <f>'Cleaned Data'!H49</f>
        <v>Female</v>
      </c>
      <c r="O49" s="8" t="str">
        <f>'Cleaned Data'!I49</f>
        <v>None</v>
      </c>
      <c r="P49" s="5" t="str">
        <f>'Cleaned Data'!J49</f>
        <v>Ward 20</v>
      </c>
      <c r="Q49" s="5" t="str">
        <f t="shared" si="6"/>
        <v>Formal Settlement</v>
      </c>
      <c r="R49" s="5" t="str">
        <f>'Cleaned Data'!K49</f>
        <v>None</v>
      </c>
      <c r="S49" s="5" t="str">
        <f>'Cleaned Data'!L49</f>
        <v>Rejected</v>
      </c>
      <c r="T49" s="5" t="str">
        <f>'Cleaned Data'!M49</f>
        <v>Captured</v>
      </c>
      <c r="U49" s="5" t="str">
        <f>'Cleaned Data'!N49</f>
        <v>Q233</v>
      </c>
      <c r="V49" s="5" t="str">
        <f>'Cleaned Data'!O49</f>
        <v>Palesa Mahlangu</v>
      </c>
      <c r="W49" s="4" t="str">
        <f>'Cleaned Data'!P49</f>
        <v>None</v>
      </c>
      <c r="X49" s="5" t="str">
        <f>'Cleaned Data'!Q49</f>
        <v>Incorrect ID Number Provided Initially, Corrected</v>
      </c>
    </row>
    <row r="50" spans="1:24" x14ac:dyDescent="0.3">
      <c r="A50" s="5" t="str">
        <f>'Cleaned Data'!A50</f>
        <v>SASSA-000385</v>
      </c>
      <c r="B50" s="4">
        <f>'Cleaned Data'!B50</f>
        <v>46081</v>
      </c>
      <c r="C50" s="6">
        <f t="shared" si="0"/>
        <v>28</v>
      </c>
      <c r="D50" s="6">
        <f t="shared" si="1"/>
        <v>2</v>
      </c>
      <c r="E50" s="6">
        <f t="shared" si="2"/>
        <v>2026</v>
      </c>
      <c r="F50" s="5" t="str">
        <f t="shared" si="3"/>
        <v>SASSA</v>
      </c>
      <c r="G50" s="5" t="str">
        <f>'Cleaned Data'!C50</f>
        <v>SASSA - Grant Status Enquiry</v>
      </c>
      <c r="H50" s="5" t="str">
        <f t="shared" si="4"/>
        <v xml:space="preserve"> Grant Status Enquiry</v>
      </c>
      <c r="I50" s="5" t="str">
        <f t="shared" si="5"/>
        <v>Evaton</v>
      </c>
      <c r="J50" s="5" t="str">
        <f>'Cleaned Data'!D50</f>
        <v>Evaton Sassa Office</v>
      </c>
      <c r="K50" s="5" t="str">
        <f>'Cleaned Data'!E50</f>
        <v>Sipho Khumalo</v>
      </c>
      <c r="L50" s="6">
        <f>'Cleaned Data'!F50</f>
        <v>8410000000000</v>
      </c>
      <c r="M50" s="4" t="str">
        <f>'Cleaned Data'!G50</f>
        <v>None</v>
      </c>
      <c r="N50" s="5" t="str">
        <f>'Cleaned Data'!H50</f>
        <v>Female</v>
      </c>
      <c r="O50" s="8" t="str">
        <f>'Cleaned Data'!I50</f>
        <v>083 423 3116</v>
      </c>
      <c r="P50" s="5" t="str">
        <f>'Cleaned Data'!J50</f>
        <v>Ward 1</v>
      </c>
      <c r="Q50" s="5" t="str">
        <f t="shared" si="6"/>
        <v>Formal Settlement</v>
      </c>
      <c r="R50" s="5" t="str">
        <f>'Cleaned Data'!K50</f>
        <v>Foster Child Grant</v>
      </c>
      <c r="S50" s="5" t="str">
        <f>'Cleaned Data'!L50</f>
        <v>Awaiting Home Affairs Confirmation</v>
      </c>
      <c r="T50" s="5" t="str">
        <f>'Cleaned Data'!M50</f>
        <v>Captured</v>
      </c>
      <c r="U50" s="5" t="str">
        <f>'Cleaned Data'!N50</f>
        <v>Q261</v>
      </c>
      <c r="V50" s="5" t="str">
        <f>'Cleaned Data'!O50</f>
        <v>Chris Radebe</v>
      </c>
      <c r="W50" s="4" t="str">
        <f>'Cleaned Data'!P50</f>
        <v>None</v>
      </c>
      <c r="X50" s="5" t="str">
        <f>'Cleaned Data'!Q50</f>
        <v>Applicant Did Not Bring Required Supporting Documents</v>
      </c>
    </row>
    <row r="51" spans="1:24" x14ac:dyDescent="0.3">
      <c r="A51" s="5" t="str">
        <f>'Cleaned Data'!A51</f>
        <v>DHA-000575</v>
      </c>
      <c r="B51" s="4">
        <f>'Cleaned Data'!B51</f>
        <v>46259</v>
      </c>
      <c r="C51" s="6">
        <f t="shared" si="0"/>
        <v>25</v>
      </c>
      <c r="D51" s="6">
        <f t="shared" si="1"/>
        <v>8</v>
      </c>
      <c r="E51" s="6">
        <f t="shared" si="2"/>
        <v>2026</v>
      </c>
      <c r="F51" s="5" t="str">
        <f t="shared" si="3"/>
        <v>Home Affairs</v>
      </c>
      <c r="G51" s="5" t="str">
        <f>'Cleaned Data'!C51</f>
        <v>Home Affairs - ID Application</v>
      </c>
      <c r="H51" s="5" t="str">
        <f t="shared" si="4"/>
        <v xml:space="preserve"> ID Application</v>
      </c>
      <c r="I51" s="5" t="str">
        <f t="shared" si="5"/>
        <v>Three Rivers</v>
      </c>
      <c r="J51" s="5" t="str">
        <f>'Cleaned Data'!D51</f>
        <v>Three Rivers Clinic</v>
      </c>
      <c r="K51" s="5" t="str">
        <f>'Cleaned Data'!E51</f>
        <v>Willem Ndlovu</v>
      </c>
      <c r="L51" s="6">
        <f>'Cleaned Data'!F51</f>
        <v>5700000000000</v>
      </c>
      <c r="M51" s="4">
        <f>'Cleaned Data'!G51</f>
        <v>20905</v>
      </c>
      <c r="N51" s="5" t="str">
        <f>'Cleaned Data'!H51</f>
        <v>Male</v>
      </c>
      <c r="O51" s="8" t="str">
        <f>'Cleaned Data'!I51</f>
        <v>070 395 0945</v>
      </c>
      <c r="P51" s="5" t="str">
        <f>'Cleaned Data'!J51</f>
        <v>Ward 6</v>
      </c>
      <c r="Q51" s="5" t="str">
        <f t="shared" si="6"/>
        <v>Formal Settlement</v>
      </c>
      <c r="R51" s="5" t="str">
        <f>'Cleaned Data'!K51</f>
        <v>None</v>
      </c>
      <c r="S51" s="5" t="str">
        <f>'Cleaned Data'!L51</f>
        <v>Incomplete - Missing ID Copy</v>
      </c>
      <c r="T51" s="5" t="str">
        <f>'Cleaned Data'!M51</f>
        <v>Escalated</v>
      </c>
      <c r="U51" s="5" t="str">
        <f>'Cleaned Data'!N51</f>
        <v>Q060</v>
      </c>
      <c r="V51" s="5" t="str">
        <f>'Cleaned Data'!O51</f>
        <v>Lerato Nel</v>
      </c>
      <c r="W51" s="4">
        <f>'Cleaned Data'!P51</f>
        <v>46272</v>
      </c>
      <c r="X51" s="5" t="str">
        <f>'Cleaned Data'!Q51</f>
        <v>Incorrect ID Number Provided Initially, Corrected</v>
      </c>
    </row>
    <row r="52" spans="1:24" x14ac:dyDescent="0.3">
      <c r="A52" s="5" t="str">
        <f>'Cleaned Data'!A52</f>
        <v>DHA-001038</v>
      </c>
      <c r="B52" s="4">
        <f>'Cleaned Data'!B52</f>
        <v>46067</v>
      </c>
      <c r="C52" s="6">
        <f t="shared" si="0"/>
        <v>14</v>
      </c>
      <c r="D52" s="6">
        <f t="shared" si="1"/>
        <v>2</v>
      </c>
      <c r="E52" s="6">
        <f t="shared" si="2"/>
        <v>2026</v>
      </c>
      <c r="F52" s="5" t="str">
        <f t="shared" si="3"/>
        <v>Home Affairs</v>
      </c>
      <c r="G52" s="5" t="str">
        <f>'Cleaned Data'!C52</f>
        <v>Home Affairs - ID Application</v>
      </c>
      <c r="H52" s="5" t="str">
        <f t="shared" si="4"/>
        <v xml:space="preserve"> ID Application</v>
      </c>
      <c r="I52" s="5" t="str">
        <f t="shared" si="5"/>
        <v>Sasolburg</v>
      </c>
      <c r="J52" s="5" t="str">
        <f>'Cleaned Data'!D52</f>
        <v>Sasolburg Home Affairs</v>
      </c>
      <c r="K52" s="5" t="str">
        <f>'Cleaned Data'!E52</f>
        <v>Anna Steyn</v>
      </c>
      <c r="L52" s="6">
        <f>'Cleaned Data'!F52</f>
        <v>610000000000</v>
      </c>
      <c r="M52" s="4">
        <f>'Cleaned Data'!G52</f>
        <v>39014</v>
      </c>
      <c r="N52" s="5" t="str">
        <f>'Cleaned Data'!H52</f>
        <v>None</v>
      </c>
      <c r="O52" s="8" t="str">
        <f>'Cleaned Data'!I52</f>
        <v>None</v>
      </c>
      <c r="P52" s="5" t="str">
        <f>'Cleaned Data'!J52</f>
        <v>Ward 6</v>
      </c>
      <c r="Q52" s="5" t="str">
        <f t="shared" si="6"/>
        <v>Formal Settlement</v>
      </c>
      <c r="R52" s="5" t="str">
        <f>'Cleaned Data'!K52</f>
        <v>None</v>
      </c>
      <c r="S52" s="5" t="str">
        <f>'Cleaned Data'!L52</f>
        <v>Incomplete - Missing Proof Of Residence</v>
      </c>
      <c r="T52" s="5" t="str">
        <f>'Cleaned Data'!M52</f>
        <v>Captured</v>
      </c>
      <c r="U52" s="5" t="str">
        <f>'Cleaned Data'!N52</f>
        <v>Q084</v>
      </c>
      <c r="V52" s="5" t="str">
        <f>'Cleaned Data'!O52</f>
        <v>Andries Sithole</v>
      </c>
      <c r="W52" s="4">
        <f>'Cleaned Data'!P52</f>
        <v>46097</v>
      </c>
      <c r="X52" s="5" t="str">
        <f>'Cleaned Data'!Q52</f>
        <v>Interpreter Required - Assisted In Sesotho</v>
      </c>
    </row>
    <row r="53" spans="1:24" x14ac:dyDescent="0.3">
      <c r="A53" s="5" t="str">
        <f>'Cleaned Data'!A53</f>
        <v>SASSA-000209</v>
      </c>
      <c r="B53" s="4" t="str">
        <f>'Cleaned Data'!B53</f>
        <v>None</v>
      </c>
      <c r="C53" s="6" t="str">
        <f t="shared" si="0"/>
        <v>None</v>
      </c>
      <c r="D53" s="6" t="str">
        <f t="shared" si="1"/>
        <v>None</v>
      </c>
      <c r="E53" s="6" t="str">
        <f t="shared" si="2"/>
        <v>None</v>
      </c>
      <c r="F53" s="5" t="str">
        <f t="shared" si="3"/>
        <v>SASSA</v>
      </c>
      <c r="G53" s="5" t="str">
        <f>'Cleaned Data'!C53</f>
        <v>SASSA - Grant Status Enquiry</v>
      </c>
      <c r="H53" s="5" t="str">
        <f t="shared" si="4"/>
        <v xml:space="preserve"> Grant Status Enquiry</v>
      </c>
      <c r="I53" s="5" t="str">
        <f t="shared" si="5"/>
        <v>Sebokeng</v>
      </c>
      <c r="J53" s="5" t="str">
        <f>'Cleaned Data'!D53</f>
        <v>Sebokeng Sassa Office</v>
      </c>
      <c r="K53" s="5" t="str">
        <f>'Cleaned Data'!E53</f>
        <v>Johannes Botha</v>
      </c>
      <c r="L53" s="6">
        <f>'Cleaned Data'!F53</f>
        <v>2300000000000</v>
      </c>
      <c r="M53" s="4">
        <f>'Cleaned Data'!G53</f>
        <v>45044</v>
      </c>
      <c r="N53" s="5" t="str">
        <f>'Cleaned Data'!H53</f>
        <v>Male</v>
      </c>
      <c r="O53" s="8" t="str">
        <f>'Cleaned Data'!I53</f>
        <v>None</v>
      </c>
      <c r="P53" s="5" t="str">
        <f>'Cleaned Data'!J53</f>
        <v>Ward 10</v>
      </c>
      <c r="Q53" s="5" t="str">
        <f t="shared" si="6"/>
        <v>Formal Settlement</v>
      </c>
      <c r="R53" s="5" t="str">
        <f>'Cleaned Data'!K53</f>
        <v>Older Persons Grant</v>
      </c>
      <c r="S53" s="5" t="str">
        <f>'Cleaned Data'!L53</f>
        <v>Approved</v>
      </c>
      <c r="T53" s="5" t="str">
        <f>'Cleaned Data'!M53</f>
        <v>Closed</v>
      </c>
      <c r="U53" s="5" t="str">
        <f>'Cleaned Data'!N53</f>
        <v>Q107</v>
      </c>
      <c r="V53" s="5" t="str">
        <f>'Cleaned Data'!O53</f>
        <v>Palesa Meyer</v>
      </c>
      <c r="W53" s="4" t="str">
        <f>'Cleaned Data'!P53</f>
        <v>None</v>
      </c>
      <c r="X53" s="5" t="str">
        <f>'Cleaned Data'!Q53</f>
        <v>Follow-Up Call Required To Confirm Banking Details</v>
      </c>
    </row>
    <row r="54" spans="1:24" x14ac:dyDescent="0.3">
      <c r="A54" s="5" t="str">
        <f>'Cleaned Data'!A54</f>
        <v>DHA-000923</v>
      </c>
      <c r="B54" s="4">
        <f>'Cleaned Data'!B54</f>
        <v>46152</v>
      </c>
      <c r="C54" s="6">
        <f t="shared" si="0"/>
        <v>10</v>
      </c>
      <c r="D54" s="6">
        <f t="shared" si="1"/>
        <v>5</v>
      </c>
      <c r="E54" s="6">
        <f t="shared" si="2"/>
        <v>2026</v>
      </c>
      <c r="F54" s="5" t="str">
        <f t="shared" si="3"/>
        <v>Home Affairs</v>
      </c>
      <c r="G54" s="5" t="str">
        <f>'Cleaned Data'!C54</f>
        <v>Home Affairs - ID Application</v>
      </c>
      <c r="H54" s="5" t="str">
        <f t="shared" si="4"/>
        <v xml:space="preserve"> ID Application</v>
      </c>
      <c r="I54" s="5" t="str">
        <f t="shared" si="5"/>
        <v>Vanderbijlpark</v>
      </c>
      <c r="J54" s="5" t="str">
        <f>'Cleaned Data'!D54</f>
        <v>Vanderbijlpark Home Affairs</v>
      </c>
      <c r="K54" s="5" t="str">
        <f>'Cleaned Data'!E54</f>
        <v>Refilwe Dlamini</v>
      </c>
      <c r="L54" s="6">
        <f>'Cleaned Data'!F54</f>
        <v>5710000000000</v>
      </c>
      <c r="M54" s="4">
        <f>'Cleaned Data'!G54</f>
        <v>20987</v>
      </c>
      <c r="N54" s="5" t="str">
        <f>'Cleaned Data'!H54</f>
        <v>Female</v>
      </c>
      <c r="O54" s="8" t="str">
        <f>'Cleaned Data'!I54</f>
        <v>None</v>
      </c>
      <c r="P54" s="5" t="str">
        <f>'Cleaned Data'!J54</f>
        <v>Ward 4</v>
      </c>
      <c r="Q54" s="5" t="str">
        <f t="shared" si="6"/>
        <v>Formal Settlement</v>
      </c>
      <c r="R54" s="5" t="str">
        <f>'Cleaned Data'!K54</f>
        <v>None</v>
      </c>
      <c r="S54" s="5" t="str">
        <f>'Cleaned Data'!L54</f>
        <v>Incomplete - Missing Proof Of Residence</v>
      </c>
      <c r="T54" s="5" t="str">
        <f>'Cleaned Data'!M54</f>
        <v>Captured</v>
      </c>
      <c r="U54" s="5" t="str">
        <f>'Cleaned Data'!N54</f>
        <v>Q172</v>
      </c>
      <c r="V54" s="5" t="str">
        <f>'Cleaned Data'!O54</f>
        <v>Lerato Mahlangu</v>
      </c>
      <c r="W54" s="4">
        <f>'Cleaned Data'!P54</f>
        <v>46160</v>
      </c>
      <c r="X54" s="5" t="str">
        <f>'Cleaned Data'!Q54</f>
        <v>Applicant Is A Minor, Guardian Present And Documented</v>
      </c>
    </row>
    <row r="55" spans="1:24" x14ac:dyDescent="0.3">
      <c r="A55" s="5" t="str">
        <f>'Cleaned Data'!A55</f>
        <v>DHA-000978</v>
      </c>
      <c r="B55" s="4">
        <f>'Cleaned Data'!B55</f>
        <v>46166</v>
      </c>
      <c r="C55" s="6">
        <f t="shared" si="0"/>
        <v>24</v>
      </c>
      <c r="D55" s="6">
        <f t="shared" si="1"/>
        <v>5</v>
      </c>
      <c r="E55" s="6">
        <f t="shared" si="2"/>
        <v>2026</v>
      </c>
      <c r="F55" s="5" t="str">
        <f t="shared" si="3"/>
        <v>Home Affairs</v>
      </c>
      <c r="G55" s="5" t="str">
        <f>'Cleaned Data'!C55</f>
        <v>Home Affairs - Birth Certificate</v>
      </c>
      <c r="H55" s="5" t="str">
        <f t="shared" si="4"/>
        <v xml:space="preserve"> Birth Certificate</v>
      </c>
      <c r="I55" s="5" t="str">
        <f t="shared" si="5"/>
        <v>Meyerton</v>
      </c>
      <c r="J55" s="5" t="str">
        <f>'Cleaned Data'!D55</f>
        <v>Meyerton Municipal Office</v>
      </c>
      <c r="K55" s="5" t="str">
        <f>'Cleaned Data'!E55</f>
        <v>Grace Botha</v>
      </c>
      <c r="L55" s="6">
        <f>'Cleaned Data'!F55</f>
        <v>7410000000000</v>
      </c>
      <c r="M55" s="4">
        <f>'Cleaned Data'!G55</f>
        <v>27294</v>
      </c>
      <c r="N55" s="5" t="str">
        <f>'Cleaned Data'!H55</f>
        <v>Male</v>
      </c>
      <c r="O55" s="8" t="str">
        <f>'Cleaned Data'!I55</f>
        <v>067 346 2232</v>
      </c>
      <c r="P55" s="5" t="str">
        <f>'Cleaned Data'!J55</f>
        <v>Ward 8</v>
      </c>
      <c r="Q55" s="5" t="str">
        <f t="shared" si="6"/>
        <v>Formal Settlement</v>
      </c>
      <c r="R55" s="5" t="str">
        <f>'Cleaned Data'!K55</f>
        <v>None</v>
      </c>
      <c r="S55" s="5" t="str">
        <f>'Cleaned Data'!L55</f>
        <v>Complete</v>
      </c>
      <c r="T55" s="5" t="str">
        <f>'Cleaned Data'!M55</f>
        <v>Closed</v>
      </c>
      <c r="U55" s="5" t="str">
        <f>'Cleaned Data'!N55</f>
        <v>Q038</v>
      </c>
      <c r="V55" s="5" t="str">
        <f>'Cleaned Data'!O55</f>
        <v>Marius Khumalo</v>
      </c>
      <c r="W55" s="4" t="str">
        <f>'Cleaned Data'!P55</f>
        <v>None</v>
      </c>
      <c r="X55" s="5" t="str">
        <f>'Cleaned Data'!Q55</f>
        <v>Duplicate Application Found On System - Flagged</v>
      </c>
    </row>
    <row r="56" spans="1:24" x14ac:dyDescent="0.3">
      <c r="A56" s="5" t="str">
        <f>'Cleaned Data'!A56</f>
        <v>CLN-000654</v>
      </c>
      <c r="B56" s="4">
        <f>'Cleaned Data'!B56</f>
        <v>46333</v>
      </c>
      <c r="C56" s="6">
        <f t="shared" si="0"/>
        <v>7</v>
      </c>
      <c r="D56" s="6">
        <f t="shared" si="1"/>
        <v>11</v>
      </c>
      <c r="E56" s="6">
        <f t="shared" si="2"/>
        <v>2026</v>
      </c>
      <c r="F56" s="5" t="str">
        <f t="shared" si="3"/>
        <v>Clinic</v>
      </c>
      <c r="G56" s="5" t="str">
        <f>'Cleaned Data'!C56</f>
        <v>Clinic - Chronic Medication Collection</v>
      </c>
      <c r="H56" s="5" t="str">
        <f t="shared" si="4"/>
        <v xml:space="preserve"> Chronic Medication Collection</v>
      </c>
      <c r="I56" s="5" t="str">
        <f t="shared" si="5"/>
        <v>Meyerton</v>
      </c>
      <c r="J56" s="5" t="str">
        <f>'Cleaned Data'!D56</f>
        <v>Meyerton Municipal Office</v>
      </c>
      <c r="K56" s="5" t="str">
        <f>'Cleaned Data'!E56</f>
        <v>Refilwe Mokoena</v>
      </c>
      <c r="L56" s="6">
        <f>'Cleaned Data'!F56</f>
        <v>8200000000000</v>
      </c>
      <c r="M56" s="4">
        <f>'Cleaned Data'!G56</f>
        <v>30039</v>
      </c>
      <c r="N56" s="5" t="str">
        <f>'Cleaned Data'!H56</f>
        <v>Male</v>
      </c>
      <c r="O56" s="8" t="str">
        <f>'Cleaned Data'!I56</f>
        <v>None</v>
      </c>
      <c r="P56" s="5" t="str">
        <f>'Cleaned Data'!J56</f>
        <v>Ward 20</v>
      </c>
      <c r="Q56" s="5" t="str">
        <f t="shared" si="6"/>
        <v>Formal Settlement</v>
      </c>
      <c r="R56" s="5" t="str">
        <f>'Cleaned Data'!K56</f>
        <v>None</v>
      </c>
      <c r="S56" s="5" t="str">
        <f>'Cleaned Data'!L56</f>
        <v>Pending Verification</v>
      </c>
      <c r="T56" s="5" t="str">
        <f>'Cleaned Data'!M56</f>
        <v>None</v>
      </c>
      <c r="U56" s="5" t="str">
        <f>'Cleaned Data'!N56</f>
        <v>Q264</v>
      </c>
      <c r="V56" s="5" t="str">
        <f>'Cleaned Data'!O56</f>
        <v>Deon Meyer</v>
      </c>
      <c r="W56" s="4">
        <f>'Cleaned Data'!P56</f>
        <v>46219</v>
      </c>
      <c r="X56" s="5" t="str">
        <f>'Cleaned Data'!Q56</f>
        <v>System Offline - Captured Manually, Will Upload Later</v>
      </c>
    </row>
    <row r="57" spans="1:24" x14ac:dyDescent="0.3">
      <c r="A57" s="5" t="str">
        <f>'Cleaned Data'!A57</f>
        <v>CLN-000118</v>
      </c>
      <c r="B57" s="4">
        <f>'Cleaned Data'!B57</f>
        <v>46252</v>
      </c>
      <c r="C57" s="6">
        <f t="shared" si="0"/>
        <v>18</v>
      </c>
      <c r="D57" s="6">
        <f t="shared" si="1"/>
        <v>8</v>
      </c>
      <c r="E57" s="6">
        <f t="shared" si="2"/>
        <v>2026</v>
      </c>
      <c r="F57" s="5" t="str">
        <f t="shared" si="3"/>
        <v>Clinic</v>
      </c>
      <c r="G57" s="5" t="str">
        <f>'Cleaned Data'!C57</f>
        <v>Clinic - General Consultation</v>
      </c>
      <c r="H57" s="5" t="str">
        <f t="shared" si="4"/>
        <v xml:space="preserve"> General Consultation</v>
      </c>
      <c r="I57" s="5" t="str">
        <f t="shared" si="5"/>
        <v>Vereeniging</v>
      </c>
      <c r="J57" s="5" t="str">
        <f>'Cleaned Data'!D57</f>
        <v>Vereeniging Home Affairs</v>
      </c>
      <c r="K57" s="5" t="str">
        <f>'Cleaned Data'!E57</f>
        <v>Mandla Mokgadi</v>
      </c>
      <c r="L57" s="6">
        <f>'Cleaned Data'!F57</f>
        <v>9210000000000</v>
      </c>
      <c r="M57" s="4">
        <f>'Cleaned Data'!G57</f>
        <v>33756</v>
      </c>
      <c r="N57" s="5" t="str">
        <f>'Cleaned Data'!H57</f>
        <v>Male</v>
      </c>
      <c r="O57" s="8" t="str">
        <f>'Cleaned Data'!I57</f>
        <v>None</v>
      </c>
      <c r="P57" s="5" t="str">
        <f>'Cleaned Data'!J57</f>
        <v>Ward 9</v>
      </c>
      <c r="Q57" s="5" t="str">
        <f t="shared" si="6"/>
        <v>Formal Settlement</v>
      </c>
      <c r="R57" s="5" t="str">
        <f>'Cleaned Data'!K57</f>
        <v>None</v>
      </c>
      <c r="S57" s="5" t="str">
        <f>'Cleaned Data'!L57</f>
        <v>Awaiting Home Affairs Confirmation</v>
      </c>
      <c r="T57" s="5" t="str">
        <f>'Cleaned Data'!M57</f>
        <v>Pending</v>
      </c>
      <c r="U57" s="5" t="str">
        <f>'Cleaned Data'!N57</f>
        <v>Q044</v>
      </c>
      <c r="V57" s="5" t="str">
        <f>'Cleaned Data'!O57</f>
        <v>Palesa Meyer</v>
      </c>
      <c r="W57" s="4">
        <f>'Cleaned Data'!P57</f>
        <v>46277</v>
      </c>
      <c r="X57" s="5" t="str">
        <f>'Cleaned Data'!Q57</f>
        <v>Follow-Up Call Required To Confirm Banking Details</v>
      </c>
    </row>
    <row r="58" spans="1:24" x14ac:dyDescent="0.3">
      <c r="A58" s="5" t="str">
        <f>'Cleaned Data'!A58</f>
        <v>MUN-000167</v>
      </c>
      <c r="B58" s="4" t="str">
        <f>'Cleaned Data'!B58</f>
        <v>None</v>
      </c>
      <c r="C58" s="6" t="str">
        <f t="shared" si="0"/>
        <v>None</v>
      </c>
      <c r="D58" s="6" t="str">
        <f t="shared" si="1"/>
        <v>None</v>
      </c>
      <c r="E58" s="6" t="str">
        <f t="shared" si="2"/>
        <v>None</v>
      </c>
      <c r="F58" s="5" t="str">
        <f t="shared" si="3"/>
        <v>Municipal</v>
      </c>
      <c r="G58" s="5" t="str">
        <f>'Cleaned Data'!C58</f>
        <v>Municipal - Service Request</v>
      </c>
      <c r="H58" s="5" t="str">
        <f t="shared" si="4"/>
        <v xml:space="preserve"> Service Request</v>
      </c>
      <c r="I58" s="5" t="str">
        <f t="shared" si="5"/>
        <v>Vereeniging</v>
      </c>
      <c r="J58" s="5" t="str">
        <f>'Cleaned Data'!D58</f>
        <v>Vereeniging Home Affairs</v>
      </c>
      <c r="K58" s="5" t="str">
        <f>'Cleaned Data'!E58</f>
        <v>Sizwe Dlamini</v>
      </c>
      <c r="L58" s="6">
        <f>'Cleaned Data'!F58</f>
        <v>6510000000000</v>
      </c>
      <c r="M58" s="4">
        <f>'Cleaned Data'!G58</f>
        <v>24085</v>
      </c>
      <c r="N58" s="5" t="str">
        <f>'Cleaned Data'!H58</f>
        <v>Female</v>
      </c>
      <c r="O58" s="8" t="str">
        <f>'Cleaned Data'!I58</f>
        <v>None</v>
      </c>
      <c r="P58" s="5" t="str">
        <f>'Cleaned Data'!J58</f>
        <v>Ward 18</v>
      </c>
      <c r="Q58" s="5" t="str">
        <f t="shared" si="6"/>
        <v>Formal Settlement</v>
      </c>
      <c r="R58" s="5" t="str">
        <f>'Cleaned Data'!K58</f>
        <v>None</v>
      </c>
      <c r="S58" s="5" t="str">
        <f>'Cleaned Data'!L58</f>
        <v>Approved</v>
      </c>
      <c r="T58" s="5" t="str">
        <f>'Cleaned Data'!M58</f>
        <v>Captured</v>
      </c>
      <c r="U58" s="5" t="str">
        <f>'Cleaned Data'!N58</f>
        <v>Q009</v>
      </c>
      <c r="V58" s="5" t="str">
        <f>'Cleaned Data'!O58</f>
        <v>Zanele Khumalo</v>
      </c>
      <c r="W58" s="4" t="str">
        <f>'Cleaned Data'!P58</f>
        <v>None</v>
      </c>
      <c r="X58" s="5" t="str">
        <f>'Cleaned Data'!Q58</f>
        <v>Duplicate Application Found On System - Flagged</v>
      </c>
    </row>
    <row r="59" spans="1:24" x14ac:dyDescent="0.3">
      <c r="A59" s="5" t="str">
        <f>'Cleaned Data'!A59</f>
        <v>CLN-000977</v>
      </c>
      <c r="B59" s="4">
        <f>'Cleaned Data'!B59</f>
        <v>46123</v>
      </c>
      <c r="C59" s="6">
        <f t="shared" si="0"/>
        <v>11</v>
      </c>
      <c r="D59" s="6">
        <f t="shared" si="1"/>
        <v>4</v>
      </c>
      <c r="E59" s="6">
        <f t="shared" si="2"/>
        <v>2026</v>
      </c>
      <c r="F59" s="5" t="str">
        <f t="shared" si="3"/>
        <v>Clinic</v>
      </c>
      <c r="G59" s="5" t="str">
        <f>'Cleaned Data'!C59</f>
        <v>Clinic - Immunisation</v>
      </c>
      <c r="H59" s="5" t="str">
        <f t="shared" si="4"/>
        <v xml:space="preserve"> Immunisation</v>
      </c>
      <c r="I59" s="5" t="str">
        <f t="shared" si="5"/>
        <v>Vanderbijlpark</v>
      </c>
      <c r="J59" s="5" t="str">
        <f>'Cleaned Data'!D59</f>
        <v>Vanderbijlpark Home Affairs</v>
      </c>
      <c r="K59" s="5" t="str">
        <f>'Cleaned Data'!E59</f>
        <v>Sizwe Radebe</v>
      </c>
      <c r="L59" s="6">
        <f>'Cleaned Data'!F59</f>
        <v>2200000000000</v>
      </c>
      <c r="M59" s="4">
        <f>'Cleaned Data'!G59</f>
        <v>44638</v>
      </c>
      <c r="N59" s="5" t="str">
        <f>'Cleaned Data'!H59</f>
        <v>Male</v>
      </c>
      <c r="O59" s="8" t="str">
        <f>'Cleaned Data'!I59</f>
        <v>None</v>
      </c>
      <c r="P59" s="5" t="str">
        <f>'Cleaned Data'!J59</f>
        <v>Ward 10</v>
      </c>
      <c r="Q59" s="5" t="str">
        <f t="shared" si="6"/>
        <v>Formal Settlement</v>
      </c>
      <c r="R59" s="5" t="str">
        <f>'Cleaned Data'!K59</f>
        <v>None</v>
      </c>
      <c r="S59" s="5" t="str">
        <f>'Cleaned Data'!L59</f>
        <v>Under Review</v>
      </c>
      <c r="T59" s="5" t="str">
        <f>'Cleaned Data'!M59</f>
        <v>Pending</v>
      </c>
      <c r="U59" s="5" t="str">
        <f>'Cleaned Data'!N59</f>
        <v>Q184</v>
      </c>
      <c r="V59" s="5" t="str">
        <f>'Cleaned Data'!O59</f>
        <v>Werner Swart</v>
      </c>
      <c r="W59" s="4" t="str">
        <f>'Cleaned Data'!P59</f>
        <v>None</v>
      </c>
      <c r="X59" s="5" t="str">
        <f>'Cleaned Data'!Q59</f>
        <v>Applicant Referred To Social Worker</v>
      </c>
    </row>
    <row r="60" spans="1:24" x14ac:dyDescent="0.3">
      <c r="A60" s="5" t="str">
        <f>'Cleaned Data'!A60</f>
        <v>DHA-000149</v>
      </c>
      <c r="B60" s="4">
        <f>'Cleaned Data'!B60</f>
        <v>46178</v>
      </c>
      <c r="C60" s="6">
        <f t="shared" si="0"/>
        <v>5</v>
      </c>
      <c r="D60" s="6">
        <f t="shared" si="1"/>
        <v>6</v>
      </c>
      <c r="E60" s="6">
        <f t="shared" si="2"/>
        <v>2026</v>
      </c>
      <c r="F60" s="5" t="str">
        <f t="shared" si="3"/>
        <v>Home Affairs</v>
      </c>
      <c r="G60" s="5" t="str">
        <f>'Cleaned Data'!C60</f>
        <v>Home Affairs - Passport Application</v>
      </c>
      <c r="H60" s="5" t="str">
        <f t="shared" si="4"/>
        <v xml:space="preserve"> Passport Application</v>
      </c>
      <c r="I60" s="5" t="str">
        <f t="shared" si="5"/>
        <v>Emfuleni</v>
      </c>
      <c r="J60" s="5" t="str">
        <f>'Cleaned Data'!D60</f>
        <v>Emfuleni Municipal Office</v>
      </c>
      <c r="K60" s="5" t="str">
        <f>'Cleaned Data'!E60</f>
        <v>Kagiso Van Der Merwe</v>
      </c>
      <c r="L60" s="6">
        <f>'Cleaned Data'!F60</f>
        <v>9610000000000</v>
      </c>
      <c r="M60" s="4">
        <f>'Cleaned Data'!G60</f>
        <v>35333</v>
      </c>
      <c r="N60" s="5" t="str">
        <f>'Cleaned Data'!H60</f>
        <v>Female</v>
      </c>
      <c r="O60" s="8" t="str">
        <f>'Cleaned Data'!I60</f>
        <v>080 661 2203</v>
      </c>
      <c r="P60" s="5" t="str">
        <f>'Cleaned Data'!J60</f>
        <v>Ward 3 (Informal Settlement)</v>
      </c>
      <c r="Q60" s="5" t="str">
        <f t="shared" si="6"/>
        <v>Informal Settlement</v>
      </c>
      <c r="R60" s="5" t="str">
        <f>'Cleaned Data'!K60</f>
        <v>None</v>
      </c>
      <c r="S60" s="5" t="str">
        <f>'Cleaned Data'!L60</f>
        <v>Complete</v>
      </c>
      <c r="T60" s="5" t="str">
        <f>'Cleaned Data'!M60</f>
        <v>Resolved</v>
      </c>
      <c r="U60" s="5" t="str">
        <f>'Cleaned Data'!N60</f>
        <v>Q278</v>
      </c>
      <c r="V60" s="5" t="str">
        <f>'Cleaned Data'!O60</f>
        <v>Refilwe Meyer</v>
      </c>
      <c r="W60" s="4" t="str">
        <f>'Cleaned Data'!P60</f>
        <v>None</v>
      </c>
      <c r="X60" s="5" t="str">
        <f>'Cleaned Data'!Q60</f>
        <v>Client To Return With Proof Of Residence</v>
      </c>
    </row>
    <row r="61" spans="1:24" x14ac:dyDescent="0.3">
      <c r="A61" s="5" t="str">
        <f>'Cleaned Data'!A61</f>
        <v>MUN-000971</v>
      </c>
      <c r="B61" s="4">
        <f>'Cleaned Data'!B61</f>
        <v>46069</v>
      </c>
      <c r="C61" s="6">
        <f t="shared" si="0"/>
        <v>16</v>
      </c>
      <c r="D61" s="6">
        <f t="shared" si="1"/>
        <v>2</v>
      </c>
      <c r="E61" s="6">
        <f t="shared" si="2"/>
        <v>2026</v>
      </c>
      <c r="F61" s="5" t="str">
        <f t="shared" si="3"/>
        <v>Municipal</v>
      </c>
      <c r="G61" s="5" t="str">
        <f>'Cleaned Data'!C61</f>
        <v>Municipal - Account Query</v>
      </c>
      <c r="H61" s="5" t="str">
        <f t="shared" si="4"/>
        <v xml:space="preserve"> Account Query</v>
      </c>
      <c r="I61" s="5" t="str">
        <f t="shared" si="5"/>
        <v>Emfuleni</v>
      </c>
      <c r="J61" s="5" t="str">
        <f>'Cleaned Data'!D61</f>
        <v>Emfuleni Municipal Office</v>
      </c>
      <c r="K61" s="5" t="str">
        <f>'Cleaned Data'!E61</f>
        <v>Elizabeth Dlamini</v>
      </c>
      <c r="L61" s="6">
        <f>'Cleaned Data'!F61</f>
        <v>7810000000000</v>
      </c>
      <c r="M61" s="4">
        <f>'Cleaned Data'!G61</f>
        <v>28761</v>
      </c>
      <c r="N61" s="5" t="str">
        <f>'Cleaned Data'!H61</f>
        <v>Male</v>
      </c>
      <c r="O61" s="8" t="str">
        <f>'Cleaned Data'!I61</f>
        <v>061 611 3950</v>
      </c>
      <c r="P61" s="5" t="str">
        <f>'Cleaned Data'!J61</f>
        <v>Ward 14</v>
      </c>
      <c r="Q61" s="5" t="str">
        <f t="shared" si="6"/>
        <v>Formal Settlement</v>
      </c>
      <c r="R61" s="5" t="str">
        <f>'Cleaned Data'!K61</f>
        <v>None</v>
      </c>
      <c r="S61" s="5" t="str">
        <f>'Cleaned Data'!L61</f>
        <v>Under Review</v>
      </c>
      <c r="T61" s="5" t="str">
        <f>'Cleaned Data'!M61</f>
        <v>Escalated</v>
      </c>
      <c r="U61" s="5" t="str">
        <f>'Cleaned Data'!N61</f>
        <v>Q253</v>
      </c>
      <c r="V61" s="5" t="str">
        <f>'Cleaned Data'!O61</f>
        <v>Deon Coetzee</v>
      </c>
      <c r="W61" s="4" t="str">
        <f>'Cleaned Data'!P61</f>
        <v>None</v>
      </c>
      <c r="X61" s="5" t="str">
        <f>'Cleaned Data'!Q61</f>
        <v>Applicant Did Not Bring Required Supporting Documents</v>
      </c>
    </row>
    <row r="62" spans="1:24" x14ac:dyDescent="0.3">
      <c r="A62" s="5" t="str">
        <f>'Cleaned Data'!A62</f>
        <v>MUN-000107</v>
      </c>
      <c r="B62" s="4">
        <f>'Cleaned Data'!B62</f>
        <v>46271</v>
      </c>
      <c r="C62" s="6">
        <f t="shared" si="0"/>
        <v>6</v>
      </c>
      <c r="D62" s="6">
        <f t="shared" si="1"/>
        <v>9</v>
      </c>
      <c r="E62" s="6">
        <f t="shared" si="2"/>
        <v>2026</v>
      </c>
      <c r="F62" s="5" t="str">
        <f t="shared" si="3"/>
        <v>Municipal</v>
      </c>
      <c r="G62" s="5" t="str">
        <f>'Cleaned Data'!C62</f>
        <v>Municipal - Service Request</v>
      </c>
      <c r="H62" s="5" t="str">
        <f t="shared" si="4"/>
        <v xml:space="preserve"> Service Request</v>
      </c>
      <c r="I62" s="5" t="str">
        <f t="shared" si="5"/>
        <v>Evaton</v>
      </c>
      <c r="J62" s="5" t="str">
        <f>'Cleaned Data'!D62</f>
        <v>Evaton Sassa Office</v>
      </c>
      <c r="K62" s="5" t="str">
        <f>'Cleaned Data'!E62</f>
        <v>Anna Mokoena</v>
      </c>
      <c r="L62" s="6">
        <f>'Cleaned Data'!F62</f>
        <v>7010000000000</v>
      </c>
      <c r="M62" s="4">
        <f>'Cleaned Data'!G62</f>
        <v>25922</v>
      </c>
      <c r="N62" s="5" t="str">
        <f>'Cleaned Data'!H62</f>
        <v>Female</v>
      </c>
      <c r="O62" s="8" t="str">
        <f>'Cleaned Data'!I62</f>
        <v>072 613 3001</v>
      </c>
      <c r="P62" s="5" t="str">
        <f>'Cleaned Data'!J62</f>
        <v>Ward 15</v>
      </c>
      <c r="Q62" s="5" t="str">
        <f t="shared" si="6"/>
        <v>Formal Settlement</v>
      </c>
      <c r="R62" s="5" t="str">
        <f>'Cleaned Data'!K62</f>
        <v>None</v>
      </c>
      <c r="S62" s="5" t="str">
        <f>'Cleaned Data'!L62</f>
        <v>Awaiting Home Affairs Confirmation</v>
      </c>
      <c r="T62" s="5" t="str">
        <f>'Cleaned Data'!M62</f>
        <v>None</v>
      </c>
      <c r="U62" s="5" t="str">
        <f>'Cleaned Data'!N62</f>
        <v>None</v>
      </c>
      <c r="V62" s="5" t="str">
        <f>'Cleaned Data'!O62</f>
        <v>Refilwe Sithole</v>
      </c>
      <c r="W62" s="4">
        <f>'Cleaned Data'!P62</f>
        <v>46212</v>
      </c>
      <c r="X62" s="5" t="str">
        <f>'Cleaned Data'!Q62</f>
        <v>Follow-Up Call Required To Confirm Banking Details</v>
      </c>
    </row>
    <row r="63" spans="1:24" x14ac:dyDescent="0.3">
      <c r="A63" s="5" t="str">
        <f>'Cleaned Data'!A63</f>
        <v>DHA-000450</v>
      </c>
      <c r="B63" s="4">
        <f>'Cleaned Data'!B63</f>
        <v>46062</v>
      </c>
      <c r="C63" s="6">
        <f t="shared" si="0"/>
        <v>9</v>
      </c>
      <c r="D63" s="6">
        <f t="shared" si="1"/>
        <v>2</v>
      </c>
      <c r="E63" s="6">
        <f t="shared" si="2"/>
        <v>2026</v>
      </c>
      <c r="F63" s="5" t="str">
        <f t="shared" si="3"/>
        <v>Home Affairs</v>
      </c>
      <c r="G63" s="5" t="str">
        <f>'Cleaned Data'!C63</f>
        <v>Home Affairs - Passport Application</v>
      </c>
      <c r="H63" s="5" t="str">
        <f t="shared" si="4"/>
        <v xml:space="preserve"> Passport Application</v>
      </c>
      <c r="I63" s="5" t="str">
        <f t="shared" si="5"/>
        <v>Sasolburg</v>
      </c>
      <c r="J63" s="5" t="str">
        <f>'Cleaned Data'!D63</f>
        <v>Sasolburg Home Affairs</v>
      </c>
      <c r="K63" s="5" t="str">
        <f>'Cleaned Data'!E63</f>
        <v>None</v>
      </c>
      <c r="L63" s="6">
        <f>'Cleaned Data'!F63</f>
        <v>6400000000000</v>
      </c>
      <c r="M63" s="4">
        <f>'Cleaned Data'!G63</f>
        <v>23470</v>
      </c>
      <c r="N63" s="5" t="str">
        <f>'Cleaned Data'!H63</f>
        <v>Female</v>
      </c>
      <c r="O63" s="8" t="str">
        <f>'Cleaned Data'!I63</f>
        <v>064 889 5636</v>
      </c>
      <c r="P63" s="5" t="str">
        <f>'Cleaned Data'!J63</f>
        <v>Ward 16</v>
      </c>
      <c r="Q63" s="5" t="str">
        <f t="shared" si="6"/>
        <v>Formal Settlement</v>
      </c>
      <c r="R63" s="5" t="str">
        <f>'Cleaned Data'!K63</f>
        <v>None</v>
      </c>
      <c r="S63" s="5" t="str">
        <f>'Cleaned Data'!L63</f>
        <v>Incomplete - Missing ID Copy</v>
      </c>
      <c r="T63" s="5" t="str">
        <f>'Cleaned Data'!M63</f>
        <v>Re-opened</v>
      </c>
      <c r="U63" s="5" t="str">
        <f>'Cleaned Data'!N63</f>
        <v>Q276</v>
      </c>
      <c r="V63" s="5" t="str">
        <f>'Cleaned Data'!O63</f>
        <v>Zanele Mahlangu</v>
      </c>
      <c r="W63" s="4">
        <f>'Cleaned Data'!P63</f>
        <v>46296</v>
      </c>
      <c r="X63" s="5" t="str">
        <f>'Cleaned Data'!Q63</f>
        <v>Applicant Referred To Social Worker</v>
      </c>
    </row>
    <row r="64" spans="1:24" x14ac:dyDescent="0.3">
      <c r="A64" s="5" t="str">
        <f>'Cleaned Data'!A64</f>
        <v>CLN-000323</v>
      </c>
      <c r="B64" s="4">
        <f>'Cleaned Data'!B64</f>
        <v>46275</v>
      </c>
      <c r="C64" s="6">
        <f t="shared" si="0"/>
        <v>10</v>
      </c>
      <c r="D64" s="6">
        <f t="shared" si="1"/>
        <v>9</v>
      </c>
      <c r="E64" s="6">
        <f t="shared" si="2"/>
        <v>2026</v>
      </c>
      <c r="F64" s="5" t="str">
        <f t="shared" si="3"/>
        <v>Clinic</v>
      </c>
      <c r="G64" s="5" t="str">
        <f>'Cleaned Data'!C64</f>
        <v>Clinic - Immunisation</v>
      </c>
      <c r="H64" s="5" t="str">
        <f t="shared" si="4"/>
        <v xml:space="preserve"> Immunisation</v>
      </c>
      <c r="I64" s="5" t="str">
        <f t="shared" si="5"/>
        <v>Sebokeng</v>
      </c>
      <c r="J64" s="5" t="str">
        <f>'Cleaned Data'!D64</f>
        <v>Sebokeng Sassa Office</v>
      </c>
      <c r="K64" s="5" t="str">
        <f>'Cleaned Data'!E64</f>
        <v>Pieter Kruger</v>
      </c>
      <c r="L64" s="6">
        <f>'Cleaned Data'!F64</f>
        <v>2410000000000</v>
      </c>
      <c r="M64" s="4">
        <f>'Cleaned Data'!G64</f>
        <v>45392</v>
      </c>
      <c r="N64" s="5" t="str">
        <f>'Cleaned Data'!H64</f>
        <v>Female</v>
      </c>
      <c r="O64" s="8" t="str">
        <f>'Cleaned Data'!I64</f>
        <v>None</v>
      </c>
      <c r="P64" s="5" t="str">
        <f>'Cleaned Data'!J64</f>
        <v>Ward 13</v>
      </c>
      <c r="Q64" s="5" t="str">
        <f t="shared" si="6"/>
        <v>Formal Settlement</v>
      </c>
      <c r="R64" s="5" t="str">
        <f>'Cleaned Data'!K64</f>
        <v>None</v>
      </c>
      <c r="S64" s="5" t="str">
        <f>'Cleaned Data'!L64</f>
        <v>Under Review</v>
      </c>
      <c r="T64" s="5" t="str">
        <f>'Cleaned Data'!M64</f>
        <v>Escalated</v>
      </c>
      <c r="U64" s="5" t="str">
        <f>'Cleaned Data'!N64</f>
        <v>Q167</v>
      </c>
      <c r="V64" s="5" t="str">
        <f>'Cleaned Data'!O64</f>
        <v>Zanele Coetzee</v>
      </c>
      <c r="W64" s="4" t="str">
        <f>'Cleaned Data'!P64</f>
        <v>None</v>
      </c>
      <c r="X64" s="5" t="str">
        <f>'Cleaned Data'!Q64</f>
        <v>Urgent Case - Fast-Tracked Per Supervisor Approval</v>
      </c>
    </row>
    <row r="65" spans="1:24" x14ac:dyDescent="0.3">
      <c r="A65" s="5" t="str">
        <f>'Cleaned Data'!A65</f>
        <v>SASSA-000562</v>
      </c>
      <c r="B65" s="4">
        <f>'Cleaned Data'!B65</f>
        <v>46049</v>
      </c>
      <c r="C65" s="6">
        <f t="shared" si="0"/>
        <v>27</v>
      </c>
      <c r="D65" s="6">
        <f t="shared" si="1"/>
        <v>1</v>
      </c>
      <c r="E65" s="6">
        <f t="shared" si="2"/>
        <v>2026</v>
      </c>
      <c r="F65" s="5" t="str">
        <f t="shared" si="3"/>
        <v>SASSA</v>
      </c>
      <c r="G65" s="5" t="str">
        <f>'Cleaned Data'!C65</f>
        <v>SASSA - Grant Application</v>
      </c>
      <c r="H65" s="5" t="str">
        <f t="shared" si="4"/>
        <v xml:space="preserve"> Grant Application</v>
      </c>
      <c r="I65" s="5" t="str">
        <f t="shared" si="5"/>
        <v>Evaton</v>
      </c>
      <c r="J65" s="5" t="str">
        <f>'Cleaned Data'!D65</f>
        <v>Evaton Sassa Office</v>
      </c>
      <c r="K65" s="5" t="str">
        <f>'Cleaned Data'!E65</f>
        <v>Marie Van Der Merwe</v>
      </c>
      <c r="L65" s="6">
        <f>'Cleaned Data'!F65</f>
        <v>2400000000000</v>
      </c>
      <c r="M65" s="4">
        <f>'Cleaned Data'!G65</f>
        <v>45348</v>
      </c>
      <c r="N65" s="5" t="str">
        <f>'Cleaned Data'!H65</f>
        <v>Female</v>
      </c>
      <c r="O65" s="8" t="str">
        <f>'Cleaned Data'!I65</f>
        <v>061 706 3088</v>
      </c>
      <c r="P65" s="5" t="str">
        <f>'Cleaned Data'!J65</f>
        <v>Ward 18</v>
      </c>
      <c r="Q65" s="5" t="str">
        <f t="shared" si="6"/>
        <v>Formal Settlement</v>
      </c>
      <c r="R65" s="5" t="str">
        <f>'Cleaned Data'!K65</f>
        <v>Social Relief of Distress (SRD)</v>
      </c>
      <c r="S65" s="5" t="str">
        <f>'Cleaned Data'!L65</f>
        <v>Complete</v>
      </c>
      <c r="T65" s="5" t="str">
        <f>'Cleaned Data'!M65</f>
        <v>Captured</v>
      </c>
      <c r="U65" s="5" t="str">
        <f>'Cleaned Data'!N65</f>
        <v>Q146</v>
      </c>
      <c r="V65" s="5" t="str">
        <f>'Cleaned Data'!O65</f>
        <v>Chris Sithole</v>
      </c>
      <c r="W65" s="4" t="str">
        <f>'Cleaned Data'!P65</f>
        <v>None</v>
      </c>
      <c r="X65" s="5" t="str">
        <f>'Cleaned Data'!Q65</f>
        <v>Record Incomplete - Contact Number Illegible On Form</v>
      </c>
    </row>
    <row r="66" spans="1:24" x14ac:dyDescent="0.3">
      <c r="A66" s="5" t="str">
        <f>'Cleaned Data'!A66</f>
        <v>DHA-000929</v>
      </c>
      <c r="B66" s="4">
        <f>'Cleaned Data'!B66</f>
        <v>46269</v>
      </c>
      <c r="C66" s="6">
        <f t="shared" si="0"/>
        <v>4</v>
      </c>
      <c r="D66" s="6">
        <f t="shared" si="1"/>
        <v>9</v>
      </c>
      <c r="E66" s="6">
        <f t="shared" si="2"/>
        <v>2026</v>
      </c>
      <c r="F66" s="5" t="str">
        <f t="shared" si="3"/>
        <v>Home Affairs</v>
      </c>
      <c r="G66" s="5" t="str">
        <f>'Cleaned Data'!C66</f>
        <v>Home Affairs - Birth Certificate</v>
      </c>
      <c r="H66" s="5" t="str">
        <f t="shared" si="4"/>
        <v xml:space="preserve"> Birth Certificate</v>
      </c>
      <c r="I66" s="5" t="str">
        <f t="shared" si="5"/>
        <v>Emfuleni</v>
      </c>
      <c r="J66" s="5" t="str">
        <f>'Cleaned Data'!D66</f>
        <v>Emfuleni Municipal Office</v>
      </c>
      <c r="K66" s="5" t="str">
        <f>'Cleaned Data'!E66</f>
        <v>Sizwe Van Der Merwe</v>
      </c>
      <c r="L66" s="6" t="str">
        <f>'Cleaned Data'!F66</f>
        <v>None</v>
      </c>
      <c r="M66" s="4">
        <f>'Cleaned Data'!G66</f>
        <v>36908</v>
      </c>
      <c r="N66" s="5" t="str">
        <f>'Cleaned Data'!H66</f>
        <v>Male</v>
      </c>
      <c r="O66" s="8" t="str">
        <f>'Cleaned Data'!I66</f>
        <v>061 891 6668</v>
      </c>
      <c r="P66" s="5" t="str">
        <f>'Cleaned Data'!J66</f>
        <v>Ward 11</v>
      </c>
      <c r="Q66" s="5" t="str">
        <f t="shared" si="6"/>
        <v>Formal Settlement</v>
      </c>
      <c r="R66" s="5" t="str">
        <f>'Cleaned Data'!K66</f>
        <v>None</v>
      </c>
      <c r="S66" s="5" t="str">
        <f>'Cleaned Data'!L66</f>
        <v>Incomplete - Missing Proof Of Residence</v>
      </c>
      <c r="T66" s="5" t="str">
        <f>'Cleaned Data'!M66</f>
        <v>Escalated</v>
      </c>
      <c r="U66" s="5" t="str">
        <f>'Cleaned Data'!N66</f>
        <v>Q102</v>
      </c>
      <c r="V66" s="5" t="str">
        <f>'Cleaned Data'!O66</f>
        <v>Werner Meyer</v>
      </c>
      <c r="W66" s="4" t="str">
        <f>'Cleaned Data'!P66</f>
        <v>None</v>
      </c>
      <c r="X66" s="5" t="str">
        <f>'Cleaned Data'!Q66</f>
        <v>Home Affairs System Down For Maintenance During Visit</v>
      </c>
    </row>
    <row r="67" spans="1:24" x14ac:dyDescent="0.3">
      <c r="A67" s="5" t="str">
        <f>'Cleaned Data'!A67</f>
        <v>CLN-000035</v>
      </c>
      <c r="B67" s="4">
        <f>'Cleaned Data'!B67</f>
        <v>46120</v>
      </c>
      <c r="C67" s="6">
        <f t="shared" ref="C67:C130" si="7">IF(B67="None","None",DAY(B67))</f>
        <v>8</v>
      </c>
      <c r="D67" s="6">
        <f t="shared" ref="D67:D130" si="8">IF(B67="None","None",MONTH(B67))</f>
        <v>4</v>
      </c>
      <c r="E67" s="6">
        <f t="shared" ref="E67:E130" si="9">IF(B67="None","None",YEAR(B67))</f>
        <v>2026</v>
      </c>
      <c r="F67" s="5" t="str">
        <f t="shared" ref="F67:F130" si="10">IF(ISNUMBER(FIND("-",G67))=TRUE,LEFT(G67,FIND("-",G67)-2),IF(ISNUMBER(FIND(" ",G67))=TRUE,LEFT(G67,FIND(" ",G67)-1),IF(G67="None","None")))</f>
        <v>Clinic</v>
      </c>
      <c r="G67" s="5" t="str">
        <f>'Cleaned Data'!C67</f>
        <v>Clinic - General Consultation</v>
      </c>
      <c r="H67" s="5" t="str">
        <f t="shared" ref="H67:H130" si="11">IF(G67="None","None",RIGHT(G67,LEN(G67)-FIND("-",G67,1)))</f>
        <v xml:space="preserve"> General Consultation</v>
      </c>
      <c r="I67" s="5" t="str">
        <f t="shared" ref="I67:I130" si="12">IF(J67="None","None",TRIM(SUBSTITUTE(SUBSTITUTE(SUBSTITUTE(SUBSTITUTE(J67,"Clinic","",1),"Home Affairs","",1),"Sassa Office","",1),"Municipal Office","",1)))</f>
        <v>Sharpeville</v>
      </c>
      <c r="J67" s="5" t="str">
        <f>'Cleaned Data'!D67</f>
        <v>Sharpeville Clinic</v>
      </c>
      <c r="K67" s="5" t="str">
        <f>'Cleaned Data'!E67</f>
        <v>Mandla Nkosi</v>
      </c>
      <c r="L67" s="6">
        <f>'Cleaned Data'!F67</f>
        <v>9310000000000</v>
      </c>
      <c r="M67" s="4">
        <f>'Cleaned Data'!G67</f>
        <v>34069</v>
      </c>
      <c r="N67" s="5" t="str">
        <f>'Cleaned Data'!H67</f>
        <v>Male</v>
      </c>
      <c r="O67" s="8" t="str">
        <f>'Cleaned Data'!I67</f>
        <v>084 677 1182</v>
      </c>
      <c r="P67" s="5" t="str">
        <f>'Cleaned Data'!J67</f>
        <v>Ward 14</v>
      </c>
      <c r="Q67" s="5" t="str">
        <f t="shared" ref="Q67:Q130" si="13">IF(ISNUMBER(FIND("Informal Settlement",P67,1)),"Informal Settlement","Formal Settlement")</f>
        <v>Formal Settlement</v>
      </c>
      <c r="R67" s="5" t="str">
        <f>'Cleaned Data'!K67</f>
        <v>None</v>
      </c>
      <c r="S67" s="5" t="str">
        <f>'Cleaned Data'!L67</f>
        <v>Complete</v>
      </c>
      <c r="T67" s="5" t="str">
        <f>'Cleaned Data'!M67</f>
        <v>None</v>
      </c>
      <c r="U67" s="5" t="str">
        <f>'Cleaned Data'!N67</f>
        <v>Q018</v>
      </c>
      <c r="V67" s="5" t="str">
        <f>'Cleaned Data'!O67</f>
        <v>Werner Radebe</v>
      </c>
      <c r="W67" s="4" t="str">
        <f>'Cleaned Data'!P67</f>
        <v>None</v>
      </c>
      <c r="X67" s="5" t="str">
        <f>'Cleaned Data'!Q67</f>
        <v>Biometric Capture Failed, Rescheduled</v>
      </c>
    </row>
    <row r="68" spans="1:24" x14ac:dyDescent="0.3">
      <c r="A68" s="5" t="str">
        <f>'Cleaned Data'!A68</f>
        <v>MUN-000614</v>
      </c>
      <c r="B68" s="4">
        <f>'Cleaned Data'!B68</f>
        <v>46084</v>
      </c>
      <c r="C68" s="6">
        <f t="shared" si="7"/>
        <v>3</v>
      </c>
      <c r="D68" s="6">
        <f t="shared" si="8"/>
        <v>3</v>
      </c>
      <c r="E68" s="6">
        <f t="shared" si="9"/>
        <v>2026</v>
      </c>
      <c r="F68" s="5" t="str">
        <f t="shared" si="10"/>
        <v>Municipal</v>
      </c>
      <c r="G68" s="5" t="str">
        <f>'Cleaned Data'!C68</f>
        <v>Municipal - Service Request</v>
      </c>
      <c r="H68" s="5" t="str">
        <f t="shared" si="11"/>
        <v xml:space="preserve"> Service Request</v>
      </c>
      <c r="I68" s="5" t="str">
        <f t="shared" si="12"/>
        <v>Sharpeville</v>
      </c>
      <c r="J68" s="5" t="str">
        <f>'Cleaned Data'!D68</f>
        <v>Sharpeville Clinic</v>
      </c>
      <c r="K68" s="5" t="str">
        <f>'Cleaned Data'!E68</f>
        <v>Mandla Steyn</v>
      </c>
      <c r="L68" s="6">
        <f>'Cleaned Data'!F68</f>
        <v>5310000000000</v>
      </c>
      <c r="M68" s="4">
        <f>'Cleaned Data'!G68</f>
        <v>19653</v>
      </c>
      <c r="N68" s="5" t="str">
        <f>'Cleaned Data'!H68</f>
        <v>Female</v>
      </c>
      <c r="O68" s="8" t="str">
        <f>'Cleaned Data'!I68</f>
        <v>079 516 8049</v>
      </c>
      <c r="P68" s="5" t="str">
        <f>'Cleaned Data'!J68</f>
        <v>Ward 24</v>
      </c>
      <c r="Q68" s="5" t="str">
        <f t="shared" si="13"/>
        <v>Formal Settlement</v>
      </c>
      <c r="R68" s="5" t="str">
        <f>'Cleaned Data'!K68</f>
        <v>None</v>
      </c>
      <c r="S68" s="5" t="str">
        <f>'Cleaned Data'!L68</f>
        <v>Rejected</v>
      </c>
      <c r="T68" s="5" t="str">
        <f>'Cleaned Data'!M68</f>
        <v>Escalated</v>
      </c>
      <c r="U68" s="5" t="str">
        <f>'Cleaned Data'!N68</f>
        <v>Q195</v>
      </c>
      <c r="V68" s="5" t="str">
        <f>'Cleaned Data'!O68</f>
        <v>Werner Radebe</v>
      </c>
      <c r="W68" s="4" t="str">
        <f>'Cleaned Data'!P68</f>
        <v>None</v>
      </c>
      <c r="X68" s="5" t="str">
        <f>'Cleaned Data'!Q68</f>
        <v>Incorrect ID Number Provided Initially, Corrected</v>
      </c>
    </row>
    <row r="69" spans="1:24" x14ac:dyDescent="0.3">
      <c r="A69" s="5" t="str">
        <f>'Cleaned Data'!A69</f>
        <v>MUN-000578</v>
      </c>
      <c r="B69" s="4">
        <f>'Cleaned Data'!B69</f>
        <v>46148</v>
      </c>
      <c r="C69" s="6">
        <f t="shared" si="7"/>
        <v>6</v>
      </c>
      <c r="D69" s="6">
        <f t="shared" si="8"/>
        <v>5</v>
      </c>
      <c r="E69" s="6">
        <f t="shared" si="9"/>
        <v>2026</v>
      </c>
      <c r="F69" s="5" t="str">
        <f t="shared" si="10"/>
        <v>Municipal</v>
      </c>
      <c r="G69" s="5" t="str">
        <f>'Cleaned Data'!C69</f>
        <v>Municipal - Service Request</v>
      </c>
      <c r="H69" s="5" t="str">
        <f t="shared" si="11"/>
        <v xml:space="preserve"> Service Request</v>
      </c>
      <c r="I69" s="5" t="str">
        <f t="shared" si="12"/>
        <v>Boipatong</v>
      </c>
      <c r="J69" s="5" t="str">
        <f>'Cleaned Data'!D69</f>
        <v>Boipatong Clinic</v>
      </c>
      <c r="K69" s="5" t="str">
        <f>'Cleaned Data'!E69</f>
        <v>Bongani Steyn</v>
      </c>
      <c r="L69" s="6">
        <f>'Cleaned Data'!F69</f>
        <v>5800000000000</v>
      </c>
      <c r="M69" s="4">
        <f>'Cleaned Data'!G69</f>
        <v>21231</v>
      </c>
      <c r="N69" s="5" t="str">
        <f>'Cleaned Data'!H69</f>
        <v>Female</v>
      </c>
      <c r="O69" s="8" t="str">
        <f>'Cleaned Data'!I69</f>
        <v>063 154 9298</v>
      </c>
      <c r="P69" s="5" t="str">
        <f>'Cleaned Data'!J69</f>
        <v>Ward 21</v>
      </c>
      <c r="Q69" s="5" t="str">
        <f t="shared" si="13"/>
        <v>Formal Settlement</v>
      </c>
      <c r="R69" s="5" t="str">
        <f>'Cleaned Data'!K69</f>
        <v>None</v>
      </c>
      <c r="S69" s="5" t="str">
        <f>'Cleaned Data'!L69</f>
        <v>Awaiting Home Affairs Confirmation</v>
      </c>
      <c r="T69" s="5" t="str">
        <f>'Cleaned Data'!M69</f>
        <v>Captured</v>
      </c>
      <c r="U69" s="5" t="str">
        <f>'Cleaned Data'!N69</f>
        <v>Q069</v>
      </c>
      <c r="V69" s="5" t="str">
        <f>'Cleaned Data'!O69</f>
        <v>Chris Khumalo</v>
      </c>
      <c r="W69" s="4">
        <f>'Cleaned Data'!P69</f>
        <v>46170</v>
      </c>
      <c r="X69" s="5" t="str">
        <f>'Cleaned Data'!Q69</f>
        <v>Biometric Capture Failed, Rescheduled</v>
      </c>
    </row>
    <row r="70" spans="1:24" x14ac:dyDescent="0.3">
      <c r="A70" s="5" t="str">
        <f>'Cleaned Data'!A70</f>
        <v>SASSA-000447</v>
      </c>
      <c r="B70" s="4">
        <f>'Cleaned Data'!B70</f>
        <v>46122</v>
      </c>
      <c r="C70" s="6">
        <f t="shared" si="7"/>
        <v>10</v>
      </c>
      <c r="D70" s="6">
        <f t="shared" si="8"/>
        <v>4</v>
      </c>
      <c r="E70" s="6">
        <f t="shared" si="9"/>
        <v>2026</v>
      </c>
      <c r="F70" s="5" t="str">
        <f t="shared" si="10"/>
        <v>SASSA</v>
      </c>
      <c r="G70" s="5" t="str">
        <f>'Cleaned Data'!C70</f>
        <v>SASSA - Grant Application</v>
      </c>
      <c r="H70" s="5" t="str">
        <f t="shared" si="11"/>
        <v xml:space="preserve"> Grant Application</v>
      </c>
      <c r="I70" s="5" t="str">
        <f t="shared" si="12"/>
        <v>Boipatong</v>
      </c>
      <c r="J70" s="5" t="str">
        <f>'Cleaned Data'!D70</f>
        <v>Boipatong Clinic</v>
      </c>
      <c r="K70" s="5" t="str">
        <f>'Cleaned Data'!E70</f>
        <v>Refilwe Van Der Merwe</v>
      </c>
      <c r="L70" s="6">
        <f>'Cleaned Data'!F70</f>
        <v>7400000000000</v>
      </c>
      <c r="M70" s="4">
        <f>'Cleaned Data'!G70</f>
        <v>27132</v>
      </c>
      <c r="N70" s="5" t="str">
        <f>'Cleaned Data'!H70</f>
        <v>Female</v>
      </c>
      <c r="O70" s="8" t="str">
        <f>'Cleaned Data'!I70</f>
        <v>062 209 0828</v>
      </c>
      <c r="P70" s="5" t="str">
        <f>'Cleaned Data'!J70</f>
        <v>Ward 9</v>
      </c>
      <c r="Q70" s="5" t="str">
        <f t="shared" si="13"/>
        <v>Formal Settlement</v>
      </c>
      <c r="R70" s="5" t="str">
        <f>'Cleaned Data'!K70</f>
        <v>Care Dependency Grant</v>
      </c>
      <c r="S70" s="5" t="str">
        <f>'Cleaned Data'!L70</f>
        <v>Awaiting Home Affairs Confirmation</v>
      </c>
      <c r="T70" s="5" t="str">
        <f>'Cleaned Data'!M70</f>
        <v>Awaiting Documents</v>
      </c>
      <c r="U70" s="5" t="str">
        <f>'Cleaned Data'!N70</f>
        <v>Q243</v>
      </c>
      <c r="V70" s="5" t="str">
        <f>'Cleaned Data'!O70</f>
        <v>Zanele Swart</v>
      </c>
      <c r="W70" s="4">
        <f>'Cleaned Data'!P70</f>
        <v>46139</v>
      </c>
      <c r="X70" s="5" t="str">
        <f>'Cleaned Data'!Q70</f>
        <v>None</v>
      </c>
    </row>
    <row r="71" spans="1:24" x14ac:dyDescent="0.3">
      <c r="A71" s="5" t="str">
        <f>'Cleaned Data'!A71</f>
        <v>CLN-000034</v>
      </c>
      <c r="B71" s="4">
        <f>'Cleaned Data'!B71</f>
        <v>46253</v>
      </c>
      <c r="C71" s="6">
        <f t="shared" si="7"/>
        <v>19</v>
      </c>
      <c r="D71" s="6">
        <f t="shared" si="8"/>
        <v>8</v>
      </c>
      <c r="E71" s="6">
        <f t="shared" si="9"/>
        <v>2026</v>
      </c>
      <c r="F71" s="5" t="str">
        <f t="shared" si="10"/>
        <v>Clinic</v>
      </c>
      <c r="G71" s="5" t="str">
        <f>'Cleaned Data'!C71</f>
        <v>Clinic - General Consultation</v>
      </c>
      <c r="H71" s="5" t="str">
        <f t="shared" si="11"/>
        <v xml:space="preserve"> General Consultation</v>
      </c>
      <c r="I71" s="5" t="str">
        <f t="shared" si="12"/>
        <v>Sebokeng</v>
      </c>
      <c r="J71" s="5" t="str">
        <f>'Cleaned Data'!D71</f>
        <v>Sebokeng Sassa Office</v>
      </c>
      <c r="K71" s="5" t="str">
        <f>'Cleaned Data'!E71</f>
        <v>Grace Nkosi</v>
      </c>
      <c r="L71" s="6">
        <f>'Cleaned Data'!F71</f>
        <v>9210000000000</v>
      </c>
      <c r="M71" s="4">
        <f>'Cleaned Data'!G71</f>
        <v>33870</v>
      </c>
      <c r="N71" s="5" t="str">
        <f>'Cleaned Data'!H71</f>
        <v>Female</v>
      </c>
      <c r="O71" s="8" t="str">
        <f>'Cleaned Data'!I71</f>
        <v>077 705 0848</v>
      </c>
      <c r="P71" s="5" t="str">
        <f>'Cleaned Data'!J71</f>
        <v>Ward 8</v>
      </c>
      <c r="Q71" s="5" t="str">
        <f t="shared" si="13"/>
        <v>Formal Settlement</v>
      </c>
      <c r="R71" s="5" t="str">
        <f>'Cleaned Data'!K71</f>
        <v>None</v>
      </c>
      <c r="S71" s="5" t="str">
        <f>'Cleaned Data'!L71</f>
        <v>Complete</v>
      </c>
      <c r="T71" s="5" t="str">
        <f>'Cleaned Data'!M71</f>
        <v>Awaiting Documents</v>
      </c>
      <c r="U71" s="5" t="str">
        <f>'Cleaned Data'!N71</f>
        <v>Q033</v>
      </c>
      <c r="V71" s="5" t="str">
        <f>'Cleaned Data'!O71</f>
        <v>Chris Radebe</v>
      </c>
      <c r="W71" s="4" t="str">
        <f>'Cleaned Data'!P71</f>
        <v>None</v>
      </c>
      <c r="X71" s="5" t="str">
        <f>'Cleaned Data'!Q71</f>
        <v>None</v>
      </c>
    </row>
    <row r="72" spans="1:24" x14ac:dyDescent="0.3">
      <c r="A72" s="5" t="str">
        <f>'Cleaned Data'!A72</f>
        <v>DHA-000433</v>
      </c>
      <c r="B72" s="4">
        <f>'Cleaned Data'!B72</f>
        <v>46109</v>
      </c>
      <c r="C72" s="6">
        <f t="shared" si="7"/>
        <v>28</v>
      </c>
      <c r="D72" s="6">
        <f t="shared" si="8"/>
        <v>3</v>
      </c>
      <c r="E72" s="6">
        <f t="shared" si="9"/>
        <v>2026</v>
      </c>
      <c r="F72" s="5" t="str">
        <f t="shared" si="10"/>
        <v>Home Affairs</v>
      </c>
      <c r="G72" s="5" t="str">
        <f>'Cleaned Data'!C72</f>
        <v>Home Affairs - Death Certificate</v>
      </c>
      <c r="H72" s="5" t="str">
        <f t="shared" si="11"/>
        <v xml:space="preserve"> Death Certificate</v>
      </c>
      <c r="I72" s="5" t="str">
        <f t="shared" si="12"/>
        <v>Sharpeville</v>
      </c>
      <c r="J72" s="5" t="str">
        <f>'Cleaned Data'!D72</f>
        <v>Sharpeville Clinic</v>
      </c>
      <c r="K72" s="5" t="str">
        <f>'Cleaned Data'!E72</f>
        <v>Pieter Dlamini</v>
      </c>
      <c r="L72" s="6">
        <f>'Cleaned Data'!F72</f>
        <v>4510000000000</v>
      </c>
      <c r="M72" s="4">
        <f>'Cleaned Data'!G72</f>
        <v>16726</v>
      </c>
      <c r="N72" s="5" t="str">
        <f>'Cleaned Data'!H72</f>
        <v>Female</v>
      </c>
      <c r="O72" s="8" t="str">
        <f>'Cleaned Data'!I72</f>
        <v>073 270 6592</v>
      </c>
      <c r="P72" s="5" t="str">
        <f>'Cleaned Data'!J72</f>
        <v>Ward 2</v>
      </c>
      <c r="Q72" s="5" t="str">
        <f t="shared" si="13"/>
        <v>Formal Settlement</v>
      </c>
      <c r="R72" s="5" t="str">
        <f>'Cleaned Data'!K72</f>
        <v>None</v>
      </c>
      <c r="S72" s="5" t="str">
        <f>'Cleaned Data'!L72</f>
        <v>Rejected</v>
      </c>
      <c r="T72" s="5" t="str">
        <f>'Cleaned Data'!M72</f>
        <v>None</v>
      </c>
      <c r="U72" s="5" t="str">
        <f>'Cleaned Data'!N72</f>
        <v>Q165</v>
      </c>
      <c r="V72" s="5" t="str">
        <f>'Cleaned Data'!O72</f>
        <v>Lerato Meyer</v>
      </c>
      <c r="W72" s="4" t="str">
        <f>'Cleaned Data'!P72</f>
        <v>None</v>
      </c>
      <c r="X72" s="5" t="str">
        <f>'Cleaned Data'!Q72</f>
        <v>System Offline - Captured Manually, Will Upload Later</v>
      </c>
    </row>
    <row r="73" spans="1:24" x14ac:dyDescent="0.3">
      <c r="A73" s="5" t="str">
        <f>'Cleaned Data'!A73</f>
        <v>SASSA-000767</v>
      </c>
      <c r="B73" s="4">
        <f>'Cleaned Data'!B73</f>
        <v>46122</v>
      </c>
      <c r="C73" s="6">
        <f t="shared" si="7"/>
        <v>10</v>
      </c>
      <c r="D73" s="6">
        <f t="shared" si="8"/>
        <v>4</v>
      </c>
      <c r="E73" s="6">
        <f t="shared" si="9"/>
        <v>2026</v>
      </c>
      <c r="F73" s="5" t="str">
        <f t="shared" si="10"/>
        <v>SASSA</v>
      </c>
      <c r="G73" s="5" t="str">
        <f>'Cleaned Data'!C73</f>
        <v>SASSA - Grant Status Enquiry</v>
      </c>
      <c r="H73" s="5" t="str">
        <f t="shared" si="11"/>
        <v xml:space="preserve"> Grant Status Enquiry</v>
      </c>
      <c r="I73" s="5" t="str">
        <f t="shared" si="12"/>
        <v>Evaton</v>
      </c>
      <c r="J73" s="5" t="str">
        <f>'Cleaned Data'!D73</f>
        <v>Evaton Sassa Office</v>
      </c>
      <c r="K73" s="5" t="str">
        <f>'Cleaned Data'!E73</f>
        <v>None</v>
      </c>
      <c r="L73" s="6">
        <f>'Cleaned Data'!F73</f>
        <v>9029164083</v>
      </c>
      <c r="M73" s="4">
        <f>'Cleaned Data'!G73</f>
        <v>36565</v>
      </c>
      <c r="N73" s="5" t="str">
        <f>'Cleaned Data'!H73</f>
        <v>Male</v>
      </c>
      <c r="O73" s="8" t="str">
        <f>'Cleaned Data'!I73</f>
        <v>084 633 2829</v>
      </c>
      <c r="P73" s="5" t="str">
        <f>'Cleaned Data'!J73</f>
        <v>Ward 18</v>
      </c>
      <c r="Q73" s="5" t="str">
        <f t="shared" si="13"/>
        <v>Formal Settlement</v>
      </c>
      <c r="R73" s="5" t="str">
        <f>'Cleaned Data'!K73</f>
        <v>Social Relief of Distress (SRD)</v>
      </c>
      <c r="S73" s="5" t="str">
        <f>'Cleaned Data'!L73</f>
        <v>Complete</v>
      </c>
      <c r="T73" s="5" t="str">
        <f>'Cleaned Data'!M73</f>
        <v>Captured</v>
      </c>
      <c r="U73" s="5" t="str">
        <f>'Cleaned Data'!N73</f>
        <v>Q282</v>
      </c>
      <c r="V73" s="5" t="str">
        <f>'Cleaned Data'!O73</f>
        <v>Deon Coetzee</v>
      </c>
      <c r="W73" s="4" t="str">
        <f>'Cleaned Data'!P73</f>
        <v>None</v>
      </c>
      <c r="X73" s="5" t="str">
        <f>'Cleaned Data'!Q73</f>
        <v>None</v>
      </c>
    </row>
    <row r="74" spans="1:24" x14ac:dyDescent="0.3">
      <c r="A74" s="5" t="str">
        <f>'Cleaned Data'!A74</f>
        <v>SASSA-000294</v>
      </c>
      <c r="B74" s="4">
        <f>'Cleaned Data'!B74</f>
        <v>46283</v>
      </c>
      <c r="C74" s="6">
        <f t="shared" si="7"/>
        <v>18</v>
      </c>
      <c r="D74" s="6">
        <f t="shared" si="8"/>
        <v>9</v>
      </c>
      <c r="E74" s="6">
        <f t="shared" si="9"/>
        <v>2026</v>
      </c>
      <c r="F74" s="5" t="str">
        <f t="shared" si="10"/>
        <v>SASSA</v>
      </c>
      <c r="G74" s="5" t="str">
        <f>'Cleaned Data'!C74</f>
        <v>SASSA - Grant Application</v>
      </c>
      <c r="H74" s="5" t="str">
        <f t="shared" si="11"/>
        <v xml:space="preserve"> Grant Application</v>
      </c>
      <c r="I74" s="5" t="str">
        <f t="shared" si="12"/>
        <v>Sasolburg</v>
      </c>
      <c r="J74" s="5" t="str">
        <f>'Cleaned Data'!D74</f>
        <v>Sasolburg Home Affairs</v>
      </c>
      <c r="K74" s="5" t="str">
        <f>'Cleaned Data'!E74</f>
        <v>Grace Van Der Merwe</v>
      </c>
      <c r="L74" s="6">
        <f>'Cleaned Data'!F74</f>
        <v>1000000000000</v>
      </c>
      <c r="M74" s="4">
        <f>'Cleaned Data'!G74</f>
        <v>40281</v>
      </c>
      <c r="N74" s="5" t="str">
        <f>'Cleaned Data'!H74</f>
        <v>None</v>
      </c>
      <c r="O74" s="8" t="str">
        <f>'Cleaned Data'!I74</f>
        <v>068 824 5897</v>
      </c>
      <c r="P74" s="5" t="str">
        <f>'Cleaned Data'!J74</f>
        <v>Ward 18</v>
      </c>
      <c r="Q74" s="5" t="str">
        <f t="shared" si="13"/>
        <v>Formal Settlement</v>
      </c>
      <c r="R74" s="5" t="str">
        <f>'Cleaned Data'!K74</f>
        <v>Foster Child Grant</v>
      </c>
      <c r="S74" s="5" t="str">
        <f>'Cleaned Data'!L74</f>
        <v>Complete</v>
      </c>
      <c r="T74" s="5" t="str">
        <f>'Cleaned Data'!M74</f>
        <v>Captured</v>
      </c>
      <c r="U74" s="5" t="str">
        <f>'Cleaned Data'!N74</f>
        <v>Q171</v>
      </c>
      <c r="V74" s="5" t="str">
        <f>'Cleaned Data'!O74</f>
        <v>Busisiwe Nel</v>
      </c>
      <c r="W74" s="4" t="str">
        <f>'Cleaned Data'!P74</f>
        <v>None</v>
      </c>
      <c r="X74" s="5" t="str">
        <f>'Cleaned Data'!Q74</f>
        <v>Elderly Applicant Assisted Due To Mobility Issues</v>
      </c>
    </row>
    <row r="75" spans="1:24" x14ac:dyDescent="0.3">
      <c r="A75" s="5" t="str">
        <f>'Cleaned Data'!A75</f>
        <v>DHA-000439</v>
      </c>
      <c r="B75" s="4">
        <f>'Cleaned Data'!B75</f>
        <v>45990</v>
      </c>
      <c r="C75" s="6">
        <f t="shared" si="7"/>
        <v>29</v>
      </c>
      <c r="D75" s="6">
        <f t="shared" si="8"/>
        <v>11</v>
      </c>
      <c r="E75" s="6">
        <f t="shared" si="9"/>
        <v>2025</v>
      </c>
      <c r="F75" s="5" t="str">
        <f t="shared" si="10"/>
        <v>Home Affairs</v>
      </c>
      <c r="G75" s="5" t="str">
        <f>'Cleaned Data'!C75</f>
        <v>Home Affairs - Passport Application</v>
      </c>
      <c r="H75" s="5" t="str">
        <f t="shared" si="11"/>
        <v xml:space="preserve"> Passport Application</v>
      </c>
      <c r="I75" s="5" t="str">
        <f t="shared" si="12"/>
        <v>Vanderbijlpark</v>
      </c>
      <c r="J75" s="5" t="str">
        <f>'Cleaned Data'!D75</f>
        <v>Vanderbijlpark Home Affairs</v>
      </c>
      <c r="K75" s="5" t="str">
        <f>'Cleaned Data'!E75</f>
        <v>Marie Van Der Merwe</v>
      </c>
      <c r="L75" s="6">
        <f>'Cleaned Data'!F75</f>
        <v>5310000000000</v>
      </c>
      <c r="M75" s="4">
        <f>'Cleaned Data'!G75</f>
        <v>19501</v>
      </c>
      <c r="N75" s="5" t="str">
        <f>'Cleaned Data'!H75</f>
        <v>None</v>
      </c>
      <c r="O75" s="8" t="str">
        <f>'Cleaned Data'!I75</f>
        <v>066 582 0927</v>
      </c>
      <c r="P75" s="5" t="str">
        <f>'Cleaned Data'!J75</f>
        <v>Ward 15</v>
      </c>
      <c r="Q75" s="5" t="str">
        <f t="shared" si="13"/>
        <v>Formal Settlement</v>
      </c>
      <c r="R75" s="5" t="str">
        <f>'Cleaned Data'!K75</f>
        <v>None</v>
      </c>
      <c r="S75" s="5" t="str">
        <f>'Cleaned Data'!L75</f>
        <v>Rejected</v>
      </c>
      <c r="T75" s="5" t="str">
        <f>'Cleaned Data'!M75</f>
        <v>Closed</v>
      </c>
      <c r="U75" s="5" t="str">
        <f>'Cleaned Data'!N75</f>
        <v>Q005</v>
      </c>
      <c r="V75" s="5" t="str">
        <f>'Cleaned Data'!O75</f>
        <v>Lerato Radebe</v>
      </c>
      <c r="W75" s="4" t="str">
        <f>'Cleaned Data'!P75</f>
        <v>None</v>
      </c>
      <c r="X75" s="5" t="str">
        <f>'Cleaned Data'!Q75</f>
        <v>Record Incomplete - Contact Number Illegible On Form</v>
      </c>
    </row>
    <row r="76" spans="1:24" x14ac:dyDescent="0.3">
      <c r="A76" s="5" t="str">
        <f>'Cleaned Data'!A76</f>
        <v>SASSA-000477</v>
      </c>
      <c r="B76" s="4">
        <f>'Cleaned Data'!B76</f>
        <v>46051</v>
      </c>
      <c r="C76" s="6">
        <f t="shared" si="7"/>
        <v>29</v>
      </c>
      <c r="D76" s="6">
        <f t="shared" si="8"/>
        <v>1</v>
      </c>
      <c r="E76" s="6">
        <f t="shared" si="9"/>
        <v>2026</v>
      </c>
      <c r="F76" s="5" t="str">
        <f t="shared" si="10"/>
        <v>SASSA</v>
      </c>
      <c r="G76" s="5" t="str">
        <f>'Cleaned Data'!C76</f>
        <v>SASSA - Grant Application</v>
      </c>
      <c r="H76" s="5" t="str">
        <f t="shared" si="11"/>
        <v xml:space="preserve"> Grant Application</v>
      </c>
      <c r="I76" s="5" t="str">
        <f t="shared" si="12"/>
        <v>Three Rivers</v>
      </c>
      <c r="J76" s="5" t="str">
        <f>'Cleaned Data'!D76</f>
        <v>Three Rivers Clinic</v>
      </c>
      <c r="K76" s="5" t="str">
        <f>'Cleaned Data'!E76</f>
        <v>Bongani Nkosi</v>
      </c>
      <c r="L76" s="6" t="str">
        <f>'Cleaned Data'!F76</f>
        <v>ID not provided</v>
      </c>
      <c r="M76" s="4" t="str">
        <f>'Cleaned Data'!G76</f>
        <v>None</v>
      </c>
      <c r="N76" s="5" t="str">
        <f>'Cleaned Data'!H76</f>
        <v>Female</v>
      </c>
      <c r="O76" s="8" t="str">
        <f>'Cleaned Data'!I76</f>
        <v>None</v>
      </c>
      <c r="P76" s="5" t="str">
        <f>'Cleaned Data'!J76</f>
        <v>Ward 5</v>
      </c>
      <c r="Q76" s="5" t="str">
        <f t="shared" si="13"/>
        <v>Formal Settlement</v>
      </c>
      <c r="R76" s="5" t="str">
        <f>'Cleaned Data'!K76</f>
        <v>Care Dependency Grant</v>
      </c>
      <c r="S76" s="5" t="str">
        <f>'Cleaned Data'!L76</f>
        <v>Rejected</v>
      </c>
      <c r="T76" s="5" t="str">
        <f>'Cleaned Data'!M76</f>
        <v>Captured</v>
      </c>
      <c r="U76" s="5" t="str">
        <f>'Cleaned Data'!N76</f>
        <v>None</v>
      </c>
      <c r="V76" s="5" t="str">
        <f>'Cleaned Data'!O76</f>
        <v>Busisiwe Mahlangu</v>
      </c>
      <c r="W76" s="4" t="str">
        <f>'Cleaned Data'!P76</f>
        <v>None</v>
      </c>
      <c r="X76" s="5" t="str">
        <f>'Cleaned Data'!Q76</f>
        <v>Applicant Did Not Bring Required Supporting Documents</v>
      </c>
    </row>
    <row r="77" spans="1:24" x14ac:dyDescent="0.3">
      <c r="A77" s="5" t="str">
        <f>'Cleaned Data'!A77</f>
        <v>MUN-000513</v>
      </c>
      <c r="B77" s="4">
        <f>'Cleaned Data'!B77</f>
        <v>46157</v>
      </c>
      <c r="C77" s="6">
        <f t="shared" si="7"/>
        <v>15</v>
      </c>
      <c r="D77" s="6">
        <f t="shared" si="8"/>
        <v>5</v>
      </c>
      <c r="E77" s="6">
        <f t="shared" si="9"/>
        <v>2026</v>
      </c>
      <c r="F77" s="5" t="str">
        <f t="shared" si="10"/>
        <v>Municipal</v>
      </c>
      <c r="G77" s="5" t="str">
        <f>'Cleaned Data'!C77</f>
        <v>Municipal - Account Query</v>
      </c>
      <c r="H77" s="5" t="str">
        <f t="shared" si="11"/>
        <v xml:space="preserve"> Account Query</v>
      </c>
      <c r="I77" s="5" t="str">
        <f t="shared" si="12"/>
        <v>Meyerton</v>
      </c>
      <c r="J77" s="5" t="str">
        <f>'Cleaned Data'!D77</f>
        <v>Meyerton Municipal Office</v>
      </c>
      <c r="K77" s="5" t="str">
        <f>'Cleaned Data'!E77</f>
        <v>Refilwe Radebe</v>
      </c>
      <c r="L77" s="6">
        <f>'Cleaned Data'!F77</f>
        <v>7910000000000</v>
      </c>
      <c r="M77" s="4">
        <f>'Cleaned Data'!G77</f>
        <v>29197</v>
      </c>
      <c r="N77" s="5" t="str">
        <f>'Cleaned Data'!H77</f>
        <v>Female</v>
      </c>
      <c r="O77" s="8" t="str">
        <f>'Cleaned Data'!I77</f>
        <v>None</v>
      </c>
      <c r="P77" s="5" t="str">
        <f>'Cleaned Data'!J77</f>
        <v>Ward 15</v>
      </c>
      <c r="Q77" s="5" t="str">
        <f t="shared" si="13"/>
        <v>Formal Settlement</v>
      </c>
      <c r="R77" s="5" t="str">
        <f>'Cleaned Data'!K77</f>
        <v>None</v>
      </c>
      <c r="S77" s="5" t="str">
        <f>'Cleaned Data'!L77</f>
        <v>Rejected</v>
      </c>
      <c r="T77" s="5" t="str">
        <f>'Cleaned Data'!M77</f>
        <v>Captured</v>
      </c>
      <c r="U77" s="5" t="str">
        <f>'Cleaned Data'!N77</f>
        <v>Q086</v>
      </c>
      <c r="V77" s="5" t="str">
        <f>'Cleaned Data'!O77</f>
        <v>Werner Mahlangu</v>
      </c>
      <c r="W77" s="4" t="str">
        <f>'Cleaned Data'!P77</f>
        <v>None</v>
      </c>
      <c r="X77" s="5" t="str">
        <f>'Cleaned Data'!Q77</f>
        <v>Client To Return With Proof Of Residence</v>
      </c>
    </row>
    <row r="78" spans="1:24" x14ac:dyDescent="0.3">
      <c r="A78" s="5" t="str">
        <f>'Cleaned Data'!A78</f>
        <v>DHA-000072</v>
      </c>
      <c r="B78" s="4">
        <f>'Cleaned Data'!B78</f>
        <v>46102</v>
      </c>
      <c r="C78" s="6">
        <f t="shared" si="7"/>
        <v>21</v>
      </c>
      <c r="D78" s="6">
        <f t="shared" si="8"/>
        <v>3</v>
      </c>
      <c r="E78" s="6">
        <f t="shared" si="9"/>
        <v>2026</v>
      </c>
      <c r="F78" s="5" t="str">
        <f t="shared" si="10"/>
        <v>Home Affairs</v>
      </c>
      <c r="G78" s="5" t="str">
        <f>'Cleaned Data'!C78</f>
        <v>Home Affairs - Passport Application</v>
      </c>
      <c r="H78" s="5" t="str">
        <f t="shared" si="11"/>
        <v xml:space="preserve"> Passport Application</v>
      </c>
      <c r="I78" s="5" t="str">
        <f t="shared" si="12"/>
        <v>Evaton</v>
      </c>
      <c r="J78" s="5" t="str">
        <f>'Cleaned Data'!D78</f>
        <v>Evaton Sassa Office</v>
      </c>
      <c r="K78" s="5" t="str">
        <f>'Cleaned Data'!E78</f>
        <v>Marie Pretorius</v>
      </c>
      <c r="L78" s="6">
        <f>'Cleaned Data'!F78</f>
        <v>8800000000000</v>
      </c>
      <c r="M78" s="4">
        <f>'Cleaned Data'!G78</f>
        <v>32481</v>
      </c>
      <c r="N78" s="5" t="str">
        <f>'Cleaned Data'!H78</f>
        <v>None</v>
      </c>
      <c r="O78" s="8" t="str">
        <f>'Cleaned Data'!I78</f>
        <v>064 884 7605</v>
      </c>
      <c r="P78" s="5" t="str">
        <f>'Cleaned Data'!J78</f>
        <v>Ward 12</v>
      </c>
      <c r="Q78" s="5" t="str">
        <f t="shared" si="13"/>
        <v>Formal Settlement</v>
      </c>
      <c r="R78" s="5" t="str">
        <f>'Cleaned Data'!K78</f>
        <v>None</v>
      </c>
      <c r="S78" s="5" t="str">
        <f>'Cleaned Data'!L78</f>
        <v>Awaiting Home Affairs Confirmation</v>
      </c>
      <c r="T78" s="5" t="str">
        <f>'Cleaned Data'!M78</f>
        <v>Captured</v>
      </c>
      <c r="U78" s="5" t="str">
        <f>'Cleaned Data'!N78</f>
        <v>Q153</v>
      </c>
      <c r="V78" s="5" t="str">
        <f>'Cleaned Data'!O78</f>
        <v>Lerato Sithole</v>
      </c>
      <c r="W78" s="4">
        <f>'Cleaned Data'!P78</f>
        <v>46330</v>
      </c>
      <c r="X78" s="5" t="str">
        <f>'Cleaned Data'!Q78</f>
        <v>Applicant Is A Minor, Guardian Present And Documented</v>
      </c>
    </row>
    <row r="79" spans="1:24" x14ac:dyDescent="0.3">
      <c r="A79" s="5" t="str">
        <f>'Cleaned Data'!A79</f>
        <v>SASSA-000237</v>
      </c>
      <c r="B79" s="4">
        <f>'Cleaned Data'!B79</f>
        <v>46180</v>
      </c>
      <c r="C79" s="6">
        <f t="shared" si="7"/>
        <v>7</v>
      </c>
      <c r="D79" s="6">
        <f t="shared" si="8"/>
        <v>6</v>
      </c>
      <c r="E79" s="6">
        <f t="shared" si="9"/>
        <v>2026</v>
      </c>
      <c r="F79" s="5" t="str">
        <f t="shared" si="10"/>
        <v>SASSA</v>
      </c>
      <c r="G79" s="5" t="str">
        <f>'Cleaned Data'!C79</f>
        <v>SASSA - Grant Status Enquiry</v>
      </c>
      <c r="H79" s="5" t="str">
        <f t="shared" si="11"/>
        <v xml:space="preserve"> Grant Status Enquiry</v>
      </c>
      <c r="I79" s="5" t="str">
        <f t="shared" si="12"/>
        <v>Sasolburg</v>
      </c>
      <c r="J79" s="5" t="str">
        <f>'Cleaned Data'!D79</f>
        <v>Sasolburg Home Affairs</v>
      </c>
      <c r="K79" s="5" t="str">
        <f>'Cleaned Data'!E79</f>
        <v>Kagiso Kruger</v>
      </c>
      <c r="L79" s="6">
        <f>'Cleaned Data'!F79</f>
        <v>6810000000000</v>
      </c>
      <c r="M79" s="4">
        <f>'Cleaned Data'!G79</f>
        <v>25003</v>
      </c>
      <c r="N79" s="5" t="str">
        <f>'Cleaned Data'!H79</f>
        <v>Female</v>
      </c>
      <c r="O79" s="8" t="str">
        <f>'Cleaned Data'!I79</f>
        <v>065 854 4203</v>
      </c>
      <c r="P79" s="5" t="str">
        <f>'Cleaned Data'!J79</f>
        <v>Ward 11</v>
      </c>
      <c r="Q79" s="5" t="str">
        <f t="shared" si="13"/>
        <v>Formal Settlement</v>
      </c>
      <c r="R79" s="5" t="str">
        <f>'Cleaned Data'!K79</f>
        <v>Disability Grant</v>
      </c>
      <c r="S79" s="5" t="str">
        <f>'Cleaned Data'!L79</f>
        <v>Incomplete - Missing Proof Of Residence</v>
      </c>
      <c r="T79" s="5" t="str">
        <f>'Cleaned Data'!M79</f>
        <v>None</v>
      </c>
      <c r="U79" s="5" t="str">
        <f>'Cleaned Data'!N79</f>
        <v>Q151</v>
      </c>
      <c r="V79" s="5" t="str">
        <f>'Cleaned Data'!O79</f>
        <v>Refilwe Coetzee</v>
      </c>
      <c r="W79" s="4">
        <f>'Cleaned Data'!P79</f>
        <v>46187</v>
      </c>
      <c r="X79" s="5" t="str">
        <f>'Cleaned Data'!Q79</f>
        <v>Duplicate Application Found On System - Flagged</v>
      </c>
    </row>
    <row r="80" spans="1:24" x14ac:dyDescent="0.3">
      <c r="A80" s="5" t="str">
        <f>'Cleaned Data'!A80</f>
        <v>DHA-001010</v>
      </c>
      <c r="B80" s="4">
        <f>'Cleaned Data'!B80</f>
        <v>46077</v>
      </c>
      <c r="C80" s="6">
        <f t="shared" si="7"/>
        <v>24</v>
      </c>
      <c r="D80" s="6">
        <f t="shared" si="8"/>
        <v>2</v>
      </c>
      <c r="E80" s="6">
        <f t="shared" si="9"/>
        <v>2026</v>
      </c>
      <c r="F80" s="5" t="str">
        <f t="shared" si="10"/>
        <v>Home Affairs</v>
      </c>
      <c r="G80" s="5" t="str">
        <f>'Cleaned Data'!C80</f>
        <v>Home Affairs - Birth Certificate</v>
      </c>
      <c r="H80" s="5" t="str">
        <f t="shared" si="11"/>
        <v xml:space="preserve"> Birth Certificate</v>
      </c>
      <c r="I80" s="5" t="str">
        <f t="shared" si="12"/>
        <v>Meyerton</v>
      </c>
      <c r="J80" s="5" t="str">
        <f>'Cleaned Data'!D80</f>
        <v>Meyerton Municipal Office</v>
      </c>
      <c r="K80" s="5" t="str">
        <f>'Cleaned Data'!E80</f>
        <v>Dorah Sithole</v>
      </c>
      <c r="L80" s="6">
        <f>'Cleaned Data'!F80</f>
        <v>9310000000000</v>
      </c>
      <c r="M80" s="4">
        <f>'Cleaned Data'!G80</f>
        <v>34268</v>
      </c>
      <c r="N80" s="5" t="str">
        <f>'Cleaned Data'!H80</f>
        <v>None</v>
      </c>
      <c r="O80" s="8" t="str">
        <f>'Cleaned Data'!I80</f>
        <v>065 908 7978</v>
      </c>
      <c r="P80" s="5" t="str">
        <f>'Cleaned Data'!J80</f>
        <v>Ward 15</v>
      </c>
      <c r="Q80" s="5" t="str">
        <f t="shared" si="13"/>
        <v>Formal Settlement</v>
      </c>
      <c r="R80" s="5" t="str">
        <f>'Cleaned Data'!K80</f>
        <v>None</v>
      </c>
      <c r="S80" s="5" t="str">
        <f>'Cleaned Data'!L80</f>
        <v>Complete</v>
      </c>
      <c r="T80" s="5" t="str">
        <f>'Cleaned Data'!M80</f>
        <v>Captured</v>
      </c>
      <c r="U80" s="5" t="str">
        <f>'Cleaned Data'!N80</f>
        <v>Q026</v>
      </c>
      <c r="V80" s="5" t="str">
        <f>'Cleaned Data'!O80</f>
        <v>Lerato Meyer</v>
      </c>
      <c r="W80" s="4" t="str">
        <f>'Cleaned Data'!P80</f>
        <v>None</v>
      </c>
      <c r="X80" s="5" t="str">
        <f>'Cleaned Data'!Q80</f>
        <v>Applicant Did Not Bring Required Supporting Documents</v>
      </c>
    </row>
    <row r="81" spans="1:24" x14ac:dyDescent="0.3">
      <c r="A81" s="5" t="str">
        <f>'Cleaned Data'!A81</f>
        <v>DHA-000052</v>
      </c>
      <c r="B81" s="4">
        <f>'Cleaned Data'!B81</f>
        <v>46089</v>
      </c>
      <c r="C81" s="6">
        <f t="shared" si="7"/>
        <v>8</v>
      </c>
      <c r="D81" s="6">
        <f t="shared" si="8"/>
        <v>3</v>
      </c>
      <c r="E81" s="6">
        <f t="shared" si="9"/>
        <v>2026</v>
      </c>
      <c r="F81" s="5" t="str">
        <f t="shared" si="10"/>
        <v>Home Affairs</v>
      </c>
      <c r="G81" s="5" t="str">
        <f>'Cleaned Data'!C81</f>
        <v>Home Affairs - Birth Certificate</v>
      </c>
      <c r="H81" s="5" t="str">
        <f t="shared" si="11"/>
        <v xml:space="preserve"> Birth Certificate</v>
      </c>
      <c r="I81" s="5" t="str">
        <f t="shared" si="12"/>
        <v>Vanderbijlpark</v>
      </c>
      <c r="J81" s="5" t="str">
        <f>'Cleaned Data'!D81</f>
        <v>Vanderbijlpark Home Affairs</v>
      </c>
      <c r="K81" s="5" t="str">
        <f>'Cleaned Data'!E81</f>
        <v>Anna Van Der Merwe</v>
      </c>
      <c r="L81" s="6">
        <f>'Cleaned Data'!F81</f>
        <v>7200000000000</v>
      </c>
      <c r="M81" s="4">
        <f>'Cleaned Data'!G81</f>
        <v>26408</v>
      </c>
      <c r="N81" s="5" t="str">
        <f>'Cleaned Data'!H81</f>
        <v>Male</v>
      </c>
      <c r="O81" s="8" t="str">
        <f>'Cleaned Data'!I81</f>
        <v>074 198 1601</v>
      </c>
      <c r="P81" s="5" t="str">
        <f>'Cleaned Data'!J81</f>
        <v>Ward 22</v>
      </c>
      <c r="Q81" s="5" t="str">
        <f t="shared" si="13"/>
        <v>Formal Settlement</v>
      </c>
      <c r="R81" s="5" t="str">
        <f>'Cleaned Data'!K81</f>
        <v>None</v>
      </c>
      <c r="S81" s="5" t="str">
        <f>'Cleaned Data'!L81</f>
        <v>Under Review</v>
      </c>
      <c r="T81" s="5" t="str">
        <f>'Cleaned Data'!M81</f>
        <v>Captured</v>
      </c>
      <c r="U81" s="5" t="str">
        <f>'Cleaned Data'!N81</f>
        <v>Q049</v>
      </c>
      <c r="V81" s="5" t="str">
        <f>'Cleaned Data'!O81</f>
        <v>Refilwe Meyer</v>
      </c>
      <c r="W81" s="4" t="str">
        <f>'Cleaned Data'!P81</f>
        <v>None</v>
      </c>
      <c r="X81" s="5" t="str">
        <f>'Cleaned Data'!Q81</f>
        <v>Incorrect ID Number Provided Initially, Corrected</v>
      </c>
    </row>
    <row r="82" spans="1:24" x14ac:dyDescent="0.3">
      <c r="A82" s="5" t="str">
        <f>'Cleaned Data'!A82</f>
        <v>DHA-000729</v>
      </c>
      <c r="B82" s="4">
        <f>'Cleaned Data'!B82</f>
        <v>46111</v>
      </c>
      <c r="C82" s="6">
        <f t="shared" si="7"/>
        <v>30</v>
      </c>
      <c r="D82" s="6">
        <f t="shared" si="8"/>
        <v>3</v>
      </c>
      <c r="E82" s="6">
        <f t="shared" si="9"/>
        <v>2026</v>
      </c>
      <c r="F82" s="5" t="str">
        <f t="shared" si="10"/>
        <v>Home Affairs</v>
      </c>
      <c r="G82" s="5" t="str">
        <f>'Cleaned Data'!C82</f>
        <v>Home Affairs - ID Application</v>
      </c>
      <c r="H82" s="5" t="str">
        <f t="shared" si="11"/>
        <v xml:space="preserve"> ID Application</v>
      </c>
      <c r="I82" s="5" t="str">
        <f t="shared" si="12"/>
        <v>Boipatong</v>
      </c>
      <c r="J82" s="5" t="str">
        <f>'Cleaned Data'!D82</f>
        <v>Boipatong Clinic</v>
      </c>
      <c r="K82" s="5" t="str">
        <f>'Cleaned Data'!E82</f>
        <v>Sipho Ndlovu</v>
      </c>
      <c r="L82" s="6">
        <f>'Cleaned Data'!F82</f>
        <v>504000000000</v>
      </c>
      <c r="M82" s="4">
        <f>'Cleaned Data'!G82</f>
        <v>38443</v>
      </c>
      <c r="N82" s="5" t="str">
        <f>'Cleaned Data'!H82</f>
        <v>Male</v>
      </c>
      <c r="O82" s="8" t="str">
        <f>'Cleaned Data'!I82</f>
        <v>068 701 7151</v>
      </c>
      <c r="P82" s="5" t="str">
        <f>'Cleaned Data'!J82</f>
        <v>Ward 3</v>
      </c>
      <c r="Q82" s="5" t="str">
        <f t="shared" si="13"/>
        <v>Formal Settlement</v>
      </c>
      <c r="R82" s="5" t="str">
        <f>'Cleaned Data'!K82</f>
        <v>None</v>
      </c>
      <c r="S82" s="5" t="str">
        <f>'Cleaned Data'!L82</f>
        <v>Complete</v>
      </c>
      <c r="T82" s="5" t="str">
        <f>'Cleaned Data'!M82</f>
        <v>Captured</v>
      </c>
      <c r="U82" s="5" t="str">
        <f>'Cleaned Data'!N82</f>
        <v>Q218</v>
      </c>
      <c r="V82" s="5" t="str">
        <f>'Cleaned Data'!O82</f>
        <v>Busisiwe Meyer</v>
      </c>
      <c r="W82" s="4" t="str">
        <f>'Cleaned Data'!P82</f>
        <v>None</v>
      </c>
      <c r="X82" s="5" t="str">
        <f>'Cleaned Data'!Q82</f>
        <v>None</v>
      </c>
    </row>
    <row r="83" spans="1:24" x14ac:dyDescent="0.3">
      <c r="A83" s="5" t="str">
        <f>'Cleaned Data'!A83</f>
        <v>SASSA-000229</v>
      </c>
      <c r="B83" s="4">
        <f>'Cleaned Data'!B83</f>
        <v>46042</v>
      </c>
      <c r="C83" s="6">
        <f t="shared" si="7"/>
        <v>20</v>
      </c>
      <c r="D83" s="6">
        <f t="shared" si="8"/>
        <v>1</v>
      </c>
      <c r="E83" s="6">
        <f t="shared" si="9"/>
        <v>2026</v>
      </c>
      <c r="F83" s="5" t="str">
        <f t="shared" si="10"/>
        <v>SASSA</v>
      </c>
      <c r="G83" s="5" t="str">
        <f>'Cleaned Data'!C83</f>
        <v>SASSA - Grant Application</v>
      </c>
      <c r="H83" s="5" t="str">
        <f t="shared" si="11"/>
        <v xml:space="preserve"> Grant Application</v>
      </c>
      <c r="I83" s="5" t="str">
        <f t="shared" si="12"/>
        <v>Emfuleni</v>
      </c>
      <c r="J83" s="5" t="str">
        <f>'Cleaned Data'!D83</f>
        <v>Emfuleni Municipal Office</v>
      </c>
      <c r="K83" s="5" t="str">
        <f>'Cleaned Data'!E83</f>
        <v>Lindiwe Steyn</v>
      </c>
      <c r="L83" s="6">
        <f>'Cleaned Data'!F83</f>
        <v>207000000000</v>
      </c>
      <c r="M83" s="4">
        <f>'Cleaned Data'!G83</f>
        <v>37468</v>
      </c>
      <c r="N83" s="5" t="str">
        <f>'Cleaned Data'!H83</f>
        <v>Male</v>
      </c>
      <c r="O83" s="8" t="str">
        <f>'Cleaned Data'!I83</f>
        <v>065 495 9436</v>
      </c>
      <c r="P83" s="5" t="str">
        <f>'Cleaned Data'!J83</f>
        <v>Ward 20</v>
      </c>
      <c r="Q83" s="5" t="str">
        <f t="shared" si="13"/>
        <v>Formal Settlement</v>
      </c>
      <c r="R83" s="5" t="str">
        <f>'Cleaned Data'!K83</f>
        <v>Older Person's Grant</v>
      </c>
      <c r="S83" s="5" t="str">
        <f>'Cleaned Data'!L83</f>
        <v>Complete</v>
      </c>
      <c r="T83" s="5" t="str">
        <f>'Cleaned Data'!M83</f>
        <v>None</v>
      </c>
      <c r="U83" s="5" t="str">
        <f>'Cleaned Data'!N83</f>
        <v>None</v>
      </c>
      <c r="V83" s="5" t="str">
        <f>'Cleaned Data'!O83</f>
        <v>Lerato Radebe</v>
      </c>
      <c r="W83" s="4" t="str">
        <f>'Cleaned Data'!P83</f>
        <v>None</v>
      </c>
      <c r="X83" s="5" t="str">
        <f>'Cleaned Data'!Q83</f>
        <v>System Offline - Captured Manually, Will Upload Later</v>
      </c>
    </row>
    <row r="84" spans="1:24" x14ac:dyDescent="0.3">
      <c r="A84" s="5" t="str">
        <f>'Cleaned Data'!A84</f>
        <v>SASSA-000699</v>
      </c>
      <c r="B84" s="4">
        <f>'Cleaned Data'!B84</f>
        <v>46097</v>
      </c>
      <c r="C84" s="6">
        <f t="shared" si="7"/>
        <v>16</v>
      </c>
      <c r="D84" s="6">
        <f t="shared" si="8"/>
        <v>3</v>
      </c>
      <c r="E84" s="6">
        <f t="shared" si="9"/>
        <v>2026</v>
      </c>
      <c r="F84" s="5" t="str">
        <f t="shared" si="10"/>
        <v>SASSA</v>
      </c>
      <c r="G84" s="5" t="str">
        <f>'Cleaned Data'!C84</f>
        <v>SASSA - Grant Application</v>
      </c>
      <c r="H84" s="5" t="str">
        <f t="shared" si="11"/>
        <v xml:space="preserve"> Grant Application</v>
      </c>
      <c r="I84" s="5" t="str">
        <f t="shared" si="12"/>
        <v>Sebokeng</v>
      </c>
      <c r="J84" s="5" t="str">
        <f>'Cleaned Data'!D84</f>
        <v>Sebokeng Sassa Office</v>
      </c>
      <c r="K84" s="5" t="str">
        <f>'Cleaned Data'!E84</f>
        <v>Sipho Ndlovu</v>
      </c>
      <c r="L84" s="6">
        <f>'Cleaned Data'!F84</f>
        <v>8600000000000</v>
      </c>
      <c r="M84" s="4">
        <f>'Cleaned Data'!G84</f>
        <v>31433</v>
      </c>
      <c r="N84" s="5" t="str">
        <f>'Cleaned Data'!H84</f>
        <v>None</v>
      </c>
      <c r="O84" s="8" t="str">
        <f>'Cleaned Data'!I84</f>
        <v>None</v>
      </c>
      <c r="P84" s="5" t="str">
        <f>'Cleaned Data'!J84</f>
        <v>Ward 13</v>
      </c>
      <c r="Q84" s="5" t="str">
        <f t="shared" si="13"/>
        <v>Formal Settlement</v>
      </c>
      <c r="R84" s="5" t="str">
        <f>'Cleaned Data'!K84</f>
        <v>Care Dependency Grant</v>
      </c>
      <c r="S84" s="5" t="str">
        <f>'Cleaned Data'!L84</f>
        <v>Approved</v>
      </c>
      <c r="T84" s="5" t="str">
        <f>'Cleaned Data'!M84</f>
        <v>Re-opened</v>
      </c>
      <c r="U84" s="5" t="str">
        <f>'Cleaned Data'!N84</f>
        <v>Q281</v>
      </c>
      <c r="V84" s="5" t="str">
        <f>'Cleaned Data'!O84</f>
        <v>Lerato Khumalo</v>
      </c>
      <c r="W84" s="4" t="str">
        <f>'Cleaned Data'!P84</f>
        <v>None</v>
      </c>
      <c r="X84" s="5" t="str">
        <f>'Cleaned Data'!Q84</f>
        <v>Home Affairs System Down For Maintenance During Visit</v>
      </c>
    </row>
    <row r="85" spans="1:24" x14ac:dyDescent="0.3">
      <c r="A85" s="5" t="str">
        <f>'Cleaned Data'!A85</f>
        <v>SASSA-000004</v>
      </c>
      <c r="B85" s="4">
        <f>'Cleaned Data'!B85</f>
        <v>46037</v>
      </c>
      <c r="C85" s="6">
        <f t="shared" si="7"/>
        <v>15</v>
      </c>
      <c r="D85" s="6">
        <f t="shared" si="8"/>
        <v>1</v>
      </c>
      <c r="E85" s="6">
        <f t="shared" si="9"/>
        <v>2026</v>
      </c>
      <c r="F85" s="5" t="str">
        <f t="shared" si="10"/>
        <v>SASSA</v>
      </c>
      <c r="G85" s="5" t="str">
        <f>'Cleaned Data'!C85</f>
        <v>SASSA - Grant Application</v>
      </c>
      <c r="H85" s="5" t="str">
        <f t="shared" si="11"/>
        <v xml:space="preserve"> Grant Application</v>
      </c>
      <c r="I85" s="5" t="str">
        <f t="shared" si="12"/>
        <v>Sasolburg</v>
      </c>
      <c r="J85" s="5" t="str">
        <f>'Cleaned Data'!D85</f>
        <v>Sasolburg Home Affairs</v>
      </c>
      <c r="K85" s="5" t="str">
        <f>'Cleaned Data'!E85</f>
        <v>Thabo Ndlovu</v>
      </c>
      <c r="L85" s="6">
        <f>'Cleaned Data'!F85</f>
        <v>8410000000000</v>
      </c>
      <c r="M85" s="4">
        <f>'Cleaned Data'!G85</f>
        <v>30809</v>
      </c>
      <c r="N85" s="5" t="str">
        <f>'Cleaned Data'!H85</f>
        <v>Male</v>
      </c>
      <c r="O85" s="8" t="str">
        <f>'Cleaned Data'!I85</f>
        <v>073 661 7527</v>
      </c>
      <c r="P85" s="5" t="str">
        <f>'Cleaned Data'!J85</f>
        <v>Ward 12</v>
      </c>
      <c r="Q85" s="5" t="str">
        <f t="shared" si="13"/>
        <v>Formal Settlement</v>
      </c>
      <c r="R85" s="5" t="str">
        <f>'Cleaned Data'!K85</f>
        <v>None</v>
      </c>
      <c r="S85" s="5" t="str">
        <f>'Cleaned Data'!L85</f>
        <v>Complete</v>
      </c>
      <c r="T85" s="5" t="str">
        <f>'Cleaned Data'!M85</f>
        <v>Captured</v>
      </c>
      <c r="U85" s="5" t="str">
        <f>'Cleaned Data'!N85</f>
        <v>Q041</v>
      </c>
      <c r="V85" s="5" t="str">
        <f>'Cleaned Data'!O85</f>
        <v>Andries Radebe</v>
      </c>
      <c r="W85" s="4" t="str">
        <f>'Cleaned Data'!P85</f>
        <v>None</v>
      </c>
      <c r="X85" s="5" t="str">
        <f>'Cleaned Data'!Q85</f>
        <v>Elderly Applicant Assisted Due To Mobility Issues</v>
      </c>
    </row>
    <row r="86" spans="1:24" x14ac:dyDescent="0.3">
      <c r="A86" s="5" t="str">
        <f>'Cleaned Data'!A86</f>
        <v>SASSA-000236</v>
      </c>
      <c r="B86" s="4">
        <f>'Cleaned Data'!B86</f>
        <v>46061</v>
      </c>
      <c r="C86" s="6">
        <f t="shared" si="7"/>
        <v>8</v>
      </c>
      <c r="D86" s="6">
        <f t="shared" si="8"/>
        <v>2</v>
      </c>
      <c r="E86" s="6">
        <f t="shared" si="9"/>
        <v>2026</v>
      </c>
      <c r="F86" s="5" t="str">
        <f t="shared" si="10"/>
        <v>SASSA</v>
      </c>
      <c r="G86" s="5" t="str">
        <f>'Cleaned Data'!C86</f>
        <v>SASSA - Grant Application</v>
      </c>
      <c r="H86" s="5" t="str">
        <f t="shared" si="11"/>
        <v xml:space="preserve"> Grant Application</v>
      </c>
      <c r="I86" s="5" t="str">
        <f t="shared" si="12"/>
        <v>Boipatong</v>
      </c>
      <c r="J86" s="5" t="str">
        <f>'Cleaned Data'!D86</f>
        <v>Boipatong Clinic</v>
      </c>
      <c r="K86" s="5" t="str">
        <f>'Cleaned Data'!E86</f>
        <v>Grace Fourie</v>
      </c>
      <c r="L86" s="6" t="str">
        <f>'Cleaned Data'!F86</f>
        <v>None</v>
      </c>
      <c r="M86" s="4">
        <f>'Cleaned Data'!G86</f>
        <v>32345</v>
      </c>
      <c r="N86" s="5" t="str">
        <f>'Cleaned Data'!H86</f>
        <v>Male</v>
      </c>
      <c r="O86" s="8" t="str">
        <f>'Cleaned Data'!I86</f>
        <v>081 364 5613</v>
      </c>
      <c r="P86" s="5" t="str">
        <f>'Cleaned Data'!J86</f>
        <v>Ward 15</v>
      </c>
      <c r="Q86" s="5" t="str">
        <f t="shared" si="13"/>
        <v>Formal Settlement</v>
      </c>
      <c r="R86" s="5" t="str">
        <f>'Cleaned Data'!K86</f>
        <v>SRD Grant</v>
      </c>
      <c r="S86" s="5" t="str">
        <f>'Cleaned Data'!L86</f>
        <v>Under Review</v>
      </c>
      <c r="T86" s="5" t="str">
        <f>'Cleaned Data'!M86</f>
        <v>Escalated</v>
      </c>
      <c r="U86" s="5" t="str">
        <f>'Cleaned Data'!N86</f>
        <v>Q239</v>
      </c>
      <c r="V86" s="5" t="str">
        <f>'Cleaned Data'!O86</f>
        <v>Werner Coetzee</v>
      </c>
      <c r="W86" s="4" t="str">
        <f>'Cleaned Data'!P86</f>
        <v>None</v>
      </c>
      <c r="X86" s="5" t="str">
        <f>'Cleaned Data'!Q86</f>
        <v>Biometric Capture Failed, Rescheduled</v>
      </c>
    </row>
    <row r="87" spans="1:24" x14ac:dyDescent="0.3">
      <c r="A87" s="5" t="str">
        <f>'Cleaned Data'!A87</f>
        <v>CLN-000296</v>
      </c>
      <c r="B87" s="4">
        <f>'Cleaned Data'!B87</f>
        <v>46083</v>
      </c>
      <c r="C87" s="6">
        <f t="shared" si="7"/>
        <v>2</v>
      </c>
      <c r="D87" s="6">
        <f t="shared" si="8"/>
        <v>3</v>
      </c>
      <c r="E87" s="6">
        <f t="shared" si="9"/>
        <v>2026</v>
      </c>
      <c r="F87" s="5" t="str">
        <f t="shared" si="10"/>
        <v>Clinic</v>
      </c>
      <c r="G87" s="5" t="str">
        <f>'Cleaned Data'!C87</f>
        <v>Clinic - General Consultation</v>
      </c>
      <c r="H87" s="5" t="str">
        <f t="shared" si="11"/>
        <v xml:space="preserve"> General Consultation</v>
      </c>
      <c r="I87" s="5" t="str">
        <f t="shared" si="12"/>
        <v>Three Rivers</v>
      </c>
      <c r="J87" s="5" t="str">
        <f>'Cleaned Data'!D87</f>
        <v>Three Rivers Clinic</v>
      </c>
      <c r="K87" s="5" t="str">
        <f>'Cleaned Data'!E87</f>
        <v>Johannes Mokoena</v>
      </c>
      <c r="L87" s="6">
        <f>'Cleaned Data'!F87</f>
        <v>5010000000000</v>
      </c>
      <c r="M87" s="4">
        <f>'Cleaned Data'!G87</f>
        <v>18465</v>
      </c>
      <c r="N87" s="5" t="str">
        <f>'Cleaned Data'!H87</f>
        <v>Male</v>
      </c>
      <c r="O87" s="8" t="str">
        <f>'Cleaned Data'!I87</f>
        <v>068 602 5074</v>
      </c>
      <c r="P87" s="5" t="str">
        <f>'Cleaned Data'!J87</f>
        <v>Ward 20</v>
      </c>
      <c r="Q87" s="5" t="str">
        <f t="shared" si="13"/>
        <v>Formal Settlement</v>
      </c>
      <c r="R87" s="5" t="str">
        <f>'Cleaned Data'!K87</f>
        <v>None</v>
      </c>
      <c r="S87" s="5" t="str">
        <f>'Cleaned Data'!L87</f>
        <v>Rejected</v>
      </c>
      <c r="T87" s="5" t="str">
        <f>'Cleaned Data'!M87</f>
        <v>Captured</v>
      </c>
      <c r="U87" s="5" t="str">
        <f>'Cleaned Data'!N87</f>
        <v>Q161</v>
      </c>
      <c r="V87" s="5" t="str">
        <f>'Cleaned Data'!O87</f>
        <v>None</v>
      </c>
      <c r="W87" s="4" t="str">
        <f>'Cleaned Data'!P87</f>
        <v>None</v>
      </c>
      <c r="X87" s="5" t="str">
        <f>'Cleaned Data'!Q87</f>
        <v>Grant Payment Query - Referred To Sassa Call Centre</v>
      </c>
    </row>
    <row r="88" spans="1:24" x14ac:dyDescent="0.3">
      <c r="A88" s="5" t="str">
        <f>'Cleaned Data'!A88</f>
        <v>CLN-000584</v>
      </c>
      <c r="B88" s="4">
        <f>'Cleaned Data'!B88</f>
        <v>46148</v>
      </c>
      <c r="C88" s="6">
        <f t="shared" si="7"/>
        <v>6</v>
      </c>
      <c r="D88" s="6">
        <f t="shared" si="8"/>
        <v>5</v>
      </c>
      <c r="E88" s="6">
        <f t="shared" si="9"/>
        <v>2026</v>
      </c>
      <c r="F88" s="5" t="str">
        <f t="shared" si="10"/>
        <v>Clinic</v>
      </c>
      <c r="G88" s="5" t="str">
        <f>'Cleaned Data'!C88</f>
        <v>Clinic - General Consultation</v>
      </c>
      <c r="H88" s="5" t="str">
        <f t="shared" si="11"/>
        <v xml:space="preserve"> General Consultation</v>
      </c>
      <c r="I88" s="5" t="str">
        <f t="shared" si="12"/>
        <v>Sebokeng</v>
      </c>
      <c r="J88" s="5" t="str">
        <f>'Cleaned Data'!D88</f>
        <v>Sebokeng Sassa Office</v>
      </c>
      <c r="K88" s="5" t="str">
        <f>'Cleaned Data'!E88</f>
        <v>Marie Mahlangu</v>
      </c>
      <c r="L88" s="6" t="str">
        <f>'Cleaned Data'!F88</f>
        <v>None</v>
      </c>
      <c r="M88" s="4">
        <f>'Cleaned Data'!G88</f>
        <v>29119</v>
      </c>
      <c r="N88" s="5" t="str">
        <f>'Cleaned Data'!H88</f>
        <v>Male</v>
      </c>
      <c r="O88" s="8" t="str">
        <f>'Cleaned Data'!I88</f>
        <v>076 336 2391</v>
      </c>
      <c r="P88" s="5" t="str">
        <f>'Cleaned Data'!J88</f>
        <v>Ward 23</v>
      </c>
      <c r="Q88" s="5" t="str">
        <f t="shared" si="13"/>
        <v>Formal Settlement</v>
      </c>
      <c r="R88" s="5" t="str">
        <f>'Cleaned Data'!K88</f>
        <v>None</v>
      </c>
      <c r="S88" s="5" t="str">
        <f>'Cleaned Data'!L88</f>
        <v>Incomplete - Missing Proof Of Residence</v>
      </c>
      <c r="T88" s="5" t="str">
        <f>'Cleaned Data'!M88</f>
        <v>Pending</v>
      </c>
      <c r="U88" s="5" t="str">
        <f>'Cleaned Data'!N88</f>
        <v>Q239</v>
      </c>
      <c r="V88" s="5" t="str">
        <f>'Cleaned Data'!O88</f>
        <v>Busisiwe Radebe</v>
      </c>
      <c r="W88" s="4" t="str">
        <f>'Cleaned Data'!P88</f>
        <v>None</v>
      </c>
      <c r="X88" s="5" t="str">
        <f>'Cleaned Data'!Q88</f>
        <v>Applicant Did Not Bring Required Supporting Documents</v>
      </c>
    </row>
    <row r="89" spans="1:24" x14ac:dyDescent="0.3">
      <c r="A89" s="5" t="str">
        <f>'Cleaned Data'!A89</f>
        <v>MUN-000648</v>
      </c>
      <c r="B89" s="4">
        <f>'Cleaned Data'!B89</f>
        <v>46277</v>
      </c>
      <c r="C89" s="6">
        <f t="shared" si="7"/>
        <v>12</v>
      </c>
      <c r="D89" s="6">
        <f t="shared" si="8"/>
        <v>9</v>
      </c>
      <c r="E89" s="6">
        <f t="shared" si="9"/>
        <v>2026</v>
      </c>
      <c r="F89" s="5" t="str">
        <f t="shared" si="10"/>
        <v>Municipal</v>
      </c>
      <c r="G89" s="5" t="str">
        <f>'Cleaned Data'!C89</f>
        <v>Municipal - Service Request</v>
      </c>
      <c r="H89" s="5" t="str">
        <f t="shared" si="11"/>
        <v xml:space="preserve"> Service Request</v>
      </c>
      <c r="I89" s="5" t="str">
        <f t="shared" si="12"/>
        <v>Meyerton</v>
      </c>
      <c r="J89" s="5" t="str">
        <f>'Cleaned Data'!D89</f>
        <v>Meyerton Municipal Office</v>
      </c>
      <c r="K89" s="5" t="str">
        <f>'Cleaned Data'!E89</f>
        <v>Sipho Nkosi</v>
      </c>
      <c r="L89" s="6">
        <f>'Cleaned Data'!F89</f>
        <v>7310000000000</v>
      </c>
      <c r="M89" s="4">
        <f>'Cleaned Data'!G89</f>
        <v>26931</v>
      </c>
      <c r="N89" s="5" t="str">
        <f>'Cleaned Data'!H89</f>
        <v>Male</v>
      </c>
      <c r="O89" s="8" t="str">
        <f>'Cleaned Data'!I89</f>
        <v>075 837 9625</v>
      </c>
      <c r="P89" s="5" t="str">
        <f>'Cleaned Data'!J89</f>
        <v>None</v>
      </c>
      <c r="Q89" s="5" t="str">
        <f t="shared" si="13"/>
        <v>Formal Settlement</v>
      </c>
      <c r="R89" s="5" t="str">
        <f>'Cleaned Data'!K89</f>
        <v>None</v>
      </c>
      <c r="S89" s="5" t="str">
        <f>'Cleaned Data'!L89</f>
        <v>Awaiting Home Affairs Confirmation</v>
      </c>
      <c r="T89" s="5" t="str">
        <f>'Cleaned Data'!M89</f>
        <v>Re-opened</v>
      </c>
      <c r="U89" s="5" t="str">
        <f>'Cleaned Data'!N89</f>
        <v>Q017</v>
      </c>
      <c r="V89" s="5" t="str">
        <f>'Cleaned Data'!O89</f>
        <v>Deon Swart</v>
      </c>
      <c r="W89" s="4">
        <f>'Cleaned Data'!P89</f>
        <v>46283</v>
      </c>
      <c r="X89" s="5" t="str">
        <f>'Cleaned Data'!Q89</f>
        <v>System Offline - Captured Manually, Will Upload Later</v>
      </c>
    </row>
    <row r="90" spans="1:24" x14ac:dyDescent="0.3">
      <c r="A90" s="5" t="str">
        <f>'Cleaned Data'!A90</f>
        <v>MUN-000420</v>
      </c>
      <c r="B90" s="4">
        <f>'Cleaned Data'!B90</f>
        <v>46258</v>
      </c>
      <c r="C90" s="6">
        <f t="shared" si="7"/>
        <v>24</v>
      </c>
      <c r="D90" s="6">
        <f t="shared" si="8"/>
        <v>8</v>
      </c>
      <c r="E90" s="6">
        <f t="shared" si="9"/>
        <v>2026</v>
      </c>
      <c r="F90" s="5" t="str">
        <f t="shared" si="10"/>
        <v>Municipal</v>
      </c>
      <c r="G90" s="5" t="str">
        <f>'Cleaned Data'!C90</f>
        <v>Municipal - Account Query</v>
      </c>
      <c r="H90" s="5" t="str">
        <f t="shared" si="11"/>
        <v xml:space="preserve"> Account Query</v>
      </c>
      <c r="I90" s="5" t="str">
        <f t="shared" si="12"/>
        <v>Vanderbijlpark</v>
      </c>
      <c r="J90" s="5" t="str">
        <f>'Cleaned Data'!D90</f>
        <v>Vanderbijlpark Home Affairs</v>
      </c>
      <c r="K90" s="5" t="str">
        <f>'Cleaned Data'!E90</f>
        <v>Marie Van Der Merwe</v>
      </c>
      <c r="L90" s="6">
        <f>'Cleaned Data'!F90</f>
        <v>5410000000000</v>
      </c>
      <c r="M90" s="4">
        <f>'Cleaned Data'!G90</f>
        <v>19980</v>
      </c>
      <c r="N90" s="5" t="str">
        <f>'Cleaned Data'!H90</f>
        <v>Female</v>
      </c>
      <c r="O90" s="8" t="str">
        <f>'Cleaned Data'!I90</f>
        <v>None</v>
      </c>
      <c r="P90" s="5" t="str">
        <f>'Cleaned Data'!J90</f>
        <v>Ward 17</v>
      </c>
      <c r="Q90" s="5" t="str">
        <f t="shared" si="13"/>
        <v>Formal Settlement</v>
      </c>
      <c r="R90" s="5" t="str">
        <f>'Cleaned Data'!K90</f>
        <v>None</v>
      </c>
      <c r="S90" s="5" t="str">
        <f>'Cleaned Data'!L90</f>
        <v>Pending Verification</v>
      </c>
      <c r="T90" s="5" t="str">
        <f>'Cleaned Data'!M90</f>
        <v>None</v>
      </c>
      <c r="U90" s="5" t="str">
        <f>'Cleaned Data'!N90</f>
        <v>Q106</v>
      </c>
      <c r="V90" s="5" t="str">
        <f>'Cleaned Data'!O90</f>
        <v>Chris Coetzee</v>
      </c>
      <c r="W90" s="4">
        <f>'Cleaned Data'!P90</f>
        <v>46212</v>
      </c>
      <c r="X90" s="5" t="str">
        <f>'Cleaned Data'!Q90</f>
        <v>Home Affairs System Down For Maintenance During Visit</v>
      </c>
    </row>
    <row r="91" spans="1:24" x14ac:dyDescent="0.3">
      <c r="A91" s="5" t="str">
        <f>'Cleaned Data'!A91</f>
        <v>DHA-000837</v>
      </c>
      <c r="B91" s="4">
        <f>'Cleaned Data'!B91</f>
        <v>46115</v>
      </c>
      <c r="C91" s="6">
        <f t="shared" si="7"/>
        <v>3</v>
      </c>
      <c r="D91" s="6">
        <f t="shared" si="8"/>
        <v>4</v>
      </c>
      <c r="E91" s="6">
        <f t="shared" si="9"/>
        <v>2026</v>
      </c>
      <c r="F91" s="5" t="str">
        <f t="shared" si="10"/>
        <v>Home Affairs</v>
      </c>
      <c r="G91" s="5" t="str">
        <f>'Cleaned Data'!C91</f>
        <v>Home Affairs - ID Application</v>
      </c>
      <c r="H91" s="5" t="str">
        <f t="shared" si="11"/>
        <v xml:space="preserve"> ID Application</v>
      </c>
      <c r="I91" s="5" t="str">
        <f t="shared" si="12"/>
        <v>Evaton</v>
      </c>
      <c r="J91" s="5" t="str">
        <f>'Cleaned Data'!D91</f>
        <v>Evaton Sassa Office</v>
      </c>
      <c r="K91" s="5" t="str">
        <f>'Cleaned Data'!E91</f>
        <v>Sizwe Mokgadi</v>
      </c>
      <c r="L91" s="6">
        <f>'Cleaned Data'!F91</f>
        <v>9800000000000</v>
      </c>
      <c r="M91" s="4">
        <f>'Cleaned Data'!G91</f>
        <v>35812</v>
      </c>
      <c r="N91" s="5" t="str">
        <f>'Cleaned Data'!H91</f>
        <v>Female</v>
      </c>
      <c r="O91" s="8" t="str">
        <f>'Cleaned Data'!I91</f>
        <v>066 165 3987</v>
      </c>
      <c r="P91" s="5" t="str">
        <f>'Cleaned Data'!J91</f>
        <v>Ward 22</v>
      </c>
      <c r="Q91" s="5" t="str">
        <f t="shared" si="13"/>
        <v>Formal Settlement</v>
      </c>
      <c r="R91" s="5" t="str">
        <f>'Cleaned Data'!K91</f>
        <v>None</v>
      </c>
      <c r="S91" s="5" t="str">
        <f>'Cleaned Data'!L91</f>
        <v>Incomplete - Missing ID Copy</v>
      </c>
      <c r="T91" s="5" t="str">
        <f>'Cleaned Data'!M91</f>
        <v>Captured</v>
      </c>
      <c r="U91" s="5" t="str">
        <f>'Cleaned Data'!N91</f>
        <v>Q081</v>
      </c>
      <c r="V91" s="5" t="str">
        <f>'Cleaned Data'!O91</f>
        <v>Deon Radebe</v>
      </c>
      <c r="W91" s="4">
        <f>'Cleaned Data'!P91</f>
        <v>46098</v>
      </c>
      <c r="X91" s="5" t="str">
        <f>'Cleaned Data'!Q91</f>
        <v>Follow-Up Call Required To Confirm Banking Details</v>
      </c>
    </row>
    <row r="92" spans="1:24" x14ac:dyDescent="0.3">
      <c r="A92" s="5" t="str">
        <f>'Cleaned Data'!A92</f>
        <v>SASSA-000132</v>
      </c>
      <c r="B92" s="4">
        <f>'Cleaned Data'!B92</f>
        <v>46076</v>
      </c>
      <c r="C92" s="6">
        <f t="shared" si="7"/>
        <v>23</v>
      </c>
      <c r="D92" s="6">
        <f t="shared" si="8"/>
        <v>2</v>
      </c>
      <c r="E92" s="6">
        <f t="shared" si="9"/>
        <v>2026</v>
      </c>
      <c r="F92" s="5" t="str">
        <f t="shared" si="10"/>
        <v>SASSA</v>
      </c>
      <c r="G92" s="5" t="str">
        <f>'Cleaned Data'!C92</f>
        <v>SASSA - Grant Application</v>
      </c>
      <c r="H92" s="5" t="str">
        <f t="shared" si="11"/>
        <v xml:space="preserve"> Grant Application</v>
      </c>
      <c r="I92" s="5" t="str">
        <f t="shared" si="12"/>
        <v>Boipatong</v>
      </c>
      <c r="J92" s="5" t="str">
        <f>'Cleaned Data'!D92</f>
        <v>Boipatong Clinic</v>
      </c>
      <c r="K92" s="5" t="str">
        <f>'Cleaned Data'!E92</f>
        <v>Pieter Kruger</v>
      </c>
      <c r="L92" s="6">
        <f>'Cleaned Data'!F92</f>
        <v>6600000000000</v>
      </c>
      <c r="M92" s="4">
        <f>'Cleaned Data'!G92</f>
        <v>24189</v>
      </c>
      <c r="N92" s="5" t="str">
        <f>'Cleaned Data'!H92</f>
        <v>Female</v>
      </c>
      <c r="O92" s="8" t="str">
        <f>'Cleaned Data'!I92</f>
        <v>082 657 0609</v>
      </c>
      <c r="P92" s="5" t="str">
        <f>'Cleaned Data'!J92</f>
        <v>Ward 9</v>
      </c>
      <c r="Q92" s="5" t="str">
        <f t="shared" si="13"/>
        <v>Formal Settlement</v>
      </c>
      <c r="R92" s="5" t="str">
        <f>'Cleaned Data'!K92</f>
        <v>Foster Child Grant</v>
      </c>
      <c r="S92" s="5" t="str">
        <f>'Cleaned Data'!L92</f>
        <v>Complete</v>
      </c>
      <c r="T92" s="5" t="str">
        <f>'Cleaned Data'!M92</f>
        <v>Captured</v>
      </c>
      <c r="U92" s="5" t="str">
        <f>'Cleaned Data'!N92</f>
        <v>Q277</v>
      </c>
      <c r="V92" s="5" t="str">
        <f>'Cleaned Data'!O92</f>
        <v>None</v>
      </c>
      <c r="W92" s="4" t="str">
        <f>'Cleaned Data'!P92</f>
        <v>None</v>
      </c>
      <c r="X92" s="5" t="str">
        <f>'Cleaned Data'!Q92</f>
        <v>Home Affairs System Down For Maintenance During Visit</v>
      </c>
    </row>
    <row r="93" spans="1:24" x14ac:dyDescent="0.3">
      <c r="A93" s="5" t="str">
        <f>'Cleaned Data'!A93</f>
        <v>DHA-000872</v>
      </c>
      <c r="B93" s="4">
        <f>'Cleaned Data'!B93</f>
        <v>46153</v>
      </c>
      <c r="C93" s="6">
        <f t="shared" si="7"/>
        <v>11</v>
      </c>
      <c r="D93" s="6">
        <f t="shared" si="8"/>
        <v>5</v>
      </c>
      <c r="E93" s="6">
        <f t="shared" si="9"/>
        <v>2026</v>
      </c>
      <c r="F93" s="5" t="str">
        <f t="shared" si="10"/>
        <v>Home Affairs</v>
      </c>
      <c r="G93" s="5" t="str">
        <f>'Cleaned Data'!C93</f>
        <v>Home Affairs - Birth Certificate</v>
      </c>
      <c r="H93" s="5" t="str">
        <f t="shared" si="11"/>
        <v xml:space="preserve"> Birth Certificate</v>
      </c>
      <c r="I93" s="5" t="str">
        <f t="shared" si="12"/>
        <v>Sasolburg</v>
      </c>
      <c r="J93" s="5" t="str">
        <f>'Cleaned Data'!D93</f>
        <v>Sasolburg Home Affairs</v>
      </c>
      <c r="K93" s="5" t="str">
        <f>'Cleaned Data'!E93</f>
        <v>Grace Radebe</v>
      </c>
      <c r="L93" s="6">
        <f>'Cleaned Data'!F93</f>
        <v>8610000000000</v>
      </c>
      <c r="M93" s="4">
        <f>'Cleaned Data'!G93</f>
        <v>31611</v>
      </c>
      <c r="N93" s="5" t="str">
        <f>'Cleaned Data'!H93</f>
        <v>Female</v>
      </c>
      <c r="O93" s="8" t="str">
        <f>'Cleaned Data'!I93</f>
        <v>064 893 4265</v>
      </c>
      <c r="P93" s="5" t="str">
        <f>'Cleaned Data'!J93</f>
        <v>Ward 20</v>
      </c>
      <c r="Q93" s="5" t="str">
        <f t="shared" si="13"/>
        <v>Formal Settlement</v>
      </c>
      <c r="R93" s="5" t="str">
        <f>'Cleaned Data'!K93</f>
        <v>Older Persons Grant</v>
      </c>
      <c r="S93" s="5" t="str">
        <f>'Cleaned Data'!L93</f>
        <v>Complete</v>
      </c>
      <c r="T93" s="5" t="str">
        <f>'Cleaned Data'!M93</f>
        <v>Captured</v>
      </c>
      <c r="U93" s="5" t="str">
        <f>'Cleaned Data'!N93</f>
        <v>Q115</v>
      </c>
      <c r="V93" s="5" t="str">
        <f>'Cleaned Data'!O93</f>
        <v>Lerato Coetzee</v>
      </c>
      <c r="W93" s="4" t="str">
        <f>'Cleaned Data'!P93</f>
        <v>None</v>
      </c>
      <c r="X93" s="5" t="str">
        <f>'Cleaned Data'!Q93</f>
        <v>None</v>
      </c>
    </row>
    <row r="94" spans="1:24" x14ac:dyDescent="0.3">
      <c r="A94" s="5" t="str">
        <f>'Cleaned Data'!A94</f>
        <v>CLN-001003</v>
      </c>
      <c r="B94" s="4">
        <f>'Cleaned Data'!B94</f>
        <v>46068</v>
      </c>
      <c r="C94" s="6">
        <f t="shared" si="7"/>
        <v>15</v>
      </c>
      <c r="D94" s="6">
        <f t="shared" si="8"/>
        <v>2</v>
      </c>
      <c r="E94" s="6">
        <f t="shared" si="9"/>
        <v>2026</v>
      </c>
      <c r="F94" s="5" t="str">
        <f t="shared" si="10"/>
        <v>Clinic</v>
      </c>
      <c r="G94" s="5" t="str">
        <f>'Cleaned Data'!C94</f>
        <v>Clinic - General Consultation</v>
      </c>
      <c r="H94" s="5" t="str">
        <f t="shared" si="11"/>
        <v xml:space="preserve"> General Consultation</v>
      </c>
      <c r="I94" s="5" t="str">
        <f t="shared" si="12"/>
        <v>Three Rivers</v>
      </c>
      <c r="J94" s="5" t="str">
        <f>'Cleaned Data'!D94</f>
        <v>Three Rivers Clinic</v>
      </c>
      <c r="K94" s="5" t="str">
        <f>'Cleaned Data'!E94</f>
        <v>Mandla Mokoena</v>
      </c>
      <c r="L94" s="6">
        <f>'Cleaned Data'!F94</f>
        <v>6510000000000</v>
      </c>
      <c r="M94" s="4">
        <f>'Cleaned Data'!G94</f>
        <v>23899</v>
      </c>
      <c r="N94" s="5" t="str">
        <f>'Cleaned Data'!H94</f>
        <v>Male</v>
      </c>
      <c r="O94" s="8" t="str">
        <f>'Cleaned Data'!I94</f>
        <v>075 972 4381</v>
      </c>
      <c r="P94" s="5" t="str">
        <f>'Cleaned Data'!J94</f>
        <v>Ward 18</v>
      </c>
      <c r="Q94" s="5" t="str">
        <f t="shared" si="13"/>
        <v>Formal Settlement</v>
      </c>
      <c r="R94" s="5" t="str">
        <f>'Cleaned Data'!K94</f>
        <v>None</v>
      </c>
      <c r="S94" s="5" t="str">
        <f>'Cleaned Data'!L94</f>
        <v>Rejected</v>
      </c>
      <c r="T94" s="5" t="str">
        <f>'Cleaned Data'!M94</f>
        <v>Resolved</v>
      </c>
      <c r="U94" s="5" t="str">
        <f>'Cleaned Data'!N94</f>
        <v>Q217</v>
      </c>
      <c r="V94" s="5" t="str">
        <f>'Cleaned Data'!O94</f>
        <v>None</v>
      </c>
      <c r="W94" s="4" t="str">
        <f>'Cleaned Data'!P94</f>
        <v>None</v>
      </c>
      <c r="X94" s="5" t="str">
        <f>'Cleaned Data'!Q94</f>
        <v>Incorrect ID Number Provided Initially, Corrected</v>
      </c>
    </row>
    <row r="95" spans="1:24" x14ac:dyDescent="0.3">
      <c r="A95" s="5" t="str">
        <f>'Cleaned Data'!A95</f>
        <v>DHA-000689</v>
      </c>
      <c r="B95" s="4">
        <f>'Cleaned Data'!B95</f>
        <v>46097</v>
      </c>
      <c r="C95" s="6">
        <f t="shared" si="7"/>
        <v>16</v>
      </c>
      <c r="D95" s="6">
        <f t="shared" si="8"/>
        <v>3</v>
      </c>
      <c r="E95" s="6">
        <f t="shared" si="9"/>
        <v>2026</v>
      </c>
      <c r="F95" s="5" t="str">
        <f t="shared" si="10"/>
        <v>Home Affairs</v>
      </c>
      <c r="G95" s="5" t="str">
        <f>'Cleaned Data'!C95</f>
        <v>Home Affairs - ID Application</v>
      </c>
      <c r="H95" s="5" t="str">
        <f t="shared" si="11"/>
        <v xml:space="preserve"> ID Application</v>
      </c>
      <c r="I95" s="5" t="str">
        <f t="shared" si="12"/>
        <v>Meyerton</v>
      </c>
      <c r="J95" s="5" t="str">
        <f>'Cleaned Data'!D95</f>
        <v>Meyerton Municipal Office</v>
      </c>
      <c r="K95" s="5" t="str">
        <f>'Cleaned Data'!E95</f>
        <v>Tumelo Pretorius</v>
      </c>
      <c r="L95" s="6">
        <f>'Cleaned Data'!F95</f>
        <v>8100000000000</v>
      </c>
      <c r="M95" s="4">
        <f>'Cleaned Data'!G95</f>
        <v>29709</v>
      </c>
      <c r="N95" s="5" t="str">
        <f>'Cleaned Data'!H95</f>
        <v>Female</v>
      </c>
      <c r="O95" s="8" t="str">
        <f>'Cleaned Data'!I95</f>
        <v>None</v>
      </c>
      <c r="P95" s="5" t="str">
        <f>'Cleaned Data'!J95</f>
        <v>Ward 9</v>
      </c>
      <c r="Q95" s="5" t="str">
        <f t="shared" si="13"/>
        <v>Formal Settlement</v>
      </c>
      <c r="R95" s="5" t="str">
        <f>'Cleaned Data'!K95</f>
        <v>None</v>
      </c>
      <c r="S95" s="5" t="str">
        <f>'Cleaned Data'!L95</f>
        <v>None</v>
      </c>
      <c r="T95" s="5" t="str">
        <f>'Cleaned Data'!M95</f>
        <v>Awaiting Documents</v>
      </c>
      <c r="U95" s="5" t="str">
        <f>'Cleaned Data'!N95</f>
        <v>Q024</v>
      </c>
      <c r="V95" s="5" t="str">
        <f>'Cleaned Data'!O95</f>
        <v>Werner Khumalo</v>
      </c>
      <c r="W95" s="4" t="str">
        <f>'Cleaned Data'!P95</f>
        <v>None</v>
      </c>
      <c r="X95" s="5" t="str">
        <f>'Cleaned Data'!Q95</f>
        <v>Applicant Is A Minor, Guardian Present And Documented</v>
      </c>
    </row>
    <row r="96" spans="1:24" x14ac:dyDescent="0.3">
      <c r="A96" s="5" t="str">
        <f>'Cleaned Data'!A96</f>
        <v>CLN-000624</v>
      </c>
      <c r="B96" s="4">
        <f>'Cleaned Data'!B96</f>
        <v>46036</v>
      </c>
      <c r="C96" s="6">
        <f t="shared" si="7"/>
        <v>14</v>
      </c>
      <c r="D96" s="6">
        <f t="shared" si="8"/>
        <v>1</v>
      </c>
      <c r="E96" s="6">
        <f t="shared" si="9"/>
        <v>2026</v>
      </c>
      <c r="F96" s="5" t="str">
        <f t="shared" si="10"/>
        <v>Clinic</v>
      </c>
      <c r="G96" s="5" t="str">
        <f>'Cleaned Data'!C96</f>
        <v>Clinic - Chronic Medication Collection</v>
      </c>
      <c r="H96" s="5" t="str">
        <f t="shared" si="11"/>
        <v xml:space="preserve"> Chronic Medication Collection</v>
      </c>
      <c r="I96" s="5" t="str">
        <f t="shared" si="12"/>
        <v>Emfuleni</v>
      </c>
      <c r="J96" s="5" t="str">
        <f>'Cleaned Data'!D96</f>
        <v>Emfuleni Municipal Office</v>
      </c>
      <c r="K96" s="5" t="str">
        <f>'Cleaned Data'!E96</f>
        <v>Refilwe Nkosi</v>
      </c>
      <c r="L96" s="6">
        <f>'Cleaned Data'!F96</f>
        <v>5710000000000</v>
      </c>
      <c r="M96" s="4">
        <f>'Cleaned Data'!G96</f>
        <v>21032</v>
      </c>
      <c r="N96" s="5" t="str">
        <f>'Cleaned Data'!H96</f>
        <v>Male</v>
      </c>
      <c r="O96" s="8" t="str">
        <f>'Cleaned Data'!I96</f>
        <v>076 530 7645</v>
      </c>
      <c r="P96" s="5" t="str">
        <f>'Cleaned Data'!J96</f>
        <v>Ward 22</v>
      </c>
      <c r="Q96" s="5" t="str">
        <f t="shared" si="13"/>
        <v>Formal Settlement</v>
      </c>
      <c r="R96" s="5" t="str">
        <f>'Cleaned Data'!K96</f>
        <v>None</v>
      </c>
      <c r="S96" s="5" t="str">
        <f>'Cleaned Data'!L96</f>
        <v>Awaiting Home Affairs Confirmation</v>
      </c>
      <c r="T96" s="5" t="str">
        <f>'Cleaned Data'!M96</f>
        <v>Pending</v>
      </c>
      <c r="U96" s="5" t="str">
        <f>'Cleaned Data'!N96</f>
        <v>None</v>
      </c>
      <c r="V96" s="5" t="str">
        <f>'Cleaned Data'!O96</f>
        <v>Chris Coetzee</v>
      </c>
      <c r="W96" s="4">
        <f>'Cleaned Data'!P96</f>
        <v>46039</v>
      </c>
      <c r="X96" s="5" t="str">
        <f>'Cleaned Data'!Q96</f>
        <v>Grant Payment Query - Referred To Sassa Call Centre</v>
      </c>
    </row>
    <row r="97" spans="1:24" x14ac:dyDescent="0.3">
      <c r="A97" s="5" t="str">
        <f>'Cleaned Data'!A97</f>
        <v>DHA-000717</v>
      </c>
      <c r="B97" s="4">
        <f>'Cleaned Data'!B97</f>
        <v>46026</v>
      </c>
      <c r="C97" s="6">
        <f t="shared" si="7"/>
        <v>4</v>
      </c>
      <c r="D97" s="6">
        <f t="shared" si="8"/>
        <v>1</v>
      </c>
      <c r="E97" s="6">
        <f t="shared" si="9"/>
        <v>2026</v>
      </c>
      <c r="F97" s="5" t="str">
        <f t="shared" si="10"/>
        <v>Home Affairs</v>
      </c>
      <c r="G97" s="5" t="str">
        <f>'Cleaned Data'!C97</f>
        <v>Home Affairs - ID Application</v>
      </c>
      <c r="H97" s="5" t="str">
        <f t="shared" si="11"/>
        <v xml:space="preserve"> ID Application</v>
      </c>
      <c r="I97" s="5" t="str">
        <f t="shared" si="12"/>
        <v>Sasolburg</v>
      </c>
      <c r="J97" s="5" t="str">
        <f>'Cleaned Data'!D97</f>
        <v>Sasolburg Home Affairs</v>
      </c>
      <c r="K97" s="5" t="str">
        <f>'Cleaned Data'!E97</f>
        <v>Elizabeth Van Der Merwe</v>
      </c>
      <c r="L97" s="6">
        <f>'Cleaned Data'!F97</f>
        <v>8910000000000</v>
      </c>
      <c r="M97" s="4">
        <f>'Cleaned Data'!G97</f>
        <v>32753</v>
      </c>
      <c r="N97" s="5" t="str">
        <f>'Cleaned Data'!H97</f>
        <v>Female</v>
      </c>
      <c r="O97" s="8" t="str">
        <f>'Cleaned Data'!I97</f>
        <v>None</v>
      </c>
      <c r="P97" s="5" t="str">
        <f>'Cleaned Data'!J97</f>
        <v>Ward 22</v>
      </c>
      <c r="Q97" s="5" t="str">
        <f t="shared" si="13"/>
        <v>Formal Settlement</v>
      </c>
      <c r="R97" s="5" t="str">
        <f>'Cleaned Data'!K97</f>
        <v>None</v>
      </c>
      <c r="S97" s="5" t="str">
        <f>'Cleaned Data'!L97</f>
        <v>Awaiting Home Affairs Confirmation</v>
      </c>
      <c r="T97" s="5" t="str">
        <f>'Cleaned Data'!M97</f>
        <v>Awaiting Documents</v>
      </c>
      <c r="U97" s="5" t="str">
        <f>'Cleaned Data'!N97</f>
        <v>Q110</v>
      </c>
      <c r="V97" s="5" t="str">
        <f>'Cleaned Data'!O97</f>
        <v>Palesa Nel</v>
      </c>
      <c r="W97" s="4">
        <f>'Cleaned Data'!P97</f>
        <v>46040</v>
      </c>
      <c r="X97" s="5" t="str">
        <f>'Cleaned Data'!Q97</f>
        <v>Biometric Capture Failed, Rescheduled</v>
      </c>
    </row>
    <row r="98" spans="1:24" x14ac:dyDescent="0.3">
      <c r="A98" s="5" t="str">
        <f>'Cleaned Data'!A98</f>
        <v>SASSA-000280</v>
      </c>
      <c r="B98" s="4">
        <f>'Cleaned Data'!B98</f>
        <v>46226</v>
      </c>
      <c r="C98" s="6">
        <f t="shared" si="7"/>
        <v>23</v>
      </c>
      <c r="D98" s="6">
        <f t="shared" si="8"/>
        <v>7</v>
      </c>
      <c r="E98" s="6">
        <f t="shared" si="9"/>
        <v>2026</v>
      </c>
      <c r="F98" s="5" t="str">
        <f t="shared" si="10"/>
        <v>SASSA</v>
      </c>
      <c r="G98" s="5" t="str">
        <f>'Cleaned Data'!C98</f>
        <v>SASSA - Grant Status Enquiry</v>
      </c>
      <c r="H98" s="5" t="str">
        <f t="shared" si="11"/>
        <v xml:space="preserve"> Grant Status Enquiry</v>
      </c>
      <c r="I98" s="5" t="str">
        <f t="shared" si="12"/>
        <v>Sebokeng</v>
      </c>
      <c r="J98" s="5" t="str">
        <f>'Cleaned Data'!D98</f>
        <v>Sebokeng Sassa Office</v>
      </c>
      <c r="K98" s="5" t="str">
        <f>'Cleaned Data'!E98</f>
        <v>Johannes Mokoena</v>
      </c>
      <c r="L98" s="6">
        <f>'Cleaned Data'!F98</f>
        <v>5410000000000</v>
      </c>
      <c r="M98" s="4">
        <f>'Cleaned Data'!G98</f>
        <v>19928</v>
      </c>
      <c r="N98" s="5" t="str">
        <f>'Cleaned Data'!H98</f>
        <v>Female</v>
      </c>
      <c r="O98" s="8" t="str">
        <f>'Cleaned Data'!I98</f>
        <v>076 761 1530</v>
      </c>
      <c r="P98" s="5" t="str">
        <f>'Cleaned Data'!J98</f>
        <v>Ward 3 (Informal Settlement)</v>
      </c>
      <c r="Q98" s="5" t="str">
        <f t="shared" si="13"/>
        <v>Informal Settlement</v>
      </c>
      <c r="R98" s="5" t="str">
        <f>'Cleaned Data'!K98</f>
        <v>None</v>
      </c>
      <c r="S98" s="5" t="str">
        <f>'Cleaned Data'!L98</f>
        <v>Complete</v>
      </c>
      <c r="T98" s="5" t="str">
        <f>'Cleaned Data'!M98</f>
        <v>Captured</v>
      </c>
      <c r="U98" s="5" t="str">
        <f>'Cleaned Data'!N98</f>
        <v>None</v>
      </c>
      <c r="V98" s="5" t="str">
        <f>'Cleaned Data'!O98</f>
        <v>Lerato Khumalo</v>
      </c>
      <c r="W98" s="4" t="str">
        <f>'Cleaned Data'!P98</f>
        <v>None</v>
      </c>
      <c r="X98" s="5" t="str">
        <f>'Cleaned Data'!Q98</f>
        <v>None</v>
      </c>
    </row>
    <row r="99" spans="1:24" x14ac:dyDescent="0.3">
      <c r="A99" s="5" t="str">
        <f>'Cleaned Data'!A99</f>
        <v>SASSA-000877</v>
      </c>
      <c r="B99" s="4">
        <f>'Cleaned Data'!B99</f>
        <v>46302</v>
      </c>
      <c r="C99" s="6">
        <f t="shared" si="7"/>
        <v>7</v>
      </c>
      <c r="D99" s="6">
        <f t="shared" si="8"/>
        <v>10</v>
      </c>
      <c r="E99" s="6">
        <f t="shared" si="9"/>
        <v>2026</v>
      </c>
      <c r="F99" s="5" t="str">
        <f t="shared" si="10"/>
        <v>SASSA</v>
      </c>
      <c r="G99" s="5" t="str">
        <f>'Cleaned Data'!C99</f>
        <v>SASSA - Grant Application</v>
      </c>
      <c r="H99" s="5" t="str">
        <f t="shared" si="11"/>
        <v xml:space="preserve"> Grant Application</v>
      </c>
      <c r="I99" s="5" t="str">
        <f t="shared" si="12"/>
        <v>Vanderbijlpark</v>
      </c>
      <c r="J99" s="5" t="str">
        <f>'Cleaned Data'!D99</f>
        <v>Vanderbijlpark Home Affairs</v>
      </c>
      <c r="K99" s="5" t="str">
        <f>'Cleaned Data'!E99</f>
        <v>Sizwe Molefe</v>
      </c>
      <c r="L99" s="6">
        <f>'Cleaned Data'!F99</f>
        <v>1900000000000</v>
      </c>
      <c r="M99" s="4">
        <f>'Cleaned Data'!G99</f>
        <v>43581</v>
      </c>
      <c r="N99" s="5" t="str">
        <f>'Cleaned Data'!H99</f>
        <v>Female</v>
      </c>
      <c r="O99" s="8" t="str">
        <f>'Cleaned Data'!I99</f>
        <v>075 180 3463</v>
      </c>
      <c r="P99" s="5" t="str">
        <f>'Cleaned Data'!J99</f>
        <v>Ward 24</v>
      </c>
      <c r="Q99" s="5" t="str">
        <f t="shared" si="13"/>
        <v>Formal Settlement</v>
      </c>
      <c r="R99" s="5" t="str">
        <f>'Cleaned Data'!K99</f>
        <v>Care Dependency Grant</v>
      </c>
      <c r="S99" s="5" t="str">
        <f>'Cleaned Data'!L99</f>
        <v>Pending Verification</v>
      </c>
      <c r="T99" s="5" t="str">
        <f>'Cleaned Data'!M99</f>
        <v>Re-opened</v>
      </c>
      <c r="U99" s="5" t="str">
        <f>'Cleaned Data'!N99</f>
        <v>Q009</v>
      </c>
      <c r="V99" s="5" t="str">
        <f>'Cleaned Data'!O99</f>
        <v>Busisiwe Coetzee</v>
      </c>
      <c r="W99" s="4">
        <f>'Cleaned Data'!P99</f>
        <v>46217</v>
      </c>
      <c r="X99" s="5" t="str">
        <f>'Cleaned Data'!Q99</f>
        <v>Biometric Capture Failed, Rescheduled</v>
      </c>
    </row>
    <row r="100" spans="1:24" x14ac:dyDescent="0.3">
      <c r="A100" s="5" t="str">
        <f>'Cleaned Data'!A100</f>
        <v>DHA-000794</v>
      </c>
      <c r="B100" s="4" t="str">
        <f>'Cleaned Data'!B100</f>
        <v>None</v>
      </c>
      <c r="C100" s="6" t="str">
        <f t="shared" si="7"/>
        <v>None</v>
      </c>
      <c r="D100" s="6" t="str">
        <f t="shared" si="8"/>
        <v>None</v>
      </c>
      <c r="E100" s="6" t="str">
        <f t="shared" si="9"/>
        <v>None</v>
      </c>
      <c r="F100" s="5" t="str">
        <f t="shared" si="10"/>
        <v>Home Affairs</v>
      </c>
      <c r="G100" s="5" t="str">
        <f>'Cleaned Data'!C100</f>
        <v>Home Affairs - ID Application</v>
      </c>
      <c r="H100" s="5" t="str">
        <f t="shared" si="11"/>
        <v xml:space="preserve"> ID Application</v>
      </c>
      <c r="I100" s="5" t="str">
        <f t="shared" si="12"/>
        <v>Three Rivers</v>
      </c>
      <c r="J100" s="5" t="str">
        <f>'Cleaned Data'!D100</f>
        <v>Three Rivers Clinic</v>
      </c>
      <c r="K100" s="5" t="str">
        <f>'Cleaned Data'!E100</f>
        <v>Sipho Mahlangu</v>
      </c>
      <c r="L100" s="6">
        <f>'Cleaned Data'!F100</f>
        <v>9110000000000</v>
      </c>
      <c r="M100" s="4">
        <f>'Cleaned Data'!G100</f>
        <v>33466</v>
      </c>
      <c r="N100" s="5" t="str">
        <f>'Cleaned Data'!H100</f>
        <v>Female</v>
      </c>
      <c r="O100" s="8" t="str">
        <f>'Cleaned Data'!I100</f>
        <v>070 723 2815</v>
      </c>
      <c r="P100" s="5" t="str">
        <f>'Cleaned Data'!J100</f>
        <v>Ward 2</v>
      </c>
      <c r="Q100" s="5" t="str">
        <f t="shared" si="13"/>
        <v>Formal Settlement</v>
      </c>
      <c r="R100" s="5" t="str">
        <f>'Cleaned Data'!K100</f>
        <v>None</v>
      </c>
      <c r="S100" s="5" t="str">
        <f>'Cleaned Data'!L100</f>
        <v>Pending Verification</v>
      </c>
      <c r="T100" s="5" t="str">
        <f>'Cleaned Data'!M100</f>
        <v>None</v>
      </c>
      <c r="U100" s="5" t="str">
        <f>'Cleaned Data'!N100</f>
        <v>Q084</v>
      </c>
      <c r="V100" s="5" t="str">
        <f>'Cleaned Data'!O100</f>
        <v>Zanele Mahlangu</v>
      </c>
      <c r="W100" s="4" t="str">
        <f>'Cleaned Data'!P100</f>
        <v>None</v>
      </c>
      <c r="X100" s="5" t="str">
        <f>'Cleaned Data'!Q100</f>
        <v>Interpreter Required - Assisted In Sesotho</v>
      </c>
    </row>
    <row r="101" spans="1:24" x14ac:dyDescent="0.3">
      <c r="A101" s="5" t="str">
        <f>'Cleaned Data'!A101</f>
        <v>MUN-000645</v>
      </c>
      <c r="B101" s="4">
        <f>'Cleaned Data'!B101</f>
        <v>46049</v>
      </c>
      <c r="C101" s="6">
        <f t="shared" si="7"/>
        <v>27</v>
      </c>
      <c r="D101" s="6">
        <f t="shared" si="8"/>
        <v>1</v>
      </c>
      <c r="E101" s="6">
        <f t="shared" si="9"/>
        <v>2026</v>
      </c>
      <c r="F101" s="5" t="str">
        <f t="shared" si="10"/>
        <v>Municipal</v>
      </c>
      <c r="G101" s="5" t="str">
        <f>'Cleaned Data'!C101</f>
        <v>Municipal - Account Query</v>
      </c>
      <c r="H101" s="5" t="str">
        <f t="shared" si="11"/>
        <v xml:space="preserve"> Account Query</v>
      </c>
      <c r="I101" s="5" t="str">
        <f t="shared" si="12"/>
        <v>Emfuleni</v>
      </c>
      <c r="J101" s="5" t="str">
        <f>'Cleaned Data'!D101</f>
        <v>Emfuleni Municipal Office</v>
      </c>
      <c r="K101" s="5" t="str">
        <f>'Cleaned Data'!E101</f>
        <v>Refilwe Fourie</v>
      </c>
      <c r="L101" s="6">
        <f>'Cleaned Data'!F101</f>
        <v>5610000000000</v>
      </c>
      <c r="M101" s="4">
        <f>'Cleaned Data'!G101</f>
        <v>20614</v>
      </c>
      <c r="N101" s="5" t="str">
        <f>'Cleaned Data'!H101</f>
        <v>Female</v>
      </c>
      <c r="O101" s="8" t="str">
        <f>'Cleaned Data'!I101</f>
        <v>067 951 4261</v>
      </c>
      <c r="P101" s="5" t="str">
        <f>'Cleaned Data'!J101</f>
        <v>Ward 3 (Informal Settlement)</v>
      </c>
      <c r="Q101" s="5" t="str">
        <f t="shared" si="13"/>
        <v>Informal Settlement</v>
      </c>
      <c r="R101" s="5" t="str">
        <f>'Cleaned Data'!K101</f>
        <v>None</v>
      </c>
      <c r="S101" s="5" t="str">
        <f>'Cleaned Data'!L101</f>
        <v>Pending Verification</v>
      </c>
      <c r="T101" s="5" t="str">
        <f>'Cleaned Data'!M101</f>
        <v>Captured</v>
      </c>
      <c r="U101" s="5" t="str">
        <f>'Cleaned Data'!N101</f>
        <v>Q094</v>
      </c>
      <c r="V101" s="5" t="str">
        <f>'Cleaned Data'!O101</f>
        <v>Palesa Radebe</v>
      </c>
      <c r="W101" s="4">
        <f>'Cleaned Data'!P101</f>
        <v>46070</v>
      </c>
      <c r="X101" s="5" t="str">
        <f>'Cleaned Data'!Q101</f>
        <v>Home Affairs System Down For Maintenance During Visit</v>
      </c>
    </row>
    <row r="102" spans="1:24" x14ac:dyDescent="0.3">
      <c r="A102" s="5" t="str">
        <f>'Cleaned Data'!A102</f>
        <v>MUN-000849</v>
      </c>
      <c r="B102" s="4">
        <f>'Cleaned Data'!B102</f>
        <v>46016</v>
      </c>
      <c r="C102" s="6">
        <f t="shared" si="7"/>
        <v>25</v>
      </c>
      <c r="D102" s="6">
        <f t="shared" si="8"/>
        <v>12</v>
      </c>
      <c r="E102" s="6">
        <f t="shared" si="9"/>
        <v>2025</v>
      </c>
      <c r="F102" s="5" t="str">
        <f t="shared" si="10"/>
        <v>Municipal</v>
      </c>
      <c r="G102" s="5" t="str">
        <f>'Cleaned Data'!C102</f>
        <v>Municipal - Account Query</v>
      </c>
      <c r="H102" s="5" t="str">
        <f t="shared" si="11"/>
        <v xml:space="preserve"> Account Query</v>
      </c>
      <c r="I102" s="5" t="str">
        <f t="shared" si="12"/>
        <v>Evaton</v>
      </c>
      <c r="J102" s="5" t="str">
        <f>'Cleaned Data'!D102</f>
        <v>Evaton Sassa Office</v>
      </c>
      <c r="K102" s="5" t="str">
        <f>'Cleaned Data'!E102</f>
        <v>Bongani Radebe</v>
      </c>
      <c r="L102" s="6">
        <f>'Cleaned Data'!F102</f>
        <v>4710000000000</v>
      </c>
      <c r="M102" s="4">
        <f>'Cleaned Data'!G102</f>
        <v>17325</v>
      </c>
      <c r="N102" s="5" t="str">
        <f>'Cleaned Data'!H102</f>
        <v>Male</v>
      </c>
      <c r="O102" s="8" t="str">
        <f>'Cleaned Data'!I102</f>
        <v>078 783 2336</v>
      </c>
      <c r="P102" s="5" t="str">
        <f>'Cleaned Data'!J102</f>
        <v>Ward 5</v>
      </c>
      <c r="Q102" s="5" t="str">
        <f t="shared" si="13"/>
        <v>Formal Settlement</v>
      </c>
      <c r="R102" s="5" t="str">
        <f>'Cleaned Data'!K102</f>
        <v>None</v>
      </c>
      <c r="S102" s="5" t="str">
        <f>'Cleaned Data'!L102</f>
        <v>Complete</v>
      </c>
      <c r="T102" s="5" t="str">
        <f>'Cleaned Data'!M102</f>
        <v>Awaiting Documents</v>
      </c>
      <c r="U102" s="5" t="str">
        <f>'Cleaned Data'!N102</f>
        <v>Q284</v>
      </c>
      <c r="V102" s="5" t="str">
        <f>'Cleaned Data'!O102</f>
        <v>Zanele Nel</v>
      </c>
      <c r="W102" s="4" t="str">
        <f>'Cleaned Data'!P102</f>
        <v>None</v>
      </c>
      <c r="X102" s="5" t="str">
        <f>'Cleaned Data'!Q102</f>
        <v>Urgent Case - Fast-Tracked Per Supervisor Approval</v>
      </c>
    </row>
    <row r="103" spans="1:24" x14ac:dyDescent="0.3">
      <c r="A103" s="5" t="str">
        <f>'Cleaned Data'!A103</f>
        <v>DHA-000478</v>
      </c>
      <c r="B103" s="4">
        <f>'Cleaned Data'!B103</f>
        <v>46076</v>
      </c>
      <c r="C103" s="6">
        <f t="shared" si="7"/>
        <v>23</v>
      </c>
      <c r="D103" s="6">
        <f t="shared" si="8"/>
        <v>2</v>
      </c>
      <c r="E103" s="6">
        <f t="shared" si="9"/>
        <v>2026</v>
      </c>
      <c r="F103" s="5" t="str">
        <f t="shared" si="10"/>
        <v>Home Affairs</v>
      </c>
      <c r="G103" s="5" t="str">
        <f>'Cleaned Data'!C103</f>
        <v>Home Affairs - Birth Certificate</v>
      </c>
      <c r="H103" s="5" t="str">
        <f t="shared" si="11"/>
        <v xml:space="preserve"> Birth Certificate</v>
      </c>
      <c r="I103" s="5" t="str">
        <f t="shared" si="12"/>
        <v>Meyerton</v>
      </c>
      <c r="J103" s="5" t="str">
        <f>'Cleaned Data'!D103</f>
        <v>Meyerton Municipal Office</v>
      </c>
      <c r="K103" s="5" t="str">
        <f>'Cleaned Data'!E103</f>
        <v>None</v>
      </c>
      <c r="L103" s="6">
        <f>'Cleaned Data'!F103</f>
        <v>5300000000000</v>
      </c>
      <c r="M103" s="4">
        <f>'Cleaned Data'!G103</f>
        <v>19446</v>
      </c>
      <c r="N103" s="5" t="str">
        <f>'Cleaned Data'!H103</f>
        <v>Male</v>
      </c>
      <c r="O103" s="8" t="str">
        <f>'Cleaned Data'!I103</f>
        <v>077 732 4180</v>
      </c>
      <c r="P103" s="5" t="str">
        <f>'Cleaned Data'!J103</f>
        <v>Ward 21</v>
      </c>
      <c r="Q103" s="5" t="str">
        <f t="shared" si="13"/>
        <v>Formal Settlement</v>
      </c>
      <c r="R103" s="5" t="str">
        <f>'Cleaned Data'!K103</f>
        <v>None</v>
      </c>
      <c r="S103" s="5" t="str">
        <f>'Cleaned Data'!L103</f>
        <v>Under Review</v>
      </c>
      <c r="T103" s="5" t="str">
        <f>'Cleaned Data'!M103</f>
        <v>Resolved</v>
      </c>
      <c r="U103" s="5" t="str">
        <f>'Cleaned Data'!N103</f>
        <v>Q291</v>
      </c>
      <c r="V103" s="5" t="str">
        <f>'Cleaned Data'!O103</f>
        <v>Busisiwe Radebe</v>
      </c>
      <c r="W103" s="4" t="str">
        <f>'Cleaned Data'!P103</f>
        <v>None</v>
      </c>
      <c r="X103" s="5" t="str">
        <f>'Cleaned Data'!Q103</f>
        <v>Interpreter Required - Assisted In Sesotho</v>
      </c>
    </row>
    <row r="104" spans="1:24" x14ac:dyDescent="0.3">
      <c r="A104" s="5" t="str">
        <f>'Cleaned Data'!A104</f>
        <v>DHA-000811</v>
      </c>
      <c r="B104" s="4">
        <f>'Cleaned Data'!B104</f>
        <v>46131</v>
      </c>
      <c r="C104" s="6">
        <f t="shared" si="7"/>
        <v>19</v>
      </c>
      <c r="D104" s="6">
        <f t="shared" si="8"/>
        <v>4</v>
      </c>
      <c r="E104" s="6">
        <f t="shared" si="9"/>
        <v>2026</v>
      </c>
      <c r="F104" s="5" t="str">
        <f t="shared" si="10"/>
        <v>Home Affairs</v>
      </c>
      <c r="G104" s="5" t="str">
        <f>'Cleaned Data'!C104</f>
        <v>Home Affairs - ID Application</v>
      </c>
      <c r="H104" s="5" t="str">
        <f t="shared" si="11"/>
        <v xml:space="preserve"> ID Application</v>
      </c>
      <c r="I104" s="5" t="str">
        <f t="shared" si="12"/>
        <v>Evaton</v>
      </c>
      <c r="J104" s="5" t="str">
        <f>'Cleaned Data'!D104</f>
        <v>Evaton Sassa Office</v>
      </c>
      <c r="K104" s="5" t="str">
        <f>'Cleaned Data'!E104</f>
        <v>Elizabeth Molefe</v>
      </c>
      <c r="L104" s="6">
        <f>'Cleaned Data'!F104</f>
        <v>9000000000000</v>
      </c>
      <c r="M104" s="4">
        <f>'Cleaned Data'!G104</f>
        <v>33119</v>
      </c>
      <c r="N104" s="5" t="str">
        <f>'Cleaned Data'!H104</f>
        <v>Male</v>
      </c>
      <c r="O104" s="8" t="str">
        <f>'Cleaned Data'!I104</f>
        <v>None</v>
      </c>
      <c r="P104" s="5" t="str">
        <f>'Cleaned Data'!J104</f>
        <v>Ward 16</v>
      </c>
      <c r="Q104" s="5" t="str">
        <f t="shared" si="13"/>
        <v>Formal Settlement</v>
      </c>
      <c r="R104" s="5" t="str">
        <f>'Cleaned Data'!K104</f>
        <v>None</v>
      </c>
      <c r="S104" s="5" t="str">
        <f>'Cleaned Data'!L104</f>
        <v>Under Review</v>
      </c>
      <c r="T104" s="5" t="str">
        <f>'Cleaned Data'!M104</f>
        <v>Re-opened</v>
      </c>
      <c r="U104" s="5" t="str">
        <f>'Cleaned Data'!N104</f>
        <v>None</v>
      </c>
      <c r="V104" s="5" t="str">
        <f>'Cleaned Data'!O104</f>
        <v>Chris Sithole</v>
      </c>
      <c r="W104" s="4" t="str">
        <f>'Cleaned Data'!P104</f>
        <v>None</v>
      </c>
      <c r="X104" s="5" t="str">
        <f>'Cleaned Data'!Q104</f>
        <v>Applicant Is A Minor, Guardian Present And Documented</v>
      </c>
    </row>
    <row r="105" spans="1:24" x14ac:dyDescent="0.3">
      <c r="A105" s="5" t="str">
        <f>'Cleaned Data'!A105</f>
        <v>SASSA-000588</v>
      </c>
      <c r="B105" s="4">
        <f>'Cleaned Data'!B105</f>
        <v>46121</v>
      </c>
      <c r="C105" s="6">
        <f t="shared" si="7"/>
        <v>9</v>
      </c>
      <c r="D105" s="6">
        <f t="shared" si="8"/>
        <v>4</v>
      </c>
      <c r="E105" s="6">
        <f t="shared" si="9"/>
        <v>2026</v>
      </c>
      <c r="F105" s="5" t="str">
        <f t="shared" si="10"/>
        <v>SASSA</v>
      </c>
      <c r="G105" s="5" t="str">
        <f>'Cleaned Data'!C105</f>
        <v>SASSA - Grant Application</v>
      </c>
      <c r="H105" s="5" t="str">
        <f t="shared" si="11"/>
        <v xml:space="preserve"> Grant Application</v>
      </c>
      <c r="I105" s="5" t="str">
        <f t="shared" si="12"/>
        <v>Vanderbijlpark</v>
      </c>
      <c r="J105" s="5" t="str">
        <f>'Cleaned Data'!D105</f>
        <v>Vanderbijlpark Home Affairs</v>
      </c>
      <c r="K105" s="5" t="str">
        <f>'Cleaned Data'!E105</f>
        <v>Pieter Sithole</v>
      </c>
      <c r="L105" s="6" t="str">
        <f>'Cleaned Data'!F105</f>
        <v>None</v>
      </c>
      <c r="M105" s="4">
        <f>'Cleaned Data'!G105</f>
        <v>15173</v>
      </c>
      <c r="N105" s="5" t="str">
        <f>'Cleaned Data'!H105</f>
        <v>Male</v>
      </c>
      <c r="O105" s="8" t="str">
        <f>'Cleaned Data'!I105</f>
        <v>None</v>
      </c>
      <c r="P105" s="5" t="str">
        <f>'Cleaned Data'!J105</f>
        <v>Ward 22</v>
      </c>
      <c r="Q105" s="5" t="str">
        <f t="shared" si="13"/>
        <v>Formal Settlement</v>
      </c>
      <c r="R105" s="5" t="str">
        <f>'Cleaned Data'!K105</f>
        <v>SRD Grant</v>
      </c>
      <c r="S105" s="5" t="str">
        <f>'Cleaned Data'!L105</f>
        <v>Approved</v>
      </c>
      <c r="T105" s="5" t="str">
        <f>'Cleaned Data'!M105</f>
        <v>Awaiting Documents</v>
      </c>
      <c r="U105" s="5" t="str">
        <f>'Cleaned Data'!N105</f>
        <v>Q245</v>
      </c>
      <c r="V105" s="5" t="str">
        <f>'Cleaned Data'!O105</f>
        <v>Palesa Mahlangu</v>
      </c>
      <c r="W105" s="4" t="str">
        <f>'Cleaned Data'!P105</f>
        <v>None</v>
      </c>
      <c r="X105" s="5" t="str">
        <f>'Cleaned Data'!Q105</f>
        <v>System Offline - Captured Manually, Will Upload Later</v>
      </c>
    </row>
    <row r="106" spans="1:24" x14ac:dyDescent="0.3">
      <c r="A106" s="5" t="str">
        <f>'Cleaned Data'!A106</f>
        <v>CLN-000797</v>
      </c>
      <c r="B106" s="4">
        <f>'Cleaned Data'!B106</f>
        <v>46125</v>
      </c>
      <c r="C106" s="6">
        <f t="shared" si="7"/>
        <v>13</v>
      </c>
      <c r="D106" s="6">
        <f t="shared" si="8"/>
        <v>4</v>
      </c>
      <c r="E106" s="6">
        <f t="shared" si="9"/>
        <v>2026</v>
      </c>
      <c r="F106" s="5" t="str">
        <f t="shared" si="10"/>
        <v>Clinic</v>
      </c>
      <c r="G106" s="5" t="str">
        <f>'Cleaned Data'!C106</f>
        <v>Clinic - Immunisation</v>
      </c>
      <c r="H106" s="5" t="str">
        <f t="shared" si="11"/>
        <v xml:space="preserve"> Immunisation</v>
      </c>
      <c r="I106" s="5" t="str">
        <f t="shared" si="12"/>
        <v>Meyerton</v>
      </c>
      <c r="J106" s="5" t="str">
        <f>'Cleaned Data'!D106</f>
        <v>Meyerton Municipal Office</v>
      </c>
      <c r="K106" s="5" t="str">
        <f>'Cleaned Data'!E106</f>
        <v>Marie Mokgadi</v>
      </c>
      <c r="L106" s="6">
        <f>'Cleaned Data'!F106</f>
        <v>2310000000000</v>
      </c>
      <c r="M106" s="4">
        <f>'Cleaned Data'!G106</f>
        <v>45253</v>
      </c>
      <c r="N106" s="5" t="str">
        <f>'Cleaned Data'!H106</f>
        <v>Male</v>
      </c>
      <c r="O106" s="8" t="str">
        <f>'Cleaned Data'!I106</f>
        <v>None</v>
      </c>
      <c r="P106" s="5" t="str">
        <f>'Cleaned Data'!J106</f>
        <v>Ward 24</v>
      </c>
      <c r="Q106" s="5" t="str">
        <f t="shared" si="13"/>
        <v>Formal Settlement</v>
      </c>
      <c r="R106" s="5" t="str">
        <f>'Cleaned Data'!K106</f>
        <v>None</v>
      </c>
      <c r="S106" s="5" t="str">
        <f>'Cleaned Data'!L106</f>
        <v>Pending Verification</v>
      </c>
      <c r="T106" s="5" t="str">
        <f>'Cleaned Data'!M106</f>
        <v>Closed</v>
      </c>
      <c r="U106" s="5" t="str">
        <f>'Cleaned Data'!N106</f>
        <v>Q161</v>
      </c>
      <c r="V106" s="5" t="str">
        <f>'Cleaned Data'!O106</f>
        <v>Zanele Radebe</v>
      </c>
      <c r="W106" s="4" t="str">
        <f>'Cleaned Data'!P106</f>
        <v>None</v>
      </c>
      <c r="X106" s="5" t="str">
        <f>'Cleaned Data'!Q106</f>
        <v>Grant Payment Query - Referred To Sassa Call Centre</v>
      </c>
    </row>
    <row r="107" spans="1:24" x14ac:dyDescent="0.3">
      <c r="A107" s="5" t="str">
        <f>'Cleaned Data'!A107</f>
        <v>SASSA-000197</v>
      </c>
      <c r="B107" s="4">
        <f>'Cleaned Data'!B107</f>
        <v>46160</v>
      </c>
      <c r="C107" s="6">
        <f t="shared" si="7"/>
        <v>18</v>
      </c>
      <c r="D107" s="6">
        <f t="shared" si="8"/>
        <v>5</v>
      </c>
      <c r="E107" s="6">
        <f t="shared" si="9"/>
        <v>2026</v>
      </c>
      <c r="F107" s="5" t="str">
        <f t="shared" si="10"/>
        <v>SASSA</v>
      </c>
      <c r="G107" s="5" t="str">
        <f>'Cleaned Data'!C107</f>
        <v>SASSA - Grant Status Enquiry</v>
      </c>
      <c r="H107" s="5" t="str">
        <f t="shared" si="11"/>
        <v xml:space="preserve"> Grant Status Enquiry</v>
      </c>
      <c r="I107" s="5" t="str">
        <f t="shared" si="12"/>
        <v>Vanderbijlpark</v>
      </c>
      <c r="J107" s="5" t="str">
        <f>'Cleaned Data'!D107</f>
        <v>Vanderbijlpark Home Affairs</v>
      </c>
      <c r="K107" s="5" t="str">
        <f>'Cleaned Data'!E107</f>
        <v>Willem Fourie</v>
      </c>
      <c r="L107" s="6">
        <f>'Cleaned Data'!F107</f>
        <v>7810000000000</v>
      </c>
      <c r="M107" s="4">
        <f>'Cleaned Data'!G107</f>
        <v>28796</v>
      </c>
      <c r="N107" s="5" t="str">
        <f>'Cleaned Data'!H107</f>
        <v>None</v>
      </c>
      <c r="O107" s="8" t="str">
        <f>'Cleaned Data'!I107</f>
        <v>071 876 7815</v>
      </c>
      <c r="P107" s="5" t="str">
        <f>'Cleaned Data'!J107</f>
        <v>Ward 15</v>
      </c>
      <c r="Q107" s="5" t="str">
        <f t="shared" si="13"/>
        <v>Formal Settlement</v>
      </c>
      <c r="R107" s="5" t="str">
        <f>'Cleaned Data'!K107</f>
        <v>Older Persons Grant</v>
      </c>
      <c r="S107" s="5" t="str">
        <f>'Cleaned Data'!L107</f>
        <v>Awaiting Home Affairs Confirmation</v>
      </c>
      <c r="T107" s="5" t="str">
        <f>'Cleaned Data'!M107</f>
        <v>Escalated</v>
      </c>
      <c r="U107" s="5" t="str">
        <f>'Cleaned Data'!N107</f>
        <v>Q189</v>
      </c>
      <c r="V107" s="5" t="str">
        <f>'Cleaned Data'!O107</f>
        <v>Zanele Meyer</v>
      </c>
      <c r="W107" s="4">
        <f>'Cleaned Data'!P107</f>
        <v>46362</v>
      </c>
      <c r="X107" s="5" t="str">
        <f>'Cleaned Data'!Q107</f>
        <v>Grant Payment Query - Referred To Sassa Call Centre</v>
      </c>
    </row>
    <row r="108" spans="1:24" x14ac:dyDescent="0.3">
      <c r="A108" s="5" t="str">
        <f>'Cleaned Data'!A108</f>
        <v>MUN-000820</v>
      </c>
      <c r="B108" s="4">
        <f>'Cleaned Data'!B108</f>
        <v>46205</v>
      </c>
      <c r="C108" s="6">
        <f t="shared" si="7"/>
        <v>2</v>
      </c>
      <c r="D108" s="6">
        <f t="shared" si="8"/>
        <v>7</v>
      </c>
      <c r="E108" s="6">
        <f t="shared" si="9"/>
        <v>2026</v>
      </c>
      <c r="F108" s="5" t="str">
        <f t="shared" si="10"/>
        <v>Municipal</v>
      </c>
      <c r="G108" s="5" t="str">
        <f>'Cleaned Data'!C108</f>
        <v>Municipal - Account Query</v>
      </c>
      <c r="H108" s="5" t="str">
        <f t="shared" si="11"/>
        <v xml:space="preserve"> Account Query</v>
      </c>
      <c r="I108" s="5" t="str">
        <f t="shared" si="12"/>
        <v>Three Rivers</v>
      </c>
      <c r="J108" s="5" t="str">
        <f>'Cleaned Data'!D108</f>
        <v>Three Rivers Clinic</v>
      </c>
      <c r="K108" s="5" t="str">
        <f>'Cleaned Data'!E108</f>
        <v>Nokuthula Ndlovu</v>
      </c>
      <c r="L108" s="6">
        <f>'Cleaned Data'!F108</f>
        <v>8910000000000</v>
      </c>
      <c r="M108" s="4" t="str">
        <f>'Cleaned Data'!G108</f>
        <v>None</v>
      </c>
      <c r="N108" s="5" t="str">
        <f>'Cleaned Data'!H108</f>
        <v>None</v>
      </c>
      <c r="O108" s="8" t="str">
        <f>'Cleaned Data'!I108</f>
        <v>068 497 5857</v>
      </c>
      <c r="P108" s="5" t="str">
        <f>'Cleaned Data'!J108</f>
        <v>Ward 13</v>
      </c>
      <c r="Q108" s="5" t="str">
        <f t="shared" si="13"/>
        <v>Formal Settlement</v>
      </c>
      <c r="R108" s="5" t="str">
        <f>'Cleaned Data'!K108</f>
        <v>None</v>
      </c>
      <c r="S108" s="5" t="str">
        <f>'Cleaned Data'!L108</f>
        <v>Complete</v>
      </c>
      <c r="T108" s="5" t="str">
        <f>'Cleaned Data'!M108</f>
        <v>Resolved</v>
      </c>
      <c r="U108" s="5" t="str">
        <f>'Cleaned Data'!N108</f>
        <v>Q061</v>
      </c>
      <c r="V108" s="5" t="str">
        <f>'Cleaned Data'!O108</f>
        <v>Zanele Khumalo</v>
      </c>
      <c r="W108" s="4" t="str">
        <f>'Cleaned Data'!P108</f>
        <v>None</v>
      </c>
      <c r="X108" s="5" t="str">
        <f>'Cleaned Data'!Q108</f>
        <v>Interpreter Required - Assisted In Sesotho</v>
      </c>
    </row>
    <row r="109" spans="1:24" x14ac:dyDescent="0.3">
      <c r="A109" s="5" t="str">
        <f>'Cleaned Data'!A109</f>
        <v>DHA-000435</v>
      </c>
      <c r="B109" s="4">
        <f>'Cleaned Data'!B109</f>
        <v>46232</v>
      </c>
      <c r="C109" s="6">
        <f t="shared" si="7"/>
        <v>29</v>
      </c>
      <c r="D109" s="6">
        <f t="shared" si="8"/>
        <v>7</v>
      </c>
      <c r="E109" s="6">
        <f t="shared" si="9"/>
        <v>2026</v>
      </c>
      <c r="F109" s="5" t="str">
        <f t="shared" si="10"/>
        <v>Home Affairs</v>
      </c>
      <c r="G109" s="5" t="str">
        <f>'Cleaned Data'!C109</f>
        <v>Home Affairs - ID Application</v>
      </c>
      <c r="H109" s="5" t="str">
        <f t="shared" si="11"/>
        <v xml:space="preserve"> ID Application</v>
      </c>
      <c r="I109" s="5" t="str">
        <f t="shared" si="12"/>
        <v>Vereeniging</v>
      </c>
      <c r="J109" s="5" t="str">
        <f>'Cleaned Data'!D109</f>
        <v>Vereeniging Home Affairs</v>
      </c>
      <c r="K109" s="5" t="str">
        <f>'Cleaned Data'!E109</f>
        <v>Zodwa Ndlovu</v>
      </c>
      <c r="L109" s="6">
        <f>'Cleaned Data'!F109</f>
        <v>5410000000000</v>
      </c>
      <c r="M109" s="4">
        <f>'Cleaned Data'!G109</f>
        <v>20087</v>
      </c>
      <c r="N109" s="5" t="str">
        <f>'Cleaned Data'!H109</f>
        <v>Female</v>
      </c>
      <c r="O109" s="8" t="str">
        <f>'Cleaned Data'!I109</f>
        <v>None</v>
      </c>
      <c r="P109" s="5" t="str">
        <f>'Cleaned Data'!J109</f>
        <v>Ward 19</v>
      </c>
      <c r="Q109" s="5" t="str">
        <f t="shared" si="13"/>
        <v>Formal Settlement</v>
      </c>
      <c r="R109" s="5" t="str">
        <f>'Cleaned Data'!K109</f>
        <v>None</v>
      </c>
      <c r="S109" s="5" t="str">
        <f>'Cleaned Data'!L109</f>
        <v>Under Review</v>
      </c>
      <c r="T109" s="5" t="str">
        <f>'Cleaned Data'!M109</f>
        <v>Awaiting Documents</v>
      </c>
      <c r="U109" s="5" t="str">
        <f>'Cleaned Data'!N109</f>
        <v>None</v>
      </c>
      <c r="V109" s="5" t="str">
        <f>'Cleaned Data'!O109</f>
        <v>Zanele Khumalo</v>
      </c>
      <c r="W109" s="4" t="str">
        <f>'Cleaned Data'!P109</f>
        <v>None</v>
      </c>
      <c r="X109" s="5" t="str">
        <f>'Cleaned Data'!Q109</f>
        <v>Biometric Capture Failed, Rescheduled</v>
      </c>
    </row>
    <row r="110" spans="1:24" x14ac:dyDescent="0.3">
      <c r="A110" s="5" t="str">
        <f>'Cleaned Data'!A110</f>
        <v>SASSA-000362</v>
      </c>
      <c r="B110" s="4">
        <f>'Cleaned Data'!B110</f>
        <v>46149</v>
      </c>
      <c r="C110" s="6">
        <f t="shared" si="7"/>
        <v>7</v>
      </c>
      <c r="D110" s="6">
        <f t="shared" si="8"/>
        <v>5</v>
      </c>
      <c r="E110" s="6">
        <f t="shared" si="9"/>
        <v>2026</v>
      </c>
      <c r="F110" s="5" t="str">
        <f t="shared" si="10"/>
        <v>SASSA</v>
      </c>
      <c r="G110" s="5" t="str">
        <f>'Cleaned Data'!C110</f>
        <v>SASSA - Grant Application</v>
      </c>
      <c r="H110" s="5" t="str">
        <f t="shared" si="11"/>
        <v xml:space="preserve"> Grant Application</v>
      </c>
      <c r="I110" s="5" t="str">
        <f t="shared" si="12"/>
        <v>Sharpeville</v>
      </c>
      <c r="J110" s="5" t="str">
        <f>'Cleaned Data'!D110</f>
        <v>Sharpeville Clinic</v>
      </c>
      <c r="K110" s="5" t="str">
        <f>'Cleaned Data'!E110</f>
        <v>Lindiwe Pretorius</v>
      </c>
      <c r="L110" s="6">
        <f>'Cleaned Data'!F110</f>
        <v>9810000000000</v>
      </c>
      <c r="M110" s="4">
        <f>'Cleaned Data'!G110</f>
        <v>36101</v>
      </c>
      <c r="N110" s="5" t="str">
        <f>'Cleaned Data'!H110</f>
        <v>Female</v>
      </c>
      <c r="O110" s="8" t="str">
        <f>'Cleaned Data'!I110</f>
        <v>None</v>
      </c>
      <c r="P110" s="5" t="str">
        <f>'Cleaned Data'!J110</f>
        <v>Ward 22</v>
      </c>
      <c r="Q110" s="5" t="str">
        <f t="shared" si="13"/>
        <v>Formal Settlement</v>
      </c>
      <c r="R110" s="5" t="str">
        <f>'Cleaned Data'!K110</f>
        <v>Child Support Grant</v>
      </c>
      <c r="S110" s="5" t="str">
        <f>'Cleaned Data'!L110</f>
        <v>Approved</v>
      </c>
      <c r="T110" s="5" t="str">
        <f>'Cleaned Data'!M110</f>
        <v>Pending</v>
      </c>
      <c r="U110" s="5" t="str">
        <f>'Cleaned Data'!N110</f>
        <v>Q200</v>
      </c>
      <c r="V110" s="5" t="str">
        <f>'Cleaned Data'!O110</f>
        <v>Refilwe Radebe</v>
      </c>
      <c r="W110" s="4" t="str">
        <f>'Cleaned Data'!P110</f>
        <v>None</v>
      </c>
      <c r="X110" s="5" t="str">
        <f>'Cleaned Data'!Q110</f>
        <v>Biometric Capture Failed, Rescheduled</v>
      </c>
    </row>
    <row r="111" spans="1:24" x14ac:dyDescent="0.3">
      <c r="A111" s="5" t="str">
        <f>'Cleaned Data'!A111</f>
        <v>DHA-000680</v>
      </c>
      <c r="B111" s="4">
        <f>'Cleaned Data'!B111</f>
        <v>46253</v>
      </c>
      <c r="C111" s="6">
        <f t="shared" si="7"/>
        <v>19</v>
      </c>
      <c r="D111" s="6">
        <f t="shared" si="8"/>
        <v>8</v>
      </c>
      <c r="E111" s="6">
        <f t="shared" si="9"/>
        <v>2026</v>
      </c>
      <c r="F111" s="5" t="str">
        <f t="shared" si="10"/>
        <v>Home Affairs</v>
      </c>
      <c r="G111" s="5" t="str">
        <f>'Cleaned Data'!C111</f>
        <v>Home Affairs - ID Application</v>
      </c>
      <c r="H111" s="5" t="str">
        <f t="shared" si="11"/>
        <v xml:space="preserve"> ID Application</v>
      </c>
      <c r="I111" s="5" t="str">
        <f t="shared" si="12"/>
        <v>Sasolburg</v>
      </c>
      <c r="J111" s="5" t="str">
        <f>'Cleaned Data'!D111</f>
        <v>Sasolburg Home Affairs</v>
      </c>
      <c r="K111" s="5" t="str">
        <f>'Cleaned Data'!E111</f>
        <v>Refilwe Ndlovu</v>
      </c>
      <c r="L111" s="6">
        <f>'Cleaned Data'!F111</f>
        <v>106000000000</v>
      </c>
      <c r="M111" s="4">
        <f>'Cleaned Data'!G111</f>
        <v>37068</v>
      </c>
      <c r="N111" s="5" t="str">
        <f>'Cleaned Data'!H111</f>
        <v>Female</v>
      </c>
      <c r="O111" s="8" t="str">
        <f>'Cleaned Data'!I111</f>
        <v>None</v>
      </c>
      <c r="P111" s="5" t="str">
        <f>'Cleaned Data'!J111</f>
        <v>Ward 20</v>
      </c>
      <c r="Q111" s="5" t="str">
        <f t="shared" si="13"/>
        <v>Formal Settlement</v>
      </c>
      <c r="R111" s="5" t="str">
        <f>'Cleaned Data'!K111</f>
        <v>None</v>
      </c>
      <c r="S111" s="5" t="str">
        <f>'Cleaned Data'!L111</f>
        <v>Incomplete - Missing Proof Of Residence</v>
      </c>
      <c r="T111" s="5" t="str">
        <f>'Cleaned Data'!M111</f>
        <v>Re-opened</v>
      </c>
      <c r="U111" s="5" t="str">
        <f>'Cleaned Data'!N111</f>
        <v>Q228</v>
      </c>
      <c r="V111" s="5" t="str">
        <f>'Cleaned Data'!O111</f>
        <v>Deon Meyer</v>
      </c>
      <c r="W111" s="4">
        <f>'Cleaned Data'!P111</f>
        <v>46275</v>
      </c>
      <c r="X111" s="5" t="str">
        <f>'Cleaned Data'!Q111</f>
        <v>Incorrect ID Number Provided Initially, Corrected</v>
      </c>
    </row>
    <row r="112" spans="1:24" x14ac:dyDescent="0.3">
      <c r="A112" s="5" t="str">
        <f>'Cleaned Data'!A112</f>
        <v>DHA-000755</v>
      </c>
      <c r="B112" s="4">
        <f>'Cleaned Data'!B112</f>
        <v>46021</v>
      </c>
      <c r="C112" s="6">
        <f t="shared" si="7"/>
        <v>30</v>
      </c>
      <c r="D112" s="6">
        <f t="shared" si="8"/>
        <v>12</v>
      </c>
      <c r="E112" s="6">
        <f t="shared" si="9"/>
        <v>2025</v>
      </c>
      <c r="F112" s="5" t="str">
        <f t="shared" si="10"/>
        <v>Home Affairs</v>
      </c>
      <c r="G112" s="5" t="str">
        <f>'Cleaned Data'!C112</f>
        <v>Home Affairs - ID Application</v>
      </c>
      <c r="H112" s="5" t="str">
        <f t="shared" si="11"/>
        <v xml:space="preserve"> ID Application</v>
      </c>
      <c r="I112" s="5" t="str">
        <f t="shared" si="12"/>
        <v>Vereeniging</v>
      </c>
      <c r="J112" s="5" t="str">
        <f>'Cleaned Data'!D112</f>
        <v>Vereeniging Home Affairs</v>
      </c>
      <c r="K112" s="5" t="str">
        <f>'Cleaned Data'!E112</f>
        <v>Pieter Dlamini</v>
      </c>
      <c r="L112" s="6">
        <f>'Cleaned Data'!F112</f>
        <v>8200000000000</v>
      </c>
      <c r="M112" s="4">
        <f>'Cleaned Data'!G112</f>
        <v>30000</v>
      </c>
      <c r="N112" s="5" t="str">
        <f>'Cleaned Data'!H112</f>
        <v>Female</v>
      </c>
      <c r="O112" s="8" t="str">
        <f>'Cleaned Data'!I112</f>
        <v>063 825 7310</v>
      </c>
      <c r="P112" s="5" t="str">
        <f>'Cleaned Data'!J112</f>
        <v>Ward 15</v>
      </c>
      <c r="Q112" s="5" t="str">
        <f t="shared" si="13"/>
        <v>Formal Settlement</v>
      </c>
      <c r="R112" s="5" t="str">
        <f>'Cleaned Data'!K112</f>
        <v>None</v>
      </c>
      <c r="S112" s="5" t="str">
        <f>'Cleaned Data'!L112</f>
        <v>Pending Verification</v>
      </c>
      <c r="T112" s="5" t="str">
        <f>'Cleaned Data'!M112</f>
        <v>Captured</v>
      </c>
      <c r="U112" s="5" t="str">
        <f>'Cleaned Data'!N112</f>
        <v>Q113</v>
      </c>
      <c r="V112" s="5" t="str">
        <f>'Cleaned Data'!O112</f>
        <v>Deon Mahlangu</v>
      </c>
      <c r="W112" s="4">
        <f>'Cleaned Data'!P112</f>
        <v>46025</v>
      </c>
      <c r="X112" s="5" t="str">
        <f>'Cleaned Data'!Q112</f>
        <v>Home Affairs System Down For Maintenance During Visit</v>
      </c>
    </row>
    <row r="113" spans="1:24" x14ac:dyDescent="0.3">
      <c r="A113" s="5" t="str">
        <f>'Cleaned Data'!A113</f>
        <v>SASSA-000909</v>
      </c>
      <c r="B113" s="4">
        <f>'Cleaned Data'!B113</f>
        <v>46208</v>
      </c>
      <c r="C113" s="6">
        <f t="shared" si="7"/>
        <v>5</v>
      </c>
      <c r="D113" s="6">
        <f t="shared" si="8"/>
        <v>7</v>
      </c>
      <c r="E113" s="6">
        <f t="shared" si="9"/>
        <v>2026</v>
      </c>
      <c r="F113" s="5" t="str">
        <f t="shared" si="10"/>
        <v>SASSA</v>
      </c>
      <c r="G113" s="5" t="str">
        <f>'Cleaned Data'!C113</f>
        <v>SASSA - Grant Status Enquiry</v>
      </c>
      <c r="H113" s="5" t="str">
        <f t="shared" si="11"/>
        <v xml:space="preserve"> Grant Status Enquiry</v>
      </c>
      <c r="I113" s="5" t="str">
        <f t="shared" si="12"/>
        <v>Emfuleni</v>
      </c>
      <c r="J113" s="5" t="str">
        <f>'Cleaned Data'!D113</f>
        <v>Emfuleni Municipal Office</v>
      </c>
      <c r="K113" s="5" t="str">
        <f>'Cleaned Data'!E113</f>
        <v>Sizwe Sithole</v>
      </c>
      <c r="L113" s="6">
        <f>'Cleaned Data'!F113</f>
        <v>7510000000000</v>
      </c>
      <c r="M113" s="4">
        <f>'Cleaned Data'!G113</f>
        <v>27562</v>
      </c>
      <c r="N113" s="5" t="str">
        <f>'Cleaned Data'!H113</f>
        <v>Male</v>
      </c>
      <c r="O113" s="8" t="str">
        <f>'Cleaned Data'!I113</f>
        <v>None</v>
      </c>
      <c r="P113" s="5" t="str">
        <f>'Cleaned Data'!J113</f>
        <v>Ward 7</v>
      </c>
      <c r="Q113" s="5" t="str">
        <f t="shared" si="13"/>
        <v>Formal Settlement</v>
      </c>
      <c r="R113" s="5" t="str">
        <f>'Cleaned Data'!K113</f>
        <v>Social Relief of Distress (SRD)</v>
      </c>
      <c r="S113" s="5" t="str">
        <f>'Cleaned Data'!L113</f>
        <v>Incomplete - Missing ID Copy</v>
      </c>
      <c r="T113" s="5" t="str">
        <f>'Cleaned Data'!M113</f>
        <v>Escalated</v>
      </c>
      <c r="U113" s="5" t="str">
        <f>'Cleaned Data'!N113</f>
        <v>Q204</v>
      </c>
      <c r="V113" s="5" t="str">
        <f>'Cleaned Data'!O113</f>
        <v>Palesa Khumalo</v>
      </c>
      <c r="W113" s="4">
        <f>'Cleaned Data'!P113</f>
        <v>46154</v>
      </c>
      <c r="X113" s="5" t="str">
        <f>'Cleaned Data'!Q113</f>
        <v>Home Affairs System Down For Maintenance During Visit</v>
      </c>
    </row>
    <row r="114" spans="1:24" x14ac:dyDescent="0.3">
      <c r="A114" s="5" t="str">
        <f>'Cleaned Data'!A114</f>
        <v>MUN-000950</v>
      </c>
      <c r="B114" s="4">
        <f>'Cleaned Data'!B114</f>
        <v>45990</v>
      </c>
      <c r="C114" s="6">
        <f t="shared" si="7"/>
        <v>29</v>
      </c>
      <c r="D114" s="6">
        <f t="shared" si="8"/>
        <v>11</v>
      </c>
      <c r="E114" s="6">
        <f t="shared" si="9"/>
        <v>2025</v>
      </c>
      <c r="F114" s="5" t="str">
        <f t="shared" si="10"/>
        <v>Municipal</v>
      </c>
      <c r="G114" s="5" t="str">
        <f>'Cleaned Data'!C114</f>
        <v>Municipal - Service Request</v>
      </c>
      <c r="H114" s="5" t="str">
        <f t="shared" si="11"/>
        <v xml:space="preserve"> Service Request</v>
      </c>
      <c r="I114" s="5" t="str">
        <f t="shared" si="12"/>
        <v>Vanderbijlpark</v>
      </c>
      <c r="J114" s="5" t="str">
        <f>'Cleaned Data'!D114</f>
        <v>Vanderbijlpark Home Affairs</v>
      </c>
      <c r="K114" s="5" t="str">
        <f>'Cleaned Data'!E114</f>
        <v>Tumelo Sithole</v>
      </c>
      <c r="L114" s="6">
        <f>'Cleaned Data'!F114</f>
        <v>8010000000000</v>
      </c>
      <c r="M114" s="4">
        <f>'Cleaned Data'!G114</f>
        <v>29349</v>
      </c>
      <c r="N114" s="5" t="str">
        <f>'Cleaned Data'!H114</f>
        <v>Male</v>
      </c>
      <c r="O114" s="8" t="str">
        <f>'Cleaned Data'!I114</f>
        <v>061 558 3785</v>
      </c>
      <c r="P114" s="5" t="str">
        <f>'Cleaned Data'!J114</f>
        <v>Ward 9</v>
      </c>
      <c r="Q114" s="5" t="str">
        <f t="shared" si="13"/>
        <v>Formal Settlement</v>
      </c>
      <c r="R114" s="5" t="str">
        <f>'Cleaned Data'!K114</f>
        <v>None</v>
      </c>
      <c r="S114" s="5" t="str">
        <f>'Cleaned Data'!L114</f>
        <v>Under Review</v>
      </c>
      <c r="T114" s="5" t="str">
        <f>'Cleaned Data'!M114</f>
        <v>Pending</v>
      </c>
      <c r="U114" s="5" t="str">
        <f>'Cleaned Data'!N114</f>
        <v>Q073</v>
      </c>
      <c r="V114" s="5" t="str">
        <f>'Cleaned Data'!O114</f>
        <v>Busisiwe Nel</v>
      </c>
      <c r="W114" s="4" t="str">
        <f>'Cleaned Data'!P114</f>
        <v>None</v>
      </c>
      <c r="X114" s="5" t="str">
        <f>'Cleaned Data'!Q114</f>
        <v>Urgent Case - Fast-Tracked Per Supervisor Approval</v>
      </c>
    </row>
    <row r="115" spans="1:24" x14ac:dyDescent="0.3">
      <c r="A115" s="5" t="str">
        <f>'Cleaned Data'!A115</f>
        <v>SASSA-000310</v>
      </c>
      <c r="B115" s="4">
        <f>'Cleaned Data'!B115</f>
        <v>46078</v>
      </c>
      <c r="C115" s="6">
        <f t="shared" si="7"/>
        <v>25</v>
      </c>
      <c r="D115" s="6">
        <f t="shared" si="8"/>
        <v>2</v>
      </c>
      <c r="E115" s="6">
        <f t="shared" si="9"/>
        <v>2026</v>
      </c>
      <c r="F115" s="5" t="str">
        <f t="shared" si="10"/>
        <v>SASSA</v>
      </c>
      <c r="G115" s="5" t="str">
        <f>'Cleaned Data'!C115</f>
        <v>SASSA - Grant Application</v>
      </c>
      <c r="H115" s="5" t="str">
        <f t="shared" si="11"/>
        <v xml:space="preserve"> Grant Application</v>
      </c>
      <c r="I115" s="5" t="str">
        <f t="shared" si="12"/>
        <v>Vanderbijlpark</v>
      </c>
      <c r="J115" s="5" t="str">
        <f>'Cleaned Data'!D115</f>
        <v>Vanderbijlpark Home Affairs</v>
      </c>
      <c r="K115" s="5" t="str">
        <f>'Cleaned Data'!E115</f>
        <v>Nomvula Kruger</v>
      </c>
      <c r="L115" s="6">
        <f>'Cleaned Data'!F115</f>
        <v>501000000000</v>
      </c>
      <c r="M115" s="4">
        <f>'Cleaned Data'!G115</f>
        <v>38376</v>
      </c>
      <c r="N115" s="5" t="str">
        <f>'Cleaned Data'!H115</f>
        <v>Male</v>
      </c>
      <c r="O115" s="8" t="str">
        <f>'Cleaned Data'!I115</f>
        <v>074 706 0562</v>
      </c>
      <c r="P115" s="5" t="str">
        <f>'Cleaned Data'!J115</f>
        <v>Ward 19</v>
      </c>
      <c r="Q115" s="5" t="str">
        <f t="shared" si="13"/>
        <v>Formal Settlement</v>
      </c>
      <c r="R115" s="5" t="str">
        <f>'Cleaned Data'!K115</f>
        <v>Disability Grant</v>
      </c>
      <c r="S115" s="5" t="str">
        <f>'Cleaned Data'!L115</f>
        <v>Rejected</v>
      </c>
      <c r="T115" s="5" t="str">
        <f>'Cleaned Data'!M115</f>
        <v>Closed</v>
      </c>
      <c r="U115" s="5" t="str">
        <f>'Cleaned Data'!N115</f>
        <v>Q104</v>
      </c>
      <c r="V115" s="5" t="str">
        <f>'Cleaned Data'!O115</f>
        <v>Chris Coetzee</v>
      </c>
      <c r="W115" s="4" t="str">
        <f>'Cleaned Data'!P115</f>
        <v>None</v>
      </c>
      <c r="X115" s="5" t="str">
        <f>'Cleaned Data'!Q115</f>
        <v>Grant Payment Query - Referred To Sassa Call Centre</v>
      </c>
    </row>
    <row r="116" spans="1:24" x14ac:dyDescent="0.3">
      <c r="A116" s="5" t="str">
        <f>'Cleaned Data'!A116</f>
        <v>CLN-000016</v>
      </c>
      <c r="B116" s="4">
        <f>'Cleaned Data'!B116</f>
        <v>46223</v>
      </c>
      <c r="C116" s="6">
        <f t="shared" si="7"/>
        <v>20</v>
      </c>
      <c r="D116" s="6">
        <f t="shared" si="8"/>
        <v>7</v>
      </c>
      <c r="E116" s="6">
        <f t="shared" si="9"/>
        <v>2026</v>
      </c>
      <c r="F116" s="5" t="str">
        <f t="shared" si="10"/>
        <v>Clinic</v>
      </c>
      <c r="G116" s="5" t="str">
        <f>'Cleaned Data'!C116</f>
        <v>Clinic - Immunisation</v>
      </c>
      <c r="H116" s="5" t="str">
        <f t="shared" si="11"/>
        <v xml:space="preserve"> Immunisation</v>
      </c>
      <c r="I116" s="5" t="str">
        <f t="shared" si="12"/>
        <v>Meyerton</v>
      </c>
      <c r="J116" s="5" t="str">
        <f>'Cleaned Data'!D116</f>
        <v>Meyerton Municipal Office</v>
      </c>
      <c r="K116" s="5" t="str">
        <f>'Cleaned Data'!E116</f>
        <v>Elizabeth Khumalo</v>
      </c>
      <c r="L116" s="6">
        <f>'Cleaned Data'!F116</f>
        <v>2110000000000</v>
      </c>
      <c r="M116" s="4">
        <f>'Cleaned Data'!G116</f>
        <v>44427</v>
      </c>
      <c r="N116" s="5" t="str">
        <f>'Cleaned Data'!H116</f>
        <v>None</v>
      </c>
      <c r="O116" s="8" t="str">
        <f>'Cleaned Data'!I116</f>
        <v>068 712 2216</v>
      </c>
      <c r="P116" s="5" t="str">
        <f>'Cleaned Data'!J116</f>
        <v>Ward 12</v>
      </c>
      <c r="Q116" s="5" t="str">
        <f t="shared" si="13"/>
        <v>Formal Settlement</v>
      </c>
      <c r="R116" s="5" t="str">
        <f>'Cleaned Data'!K116</f>
        <v>None</v>
      </c>
      <c r="S116" s="5" t="str">
        <f>'Cleaned Data'!L116</f>
        <v>Complete</v>
      </c>
      <c r="T116" s="5" t="str">
        <f>'Cleaned Data'!M116</f>
        <v>Awaiting Documents</v>
      </c>
      <c r="U116" s="5" t="str">
        <f>'Cleaned Data'!N116</f>
        <v>None</v>
      </c>
      <c r="V116" s="5" t="str">
        <f>'Cleaned Data'!O116</f>
        <v>Palesa Nel</v>
      </c>
      <c r="W116" s="4" t="str">
        <f>'Cleaned Data'!P116</f>
        <v>None</v>
      </c>
      <c r="X116" s="5" t="str">
        <f>'Cleaned Data'!Q116</f>
        <v>Home Affairs System Down For Maintenance During Visit</v>
      </c>
    </row>
    <row r="117" spans="1:24" x14ac:dyDescent="0.3">
      <c r="A117" s="5" t="str">
        <f>'Cleaned Data'!A117</f>
        <v>MUN-000499</v>
      </c>
      <c r="B117" s="4">
        <f>'Cleaned Data'!B117</f>
        <v>46003</v>
      </c>
      <c r="C117" s="6">
        <f t="shared" si="7"/>
        <v>12</v>
      </c>
      <c r="D117" s="6">
        <f t="shared" si="8"/>
        <v>12</v>
      </c>
      <c r="E117" s="6">
        <f t="shared" si="9"/>
        <v>2025</v>
      </c>
      <c r="F117" s="5" t="str">
        <f t="shared" si="10"/>
        <v>Municipal</v>
      </c>
      <c r="G117" s="5" t="str">
        <f>'Cleaned Data'!C117</f>
        <v>Municipal - Account Query</v>
      </c>
      <c r="H117" s="5" t="str">
        <f t="shared" si="11"/>
        <v xml:space="preserve"> Account Query</v>
      </c>
      <c r="I117" s="5" t="str">
        <f t="shared" si="12"/>
        <v>Sebokeng</v>
      </c>
      <c r="J117" s="5" t="str">
        <f>'Cleaned Data'!D117</f>
        <v>Sebokeng Sassa Office</v>
      </c>
      <c r="K117" s="5" t="str">
        <f>'Cleaned Data'!E117</f>
        <v>Lindiwe Fourie</v>
      </c>
      <c r="L117" s="6">
        <f>'Cleaned Data'!F117</f>
        <v>7710000000000</v>
      </c>
      <c r="M117" s="4">
        <f>'Cleaned Data'!G117</f>
        <v>28387</v>
      </c>
      <c r="N117" s="5" t="str">
        <f>'Cleaned Data'!H117</f>
        <v>Male</v>
      </c>
      <c r="O117" s="8" t="str">
        <f>'Cleaned Data'!I117</f>
        <v>071 331 9798</v>
      </c>
      <c r="P117" s="5" t="str">
        <f>'Cleaned Data'!J117</f>
        <v>Ward 15</v>
      </c>
      <c r="Q117" s="5" t="str">
        <f t="shared" si="13"/>
        <v>Formal Settlement</v>
      </c>
      <c r="R117" s="5" t="str">
        <f>'Cleaned Data'!K117</f>
        <v>None</v>
      </c>
      <c r="S117" s="5" t="str">
        <f>'Cleaned Data'!L117</f>
        <v>Pending Verification</v>
      </c>
      <c r="T117" s="5" t="str">
        <f>'Cleaned Data'!M117</f>
        <v>Captured</v>
      </c>
      <c r="U117" s="5" t="str">
        <f>'Cleaned Data'!N117</f>
        <v>Q300</v>
      </c>
      <c r="V117" s="5" t="str">
        <f>'Cleaned Data'!O117</f>
        <v>Lerato Swart</v>
      </c>
      <c r="W117" s="4">
        <f>'Cleaned Data'!P117</f>
        <v>46054</v>
      </c>
      <c r="X117" s="5" t="str">
        <f>'Cleaned Data'!Q117</f>
        <v>Biometric Capture Failed, Rescheduled</v>
      </c>
    </row>
    <row r="118" spans="1:24" x14ac:dyDescent="0.3">
      <c r="A118" s="5" t="str">
        <f>'Cleaned Data'!A118</f>
        <v>SASSA-000743</v>
      </c>
      <c r="B118" s="4">
        <f>'Cleaned Data'!B118</f>
        <v>46283</v>
      </c>
      <c r="C118" s="6">
        <f t="shared" si="7"/>
        <v>18</v>
      </c>
      <c r="D118" s="6">
        <f t="shared" si="8"/>
        <v>9</v>
      </c>
      <c r="E118" s="6">
        <f t="shared" si="9"/>
        <v>2026</v>
      </c>
      <c r="F118" s="5" t="str">
        <f t="shared" si="10"/>
        <v>SASSA</v>
      </c>
      <c r="G118" s="5" t="str">
        <f>'Cleaned Data'!C118</f>
        <v>SASSA - Grant Status Enquiry</v>
      </c>
      <c r="H118" s="5" t="str">
        <f t="shared" si="11"/>
        <v xml:space="preserve"> Grant Status Enquiry</v>
      </c>
      <c r="I118" s="5" t="str">
        <f t="shared" si="12"/>
        <v>Sebokeng</v>
      </c>
      <c r="J118" s="5" t="str">
        <f>'Cleaned Data'!D118</f>
        <v>Sebokeng Sassa Office</v>
      </c>
      <c r="K118" s="5" t="str">
        <f>'Cleaned Data'!E118</f>
        <v>Lindiwe Sithole</v>
      </c>
      <c r="L118" s="6">
        <f>'Cleaned Data'!F118</f>
        <v>7610000000000</v>
      </c>
      <c r="M118" s="4">
        <f>'Cleaned Data'!G118</f>
        <v>28060</v>
      </c>
      <c r="N118" s="5" t="str">
        <f>'Cleaned Data'!H118</f>
        <v>Female</v>
      </c>
      <c r="O118" s="8" t="str">
        <f>'Cleaned Data'!I118</f>
        <v>063 119 5569</v>
      </c>
      <c r="P118" s="5" t="str">
        <f>'Cleaned Data'!J118</f>
        <v>Ward 8</v>
      </c>
      <c r="Q118" s="5" t="str">
        <f t="shared" si="13"/>
        <v>Formal Settlement</v>
      </c>
      <c r="R118" s="5" t="str">
        <f>'Cleaned Data'!K118</f>
        <v>Older Persons Grant</v>
      </c>
      <c r="S118" s="5" t="str">
        <f>'Cleaned Data'!L118</f>
        <v>Incomplete - Missing ID Copy</v>
      </c>
      <c r="T118" s="5" t="str">
        <f>'Cleaned Data'!M118</f>
        <v>Escalated</v>
      </c>
      <c r="U118" s="5" t="str">
        <f>'Cleaned Data'!N118</f>
        <v>Q110</v>
      </c>
      <c r="V118" s="5" t="str">
        <f>'Cleaned Data'!O118</f>
        <v>Deon Swart</v>
      </c>
      <c r="W118" s="4">
        <f>'Cleaned Data'!P118</f>
        <v>46290</v>
      </c>
      <c r="X118" s="5" t="str">
        <f>'Cleaned Data'!Q118</f>
        <v>System Offline - Captured Manually, Will Upload Later</v>
      </c>
    </row>
    <row r="119" spans="1:24" x14ac:dyDescent="0.3">
      <c r="A119" s="5" t="str">
        <f>'Cleaned Data'!A119</f>
        <v>MUN-000574</v>
      </c>
      <c r="B119" s="4">
        <f>'Cleaned Data'!B119</f>
        <v>46063</v>
      </c>
      <c r="C119" s="6">
        <f t="shared" si="7"/>
        <v>10</v>
      </c>
      <c r="D119" s="6">
        <f t="shared" si="8"/>
        <v>2</v>
      </c>
      <c r="E119" s="6">
        <f t="shared" si="9"/>
        <v>2026</v>
      </c>
      <c r="F119" s="5" t="str">
        <f t="shared" si="10"/>
        <v>Municipal</v>
      </c>
      <c r="G119" s="5" t="str">
        <f>'Cleaned Data'!C119</f>
        <v>Municipal - Service Request</v>
      </c>
      <c r="H119" s="5" t="str">
        <f t="shared" si="11"/>
        <v xml:space="preserve"> Service Request</v>
      </c>
      <c r="I119" s="5" t="str">
        <f t="shared" si="12"/>
        <v>Vereeniging</v>
      </c>
      <c r="J119" s="5" t="str">
        <f>'Cleaned Data'!D119</f>
        <v>Vereeniging Home Affairs</v>
      </c>
      <c r="K119" s="5" t="str">
        <f>'Cleaned Data'!E119</f>
        <v>Bongani Botha</v>
      </c>
      <c r="L119" s="6">
        <f>'Cleaned Data'!F119</f>
        <v>4810000000000</v>
      </c>
      <c r="M119" s="4">
        <f>'Cleaned Data'!G119</f>
        <v>17799</v>
      </c>
      <c r="N119" s="5" t="str">
        <f>'Cleaned Data'!H119</f>
        <v>Male</v>
      </c>
      <c r="O119" s="8" t="str">
        <f>'Cleaned Data'!I119</f>
        <v>061 176 9858</v>
      </c>
      <c r="P119" s="5" t="str">
        <f>'Cleaned Data'!J119</f>
        <v>Ward 8</v>
      </c>
      <c r="Q119" s="5" t="str">
        <f t="shared" si="13"/>
        <v>Formal Settlement</v>
      </c>
      <c r="R119" s="5" t="str">
        <f>'Cleaned Data'!K119</f>
        <v>None</v>
      </c>
      <c r="S119" s="5" t="str">
        <f>'Cleaned Data'!L119</f>
        <v>Incomplete - Missing ID Copy</v>
      </c>
      <c r="T119" s="5" t="str">
        <f>'Cleaned Data'!M119</f>
        <v>Closed</v>
      </c>
      <c r="U119" s="5" t="str">
        <f>'Cleaned Data'!N119</f>
        <v>Q164</v>
      </c>
      <c r="V119" s="5" t="str">
        <f>'Cleaned Data'!O119</f>
        <v>Werner Radebe</v>
      </c>
      <c r="W119" s="4">
        <f>'Cleaned Data'!P119</f>
        <v>46115</v>
      </c>
      <c r="X119" s="5" t="str">
        <f>'Cleaned Data'!Q119</f>
        <v>Applicant Is A Minor, Guardian Present And Documented</v>
      </c>
    </row>
    <row r="120" spans="1:24" x14ac:dyDescent="0.3">
      <c r="A120" s="5" t="str">
        <f>'Cleaned Data'!A120</f>
        <v>DHA-000245</v>
      </c>
      <c r="B120" s="4">
        <f>'Cleaned Data'!B120</f>
        <v>46015</v>
      </c>
      <c r="C120" s="6">
        <f t="shared" si="7"/>
        <v>24</v>
      </c>
      <c r="D120" s="6">
        <f t="shared" si="8"/>
        <v>12</v>
      </c>
      <c r="E120" s="6">
        <f t="shared" si="9"/>
        <v>2025</v>
      </c>
      <c r="F120" s="5" t="str">
        <f t="shared" si="10"/>
        <v>Home Affairs</v>
      </c>
      <c r="G120" s="5" t="str">
        <f>'Cleaned Data'!C120</f>
        <v>Home Affairs - Birth Certificate</v>
      </c>
      <c r="H120" s="5" t="str">
        <f t="shared" si="11"/>
        <v xml:space="preserve"> Birth Certificate</v>
      </c>
      <c r="I120" s="5" t="str">
        <f t="shared" si="12"/>
        <v>Vanderbijlpark</v>
      </c>
      <c r="J120" s="5" t="str">
        <f>'Cleaned Data'!D120</f>
        <v>Vanderbijlpark Home Affairs</v>
      </c>
      <c r="K120" s="5" t="str">
        <f>'Cleaned Data'!E120</f>
        <v>Thabo Kruger</v>
      </c>
      <c r="L120" s="6">
        <f>'Cleaned Data'!F120</f>
        <v>8300000000000</v>
      </c>
      <c r="M120" s="4">
        <f>'Cleaned Data'!G120</f>
        <v>30346</v>
      </c>
      <c r="N120" s="5" t="str">
        <f>'Cleaned Data'!H120</f>
        <v>Male</v>
      </c>
      <c r="O120" s="8" t="str">
        <f>'Cleaned Data'!I120</f>
        <v>None</v>
      </c>
      <c r="P120" s="5" t="str">
        <f>'Cleaned Data'!J120</f>
        <v>Ward 14</v>
      </c>
      <c r="Q120" s="5" t="str">
        <f t="shared" si="13"/>
        <v>Formal Settlement</v>
      </c>
      <c r="R120" s="5" t="str">
        <f>'Cleaned Data'!K120</f>
        <v>None</v>
      </c>
      <c r="S120" s="5" t="str">
        <f>'Cleaned Data'!L120</f>
        <v>Complete</v>
      </c>
      <c r="T120" s="5" t="str">
        <f>'Cleaned Data'!M120</f>
        <v>Closed</v>
      </c>
      <c r="U120" s="5" t="str">
        <f>'Cleaned Data'!N120</f>
        <v>Q178</v>
      </c>
      <c r="V120" s="5" t="str">
        <f>'Cleaned Data'!O120</f>
        <v>Zanele Nel</v>
      </c>
      <c r="W120" s="4" t="str">
        <f>'Cleaned Data'!P120</f>
        <v>None</v>
      </c>
      <c r="X120" s="5" t="str">
        <f>'Cleaned Data'!Q120</f>
        <v>Grant Payment Query - Referred To Sassa Call Centre</v>
      </c>
    </row>
    <row r="121" spans="1:24" x14ac:dyDescent="0.3">
      <c r="A121" s="5" t="str">
        <f>'Cleaned Data'!A121</f>
        <v>DHA-000980</v>
      </c>
      <c r="B121" s="4">
        <f>'Cleaned Data'!B121</f>
        <v>46179</v>
      </c>
      <c r="C121" s="6">
        <f t="shared" si="7"/>
        <v>6</v>
      </c>
      <c r="D121" s="6">
        <f t="shared" si="8"/>
        <v>6</v>
      </c>
      <c r="E121" s="6">
        <f t="shared" si="9"/>
        <v>2026</v>
      </c>
      <c r="F121" s="5" t="str">
        <f t="shared" si="10"/>
        <v>Home Affairs</v>
      </c>
      <c r="G121" s="5" t="str">
        <f>'Cleaned Data'!C121</f>
        <v>Home Affairs - Passport Application</v>
      </c>
      <c r="H121" s="5" t="str">
        <f t="shared" si="11"/>
        <v xml:space="preserve"> Passport Application</v>
      </c>
      <c r="I121" s="5" t="str">
        <f t="shared" si="12"/>
        <v>Vanderbijlpark</v>
      </c>
      <c r="J121" s="5" t="str">
        <f>'Cleaned Data'!D121</f>
        <v>Vanderbijlpark Home Affairs</v>
      </c>
      <c r="K121" s="5" t="str">
        <f>'Cleaned Data'!E121</f>
        <v>Marie Molefe</v>
      </c>
      <c r="L121" s="6">
        <f>'Cleaned Data'!F121</f>
        <v>6900000000000</v>
      </c>
      <c r="M121" s="4">
        <f>'Cleaned Data'!G121</f>
        <v>25325</v>
      </c>
      <c r="N121" s="5" t="str">
        <f>'Cleaned Data'!H121</f>
        <v>Female</v>
      </c>
      <c r="O121" s="8" t="str">
        <f>'Cleaned Data'!I121</f>
        <v>None</v>
      </c>
      <c r="P121" s="5" t="str">
        <f>'Cleaned Data'!J121</f>
        <v>Ward 16</v>
      </c>
      <c r="Q121" s="5" t="str">
        <f t="shared" si="13"/>
        <v>Formal Settlement</v>
      </c>
      <c r="R121" s="5" t="str">
        <f>'Cleaned Data'!K121</f>
        <v>None</v>
      </c>
      <c r="S121" s="5" t="str">
        <f>'Cleaned Data'!L121</f>
        <v>Rejected</v>
      </c>
      <c r="T121" s="5" t="str">
        <f>'Cleaned Data'!M121</f>
        <v>Re-opened</v>
      </c>
      <c r="U121" s="5" t="str">
        <f>'Cleaned Data'!N121</f>
        <v>Q245</v>
      </c>
      <c r="V121" s="5" t="str">
        <f>'Cleaned Data'!O121</f>
        <v>Lerato Mahlangu</v>
      </c>
      <c r="W121" s="4" t="str">
        <f>'Cleaned Data'!P121</f>
        <v>None</v>
      </c>
      <c r="X121" s="5" t="str">
        <f>'Cleaned Data'!Q121</f>
        <v>Biometric Capture Failed, Rescheduled</v>
      </c>
    </row>
    <row r="122" spans="1:24" x14ac:dyDescent="0.3">
      <c r="A122" s="5" t="str">
        <f>'Cleaned Data'!A122</f>
        <v>MUN-000501</v>
      </c>
      <c r="B122" s="4">
        <f>'Cleaned Data'!B122</f>
        <v>46073</v>
      </c>
      <c r="C122" s="6">
        <f t="shared" si="7"/>
        <v>20</v>
      </c>
      <c r="D122" s="6">
        <f t="shared" si="8"/>
        <v>2</v>
      </c>
      <c r="E122" s="6">
        <f t="shared" si="9"/>
        <v>2026</v>
      </c>
      <c r="F122" s="5" t="str">
        <f t="shared" si="10"/>
        <v>Municipal</v>
      </c>
      <c r="G122" s="5" t="str">
        <f>'Cleaned Data'!C122</f>
        <v>Municipal - Account Query</v>
      </c>
      <c r="H122" s="5" t="str">
        <f t="shared" si="11"/>
        <v xml:space="preserve"> Account Query</v>
      </c>
      <c r="I122" s="5" t="str">
        <f t="shared" si="12"/>
        <v>Boipatong</v>
      </c>
      <c r="J122" s="5" t="str">
        <f>'Cleaned Data'!D122</f>
        <v>Boipatong Clinic</v>
      </c>
      <c r="K122" s="5" t="str">
        <f>'Cleaned Data'!E122</f>
        <v>Johannes Pretorius</v>
      </c>
      <c r="L122" s="6">
        <f>'Cleaned Data'!F122</f>
        <v>6300000000000</v>
      </c>
      <c r="M122" s="4">
        <f>'Cleaned Data'!G122</f>
        <v>23088</v>
      </c>
      <c r="N122" s="5" t="str">
        <f>'Cleaned Data'!H122</f>
        <v>None</v>
      </c>
      <c r="O122" s="8" t="str">
        <f>'Cleaned Data'!I122</f>
        <v>076 912 3497</v>
      </c>
      <c r="P122" s="5" t="str">
        <f>'Cleaned Data'!J122</f>
        <v>Ward 7</v>
      </c>
      <c r="Q122" s="5" t="str">
        <f t="shared" si="13"/>
        <v>Formal Settlement</v>
      </c>
      <c r="R122" s="5" t="str">
        <f>'Cleaned Data'!K122</f>
        <v>None</v>
      </c>
      <c r="S122" s="5" t="str">
        <f>'Cleaned Data'!L122</f>
        <v>Awaiting Home Affairs Confirmation</v>
      </c>
      <c r="T122" s="5" t="str">
        <f>'Cleaned Data'!M122</f>
        <v>None</v>
      </c>
      <c r="U122" s="5" t="str">
        <f>'Cleaned Data'!N122</f>
        <v>None</v>
      </c>
      <c r="V122" s="5" t="str">
        <f>'Cleaned Data'!O122</f>
        <v>Marius Radebe</v>
      </c>
      <c r="W122" s="4">
        <f>'Cleaned Data'!P122</f>
        <v>46078</v>
      </c>
      <c r="X122" s="5" t="str">
        <f>'Cleaned Data'!Q122</f>
        <v>Home Affairs System Down For Maintenance During Visit</v>
      </c>
    </row>
    <row r="123" spans="1:24" x14ac:dyDescent="0.3">
      <c r="A123" s="5" t="str">
        <f>'Cleaned Data'!A123</f>
        <v>DHA-000714</v>
      </c>
      <c r="B123" s="4">
        <f>'Cleaned Data'!B123</f>
        <v>46218</v>
      </c>
      <c r="C123" s="6">
        <f t="shared" si="7"/>
        <v>15</v>
      </c>
      <c r="D123" s="6">
        <f t="shared" si="8"/>
        <v>7</v>
      </c>
      <c r="E123" s="6">
        <f t="shared" si="9"/>
        <v>2026</v>
      </c>
      <c r="F123" s="5" t="str">
        <f t="shared" si="10"/>
        <v>Home Affairs</v>
      </c>
      <c r="G123" s="5" t="str">
        <f>'Cleaned Data'!C123</f>
        <v>Home Affairs - ID Application</v>
      </c>
      <c r="H123" s="5" t="str">
        <f t="shared" si="11"/>
        <v xml:space="preserve"> ID Application</v>
      </c>
      <c r="I123" s="5" t="str">
        <f t="shared" si="12"/>
        <v>Evaton</v>
      </c>
      <c r="J123" s="5" t="str">
        <f>'Cleaned Data'!D123</f>
        <v>Evaton Sassa Office</v>
      </c>
      <c r="K123" s="5" t="str">
        <f>'Cleaned Data'!E123</f>
        <v>Johannes Van Der Merwe</v>
      </c>
      <c r="L123" s="6">
        <f>'Cleaned Data'!F123</f>
        <v>9310000000000</v>
      </c>
      <c r="M123" s="4">
        <f>'Cleaned Data'!G123</f>
        <v>34090</v>
      </c>
      <c r="N123" s="5" t="str">
        <f>'Cleaned Data'!H123</f>
        <v>Male</v>
      </c>
      <c r="O123" s="8" t="str">
        <f>'Cleaned Data'!I123</f>
        <v>062 763 2443</v>
      </c>
      <c r="P123" s="5" t="str">
        <f>'Cleaned Data'!J123</f>
        <v>Ward 4</v>
      </c>
      <c r="Q123" s="5" t="str">
        <f t="shared" si="13"/>
        <v>Formal Settlement</v>
      </c>
      <c r="R123" s="5" t="str">
        <f>'Cleaned Data'!K123</f>
        <v>None</v>
      </c>
      <c r="S123" s="5" t="str">
        <f>'Cleaned Data'!L123</f>
        <v>Pending Verification</v>
      </c>
      <c r="T123" s="5" t="str">
        <f>'Cleaned Data'!M123</f>
        <v>Captured</v>
      </c>
      <c r="U123" s="5" t="str">
        <f>'Cleaned Data'!N123</f>
        <v>Q096</v>
      </c>
      <c r="V123" s="5" t="str">
        <f>'Cleaned Data'!O123</f>
        <v>Deon Sithole</v>
      </c>
      <c r="W123" s="4" t="str">
        <f>'Cleaned Data'!P123</f>
        <v>None</v>
      </c>
      <c r="X123" s="5" t="str">
        <f>'Cleaned Data'!Q123</f>
        <v>Urgent Case - Fast-Tracked Per Supervisor Approval</v>
      </c>
    </row>
    <row r="124" spans="1:24" x14ac:dyDescent="0.3">
      <c r="A124" s="5" t="str">
        <f>'Cleaned Data'!A124</f>
        <v>MUN-000248</v>
      </c>
      <c r="B124" s="4">
        <f>'Cleaned Data'!B124</f>
        <v>46008</v>
      </c>
      <c r="C124" s="6">
        <f t="shared" si="7"/>
        <v>17</v>
      </c>
      <c r="D124" s="6">
        <f t="shared" si="8"/>
        <v>12</v>
      </c>
      <c r="E124" s="6">
        <f t="shared" si="9"/>
        <v>2025</v>
      </c>
      <c r="F124" s="5" t="str">
        <f t="shared" si="10"/>
        <v>Municipal</v>
      </c>
      <c r="G124" s="5" t="str">
        <f>'Cleaned Data'!C124</f>
        <v>Municipal - Account Query</v>
      </c>
      <c r="H124" s="5" t="str">
        <f t="shared" si="11"/>
        <v xml:space="preserve"> Account Query</v>
      </c>
      <c r="I124" s="5" t="str">
        <f t="shared" si="12"/>
        <v>Boipatong</v>
      </c>
      <c r="J124" s="5" t="str">
        <f>'Cleaned Data'!D124</f>
        <v>Boipatong Clinic</v>
      </c>
      <c r="K124" s="5" t="str">
        <f>'Cleaned Data'!E124</f>
        <v>Anna Steyn</v>
      </c>
      <c r="L124" s="6">
        <f>'Cleaned Data'!F124</f>
        <v>9010000000000</v>
      </c>
      <c r="M124" s="4">
        <f>'Cleaned Data'!G124</f>
        <v>33091</v>
      </c>
      <c r="N124" s="5" t="str">
        <f>'Cleaned Data'!H124</f>
        <v>Female</v>
      </c>
      <c r="O124" s="8" t="str">
        <f>'Cleaned Data'!I124</f>
        <v>075 785 9349</v>
      </c>
      <c r="P124" s="5" t="str">
        <f>'Cleaned Data'!J124</f>
        <v>Ward 21</v>
      </c>
      <c r="Q124" s="5" t="str">
        <f t="shared" si="13"/>
        <v>Formal Settlement</v>
      </c>
      <c r="R124" s="5" t="str">
        <f>'Cleaned Data'!K124</f>
        <v>None</v>
      </c>
      <c r="S124" s="5" t="str">
        <f>'Cleaned Data'!L124</f>
        <v>None</v>
      </c>
      <c r="T124" s="5" t="str">
        <f>'Cleaned Data'!M124</f>
        <v>Re-opened</v>
      </c>
      <c r="U124" s="5" t="str">
        <f>'Cleaned Data'!N124</f>
        <v>Q058</v>
      </c>
      <c r="V124" s="5" t="str">
        <f>'Cleaned Data'!O124</f>
        <v>Marius Sithole</v>
      </c>
      <c r="W124" s="4" t="str">
        <f>'Cleaned Data'!P124</f>
        <v>None</v>
      </c>
      <c r="X124" s="5" t="str">
        <f>'Cleaned Data'!Q124</f>
        <v>None</v>
      </c>
    </row>
    <row r="125" spans="1:24" x14ac:dyDescent="0.3">
      <c r="A125" s="5" t="str">
        <f>'Cleaned Data'!A125</f>
        <v>SASSA-001028</v>
      </c>
      <c r="B125" s="4">
        <f>'Cleaned Data'!B125</f>
        <v>46050</v>
      </c>
      <c r="C125" s="6">
        <f t="shared" si="7"/>
        <v>28</v>
      </c>
      <c r="D125" s="6">
        <f t="shared" si="8"/>
        <v>1</v>
      </c>
      <c r="E125" s="6">
        <f t="shared" si="9"/>
        <v>2026</v>
      </c>
      <c r="F125" s="5" t="str">
        <f t="shared" si="10"/>
        <v>SASSA</v>
      </c>
      <c r="G125" s="5" t="str">
        <f>'Cleaned Data'!C125</f>
        <v>SASSA - Grant Application</v>
      </c>
      <c r="H125" s="5" t="str">
        <f t="shared" si="11"/>
        <v xml:space="preserve"> Grant Application</v>
      </c>
      <c r="I125" s="5" t="str">
        <f t="shared" si="12"/>
        <v>Vereeniging</v>
      </c>
      <c r="J125" s="5" t="str">
        <f>'Cleaned Data'!D125</f>
        <v>Vereeniging Home Affairs</v>
      </c>
      <c r="K125" s="5" t="str">
        <f>'Cleaned Data'!E125</f>
        <v>Lindiwe Ndlovu</v>
      </c>
      <c r="L125" s="6">
        <f>'Cleaned Data'!F125</f>
        <v>1910000000000</v>
      </c>
      <c r="M125" s="4" t="str">
        <f>'Cleaned Data'!G125</f>
        <v>None</v>
      </c>
      <c r="N125" s="5" t="str">
        <f>'Cleaned Data'!H125</f>
        <v>Female</v>
      </c>
      <c r="O125" s="8" t="str">
        <f>'Cleaned Data'!I125</f>
        <v>084 180 5347</v>
      </c>
      <c r="P125" s="5" t="str">
        <f>'Cleaned Data'!J125</f>
        <v>Ward 4</v>
      </c>
      <c r="Q125" s="5" t="str">
        <f t="shared" si="13"/>
        <v>Formal Settlement</v>
      </c>
      <c r="R125" s="5" t="str">
        <f>'Cleaned Data'!K125</f>
        <v>SRD Grant</v>
      </c>
      <c r="S125" s="5" t="str">
        <f>'Cleaned Data'!L125</f>
        <v>Pending Verification</v>
      </c>
      <c r="T125" s="5" t="str">
        <f>'Cleaned Data'!M125</f>
        <v>Awaiting Documents</v>
      </c>
      <c r="U125" s="5" t="str">
        <f>'Cleaned Data'!N125</f>
        <v>Q118</v>
      </c>
      <c r="V125" s="5" t="str">
        <f>'Cleaned Data'!O125</f>
        <v>Refilwe Sithole</v>
      </c>
      <c r="W125" s="4">
        <f>'Cleaned Data'!P125</f>
        <v>46297</v>
      </c>
      <c r="X125" s="5" t="str">
        <f>'Cleaned Data'!Q125</f>
        <v>System Offline - Captured Manually, Will Upload Later</v>
      </c>
    </row>
    <row r="126" spans="1:24" x14ac:dyDescent="0.3">
      <c r="A126" s="5" t="str">
        <f>'Cleaned Data'!A126</f>
        <v>CLN-001040</v>
      </c>
      <c r="B126" s="4" t="str">
        <f>'Cleaned Data'!B126</f>
        <v>None</v>
      </c>
      <c r="C126" s="6" t="str">
        <f t="shared" si="7"/>
        <v>None</v>
      </c>
      <c r="D126" s="6" t="str">
        <f t="shared" si="8"/>
        <v>None</v>
      </c>
      <c r="E126" s="6" t="str">
        <f t="shared" si="9"/>
        <v>None</v>
      </c>
      <c r="F126" s="5" t="str">
        <f t="shared" si="10"/>
        <v>Clinic</v>
      </c>
      <c r="G126" s="5" t="str">
        <f>'Cleaned Data'!C126</f>
        <v>Clinic - Chronic Medication Collection</v>
      </c>
      <c r="H126" s="5" t="str">
        <f t="shared" si="11"/>
        <v xml:space="preserve"> Chronic Medication Collection</v>
      </c>
      <c r="I126" s="5" t="str">
        <f t="shared" si="12"/>
        <v>Sebokeng</v>
      </c>
      <c r="J126" s="5" t="str">
        <f>'Cleaned Data'!D126</f>
        <v>Sebokeng Sassa Office</v>
      </c>
      <c r="K126" s="5" t="str">
        <f>'Cleaned Data'!E126</f>
        <v>Nokuthula Radebe</v>
      </c>
      <c r="L126" s="6" t="str">
        <f>'Cleaned Data'!F126</f>
        <v>None</v>
      </c>
      <c r="M126" s="4">
        <f>'Cleaned Data'!G126</f>
        <v>22179</v>
      </c>
      <c r="N126" s="5" t="str">
        <f>'Cleaned Data'!H126</f>
        <v>Female</v>
      </c>
      <c r="O126" s="8" t="str">
        <f>'Cleaned Data'!I126</f>
        <v>081 795 4797</v>
      </c>
      <c r="P126" s="5" t="str">
        <f>'Cleaned Data'!J126</f>
        <v>Ward 4</v>
      </c>
      <c r="Q126" s="5" t="str">
        <f t="shared" si="13"/>
        <v>Formal Settlement</v>
      </c>
      <c r="R126" s="5" t="str">
        <f>'Cleaned Data'!K126</f>
        <v>None</v>
      </c>
      <c r="S126" s="5" t="str">
        <f>'Cleaned Data'!L126</f>
        <v>Complete</v>
      </c>
      <c r="T126" s="5" t="str">
        <f>'Cleaned Data'!M126</f>
        <v>Pending</v>
      </c>
      <c r="U126" s="5" t="str">
        <f>'Cleaned Data'!N126</f>
        <v>Q180</v>
      </c>
      <c r="V126" s="5" t="str">
        <f>'Cleaned Data'!O126</f>
        <v>Andries Swart</v>
      </c>
      <c r="W126" s="4" t="str">
        <f>'Cleaned Data'!P126</f>
        <v>None</v>
      </c>
      <c r="X126" s="5" t="str">
        <f>'Cleaned Data'!Q126</f>
        <v>Incorrect ID Number Provided Initially, Corrected</v>
      </c>
    </row>
    <row r="127" spans="1:24" x14ac:dyDescent="0.3">
      <c r="A127" s="5" t="str">
        <f>'Cleaned Data'!A127</f>
        <v>MUN-000251</v>
      </c>
      <c r="B127" s="4" t="str">
        <f>'Cleaned Data'!B127</f>
        <v>None</v>
      </c>
      <c r="C127" s="6" t="str">
        <f t="shared" si="7"/>
        <v>None</v>
      </c>
      <c r="D127" s="6" t="str">
        <f t="shared" si="8"/>
        <v>None</v>
      </c>
      <c r="E127" s="6" t="str">
        <f t="shared" si="9"/>
        <v>None</v>
      </c>
      <c r="F127" s="5" t="str">
        <f t="shared" si="10"/>
        <v>Municipal</v>
      </c>
      <c r="G127" s="5" t="str">
        <f>'Cleaned Data'!C127</f>
        <v>Municipal - Account Query</v>
      </c>
      <c r="H127" s="5" t="str">
        <f t="shared" si="11"/>
        <v xml:space="preserve"> Account Query</v>
      </c>
      <c r="I127" s="5" t="str">
        <f t="shared" si="12"/>
        <v>Vanderbijlpark</v>
      </c>
      <c r="J127" s="5" t="str">
        <f>'Cleaned Data'!D127</f>
        <v>Vanderbijlpark Home Affairs</v>
      </c>
      <c r="K127" s="5" t="str">
        <f>'Cleaned Data'!E127</f>
        <v>None</v>
      </c>
      <c r="L127" s="6">
        <f>'Cleaned Data'!F127</f>
        <v>7700000000000</v>
      </c>
      <c r="M127" s="4">
        <f>'Cleaned Data'!G127</f>
        <v>28308</v>
      </c>
      <c r="N127" s="5" t="str">
        <f>'Cleaned Data'!H127</f>
        <v>None</v>
      </c>
      <c r="O127" s="8" t="str">
        <f>'Cleaned Data'!I127</f>
        <v>083 452 9157</v>
      </c>
      <c r="P127" s="5" t="str">
        <f>'Cleaned Data'!J127</f>
        <v>Ward 3 (Informal Settlement)</v>
      </c>
      <c r="Q127" s="5" t="str">
        <f t="shared" si="13"/>
        <v>Informal Settlement</v>
      </c>
      <c r="R127" s="5" t="str">
        <f>'Cleaned Data'!K127</f>
        <v>None</v>
      </c>
      <c r="S127" s="5" t="str">
        <f>'Cleaned Data'!L127</f>
        <v>Awaiting Home Affairs Confirmation</v>
      </c>
      <c r="T127" s="5" t="str">
        <f>'Cleaned Data'!M127</f>
        <v>Captured</v>
      </c>
      <c r="U127" s="5" t="str">
        <f>'Cleaned Data'!N127</f>
        <v>Q111</v>
      </c>
      <c r="V127" s="5" t="str">
        <f>'Cleaned Data'!O127</f>
        <v>Werner Mahlangu</v>
      </c>
      <c r="W127" s="4">
        <f>'Cleaned Data'!P127</f>
        <v>46308</v>
      </c>
      <c r="X127" s="5" t="str">
        <f>'Cleaned Data'!Q127</f>
        <v>Grant Payment Query - Referred To Sassa Call Centre</v>
      </c>
    </row>
    <row r="128" spans="1:24" x14ac:dyDescent="0.3">
      <c r="A128" s="5" t="str">
        <f>'Cleaned Data'!A128</f>
        <v>MUN-001008</v>
      </c>
      <c r="B128" s="4">
        <f>'Cleaned Data'!B128</f>
        <v>46013</v>
      </c>
      <c r="C128" s="6">
        <f t="shared" si="7"/>
        <v>22</v>
      </c>
      <c r="D128" s="6">
        <f t="shared" si="8"/>
        <v>12</v>
      </c>
      <c r="E128" s="6">
        <f t="shared" si="9"/>
        <v>2025</v>
      </c>
      <c r="F128" s="5" t="str">
        <f t="shared" si="10"/>
        <v>Municipal</v>
      </c>
      <c r="G128" s="5" t="str">
        <f>'Cleaned Data'!C128</f>
        <v>Municipal - Account Query</v>
      </c>
      <c r="H128" s="5" t="str">
        <f t="shared" si="11"/>
        <v xml:space="preserve"> Account Query</v>
      </c>
      <c r="I128" s="5" t="str">
        <f t="shared" si="12"/>
        <v>Boipatong</v>
      </c>
      <c r="J128" s="5" t="str">
        <f>'Cleaned Data'!D128</f>
        <v>Boipatong Clinic</v>
      </c>
      <c r="K128" s="5" t="str">
        <f>'Cleaned Data'!E128</f>
        <v>Grace Pretorius</v>
      </c>
      <c r="L128" s="6">
        <f>'Cleaned Data'!F128</f>
        <v>802000000000</v>
      </c>
      <c r="M128" s="4" t="str">
        <f>'Cleaned Data'!G128</f>
        <v>None</v>
      </c>
      <c r="N128" s="5" t="str">
        <f>'Cleaned Data'!H128</f>
        <v>Male</v>
      </c>
      <c r="O128" s="8" t="str">
        <f>'Cleaned Data'!I128</f>
        <v>076 631 0810</v>
      </c>
      <c r="P128" s="5" t="str">
        <f>'Cleaned Data'!J128</f>
        <v>Ward 8</v>
      </c>
      <c r="Q128" s="5" t="str">
        <f t="shared" si="13"/>
        <v>Formal Settlement</v>
      </c>
      <c r="R128" s="5" t="str">
        <f>'Cleaned Data'!K128</f>
        <v>None</v>
      </c>
      <c r="S128" s="5" t="str">
        <f>'Cleaned Data'!L128</f>
        <v>Pending Verification</v>
      </c>
      <c r="T128" s="5" t="str">
        <f>'Cleaned Data'!M128</f>
        <v>Closed</v>
      </c>
      <c r="U128" s="5" t="str">
        <f>'Cleaned Data'!N128</f>
        <v>Q188</v>
      </c>
      <c r="V128" s="5" t="str">
        <f>'Cleaned Data'!O128</f>
        <v>Lerato Coetzee</v>
      </c>
      <c r="W128" s="4">
        <f>'Cleaned Data'!P128</f>
        <v>46018</v>
      </c>
      <c r="X128" s="5" t="str">
        <f>'Cleaned Data'!Q128</f>
        <v>Follow-Up Call Required To Confirm Banking Details</v>
      </c>
    </row>
    <row r="129" spans="1:24" x14ac:dyDescent="0.3">
      <c r="A129" s="5" t="str">
        <f>'Cleaned Data'!A129</f>
        <v>MUN-000613</v>
      </c>
      <c r="B129" s="4">
        <f>'Cleaned Data'!B129</f>
        <v>46204</v>
      </c>
      <c r="C129" s="6">
        <f t="shared" si="7"/>
        <v>1</v>
      </c>
      <c r="D129" s="6">
        <f t="shared" si="8"/>
        <v>7</v>
      </c>
      <c r="E129" s="6">
        <f t="shared" si="9"/>
        <v>2026</v>
      </c>
      <c r="F129" s="5" t="str">
        <f t="shared" si="10"/>
        <v>Municipal</v>
      </c>
      <c r="G129" s="5" t="str">
        <f>'Cleaned Data'!C129</f>
        <v>Municipal - Account Query</v>
      </c>
      <c r="H129" s="5" t="str">
        <f t="shared" si="11"/>
        <v xml:space="preserve"> Account Query</v>
      </c>
      <c r="I129" s="5" t="str">
        <f t="shared" si="12"/>
        <v>Evaton</v>
      </c>
      <c r="J129" s="5" t="str">
        <f>'Cleaned Data'!D129</f>
        <v>Evaton Sassa Office</v>
      </c>
      <c r="K129" s="5" t="str">
        <f>'Cleaned Data'!E129</f>
        <v>Sizwe Botha</v>
      </c>
      <c r="L129" s="6">
        <f>'Cleaned Data'!F129</f>
        <v>7910000000000</v>
      </c>
      <c r="M129" s="4">
        <f>'Cleaned Data'!G129</f>
        <v>29064</v>
      </c>
      <c r="N129" s="5" t="str">
        <f>'Cleaned Data'!H129</f>
        <v>Female</v>
      </c>
      <c r="O129" s="8" t="str">
        <f>'Cleaned Data'!I129</f>
        <v>068 558 6657</v>
      </c>
      <c r="P129" s="5" t="str">
        <f>'Cleaned Data'!J129</f>
        <v>Ward 21</v>
      </c>
      <c r="Q129" s="5" t="str">
        <f t="shared" si="13"/>
        <v>Formal Settlement</v>
      </c>
      <c r="R129" s="5" t="str">
        <f>'Cleaned Data'!K129</f>
        <v>None</v>
      </c>
      <c r="S129" s="5" t="str">
        <f>'Cleaned Data'!L129</f>
        <v>Complete</v>
      </c>
      <c r="T129" s="5" t="str">
        <f>'Cleaned Data'!M129</f>
        <v>Captured</v>
      </c>
      <c r="U129" s="5" t="str">
        <f>'Cleaned Data'!N129</f>
        <v>None</v>
      </c>
      <c r="V129" s="5" t="str">
        <f>'Cleaned Data'!O129</f>
        <v>Deon Nel</v>
      </c>
      <c r="W129" s="4" t="str">
        <f>'Cleaned Data'!P129</f>
        <v>None</v>
      </c>
      <c r="X129" s="5" t="str">
        <f>'Cleaned Data'!Q129</f>
        <v>Follow-Up Call Required To Confirm Banking Details</v>
      </c>
    </row>
    <row r="130" spans="1:24" x14ac:dyDescent="0.3">
      <c r="A130" s="5" t="str">
        <f>'Cleaned Data'!A130</f>
        <v>DHA-000737</v>
      </c>
      <c r="B130" s="4">
        <f>'Cleaned Data'!B130</f>
        <v>46241</v>
      </c>
      <c r="C130" s="6">
        <f t="shared" si="7"/>
        <v>7</v>
      </c>
      <c r="D130" s="6">
        <f t="shared" si="8"/>
        <v>8</v>
      </c>
      <c r="E130" s="6">
        <f t="shared" si="9"/>
        <v>2026</v>
      </c>
      <c r="F130" s="5" t="str">
        <f t="shared" si="10"/>
        <v>Home Affairs</v>
      </c>
      <c r="G130" s="5" t="str">
        <f>'Cleaned Data'!C130</f>
        <v>Home Affairs - Birth Certificate</v>
      </c>
      <c r="H130" s="5" t="str">
        <f t="shared" si="11"/>
        <v xml:space="preserve"> Birth Certificate</v>
      </c>
      <c r="I130" s="5" t="str">
        <f t="shared" si="12"/>
        <v>Evaton</v>
      </c>
      <c r="J130" s="5" t="str">
        <f>'Cleaned Data'!D130</f>
        <v>Evaton Sassa Office</v>
      </c>
      <c r="K130" s="5" t="str">
        <f>'Cleaned Data'!E130</f>
        <v>None</v>
      </c>
      <c r="L130" s="6">
        <f>'Cleaned Data'!F130</f>
        <v>8310000000000</v>
      </c>
      <c r="M130" s="4">
        <f>'Cleaned Data'!G130</f>
        <v>30480</v>
      </c>
      <c r="N130" s="5" t="str">
        <f>'Cleaned Data'!H130</f>
        <v>Male</v>
      </c>
      <c r="O130" s="8" t="str">
        <f>'Cleaned Data'!I130</f>
        <v>076 335 8779</v>
      </c>
      <c r="P130" s="5" t="str">
        <f>'Cleaned Data'!J130</f>
        <v>Ward 9</v>
      </c>
      <c r="Q130" s="5" t="str">
        <f t="shared" si="13"/>
        <v>Formal Settlement</v>
      </c>
      <c r="R130" s="5" t="str">
        <f>'Cleaned Data'!K130</f>
        <v>None</v>
      </c>
      <c r="S130" s="5" t="str">
        <f>'Cleaned Data'!L130</f>
        <v>Awaiting Home Affairs Confirmation</v>
      </c>
      <c r="T130" s="5" t="str">
        <f>'Cleaned Data'!M130</f>
        <v>Resolved</v>
      </c>
      <c r="U130" s="5" t="str">
        <f>'Cleaned Data'!N130</f>
        <v>Q049</v>
      </c>
      <c r="V130" s="5" t="str">
        <f>'Cleaned Data'!O130</f>
        <v>Deon Sithole</v>
      </c>
      <c r="W130" s="4">
        <f>'Cleaned Data'!P130</f>
        <v>46230</v>
      </c>
      <c r="X130" s="5" t="str">
        <f>'Cleaned Data'!Q130</f>
        <v>Incorrect ID Number Provided Initially, Corrected</v>
      </c>
    </row>
    <row r="131" spans="1:24" x14ac:dyDescent="0.3">
      <c r="A131" s="5" t="str">
        <f>'Cleaned Data'!A131</f>
        <v>CLN-000982</v>
      </c>
      <c r="B131" s="4">
        <f>'Cleaned Data'!B131</f>
        <v>46116</v>
      </c>
      <c r="C131" s="6">
        <f t="shared" ref="C131:C194" si="14">IF(B131="None","None",DAY(B131))</f>
        <v>4</v>
      </c>
      <c r="D131" s="6">
        <f t="shared" ref="D131:D194" si="15">IF(B131="None","None",MONTH(B131))</f>
        <v>4</v>
      </c>
      <c r="E131" s="6">
        <f t="shared" ref="E131:E194" si="16">IF(B131="None","None",YEAR(B131))</f>
        <v>2026</v>
      </c>
      <c r="F131" s="5" t="str">
        <f t="shared" ref="F131:F194" si="17">IF(ISNUMBER(FIND("-",G131))=TRUE,LEFT(G131,FIND("-",G131)-2),IF(ISNUMBER(FIND(" ",G131))=TRUE,LEFT(G131,FIND(" ",G131)-1),IF(G131="None","None")))</f>
        <v>Clinic</v>
      </c>
      <c r="G131" s="5" t="str">
        <f>'Cleaned Data'!C131</f>
        <v>Clinic - General Consultation</v>
      </c>
      <c r="H131" s="5" t="str">
        <f t="shared" ref="H131:H194" si="18">IF(G131="None","None",RIGHT(G131,LEN(G131)-FIND("-",G131,1)))</f>
        <v xml:space="preserve"> General Consultation</v>
      </c>
      <c r="I131" s="5" t="str">
        <f t="shared" ref="I131:I194" si="19">IF(J131="None","None",TRIM(SUBSTITUTE(SUBSTITUTE(SUBSTITUTE(SUBSTITUTE(J131,"Clinic","",1),"Home Affairs","",1),"Sassa Office","",1),"Municipal Office","",1)))</f>
        <v>Emfuleni</v>
      </c>
      <c r="J131" s="5" t="str">
        <f>'Cleaned Data'!D131</f>
        <v>Emfuleni Municipal Office</v>
      </c>
      <c r="K131" s="5" t="str">
        <f>'Cleaned Data'!E131</f>
        <v>Nokuthula Pretorius</v>
      </c>
      <c r="L131" s="6">
        <f>'Cleaned Data'!F131</f>
        <v>6710000000000</v>
      </c>
      <c r="M131" s="4">
        <f>'Cleaned Data'!G131</f>
        <v>24739</v>
      </c>
      <c r="N131" s="5" t="str">
        <f>'Cleaned Data'!H131</f>
        <v>None</v>
      </c>
      <c r="O131" s="8" t="str">
        <f>'Cleaned Data'!I131</f>
        <v>063 621 3705</v>
      </c>
      <c r="P131" s="5" t="str">
        <f>'Cleaned Data'!J131</f>
        <v>Ward 17</v>
      </c>
      <c r="Q131" s="5" t="str">
        <f t="shared" ref="Q131:Q194" si="20">IF(ISNUMBER(FIND("Informal Settlement",P131,1)),"Informal Settlement","Formal Settlement")</f>
        <v>Formal Settlement</v>
      </c>
      <c r="R131" s="5" t="str">
        <f>'Cleaned Data'!K131</f>
        <v>None</v>
      </c>
      <c r="S131" s="5" t="str">
        <f>'Cleaned Data'!L131</f>
        <v>Complete</v>
      </c>
      <c r="T131" s="5" t="str">
        <f>'Cleaned Data'!M131</f>
        <v>Resolved</v>
      </c>
      <c r="U131" s="5" t="str">
        <f>'Cleaned Data'!N131</f>
        <v>Q065</v>
      </c>
      <c r="V131" s="5" t="str">
        <f>'Cleaned Data'!O131</f>
        <v>Lerato Nel</v>
      </c>
      <c r="W131" s="4" t="str">
        <f>'Cleaned Data'!P131</f>
        <v>None</v>
      </c>
      <c r="X131" s="5" t="str">
        <f>'Cleaned Data'!Q131</f>
        <v>None</v>
      </c>
    </row>
    <row r="132" spans="1:24" x14ac:dyDescent="0.3">
      <c r="A132" s="5" t="str">
        <f>'Cleaned Data'!A132</f>
        <v>MUN-000526</v>
      </c>
      <c r="B132" s="4">
        <f>'Cleaned Data'!B132</f>
        <v>46099</v>
      </c>
      <c r="C132" s="6">
        <f t="shared" si="14"/>
        <v>18</v>
      </c>
      <c r="D132" s="6">
        <f t="shared" si="15"/>
        <v>3</v>
      </c>
      <c r="E132" s="6">
        <f t="shared" si="16"/>
        <v>2026</v>
      </c>
      <c r="F132" s="5" t="str">
        <f t="shared" si="17"/>
        <v>Municipal</v>
      </c>
      <c r="G132" s="5" t="str">
        <f>'Cleaned Data'!C132</f>
        <v>Municipal - Account Query</v>
      </c>
      <c r="H132" s="5" t="str">
        <f t="shared" si="18"/>
        <v xml:space="preserve"> Account Query</v>
      </c>
      <c r="I132" s="5" t="str">
        <f t="shared" si="19"/>
        <v>Sebokeng</v>
      </c>
      <c r="J132" s="5" t="str">
        <f>'Cleaned Data'!D132</f>
        <v>Sebokeng Sassa Office</v>
      </c>
      <c r="K132" s="5" t="str">
        <f>'Cleaned Data'!E132</f>
        <v>Kagiso Botha</v>
      </c>
      <c r="L132" s="6">
        <f>'Cleaned Data'!F132</f>
        <v>6710000000000</v>
      </c>
      <c r="M132" s="4">
        <f>'Cleaned Data'!G132</f>
        <v>24743</v>
      </c>
      <c r="N132" s="5" t="str">
        <f>'Cleaned Data'!H132</f>
        <v>Female</v>
      </c>
      <c r="O132" s="8" t="str">
        <f>'Cleaned Data'!I132</f>
        <v>061 842 3447</v>
      </c>
      <c r="P132" s="5" t="str">
        <f>'Cleaned Data'!J132</f>
        <v>Ward 14</v>
      </c>
      <c r="Q132" s="5" t="str">
        <f t="shared" si="20"/>
        <v>Formal Settlement</v>
      </c>
      <c r="R132" s="5" t="str">
        <f>'Cleaned Data'!K132</f>
        <v>None</v>
      </c>
      <c r="S132" s="5" t="str">
        <f>'Cleaned Data'!L132</f>
        <v>Complete</v>
      </c>
      <c r="T132" s="5" t="str">
        <f>'Cleaned Data'!M132</f>
        <v>Escalated</v>
      </c>
      <c r="U132" s="5" t="str">
        <f>'Cleaned Data'!N132</f>
        <v>Q191</v>
      </c>
      <c r="V132" s="5" t="str">
        <f>'Cleaned Data'!O132</f>
        <v>Chris Swart</v>
      </c>
      <c r="W132" s="4" t="str">
        <f>'Cleaned Data'!P132</f>
        <v>None</v>
      </c>
      <c r="X132" s="5" t="str">
        <f>'Cleaned Data'!Q132</f>
        <v>Home Affairs System Down For Maintenance During Visit</v>
      </c>
    </row>
    <row r="133" spans="1:24" x14ac:dyDescent="0.3">
      <c r="A133" s="5" t="str">
        <f>'Cleaned Data'!A133</f>
        <v>DHA-000995</v>
      </c>
      <c r="B133" s="4">
        <f>'Cleaned Data'!B133</f>
        <v>45759</v>
      </c>
      <c r="C133" s="6">
        <f t="shared" si="14"/>
        <v>12</v>
      </c>
      <c r="D133" s="6">
        <f t="shared" si="15"/>
        <v>4</v>
      </c>
      <c r="E133" s="6">
        <f t="shared" si="16"/>
        <v>2025</v>
      </c>
      <c r="F133" s="5" t="str">
        <f t="shared" si="17"/>
        <v>Home Affairs</v>
      </c>
      <c r="G133" s="5" t="str">
        <f>'Cleaned Data'!C133</f>
        <v>Home Affairs - Birth Certificate</v>
      </c>
      <c r="H133" s="5" t="str">
        <f t="shared" si="18"/>
        <v xml:space="preserve"> Birth Certificate</v>
      </c>
      <c r="I133" s="5" t="str">
        <f t="shared" si="19"/>
        <v>Sharpeville</v>
      </c>
      <c r="J133" s="5" t="str">
        <f>'Cleaned Data'!D133</f>
        <v>Sharpeville Clinic</v>
      </c>
      <c r="K133" s="5" t="str">
        <f>'Cleaned Data'!E133</f>
        <v>Willem Ndlovu</v>
      </c>
      <c r="L133" s="6" t="str">
        <f>'Cleaned Data'!F133</f>
        <v>ID not provided</v>
      </c>
      <c r="M133" s="4">
        <f>'Cleaned Data'!G133</f>
        <v>19758</v>
      </c>
      <c r="N133" s="5" t="str">
        <f>'Cleaned Data'!H133</f>
        <v>Male</v>
      </c>
      <c r="O133" s="8" t="str">
        <f>'Cleaned Data'!I133</f>
        <v>071 492 2975</v>
      </c>
      <c r="P133" s="5" t="str">
        <f>'Cleaned Data'!J133</f>
        <v>Ward 21</v>
      </c>
      <c r="Q133" s="5" t="str">
        <f t="shared" si="20"/>
        <v>Formal Settlement</v>
      </c>
      <c r="R133" s="5" t="str">
        <f>'Cleaned Data'!K133</f>
        <v>None</v>
      </c>
      <c r="S133" s="5" t="str">
        <f>'Cleaned Data'!L133</f>
        <v>Approved</v>
      </c>
      <c r="T133" s="5" t="str">
        <f>'Cleaned Data'!M133</f>
        <v>Closed</v>
      </c>
      <c r="U133" s="5" t="str">
        <f>'Cleaned Data'!N133</f>
        <v>Q182</v>
      </c>
      <c r="V133" s="5" t="str">
        <f>'Cleaned Data'!O133</f>
        <v>Busisiwe Swart</v>
      </c>
      <c r="W133" s="4" t="str">
        <f>'Cleaned Data'!P133</f>
        <v>None</v>
      </c>
      <c r="X133" s="5" t="str">
        <f>'Cleaned Data'!Q133</f>
        <v>Client To Return With Proof Of Residence</v>
      </c>
    </row>
    <row r="134" spans="1:24" x14ac:dyDescent="0.3">
      <c r="A134" s="5" t="str">
        <f>'Cleaned Data'!A134</f>
        <v>SASSA-000086</v>
      </c>
      <c r="B134" s="4">
        <f>'Cleaned Data'!B134</f>
        <v>46255</v>
      </c>
      <c r="C134" s="6">
        <f t="shared" si="14"/>
        <v>21</v>
      </c>
      <c r="D134" s="6">
        <f t="shared" si="15"/>
        <v>8</v>
      </c>
      <c r="E134" s="6">
        <f t="shared" si="16"/>
        <v>2026</v>
      </c>
      <c r="F134" s="5" t="str">
        <f t="shared" si="17"/>
        <v>SASSA</v>
      </c>
      <c r="G134" s="5" t="str">
        <f>'Cleaned Data'!C134</f>
        <v>SASSA - Grant Status Enquiry</v>
      </c>
      <c r="H134" s="5" t="str">
        <f t="shared" si="18"/>
        <v xml:space="preserve"> Grant Status Enquiry</v>
      </c>
      <c r="I134" s="5" t="str">
        <f t="shared" si="19"/>
        <v>Sharpeville</v>
      </c>
      <c r="J134" s="5" t="str">
        <f>'Cleaned Data'!D134</f>
        <v>Sharpeville Clinic</v>
      </c>
      <c r="K134" s="5" t="str">
        <f>'Cleaned Data'!E134</f>
        <v>Johannes Nkosi</v>
      </c>
      <c r="L134" s="6">
        <f>'Cleaned Data'!F134</f>
        <v>8910000000000</v>
      </c>
      <c r="M134" s="4">
        <f>'Cleaned Data'!G134</f>
        <v>32859</v>
      </c>
      <c r="N134" s="5" t="str">
        <f>'Cleaned Data'!H134</f>
        <v>Male</v>
      </c>
      <c r="O134" s="8" t="str">
        <f>'Cleaned Data'!I134</f>
        <v>069 668 8270</v>
      </c>
      <c r="P134" s="5" t="str">
        <f>'Cleaned Data'!J134</f>
        <v>Ward 4</v>
      </c>
      <c r="Q134" s="5" t="str">
        <f t="shared" si="20"/>
        <v>Formal Settlement</v>
      </c>
      <c r="R134" s="5" t="str">
        <f>'Cleaned Data'!K134</f>
        <v>Care Dependency Grant</v>
      </c>
      <c r="S134" s="5" t="str">
        <f>'Cleaned Data'!L134</f>
        <v>Approved</v>
      </c>
      <c r="T134" s="5" t="str">
        <f>'Cleaned Data'!M134</f>
        <v>Resolved</v>
      </c>
      <c r="U134" s="5" t="str">
        <f>'Cleaned Data'!N134</f>
        <v>Q254</v>
      </c>
      <c r="V134" s="5" t="str">
        <f>'Cleaned Data'!O134</f>
        <v>Lerato Sithole</v>
      </c>
      <c r="W134" s="4" t="str">
        <f>'Cleaned Data'!P134</f>
        <v>None</v>
      </c>
      <c r="X134" s="5" t="str">
        <f>'Cleaned Data'!Q134</f>
        <v>Follow-Up Call Required To Confirm Banking Details</v>
      </c>
    </row>
    <row r="135" spans="1:24" x14ac:dyDescent="0.3">
      <c r="A135" s="5" t="str">
        <f>'Cleaned Data'!A135</f>
        <v>MUN-000428</v>
      </c>
      <c r="B135" s="4">
        <f>'Cleaned Data'!B135</f>
        <v>46235</v>
      </c>
      <c r="C135" s="6">
        <f t="shared" si="14"/>
        <v>1</v>
      </c>
      <c r="D135" s="6">
        <f t="shared" si="15"/>
        <v>8</v>
      </c>
      <c r="E135" s="6">
        <f t="shared" si="16"/>
        <v>2026</v>
      </c>
      <c r="F135" s="5" t="str">
        <f t="shared" si="17"/>
        <v>Municipal</v>
      </c>
      <c r="G135" s="5" t="str">
        <f>'Cleaned Data'!C135</f>
        <v>Municipal - Account Query</v>
      </c>
      <c r="H135" s="5" t="str">
        <f t="shared" si="18"/>
        <v xml:space="preserve"> Account Query</v>
      </c>
      <c r="I135" s="5" t="str">
        <f t="shared" si="19"/>
        <v>Sharpeville</v>
      </c>
      <c r="J135" s="5" t="str">
        <f>'Cleaned Data'!D135</f>
        <v>Sharpeville Clinic</v>
      </c>
      <c r="K135" s="5" t="str">
        <f>'Cleaned Data'!E135</f>
        <v>None</v>
      </c>
      <c r="L135" s="6">
        <f>'Cleaned Data'!F135</f>
        <v>4910000000000</v>
      </c>
      <c r="M135" s="4">
        <f>'Cleaned Data'!G135</f>
        <v>18197</v>
      </c>
      <c r="N135" s="5" t="str">
        <f>'Cleaned Data'!H135</f>
        <v>None</v>
      </c>
      <c r="O135" s="8" t="str">
        <f>'Cleaned Data'!I135</f>
        <v>063 957 7782</v>
      </c>
      <c r="P135" s="5" t="str">
        <f>'Cleaned Data'!J135</f>
        <v>Ward 13</v>
      </c>
      <c r="Q135" s="5" t="str">
        <f t="shared" si="20"/>
        <v>Formal Settlement</v>
      </c>
      <c r="R135" s="5" t="str">
        <f>'Cleaned Data'!K135</f>
        <v>None</v>
      </c>
      <c r="S135" s="5" t="str">
        <f>'Cleaned Data'!L135</f>
        <v>Complete</v>
      </c>
      <c r="T135" s="5" t="str">
        <f>'Cleaned Data'!M135</f>
        <v>Pending</v>
      </c>
      <c r="U135" s="5" t="str">
        <f>'Cleaned Data'!N135</f>
        <v>Q164</v>
      </c>
      <c r="V135" s="5" t="str">
        <f>'Cleaned Data'!O135</f>
        <v>Marius Radebe</v>
      </c>
      <c r="W135" s="4" t="str">
        <f>'Cleaned Data'!P135</f>
        <v>None</v>
      </c>
      <c r="X135" s="5" t="str">
        <f>'Cleaned Data'!Q135</f>
        <v>Incorrect ID Number Provided Initially, Corrected</v>
      </c>
    </row>
    <row r="136" spans="1:24" x14ac:dyDescent="0.3">
      <c r="A136" s="5" t="str">
        <f>'Cleaned Data'!A136</f>
        <v>MUN-000024</v>
      </c>
      <c r="B136" s="4">
        <f>'Cleaned Data'!B136</f>
        <v>46112</v>
      </c>
      <c r="C136" s="6">
        <f t="shared" si="14"/>
        <v>31</v>
      </c>
      <c r="D136" s="6">
        <f t="shared" si="15"/>
        <v>3</v>
      </c>
      <c r="E136" s="6">
        <f t="shared" si="16"/>
        <v>2026</v>
      </c>
      <c r="F136" s="5" t="str">
        <f t="shared" si="17"/>
        <v>Municipal</v>
      </c>
      <c r="G136" s="5" t="str">
        <f>'Cleaned Data'!C136</f>
        <v>Municipal - Service Request</v>
      </c>
      <c r="H136" s="5" t="str">
        <f t="shared" si="18"/>
        <v xml:space="preserve"> Service Request</v>
      </c>
      <c r="I136" s="5" t="str">
        <f t="shared" si="19"/>
        <v>Sebokeng</v>
      </c>
      <c r="J136" s="5" t="str">
        <f>'Cleaned Data'!D136</f>
        <v>Sebokeng Sassa Office</v>
      </c>
      <c r="K136" s="5" t="str">
        <f>'Cleaned Data'!E136</f>
        <v>Zodwa Mokoena</v>
      </c>
      <c r="L136" s="6">
        <f>'Cleaned Data'!F136</f>
        <v>6400000000000</v>
      </c>
      <c r="M136" s="4">
        <f>'Cleaned Data'!G136</f>
        <v>23380</v>
      </c>
      <c r="N136" s="5" t="str">
        <f>'Cleaned Data'!H136</f>
        <v>Female</v>
      </c>
      <c r="O136" s="8" t="str">
        <f>'Cleaned Data'!I136</f>
        <v>068 565 8392</v>
      </c>
      <c r="P136" s="5" t="str">
        <f>'Cleaned Data'!J136</f>
        <v>Ward 3 (Informal Settlement)</v>
      </c>
      <c r="Q136" s="5" t="str">
        <f t="shared" si="20"/>
        <v>Informal Settlement</v>
      </c>
      <c r="R136" s="5" t="str">
        <f>'Cleaned Data'!K136</f>
        <v>None</v>
      </c>
      <c r="S136" s="5" t="str">
        <f>'Cleaned Data'!L136</f>
        <v>Approved</v>
      </c>
      <c r="T136" s="5" t="str">
        <f>'Cleaned Data'!M136</f>
        <v>Pending</v>
      </c>
      <c r="U136" s="5" t="str">
        <f>'Cleaned Data'!N136</f>
        <v>Q135</v>
      </c>
      <c r="V136" s="5" t="str">
        <f>'Cleaned Data'!O136</f>
        <v>None</v>
      </c>
      <c r="W136" s="4" t="str">
        <f>'Cleaned Data'!P136</f>
        <v>None</v>
      </c>
      <c r="X136" s="5" t="str">
        <f>'Cleaned Data'!Q136</f>
        <v>Elderly Applicant Assisted Due To Mobility Issues</v>
      </c>
    </row>
    <row r="137" spans="1:24" x14ac:dyDescent="0.3">
      <c r="A137" s="5" t="str">
        <f>'Cleaned Data'!A137</f>
        <v>SASSA-000208</v>
      </c>
      <c r="B137" s="4">
        <f>'Cleaned Data'!B137</f>
        <v>46365</v>
      </c>
      <c r="C137" s="6">
        <f t="shared" si="14"/>
        <v>9</v>
      </c>
      <c r="D137" s="6">
        <f t="shared" si="15"/>
        <v>12</v>
      </c>
      <c r="E137" s="6">
        <f t="shared" si="16"/>
        <v>2026</v>
      </c>
      <c r="F137" s="5" t="str">
        <f t="shared" si="17"/>
        <v>SASSA</v>
      </c>
      <c r="G137" s="5" t="str">
        <f>'Cleaned Data'!C137</f>
        <v>SASSA - Grant Status Enquiry</v>
      </c>
      <c r="H137" s="5" t="str">
        <f t="shared" si="18"/>
        <v xml:space="preserve"> Grant Status Enquiry</v>
      </c>
      <c r="I137" s="5" t="str">
        <f t="shared" si="19"/>
        <v>Boipatong</v>
      </c>
      <c r="J137" s="5" t="str">
        <f>'Cleaned Data'!D137</f>
        <v>Boipatong Clinic</v>
      </c>
      <c r="K137" s="5" t="str">
        <f>'Cleaned Data'!E137</f>
        <v>Dorah Dlamini</v>
      </c>
      <c r="L137" s="6">
        <f>'Cleaned Data'!F137</f>
        <v>6310000000000</v>
      </c>
      <c r="M137" s="4">
        <f>'Cleaned Data'!G137</f>
        <v>23198</v>
      </c>
      <c r="N137" s="5" t="str">
        <f>'Cleaned Data'!H137</f>
        <v>Female</v>
      </c>
      <c r="O137" s="8" t="str">
        <f>'Cleaned Data'!I137</f>
        <v>062 197 2839</v>
      </c>
      <c r="P137" s="5" t="str">
        <f>'Cleaned Data'!J137</f>
        <v>Ward 11</v>
      </c>
      <c r="Q137" s="5" t="str">
        <f t="shared" si="20"/>
        <v>Formal Settlement</v>
      </c>
      <c r="R137" s="5" t="str">
        <f>'Cleaned Data'!K137</f>
        <v>Disability Grant</v>
      </c>
      <c r="S137" s="5" t="str">
        <f>'Cleaned Data'!L137</f>
        <v>Approved</v>
      </c>
      <c r="T137" s="5" t="str">
        <f>'Cleaned Data'!M137</f>
        <v>Captured</v>
      </c>
      <c r="U137" s="5" t="str">
        <f>'Cleaned Data'!N137</f>
        <v>Q122</v>
      </c>
      <c r="V137" s="5" t="str">
        <f>'Cleaned Data'!O137</f>
        <v>Lerato Swart</v>
      </c>
      <c r="W137" s="4" t="str">
        <f>'Cleaned Data'!P137</f>
        <v>None</v>
      </c>
      <c r="X137" s="5" t="str">
        <f>'Cleaned Data'!Q137</f>
        <v>Urgent Case - Fast-Tracked Per Supervisor Approval</v>
      </c>
    </row>
    <row r="138" spans="1:24" x14ac:dyDescent="0.3">
      <c r="A138" s="5" t="str">
        <f>'Cleaned Data'!A138</f>
        <v>CLN-000483</v>
      </c>
      <c r="B138" s="4">
        <f>'Cleaned Data'!B138</f>
        <v>46148</v>
      </c>
      <c r="C138" s="6">
        <f t="shared" si="14"/>
        <v>6</v>
      </c>
      <c r="D138" s="6">
        <f t="shared" si="15"/>
        <v>5</v>
      </c>
      <c r="E138" s="6">
        <f t="shared" si="16"/>
        <v>2026</v>
      </c>
      <c r="F138" s="5" t="str">
        <f t="shared" si="17"/>
        <v>Clinic</v>
      </c>
      <c r="G138" s="5" t="str">
        <f>'Cleaned Data'!C138</f>
        <v>Clinic - Immunisation</v>
      </c>
      <c r="H138" s="5" t="str">
        <f t="shared" si="18"/>
        <v xml:space="preserve"> Immunisation</v>
      </c>
      <c r="I138" s="5" t="str">
        <f t="shared" si="19"/>
        <v>Three Rivers</v>
      </c>
      <c r="J138" s="5" t="str">
        <f>'Cleaned Data'!D138</f>
        <v>Three Rivers Clinic</v>
      </c>
      <c r="K138" s="5" t="str">
        <f>'Cleaned Data'!E138</f>
        <v>Lindiwe Mokgadi</v>
      </c>
      <c r="L138" s="6">
        <f>'Cleaned Data'!F138</f>
        <v>2610000000000</v>
      </c>
      <c r="M138" s="4">
        <f>'Cleaned Data'!G138</f>
        <v>46090</v>
      </c>
      <c r="N138" s="5" t="str">
        <f>'Cleaned Data'!H138</f>
        <v>Female</v>
      </c>
      <c r="O138" s="8" t="str">
        <f>'Cleaned Data'!I138</f>
        <v>079 335 0856</v>
      </c>
      <c r="P138" s="5" t="str">
        <f>'Cleaned Data'!J138</f>
        <v>Ward 7</v>
      </c>
      <c r="Q138" s="5" t="str">
        <f t="shared" si="20"/>
        <v>Formal Settlement</v>
      </c>
      <c r="R138" s="5" t="str">
        <f>'Cleaned Data'!K138</f>
        <v>None</v>
      </c>
      <c r="S138" s="5" t="str">
        <f>'Cleaned Data'!L138</f>
        <v>Approved</v>
      </c>
      <c r="T138" s="5" t="str">
        <f>'Cleaned Data'!M138</f>
        <v>Captured</v>
      </c>
      <c r="U138" s="5" t="str">
        <f>'Cleaned Data'!N138</f>
        <v>Q028</v>
      </c>
      <c r="V138" s="5" t="str">
        <f>'Cleaned Data'!O138</f>
        <v>Refilwe Nel</v>
      </c>
      <c r="W138" s="4" t="str">
        <f>'Cleaned Data'!P138</f>
        <v>None</v>
      </c>
      <c r="X138" s="5" t="str">
        <f>'Cleaned Data'!Q138</f>
        <v>Incorrect ID Number Provided Initially, Corrected</v>
      </c>
    </row>
    <row r="139" spans="1:24" x14ac:dyDescent="0.3">
      <c r="A139" s="5" t="str">
        <f>'Cleaned Data'!A139</f>
        <v>MUN-000520</v>
      </c>
      <c r="B139" s="4">
        <f>'Cleaned Data'!B139</f>
        <v>46272</v>
      </c>
      <c r="C139" s="6">
        <f t="shared" si="14"/>
        <v>7</v>
      </c>
      <c r="D139" s="6">
        <f t="shared" si="15"/>
        <v>9</v>
      </c>
      <c r="E139" s="6">
        <f t="shared" si="16"/>
        <v>2026</v>
      </c>
      <c r="F139" s="5" t="str">
        <f t="shared" si="17"/>
        <v>Municipal</v>
      </c>
      <c r="G139" s="5" t="str">
        <f>'Cleaned Data'!C139</f>
        <v>Municipal - Service Request</v>
      </c>
      <c r="H139" s="5" t="str">
        <f t="shared" si="18"/>
        <v xml:space="preserve"> Service Request</v>
      </c>
      <c r="I139" s="5" t="str">
        <f t="shared" si="19"/>
        <v>Vereeniging</v>
      </c>
      <c r="J139" s="5" t="str">
        <f>'Cleaned Data'!D139</f>
        <v>Vereeniging Home Affairs</v>
      </c>
      <c r="K139" s="5" t="str">
        <f>'Cleaned Data'!E139</f>
        <v>Kagiso Fourie</v>
      </c>
      <c r="L139" s="6">
        <f>'Cleaned Data'!F139</f>
        <v>8910000000000</v>
      </c>
      <c r="M139" s="4">
        <f>'Cleaned Data'!G139</f>
        <v>32801</v>
      </c>
      <c r="N139" s="5" t="str">
        <f>'Cleaned Data'!H139</f>
        <v>Female</v>
      </c>
      <c r="O139" s="8" t="str">
        <f>'Cleaned Data'!I139</f>
        <v>060 876 7357</v>
      </c>
      <c r="P139" s="5" t="str">
        <f>'Cleaned Data'!J139</f>
        <v>Ward 16</v>
      </c>
      <c r="Q139" s="5" t="str">
        <f t="shared" si="20"/>
        <v>Formal Settlement</v>
      </c>
      <c r="R139" s="5" t="str">
        <f>'Cleaned Data'!K139</f>
        <v>None</v>
      </c>
      <c r="S139" s="5" t="str">
        <f>'Cleaned Data'!L139</f>
        <v>Complete</v>
      </c>
      <c r="T139" s="5" t="str">
        <f>'Cleaned Data'!M139</f>
        <v>Pending</v>
      </c>
      <c r="U139" s="5" t="str">
        <f>'Cleaned Data'!N139</f>
        <v>Q137</v>
      </c>
      <c r="V139" s="5" t="str">
        <f>'Cleaned Data'!O139</f>
        <v>Werner Khumalo</v>
      </c>
      <c r="W139" s="4" t="str">
        <f>'Cleaned Data'!P139</f>
        <v>None</v>
      </c>
      <c r="X139" s="5" t="str">
        <f>'Cleaned Data'!Q139</f>
        <v>Follow-Up Call Required To Confirm Banking Details</v>
      </c>
    </row>
    <row r="140" spans="1:24" x14ac:dyDescent="0.3">
      <c r="A140" s="5" t="str">
        <f>'Cleaned Data'!A140</f>
        <v>SASSA-000013</v>
      </c>
      <c r="B140" s="4">
        <f>'Cleaned Data'!B140</f>
        <v>46238</v>
      </c>
      <c r="C140" s="6">
        <f t="shared" si="14"/>
        <v>4</v>
      </c>
      <c r="D140" s="6">
        <f t="shared" si="15"/>
        <v>8</v>
      </c>
      <c r="E140" s="6">
        <f t="shared" si="16"/>
        <v>2026</v>
      </c>
      <c r="F140" s="5" t="str">
        <f t="shared" si="17"/>
        <v>SASSA</v>
      </c>
      <c r="G140" s="5" t="str">
        <f>'Cleaned Data'!C140</f>
        <v>SASSA - Grant Status Enquiry</v>
      </c>
      <c r="H140" s="5" t="str">
        <f t="shared" si="18"/>
        <v xml:space="preserve"> Grant Status Enquiry</v>
      </c>
      <c r="I140" s="5" t="str">
        <f t="shared" si="19"/>
        <v>Vereeniging</v>
      </c>
      <c r="J140" s="5" t="str">
        <f>'Cleaned Data'!D140</f>
        <v>Vereeniging Home Affairs</v>
      </c>
      <c r="K140" s="5" t="str">
        <f>'Cleaned Data'!E140</f>
        <v>Johannes Kruger</v>
      </c>
      <c r="L140" s="6">
        <f>'Cleaned Data'!F140</f>
        <v>7310000000000</v>
      </c>
      <c r="M140" s="4">
        <f>'Cleaned Data'!G140</f>
        <v>26670</v>
      </c>
      <c r="N140" s="5" t="str">
        <f>'Cleaned Data'!H140</f>
        <v>Female</v>
      </c>
      <c r="O140" s="8" t="str">
        <f>'Cleaned Data'!I140</f>
        <v>060 421 2981</v>
      </c>
      <c r="P140" s="5" t="str">
        <f>'Cleaned Data'!J140</f>
        <v>Ward 18</v>
      </c>
      <c r="Q140" s="5" t="str">
        <f t="shared" si="20"/>
        <v>Formal Settlement</v>
      </c>
      <c r="R140" s="5" t="str">
        <f>'Cleaned Data'!K140</f>
        <v>Foster Child Grant</v>
      </c>
      <c r="S140" s="5" t="str">
        <f>'Cleaned Data'!L140</f>
        <v>Awaiting Home Affairs Confirmation</v>
      </c>
      <c r="T140" s="5" t="str">
        <f>'Cleaned Data'!M140</f>
        <v>Resolved</v>
      </c>
      <c r="U140" s="5" t="str">
        <f>'Cleaned Data'!N140</f>
        <v>Q089</v>
      </c>
      <c r="V140" s="5" t="str">
        <f>'Cleaned Data'!O140</f>
        <v>Chris Khumalo</v>
      </c>
      <c r="W140" s="4">
        <f>'Cleaned Data'!P140</f>
        <v>46145</v>
      </c>
      <c r="X140" s="5" t="str">
        <f>'Cleaned Data'!Q140</f>
        <v>Elderly Applicant Assisted Due To Mobility Issues</v>
      </c>
    </row>
    <row r="141" spans="1:24" x14ac:dyDescent="0.3">
      <c r="A141" s="5" t="str">
        <f>'Cleaned Data'!A141</f>
        <v>MUN-000744</v>
      </c>
      <c r="B141" s="4">
        <f>'Cleaned Data'!B141</f>
        <v>46109</v>
      </c>
      <c r="C141" s="6">
        <f t="shared" si="14"/>
        <v>28</v>
      </c>
      <c r="D141" s="6">
        <f t="shared" si="15"/>
        <v>3</v>
      </c>
      <c r="E141" s="6">
        <f t="shared" si="16"/>
        <v>2026</v>
      </c>
      <c r="F141" s="5" t="str">
        <f t="shared" si="17"/>
        <v>Municipal</v>
      </c>
      <c r="G141" s="5" t="str">
        <f>'Cleaned Data'!C141</f>
        <v>Municipal - Service Request</v>
      </c>
      <c r="H141" s="5" t="str">
        <f t="shared" si="18"/>
        <v xml:space="preserve"> Service Request</v>
      </c>
      <c r="I141" s="5" t="str">
        <f t="shared" si="19"/>
        <v>Vereeniging</v>
      </c>
      <c r="J141" s="5" t="str">
        <f>'Cleaned Data'!D141</f>
        <v>Vereeniging Home Affairs</v>
      </c>
      <c r="K141" s="5" t="str">
        <f>'Cleaned Data'!E141</f>
        <v>Dorah Nkosi</v>
      </c>
      <c r="L141" s="6">
        <f>'Cleaned Data'!F141</f>
        <v>501000000000</v>
      </c>
      <c r="M141" s="4">
        <f>'Cleaned Data'!G141</f>
        <v>38373</v>
      </c>
      <c r="N141" s="5" t="str">
        <f>'Cleaned Data'!H141</f>
        <v>Male</v>
      </c>
      <c r="O141" s="8" t="str">
        <f>'Cleaned Data'!I141</f>
        <v>063 182 2473</v>
      </c>
      <c r="P141" s="5" t="str">
        <f>'Cleaned Data'!J141</f>
        <v>Ward 13</v>
      </c>
      <c r="Q141" s="5" t="str">
        <f t="shared" si="20"/>
        <v>Formal Settlement</v>
      </c>
      <c r="R141" s="5" t="str">
        <f>'Cleaned Data'!K141</f>
        <v>None</v>
      </c>
      <c r="S141" s="5" t="str">
        <f>'Cleaned Data'!L141</f>
        <v>Pending Verification</v>
      </c>
      <c r="T141" s="5" t="str">
        <f>'Cleaned Data'!M141</f>
        <v>Re-opened</v>
      </c>
      <c r="U141" s="5" t="str">
        <f>'Cleaned Data'!N141</f>
        <v>Q002</v>
      </c>
      <c r="V141" s="5" t="str">
        <f>'Cleaned Data'!O141</f>
        <v>Andries Mahlangu</v>
      </c>
      <c r="W141" s="4">
        <f>'Cleaned Data'!P141</f>
        <v>46134</v>
      </c>
      <c r="X141" s="5" t="str">
        <f>'Cleaned Data'!Q141</f>
        <v>Applicant Referred To Social Worker</v>
      </c>
    </row>
    <row r="142" spans="1:24" x14ac:dyDescent="0.3">
      <c r="A142" s="5" t="str">
        <f>'Cleaned Data'!A142</f>
        <v>SASSA-000748</v>
      </c>
      <c r="B142" s="4">
        <f>'Cleaned Data'!B142</f>
        <v>46141</v>
      </c>
      <c r="C142" s="6">
        <f t="shared" si="14"/>
        <v>29</v>
      </c>
      <c r="D142" s="6">
        <f t="shared" si="15"/>
        <v>4</v>
      </c>
      <c r="E142" s="6">
        <f t="shared" si="16"/>
        <v>2026</v>
      </c>
      <c r="F142" s="5" t="str">
        <f t="shared" si="17"/>
        <v>SASSA</v>
      </c>
      <c r="G142" s="5" t="str">
        <f>'Cleaned Data'!C142</f>
        <v>SASSA - Grant Application</v>
      </c>
      <c r="H142" s="5" t="str">
        <f t="shared" si="18"/>
        <v xml:space="preserve"> Grant Application</v>
      </c>
      <c r="I142" s="5" t="str">
        <f t="shared" si="19"/>
        <v>Sharpeville</v>
      </c>
      <c r="J142" s="5" t="str">
        <f>'Cleaned Data'!D142</f>
        <v>Sharpeville Clinic</v>
      </c>
      <c r="K142" s="5" t="str">
        <f>'Cleaned Data'!E142</f>
        <v>Johannes Radebe</v>
      </c>
      <c r="L142" s="6">
        <f>'Cleaned Data'!F142</f>
        <v>6110000000000</v>
      </c>
      <c r="M142" s="4">
        <f>'Cleaned Data'!G142</f>
        <v>22486</v>
      </c>
      <c r="N142" s="5" t="str">
        <f>'Cleaned Data'!H142</f>
        <v>Male</v>
      </c>
      <c r="O142" s="8" t="str">
        <f>'Cleaned Data'!I142</f>
        <v>None</v>
      </c>
      <c r="P142" s="5" t="str">
        <f>'Cleaned Data'!J142</f>
        <v>Ward 18</v>
      </c>
      <c r="Q142" s="5" t="str">
        <f t="shared" si="20"/>
        <v>Formal Settlement</v>
      </c>
      <c r="R142" s="5" t="str">
        <f>'Cleaned Data'!K142</f>
        <v>Older Persons Grant</v>
      </c>
      <c r="S142" s="5" t="str">
        <f>'Cleaned Data'!L142</f>
        <v>Rejected</v>
      </c>
      <c r="T142" s="5" t="str">
        <f>'Cleaned Data'!M142</f>
        <v>None</v>
      </c>
      <c r="U142" s="5" t="str">
        <f>'Cleaned Data'!N142</f>
        <v>Q168</v>
      </c>
      <c r="V142" s="5" t="str">
        <f>'Cleaned Data'!O142</f>
        <v>Deon Radebe</v>
      </c>
      <c r="W142" s="4" t="str">
        <f>'Cleaned Data'!P142</f>
        <v>None</v>
      </c>
      <c r="X142" s="5" t="str">
        <f>'Cleaned Data'!Q142</f>
        <v>Home Affairs System Down For Maintenance During Visit</v>
      </c>
    </row>
    <row r="143" spans="1:24" x14ac:dyDescent="0.3">
      <c r="A143" s="5" t="str">
        <f>'Cleaned Data'!A143</f>
        <v>SASSA-000888</v>
      </c>
      <c r="B143" s="4">
        <f>'Cleaned Data'!B143</f>
        <v>46209</v>
      </c>
      <c r="C143" s="6">
        <f t="shared" si="14"/>
        <v>6</v>
      </c>
      <c r="D143" s="6">
        <f t="shared" si="15"/>
        <v>7</v>
      </c>
      <c r="E143" s="6">
        <f t="shared" si="16"/>
        <v>2026</v>
      </c>
      <c r="F143" s="5" t="str">
        <f t="shared" si="17"/>
        <v>SASSA</v>
      </c>
      <c r="G143" s="5" t="str">
        <f>'Cleaned Data'!C143</f>
        <v>SASSA - Grant Application</v>
      </c>
      <c r="H143" s="5" t="str">
        <f t="shared" si="18"/>
        <v xml:space="preserve"> Grant Application</v>
      </c>
      <c r="I143" s="5" t="str">
        <f t="shared" si="19"/>
        <v>Sharpeville</v>
      </c>
      <c r="J143" s="5" t="str">
        <f>'Cleaned Data'!D143</f>
        <v>Sharpeville Clinic</v>
      </c>
      <c r="K143" s="5" t="str">
        <f>'Cleaned Data'!E143</f>
        <v>Lindiwe Botha</v>
      </c>
      <c r="L143" s="6">
        <f>'Cleaned Data'!F143</f>
        <v>9410000000000</v>
      </c>
      <c r="M143" s="4">
        <f>'Cleaned Data'!G143</f>
        <v>34559</v>
      </c>
      <c r="N143" s="5" t="str">
        <f>'Cleaned Data'!H143</f>
        <v>Male</v>
      </c>
      <c r="O143" s="8" t="str">
        <f>'Cleaned Data'!I143</f>
        <v>080 102 9652</v>
      </c>
      <c r="P143" s="5" t="str">
        <f>'Cleaned Data'!J143</f>
        <v>Ward 9</v>
      </c>
      <c r="Q143" s="5" t="str">
        <f t="shared" si="20"/>
        <v>Formal Settlement</v>
      </c>
      <c r="R143" s="5" t="str">
        <f>'Cleaned Data'!K143</f>
        <v>None</v>
      </c>
      <c r="S143" s="5" t="str">
        <f>'Cleaned Data'!L143</f>
        <v>Complete</v>
      </c>
      <c r="T143" s="5" t="str">
        <f>'Cleaned Data'!M143</f>
        <v>Escalated</v>
      </c>
      <c r="U143" s="5" t="str">
        <f>'Cleaned Data'!N143</f>
        <v>None</v>
      </c>
      <c r="V143" s="5" t="str">
        <f>'Cleaned Data'!O143</f>
        <v>Lerato Khumalo</v>
      </c>
      <c r="W143" s="4" t="str">
        <f>'Cleaned Data'!P143</f>
        <v>None</v>
      </c>
      <c r="X143" s="5" t="str">
        <f>'Cleaned Data'!Q143</f>
        <v>Interpreter Required - Assisted In Sesotho</v>
      </c>
    </row>
    <row r="144" spans="1:24" x14ac:dyDescent="0.3">
      <c r="A144" s="5" t="str">
        <f>'Cleaned Data'!A144</f>
        <v>SASSA-000335</v>
      </c>
      <c r="B144" s="4">
        <f>'Cleaned Data'!B144</f>
        <v>46240</v>
      </c>
      <c r="C144" s="6">
        <f t="shared" si="14"/>
        <v>6</v>
      </c>
      <c r="D144" s="6">
        <f t="shared" si="15"/>
        <v>8</v>
      </c>
      <c r="E144" s="6">
        <f t="shared" si="16"/>
        <v>2026</v>
      </c>
      <c r="F144" s="5" t="str">
        <f t="shared" si="17"/>
        <v>SASSA</v>
      </c>
      <c r="G144" s="5" t="str">
        <f>'Cleaned Data'!C144</f>
        <v>SASSA - Grant Status Enquiry</v>
      </c>
      <c r="H144" s="5" t="str">
        <f t="shared" si="18"/>
        <v xml:space="preserve"> Grant Status Enquiry</v>
      </c>
      <c r="I144" s="5" t="str">
        <f t="shared" si="19"/>
        <v>Boipatong</v>
      </c>
      <c r="J144" s="5" t="str">
        <f>'Cleaned Data'!D144</f>
        <v>Boipatong Clinic</v>
      </c>
      <c r="K144" s="5" t="str">
        <f>'Cleaned Data'!E144</f>
        <v>Dorah Radebe</v>
      </c>
      <c r="L144" s="6">
        <f>'Cleaned Data'!F144</f>
        <v>7810000000000</v>
      </c>
      <c r="M144" s="4">
        <f>'Cleaned Data'!G144</f>
        <v>28848</v>
      </c>
      <c r="N144" s="5" t="str">
        <f>'Cleaned Data'!H144</f>
        <v>Male</v>
      </c>
      <c r="O144" s="8" t="str">
        <f>'Cleaned Data'!I144</f>
        <v>082 884 9040</v>
      </c>
      <c r="P144" s="5" t="str">
        <f>'Cleaned Data'!J144</f>
        <v>Ward 22</v>
      </c>
      <c r="Q144" s="5" t="str">
        <f t="shared" si="20"/>
        <v>Formal Settlement</v>
      </c>
      <c r="R144" s="5" t="str">
        <f>'Cleaned Data'!K144</f>
        <v>None</v>
      </c>
      <c r="S144" s="5" t="str">
        <f>'Cleaned Data'!L144</f>
        <v>Pending Verification</v>
      </c>
      <c r="T144" s="5" t="str">
        <f>'Cleaned Data'!M144</f>
        <v>None</v>
      </c>
      <c r="U144" s="5" t="str">
        <f>'Cleaned Data'!N144</f>
        <v>Q008</v>
      </c>
      <c r="V144" s="5" t="str">
        <f>'Cleaned Data'!O144</f>
        <v>None</v>
      </c>
      <c r="W144" s="4">
        <f>'Cleaned Data'!P144</f>
        <v>46199</v>
      </c>
      <c r="X144" s="5" t="str">
        <f>'Cleaned Data'!Q144</f>
        <v>Home Affairs System Down For Maintenance During Visit</v>
      </c>
    </row>
    <row r="145" spans="1:24" x14ac:dyDescent="0.3">
      <c r="A145" s="5" t="str">
        <f>'Cleaned Data'!A145</f>
        <v>SASSA-000304</v>
      </c>
      <c r="B145" s="4">
        <f>'Cleaned Data'!B145</f>
        <v>46163</v>
      </c>
      <c r="C145" s="6">
        <f t="shared" si="14"/>
        <v>21</v>
      </c>
      <c r="D145" s="6">
        <f t="shared" si="15"/>
        <v>5</v>
      </c>
      <c r="E145" s="6">
        <f t="shared" si="16"/>
        <v>2026</v>
      </c>
      <c r="F145" s="5" t="str">
        <f t="shared" si="17"/>
        <v>SASSA</v>
      </c>
      <c r="G145" s="5" t="str">
        <f>'Cleaned Data'!C145</f>
        <v>SASSA - Grant Application</v>
      </c>
      <c r="H145" s="5" t="str">
        <f t="shared" si="18"/>
        <v xml:space="preserve"> Grant Application</v>
      </c>
      <c r="I145" s="5" t="str">
        <f t="shared" si="19"/>
        <v>Meyerton</v>
      </c>
      <c r="J145" s="5" t="str">
        <f>'Cleaned Data'!D145</f>
        <v>Meyerton Municipal Office</v>
      </c>
      <c r="K145" s="5" t="str">
        <f>'Cleaned Data'!E145</f>
        <v>Willem Khumalo</v>
      </c>
      <c r="L145" s="6">
        <f>'Cleaned Data'!F145</f>
        <v>4910000000000</v>
      </c>
      <c r="M145" s="4">
        <f>'Cleaned Data'!G145</f>
        <v>18187</v>
      </c>
      <c r="N145" s="5" t="str">
        <f>'Cleaned Data'!H145</f>
        <v>None</v>
      </c>
      <c r="O145" s="8" t="str">
        <f>'Cleaned Data'!I145</f>
        <v>None</v>
      </c>
      <c r="P145" s="5" t="str">
        <f>'Cleaned Data'!J145</f>
        <v>Ward 14</v>
      </c>
      <c r="Q145" s="5" t="str">
        <f t="shared" si="20"/>
        <v>Formal Settlement</v>
      </c>
      <c r="R145" s="5" t="str">
        <f>'Cleaned Data'!K145</f>
        <v>Care Dependency Grant</v>
      </c>
      <c r="S145" s="5" t="str">
        <f>'Cleaned Data'!L145</f>
        <v>Under Review</v>
      </c>
      <c r="T145" s="5" t="str">
        <f>'Cleaned Data'!M145</f>
        <v>Re-opened</v>
      </c>
      <c r="U145" s="5" t="str">
        <f>'Cleaned Data'!N145</f>
        <v>Q178</v>
      </c>
      <c r="V145" s="5" t="str">
        <f>'Cleaned Data'!O145</f>
        <v>Deon Mahlangu</v>
      </c>
      <c r="W145" s="4" t="str">
        <f>'Cleaned Data'!P145</f>
        <v>None</v>
      </c>
      <c r="X145" s="5" t="str">
        <f>'Cleaned Data'!Q145</f>
        <v>Duplicate Application Found On System - Flagged</v>
      </c>
    </row>
    <row r="146" spans="1:24" x14ac:dyDescent="0.3">
      <c r="A146" s="5" t="str">
        <f>'Cleaned Data'!A146</f>
        <v>CLN-000194</v>
      </c>
      <c r="B146" s="4">
        <f>'Cleaned Data'!B146</f>
        <v>46093</v>
      </c>
      <c r="C146" s="6">
        <f t="shared" si="14"/>
        <v>12</v>
      </c>
      <c r="D146" s="6">
        <f t="shared" si="15"/>
        <v>3</v>
      </c>
      <c r="E146" s="6">
        <f t="shared" si="16"/>
        <v>2026</v>
      </c>
      <c r="F146" s="5" t="str">
        <f t="shared" si="17"/>
        <v>Clinic</v>
      </c>
      <c r="G146" s="5" t="str">
        <f>'Cleaned Data'!C146</f>
        <v>Clinic - General Consultation</v>
      </c>
      <c r="H146" s="5" t="str">
        <f t="shared" si="18"/>
        <v xml:space="preserve"> General Consultation</v>
      </c>
      <c r="I146" s="5" t="str">
        <f t="shared" si="19"/>
        <v>Sasolburg</v>
      </c>
      <c r="J146" s="5" t="str">
        <f>'Cleaned Data'!D146</f>
        <v>Sasolburg Home Affairs</v>
      </c>
      <c r="K146" s="5" t="str">
        <f>'Cleaned Data'!E146</f>
        <v>Tumelo Mokgadi</v>
      </c>
      <c r="L146" s="6">
        <f>'Cleaned Data'!F146</f>
        <v>9800000000000</v>
      </c>
      <c r="M146" s="4">
        <f>'Cleaned Data'!G146</f>
        <v>35856</v>
      </c>
      <c r="N146" s="5" t="str">
        <f>'Cleaned Data'!H146</f>
        <v>Female</v>
      </c>
      <c r="O146" s="8" t="str">
        <f>'Cleaned Data'!I146</f>
        <v>067 895 1836</v>
      </c>
      <c r="P146" s="5" t="str">
        <f>'Cleaned Data'!J146</f>
        <v>Ward 7</v>
      </c>
      <c r="Q146" s="5" t="str">
        <f t="shared" si="20"/>
        <v>Formal Settlement</v>
      </c>
      <c r="R146" s="5" t="str">
        <f>'Cleaned Data'!K146</f>
        <v>None</v>
      </c>
      <c r="S146" s="5" t="str">
        <f>'Cleaned Data'!L146</f>
        <v>Awaiting Home Affairs Confirmation</v>
      </c>
      <c r="T146" s="5" t="str">
        <f>'Cleaned Data'!M146</f>
        <v>Resolved</v>
      </c>
      <c r="U146" s="5" t="str">
        <f>'Cleaned Data'!N146</f>
        <v>Q073</v>
      </c>
      <c r="V146" s="5" t="str">
        <f>'Cleaned Data'!O146</f>
        <v>Refilwe Mahlangu</v>
      </c>
      <c r="W146" s="4">
        <f>'Cleaned Data'!P146</f>
        <v>46110</v>
      </c>
      <c r="X146" s="5" t="str">
        <f>'Cleaned Data'!Q146</f>
        <v>Record Incomplete - Contact Number Illegible On Form</v>
      </c>
    </row>
    <row r="147" spans="1:24" x14ac:dyDescent="0.3">
      <c r="A147" s="5" t="str">
        <f>'Cleaned Data'!A147</f>
        <v>SASSA-000870</v>
      </c>
      <c r="B147" s="4">
        <f>'Cleaned Data'!B147</f>
        <v>46118</v>
      </c>
      <c r="C147" s="6">
        <f t="shared" si="14"/>
        <v>6</v>
      </c>
      <c r="D147" s="6">
        <f t="shared" si="15"/>
        <v>4</v>
      </c>
      <c r="E147" s="6">
        <f t="shared" si="16"/>
        <v>2026</v>
      </c>
      <c r="F147" s="5" t="str">
        <f t="shared" si="17"/>
        <v>SASSA</v>
      </c>
      <c r="G147" s="5" t="str">
        <f>'Cleaned Data'!C147</f>
        <v>SASSA - Grant Status Enquiry</v>
      </c>
      <c r="H147" s="5" t="str">
        <f t="shared" si="18"/>
        <v xml:space="preserve"> Grant Status Enquiry</v>
      </c>
      <c r="I147" s="5" t="str">
        <f t="shared" si="19"/>
        <v>Vanderbijlpark</v>
      </c>
      <c r="J147" s="5" t="str">
        <f>'Cleaned Data'!D147</f>
        <v>Vanderbijlpark Home Affairs</v>
      </c>
      <c r="K147" s="5" t="str">
        <f>'Cleaned Data'!E147</f>
        <v>Refilwe Botha</v>
      </c>
      <c r="L147" s="6">
        <f>'Cleaned Data'!F147</f>
        <v>4310000000000</v>
      </c>
      <c r="M147" s="4">
        <f>'Cleaned Data'!G147</f>
        <v>15949</v>
      </c>
      <c r="N147" s="5" t="str">
        <f>'Cleaned Data'!H147</f>
        <v>Female</v>
      </c>
      <c r="O147" s="8" t="str">
        <f>'Cleaned Data'!I147</f>
        <v>080 793 9030</v>
      </c>
      <c r="P147" s="5" t="str">
        <f>'Cleaned Data'!J147</f>
        <v>Ward 15</v>
      </c>
      <c r="Q147" s="5" t="str">
        <f t="shared" si="20"/>
        <v>Formal Settlement</v>
      </c>
      <c r="R147" s="5" t="str">
        <f>'Cleaned Data'!K147</f>
        <v>Care Dependency Grant</v>
      </c>
      <c r="S147" s="5" t="str">
        <f>'Cleaned Data'!L147</f>
        <v>Pending Verification</v>
      </c>
      <c r="T147" s="5" t="str">
        <f>'Cleaned Data'!M147</f>
        <v>Captured</v>
      </c>
      <c r="U147" s="5" t="str">
        <f>'Cleaned Data'!N147</f>
        <v>Q267</v>
      </c>
      <c r="V147" s="5" t="str">
        <f>'Cleaned Data'!O147</f>
        <v>Werner Coetzee</v>
      </c>
      <c r="W147" s="4">
        <f>'Cleaned Data'!P147</f>
        <v>46194</v>
      </c>
      <c r="X147" s="5" t="str">
        <f>'Cleaned Data'!Q147</f>
        <v>Client To Return With Proof Of Residence</v>
      </c>
    </row>
    <row r="148" spans="1:24" x14ac:dyDescent="0.3">
      <c r="A148" s="5" t="str">
        <f>'Cleaned Data'!A148</f>
        <v>SASSA-000786</v>
      </c>
      <c r="B148" s="4">
        <f>'Cleaned Data'!B148</f>
        <v>46010</v>
      </c>
      <c r="C148" s="6">
        <f t="shared" si="14"/>
        <v>19</v>
      </c>
      <c r="D148" s="6">
        <f t="shared" si="15"/>
        <v>12</v>
      </c>
      <c r="E148" s="6">
        <f t="shared" si="16"/>
        <v>2025</v>
      </c>
      <c r="F148" s="5" t="str">
        <f t="shared" si="17"/>
        <v>SASSA</v>
      </c>
      <c r="G148" s="5" t="str">
        <f>'Cleaned Data'!C148</f>
        <v>SASSA - Grant Application</v>
      </c>
      <c r="H148" s="5" t="str">
        <f t="shared" si="18"/>
        <v xml:space="preserve"> Grant Application</v>
      </c>
      <c r="I148" s="5" t="str">
        <f t="shared" si="19"/>
        <v>Sebokeng</v>
      </c>
      <c r="J148" s="5" t="str">
        <f>'Cleaned Data'!D148</f>
        <v>Sebokeng Sassa Office</v>
      </c>
      <c r="K148" s="5" t="str">
        <f>'Cleaned Data'!E148</f>
        <v>Johannes Fourie</v>
      </c>
      <c r="L148" s="6">
        <f>'Cleaned Data'!F148</f>
        <v>906000000000</v>
      </c>
      <c r="M148" s="4">
        <f>'Cleaned Data'!G148</f>
        <v>39990</v>
      </c>
      <c r="N148" s="5" t="str">
        <f>'Cleaned Data'!H148</f>
        <v>Male</v>
      </c>
      <c r="O148" s="8" t="str">
        <f>'Cleaned Data'!I148</f>
        <v>067 783 0451</v>
      </c>
      <c r="P148" s="5" t="str">
        <f>'Cleaned Data'!J148</f>
        <v>Ward 14</v>
      </c>
      <c r="Q148" s="5" t="str">
        <f t="shared" si="20"/>
        <v>Formal Settlement</v>
      </c>
      <c r="R148" s="5" t="str">
        <f>'Cleaned Data'!K148</f>
        <v>Social Relief of Distress (SRD)</v>
      </c>
      <c r="S148" s="5" t="str">
        <f>'Cleaned Data'!L148</f>
        <v>Approved</v>
      </c>
      <c r="T148" s="5" t="str">
        <f>'Cleaned Data'!M148</f>
        <v>Awaiting Documents</v>
      </c>
      <c r="U148" s="5" t="str">
        <f>'Cleaned Data'!N148</f>
        <v>None</v>
      </c>
      <c r="V148" s="5" t="str">
        <f>'Cleaned Data'!O148</f>
        <v>Deon Khumalo</v>
      </c>
      <c r="W148" s="4" t="str">
        <f>'Cleaned Data'!P148</f>
        <v>None</v>
      </c>
      <c r="X148" s="5" t="str">
        <f>'Cleaned Data'!Q148</f>
        <v>Urgent Case - Fast-Tracked Per Supervisor Approval</v>
      </c>
    </row>
    <row r="149" spans="1:24" x14ac:dyDescent="0.3">
      <c r="A149" s="5" t="str">
        <f>'Cleaned Data'!A149</f>
        <v>DHA-000845</v>
      </c>
      <c r="B149" s="4">
        <f>'Cleaned Data'!B149</f>
        <v>46187</v>
      </c>
      <c r="C149" s="6">
        <f t="shared" si="14"/>
        <v>14</v>
      </c>
      <c r="D149" s="6">
        <f t="shared" si="15"/>
        <v>6</v>
      </c>
      <c r="E149" s="6">
        <f t="shared" si="16"/>
        <v>2026</v>
      </c>
      <c r="F149" s="5" t="str">
        <f t="shared" si="17"/>
        <v>Home Affairs</v>
      </c>
      <c r="G149" s="5" t="str">
        <f>'Cleaned Data'!C149</f>
        <v>Home Affairs - ID Application</v>
      </c>
      <c r="H149" s="5" t="str">
        <f t="shared" si="18"/>
        <v xml:space="preserve"> ID Application</v>
      </c>
      <c r="I149" s="5" t="str">
        <f t="shared" si="19"/>
        <v>Evaton</v>
      </c>
      <c r="J149" s="5" t="str">
        <f>'Cleaned Data'!D149</f>
        <v>Evaton Sassa Office</v>
      </c>
      <c r="K149" s="5" t="str">
        <f>'Cleaned Data'!E149</f>
        <v>None</v>
      </c>
      <c r="L149" s="6" t="str">
        <f>'Cleaned Data'!F149</f>
        <v>ID not provided</v>
      </c>
      <c r="M149" s="4">
        <f>'Cleaned Data'!G149</f>
        <v>17842</v>
      </c>
      <c r="N149" s="5" t="str">
        <f>'Cleaned Data'!H149</f>
        <v>Male</v>
      </c>
      <c r="O149" s="8" t="str">
        <f>'Cleaned Data'!I149</f>
        <v>None</v>
      </c>
      <c r="P149" s="5" t="str">
        <f>'Cleaned Data'!J149</f>
        <v>Ward 24</v>
      </c>
      <c r="Q149" s="5" t="str">
        <f t="shared" si="20"/>
        <v>Formal Settlement</v>
      </c>
      <c r="R149" s="5" t="str">
        <f>'Cleaned Data'!K149</f>
        <v>None</v>
      </c>
      <c r="S149" s="5" t="str">
        <f>'Cleaned Data'!L149</f>
        <v>Complete</v>
      </c>
      <c r="T149" s="5" t="str">
        <f>'Cleaned Data'!M149</f>
        <v>Captured</v>
      </c>
      <c r="U149" s="5" t="str">
        <f>'Cleaned Data'!N149</f>
        <v>Q248</v>
      </c>
      <c r="V149" s="5" t="str">
        <f>'Cleaned Data'!O149</f>
        <v>Zanele Swart</v>
      </c>
      <c r="W149" s="4" t="str">
        <f>'Cleaned Data'!P149</f>
        <v>None</v>
      </c>
      <c r="X149" s="5" t="str">
        <f>'Cleaned Data'!Q149</f>
        <v>Duplicate Application Found On System - Flagged</v>
      </c>
    </row>
    <row r="150" spans="1:24" x14ac:dyDescent="0.3">
      <c r="A150" s="5" t="str">
        <f>'Cleaned Data'!A150</f>
        <v>SASSA-000932</v>
      </c>
      <c r="B150" s="4">
        <f>'Cleaned Data'!B150</f>
        <v>46129</v>
      </c>
      <c r="C150" s="6">
        <f t="shared" si="14"/>
        <v>17</v>
      </c>
      <c r="D150" s="6">
        <f t="shared" si="15"/>
        <v>4</v>
      </c>
      <c r="E150" s="6">
        <f t="shared" si="16"/>
        <v>2026</v>
      </c>
      <c r="F150" s="5" t="str">
        <f t="shared" si="17"/>
        <v>SASSA</v>
      </c>
      <c r="G150" s="5" t="str">
        <f>'Cleaned Data'!C150</f>
        <v>SASSA - Grant Application</v>
      </c>
      <c r="H150" s="5" t="str">
        <f t="shared" si="18"/>
        <v xml:space="preserve"> Grant Application</v>
      </c>
      <c r="I150" s="5" t="str">
        <f t="shared" si="19"/>
        <v>Vanderbijlpark</v>
      </c>
      <c r="J150" s="5" t="str">
        <f>'Cleaned Data'!D150</f>
        <v>Vanderbijlpark Home Affairs</v>
      </c>
      <c r="K150" s="5" t="str">
        <f>'Cleaned Data'!E150</f>
        <v>Dorah Mahlangu</v>
      </c>
      <c r="L150" s="6">
        <f>'Cleaned Data'!F150</f>
        <v>9010000000000</v>
      </c>
      <c r="M150" s="4">
        <f>'Cleaned Data'!G150</f>
        <v>33162</v>
      </c>
      <c r="N150" s="5" t="str">
        <f>'Cleaned Data'!H150</f>
        <v>Female</v>
      </c>
      <c r="O150" s="8" t="str">
        <f>'Cleaned Data'!I150</f>
        <v>074 195 7004</v>
      </c>
      <c r="P150" s="5" t="str">
        <f>'Cleaned Data'!J150</f>
        <v>Ward 3</v>
      </c>
      <c r="Q150" s="5" t="str">
        <f t="shared" si="20"/>
        <v>Formal Settlement</v>
      </c>
      <c r="R150" s="5" t="str">
        <f>'Cleaned Data'!K150</f>
        <v>Care Dependency Grant</v>
      </c>
      <c r="S150" s="5" t="str">
        <f>'Cleaned Data'!L150</f>
        <v>Complete</v>
      </c>
      <c r="T150" s="5" t="str">
        <f>'Cleaned Data'!M150</f>
        <v>Re-opened</v>
      </c>
      <c r="U150" s="5" t="str">
        <f>'Cleaned Data'!N150</f>
        <v>Q186</v>
      </c>
      <c r="V150" s="5" t="str">
        <f>'Cleaned Data'!O150</f>
        <v>Refilwe Khumalo</v>
      </c>
      <c r="W150" s="4" t="str">
        <f>'Cleaned Data'!P150</f>
        <v>None</v>
      </c>
      <c r="X150" s="5" t="str">
        <f>'Cleaned Data'!Q150</f>
        <v>None</v>
      </c>
    </row>
    <row r="151" spans="1:24" x14ac:dyDescent="0.3">
      <c r="A151" s="5" t="str">
        <f>'Cleaned Data'!A151</f>
        <v>MUN-000956</v>
      </c>
      <c r="B151" s="4">
        <f>'Cleaned Data'!B151</f>
        <v>46249</v>
      </c>
      <c r="C151" s="6">
        <f t="shared" si="14"/>
        <v>15</v>
      </c>
      <c r="D151" s="6">
        <f t="shared" si="15"/>
        <v>8</v>
      </c>
      <c r="E151" s="6">
        <f t="shared" si="16"/>
        <v>2026</v>
      </c>
      <c r="F151" s="5" t="str">
        <f t="shared" si="17"/>
        <v>Municipal</v>
      </c>
      <c r="G151" s="5" t="str">
        <f>'Cleaned Data'!C151</f>
        <v>Municipal - Account Query</v>
      </c>
      <c r="H151" s="5" t="str">
        <f t="shared" si="18"/>
        <v xml:space="preserve"> Account Query</v>
      </c>
      <c r="I151" s="5" t="str">
        <f t="shared" si="19"/>
        <v>Vereeniging</v>
      </c>
      <c r="J151" s="5" t="str">
        <f>'Cleaned Data'!D151</f>
        <v>Vereeniging Home Affairs</v>
      </c>
      <c r="K151" s="5" t="str">
        <f>'Cleaned Data'!E151</f>
        <v>Refilwe Mokoena</v>
      </c>
      <c r="L151" s="6" t="str">
        <f>'Cleaned Data'!F151</f>
        <v>None</v>
      </c>
      <c r="M151" s="4">
        <f>'Cleaned Data'!G151</f>
        <v>21978</v>
      </c>
      <c r="N151" s="5" t="str">
        <f>'Cleaned Data'!H151</f>
        <v>Female</v>
      </c>
      <c r="O151" s="8" t="str">
        <f>'Cleaned Data'!I151</f>
        <v>072 795 5927</v>
      </c>
      <c r="P151" s="5" t="str">
        <f>'Cleaned Data'!J151</f>
        <v>Ward 9</v>
      </c>
      <c r="Q151" s="5" t="str">
        <f t="shared" si="20"/>
        <v>Formal Settlement</v>
      </c>
      <c r="R151" s="5" t="str">
        <f>'Cleaned Data'!K151</f>
        <v>None</v>
      </c>
      <c r="S151" s="5" t="str">
        <f>'Cleaned Data'!L151</f>
        <v>Rejected</v>
      </c>
      <c r="T151" s="5" t="str">
        <f>'Cleaned Data'!M151</f>
        <v>Captured</v>
      </c>
      <c r="U151" s="5" t="str">
        <f>'Cleaned Data'!N151</f>
        <v>Q173</v>
      </c>
      <c r="V151" s="5" t="str">
        <f>'Cleaned Data'!O151</f>
        <v>Marius Meyer</v>
      </c>
      <c r="W151" s="4" t="str">
        <f>'Cleaned Data'!P151</f>
        <v>None</v>
      </c>
      <c r="X151" s="5" t="str">
        <f>'Cleaned Data'!Q151</f>
        <v>Grant Payment Query - Referred To Sassa Call Centre</v>
      </c>
    </row>
    <row r="152" spans="1:24" x14ac:dyDescent="0.3">
      <c r="A152" s="5" t="str">
        <f>'Cleaned Data'!A152</f>
        <v>SASSA-000204</v>
      </c>
      <c r="B152" s="4">
        <f>'Cleaned Data'!B152</f>
        <v>46265</v>
      </c>
      <c r="C152" s="6">
        <f t="shared" si="14"/>
        <v>31</v>
      </c>
      <c r="D152" s="6">
        <f t="shared" si="15"/>
        <v>8</v>
      </c>
      <c r="E152" s="6">
        <f t="shared" si="16"/>
        <v>2026</v>
      </c>
      <c r="F152" s="5" t="str">
        <f t="shared" si="17"/>
        <v>SASSA</v>
      </c>
      <c r="G152" s="5" t="str">
        <f>'Cleaned Data'!C152</f>
        <v>SASSA - Grant Status Enquiry</v>
      </c>
      <c r="H152" s="5" t="str">
        <f t="shared" si="18"/>
        <v xml:space="preserve"> Grant Status Enquiry</v>
      </c>
      <c r="I152" s="5" t="str">
        <f t="shared" si="19"/>
        <v>Meyerton</v>
      </c>
      <c r="J152" s="5" t="str">
        <f>'Cleaned Data'!D152</f>
        <v>Meyerton Municipal Office</v>
      </c>
      <c r="K152" s="5" t="str">
        <f>'Cleaned Data'!E152</f>
        <v>Elizabeth Radebe</v>
      </c>
      <c r="L152" s="6">
        <f>'Cleaned Data'!F152</f>
        <v>2300000000000</v>
      </c>
      <c r="M152" s="4">
        <f>'Cleaned Data'!G152</f>
        <v>44957</v>
      </c>
      <c r="N152" s="5" t="str">
        <f>'Cleaned Data'!H152</f>
        <v>Female</v>
      </c>
      <c r="O152" s="8" t="str">
        <f>'Cleaned Data'!I152</f>
        <v>080 123 0323</v>
      </c>
      <c r="P152" s="5" t="str">
        <f>'Cleaned Data'!J152</f>
        <v>Ward 4</v>
      </c>
      <c r="Q152" s="5" t="str">
        <f t="shared" si="20"/>
        <v>Formal Settlement</v>
      </c>
      <c r="R152" s="5" t="str">
        <f>'Cleaned Data'!K152</f>
        <v>Social Relief of Distress (SRD)</v>
      </c>
      <c r="S152" s="5" t="str">
        <f>'Cleaned Data'!L152</f>
        <v>Rejected</v>
      </c>
      <c r="T152" s="5" t="str">
        <f>'Cleaned Data'!M152</f>
        <v>Resolved</v>
      </c>
      <c r="U152" s="5" t="str">
        <f>'Cleaned Data'!N152</f>
        <v>Q034</v>
      </c>
      <c r="V152" s="5" t="str">
        <f>'Cleaned Data'!O152</f>
        <v>Chris Radebe</v>
      </c>
      <c r="W152" s="4" t="str">
        <f>'Cleaned Data'!P152</f>
        <v>None</v>
      </c>
      <c r="X152" s="5" t="str">
        <f>'Cleaned Data'!Q152</f>
        <v>Home Affairs System Down For Maintenance During Visit</v>
      </c>
    </row>
    <row r="153" spans="1:24" x14ac:dyDescent="0.3">
      <c r="A153" s="5" t="str">
        <f>'Cleaned Data'!A153</f>
        <v>CLN-000177</v>
      </c>
      <c r="B153" s="4">
        <f>'Cleaned Data'!B153</f>
        <v>45986</v>
      </c>
      <c r="C153" s="6">
        <f t="shared" si="14"/>
        <v>25</v>
      </c>
      <c r="D153" s="6">
        <f t="shared" si="15"/>
        <v>11</v>
      </c>
      <c r="E153" s="6">
        <f t="shared" si="16"/>
        <v>2025</v>
      </c>
      <c r="F153" s="5" t="str">
        <f t="shared" si="17"/>
        <v>Clinic</v>
      </c>
      <c r="G153" s="5" t="str">
        <f>'Cleaned Data'!C153</f>
        <v>Clinic - General Consultation</v>
      </c>
      <c r="H153" s="5" t="str">
        <f t="shared" si="18"/>
        <v xml:space="preserve"> General Consultation</v>
      </c>
      <c r="I153" s="5" t="str">
        <f t="shared" si="19"/>
        <v>Evaton</v>
      </c>
      <c r="J153" s="5" t="str">
        <f>'Cleaned Data'!D153</f>
        <v>Evaton Sassa Office</v>
      </c>
      <c r="K153" s="5" t="str">
        <f>'Cleaned Data'!E153</f>
        <v>Dorah Molefe</v>
      </c>
      <c r="L153" s="6">
        <f>'Cleaned Data'!F153</f>
        <v>4800000000000</v>
      </c>
      <c r="M153" s="4">
        <f>'Cleaned Data'!G153</f>
        <v>17548</v>
      </c>
      <c r="N153" s="5" t="str">
        <f>'Cleaned Data'!H153</f>
        <v>Male</v>
      </c>
      <c r="O153" s="8" t="str">
        <f>'Cleaned Data'!I153</f>
        <v>075 746 7391</v>
      </c>
      <c r="P153" s="5" t="str">
        <f>'Cleaned Data'!J153</f>
        <v>Ward 9</v>
      </c>
      <c r="Q153" s="5" t="str">
        <f t="shared" si="20"/>
        <v>Formal Settlement</v>
      </c>
      <c r="R153" s="5" t="str">
        <f>'Cleaned Data'!K153</f>
        <v>None</v>
      </c>
      <c r="S153" s="5" t="str">
        <f>'Cleaned Data'!L153</f>
        <v>Incomplete - Missing ID Copy</v>
      </c>
      <c r="T153" s="5" t="str">
        <f>'Cleaned Data'!M153</f>
        <v>Resolved</v>
      </c>
      <c r="U153" s="5" t="str">
        <f>'Cleaned Data'!N153</f>
        <v>Q276</v>
      </c>
      <c r="V153" s="5" t="str">
        <f>'Cleaned Data'!O153</f>
        <v>Refilwe Mahlangu</v>
      </c>
      <c r="W153" s="4" t="str">
        <f>'Cleaned Data'!P153</f>
        <v>None</v>
      </c>
      <c r="X153" s="5" t="str">
        <f>'Cleaned Data'!Q153</f>
        <v>Home Affairs System Down For Maintenance During Visit</v>
      </c>
    </row>
    <row r="154" spans="1:24" x14ac:dyDescent="0.3">
      <c r="A154" s="5" t="str">
        <f>'Cleaned Data'!A154</f>
        <v>DHA-000533</v>
      </c>
      <c r="B154" s="4">
        <f>'Cleaned Data'!B154</f>
        <v>46050</v>
      </c>
      <c r="C154" s="6">
        <f t="shared" si="14"/>
        <v>28</v>
      </c>
      <c r="D154" s="6">
        <f t="shared" si="15"/>
        <v>1</v>
      </c>
      <c r="E154" s="6">
        <f t="shared" si="16"/>
        <v>2026</v>
      </c>
      <c r="F154" s="5" t="str">
        <f t="shared" si="17"/>
        <v>Home Affairs</v>
      </c>
      <c r="G154" s="5" t="str">
        <f>'Cleaned Data'!C154</f>
        <v>Home Affairs - ID Application</v>
      </c>
      <c r="H154" s="5" t="str">
        <f t="shared" si="18"/>
        <v xml:space="preserve"> ID Application</v>
      </c>
      <c r="I154" s="5" t="str">
        <f t="shared" si="19"/>
        <v>Sebokeng</v>
      </c>
      <c r="J154" s="5" t="str">
        <f>'Cleaned Data'!D154</f>
        <v>Sebokeng Sassa Office</v>
      </c>
      <c r="K154" s="5" t="str">
        <f>'Cleaned Data'!E154</f>
        <v>Refilwe Fourie</v>
      </c>
      <c r="L154" s="6">
        <f>'Cleaned Data'!F154</f>
        <v>9000000000000</v>
      </c>
      <c r="M154" s="4">
        <f>'Cleaned Data'!G154</f>
        <v>32935</v>
      </c>
      <c r="N154" s="5" t="str">
        <f>'Cleaned Data'!H154</f>
        <v>Male</v>
      </c>
      <c r="O154" s="8" t="str">
        <f>'Cleaned Data'!I154</f>
        <v>082 518 9130</v>
      </c>
      <c r="P154" s="5" t="str">
        <f>'Cleaned Data'!J154</f>
        <v>Ward 17</v>
      </c>
      <c r="Q154" s="5" t="str">
        <f t="shared" si="20"/>
        <v>Formal Settlement</v>
      </c>
      <c r="R154" s="5" t="str">
        <f>'Cleaned Data'!K154</f>
        <v>Social Relief of Distress (SRD)</v>
      </c>
      <c r="S154" s="5" t="str">
        <f>'Cleaned Data'!L154</f>
        <v>Pending Verification</v>
      </c>
      <c r="T154" s="5" t="str">
        <f>'Cleaned Data'!M154</f>
        <v>Pending</v>
      </c>
      <c r="U154" s="5" t="str">
        <f>'Cleaned Data'!N154</f>
        <v>Q029</v>
      </c>
      <c r="V154" s="5" t="str">
        <f>'Cleaned Data'!O154</f>
        <v>Werner Khumalo</v>
      </c>
      <c r="W154" s="4">
        <f>'Cleaned Data'!P154</f>
        <v>46267</v>
      </c>
      <c r="X154" s="5" t="str">
        <f>'Cleaned Data'!Q154</f>
        <v>Incorrect ID Number Provided Initially, Corrected</v>
      </c>
    </row>
    <row r="155" spans="1:24" x14ac:dyDescent="0.3">
      <c r="A155" s="5" t="str">
        <f>'Cleaned Data'!A155</f>
        <v>MUN-000422</v>
      </c>
      <c r="B155" s="4">
        <f>'Cleaned Data'!B155</f>
        <v>46278</v>
      </c>
      <c r="C155" s="6">
        <f t="shared" si="14"/>
        <v>13</v>
      </c>
      <c r="D155" s="6">
        <f t="shared" si="15"/>
        <v>9</v>
      </c>
      <c r="E155" s="6">
        <f t="shared" si="16"/>
        <v>2026</v>
      </c>
      <c r="F155" s="5" t="str">
        <f t="shared" si="17"/>
        <v>Municipal</v>
      </c>
      <c r="G155" s="5" t="str">
        <f>'Cleaned Data'!C155</f>
        <v>Municipal - Service Request</v>
      </c>
      <c r="H155" s="5" t="str">
        <f t="shared" si="18"/>
        <v xml:space="preserve"> Service Request</v>
      </c>
      <c r="I155" s="5" t="str">
        <f t="shared" si="19"/>
        <v>Emfuleni</v>
      </c>
      <c r="J155" s="5" t="str">
        <f>'Cleaned Data'!D155</f>
        <v>Emfuleni Municipal Office</v>
      </c>
      <c r="K155" s="5" t="str">
        <f>'Cleaned Data'!E155</f>
        <v>Johannes Van Der Merwe</v>
      </c>
      <c r="L155" s="6">
        <f>'Cleaned Data'!F155</f>
        <v>8200000000000</v>
      </c>
      <c r="M155" s="4">
        <f>'Cleaned Data'!G155</f>
        <v>29996</v>
      </c>
      <c r="N155" s="5" t="str">
        <f>'Cleaned Data'!H155</f>
        <v>Male</v>
      </c>
      <c r="O155" s="8" t="str">
        <f>'Cleaned Data'!I155</f>
        <v>075 946 5824</v>
      </c>
      <c r="P155" s="5" t="str">
        <f>'Cleaned Data'!J155</f>
        <v>Ward 3</v>
      </c>
      <c r="Q155" s="5" t="str">
        <f t="shared" si="20"/>
        <v>Formal Settlement</v>
      </c>
      <c r="R155" s="5" t="str">
        <f>'Cleaned Data'!K155</f>
        <v>None</v>
      </c>
      <c r="S155" s="5" t="str">
        <f>'Cleaned Data'!L155</f>
        <v>Pending Verification</v>
      </c>
      <c r="T155" s="5" t="str">
        <f>'Cleaned Data'!M155</f>
        <v>Captured</v>
      </c>
      <c r="U155" s="5" t="str">
        <f>'Cleaned Data'!N155</f>
        <v>Q262</v>
      </c>
      <c r="V155" s="5" t="str">
        <f>'Cleaned Data'!O155</f>
        <v>Zanele Nel</v>
      </c>
      <c r="W155" s="4">
        <f>'Cleaned Data'!P155</f>
        <v>46292</v>
      </c>
      <c r="X155" s="5" t="str">
        <f>'Cleaned Data'!Q155</f>
        <v>Applicant Did Not Bring Required Supporting Documents</v>
      </c>
    </row>
    <row r="156" spans="1:24" x14ac:dyDescent="0.3">
      <c r="A156" s="5" t="str">
        <f>'Cleaned Data'!A156</f>
        <v>CLN-000270</v>
      </c>
      <c r="B156" s="4">
        <f>'Cleaned Data'!B156</f>
        <v>46179</v>
      </c>
      <c r="C156" s="6">
        <f t="shared" si="14"/>
        <v>6</v>
      </c>
      <c r="D156" s="6">
        <f t="shared" si="15"/>
        <v>6</v>
      </c>
      <c r="E156" s="6">
        <f t="shared" si="16"/>
        <v>2026</v>
      </c>
      <c r="F156" s="5" t="str">
        <f t="shared" si="17"/>
        <v>Clinic</v>
      </c>
      <c r="G156" s="5" t="str">
        <f>'Cleaned Data'!C156</f>
        <v>Clinic - Immunisation</v>
      </c>
      <c r="H156" s="5" t="str">
        <f t="shared" si="18"/>
        <v xml:space="preserve"> Immunisation</v>
      </c>
      <c r="I156" s="5" t="str">
        <f t="shared" si="19"/>
        <v>Sharpeville</v>
      </c>
      <c r="J156" s="5" t="str">
        <f>'Cleaned Data'!D156</f>
        <v>Sharpeville Clinic</v>
      </c>
      <c r="K156" s="5" t="str">
        <f>'Cleaned Data'!E156</f>
        <v>Pieter Nkosi</v>
      </c>
      <c r="L156" s="6">
        <f>'Cleaned Data'!F156</f>
        <v>2410000000000</v>
      </c>
      <c r="M156" s="4">
        <f>'Cleaned Data'!G156</f>
        <v>45481</v>
      </c>
      <c r="N156" s="5" t="str">
        <f>'Cleaned Data'!H156</f>
        <v>None</v>
      </c>
      <c r="O156" s="8" t="str">
        <f>'Cleaned Data'!I156</f>
        <v>069 416 0198</v>
      </c>
      <c r="P156" s="5" t="str">
        <f>'Cleaned Data'!J156</f>
        <v>None</v>
      </c>
      <c r="Q156" s="5" t="str">
        <f t="shared" si="20"/>
        <v>Formal Settlement</v>
      </c>
      <c r="R156" s="5" t="str">
        <f>'Cleaned Data'!K156</f>
        <v>None</v>
      </c>
      <c r="S156" s="5" t="str">
        <f>'Cleaned Data'!L156</f>
        <v>Complete</v>
      </c>
      <c r="T156" s="5" t="str">
        <f>'Cleaned Data'!M156</f>
        <v>Escalated</v>
      </c>
      <c r="U156" s="5" t="str">
        <f>'Cleaned Data'!N156</f>
        <v>Q121</v>
      </c>
      <c r="V156" s="5" t="str">
        <f>'Cleaned Data'!O156</f>
        <v>None</v>
      </c>
      <c r="W156" s="4" t="str">
        <f>'Cleaned Data'!P156</f>
        <v>None</v>
      </c>
      <c r="X156" s="5" t="str">
        <f>'Cleaned Data'!Q156</f>
        <v>Interpreter Required - Assisted In Sesotho</v>
      </c>
    </row>
    <row r="157" spans="1:24" x14ac:dyDescent="0.3">
      <c r="A157" s="5" t="str">
        <f>'Cleaned Data'!A157</f>
        <v>MUN-000812</v>
      </c>
      <c r="B157" s="4">
        <f>'Cleaned Data'!B157</f>
        <v>46047</v>
      </c>
      <c r="C157" s="6">
        <f t="shared" si="14"/>
        <v>25</v>
      </c>
      <c r="D157" s="6">
        <f t="shared" si="15"/>
        <v>1</v>
      </c>
      <c r="E157" s="6">
        <f t="shared" si="16"/>
        <v>2026</v>
      </c>
      <c r="F157" s="5" t="str">
        <f t="shared" si="17"/>
        <v>Municipal</v>
      </c>
      <c r="G157" s="5" t="str">
        <f>'Cleaned Data'!C157</f>
        <v>Municipal - Service Request</v>
      </c>
      <c r="H157" s="5" t="str">
        <f t="shared" si="18"/>
        <v xml:space="preserve"> Service Request</v>
      </c>
      <c r="I157" s="5" t="str">
        <f t="shared" si="19"/>
        <v>Emfuleni</v>
      </c>
      <c r="J157" s="5" t="str">
        <f>'Cleaned Data'!D157</f>
        <v>Emfuleni Municipal Office</v>
      </c>
      <c r="K157" s="5" t="str">
        <f>'Cleaned Data'!E157</f>
        <v>Kagiso Steyn</v>
      </c>
      <c r="L157" s="6">
        <f>'Cleaned Data'!F157</f>
        <v>7110000000000</v>
      </c>
      <c r="M157" s="4">
        <f>'Cleaned Data'!G157</f>
        <v>26117</v>
      </c>
      <c r="N157" s="5" t="str">
        <f>'Cleaned Data'!H157</f>
        <v>Male</v>
      </c>
      <c r="O157" s="8" t="str">
        <f>'Cleaned Data'!I157</f>
        <v>079 382 3260</v>
      </c>
      <c r="P157" s="5" t="str">
        <f>'Cleaned Data'!J157</f>
        <v>Ward 7</v>
      </c>
      <c r="Q157" s="5" t="str">
        <f t="shared" si="20"/>
        <v>Formal Settlement</v>
      </c>
      <c r="R157" s="5" t="str">
        <f>'Cleaned Data'!K157</f>
        <v>None</v>
      </c>
      <c r="S157" s="5" t="str">
        <f>'Cleaned Data'!L157</f>
        <v>Complete</v>
      </c>
      <c r="T157" s="5" t="str">
        <f>'Cleaned Data'!M157</f>
        <v>Pending</v>
      </c>
      <c r="U157" s="5" t="str">
        <f>'Cleaned Data'!N157</f>
        <v>Q148</v>
      </c>
      <c r="V157" s="5" t="str">
        <f>'Cleaned Data'!O157</f>
        <v>Zanele Khumalo</v>
      </c>
      <c r="W157" s="4" t="str">
        <f>'Cleaned Data'!P157</f>
        <v>None</v>
      </c>
      <c r="X157" s="5" t="str">
        <f>'Cleaned Data'!Q157</f>
        <v>Home Affairs System Down For Maintenance During Visit</v>
      </c>
    </row>
    <row r="158" spans="1:24" x14ac:dyDescent="0.3">
      <c r="A158" s="5" t="str">
        <f>'Cleaned Data'!A158</f>
        <v>MUN-000712</v>
      </c>
      <c r="B158" s="4">
        <f>'Cleaned Data'!B158</f>
        <v>46328</v>
      </c>
      <c r="C158" s="6">
        <f t="shared" si="14"/>
        <v>2</v>
      </c>
      <c r="D158" s="6">
        <f t="shared" si="15"/>
        <v>11</v>
      </c>
      <c r="E158" s="6">
        <f t="shared" si="16"/>
        <v>2026</v>
      </c>
      <c r="F158" s="5" t="str">
        <f t="shared" si="17"/>
        <v>Municipal</v>
      </c>
      <c r="G158" s="5" t="str">
        <f>'Cleaned Data'!C158</f>
        <v>Municipal - Account Query</v>
      </c>
      <c r="H158" s="5" t="str">
        <f t="shared" si="18"/>
        <v xml:space="preserve"> Account Query</v>
      </c>
      <c r="I158" s="5" t="str">
        <f t="shared" si="19"/>
        <v>Boipatong</v>
      </c>
      <c r="J158" s="5" t="str">
        <f>'Cleaned Data'!D158</f>
        <v>Boipatong Clinic</v>
      </c>
      <c r="K158" s="5" t="str">
        <f>'Cleaned Data'!E158</f>
        <v>Thabo Steyn</v>
      </c>
      <c r="L158" s="6" t="str">
        <f>'Cleaned Data'!F158</f>
        <v>None</v>
      </c>
      <c r="M158" s="4">
        <f>'Cleaned Data'!G158</f>
        <v>17437</v>
      </c>
      <c r="N158" s="5" t="str">
        <f>'Cleaned Data'!H158</f>
        <v>Male</v>
      </c>
      <c r="O158" s="8" t="str">
        <f>'Cleaned Data'!I158</f>
        <v>072 105 9971</v>
      </c>
      <c r="P158" s="5" t="str">
        <f>'Cleaned Data'!J158</f>
        <v>Ward 5</v>
      </c>
      <c r="Q158" s="5" t="str">
        <f t="shared" si="20"/>
        <v>Formal Settlement</v>
      </c>
      <c r="R158" s="5" t="str">
        <f>'Cleaned Data'!K158</f>
        <v>None</v>
      </c>
      <c r="S158" s="5" t="str">
        <f>'Cleaned Data'!L158</f>
        <v>Complete</v>
      </c>
      <c r="T158" s="5" t="str">
        <f>'Cleaned Data'!M158</f>
        <v>Awaiting Documents</v>
      </c>
      <c r="U158" s="5" t="str">
        <f>'Cleaned Data'!N158</f>
        <v>Q089</v>
      </c>
      <c r="V158" s="5" t="str">
        <f>'Cleaned Data'!O158</f>
        <v>Palesa Radebe</v>
      </c>
      <c r="W158" s="4" t="str">
        <f>'Cleaned Data'!P158</f>
        <v>None</v>
      </c>
      <c r="X158" s="5" t="str">
        <f>'Cleaned Data'!Q158</f>
        <v>Urgent Case - Fast-Tracked Per Supervisor Approval</v>
      </c>
    </row>
    <row r="159" spans="1:24" x14ac:dyDescent="0.3">
      <c r="A159" s="5" t="str">
        <f>'Cleaned Data'!A159</f>
        <v>MUN-000029</v>
      </c>
      <c r="B159" s="4">
        <f>'Cleaned Data'!B159</f>
        <v>46006</v>
      </c>
      <c r="C159" s="6">
        <f t="shared" si="14"/>
        <v>15</v>
      </c>
      <c r="D159" s="6">
        <f t="shared" si="15"/>
        <v>12</v>
      </c>
      <c r="E159" s="6">
        <f t="shared" si="16"/>
        <v>2025</v>
      </c>
      <c r="F159" s="5" t="str">
        <f t="shared" si="17"/>
        <v>Municipal</v>
      </c>
      <c r="G159" s="5" t="str">
        <f>'Cleaned Data'!C159</f>
        <v>Municipal - Account Query</v>
      </c>
      <c r="H159" s="5" t="str">
        <f t="shared" si="18"/>
        <v xml:space="preserve"> Account Query</v>
      </c>
      <c r="I159" s="5" t="str">
        <f t="shared" si="19"/>
        <v>Sebokeng</v>
      </c>
      <c r="J159" s="5" t="str">
        <f>'Cleaned Data'!D159</f>
        <v>Sebokeng Sassa Office</v>
      </c>
      <c r="K159" s="5" t="str">
        <f>'Cleaned Data'!E159</f>
        <v>Lindiwe Steyn</v>
      </c>
      <c r="L159" s="6">
        <f>'Cleaned Data'!F159</f>
        <v>5800000000000</v>
      </c>
      <c r="M159" s="4">
        <f>'Cleaned Data'!G159</f>
        <v>21222</v>
      </c>
      <c r="N159" s="5" t="str">
        <f>'Cleaned Data'!H159</f>
        <v>None</v>
      </c>
      <c r="O159" s="8" t="str">
        <f>'Cleaned Data'!I159</f>
        <v>078 863 4968</v>
      </c>
      <c r="P159" s="5" t="str">
        <f>'Cleaned Data'!J159</f>
        <v>Ward 18</v>
      </c>
      <c r="Q159" s="5" t="str">
        <f t="shared" si="20"/>
        <v>Formal Settlement</v>
      </c>
      <c r="R159" s="5" t="str">
        <f>'Cleaned Data'!K159</f>
        <v>None</v>
      </c>
      <c r="S159" s="5" t="str">
        <f>'Cleaned Data'!L159</f>
        <v>Complete</v>
      </c>
      <c r="T159" s="5" t="str">
        <f>'Cleaned Data'!M159</f>
        <v>Awaiting Documents</v>
      </c>
      <c r="U159" s="5" t="str">
        <f>'Cleaned Data'!N159</f>
        <v>Q137</v>
      </c>
      <c r="V159" s="5" t="str">
        <f>'Cleaned Data'!O159</f>
        <v>Palesa Sithole</v>
      </c>
      <c r="W159" s="4" t="str">
        <f>'Cleaned Data'!P159</f>
        <v>None</v>
      </c>
      <c r="X159" s="5" t="str">
        <f>'Cleaned Data'!Q159</f>
        <v>Applicant Is A Minor, Guardian Present And Documented</v>
      </c>
    </row>
    <row r="160" spans="1:24" x14ac:dyDescent="0.3">
      <c r="A160" s="5" t="str">
        <f>'Cleaned Data'!A160</f>
        <v>DHA-000926</v>
      </c>
      <c r="B160" s="4">
        <f>'Cleaned Data'!B160</f>
        <v>46231</v>
      </c>
      <c r="C160" s="6">
        <f t="shared" si="14"/>
        <v>28</v>
      </c>
      <c r="D160" s="6">
        <f t="shared" si="15"/>
        <v>7</v>
      </c>
      <c r="E160" s="6">
        <f t="shared" si="16"/>
        <v>2026</v>
      </c>
      <c r="F160" s="5" t="str">
        <f t="shared" si="17"/>
        <v>Home Affairs</v>
      </c>
      <c r="G160" s="5" t="str">
        <f>'Cleaned Data'!C160</f>
        <v>Home Affairs - Birth Certificate</v>
      </c>
      <c r="H160" s="5" t="str">
        <f t="shared" si="18"/>
        <v xml:space="preserve"> Birth Certificate</v>
      </c>
      <c r="I160" s="5" t="str">
        <f t="shared" si="19"/>
        <v>Evaton</v>
      </c>
      <c r="J160" s="5" t="str">
        <f>'Cleaned Data'!D160</f>
        <v>Evaton Sassa Office</v>
      </c>
      <c r="K160" s="5" t="str">
        <f>'Cleaned Data'!E160</f>
        <v>Elizabeth Pretorius</v>
      </c>
      <c r="L160" s="6">
        <f>'Cleaned Data'!F160</f>
        <v>411000000000</v>
      </c>
      <c r="M160" s="4">
        <f>'Cleaned Data'!G160</f>
        <v>38241</v>
      </c>
      <c r="N160" s="5" t="str">
        <f>'Cleaned Data'!H160</f>
        <v>None</v>
      </c>
      <c r="O160" s="8" t="str">
        <f>'Cleaned Data'!I160</f>
        <v>076 219 9449</v>
      </c>
      <c r="P160" s="5" t="str">
        <f>'Cleaned Data'!J160</f>
        <v>Ward 15</v>
      </c>
      <c r="Q160" s="5" t="str">
        <f t="shared" si="20"/>
        <v>Formal Settlement</v>
      </c>
      <c r="R160" s="5" t="str">
        <f>'Cleaned Data'!K160</f>
        <v>None</v>
      </c>
      <c r="S160" s="5" t="str">
        <f>'Cleaned Data'!L160</f>
        <v>None</v>
      </c>
      <c r="T160" s="5" t="str">
        <f>'Cleaned Data'!M160</f>
        <v>None</v>
      </c>
      <c r="U160" s="5" t="str">
        <f>'Cleaned Data'!N160</f>
        <v>Q053</v>
      </c>
      <c r="V160" s="5" t="str">
        <f>'Cleaned Data'!O160</f>
        <v>Palesa Mahlangu</v>
      </c>
      <c r="W160" s="4" t="str">
        <f>'Cleaned Data'!P160</f>
        <v>None</v>
      </c>
      <c r="X160" s="5" t="str">
        <f>'Cleaned Data'!Q160</f>
        <v>Record Incomplete - Contact Number Illegible On Form</v>
      </c>
    </row>
    <row r="161" spans="1:24" x14ac:dyDescent="0.3">
      <c r="A161" s="5" t="str">
        <f>'Cleaned Data'!A161</f>
        <v>MUN-000858</v>
      </c>
      <c r="B161" s="4" t="str">
        <f>'Cleaned Data'!B161</f>
        <v>None</v>
      </c>
      <c r="C161" s="6" t="str">
        <f t="shared" si="14"/>
        <v>None</v>
      </c>
      <c r="D161" s="6" t="str">
        <f t="shared" si="15"/>
        <v>None</v>
      </c>
      <c r="E161" s="6" t="str">
        <f t="shared" si="16"/>
        <v>None</v>
      </c>
      <c r="F161" s="5" t="str">
        <f t="shared" si="17"/>
        <v>Municipal</v>
      </c>
      <c r="G161" s="5" t="str">
        <f>'Cleaned Data'!C161</f>
        <v>Municipal - Account Query</v>
      </c>
      <c r="H161" s="5" t="str">
        <f t="shared" si="18"/>
        <v xml:space="preserve"> Account Query</v>
      </c>
      <c r="I161" s="5" t="str">
        <f t="shared" si="19"/>
        <v>Vanderbijlpark</v>
      </c>
      <c r="J161" s="5" t="str">
        <f>'Cleaned Data'!D161</f>
        <v>Vanderbijlpark Home Affairs</v>
      </c>
      <c r="K161" s="5" t="str">
        <f>'Cleaned Data'!E161</f>
        <v>Dorah Botha</v>
      </c>
      <c r="L161" s="6">
        <f>'Cleaned Data'!F161</f>
        <v>9800000000000</v>
      </c>
      <c r="M161" s="4">
        <f>'Cleaned Data'!G161</f>
        <v>35828</v>
      </c>
      <c r="N161" s="5" t="str">
        <f>'Cleaned Data'!H161</f>
        <v>Female</v>
      </c>
      <c r="O161" s="8" t="str">
        <f>'Cleaned Data'!I161</f>
        <v>064 956 8870</v>
      </c>
      <c r="P161" s="5" t="str">
        <f>'Cleaned Data'!J161</f>
        <v>Ward 16</v>
      </c>
      <c r="Q161" s="5" t="str">
        <f t="shared" si="20"/>
        <v>Formal Settlement</v>
      </c>
      <c r="R161" s="5" t="str">
        <f>'Cleaned Data'!K161</f>
        <v>None</v>
      </c>
      <c r="S161" s="5" t="str">
        <f>'Cleaned Data'!L161</f>
        <v>Incomplete - Missing ID Copy</v>
      </c>
      <c r="T161" s="5" t="str">
        <f>'Cleaned Data'!M161</f>
        <v>Captured</v>
      </c>
      <c r="U161" s="5" t="str">
        <f>'Cleaned Data'!N161</f>
        <v>Q113</v>
      </c>
      <c r="V161" s="5" t="str">
        <f>'Cleaned Data'!O161</f>
        <v>Chris Mahlangu</v>
      </c>
      <c r="W161" s="4">
        <f>'Cleaned Data'!P161</f>
        <v>46292</v>
      </c>
      <c r="X161" s="5" t="str">
        <f>'Cleaned Data'!Q161</f>
        <v>Home Affairs System Down For Maintenance During Visit</v>
      </c>
    </row>
    <row r="162" spans="1:24" x14ac:dyDescent="0.3">
      <c r="A162" s="5" t="str">
        <f>'Cleaned Data'!A162</f>
        <v>MUN-000601</v>
      </c>
      <c r="B162" s="4">
        <f>'Cleaned Data'!B162</f>
        <v>46034</v>
      </c>
      <c r="C162" s="6">
        <f t="shared" si="14"/>
        <v>12</v>
      </c>
      <c r="D162" s="6">
        <f t="shared" si="15"/>
        <v>1</v>
      </c>
      <c r="E162" s="6">
        <f t="shared" si="16"/>
        <v>2026</v>
      </c>
      <c r="F162" s="5" t="str">
        <f t="shared" si="17"/>
        <v>Municipal</v>
      </c>
      <c r="G162" s="5" t="str">
        <f>'Cleaned Data'!C162</f>
        <v>Municipal - Service Request</v>
      </c>
      <c r="H162" s="5" t="str">
        <f t="shared" si="18"/>
        <v xml:space="preserve"> Service Request</v>
      </c>
      <c r="I162" s="5" t="str">
        <f t="shared" si="19"/>
        <v>Vanderbijlpark</v>
      </c>
      <c r="J162" s="5" t="str">
        <f>'Cleaned Data'!D162</f>
        <v>Vanderbijlpark Home Affairs</v>
      </c>
      <c r="K162" s="5" t="str">
        <f>'Cleaned Data'!E162</f>
        <v>Nokuthula Molefe</v>
      </c>
      <c r="L162" s="6" t="str">
        <f>'Cleaned Data'!F162</f>
        <v>ID not provided</v>
      </c>
      <c r="M162" s="4" t="str">
        <f>'Cleaned Data'!G162</f>
        <v>None</v>
      </c>
      <c r="N162" s="5" t="str">
        <f>'Cleaned Data'!H162</f>
        <v>Male</v>
      </c>
      <c r="O162" s="8" t="str">
        <f>'Cleaned Data'!I162</f>
        <v>None</v>
      </c>
      <c r="P162" s="5" t="str">
        <f>'Cleaned Data'!J162</f>
        <v>Ward 24</v>
      </c>
      <c r="Q162" s="5" t="str">
        <f t="shared" si="20"/>
        <v>Formal Settlement</v>
      </c>
      <c r="R162" s="5" t="str">
        <f>'Cleaned Data'!K162</f>
        <v>None</v>
      </c>
      <c r="S162" s="5" t="str">
        <f>'Cleaned Data'!L162</f>
        <v>Complete</v>
      </c>
      <c r="T162" s="5" t="str">
        <f>'Cleaned Data'!M162</f>
        <v>Awaiting Documents</v>
      </c>
      <c r="U162" s="5" t="str">
        <f>'Cleaned Data'!N162</f>
        <v>Q068</v>
      </c>
      <c r="V162" s="5" t="str">
        <f>'Cleaned Data'!O162</f>
        <v>Marius Radebe</v>
      </c>
      <c r="W162" s="4" t="str">
        <f>'Cleaned Data'!P162</f>
        <v>None</v>
      </c>
      <c r="X162" s="5" t="str">
        <f>'Cleaned Data'!Q162</f>
        <v>None</v>
      </c>
    </row>
    <row r="163" spans="1:24" x14ac:dyDescent="0.3">
      <c r="A163" s="5" t="str">
        <f>'Cleaned Data'!A163</f>
        <v>CLN-000009</v>
      </c>
      <c r="B163" s="4">
        <f>'Cleaned Data'!B163</f>
        <v>46214</v>
      </c>
      <c r="C163" s="6">
        <f t="shared" si="14"/>
        <v>11</v>
      </c>
      <c r="D163" s="6">
        <f t="shared" si="15"/>
        <v>7</v>
      </c>
      <c r="E163" s="6">
        <f t="shared" si="16"/>
        <v>2026</v>
      </c>
      <c r="F163" s="5" t="str">
        <f t="shared" si="17"/>
        <v>Clinic</v>
      </c>
      <c r="G163" s="5" t="str">
        <f>'Cleaned Data'!C163</f>
        <v>Clinic - General Consultation</v>
      </c>
      <c r="H163" s="5" t="str">
        <f t="shared" si="18"/>
        <v xml:space="preserve"> General Consultation</v>
      </c>
      <c r="I163" s="5" t="str">
        <f t="shared" si="19"/>
        <v>Emfuleni</v>
      </c>
      <c r="J163" s="5" t="str">
        <f>'Cleaned Data'!D163</f>
        <v>Emfuleni Municipal Office</v>
      </c>
      <c r="K163" s="5" t="str">
        <f>'Cleaned Data'!E163</f>
        <v>Elizabeth Khumalo</v>
      </c>
      <c r="L163" s="6">
        <f>'Cleaned Data'!F163</f>
        <v>7200000000000</v>
      </c>
      <c r="M163" s="4">
        <f>'Cleaned Data'!G163</f>
        <v>26317</v>
      </c>
      <c r="N163" s="5" t="str">
        <f>'Cleaned Data'!H163</f>
        <v>Male</v>
      </c>
      <c r="O163" s="8" t="str">
        <f>'Cleaned Data'!I163</f>
        <v>None</v>
      </c>
      <c r="P163" s="5" t="str">
        <f>'Cleaned Data'!J163</f>
        <v>Ward 4</v>
      </c>
      <c r="Q163" s="5" t="str">
        <f t="shared" si="20"/>
        <v>Formal Settlement</v>
      </c>
      <c r="R163" s="5" t="str">
        <f>'Cleaned Data'!K163</f>
        <v>None</v>
      </c>
      <c r="S163" s="5" t="str">
        <f>'Cleaned Data'!L163</f>
        <v>Rejected</v>
      </c>
      <c r="T163" s="5" t="str">
        <f>'Cleaned Data'!M163</f>
        <v>Re-opened</v>
      </c>
      <c r="U163" s="5" t="str">
        <f>'Cleaned Data'!N163</f>
        <v>Q279</v>
      </c>
      <c r="V163" s="5" t="str">
        <f>'Cleaned Data'!O163</f>
        <v>Busisiwe Khumalo</v>
      </c>
      <c r="W163" s="4" t="str">
        <f>'Cleaned Data'!P163</f>
        <v>None</v>
      </c>
      <c r="X163" s="5" t="str">
        <f>'Cleaned Data'!Q163</f>
        <v>None</v>
      </c>
    </row>
    <row r="164" spans="1:24" x14ac:dyDescent="0.3">
      <c r="A164" s="5" t="str">
        <f>'Cleaned Data'!A164</f>
        <v>DHA-000555</v>
      </c>
      <c r="B164" s="4">
        <f>'Cleaned Data'!B164</f>
        <v>46108</v>
      </c>
      <c r="C164" s="6">
        <f t="shared" si="14"/>
        <v>27</v>
      </c>
      <c r="D164" s="6">
        <f t="shared" si="15"/>
        <v>3</v>
      </c>
      <c r="E164" s="6">
        <f t="shared" si="16"/>
        <v>2026</v>
      </c>
      <c r="F164" s="5" t="str">
        <f t="shared" si="17"/>
        <v>Home Affairs</v>
      </c>
      <c r="G164" s="5" t="str">
        <f>'Cleaned Data'!C164</f>
        <v>Home Affairs - ID Application</v>
      </c>
      <c r="H164" s="5" t="str">
        <f t="shared" si="18"/>
        <v xml:space="preserve"> ID Application</v>
      </c>
      <c r="I164" s="5" t="str">
        <f t="shared" si="19"/>
        <v>Meyerton</v>
      </c>
      <c r="J164" s="5" t="str">
        <f>'Cleaned Data'!D164</f>
        <v>Meyerton Municipal Office</v>
      </c>
      <c r="K164" s="5" t="str">
        <f>'Cleaned Data'!E164</f>
        <v>Willem Pretorius</v>
      </c>
      <c r="L164" s="6">
        <f>'Cleaned Data'!F164</f>
        <v>5700000000000</v>
      </c>
      <c r="M164" s="4">
        <f>'Cleaned Data'!G164</f>
        <v>20930</v>
      </c>
      <c r="N164" s="5" t="str">
        <f>'Cleaned Data'!H164</f>
        <v>Male</v>
      </c>
      <c r="O164" s="8" t="str">
        <f>'Cleaned Data'!I164</f>
        <v>069 274 5128</v>
      </c>
      <c r="P164" s="5" t="str">
        <f>'Cleaned Data'!J164</f>
        <v>Ward 19</v>
      </c>
      <c r="Q164" s="5" t="str">
        <f t="shared" si="20"/>
        <v>Formal Settlement</v>
      </c>
      <c r="R164" s="5" t="str">
        <f>'Cleaned Data'!K164</f>
        <v>None</v>
      </c>
      <c r="S164" s="5" t="str">
        <f>'Cleaned Data'!L164</f>
        <v>Complete</v>
      </c>
      <c r="T164" s="5" t="str">
        <f>'Cleaned Data'!M164</f>
        <v>Captured</v>
      </c>
      <c r="U164" s="5" t="str">
        <f>'Cleaned Data'!N164</f>
        <v>Q117</v>
      </c>
      <c r="V164" s="5" t="str">
        <f>'Cleaned Data'!O164</f>
        <v>Werner Coetzee</v>
      </c>
      <c r="W164" s="4" t="str">
        <f>'Cleaned Data'!P164</f>
        <v>None</v>
      </c>
      <c r="X164" s="5" t="str">
        <f>'Cleaned Data'!Q164</f>
        <v>Client To Return With Proof Of Residence</v>
      </c>
    </row>
    <row r="165" spans="1:24" x14ac:dyDescent="0.3">
      <c r="A165" s="5" t="str">
        <f>'Cleaned Data'!A165</f>
        <v>CLN-000948</v>
      </c>
      <c r="B165" s="4">
        <f>'Cleaned Data'!B165</f>
        <v>46047</v>
      </c>
      <c r="C165" s="6">
        <f t="shared" si="14"/>
        <v>25</v>
      </c>
      <c r="D165" s="6">
        <f t="shared" si="15"/>
        <v>1</v>
      </c>
      <c r="E165" s="6">
        <f t="shared" si="16"/>
        <v>2026</v>
      </c>
      <c r="F165" s="5" t="str">
        <f t="shared" si="17"/>
        <v>Clinic</v>
      </c>
      <c r="G165" s="5" t="str">
        <f>'Cleaned Data'!C165</f>
        <v>Clinic - Chronic Medication Collection</v>
      </c>
      <c r="H165" s="5" t="str">
        <f t="shared" si="18"/>
        <v xml:space="preserve"> Chronic Medication Collection</v>
      </c>
      <c r="I165" s="5" t="str">
        <f t="shared" si="19"/>
        <v>Sebokeng</v>
      </c>
      <c r="J165" s="5" t="str">
        <f>'Cleaned Data'!D165</f>
        <v>Sebokeng Sassa Office</v>
      </c>
      <c r="K165" s="5" t="str">
        <f>'Cleaned Data'!E165</f>
        <v>Sipho Radebe</v>
      </c>
      <c r="L165" s="6">
        <f>'Cleaned Data'!F165</f>
        <v>410000000000</v>
      </c>
      <c r="M165" s="4">
        <f>'Cleaned Data'!G165</f>
        <v>38087</v>
      </c>
      <c r="N165" s="5" t="str">
        <f>'Cleaned Data'!H165</f>
        <v>Male</v>
      </c>
      <c r="O165" s="8" t="str">
        <f>'Cleaned Data'!I165</f>
        <v>069 832 7697</v>
      </c>
      <c r="P165" s="5" t="str">
        <f>'Cleaned Data'!J165</f>
        <v>Ward 1</v>
      </c>
      <c r="Q165" s="5" t="str">
        <f t="shared" si="20"/>
        <v>Formal Settlement</v>
      </c>
      <c r="R165" s="5" t="str">
        <f>'Cleaned Data'!K165</f>
        <v>None</v>
      </c>
      <c r="S165" s="5" t="str">
        <f>'Cleaned Data'!L165</f>
        <v>Incomplete - Missing Proof Of Residence</v>
      </c>
      <c r="T165" s="5" t="str">
        <f>'Cleaned Data'!M165</f>
        <v>Resolved</v>
      </c>
      <c r="U165" s="5" t="str">
        <f>'Cleaned Data'!N165</f>
        <v>Q033</v>
      </c>
      <c r="V165" s="5" t="str">
        <f>'Cleaned Data'!O165</f>
        <v>Zanele Nel</v>
      </c>
      <c r="W165" s="4">
        <f>'Cleaned Data'!P165</f>
        <v>46074</v>
      </c>
      <c r="X165" s="5" t="str">
        <f>'Cleaned Data'!Q165</f>
        <v>Incorrect ID Number Provided Initially, Corrected</v>
      </c>
    </row>
    <row r="166" spans="1:24" x14ac:dyDescent="0.3">
      <c r="A166" s="5" t="str">
        <f>'Cleaned Data'!A166</f>
        <v>SASSA-000669</v>
      </c>
      <c r="B166" s="4">
        <f>'Cleaned Data'!B166</f>
        <v>46005</v>
      </c>
      <c r="C166" s="6">
        <f t="shared" si="14"/>
        <v>14</v>
      </c>
      <c r="D166" s="6">
        <f t="shared" si="15"/>
        <v>12</v>
      </c>
      <c r="E166" s="6">
        <f t="shared" si="16"/>
        <v>2025</v>
      </c>
      <c r="F166" s="5" t="str">
        <f t="shared" si="17"/>
        <v>SASSA</v>
      </c>
      <c r="G166" s="5" t="str">
        <f>'Cleaned Data'!C166</f>
        <v>SASSA - Grant Application</v>
      </c>
      <c r="H166" s="5" t="str">
        <f t="shared" si="18"/>
        <v xml:space="preserve"> Grant Application</v>
      </c>
      <c r="I166" s="5" t="str">
        <f t="shared" si="19"/>
        <v>Vereeniging</v>
      </c>
      <c r="J166" s="5" t="str">
        <f>'Cleaned Data'!D166</f>
        <v>Vereeniging Home Affairs</v>
      </c>
      <c r="K166" s="5" t="str">
        <f>'Cleaned Data'!E166</f>
        <v>Grace Sithole</v>
      </c>
      <c r="L166" s="6">
        <f>'Cleaned Data'!F166</f>
        <v>2110000000000</v>
      </c>
      <c r="M166" s="4">
        <f>'Cleaned Data'!G166</f>
        <v>44407</v>
      </c>
      <c r="N166" s="5" t="str">
        <f>'Cleaned Data'!H166</f>
        <v>Male</v>
      </c>
      <c r="O166" s="8" t="str">
        <f>'Cleaned Data'!I166</f>
        <v>076 752 8734</v>
      </c>
      <c r="P166" s="5" t="str">
        <f>'Cleaned Data'!J166</f>
        <v>Ward 20</v>
      </c>
      <c r="Q166" s="5" t="str">
        <f t="shared" si="20"/>
        <v>Formal Settlement</v>
      </c>
      <c r="R166" s="5" t="str">
        <f>'Cleaned Data'!K166</f>
        <v>Disability Grant</v>
      </c>
      <c r="S166" s="5" t="str">
        <f>'Cleaned Data'!L166</f>
        <v>Under Review</v>
      </c>
      <c r="T166" s="5" t="str">
        <f>'Cleaned Data'!M166</f>
        <v>Awaiting Documents</v>
      </c>
      <c r="U166" s="5" t="str">
        <f>'Cleaned Data'!N166</f>
        <v>Q185</v>
      </c>
      <c r="V166" s="5" t="str">
        <f>'Cleaned Data'!O166</f>
        <v>Chris Sithole</v>
      </c>
      <c r="W166" s="4" t="str">
        <f>'Cleaned Data'!P166</f>
        <v>None</v>
      </c>
      <c r="X166" s="5" t="str">
        <f>'Cleaned Data'!Q166</f>
        <v>Applicant Did Not Bring Required Supporting Documents</v>
      </c>
    </row>
    <row r="167" spans="1:24" x14ac:dyDescent="0.3">
      <c r="A167" s="5" t="str">
        <f>'Cleaned Data'!A167</f>
        <v>DHA-000490</v>
      </c>
      <c r="B167" s="4">
        <f>'Cleaned Data'!B167</f>
        <v>46173</v>
      </c>
      <c r="C167" s="6">
        <f t="shared" si="14"/>
        <v>31</v>
      </c>
      <c r="D167" s="6">
        <f t="shared" si="15"/>
        <v>5</v>
      </c>
      <c r="E167" s="6">
        <f t="shared" si="16"/>
        <v>2026</v>
      </c>
      <c r="F167" s="5" t="str">
        <f t="shared" si="17"/>
        <v>Home Affairs</v>
      </c>
      <c r="G167" s="5" t="str">
        <f>'Cleaned Data'!C167</f>
        <v>Home Affairs - ID Application</v>
      </c>
      <c r="H167" s="5" t="str">
        <f t="shared" si="18"/>
        <v xml:space="preserve"> ID Application</v>
      </c>
      <c r="I167" s="5" t="str">
        <f t="shared" si="19"/>
        <v>Emfuleni</v>
      </c>
      <c r="J167" s="5" t="str">
        <f>'Cleaned Data'!D167</f>
        <v>Emfuleni Municipal Office</v>
      </c>
      <c r="K167" s="5" t="str">
        <f>'Cleaned Data'!E167</f>
        <v>Marie Mokoena</v>
      </c>
      <c r="L167" s="6">
        <f>'Cleaned Data'!F167</f>
        <v>612000000000</v>
      </c>
      <c r="M167" s="4">
        <f>'Cleaned Data'!G167</f>
        <v>39076</v>
      </c>
      <c r="N167" s="5" t="str">
        <f>'Cleaned Data'!H167</f>
        <v>Female</v>
      </c>
      <c r="O167" s="8" t="str">
        <f>'Cleaned Data'!I167</f>
        <v>070 398 6564</v>
      </c>
      <c r="P167" s="5" t="str">
        <f>'Cleaned Data'!J167</f>
        <v>Ward 17</v>
      </c>
      <c r="Q167" s="5" t="str">
        <f t="shared" si="20"/>
        <v>Formal Settlement</v>
      </c>
      <c r="R167" s="5" t="str">
        <f>'Cleaned Data'!K167</f>
        <v>None</v>
      </c>
      <c r="S167" s="5" t="str">
        <f>'Cleaned Data'!L167</f>
        <v>Pending Verification</v>
      </c>
      <c r="T167" s="5" t="str">
        <f>'Cleaned Data'!M167</f>
        <v>Escalated</v>
      </c>
      <c r="U167" s="5" t="str">
        <f>'Cleaned Data'!N167</f>
        <v>Q023</v>
      </c>
      <c r="V167" s="5" t="str">
        <f>'Cleaned Data'!O167</f>
        <v>Marius Swart</v>
      </c>
      <c r="W167" s="4">
        <f>'Cleaned Data'!P167</f>
        <v>46194</v>
      </c>
      <c r="X167" s="5" t="str">
        <f>'Cleaned Data'!Q167</f>
        <v>Client To Return With Proof Of Residence</v>
      </c>
    </row>
    <row r="168" spans="1:24" x14ac:dyDescent="0.3">
      <c r="A168" s="5" t="str">
        <f>'Cleaned Data'!A168</f>
        <v>DHA-000927</v>
      </c>
      <c r="B168" s="4">
        <f>'Cleaned Data'!B168</f>
        <v>46365</v>
      </c>
      <c r="C168" s="6">
        <f t="shared" si="14"/>
        <v>9</v>
      </c>
      <c r="D168" s="6">
        <f t="shared" si="15"/>
        <v>12</v>
      </c>
      <c r="E168" s="6">
        <f t="shared" si="16"/>
        <v>2026</v>
      </c>
      <c r="F168" s="5" t="str">
        <f t="shared" si="17"/>
        <v>Home Affairs</v>
      </c>
      <c r="G168" s="5" t="str">
        <f>'Cleaned Data'!C168</f>
        <v>Home Affairs - Death Certificate</v>
      </c>
      <c r="H168" s="5" t="str">
        <f t="shared" si="18"/>
        <v xml:space="preserve"> Death Certificate</v>
      </c>
      <c r="I168" s="5" t="str">
        <f t="shared" si="19"/>
        <v>Sebokeng</v>
      </c>
      <c r="J168" s="5" t="str">
        <f>'Cleaned Data'!D168</f>
        <v>Sebokeng Sassa Office</v>
      </c>
      <c r="K168" s="5" t="str">
        <f>'Cleaned Data'!E168</f>
        <v>Nokuthula Pretorius</v>
      </c>
      <c r="L168" s="6">
        <f>'Cleaned Data'!F168</f>
        <v>9700000000000</v>
      </c>
      <c r="M168" s="4">
        <f>'Cleaned Data'!G168</f>
        <v>35540</v>
      </c>
      <c r="N168" s="5" t="str">
        <f>'Cleaned Data'!H168</f>
        <v>Male</v>
      </c>
      <c r="O168" s="8" t="str">
        <f>'Cleaned Data'!I168</f>
        <v>075 138 7602</v>
      </c>
      <c r="P168" s="5" t="str">
        <f>'Cleaned Data'!J168</f>
        <v>Ward 7</v>
      </c>
      <c r="Q168" s="5" t="str">
        <f t="shared" si="20"/>
        <v>Formal Settlement</v>
      </c>
      <c r="R168" s="5" t="str">
        <f>'Cleaned Data'!K168</f>
        <v>None</v>
      </c>
      <c r="S168" s="5" t="str">
        <f>'Cleaned Data'!L168</f>
        <v>Incomplete - Missing Proof Of Residence</v>
      </c>
      <c r="T168" s="5" t="str">
        <f>'Cleaned Data'!M168</f>
        <v>Closed</v>
      </c>
      <c r="U168" s="5" t="str">
        <f>'Cleaned Data'!N168</f>
        <v>Q219</v>
      </c>
      <c r="V168" s="5" t="str">
        <f>'Cleaned Data'!O168</f>
        <v>Marius Sithole</v>
      </c>
      <c r="W168" s="4">
        <f>'Cleaned Data'!P168</f>
        <v>46306</v>
      </c>
      <c r="X168" s="5" t="str">
        <f>'Cleaned Data'!Q168</f>
        <v>Home Affairs System Down For Maintenance During Visit</v>
      </c>
    </row>
    <row r="169" spans="1:24" x14ac:dyDescent="0.3">
      <c r="A169" s="5" t="str">
        <f>'Cleaned Data'!A169</f>
        <v>DHA-000425</v>
      </c>
      <c r="B169" s="4">
        <f>'Cleaned Data'!B169</f>
        <v>46152</v>
      </c>
      <c r="C169" s="6">
        <f t="shared" si="14"/>
        <v>10</v>
      </c>
      <c r="D169" s="6">
        <f t="shared" si="15"/>
        <v>5</v>
      </c>
      <c r="E169" s="6">
        <f t="shared" si="16"/>
        <v>2026</v>
      </c>
      <c r="F169" s="5" t="str">
        <f t="shared" si="17"/>
        <v>Home Affairs</v>
      </c>
      <c r="G169" s="5" t="str">
        <f>'Cleaned Data'!C169</f>
        <v>Home Affairs - Death Certificate</v>
      </c>
      <c r="H169" s="5" t="str">
        <f t="shared" si="18"/>
        <v xml:space="preserve"> Death Certificate</v>
      </c>
      <c r="I169" s="5" t="str">
        <f t="shared" si="19"/>
        <v>Emfuleni</v>
      </c>
      <c r="J169" s="5" t="str">
        <f>'Cleaned Data'!D169</f>
        <v>Emfuleni Municipal Office</v>
      </c>
      <c r="K169" s="5" t="str">
        <f>'Cleaned Data'!E169</f>
        <v>Lindiwe Mahlangu</v>
      </c>
      <c r="L169" s="6" t="str">
        <f>'Cleaned Data'!F169</f>
        <v>None</v>
      </c>
      <c r="M169" s="4">
        <f>'Cleaned Data'!G169</f>
        <v>38528</v>
      </c>
      <c r="N169" s="5" t="str">
        <f>'Cleaned Data'!H169</f>
        <v>Male</v>
      </c>
      <c r="O169" s="8" t="str">
        <f>'Cleaned Data'!I169</f>
        <v>075 669 8213</v>
      </c>
      <c r="P169" s="5" t="str">
        <f>'Cleaned Data'!J169</f>
        <v>Ward 20</v>
      </c>
      <c r="Q169" s="5" t="str">
        <f t="shared" si="20"/>
        <v>Formal Settlement</v>
      </c>
      <c r="R169" s="5" t="str">
        <f>'Cleaned Data'!K169</f>
        <v>None</v>
      </c>
      <c r="S169" s="5" t="str">
        <f>'Cleaned Data'!L169</f>
        <v>Incomplete - Missing ID Copy</v>
      </c>
      <c r="T169" s="5" t="str">
        <f>'Cleaned Data'!M169</f>
        <v>Re-opened</v>
      </c>
      <c r="U169" s="5" t="str">
        <f>'Cleaned Data'!N169</f>
        <v>Q205</v>
      </c>
      <c r="V169" s="5" t="str">
        <f>'Cleaned Data'!O169</f>
        <v>Marius Khumalo</v>
      </c>
      <c r="W169" s="4">
        <f>'Cleaned Data'!P169</f>
        <v>46087</v>
      </c>
      <c r="X169" s="5" t="str">
        <f>'Cleaned Data'!Q169</f>
        <v>Elderly Applicant Assisted Due To Mobility Issues</v>
      </c>
    </row>
    <row r="170" spans="1:24" x14ac:dyDescent="0.3">
      <c r="A170" s="5" t="str">
        <f>'Cleaned Data'!A170</f>
        <v>SASSA-000581</v>
      </c>
      <c r="B170" s="4">
        <f>'Cleaned Data'!B170</f>
        <v>46110</v>
      </c>
      <c r="C170" s="6">
        <f t="shared" si="14"/>
        <v>29</v>
      </c>
      <c r="D170" s="6">
        <f t="shared" si="15"/>
        <v>3</v>
      </c>
      <c r="E170" s="6">
        <f t="shared" si="16"/>
        <v>2026</v>
      </c>
      <c r="F170" s="5" t="str">
        <f t="shared" si="17"/>
        <v>SASSA</v>
      </c>
      <c r="G170" s="5" t="str">
        <f>'Cleaned Data'!C170</f>
        <v>SASSA - Grant Application</v>
      </c>
      <c r="H170" s="5" t="str">
        <f t="shared" si="18"/>
        <v xml:space="preserve"> Grant Application</v>
      </c>
      <c r="I170" s="5" t="str">
        <f t="shared" si="19"/>
        <v>Vereeniging</v>
      </c>
      <c r="J170" s="5" t="str">
        <f>'Cleaned Data'!D170</f>
        <v>Vereeniging Home Affairs</v>
      </c>
      <c r="K170" s="5" t="str">
        <f>'Cleaned Data'!E170</f>
        <v>Lindiwe Sithole</v>
      </c>
      <c r="L170" s="6">
        <f>'Cleaned Data'!F170</f>
        <v>6900000000000</v>
      </c>
      <c r="M170" s="4">
        <f>'Cleaned Data'!G170</f>
        <v>25251</v>
      </c>
      <c r="N170" s="5" t="str">
        <f>'Cleaned Data'!H170</f>
        <v>Male</v>
      </c>
      <c r="O170" s="8" t="str">
        <f>'Cleaned Data'!I170</f>
        <v>061 269 1510</v>
      </c>
      <c r="P170" s="5" t="str">
        <f>'Cleaned Data'!J170</f>
        <v>Ward 18</v>
      </c>
      <c r="Q170" s="5" t="str">
        <f t="shared" si="20"/>
        <v>Formal Settlement</v>
      </c>
      <c r="R170" s="5" t="str">
        <f>'Cleaned Data'!K170</f>
        <v>Foster Child Grant</v>
      </c>
      <c r="S170" s="5" t="str">
        <f>'Cleaned Data'!L170</f>
        <v>None</v>
      </c>
      <c r="T170" s="5" t="str">
        <f>'Cleaned Data'!M170</f>
        <v>Captured</v>
      </c>
      <c r="U170" s="5" t="str">
        <f>'Cleaned Data'!N170</f>
        <v>Q251</v>
      </c>
      <c r="V170" s="5" t="str">
        <f>'Cleaned Data'!O170</f>
        <v>Zanele Sithole</v>
      </c>
      <c r="W170" s="4" t="str">
        <f>'Cleaned Data'!P170</f>
        <v>None</v>
      </c>
      <c r="X170" s="5" t="str">
        <f>'Cleaned Data'!Q170</f>
        <v>Home Affairs System Down For Maintenance During Visit</v>
      </c>
    </row>
    <row r="171" spans="1:24" x14ac:dyDescent="0.3">
      <c r="A171" s="5" t="str">
        <f>'Cleaned Data'!A171</f>
        <v>DHA-000986</v>
      </c>
      <c r="B171" s="4">
        <f>'Cleaned Data'!B171</f>
        <v>46271</v>
      </c>
      <c r="C171" s="6">
        <f t="shared" si="14"/>
        <v>6</v>
      </c>
      <c r="D171" s="6">
        <f t="shared" si="15"/>
        <v>9</v>
      </c>
      <c r="E171" s="6">
        <f t="shared" si="16"/>
        <v>2026</v>
      </c>
      <c r="F171" s="5" t="str">
        <f t="shared" si="17"/>
        <v>Home Affairs</v>
      </c>
      <c r="G171" s="5" t="str">
        <f>'Cleaned Data'!C171</f>
        <v>Home Affairs - ID Application</v>
      </c>
      <c r="H171" s="5" t="str">
        <f t="shared" si="18"/>
        <v xml:space="preserve"> ID Application</v>
      </c>
      <c r="I171" s="5" t="str">
        <f t="shared" si="19"/>
        <v>Sharpeville</v>
      </c>
      <c r="J171" s="5" t="str">
        <f>'Cleaned Data'!D171</f>
        <v>Sharpeville Clinic</v>
      </c>
      <c r="K171" s="5" t="str">
        <f>'Cleaned Data'!E171</f>
        <v>Kagiso Sithole</v>
      </c>
      <c r="L171" s="6">
        <f>'Cleaned Data'!F171</f>
        <v>4610000000000</v>
      </c>
      <c r="M171" s="4">
        <f>'Cleaned Data'!G171</f>
        <v>17088</v>
      </c>
      <c r="N171" s="5" t="str">
        <f>'Cleaned Data'!H171</f>
        <v>Male</v>
      </c>
      <c r="O171" s="8" t="str">
        <f>'Cleaned Data'!I171</f>
        <v>065 972 0458</v>
      </c>
      <c r="P171" s="5" t="str">
        <f>'Cleaned Data'!J171</f>
        <v>Ward 23</v>
      </c>
      <c r="Q171" s="5" t="str">
        <f t="shared" si="20"/>
        <v>Formal Settlement</v>
      </c>
      <c r="R171" s="5" t="str">
        <f>'Cleaned Data'!K171</f>
        <v>None</v>
      </c>
      <c r="S171" s="5" t="str">
        <f>'Cleaned Data'!L171</f>
        <v>None</v>
      </c>
      <c r="T171" s="5" t="str">
        <f>'Cleaned Data'!M171</f>
        <v>Captured</v>
      </c>
      <c r="U171" s="5" t="str">
        <f>'Cleaned Data'!N171</f>
        <v>Q045</v>
      </c>
      <c r="V171" s="5" t="str">
        <f>'Cleaned Data'!O171</f>
        <v>Refilwe Meyer</v>
      </c>
      <c r="W171" s="4" t="str">
        <f>'Cleaned Data'!P171</f>
        <v>None</v>
      </c>
      <c r="X171" s="5" t="str">
        <f>'Cleaned Data'!Q171</f>
        <v>Biometric Capture Failed, Rescheduled</v>
      </c>
    </row>
    <row r="172" spans="1:24" x14ac:dyDescent="0.3">
      <c r="A172" s="5" t="str">
        <f>'Cleaned Data'!A172</f>
        <v>DHA-000502</v>
      </c>
      <c r="B172" s="4">
        <f>'Cleaned Data'!B172</f>
        <v>46015</v>
      </c>
      <c r="C172" s="6">
        <f t="shared" si="14"/>
        <v>24</v>
      </c>
      <c r="D172" s="6">
        <f t="shared" si="15"/>
        <v>12</v>
      </c>
      <c r="E172" s="6">
        <f t="shared" si="16"/>
        <v>2025</v>
      </c>
      <c r="F172" s="5" t="str">
        <f t="shared" si="17"/>
        <v>Home Affairs</v>
      </c>
      <c r="G172" s="5" t="str">
        <f>'Cleaned Data'!C172</f>
        <v>Home Affairs - Passport Application</v>
      </c>
      <c r="H172" s="5" t="str">
        <f t="shared" si="18"/>
        <v xml:space="preserve"> Passport Application</v>
      </c>
      <c r="I172" s="5" t="str">
        <f t="shared" si="19"/>
        <v>Three Rivers</v>
      </c>
      <c r="J172" s="5" t="str">
        <f>'Cleaned Data'!D172</f>
        <v>Three Rivers Clinic</v>
      </c>
      <c r="K172" s="5" t="str">
        <f>'Cleaned Data'!E172</f>
        <v>Kagiso Khumalo</v>
      </c>
      <c r="L172" s="6">
        <f>'Cleaned Data'!F172</f>
        <v>9246015180</v>
      </c>
      <c r="M172" s="4">
        <f>'Cleaned Data'!G172</f>
        <v>36793</v>
      </c>
      <c r="N172" s="5" t="str">
        <f>'Cleaned Data'!H172</f>
        <v>Male</v>
      </c>
      <c r="O172" s="8" t="str">
        <f>'Cleaned Data'!I172</f>
        <v>079 500 4600</v>
      </c>
      <c r="P172" s="5" t="str">
        <f>'Cleaned Data'!J172</f>
        <v>Ward 1</v>
      </c>
      <c r="Q172" s="5" t="str">
        <f t="shared" si="20"/>
        <v>Formal Settlement</v>
      </c>
      <c r="R172" s="5" t="str">
        <f>'Cleaned Data'!K172</f>
        <v>None</v>
      </c>
      <c r="S172" s="5" t="str">
        <f>'Cleaned Data'!L172</f>
        <v>Under Review</v>
      </c>
      <c r="T172" s="5" t="str">
        <f>'Cleaned Data'!M172</f>
        <v>Awaiting Documents</v>
      </c>
      <c r="U172" s="5" t="str">
        <f>'Cleaned Data'!N172</f>
        <v>Q050</v>
      </c>
      <c r="V172" s="5" t="str">
        <f>'Cleaned Data'!O172</f>
        <v>Deon Radebe</v>
      </c>
      <c r="W172" s="4" t="str">
        <f>'Cleaned Data'!P172</f>
        <v>None</v>
      </c>
      <c r="X172" s="5" t="str">
        <f>'Cleaned Data'!Q172</f>
        <v>Biometric Capture Failed, Rescheduled</v>
      </c>
    </row>
    <row r="173" spans="1:24" x14ac:dyDescent="0.3">
      <c r="A173" s="5" t="str">
        <f>'Cleaned Data'!A173</f>
        <v>SASSA-000223</v>
      </c>
      <c r="B173" s="4">
        <f>'Cleaned Data'!B173</f>
        <v>46159</v>
      </c>
      <c r="C173" s="6">
        <f t="shared" si="14"/>
        <v>17</v>
      </c>
      <c r="D173" s="6">
        <f t="shared" si="15"/>
        <v>5</v>
      </c>
      <c r="E173" s="6">
        <f t="shared" si="16"/>
        <v>2026</v>
      </c>
      <c r="F173" s="5" t="str">
        <f t="shared" si="17"/>
        <v>SASSA</v>
      </c>
      <c r="G173" s="5" t="str">
        <f>'Cleaned Data'!C173</f>
        <v>SASSA - Grant Application</v>
      </c>
      <c r="H173" s="5" t="str">
        <f t="shared" si="18"/>
        <v xml:space="preserve"> Grant Application</v>
      </c>
      <c r="I173" s="5" t="str">
        <f t="shared" si="19"/>
        <v>Vanderbijlpark</v>
      </c>
      <c r="J173" s="5" t="str">
        <f>'Cleaned Data'!D173</f>
        <v>Vanderbijlpark Home Affairs</v>
      </c>
      <c r="K173" s="5" t="str">
        <f>'Cleaned Data'!E173</f>
        <v>Nomvula Kruger</v>
      </c>
      <c r="L173" s="6">
        <f>'Cleaned Data'!F173</f>
        <v>8510000000000</v>
      </c>
      <c r="M173" s="4">
        <f>'Cleaned Data'!G173</f>
        <v>31348</v>
      </c>
      <c r="N173" s="5" t="str">
        <f>'Cleaned Data'!H173</f>
        <v>Female</v>
      </c>
      <c r="O173" s="8" t="str">
        <f>'Cleaned Data'!I173</f>
        <v>None</v>
      </c>
      <c r="P173" s="5" t="str">
        <f>'Cleaned Data'!J173</f>
        <v>Ward 12</v>
      </c>
      <c r="Q173" s="5" t="str">
        <f t="shared" si="20"/>
        <v>Formal Settlement</v>
      </c>
      <c r="R173" s="5" t="str">
        <f>'Cleaned Data'!K173</f>
        <v>Social Relief of Distress (SRD)</v>
      </c>
      <c r="S173" s="5" t="str">
        <f>'Cleaned Data'!L173</f>
        <v>Complete</v>
      </c>
      <c r="T173" s="5" t="str">
        <f>'Cleaned Data'!M173</f>
        <v>None</v>
      </c>
      <c r="U173" s="5" t="str">
        <f>'Cleaned Data'!N173</f>
        <v>Q189</v>
      </c>
      <c r="V173" s="5" t="str">
        <f>'Cleaned Data'!O173</f>
        <v>Marius Mahlangu</v>
      </c>
      <c r="W173" s="4" t="str">
        <f>'Cleaned Data'!P173</f>
        <v>None</v>
      </c>
      <c r="X173" s="5" t="str">
        <f>'Cleaned Data'!Q173</f>
        <v>Duplicate Application Found On System - Flagged</v>
      </c>
    </row>
    <row r="174" spans="1:24" x14ac:dyDescent="0.3">
      <c r="A174" s="5" t="str">
        <f>'Cleaned Data'!A174</f>
        <v>SASSA-000391</v>
      </c>
      <c r="B174" s="4">
        <f>'Cleaned Data'!B174</f>
        <v>46225</v>
      </c>
      <c r="C174" s="6">
        <f t="shared" si="14"/>
        <v>22</v>
      </c>
      <c r="D174" s="6">
        <f t="shared" si="15"/>
        <v>7</v>
      </c>
      <c r="E174" s="6">
        <f t="shared" si="16"/>
        <v>2026</v>
      </c>
      <c r="F174" s="5" t="str">
        <f t="shared" si="17"/>
        <v>SASSA</v>
      </c>
      <c r="G174" s="5" t="str">
        <f>'Cleaned Data'!C174</f>
        <v>SASSA - Grant Application</v>
      </c>
      <c r="H174" s="5" t="str">
        <f t="shared" si="18"/>
        <v xml:space="preserve"> Grant Application</v>
      </c>
      <c r="I174" s="5" t="str">
        <f t="shared" si="19"/>
        <v>Sharpeville</v>
      </c>
      <c r="J174" s="5" t="str">
        <f>'Cleaned Data'!D174</f>
        <v>Sharpeville Clinic</v>
      </c>
      <c r="K174" s="5" t="str">
        <f>'Cleaned Data'!E174</f>
        <v>Elizabeth Molefe</v>
      </c>
      <c r="L174" s="6">
        <f>'Cleaned Data'!F174</f>
        <v>9010000000000</v>
      </c>
      <c r="M174" s="4">
        <f>'Cleaned Data'!G174</f>
        <v>33128</v>
      </c>
      <c r="N174" s="5" t="str">
        <f>'Cleaned Data'!H174</f>
        <v>Male</v>
      </c>
      <c r="O174" s="8" t="str">
        <f>'Cleaned Data'!I174</f>
        <v>062 114 9554</v>
      </c>
      <c r="P174" s="5" t="str">
        <f>'Cleaned Data'!J174</f>
        <v>Ward 11</v>
      </c>
      <c r="Q174" s="5" t="str">
        <f t="shared" si="20"/>
        <v>Formal Settlement</v>
      </c>
      <c r="R174" s="5" t="str">
        <f>'Cleaned Data'!K174</f>
        <v>Foster Child Grant</v>
      </c>
      <c r="S174" s="5" t="str">
        <f>'Cleaned Data'!L174</f>
        <v>Complete</v>
      </c>
      <c r="T174" s="5" t="str">
        <f>'Cleaned Data'!M174</f>
        <v>Pending</v>
      </c>
      <c r="U174" s="5" t="str">
        <f>'Cleaned Data'!N174</f>
        <v>Q202</v>
      </c>
      <c r="V174" s="5" t="str">
        <f>'Cleaned Data'!O174</f>
        <v>Refilwe Mahlangu</v>
      </c>
      <c r="W174" s="4" t="str">
        <f>'Cleaned Data'!P174</f>
        <v>None</v>
      </c>
      <c r="X174" s="5" t="str">
        <f>'Cleaned Data'!Q174</f>
        <v>Applicant Is A Minor, Guardian Present And Documented</v>
      </c>
    </row>
    <row r="175" spans="1:24" x14ac:dyDescent="0.3">
      <c r="A175" s="5" t="str">
        <f>'Cleaned Data'!A175</f>
        <v>SASSA-000343</v>
      </c>
      <c r="B175" s="4">
        <f>'Cleaned Data'!B175</f>
        <v>45973</v>
      </c>
      <c r="C175" s="6">
        <f t="shared" si="14"/>
        <v>12</v>
      </c>
      <c r="D175" s="6">
        <f t="shared" si="15"/>
        <v>11</v>
      </c>
      <c r="E175" s="6">
        <f t="shared" si="16"/>
        <v>2025</v>
      </c>
      <c r="F175" s="5" t="str">
        <f t="shared" si="17"/>
        <v>SASSA</v>
      </c>
      <c r="G175" s="5" t="str">
        <f>'Cleaned Data'!C175</f>
        <v>SASSA - Grant Application</v>
      </c>
      <c r="H175" s="5" t="str">
        <f t="shared" si="18"/>
        <v xml:space="preserve"> Grant Application</v>
      </c>
      <c r="I175" s="5" t="str">
        <f t="shared" si="19"/>
        <v>Sharpeville</v>
      </c>
      <c r="J175" s="5" t="str">
        <f>'Cleaned Data'!D175</f>
        <v>Sharpeville Clinic</v>
      </c>
      <c r="K175" s="5" t="str">
        <f>'Cleaned Data'!E175</f>
        <v>Elizabeth Mokoena</v>
      </c>
      <c r="L175" s="6">
        <f>'Cleaned Data'!F175</f>
        <v>5710000000000</v>
      </c>
      <c r="M175" s="4">
        <f>'Cleaned Data'!G175</f>
        <v>21039</v>
      </c>
      <c r="N175" s="5" t="str">
        <f>'Cleaned Data'!H175</f>
        <v>None</v>
      </c>
      <c r="O175" s="8" t="str">
        <f>'Cleaned Data'!I175</f>
        <v>068 837 2923</v>
      </c>
      <c r="P175" s="5" t="str">
        <f>'Cleaned Data'!J175</f>
        <v>Ward 21</v>
      </c>
      <c r="Q175" s="5" t="str">
        <f t="shared" si="20"/>
        <v>Formal Settlement</v>
      </c>
      <c r="R175" s="5" t="str">
        <f>'Cleaned Data'!K175</f>
        <v>Social Relief of Distress (SRD)</v>
      </c>
      <c r="S175" s="5" t="str">
        <f>'Cleaned Data'!L175</f>
        <v>Pending Verification</v>
      </c>
      <c r="T175" s="5" t="str">
        <f>'Cleaned Data'!M175</f>
        <v>Captured</v>
      </c>
      <c r="U175" s="5" t="str">
        <f>'Cleaned Data'!N175</f>
        <v>Q054</v>
      </c>
      <c r="V175" s="5" t="str">
        <f>'Cleaned Data'!O175</f>
        <v>Zanele Swart</v>
      </c>
      <c r="W175" s="4">
        <f>'Cleaned Data'!P175</f>
        <v>46011</v>
      </c>
      <c r="X175" s="5" t="str">
        <f>'Cleaned Data'!Q175</f>
        <v>Elderly Applicant Assisted Due To Mobility Issues</v>
      </c>
    </row>
    <row r="176" spans="1:24" x14ac:dyDescent="0.3">
      <c r="A176" s="5" t="str">
        <f>'Cleaned Data'!A176</f>
        <v>MUN-000742</v>
      </c>
      <c r="B176" s="4">
        <f>'Cleaned Data'!B176</f>
        <v>46250</v>
      </c>
      <c r="C176" s="6">
        <f t="shared" si="14"/>
        <v>16</v>
      </c>
      <c r="D176" s="6">
        <f t="shared" si="15"/>
        <v>8</v>
      </c>
      <c r="E176" s="6">
        <f t="shared" si="16"/>
        <v>2026</v>
      </c>
      <c r="F176" s="5" t="str">
        <f t="shared" si="17"/>
        <v>Municipal</v>
      </c>
      <c r="G176" s="5" t="str">
        <f>'Cleaned Data'!C176</f>
        <v>Municipal - Account Query</v>
      </c>
      <c r="H176" s="5" t="str">
        <f t="shared" si="18"/>
        <v xml:space="preserve"> Account Query</v>
      </c>
      <c r="I176" s="5" t="str">
        <f t="shared" si="19"/>
        <v>Evaton</v>
      </c>
      <c r="J176" s="5" t="str">
        <f>'Cleaned Data'!D176</f>
        <v>Evaton Sassa Office</v>
      </c>
      <c r="K176" s="5" t="str">
        <f>'Cleaned Data'!E176</f>
        <v>Elizabeth Molefe</v>
      </c>
      <c r="L176" s="6">
        <f>'Cleaned Data'!F176</f>
        <v>7410000000000</v>
      </c>
      <c r="M176" s="4">
        <f>'Cleaned Data'!G176</f>
        <v>27233</v>
      </c>
      <c r="N176" s="5" t="str">
        <f>'Cleaned Data'!H176</f>
        <v>Male</v>
      </c>
      <c r="O176" s="8" t="str">
        <f>'Cleaned Data'!I176</f>
        <v>None</v>
      </c>
      <c r="P176" s="5" t="str">
        <f>'Cleaned Data'!J176</f>
        <v>Ward 13</v>
      </c>
      <c r="Q176" s="5" t="str">
        <f t="shared" si="20"/>
        <v>Formal Settlement</v>
      </c>
      <c r="R176" s="5" t="str">
        <f>'Cleaned Data'!K176</f>
        <v>None</v>
      </c>
      <c r="S176" s="5" t="str">
        <f>'Cleaned Data'!L176</f>
        <v>Complete</v>
      </c>
      <c r="T176" s="5" t="str">
        <f>'Cleaned Data'!M176</f>
        <v>Escalated</v>
      </c>
      <c r="U176" s="5" t="str">
        <f>'Cleaned Data'!N176</f>
        <v>Q119</v>
      </c>
      <c r="V176" s="5" t="str">
        <f>'Cleaned Data'!O176</f>
        <v>Lerato Meyer</v>
      </c>
      <c r="W176" s="4" t="str">
        <f>'Cleaned Data'!P176</f>
        <v>None</v>
      </c>
      <c r="X176" s="5" t="str">
        <f>'Cleaned Data'!Q176</f>
        <v>System Offline - Captured Manually, Will Upload Later</v>
      </c>
    </row>
    <row r="177" spans="1:24" x14ac:dyDescent="0.3">
      <c r="A177" s="5" t="str">
        <f>'Cleaned Data'!A177</f>
        <v>DHA-000448</v>
      </c>
      <c r="B177" s="4">
        <f>'Cleaned Data'!B177</f>
        <v>46205</v>
      </c>
      <c r="C177" s="6">
        <f t="shared" si="14"/>
        <v>2</v>
      </c>
      <c r="D177" s="6">
        <f t="shared" si="15"/>
        <v>7</v>
      </c>
      <c r="E177" s="6">
        <f t="shared" si="16"/>
        <v>2026</v>
      </c>
      <c r="F177" s="5" t="str">
        <f t="shared" si="17"/>
        <v>Home Affairs</v>
      </c>
      <c r="G177" s="5" t="str">
        <f>'Cleaned Data'!C177</f>
        <v>Home Affairs - Passport Application</v>
      </c>
      <c r="H177" s="5" t="str">
        <f t="shared" si="18"/>
        <v xml:space="preserve"> Passport Application</v>
      </c>
      <c r="I177" s="5" t="str">
        <f t="shared" si="19"/>
        <v>Meyerton</v>
      </c>
      <c r="J177" s="5" t="str">
        <f>'Cleaned Data'!D177</f>
        <v>Meyerton Municipal Office</v>
      </c>
      <c r="K177" s="5" t="str">
        <f>'Cleaned Data'!E177</f>
        <v>Lindiwe Mahlangu</v>
      </c>
      <c r="L177" s="6">
        <f>'Cleaned Data'!F177</f>
        <v>7210000000000</v>
      </c>
      <c r="M177" s="4">
        <f>'Cleaned Data'!G177</f>
        <v>26510</v>
      </c>
      <c r="N177" s="5" t="str">
        <f>'Cleaned Data'!H177</f>
        <v>Male</v>
      </c>
      <c r="O177" s="8" t="str">
        <f>'Cleaned Data'!I177</f>
        <v>079 930 9709</v>
      </c>
      <c r="P177" s="5" t="str">
        <f>'Cleaned Data'!J177</f>
        <v>Ward 4</v>
      </c>
      <c r="Q177" s="5" t="str">
        <f t="shared" si="20"/>
        <v>Formal Settlement</v>
      </c>
      <c r="R177" s="5" t="str">
        <f>'Cleaned Data'!K177</f>
        <v>None</v>
      </c>
      <c r="S177" s="5" t="str">
        <f>'Cleaned Data'!L177</f>
        <v>Incomplete - Missing Proof Of Residence</v>
      </c>
      <c r="T177" s="5" t="str">
        <f>'Cleaned Data'!M177</f>
        <v>Pending</v>
      </c>
      <c r="U177" s="5" t="str">
        <f>'Cleaned Data'!N177</f>
        <v>Q028</v>
      </c>
      <c r="V177" s="5" t="str">
        <f>'Cleaned Data'!O177</f>
        <v>Busisiwe Khumalo</v>
      </c>
      <c r="W177" s="4">
        <f>'Cleaned Data'!P177</f>
        <v>46230</v>
      </c>
      <c r="X177" s="5" t="str">
        <f>'Cleaned Data'!Q177</f>
        <v>Urgent Case - Fast-Tracked Per Supervisor Approval</v>
      </c>
    </row>
    <row r="178" spans="1:24" x14ac:dyDescent="0.3">
      <c r="A178" s="5" t="str">
        <f>'Cleaned Data'!A178</f>
        <v>CLN-000342</v>
      </c>
      <c r="B178" s="4">
        <f>'Cleaned Data'!B178</f>
        <v>46060</v>
      </c>
      <c r="C178" s="6">
        <f t="shared" si="14"/>
        <v>7</v>
      </c>
      <c r="D178" s="6">
        <f t="shared" si="15"/>
        <v>2</v>
      </c>
      <c r="E178" s="6">
        <f t="shared" si="16"/>
        <v>2026</v>
      </c>
      <c r="F178" s="5" t="str">
        <f t="shared" si="17"/>
        <v>Clinic</v>
      </c>
      <c r="G178" s="5" t="str">
        <f>'Cleaned Data'!C178</f>
        <v>Clinic - Chronic Medication Collection</v>
      </c>
      <c r="H178" s="5" t="str">
        <f t="shared" si="18"/>
        <v xml:space="preserve"> Chronic Medication Collection</v>
      </c>
      <c r="I178" s="5" t="str">
        <f t="shared" si="19"/>
        <v>Sebokeng</v>
      </c>
      <c r="J178" s="5" t="str">
        <f>'Cleaned Data'!D178</f>
        <v>Sebokeng Sassa Office</v>
      </c>
      <c r="K178" s="5" t="str">
        <f>'Cleaned Data'!E178</f>
        <v>Dorah Nkosi</v>
      </c>
      <c r="L178" s="6">
        <f>'Cleaned Data'!F178</f>
        <v>7310000000000</v>
      </c>
      <c r="M178" s="4">
        <f>'Cleaned Data'!G178</f>
        <v>26905</v>
      </c>
      <c r="N178" s="5" t="str">
        <f>'Cleaned Data'!H178</f>
        <v>None</v>
      </c>
      <c r="O178" s="8" t="str">
        <f>'Cleaned Data'!I178</f>
        <v>084 214 5900</v>
      </c>
      <c r="P178" s="5" t="str">
        <f>'Cleaned Data'!J178</f>
        <v>Ward 23</v>
      </c>
      <c r="Q178" s="5" t="str">
        <f t="shared" si="20"/>
        <v>Formal Settlement</v>
      </c>
      <c r="R178" s="5" t="str">
        <f>'Cleaned Data'!K178</f>
        <v>None</v>
      </c>
      <c r="S178" s="5" t="str">
        <f>'Cleaned Data'!L178</f>
        <v>Incomplete - Missing Proof Of Residence</v>
      </c>
      <c r="T178" s="5" t="str">
        <f>'Cleaned Data'!M178</f>
        <v>Closed</v>
      </c>
      <c r="U178" s="5" t="str">
        <f>'Cleaned Data'!N178</f>
        <v>Q253</v>
      </c>
      <c r="V178" s="5" t="str">
        <f>'Cleaned Data'!O178</f>
        <v>Lerato Radebe</v>
      </c>
      <c r="W178" s="4">
        <f>'Cleaned Data'!P178</f>
        <v>46227</v>
      </c>
      <c r="X178" s="5" t="str">
        <f>'Cleaned Data'!Q178</f>
        <v>Client To Return With Proof Of Residence</v>
      </c>
    </row>
    <row r="179" spans="1:24" x14ac:dyDescent="0.3">
      <c r="A179" s="5" t="str">
        <f>'Cleaned Data'!A179</f>
        <v>MUN-000546</v>
      </c>
      <c r="B179" s="4">
        <f>'Cleaned Data'!B179</f>
        <v>46163</v>
      </c>
      <c r="C179" s="6">
        <f t="shared" si="14"/>
        <v>21</v>
      </c>
      <c r="D179" s="6">
        <f t="shared" si="15"/>
        <v>5</v>
      </c>
      <c r="E179" s="6">
        <f t="shared" si="16"/>
        <v>2026</v>
      </c>
      <c r="F179" s="5" t="str">
        <f t="shared" si="17"/>
        <v>Municipal</v>
      </c>
      <c r="G179" s="5" t="str">
        <f>'Cleaned Data'!C179</f>
        <v>Municipal - Service Request</v>
      </c>
      <c r="H179" s="5" t="str">
        <f t="shared" si="18"/>
        <v xml:space="preserve"> Service Request</v>
      </c>
      <c r="I179" s="5" t="str">
        <f t="shared" si="19"/>
        <v>Meyerton</v>
      </c>
      <c r="J179" s="5" t="str">
        <f>'Cleaned Data'!D179</f>
        <v>Meyerton Municipal Office</v>
      </c>
      <c r="K179" s="5" t="str">
        <f>'Cleaned Data'!E179</f>
        <v>Elizabeth Kruger</v>
      </c>
      <c r="L179" s="6">
        <f>'Cleaned Data'!F179</f>
        <v>9710000000000</v>
      </c>
      <c r="M179" s="4">
        <f>'Cleaned Data'!G179</f>
        <v>35629</v>
      </c>
      <c r="N179" s="5" t="str">
        <f>'Cleaned Data'!H179</f>
        <v>Female</v>
      </c>
      <c r="O179" s="8" t="str">
        <f>'Cleaned Data'!I179</f>
        <v>061 592 4177</v>
      </c>
      <c r="P179" s="5" t="str">
        <f>'Cleaned Data'!J179</f>
        <v>Ward 19</v>
      </c>
      <c r="Q179" s="5" t="str">
        <f t="shared" si="20"/>
        <v>Formal Settlement</v>
      </c>
      <c r="R179" s="5" t="str">
        <f>'Cleaned Data'!K179</f>
        <v>None</v>
      </c>
      <c r="S179" s="5" t="str">
        <f>'Cleaned Data'!L179</f>
        <v>Incomplete - Missing Proof Of Residence</v>
      </c>
      <c r="T179" s="5" t="str">
        <f>'Cleaned Data'!M179</f>
        <v>Closed</v>
      </c>
      <c r="U179" s="5" t="str">
        <f>'Cleaned Data'!N179</f>
        <v>Q125</v>
      </c>
      <c r="V179" s="5" t="str">
        <f>'Cleaned Data'!O179</f>
        <v>Zanele Mahlangu</v>
      </c>
      <c r="W179" s="4" t="str">
        <f>'Cleaned Data'!P179</f>
        <v>None</v>
      </c>
      <c r="X179" s="5" t="str">
        <f>'Cleaned Data'!Q179</f>
        <v>Applicant Did Not Bring Required Supporting Documents</v>
      </c>
    </row>
    <row r="180" spans="1:24" x14ac:dyDescent="0.3">
      <c r="A180" s="5" t="str">
        <f>'Cleaned Data'!A180</f>
        <v>DHA-000733</v>
      </c>
      <c r="B180" s="4">
        <f>'Cleaned Data'!B180</f>
        <v>46252</v>
      </c>
      <c r="C180" s="6">
        <f t="shared" si="14"/>
        <v>18</v>
      </c>
      <c r="D180" s="6">
        <f t="shared" si="15"/>
        <v>8</v>
      </c>
      <c r="E180" s="6">
        <f t="shared" si="16"/>
        <v>2026</v>
      </c>
      <c r="F180" s="5" t="str">
        <f t="shared" si="17"/>
        <v>Home Affairs</v>
      </c>
      <c r="G180" s="5" t="str">
        <f>'Cleaned Data'!C180</f>
        <v>Home Affairs - Birth Certificate</v>
      </c>
      <c r="H180" s="5" t="str">
        <f t="shared" si="18"/>
        <v xml:space="preserve"> Birth Certificate</v>
      </c>
      <c r="I180" s="5" t="str">
        <f t="shared" si="19"/>
        <v>Sebokeng</v>
      </c>
      <c r="J180" s="5" t="str">
        <f>'Cleaned Data'!D180</f>
        <v>Sebokeng Sassa Office</v>
      </c>
      <c r="K180" s="5" t="str">
        <f>'Cleaned Data'!E180</f>
        <v>None</v>
      </c>
      <c r="L180" s="6">
        <f>'Cleaned Data'!F180</f>
        <v>9310000000000</v>
      </c>
      <c r="M180" s="4">
        <f>'Cleaned Data'!G180</f>
        <v>34212</v>
      </c>
      <c r="N180" s="5" t="str">
        <f>'Cleaned Data'!H180</f>
        <v>Female</v>
      </c>
      <c r="O180" s="8" t="str">
        <f>'Cleaned Data'!I180</f>
        <v>062 110 4230</v>
      </c>
      <c r="P180" s="5" t="str">
        <f>'Cleaned Data'!J180</f>
        <v>Ward 14</v>
      </c>
      <c r="Q180" s="5" t="str">
        <f t="shared" si="20"/>
        <v>Formal Settlement</v>
      </c>
      <c r="R180" s="5" t="str">
        <f>'Cleaned Data'!K180</f>
        <v>None</v>
      </c>
      <c r="S180" s="5" t="str">
        <f>'Cleaned Data'!L180</f>
        <v>Complete</v>
      </c>
      <c r="T180" s="5" t="str">
        <f>'Cleaned Data'!M180</f>
        <v>Closed</v>
      </c>
      <c r="U180" s="5" t="str">
        <f>'Cleaned Data'!N180</f>
        <v>Q069</v>
      </c>
      <c r="V180" s="5" t="str">
        <f>'Cleaned Data'!O180</f>
        <v>Refilwe Swart</v>
      </c>
      <c r="W180" s="4" t="str">
        <f>'Cleaned Data'!P180</f>
        <v>None</v>
      </c>
      <c r="X180" s="5" t="str">
        <f>'Cleaned Data'!Q180</f>
        <v>Interpreter Required - Assisted In Sesotho</v>
      </c>
    </row>
    <row r="181" spans="1:24" x14ac:dyDescent="0.3">
      <c r="A181" s="5" t="str">
        <f>'Cleaned Data'!A181</f>
        <v>SASSA-000355</v>
      </c>
      <c r="B181" s="4">
        <f>'Cleaned Data'!B181</f>
        <v>46262</v>
      </c>
      <c r="C181" s="6">
        <f t="shared" si="14"/>
        <v>28</v>
      </c>
      <c r="D181" s="6">
        <f t="shared" si="15"/>
        <v>8</v>
      </c>
      <c r="E181" s="6">
        <f t="shared" si="16"/>
        <v>2026</v>
      </c>
      <c r="F181" s="5" t="str">
        <f t="shared" si="17"/>
        <v>SASSA</v>
      </c>
      <c r="G181" s="5" t="str">
        <f>'Cleaned Data'!C181</f>
        <v>SASSA - Grant Application</v>
      </c>
      <c r="H181" s="5" t="str">
        <f t="shared" si="18"/>
        <v xml:space="preserve"> Grant Application</v>
      </c>
      <c r="I181" s="5" t="str">
        <f t="shared" si="19"/>
        <v>Evaton</v>
      </c>
      <c r="J181" s="5" t="str">
        <f>'Cleaned Data'!D181</f>
        <v>Evaton Sassa Office</v>
      </c>
      <c r="K181" s="5" t="str">
        <f>'Cleaned Data'!E181</f>
        <v>Sizwe Mokoena</v>
      </c>
      <c r="L181" s="6" t="str">
        <f>'Cleaned Data'!F181</f>
        <v>ID not provided</v>
      </c>
      <c r="M181" s="4">
        <f>'Cleaned Data'!G181</f>
        <v>17639</v>
      </c>
      <c r="N181" s="5" t="str">
        <f>'Cleaned Data'!H181</f>
        <v>None</v>
      </c>
      <c r="O181" s="8" t="str">
        <f>'Cleaned Data'!I181</f>
        <v>None</v>
      </c>
      <c r="P181" s="5" t="str">
        <f>'Cleaned Data'!J181</f>
        <v>Ward 3 (Informal Settlement)</v>
      </c>
      <c r="Q181" s="5" t="str">
        <f t="shared" si="20"/>
        <v>Informal Settlement</v>
      </c>
      <c r="R181" s="5" t="str">
        <f>'Cleaned Data'!K181</f>
        <v>Child Support Grant</v>
      </c>
      <c r="S181" s="5" t="str">
        <f>'Cleaned Data'!L181</f>
        <v>Rejected</v>
      </c>
      <c r="T181" s="5" t="str">
        <f>'Cleaned Data'!M181</f>
        <v>Captured</v>
      </c>
      <c r="U181" s="5" t="str">
        <f>'Cleaned Data'!N181</f>
        <v>Q175</v>
      </c>
      <c r="V181" s="5" t="str">
        <f>'Cleaned Data'!O181</f>
        <v>Chris Swart</v>
      </c>
      <c r="W181" s="4" t="str">
        <f>'Cleaned Data'!P181</f>
        <v>None</v>
      </c>
      <c r="X181" s="5" t="str">
        <f>'Cleaned Data'!Q181</f>
        <v>Follow-Up Call Required To Confirm Banking Details</v>
      </c>
    </row>
    <row r="182" spans="1:24" x14ac:dyDescent="0.3">
      <c r="A182" s="5" t="str">
        <f>'Cleaned Data'!A182</f>
        <v>DHA-000328</v>
      </c>
      <c r="B182" s="4">
        <f>'Cleaned Data'!B182</f>
        <v>46046</v>
      </c>
      <c r="C182" s="6">
        <f t="shared" si="14"/>
        <v>24</v>
      </c>
      <c r="D182" s="6">
        <f t="shared" si="15"/>
        <v>1</v>
      </c>
      <c r="E182" s="6">
        <f t="shared" si="16"/>
        <v>2026</v>
      </c>
      <c r="F182" s="5" t="str">
        <f t="shared" si="17"/>
        <v>Home Affairs</v>
      </c>
      <c r="G182" s="5" t="str">
        <f>'Cleaned Data'!C182</f>
        <v>Home Affairs - ID Application</v>
      </c>
      <c r="H182" s="5" t="str">
        <f t="shared" si="18"/>
        <v xml:space="preserve"> ID Application</v>
      </c>
      <c r="I182" s="5" t="str">
        <f t="shared" si="19"/>
        <v>Boipatong</v>
      </c>
      <c r="J182" s="5" t="str">
        <f>'Cleaned Data'!D182</f>
        <v>Boipatong Clinic</v>
      </c>
      <c r="K182" s="5" t="str">
        <f>'Cleaned Data'!E182</f>
        <v>Nokuthula Dlamini</v>
      </c>
      <c r="L182" s="6">
        <f>'Cleaned Data'!F182</f>
        <v>710000000000</v>
      </c>
      <c r="M182" s="4">
        <f>'Cleaned Data'!G182</f>
        <v>39368</v>
      </c>
      <c r="N182" s="5" t="str">
        <f>'Cleaned Data'!H182</f>
        <v>Male</v>
      </c>
      <c r="O182" s="8" t="str">
        <f>'Cleaned Data'!I182</f>
        <v>068 383 6201</v>
      </c>
      <c r="P182" s="5" t="str">
        <f>'Cleaned Data'!J182</f>
        <v>Ward 13</v>
      </c>
      <c r="Q182" s="5" t="str">
        <f t="shared" si="20"/>
        <v>Formal Settlement</v>
      </c>
      <c r="R182" s="5" t="str">
        <f>'Cleaned Data'!K182</f>
        <v>None</v>
      </c>
      <c r="S182" s="5" t="str">
        <f>'Cleaned Data'!L182</f>
        <v>Incomplete - Missing Proof Of Residence</v>
      </c>
      <c r="T182" s="5" t="str">
        <f>'Cleaned Data'!M182</f>
        <v>Awaiting Documents</v>
      </c>
      <c r="U182" s="5" t="str">
        <f>'Cleaned Data'!N182</f>
        <v>Q259</v>
      </c>
      <c r="V182" s="5" t="str">
        <f>'Cleaned Data'!O182</f>
        <v>Zanele Coetzee</v>
      </c>
      <c r="W182" s="4" t="str">
        <f>'Cleaned Data'!P182</f>
        <v>None</v>
      </c>
      <c r="X182" s="5" t="str">
        <f>'Cleaned Data'!Q182</f>
        <v>Urgent Case - Fast-Tracked Per Supervisor Approval</v>
      </c>
    </row>
    <row r="183" spans="1:24" x14ac:dyDescent="0.3">
      <c r="A183" s="5" t="str">
        <f>'Cleaned Data'!A183</f>
        <v>SASSA-001058</v>
      </c>
      <c r="B183" s="4">
        <f>'Cleaned Data'!B183</f>
        <v>45998</v>
      </c>
      <c r="C183" s="6">
        <f t="shared" si="14"/>
        <v>7</v>
      </c>
      <c r="D183" s="6">
        <f t="shared" si="15"/>
        <v>12</v>
      </c>
      <c r="E183" s="6">
        <f t="shared" si="16"/>
        <v>2025</v>
      </c>
      <c r="F183" s="5" t="str">
        <f t="shared" si="17"/>
        <v>SASSA</v>
      </c>
      <c r="G183" s="5" t="str">
        <f>'Cleaned Data'!C183</f>
        <v>SASSA - Grant Application</v>
      </c>
      <c r="H183" s="5" t="str">
        <f t="shared" si="18"/>
        <v xml:space="preserve"> Grant Application</v>
      </c>
      <c r="I183" s="5" t="str">
        <f t="shared" si="19"/>
        <v>Emfuleni</v>
      </c>
      <c r="J183" s="5" t="str">
        <f>'Cleaned Data'!D183</f>
        <v>Emfuleni Municipal Office</v>
      </c>
      <c r="K183" s="5" t="str">
        <f>'Cleaned Data'!E183</f>
        <v>Grace Pretorius</v>
      </c>
      <c r="L183" s="6">
        <f>'Cleaned Data'!F183</f>
        <v>9200000000000</v>
      </c>
      <c r="M183" s="4">
        <f>'Cleaned Data'!G183</f>
        <v>33881</v>
      </c>
      <c r="N183" s="5" t="str">
        <f>'Cleaned Data'!H183</f>
        <v>Male</v>
      </c>
      <c r="O183" s="8" t="str">
        <f>'Cleaned Data'!I183</f>
        <v>061 854 7765</v>
      </c>
      <c r="P183" s="5" t="str">
        <f>'Cleaned Data'!J183</f>
        <v>Ward 2</v>
      </c>
      <c r="Q183" s="5" t="str">
        <f t="shared" si="20"/>
        <v>Formal Settlement</v>
      </c>
      <c r="R183" s="5" t="str">
        <f>'Cleaned Data'!K183</f>
        <v>Older Persons Grant</v>
      </c>
      <c r="S183" s="5" t="str">
        <f>'Cleaned Data'!L183</f>
        <v>Approved</v>
      </c>
      <c r="T183" s="5" t="str">
        <f>'Cleaned Data'!M183</f>
        <v>Captured</v>
      </c>
      <c r="U183" s="5" t="str">
        <f>'Cleaned Data'!N183</f>
        <v>Q039</v>
      </c>
      <c r="V183" s="5" t="str">
        <f>'Cleaned Data'!O183</f>
        <v>Refilwe Sithole</v>
      </c>
      <c r="W183" s="4" t="str">
        <f>'Cleaned Data'!P183</f>
        <v>None</v>
      </c>
      <c r="X183" s="5" t="str">
        <f>'Cleaned Data'!Q183</f>
        <v>Urgent Case - Fast-Tracked Per Supervisor Approval</v>
      </c>
    </row>
    <row r="184" spans="1:24" x14ac:dyDescent="0.3">
      <c r="A184" s="5" t="str">
        <f>'Cleaned Data'!A184</f>
        <v>MUN-000426</v>
      </c>
      <c r="B184" s="4">
        <f>'Cleaned Data'!B184</f>
        <v>46246</v>
      </c>
      <c r="C184" s="6">
        <f t="shared" si="14"/>
        <v>12</v>
      </c>
      <c r="D184" s="6">
        <f t="shared" si="15"/>
        <v>8</v>
      </c>
      <c r="E184" s="6">
        <f t="shared" si="16"/>
        <v>2026</v>
      </c>
      <c r="F184" s="5" t="str">
        <f t="shared" si="17"/>
        <v>Municipal</v>
      </c>
      <c r="G184" s="5" t="str">
        <f>'Cleaned Data'!C184</f>
        <v>Municipal - Account Query</v>
      </c>
      <c r="H184" s="5" t="str">
        <f t="shared" si="18"/>
        <v xml:space="preserve"> Account Query</v>
      </c>
      <c r="I184" s="5" t="str">
        <f t="shared" si="19"/>
        <v>Sebokeng</v>
      </c>
      <c r="J184" s="5" t="str">
        <f>'Cleaned Data'!D184</f>
        <v>Sebokeng Sassa Office</v>
      </c>
      <c r="K184" s="5" t="str">
        <f>'Cleaned Data'!E184</f>
        <v>Nokuthula Sithole</v>
      </c>
      <c r="L184" s="6">
        <f>'Cleaned Data'!F184</f>
        <v>7810000000000</v>
      </c>
      <c r="M184" s="4">
        <f>'Cleaned Data'!G184</f>
        <v>28772</v>
      </c>
      <c r="N184" s="5" t="str">
        <f>'Cleaned Data'!H184</f>
        <v>Female</v>
      </c>
      <c r="O184" s="8" t="str">
        <f>'Cleaned Data'!I184</f>
        <v>073 914 9319</v>
      </c>
      <c r="P184" s="5" t="str">
        <f>'Cleaned Data'!J184</f>
        <v>Ward 5</v>
      </c>
      <c r="Q184" s="5" t="str">
        <f t="shared" si="20"/>
        <v>Formal Settlement</v>
      </c>
      <c r="R184" s="5" t="str">
        <f>'Cleaned Data'!K184</f>
        <v>None</v>
      </c>
      <c r="S184" s="5" t="str">
        <f>'Cleaned Data'!L184</f>
        <v>Pending Verification</v>
      </c>
      <c r="T184" s="5" t="str">
        <f>'Cleaned Data'!M184</f>
        <v>Escalated</v>
      </c>
      <c r="U184" s="5" t="str">
        <f>'Cleaned Data'!N184</f>
        <v>Q105</v>
      </c>
      <c r="V184" s="5" t="str">
        <f>'Cleaned Data'!O184</f>
        <v>Lerato Meyer</v>
      </c>
      <c r="W184" s="4">
        <f>'Cleaned Data'!P184</f>
        <v>46260</v>
      </c>
      <c r="X184" s="5" t="str">
        <f>'Cleaned Data'!Q184</f>
        <v>System Offline - Captured Manually, Will Upload Later</v>
      </c>
    </row>
    <row r="185" spans="1:24" x14ac:dyDescent="0.3">
      <c r="A185" s="5" t="str">
        <f>'Cleaned Data'!A185</f>
        <v>CLN-000160</v>
      </c>
      <c r="B185" s="4">
        <f>'Cleaned Data'!B185</f>
        <v>46036</v>
      </c>
      <c r="C185" s="6">
        <f t="shared" si="14"/>
        <v>14</v>
      </c>
      <c r="D185" s="6">
        <f t="shared" si="15"/>
        <v>1</v>
      </c>
      <c r="E185" s="6">
        <f t="shared" si="16"/>
        <v>2026</v>
      </c>
      <c r="F185" s="5" t="str">
        <f t="shared" si="17"/>
        <v>Clinic</v>
      </c>
      <c r="G185" s="5" t="str">
        <f>'Cleaned Data'!C185</f>
        <v>Clinic - Chronic Medication Collection</v>
      </c>
      <c r="H185" s="5" t="str">
        <f t="shared" si="18"/>
        <v xml:space="preserve"> Chronic Medication Collection</v>
      </c>
      <c r="I185" s="5" t="str">
        <f t="shared" si="19"/>
        <v>Meyerton</v>
      </c>
      <c r="J185" s="5" t="str">
        <f>'Cleaned Data'!D185</f>
        <v>Meyerton Municipal Office</v>
      </c>
      <c r="K185" s="5" t="str">
        <f>'Cleaned Data'!E185</f>
        <v>Dorah Khumalo</v>
      </c>
      <c r="L185" s="6">
        <f>'Cleaned Data'!F185</f>
        <v>9010000000000</v>
      </c>
      <c r="M185" s="4" t="str">
        <f>'Cleaned Data'!G185</f>
        <v>None</v>
      </c>
      <c r="N185" s="5" t="str">
        <f>'Cleaned Data'!H185</f>
        <v>Male</v>
      </c>
      <c r="O185" s="8" t="str">
        <f>'Cleaned Data'!I185</f>
        <v>068 410 9589</v>
      </c>
      <c r="P185" s="5" t="str">
        <f>'Cleaned Data'!J185</f>
        <v>Ward 13</v>
      </c>
      <c r="Q185" s="5" t="str">
        <f t="shared" si="20"/>
        <v>Formal Settlement</v>
      </c>
      <c r="R185" s="5" t="str">
        <f>'Cleaned Data'!K185</f>
        <v>None</v>
      </c>
      <c r="S185" s="5" t="str">
        <f>'Cleaned Data'!L185</f>
        <v>Complete</v>
      </c>
      <c r="T185" s="5" t="str">
        <f>'Cleaned Data'!M185</f>
        <v>Captured</v>
      </c>
      <c r="U185" s="5" t="str">
        <f>'Cleaned Data'!N185</f>
        <v>Q254</v>
      </c>
      <c r="V185" s="5" t="str">
        <f>'Cleaned Data'!O185</f>
        <v>Marius Khumalo</v>
      </c>
      <c r="W185" s="4" t="str">
        <f>'Cleaned Data'!P185</f>
        <v>None</v>
      </c>
      <c r="X185" s="5" t="str">
        <f>'Cleaned Data'!Q185</f>
        <v>None</v>
      </c>
    </row>
    <row r="186" spans="1:24" x14ac:dyDescent="0.3">
      <c r="A186" s="5" t="str">
        <f>'Cleaned Data'!A186</f>
        <v>DHA-000818</v>
      </c>
      <c r="B186" s="4">
        <f>'Cleaned Data'!B186</f>
        <v>46045</v>
      </c>
      <c r="C186" s="6">
        <f t="shared" si="14"/>
        <v>23</v>
      </c>
      <c r="D186" s="6">
        <f t="shared" si="15"/>
        <v>1</v>
      </c>
      <c r="E186" s="6">
        <f t="shared" si="16"/>
        <v>2026</v>
      </c>
      <c r="F186" s="5" t="str">
        <f t="shared" si="17"/>
        <v>Home Affairs</v>
      </c>
      <c r="G186" s="5" t="str">
        <f>'Cleaned Data'!C186</f>
        <v>Home Affairs - ID Application</v>
      </c>
      <c r="H186" s="5" t="str">
        <f t="shared" si="18"/>
        <v xml:space="preserve"> ID Application</v>
      </c>
      <c r="I186" s="5" t="str">
        <f t="shared" si="19"/>
        <v>Three Rivers</v>
      </c>
      <c r="J186" s="5" t="str">
        <f>'Cleaned Data'!D186</f>
        <v>Three Rivers Clinic</v>
      </c>
      <c r="K186" s="5" t="str">
        <f>'Cleaned Data'!E186</f>
        <v>Kagiso Sithole</v>
      </c>
      <c r="L186" s="6">
        <f>'Cleaned Data'!F186</f>
        <v>8200000000000</v>
      </c>
      <c r="M186" s="4">
        <f>'Cleaned Data'!G186</f>
        <v>29954</v>
      </c>
      <c r="N186" s="5" t="str">
        <f>'Cleaned Data'!H186</f>
        <v>Male</v>
      </c>
      <c r="O186" s="8" t="str">
        <f>'Cleaned Data'!I186</f>
        <v>069 131 3539</v>
      </c>
      <c r="P186" s="5" t="str">
        <f>'Cleaned Data'!J186</f>
        <v>Ward 17</v>
      </c>
      <c r="Q186" s="5" t="str">
        <f t="shared" si="20"/>
        <v>Formal Settlement</v>
      </c>
      <c r="R186" s="5" t="str">
        <f>'Cleaned Data'!K186</f>
        <v>None</v>
      </c>
      <c r="S186" s="5" t="str">
        <f>'Cleaned Data'!L186</f>
        <v>Rejected</v>
      </c>
      <c r="T186" s="5" t="str">
        <f>'Cleaned Data'!M186</f>
        <v>Resolved</v>
      </c>
      <c r="U186" s="5" t="str">
        <f>'Cleaned Data'!N186</f>
        <v>Q021</v>
      </c>
      <c r="V186" s="5" t="str">
        <f>'Cleaned Data'!O186</f>
        <v>Deon Swart</v>
      </c>
      <c r="W186" s="4" t="str">
        <f>'Cleaned Data'!P186</f>
        <v>None</v>
      </c>
      <c r="X186" s="5" t="str">
        <f>'Cleaned Data'!Q186</f>
        <v>Follow-Up Call Required To Confirm Banking Details</v>
      </c>
    </row>
    <row r="187" spans="1:24" x14ac:dyDescent="0.3">
      <c r="A187" s="5" t="str">
        <f>'Cleaned Data'!A187</f>
        <v>SASSA-000134</v>
      </c>
      <c r="B187" s="4">
        <f>'Cleaned Data'!B187</f>
        <v>46109</v>
      </c>
      <c r="C187" s="6">
        <f t="shared" si="14"/>
        <v>28</v>
      </c>
      <c r="D187" s="6">
        <f t="shared" si="15"/>
        <v>3</v>
      </c>
      <c r="E187" s="6">
        <f t="shared" si="16"/>
        <v>2026</v>
      </c>
      <c r="F187" s="5" t="str">
        <f t="shared" si="17"/>
        <v>SASSA</v>
      </c>
      <c r="G187" s="5" t="str">
        <f>'Cleaned Data'!C187</f>
        <v>SASSA - Grant Status Enquiry</v>
      </c>
      <c r="H187" s="5" t="str">
        <f t="shared" si="18"/>
        <v xml:space="preserve"> Grant Status Enquiry</v>
      </c>
      <c r="I187" s="5" t="str">
        <f t="shared" si="19"/>
        <v>Vereeniging</v>
      </c>
      <c r="J187" s="5" t="str">
        <f>'Cleaned Data'!D187</f>
        <v>Vereeniging Home Affairs</v>
      </c>
      <c r="K187" s="5" t="str">
        <f>'Cleaned Data'!E187</f>
        <v>Elizabeth Dlamini</v>
      </c>
      <c r="L187" s="6">
        <f>'Cleaned Data'!F187</f>
        <v>8210000000000</v>
      </c>
      <c r="M187" s="4">
        <f>'Cleaned Data'!G187</f>
        <v>30286</v>
      </c>
      <c r="N187" s="5" t="str">
        <f>'Cleaned Data'!H187</f>
        <v>Female</v>
      </c>
      <c r="O187" s="8" t="str">
        <f>'Cleaned Data'!I187</f>
        <v>None</v>
      </c>
      <c r="P187" s="5" t="str">
        <f>'Cleaned Data'!J187</f>
        <v>Ward 3</v>
      </c>
      <c r="Q187" s="5" t="str">
        <f t="shared" si="20"/>
        <v>Formal Settlement</v>
      </c>
      <c r="R187" s="5" t="str">
        <f>'Cleaned Data'!K187</f>
        <v>SRD Grant</v>
      </c>
      <c r="S187" s="5" t="str">
        <f>'Cleaned Data'!L187</f>
        <v>Awaiting Home Affairs Confirmation</v>
      </c>
      <c r="T187" s="5" t="str">
        <f>'Cleaned Data'!M187</f>
        <v>Captured</v>
      </c>
      <c r="U187" s="5" t="str">
        <f>'Cleaned Data'!N187</f>
        <v>Q094</v>
      </c>
      <c r="V187" s="5" t="str">
        <f>'Cleaned Data'!O187</f>
        <v>Palesa Radebe</v>
      </c>
      <c r="W187" s="4" t="str">
        <f>'Cleaned Data'!P187</f>
        <v>None</v>
      </c>
      <c r="X187" s="5" t="str">
        <f>'Cleaned Data'!Q187</f>
        <v>None</v>
      </c>
    </row>
    <row r="188" spans="1:24" x14ac:dyDescent="0.3">
      <c r="A188" s="5" t="str">
        <f>'Cleaned Data'!A188</f>
        <v>CLN-001029</v>
      </c>
      <c r="B188" s="4">
        <f>'Cleaned Data'!B188</f>
        <v>46180</v>
      </c>
      <c r="C188" s="6">
        <f t="shared" si="14"/>
        <v>7</v>
      </c>
      <c r="D188" s="6">
        <f t="shared" si="15"/>
        <v>6</v>
      </c>
      <c r="E188" s="6">
        <f t="shared" si="16"/>
        <v>2026</v>
      </c>
      <c r="F188" s="5" t="str">
        <f t="shared" si="17"/>
        <v>Clinic</v>
      </c>
      <c r="G188" s="5" t="str">
        <f>'Cleaned Data'!C188</f>
        <v>Clinic - Immunisation</v>
      </c>
      <c r="H188" s="5" t="str">
        <f t="shared" si="18"/>
        <v xml:space="preserve"> Immunisation</v>
      </c>
      <c r="I188" s="5" t="str">
        <f t="shared" si="19"/>
        <v>Boipatong</v>
      </c>
      <c r="J188" s="5" t="str">
        <f>'Cleaned Data'!D188</f>
        <v>Boipatong Clinic</v>
      </c>
      <c r="K188" s="5" t="str">
        <f>'Cleaned Data'!E188</f>
        <v>Nomvula Fourie</v>
      </c>
      <c r="L188" s="6" t="str">
        <f>'Cleaned Data'!F188</f>
        <v>ID not provided</v>
      </c>
      <c r="M188" s="4">
        <f>'Cleaned Data'!G188</f>
        <v>44102</v>
      </c>
      <c r="N188" s="5" t="str">
        <f>'Cleaned Data'!H188</f>
        <v>Male</v>
      </c>
      <c r="O188" s="8" t="str">
        <f>'Cleaned Data'!I188</f>
        <v>079 319 6486</v>
      </c>
      <c r="P188" s="5" t="str">
        <f>'Cleaned Data'!J188</f>
        <v>Ward 6</v>
      </c>
      <c r="Q188" s="5" t="str">
        <f t="shared" si="20"/>
        <v>Formal Settlement</v>
      </c>
      <c r="R188" s="5" t="str">
        <f>'Cleaned Data'!K188</f>
        <v>None</v>
      </c>
      <c r="S188" s="5" t="str">
        <f>'Cleaned Data'!L188</f>
        <v>Under Review</v>
      </c>
      <c r="T188" s="5" t="str">
        <f>'Cleaned Data'!M188</f>
        <v>Captured</v>
      </c>
      <c r="U188" s="5" t="str">
        <f>'Cleaned Data'!N188</f>
        <v>Q018</v>
      </c>
      <c r="V188" s="5" t="str">
        <f>'Cleaned Data'!O188</f>
        <v>Zanele Radebe</v>
      </c>
      <c r="W188" s="4" t="str">
        <f>'Cleaned Data'!P188</f>
        <v>None</v>
      </c>
      <c r="X188" s="5" t="str">
        <f>'Cleaned Data'!Q188</f>
        <v>Biometric Capture Failed, Rescheduled</v>
      </c>
    </row>
    <row r="189" spans="1:24" x14ac:dyDescent="0.3">
      <c r="A189" s="5" t="str">
        <f>'Cleaned Data'!A189</f>
        <v>DHA-000200</v>
      </c>
      <c r="B189" s="4">
        <f>'Cleaned Data'!B189</f>
        <v>46271</v>
      </c>
      <c r="C189" s="6">
        <f t="shared" si="14"/>
        <v>6</v>
      </c>
      <c r="D189" s="6">
        <f t="shared" si="15"/>
        <v>9</v>
      </c>
      <c r="E189" s="6">
        <f t="shared" si="16"/>
        <v>2026</v>
      </c>
      <c r="F189" s="5" t="str">
        <f t="shared" si="17"/>
        <v>Home Affairs</v>
      </c>
      <c r="G189" s="5" t="str">
        <f>'Cleaned Data'!C189</f>
        <v>Home Affairs - ID Application</v>
      </c>
      <c r="H189" s="5" t="str">
        <f t="shared" si="18"/>
        <v xml:space="preserve"> ID Application</v>
      </c>
      <c r="I189" s="5" t="str">
        <f t="shared" si="19"/>
        <v>Evaton</v>
      </c>
      <c r="J189" s="5" t="str">
        <f>'Cleaned Data'!D189</f>
        <v>Evaton Sassa Office</v>
      </c>
      <c r="K189" s="5" t="str">
        <f>'Cleaned Data'!E189</f>
        <v>Marie Nkosi</v>
      </c>
      <c r="L189" s="6">
        <f>'Cleaned Data'!F189</f>
        <v>4800000000000</v>
      </c>
      <c r="M189" s="4">
        <f>'Cleaned Data'!G189</f>
        <v>17592</v>
      </c>
      <c r="N189" s="5" t="str">
        <f>'Cleaned Data'!H189</f>
        <v>Male</v>
      </c>
      <c r="O189" s="8" t="str">
        <f>'Cleaned Data'!I189</f>
        <v>077 312 1166</v>
      </c>
      <c r="P189" s="5" t="str">
        <f>'Cleaned Data'!J189</f>
        <v>Ward 1</v>
      </c>
      <c r="Q189" s="5" t="str">
        <f t="shared" si="20"/>
        <v>Formal Settlement</v>
      </c>
      <c r="R189" s="5" t="str">
        <f>'Cleaned Data'!K189</f>
        <v>None</v>
      </c>
      <c r="S189" s="5" t="str">
        <f>'Cleaned Data'!L189</f>
        <v>Complete</v>
      </c>
      <c r="T189" s="5" t="str">
        <f>'Cleaned Data'!M189</f>
        <v>Re-opened</v>
      </c>
      <c r="U189" s="5" t="str">
        <f>'Cleaned Data'!N189</f>
        <v>Q159</v>
      </c>
      <c r="V189" s="5" t="str">
        <f>'Cleaned Data'!O189</f>
        <v>Deon Sithole</v>
      </c>
      <c r="W189" s="4" t="str">
        <f>'Cleaned Data'!P189</f>
        <v>None</v>
      </c>
      <c r="X189" s="5" t="str">
        <f>'Cleaned Data'!Q189</f>
        <v>Elderly Applicant Assisted Due To Mobility Issues</v>
      </c>
    </row>
    <row r="190" spans="1:24" x14ac:dyDescent="0.3">
      <c r="A190" s="5" t="str">
        <f>'Cleaned Data'!A190</f>
        <v>SASSA-000487</v>
      </c>
      <c r="B190" s="4">
        <f>'Cleaned Data'!B190</f>
        <v>46074</v>
      </c>
      <c r="C190" s="6">
        <f t="shared" si="14"/>
        <v>21</v>
      </c>
      <c r="D190" s="6">
        <f t="shared" si="15"/>
        <v>2</v>
      </c>
      <c r="E190" s="6">
        <f t="shared" si="16"/>
        <v>2026</v>
      </c>
      <c r="F190" s="5" t="str">
        <f t="shared" si="17"/>
        <v>SASSA</v>
      </c>
      <c r="G190" s="5" t="str">
        <f>'Cleaned Data'!C190</f>
        <v>SASSA - Grant Application</v>
      </c>
      <c r="H190" s="5" t="str">
        <f t="shared" si="18"/>
        <v xml:space="preserve"> Grant Application</v>
      </c>
      <c r="I190" s="5" t="str">
        <f t="shared" si="19"/>
        <v>Emfuleni</v>
      </c>
      <c r="J190" s="5" t="str">
        <f>'Cleaned Data'!D190</f>
        <v>Emfuleni Municipal Office</v>
      </c>
      <c r="K190" s="5" t="str">
        <f>'Cleaned Data'!E190</f>
        <v>Tumelo Pretorius</v>
      </c>
      <c r="L190" s="6">
        <f>'Cleaned Data'!F190</f>
        <v>2010000000000</v>
      </c>
      <c r="M190" s="4">
        <f>'Cleaned Data'!G190</f>
        <v>44057</v>
      </c>
      <c r="N190" s="5" t="str">
        <f>'Cleaned Data'!H190</f>
        <v>Male</v>
      </c>
      <c r="O190" s="8" t="str">
        <f>'Cleaned Data'!I190</f>
        <v>063 698 0233</v>
      </c>
      <c r="P190" s="5" t="str">
        <f>'Cleaned Data'!J190</f>
        <v>Ward 3 (Informal Settlement)</v>
      </c>
      <c r="Q190" s="5" t="str">
        <f t="shared" si="20"/>
        <v>Informal Settlement</v>
      </c>
      <c r="R190" s="5" t="str">
        <f>'Cleaned Data'!K190</f>
        <v>Social Relief of Distress (SRD)</v>
      </c>
      <c r="S190" s="5" t="str">
        <f>'Cleaned Data'!L190</f>
        <v>Complete</v>
      </c>
      <c r="T190" s="5" t="str">
        <f>'Cleaned Data'!M190</f>
        <v>Closed</v>
      </c>
      <c r="U190" s="5" t="str">
        <f>'Cleaned Data'!N190</f>
        <v>Q177</v>
      </c>
      <c r="V190" s="5" t="str">
        <f>'Cleaned Data'!O190</f>
        <v>Werner Khumalo</v>
      </c>
      <c r="W190" s="4" t="str">
        <f>'Cleaned Data'!P190</f>
        <v>None</v>
      </c>
      <c r="X190" s="5" t="str">
        <f>'Cleaned Data'!Q190</f>
        <v>Applicant Is A Minor, Guardian Present And Documented</v>
      </c>
    </row>
    <row r="191" spans="1:24" x14ac:dyDescent="0.3">
      <c r="A191" s="5" t="str">
        <f>'Cleaned Data'!A191</f>
        <v>MUN-001031</v>
      </c>
      <c r="B191" s="4">
        <f>'Cleaned Data'!B191</f>
        <v>46104</v>
      </c>
      <c r="C191" s="6">
        <f t="shared" si="14"/>
        <v>23</v>
      </c>
      <c r="D191" s="6">
        <f t="shared" si="15"/>
        <v>3</v>
      </c>
      <c r="E191" s="6">
        <f t="shared" si="16"/>
        <v>2026</v>
      </c>
      <c r="F191" s="5" t="str">
        <f t="shared" si="17"/>
        <v>Municipal</v>
      </c>
      <c r="G191" s="5" t="str">
        <f>'Cleaned Data'!C191</f>
        <v>Municipal - Account Query</v>
      </c>
      <c r="H191" s="5" t="str">
        <f t="shared" si="18"/>
        <v xml:space="preserve"> Account Query</v>
      </c>
      <c r="I191" s="5" t="str">
        <f t="shared" si="19"/>
        <v>Emfuleni</v>
      </c>
      <c r="J191" s="5" t="str">
        <f>'Cleaned Data'!D191</f>
        <v>Emfuleni Municipal Office</v>
      </c>
      <c r="K191" s="5" t="str">
        <f>'Cleaned Data'!E191</f>
        <v>Kagiso Kruger</v>
      </c>
      <c r="L191" s="6">
        <f>'Cleaned Data'!F191</f>
        <v>7910000000000</v>
      </c>
      <c r="M191" s="4" t="str">
        <f>'Cleaned Data'!G191</f>
        <v>None</v>
      </c>
      <c r="N191" s="5" t="str">
        <f>'Cleaned Data'!H191</f>
        <v>Male</v>
      </c>
      <c r="O191" s="8" t="str">
        <f>'Cleaned Data'!I191</f>
        <v>076 517 3870</v>
      </c>
      <c r="P191" s="5" t="str">
        <f>'Cleaned Data'!J191</f>
        <v>Ward 2</v>
      </c>
      <c r="Q191" s="5" t="str">
        <f t="shared" si="20"/>
        <v>Formal Settlement</v>
      </c>
      <c r="R191" s="5" t="str">
        <f>'Cleaned Data'!K191</f>
        <v>None</v>
      </c>
      <c r="S191" s="5" t="str">
        <f>'Cleaned Data'!L191</f>
        <v>Approved</v>
      </c>
      <c r="T191" s="5" t="str">
        <f>'Cleaned Data'!M191</f>
        <v>Pending</v>
      </c>
      <c r="U191" s="5" t="str">
        <f>'Cleaned Data'!N191</f>
        <v>Q201</v>
      </c>
      <c r="V191" s="5" t="str">
        <f>'Cleaned Data'!O191</f>
        <v>Zanele Radebe</v>
      </c>
      <c r="W191" s="4" t="str">
        <f>'Cleaned Data'!P191</f>
        <v>None</v>
      </c>
      <c r="X191" s="5" t="str">
        <f>'Cleaned Data'!Q191</f>
        <v>Follow-Up Call Required To Confirm Banking Details</v>
      </c>
    </row>
    <row r="192" spans="1:24" x14ac:dyDescent="0.3">
      <c r="A192" s="5" t="str">
        <f>'Cleaned Data'!A192</f>
        <v>MUN-000538</v>
      </c>
      <c r="B192" s="4">
        <f>'Cleaned Data'!B192</f>
        <v>46051</v>
      </c>
      <c r="C192" s="6">
        <f t="shared" si="14"/>
        <v>29</v>
      </c>
      <c r="D192" s="6">
        <f t="shared" si="15"/>
        <v>1</v>
      </c>
      <c r="E192" s="6">
        <f t="shared" si="16"/>
        <v>2026</v>
      </c>
      <c r="F192" s="5" t="str">
        <f t="shared" si="17"/>
        <v>Municipal</v>
      </c>
      <c r="G192" s="5" t="str">
        <f>'Cleaned Data'!C192</f>
        <v>Municipal - Account Query</v>
      </c>
      <c r="H192" s="5" t="str">
        <f t="shared" si="18"/>
        <v xml:space="preserve"> Account Query</v>
      </c>
      <c r="I192" s="5" t="str">
        <f t="shared" si="19"/>
        <v>Meyerton</v>
      </c>
      <c r="J192" s="5" t="str">
        <f>'Cleaned Data'!D192</f>
        <v>Meyerton Municipal Office</v>
      </c>
      <c r="K192" s="5" t="str">
        <f>'Cleaned Data'!E192</f>
        <v>Elizabeth Pretorius</v>
      </c>
      <c r="L192" s="6">
        <f>'Cleaned Data'!F192</f>
        <v>7000000000000</v>
      </c>
      <c r="M192" s="4">
        <f>'Cleaned Data'!G192</f>
        <v>25571</v>
      </c>
      <c r="N192" s="5" t="str">
        <f>'Cleaned Data'!H192</f>
        <v>Male</v>
      </c>
      <c r="O192" s="8" t="str">
        <f>'Cleaned Data'!I192</f>
        <v>061 294 4858</v>
      </c>
      <c r="P192" s="5" t="str">
        <f>'Cleaned Data'!J192</f>
        <v>Ward 22</v>
      </c>
      <c r="Q192" s="5" t="str">
        <f t="shared" si="20"/>
        <v>Formal Settlement</v>
      </c>
      <c r="R192" s="5" t="str">
        <f>'Cleaned Data'!K192</f>
        <v>None</v>
      </c>
      <c r="S192" s="5" t="str">
        <f>'Cleaned Data'!L192</f>
        <v>Pending Verification</v>
      </c>
      <c r="T192" s="5" t="str">
        <f>'Cleaned Data'!M192</f>
        <v>Escalated</v>
      </c>
      <c r="U192" s="5" t="str">
        <f>'Cleaned Data'!N192</f>
        <v>Q024</v>
      </c>
      <c r="V192" s="5" t="str">
        <f>'Cleaned Data'!O192</f>
        <v>Werner Swart</v>
      </c>
      <c r="W192" s="4">
        <f>'Cleaned Data'!P192</f>
        <v>46083</v>
      </c>
      <c r="X192" s="5" t="str">
        <f>'Cleaned Data'!Q192</f>
        <v>Home Affairs System Down For Maintenance During Visit</v>
      </c>
    </row>
    <row r="193" spans="1:24" x14ac:dyDescent="0.3">
      <c r="A193" s="5" t="str">
        <f>'Cleaned Data'!A193</f>
        <v>DHA-000259</v>
      </c>
      <c r="B193" s="4">
        <f>'Cleaned Data'!B193</f>
        <v>46150</v>
      </c>
      <c r="C193" s="6">
        <f t="shared" si="14"/>
        <v>8</v>
      </c>
      <c r="D193" s="6">
        <f t="shared" si="15"/>
        <v>5</v>
      </c>
      <c r="E193" s="6">
        <f t="shared" si="16"/>
        <v>2026</v>
      </c>
      <c r="F193" s="5" t="str">
        <f t="shared" si="17"/>
        <v>Home Affairs</v>
      </c>
      <c r="G193" s="5" t="str">
        <f>'Cleaned Data'!C193</f>
        <v>Home Affairs - Passport Application</v>
      </c>
      <c r="H193" s="5" t="str">
        <f t="shared" si="18"/>
        <v xml:space="preserve"> Passport Application</v>
      </c>
      <c r="I193" s="5" t="str">
        <f t="shared" si="19"/>
        <v>Vanderbijlpark</v>
      </c>
      <c r="J193" s="5" t="str">
        <f>'Cleaned Data'!D193</f>
        <v>Vanderbijlpark Home Affairs</v>
      </c>
      <c r="K193" s="5" t="str">
        <f>'Cleaned Data'!E193</f>
        <v>Sizwe Radebe</v>
      </c>
      <c r="L193" s="6">
        <f>'Cleaned Data'!F193</f>
        <v>6010000000000</v>
      </c>
      <c r="M193" s="4">
        <f>'Cleaned Data'!G193</f>
        <v>22239</v>
      </c>
      <c r="N193" s="5" t="str">
        <f>'Cleaned Data'!H193</f>
        <v>Male</v>
      </c>
      <c r="O193" s="8" t="str">
        <f>'Cleaned Data'!I193</f>
        <v>063 833 7874</v>
      </c>
      <c r="P193" s="5" t="str">
        <f>'Cleaned Data'!J193</f>
        <v>Ward 10</v>
      </c>
      <c r="Q193" s="5" t="str">
        <f t="shared" si="20"/>
        <v>Formal Settlement</v>
      </c>
      <c r="R193" s="5" t="str">
        <f>'Cleaned Data'!K193</f>
        <v>None</v>
      </c>
      <c r="S193" s="5" t="str">
        <f>'Cleaned Data'!L193</f>
        <v>Pending Verification</v>
      </c>
      <c r="T193" s="5" t="str">
        <f>'Cleaned Data'!M193</f>
        <v>None</v>
      </c>
      <c r="U193" s="5" t="str">
        <f>'Cleaned Data'!N193</f>
        <v>None</v>
      </c>
      <c r="V193" s="5" t="str">
        <f>'Cleaned Data'!O193</f>
        <v>Zanele Khumalo</v>
      </c>
      <c r="W193" s="4" t="str">
        <f>'Cleaned Data'!P193</f>
        <v>None</v>
      </c>
      <c r="X193" s="5" t="str">
        <f>'Cleaned Data'!Q193</f>
        <v>Biometric Capture Failed, Rescheduled</v>
      </c>
    </row>
    <row r="194" spans="1:24" x14ac:dyDescent="0.3">
      <c r="A194" s="5" t="str">
        <f>'Cleaned Data'!A194</f>
        <v>SASSA-000954</v>
      </c>
      <c r="B194" s="4">
        <f>'Cleaned Data'!B194</f>
        <v>46238</v>
      </c>
      <c r="C194" s="6">
        <f t="shared" si="14"/>
        <v>4</v>
      </c>
      <c r="D194" s="6">
        <f t="shared" si="15"/>
        <v>8</v>
      </c>
      <c r="E194" s="6">
        <f t="shared" si="16"/>
        <v>2026</v>
      </c>
      <c r="F194" s="5" t="str">
        <f t="shared" si="17"/>
        <v>SASSA</v>
      </c>
      <c r="G194" s="5" t="str">
        <f>'Cleaned Data'!C194</f>
        <v>SASSA - Grant Application</v>
      </c>
      <c r="H194" s="5" t="str">
        <f t="shared" si="18"/>
        <v xml:space="preserve"> Grant Application</v>
      </c>
      <c r="I194" s="5" t="str">
        <f t="shared" si="19"/>
        <v>Emfuleni</v>
      </c>
      <c r="J194" s="5" t="str">
        <f>'Cleaned Data'!D194</f>
        <v>Emfuleni Municipal Office</v>
      </c>
      <c r="K194" s="5" t="str">
        <f>'Cleaned Data'!E194</f>
        <v>Elizabeth Molefe</v>
      </c>
      <c r="L194" s="6">
        <f>'Cleaned Data'!F194</f>
        <v>8900000000000</v>
      </c>
      <c r="M194" s="4">
        <f>'Cleaned Data'!G194</f>
        <v>32570</v>
      </c>
      <c r="N194" s="5" t="str">
        <f>'Cleaned Data'!H194</f>
        <v>Male</v>
      </c>
      <c r="O194" s="8" t="str">
        <f>'Cleaned Data'!I194</f>
        <v>071 750 7916</v>
      </c>
      <c r="P194" s="5" t="str">
        <f>'Cleaned Data'!J194</f>
        <v>Ward 21</v>
      </c>
      <c r="Q194" s="5" t="str">
        <f t="shared" si="20"/>
        <v>Formal Settlement</v>
      </c>
      <c r="R194" s="5" t="str">
        <f>'Cleaned Data'!K194</f>
        <v>Child Support Grant</v>
      </c>
      <c r="S194" s="5" t="str">
        <f>'Cleaned Data'!L194</f>
        <v>Complete</v>
      </c>
      <c r="T194" s="5" t="str">
        <f>'Cleaned Data'!M194</f>
        <v>Escalated</v>
      </c>
      <c r="U194" s="5" t="str">
        <f>'Cleaned Data'!N194</f>
        <v>Q269</v>
      </c>
      <c r="V194" s="5" t="str">
        <f>'Cleaned Data'!O194</f>
        <v>Palesa Coetzee</v>
      </c>
      <c r="W194" s="4" t="str">
        <f>'Cleaned Data'!P194</f>
        <v>None</v>
      </c>
      <c r="X194" s="5" t="str">
        <f>'Cleaned Data'!Q194</f>
        <v>Record Incomplete - Contact Number Illegible On Form</v>
      </c>
    </row>
    <row r="195" spans="1:24" x14ac:dyDescent="0.3">
      <c r="A195" s="5" t="str">
        <f>'Cleaned Data'!A195</f>
        <v>SASSA-000255</v>
      </c>
      <c r="B195" s="4">
        <f>'Cleaned Data'!B195</f>
        <v>46126</v>
      </c>
      <c r="C195" s="6">
        <f t="shared" ref="C195:C258" si="21">IF(B195="None","None",DAY(B195))</f>
        <v>14</v>
      </c>
      <c r="D195" s="6">
        <f t="shared" ref="D195:D258" si="22">IF(B195="None","None",MONTH(B195))</f>
        <v>4</v>
      </c>
      <c r="E195" s="6">
        <f t="shared" ref="E195:E258" si="23">IF(B195="None","None",YEAR(B195))</f>
        <v>2026</v>
      </c>
      <c r="F195" s="5" t="str">
        <f t="shared" ref="F195:F258" si="24">IF(ISNUMBER(FIND("-",G195))=TRUE,LEFT(G195,FIND("-",G195)-2),IF(ISNUMBER(FIND(" ",G195))=TRUE,LEFT(G195,FIND(" ",G195)-1),IF(G195="None","None")))</f>
        <v>SASSA</v>
      </c>
      <c r="G195" s="5" t="str">
        <f>'Cleaned Data'!C195</f>
        <v>SASSA - Grant Application</v>
      </c>
      <c r="H195" s="5" t="str">
        <f t="shared" ref="H195:H258" si="25">IF(G195="None","None",RIGHT(G195,LEN(G195)-FIND("-",G195,1)))</f>
        <v xml:space="preserve"> Grant Application</v>
      </c>
      <c r="I195" s="5" t="str">
        <f t="shared" ref="I195:I258" si="26">IF(J195="None","None",TRIM(SUBSTITUTE(SUBSTITUTE(SUBSTITUTE(SUBSTITUTE(J195,"Clinic","",1),"Home Affairs","",1),"Sassa Office","",1),"Municipal Office","",1)))</f>
        <v>Vereeniging</v>
      </c>
      <c r="J195" s="5" t="str">
        <f>'Cleaned Data'!D195</f>
        <v>Vereeniging Home Affairs</v>
      </c>
      <c r="K195" s="5" t="str">
        <f>'Cleaned Data'!E195</f>
        <v>None</v>
      </c>
      <c r="L195" s="6">
        <f>'Cleaned Data'!F195</f>
        <v>1210000000000</v>
      </c>
      <c r="M195" s="4" t="str">
        <f>'Cleaned Data'!G195</f>
        <v>None</v>
      </c>
      <c r="N195" s="5" t="str">
        <f>'Cleaned Data'!H195</f>
        <v>Female</v>
      </c>
      <c r="O195" s="8" t="str">
        <f>'Cleaned Data'!I195</f>
        <v>None</v>
      </c>
      <c r="P195" s="5" t="str">
        <f>'Cleaned Data'!J195</f>
        <v>Ward 24</v>
      </c>
      <c r="Q195" s="5" t="str">
        <f t="shared" ref="Q195:Q258" si="27">IF(ISNUMBER(FIND("Informal Settlement",P195,1)),"Informal Settlement","Formal Settlement")</f>
        <v>Formal Settlement</v>
      </c>
      <c r="R195" s="5" t="str">
        <f>'Cleaned Data'!K195</f>
        <v>Disability Grant</v>
      </c>
      <c r="S195" s="5" t="str">
        <f>'Cleaned Data'!L195</f>
        <v>Complete</v>
      </c>
      <c r="T195" s="5" t="str">
        <f>'Cleaned Data'!M195</f>
        <v>Captured</v>
      </c>
      <c r="U195" s="5" t="str">
        <f>'Cleaned Data'!N195</f>
        <v>Q094</v>
      </c>
      <c r="V195" s="5" t="str">
        <f>'Cleaned Data'!O195</f>
        <v>Deon Mahlangu</v>
      </c>
      <c r="W195" s="4" t="str">
        <f>'Cleaned Data'!P195</f>
        <v>None</v>
      </c>
      <c r="X195" s="5" t="str">
        <f>'Cleaned Data'!Q195</f>
        <v>Client To Return With Proof Of Residence</v>
      </c>
    </row>
    <row r="196" spans="1:24" x14ac:dyDescent="0.3">
      <c r="A196" s="5" t="str">
        <f>'Cleaned Data'!A196</f>
        <v>SASSA-000955</v>
      </c>
      <c r="B196" s="4">
        <f>'Cleaned Data'!B196</f>
        <v>46009</v>
      </c>
      <c r="C196" s="6">
        <f t="shared" si="21"/>
        <v>18</v>
      </c>
      <c r="D196" s="6">
        <f t="shared" si="22"/>
        <v>12</v>
      </c>
      <c r="E196" s="6">
        <f t="shared" si="23"/>
        <v>2025</v>
      </c>
      <c r="F196" s="5" t="str">
        <f t="shared" si="24"/>
        <v>SASSA</v>
      </c>
      <c r="G196" s="5" t="str">
        <f>'Cleaned Data'!C196</f>
        <v>SASSA - Grant Status Enquiry</v>
      </c>
      <c r="H196" s="5" t="str">
        <f t="shared" si="25"/>
        <v xml:space="preserve"> Grant Status Enquiry</v>
      </c>
      <c r="I196" s="5" t="str">
        <f t="shared" si="26"/>
        <v>Meyerton</v>
      </c>
      <c r="J196" s="5" t="str">
        <f>'Cleaned Data'!D196</f>
        <v>Meyerton Municipal Office</v>
      </c>
      <c r="K196" s="5" t="str">
        <f>'Cleaned Data'!E196</f>
        <v>Mandla Steyn</v>
      </c>
      <c r="L196" s="6">
        <f>'Cleaned Data'!F196</f>
        <v>901000000000</v>
      </c>
      <c r="M196" s="4">
        <f>'Cleaned Data'!G196</f>
        <v>39844</v>
      </c>
      <c r="N196" s="5" t="str">
        <f>'Cleaned Data'!H196</f>
        <v>Female</v>
      </c>
      <c r="O196" s="8" t="str">
        <f>'Cleaned Data'!I196</f>
        <v>None</v>
      </c>
      <c r="P196" s="5" t="str">
        <f>'Cleaned Data'!J196</f>
        <v>Ward 20</v>
      </c>
      <c r="Q196" s="5" t="str">
        <f t="shared" si="27"/>
        <v>Formal Settlement</v>
      </c>
      <c r="R196" s="5" t="str">
        <f>'Cleaned Data'!K196</f>
        <v>Older Persons Grant</v>
      </c>
      <c r="S196" s="5" t="str">
        <f>'Cleaned Data'!L196</f>
        <v>Awaiting Home Affairs Confirmation</v>
      </c>
      <c r="T196" s="5" t="str">
        <f>'Cleaned Data'!M196</f>
        <v>Awaiting Documents</v>
      </c>
      <c r="U196" s="5" t="str">
        <f>'Cleaned Data'!N196</f>
        <v>Q181</v>
      </c>
      <c r="V196" s="5" t="str">
        <f>'Cleaned Data'!O196</f>
        <v>Chris Mahlangu</v>
      </c>
      <c r="W196" s="4">
        <f>'Cleaned Data'!P196</f>
        <v>46038</v>
      </c>
      <c r="X196" s="5" t="str">
        <f>'Cleaned Data'!Q196</f>
        <v>System Offline - Captured Manually, Will Upload Later</v>
      </c>
    </row>
    <row r="197" spans="1:24" x14ac:dyDescent="0.3">
      <c r="A197" s="5" t="str">
        <f>'Cleaned Data'!A197</f>
        <v>MUN-000496</v>
      </c>
      <c r="B197" s="4">
        <f>'Cleaned Data'!B197</f>
        <v>46153</v>
      </c>
      <c r="C197" s="6">
        <f t="shared" si="21"/>
        <v>11</v>
      </c>
      <c r="D197" s="6">
        <f t="shared" si="22"/>
        <v>5</v>
      </c>
      <c r="E197" s="6">
        <f t="shared" si="23"/>
        <v>2026</v>
      </c>
      <c r="F197" s="5" t="str">
        <f t="shared" si="24"/>
        <v>Municipal</v>
      </c>
      <c r="G197" s="5" t="str">
        <f>'Cleaned Data'!C197</f>
        <v>Municipal - Service Request</v>
      </c>
      <c r="H197" s="5" t="str">
        <f t="shared" si="25"/>
        <v xml:space="preserve"> Service Request</v>
      </c>
      <c r="I197" s="5" t="str">
        <f t="shared" si="26"/>
        <v>Vereeniging</v>
      </c>
      <c r="J197" s="5" t="str">
        <f>'Cleaned Data'!D197</f>
        <v>Vereeniging Home Affairs</v>
      </c>
      <c r="K197" s="5" t="str">
        <f>'Cleaned Data'!E197</f>
        <v>Johannes Kruger</v>
      </c>
      <c r="L197" s="6">
        <f>'Cleaned Data'!F197</f>
        <v>7610000000000</v>
      </c>
      <c r="M197" s="4">
        <f>'Cleaned Data'!G197</f>
        <v>27887</v>
      </c>
      <c r="N197" s="5" t="str">
        <f>'Cleaned Data'!H197</f>
        <v>Male</v>
      </c>
      <c r="O197" s="8" t="str">
        <f>'Cleaned Data'!I197</f>
        <v>072 502 1023</v>
      </c>
      <c r="P197" s="5" t="str">
        <f>'Cleaned Data'!J197</f>
        <v>Ward 20</v>
      </c>
      <c r="Q197" s="5" t="str">
        <f t="shared" si="27"/>
        <v>Formal Settlement</v>
      </c>
      <c r="R197" s="5" t="str">
        <f>'Cleaned Data'!K197</f>
        <v>None</v>
      </c>
      <c r="S197" s="5" t="str">
        <f>'Cleaned Data'!L197</f>
        <v>Complete</v>
      </c>
      <c r="T197" s="5" t="str">
        <f>'Cleaned Data'!M197</f>
        <v>Re-opened</v>
      </c>
      <c r="U197" s="5" t="str">
        <f>'Cleaned Data'!N197</f>
        <v>Q241</v>
      </c>
      <c r="V197" s="5" t="str">
        <f>'Cleaned Data'!O197</f>
        <v>Refilwe Coetzee</v>
      </c>
      <c r="W197" s="4" t="str">
        <f>'Cleaned Data'!P197</f>
        <v>None</v>
      </c>
      <c r="X197" s="5" t="str">
        <f>'Cleaned Data'!Q197</f>
        <v>None</v>
      </c>
    </row>
    <row r="198" spans="1:24" x14ac:dyDescent="0.3">
      <c r="A198" s="5" t="str">
        <f>'Cleaned Data'!A198</f>
        <v>SASSA-000199</v>
      </c>
      <c r="B198" s="4">
        <f>'Cleaned Data'!B198</f>
        <v>46207</v>
      </c>
      <c r="C198" s="6">
        <f t="shared" si="21"/>
        <v>4</v>
      </c>
      <c r="D198" s="6">
        <f t="shared" si="22"/>
        <v>7</v>
      </c>
      <c r="E198" s="6">
        <f t="shared" si="23"/>
        <v>2026</v>
      </c>
      <c r="F198" s="5" t="str">
        <f t="shared" si="24"/>
        <v>SASSA</v>
      </c>
      <c r="G198" s="5" t="str">
        <f>'Cleaned Data'!C198</f>
        <v>SASSA - Grant Application</v>
      </c>
      <c r="H198" s="5" t="str">
        <f t="shared" si="25"/>
        <v xml:space="preserve"> Grant Application</v>
      </c>
      <c r="I198" s="5" t="str">
        <f t="shared" si="26"/>
        <v>Three Rivers</v>
      </c>
      <c r="J198" s="5" t="str">
        <f>'Cleaned Data'!D198</f>
        <v>Three Rivers Clinic</v>
      </c>
      <c r="K198" s="5" t="str">
        <f>'Cleaned Data'!E198</f>
        <v>Refilwe Khumalo</v>
      </c>
      <c r="L198" s="6">
        <f>'Cleaned Data'!F198</f>
        <v>7910000000000</v>
      </c>
      <c r="M198" s="4">
        <f>'Cleaned Data'!G198</f>
        <v>29216</v>
      </c>
      <c r="N198" s="5" t="str">
        <f>'Cleaned Data'!H198</f>
        <v>Male</v>
      </c>
      <c r="O198" s="8" t="str">
        <f>'Cleaned Data'!I198</f>
        <v>075 886 2784</v>
      </c>
      <c r="P198" s="5" t="str">
        <f>'Cleaned Data'!J198</f>
        <v>Ward 7</v>
      </c>
      <c r="Q198" s="5" t="str">
        <f t="shared" si="27"/>
        <v>Formal Settlement</v>
      </c>
      <c r="R198" s="5" t="str">
        <f>'Cleaned Data'!K198</f>
        <v>SRD Grant</v>
      </c>
      <c r="S198" s="5" t="str">
        <f>'Cleaned Data'!L198</f>
        <v>None</v>
      </c>
      <c r="T198" s="5" t="str">
        <f>'Cleaned Data'!M198</f>
        <v>Closed</v>
      </c>
      <c r="U198" s="5" t="str">
        <f>'Cleaned Data'!N198</f>
        <v>Q121</v>
      </c>
      <c r="V198" s="5" t="str">
        <f>'Cleaned Data'!O198</f>
        <v>Werner Meyer</v>
      </c>
      <c r="W198" s="4" t="str">
        <f>'Cleaned Data'!P198</f>
        <v>None</v>
      </c>
      <c r="X198" s="5" t="str">
        <f>'Cleaned Data'!Q198</f>
        <v>Grant Payment Query - Referred To Sassa Call Centre</v>
      </c>
    </row>
    <row r="199" spans="1:24" x14ac:dyDescent="0.3">
      <c r="A199" s="5" t="str">
        <f>'Cleaned Data'!A199</f>
        <v>DHA-000775</v>
      </c>
      <c r="B199" s="4">
        <f>'Cleaned Data'!B199</f>
        <v>46296</v>
      </c>
      <c r="C199" s="6">
        <f t="shared" si="21"/>
        <v>1</v>
      </c>
      <c r="D199" s="6">
        <f t="shared" si="22"/>
        <v>10</v>
      </c>
      <c r="E199" s="6">
        <f t="shared" si="23"/>
        <v>2026</v>
      </c>
      <c r="F199" s="5" t="str">
        <f t="shared" si="24"/>
        <v>Home Affairs</v>
      </c>
      <c r="G199" s="5" t="str">
        <f>'Cleaned Data'!C199</f>
        <v>Home Affairs - Birth Certificate</v>
      </c>
      <c r="H199" s="5" t="str">
        <f t="shared" si="25"/>
        <v xml:space="preserve"> Birth Certificate</v>
      </c>
      <c r="I199" s="5" t="str">
        <f t="shared" si="26"/>
        <v>Vereeniging</v>
      </c>
      <c r="J199" s="5" t="str">
        <f>'Cleaned Data'!D199</f>
        <v>Vereeniging Home Affairs</v>
      </c>
      <c r="K199" s="5" t="str">
        <f>'Cleaned Data'!E199</f>
        <v>Lindiwe Kruger</v>
      </c>
      <c r="L199" s="6">
        <f>'Cleaned Data'!F199</f>
        <v>6100000000000</v>
      </c>
      <c r="M199" s="4">
        <f>'Cleaned Data'!G199</f>
        <v>22334</v>
      </c>
      <c r="N199" s="5" t="str">
        <f>'Cleaned Data'!H199</f>
        <v>Male</v>
      </c>
      <c r="O199" s="8" t="str">
        <f>'Cleaned Data'!I199</f>
        <v>076 981 4877</v>
      </c>
      <c r="P199" s="5" t="str">
        <f>'Cleaned Data'!J199</f>
        <v>Ward 4</v>
      </c>
      <c r="Q199" s="5" t="str">
        <f t="shared" si="27"/>
        <v>Formal Settlement</v>
      </c>
      <c r="R199" s="5" t="str">
        <f>'Cleaned Data'!K199</f>
        <v>None</v>
      </c>
      <c r="S199" s="5" t="str">
        <f>'Cleaned Data'!L199</f>
        <v>Awaiting Home Affairs Confirmation</v>
      </c>
      <c r="T199" s="5" t="str">
        <f>'Cleaned Data'!M199</f>
        <v>Awaiting Documents</v>
      </c>
      <c r="U199" s="5" t="str">
        <f>'Cleaned Data'!N199</f>
        <v>Q228</v>
      </c>
      <c r="V199" s="5" t="str">
        <f>'Cleaned Data'!O199</f>
        <v>Zanele Nel</v>
      </c>
      <c r="W199" s="4">
        <f>'Cleaned Data'!P199</f>
        <v>46044</v>
      </c>
      <c r="X199" s="5" t="str">
        <f>'Cleaned Data'!Q199</f>
        <v>Urgent Case - Fast-Tracked Per Supervisor Approval</v>
      </c>
    </row>
    <row r="200" spans="1:24" x14ac:dyDescent="0.3">
      <c r="A200" s="5" t="str">
        <f>'Cleaned Data'!A200</f>
        <v>DHA-000558</v>
      </c>
      <c r="B200" s="4">
        <f>'Cleaned Data'!B200</f>
        <v>46160</v>
      </c>
      <c r="C200" s="6">
        <f t="shared" si="21"/>
        <v>18</v>
      </c>
      <c r="D200" s="6">
        <f t="shared" si="22"/>
        <v>5</v>
      </c>
      <c r="E200" s="6">
        <f t="shared" si="23"/>
        <v>2026</v>
      </c>
      <c r="F200" s="5" t="str">
        <f t="shared" si="24"/>
        <v>Home Affairs</v>
      </c>
      <c r="G200" s="5" t="str">
        <f>'Cleaned Data'!C200</f>
        <v>Home Affairs - Passport Application</v>
      </c>
      <c r="H200" s="5" t="str">
        <f t="shared" si="25"/>
        <v xml:space="preserve"> Passport Application</v>
      </c>
      <c r="I200" s="5" t="str">
        <f t="shared" si="26"/>
        <v>Vereeniging</v>
      </c>
      <c r="J200" s="5" t="str">
        <f>'Cleaned Data'!D200</f>
        <v>Vereeniging Home Affairs</v>
      </c>
      <c r="K200" s="5" t="str">
        <f>'Cleaned Data'!E200</f>
        <v>Willem Van Der Merwe</v>
      </c>
      <c r="L200" s="6">
        <f>'Cleaned Data'!F200</f>
        <v>609000000000</v>
      </c>
      <c r="M200" s="4">
        <f>'Cleaned Data'!G200</f>
        <v>38975</v>
      </c>
      <c r="N200" s="5" t="str">
        <f>'Cleaned Data'!H200</f>
        <v>Male</v>
      </c>
      <c r="O200" s="8" t="str">
        <f>'Cleaned Data'!I200</f>
        <v>080 885 9787</v>
      </c>
      <c r="P200" s="5" t="str">
        <f>'Cleaned Data'!J200</f>
        <v>Ward 1</v>
      </c>
      <c r="Q200" s="5" t="str">
        <f t="shared" si="27"/>
        <v>Formal Settlement</v>
      </c>
      <c r="R200" s="5" t="str">
        <f>'Cleaned Data'!K200</f>
        <v>None</v>
      </c>
      <c r="S200" s="5" t="str">
        <f>'Cleaned Data'!L200</f>
        <v>Under Review</v>
      </c>
      <c r="T200" s="5" t="str">
        <f>'Cleaned Data'!M200</f>
        <v>Captured</v>
      </c>
      <c r="U200" s="5" t="str">
        <f>'Cleaned Data'!N200</f>
        <v>Q274</v>
      </c>
      <c r="V200" s="5" t="str">
        <f>'Cleaned Data'!O200</f>
        <v>Andries Nel</v>
      </c>
      <c r="W200" s="4" t="str">
        <f>'Cleaned Data'!P200</f>
        <v>None</v>
      </c>
      <c r="X200" s="5" t="str">
        <f>'Cleaned Data'!Q200</f>
        <v>Urgent Case - Fast-Tracked Per Supervisor Approval</v>
      </c>
    </row>
    <row r="201" spans="1:24" x14ac:dyDescent="0.3">
      <c r="A201" s="5" t="str">
        <f>'Cleaned Data'!A201</f>
        <v>MUN-001051</v>
      </c>
      <c r="B201" s="4">
        <f>'Cleaned Data'!B201</f>
        <v>46056</v>
      </c>
      <c r="C201" s="6">
        <f t="shared" si="21"/>
        <v>3</v>
      </c>
      <c r="D201" s="6">
        <f t="shared" si="22"/>
        <v>2</v>
      </c>
      <c r="E201" s="6">
        <f t="shared" si="23"/>
        <v>2026</v>
      </c>
      <c r="F201" s="5" t="str">
        <f t="shared" si="24"/>
        <v>Municipal</v>
      </c>
      <c r="G201" s="5" t="str">
        <f>'Cleaned Data'!C201</f>
        <v>Municipal - Account Query</v>
      </c>
      <c r="H201" s="5" t="str">
        <f t="shared" si="25"/>
        <v xml:space="preserve"> Account Query</v>
      </c>
      <c r="I201" s="5" t="str">
        <f t="shared" si="26"/>
        <v>Vereeniging</v>
      </c>
      <c r="J201" s="5" t="str">
        <f>'Cleaned Data'!D201</f>
        <v>Vereeniging Home Affairs</v>
      </c>
      <c r="K201" s="5" t="str">
        <f>'Cleaned Data'!E201</f>
        <v>Thabo Mahlangu</v>
      </c>
      <c r="L201" s="6">
        <f>'Cleaned Data'!F201</f>
        <v>7600000000000</v>
      </c>
      <c r="M201" s="4">
        <f>'Cleaned Data'!G201</f>
        <v>27852</v>
      </c>
      <c r="N201" s="5" t="str">
        <f>'Cleaned Data'!H201</f>
        <v>Female</v>
      </c>
      <c r="O201" s="8" t="str">
        <f>'Cleaned Data'!I201</f>
        <v>077 197 4053</v>
      </c>
      <c r="P201" s="5" t="str">
        <f>'Cleaned Data'!J201</f>
        <v>Ward 13</v>
      </c>
      <c r="Q201" s="5" t="str">
        <f t="shared" si="27"/>
        <v>Formal Settlement</v>
      </c>
      <c r="R201" s="5" t="str">
        <f>'Cleaned Data'!K201</f>
        <v>None</v>
      </c>
      <c r="S201" s="5" t="str">
        <f>'Cleaned Data'!L201</f>
        <v>Complete</v>
      </c>
      <c r="T201" s="5" t="str">
        <f>'Cleaned Data'!M201</f>
        <v>Closed</v>
      </c>
      <c r="U201" s="5" t="str">
        <f>'Cleaned Data'!N201</f>
        <v>Q192</v>
      </c>
      <c r="V201" s="5" t="str">
        <f>'Cleaned Data'!O201</f>
        <v>Deon Mahlangu</v>
      </c>
      <c r="W201" s="4" t="str">
        <f>'Cleaned Data'!P201</f>
        <v>None</v>
      </c>
      <c r="X201" s="5" t="str">
        <f>'Cleaned Data'!Q201</f>
        <v>Applicant Is A Minor, Guardian Present And Documented</v>
      </c>
    </row>
    <row r="202" spans="1:24" x14ac:dyDescent="0.3">
      <c r="A202" s="5" t="str">
        <f>'Cleaned Data'!A202</f>
        <v>SASSA-000852</v>
      </c>
      <c r="B202" s="4">
        <f>'Cleaned Data'!B202</f>
        <v>46277</v>
      </c>
      <c r="C202" s="6">
        <f t="shared" si="21"/>
        <v>12</v>
      </c>
      <c r="D202" s="6">
        <f t="shared" si="22"/>
        <v>9</v>
      </c>
      <c r="E202" s="6">
        <f t="shared" si="23"/>
        <v>2026</v>
      </c>
      <c r="F202" s="5" t="str">
        <f t="shared" si="24"/>
        <v>SASSA</v>
      </c>
      <c r="G202" s="5" t="str">
        <f>'Cleaned Data'!C202</f>
        <v>SASSA - Grant Status Enquiry</v>
      </c>
      <c r="H202" s="5" t="str">
        <f t="shared" si="25"/>
        <v xml:space="preserve"> Grant Status Enquiry</v>
      </c>
      <c r="I202" s="5" t="str">
        <f t="shared" si="26"/>
        <v>Boipatong</v>
      </c>
      <c r="J202" s="5" t="str">
        <f>'Cleaned Data'!D202</f>
        <v>Boipatong Clinic</v>
      </c>
      <c r="K202" s="5" t="str">
        <f>'Cleaned Data'!E202</f>
        <v>Elizabeth Van Der Merwe</v>
      </c>
      <c r="L202" s="6">
        <f>'Cleaned Data'!F202</f>
        <v>8410000000000</v>
      </c>
      <c r="M202" s="4">
        <f>'Cleaned Data'!G202</f>
        <v>30832</v>
      </c>
      <c r="N202" s="5" t="str">
        <f>'Cleaned Data'!H202</f>
        <v>Female</v>
      </c>
      <c r="O202" s="8" t="str">
        <f>'Cleaned Data'!I202</f>
        <v>081 362 6111</v>
      </c>
      <c r="P202" s="5" t="str">
        <f>'Cleaned Data'!J202</f>
        <v>Ward 4</v>
      </c>
      <c r="Q202" s="5" t="str">
        <f t="shared" si="27"/>
        <v>Formal Settlement</v>
      </c>
      <c r="R202" s="5" t="str">
        <f>'Cleaned Data'!K202</f>
        <v>Older Person's Grant</v>
      </c>
      <c r="S202" s="5" t="str">
        <f>'Cleaned Data'!L202</f>
        <v>Complete</v>
      </c>
      <c r="T202" s="5" t="str">
        <f>'Cleaned Data'!M202</f>
        <v>Captured</v>
      </c>
      <c r="U202" s="5" t="str">
        <f>'Cleaned Data'!N202</f>
        <v>None</v>
      </c>
      <c r="V202" s="5" t="str">
        <f>'Cleaned Data'!O202</f>
        <v>Chris Sithole</v>
      </c>
      <c r="W202" s="4" t="str">
        <f>'Cleaned Data'!P202</f>
        <v>None</v>
      </c>
      <c r="X202" s="5" t="str">
        <f>'Cleaned Data'!Q202</f>
        <v>Duplicate Application Found On System - Flagged</v>
      </c>
    </row>
    <row r="203" spans="1:24" x14ac:dyDescent="0.3">
      <c r="A203" s="5" t="str">
        <f>'Cleaned Data'!A203</f>
        <v>DHA-000060</v>
      </c>
      <c r="B203" s="4">
        <f>'Cleaned Data'!B203</f>
        <v>46162</v>
      </c>
      <c r="C203" s="6">
        <f t="shared" si="21"/>
        <v>20</v>
      </c>
      <c r="D203" s="6">
        <f t="shared" si="22"/>
        <v>5</v>
      </c>
      <c r="E203" s="6">
        <f t="shared" si="23"/>
        <v>2026</v>
      </c>
      <c r="F203" s="5" t="str">
        <f t="shared" si="24"/>
        <v>Home Affairs</v>
      </c>
      <c r="G203" s="5" t="str">
        <f>'Cleaned Data'!C203</f>
        <v>Home Affairs - Death Certificate</v>
      </c>
      <c r="H203" s="5" t="str">
        <f t="shared" si="25"/>
        <v xml:space="preserve"> Death Certificate</v>
      </c>
      <c r="I203" s="5" t="str">
        <f t="shared" si="26"/>
        <v>Vanderbijlpark</v>
      </c>
      <c r="J203" s="5" t="str">
        <f>'Cleaned Data'!D203</f>
        <v>Vanderbijlpark Home Affairs</v>
      </c>
      <c r="K203" s="5" t="str">
        <f>'Cleaned Data'!E203</f>
        <v>Marie Nkosi</v>
      </c>
      <c r="L203" s="6">
        <f>'Cleaned Data'!F203</f>
        <v>4700000000000</v>
      </c>
      <c r="M203" s="4">
        <f>'Cleaned Data'!G203</f>
        <v>17251</v>
      </c>
      <c r="N203" s="5" t="str">
        <f>'Cleaned Data'!H203</f>
        <v>Male</v>
      </c>
      <c r="O203" s="8" t="str">
        <f>'Cleaned Data'!I203</f>
        <v>066 245 3201</v>
      </c>
      <c r="P203" s="5" t="str">
        <f>'Cleaned Data'!J203</f>
        <v>Ward 13</v>
      </c>
      <c r="Q203" s="5" t="str">
        <f t="shared" si="27"/>
        <v>Formal Settlement</v>
      </c>
      <c r="R203" s="5" t="str">
        <f>'Cleaned Data'!K203</f>
        <v>None</v>
      </c>
      <c r="S203" s="5" t="str">
        <f>'Cleaned Data'!L203</f>
        <v>Complete</v>
      </c>
      <c r="T203" s="5" t="str">
        <f>'Cleaned Data'!M203</f>
        <v>Captured</v>
      </c>
      <c r="U203" s="5" t="str">
        <f>'Cleaned Data'!N203</f>
        <v>Q292</v>
      </c>
      <c r="V203" s="5" t="str">
        <f>'Cleaned Data'!O203</f>
        <v>Busisiwe Coetzee</v>
      </c>
      <c r="W203" s="4" t="str">
        <f>'Cleaned Data'!P203</f>
        <v>None</v>
      </c>
      <c r="X203" s="5" t="str">
        <f>'Cleaned Data'!Q203</f>
        <v>Applicant Is A Minor, Guardian Present And Documented</v>
      </c>
    </row>
    <row r="204" spans="1:24" x14ac:dyDescent="0.3">
      <c r="A204" s="5" t="str">
        <f>'Cleaned Data'!A204</f>
        <v>DHA-000657</v>
      </c>
      <c r="B204" s="4">
        <f>'Cleaned Data'!B204</f>
        <v>46228</v>
      </c>
      <c r="C204" s="6">
        <f t="shared" si="21"/>
        <v>25</v>
      </c>
      <c r="D204" s="6">
        <f t="shared" si="22"/>
        <v>7</v>
      </c>
      <c r="E204" s="6">
        <f t="shared" si="23"/>
        <v>2026</v>
      </c>
      <c r="F204" s="5" t="str">
        <f t="shared" si="24"/>
        <v>Home Affairs</v>
      </c>
      <c r="G204" s="5" t="str">
        <f>'Cleaned Data'!C204</f>
        <v>Home Affairs - Passport Application</v>
      </c>
      <c r="H204" s="5" t="str">
        <f t="shared" si="25"/>
        <v xml:space="preserve"> Passport Application</v>
      </c>
      <c r="I204" s="5" t="str">
        <f t="shared" si="26"/>
        <v>Sasolburg</v>
      </c>
      <c r="J204" s="5" t="str">
        <f>'Cleaned Data'!D204</f>
        <v>Sasolburg Home Affairs</v>
      </c>
      <c r="K204" s="5" t="str">
        <f>'Cleaned Data'!E204</f>
        <v>Johannes Dlamini</v>
      </c>
      <c r="L204" s="6">
        <f>'Cleaned Data'!F204</f>
        <v>6100000000000</v>
      </c>
      <c r="M204" s="4">
        <f>'Cleaned Data'!G204</f>
        <v>22377</v>
      </c>
      <c r="N204" s="5" t="str">
        <f>'Cleaned Data'!H204</f>
        <v>Female</v>
      </c>
      <c r="O204" s="8" t="str">
        <f>'Cleaned Data'!I204</f>
        <v>None</v>
      </c>
      <c r="P204" s="5" t="str">
        <f>'Cleaned Data'!J204</f>
        <v>Ward 9</v>
      </c>
      <c r="Q204" s="5" t="str">
        <f t="shared" si="27"/>
        <v>Formal Settlement</v>
      </c>
      <c r="R204" s="5" t="str">
        <f>'Cleaned Data'!K204</f>
        <v>None</v>
      </c>
      <c r="S204" s="5" t="str">
        <f>'Cleaned Data'!L204</f>
        <v>Complete</v>
      </c>
      <c r="T204" s="5" t="str">
        <f>'Cleaned Data'!M204</f>
        <v>Captured</v>
      </c>
      <c r="U204" s="5" t="str">
        <f>'Cleaned Data'!N204</f>
        <v>Q236</v>
      </c>
      <c r="V204" s="5" t="str">
        <f>'Cleaned Data'!O204</f>
        <v>Marius Meyer</v>
      </c>
      <c r="W204" s="4" t="str">
        <f>'Cleaned Data'!P204</f>
        <v>None</v>
      </c>
      <c r="X204" s="5" t="str">
        <f>'Cleaned Data'!Q204</f>
        <v>None</v>
      </c>
    </row>
    <row r="205" spans="1:24" x14ac:dyDescent="0.3">
      <c r="A205" s="5" t="str">
        <f>'Cleaned Data'!A205</f>
        <v>DHA-000442</v>
      </c>
      <c r="B205" s="4" t="str">
        <f>'Cleaned Data'!B205</f>
        <v>None</v>
      </c>
      <c r="C205" s="6" t="str">
        <f t="shared" si="21"/>
        <v>None</v>
      </c>
      <c r="D205" s="6" t="str">
        <f t="shared" si="22"/>
        <v>None</v>
      </c>
      <c r="E205" s="6" t="str">
        <f t="shared" si="23"/>
        <v>None</v>
      </c>
      <c r="F205" s="5" t="str">
        <f t="shared" si="24"/>
        <v>Home Affairs</v>
      </c>
      <c r="G205" s="5" t="str">
        <f>'Cleaned Data'!C205</f>
        <v>Home Affairs - Birth Certificate</v>
      </c>
      <c r="H205" s="5" t="str">
        <f t="shared" si="25"/>
        <v xml:space="preserve"> Birth Certificate</v>
      </c>
      <c r="I205" s="5" t="str">
        <f t="shared" si="26"/>
        <v>Evaton</v>
      </c>
      <c r="J205" s="5" t="str">
        <f>'Cleaned Data'!D205</f>
        <v>Evaton Sassa Office</v>
      </c>
      <c r="K205" s="5" t="str">
        <f>'Cleaned Data'!E205</f>
        <v>Mandla Nkosi</v>
      </c>
      <c r="L205" s="6">
        <f>'Cleaned Data'!F205</f>
        <v>5910000000000</v>
      </c>
      <c r="M205" s="4">
        <f>'Cleaned Data'!G205</f>
        <v>21786</v>
      </c>
      <c r="N205" s="5" t="str">
        <f>'Cleaned Data'!H205</f>
        <v>Male</v>
      </c>
      <c r="O205" s="8" t="str">
        <f>'Cleaned Data'!I205</f>
        <v>062 705 5550</v>
      </c>
      <c r="P205" s="5" t="str">
        <f>'Cleaned Data'!J205</f>
        <v>Ward 4</v>
      </c>
      <c r="Q205" s="5" t="str">
        <f t="shared" si="27"/>
        <v>Formal Settlement</v>
      </c>
      <c r="R205" s="5" t="str">
        <f>'Cleaned Data'!K205</f>
        <v>None</v>
      </c>
      <c r="S205" s="5" t="str">
        <f>'Cleaned Data'!L205</f>
        <v>Incomplete - Missing ID Copy</v>
      </c>
      <c r="T205" s="5" t="str">
        <f>'Cleaned Data'!M205</f>
        <v>Escalated</v>
      </c>
      <c r="U205" s="5" t="str">
        <f>'Cleaned Data'!N205</f>
        <v>Q181</v>
      </c>
      <c r="V205" s="5" t="str">
        <f>'Cleaned Data'!O205</f>
        <v>Palesa Nel</v>
      </c>
      <c r="W205" s="4">
        <f>'Cleaned Data'!P205</f>
        <v>46302</v>
      </c>
      <c r="X205" s="5" t="str">
        <f>'Cleaned Data'!Q205</f>
        <v>Record Incomplete - Contact Number Illegible On Form</v>
      </c>
    </row>
    <row r="206" spans="1:24" x14ac:dyDescent="0.3">
      <c r="A206" s="5" t="str">
        <f>'Cleaned Data'!A206</f>
        <v>MUN-000560</v>
      </c>
      <c r="B206" s="4">
        <f>'Cleaned Data'!B206</f>
        <v>46061</v>
      </c>
      <c r="C206" s="6">
        <f t="shared" si="21"/>
        <v>8</v>
      </c>
      <c r="D206" s="6">
        <f t="shared" si="22"/>
        <v>2</v>
      </c>
      <c r="E206" s="6">
        <f t="shared" si="23"/>
        <v>2026</v>
      </c>
      <c r="F206" s="5" t="str">
        <f t="shared" si="24"/>
        <v>Municipal</v>
      </c>
      <c r="G206" s="5" t="str">
        <f>'Cleaned Data'!C206</f>
        <v>Municipal - Account Query</v>
      </c>
      <c r="H206" s="5" t="str">
        <f t="shared" si="25"/>
        <v xml:space="preserve"> Account Query</v>
      </c>
      <c r="I206" s="5" t="str">
        <f t="shared" si="26"/>
        <v>Three Rivers</v>
      </c>
      <c r="J206" s="5" t="str">
        <f>'Cleaned Data'!D206</f>
        <v>Three Rivers Clinic</v>
      </c>
      <c r="K206" s="5" t="str">
        <f>'Cleaned Data'!E206</f>
        <v>Elizabeth Mahlangu</v>
      </c>
      <c r="L206" s="6">
        <f>'Cleaned Data'!F206</f>
        <v>305000000000</v>
      </c>
      <c r="M206" s="4">
        <f>'Cleaned Data'!G206</f>
        <v>37750</v>
      </c>
      <c r="N206" s="5" t="str">
        <f>'Cleaned Data'!H206</f>
        <v>Female</v>
      </c>
      <c r="O206" s="8" t="str">
        <f>'Cleaned Data'!I206</f>
        <v>None</v>
      </c>
      <c r="P206" s="5" t="str">
        <f>'Cleaned Data'!J206</f>
        <v>Ward 7</v>
      </c>
      <c r="Q206" s="5" t="str">
        <f t="shared" si="27"/>
        <v>Formal Settlement</v>
      </c>
      <c r="R206" s="5" t="str">
        <f>'Cleaned Data'!K206</f>
        <v>None</v>
      </c>
      <c r="S206" s="5" t="str">
        <f>'Cleaned Data'!L206</f>
        <v>Under Review</v>
      </c>
      <c r="T206" s="5" t="str">
        <f>'Cleaned Data'!M206</f>
        <v>Captured</v>
      </c>
      <c r="U206" s="5" t="str">
        <f>'Cleaned Data'!N206</f>
        <v>None</v>
      </c>
      <c r="V206" s="5" t="str">
        <f>'Cleaned Data'!O206</f>
        <v>Werner Coetzee</v>
      </c>
      <c r="W206" s="4" t="str">
        <f>'Cleaned Data'!P206</f>
        <v>None</v>
      </c>
      <c r="X206" s="5" t="str">
        <f>'Cleaned Data'!Q206</f>
        <v>Applicant Referred To Social Worker</v>
      </c>
    </row>
    <row r="207" spans="1:24" x14ac:dyDescent="0.3">
      <c r="A207" s="5" t="str">
        <f>'Cleaned Data'!A207</f>
        <v>SASSA-000711</v>
      </c>
      <c r="B207" s="4">
        <f>'Cleaned Data'!B207</f>
        <v>46024</v>
      </c>
      <c r="C207" s="6">
        <f t="shared" si="21"/>
        <v>2</v>
      </c>
      <c r="D207" s="6">
        <f t="shared" si="22"/>
        <v>1</v>
      </c>
      <c r="E207" s="6">
        <f t="shared" si="23"/>
        <v>2026</v>
      </c>
      <c r="F207" s="5" t="str">
        <f t="shared" si="24"/>
        <v>SASSA</v>
      </c>
      <c r="G207" s="5" t="str">
        <f>'Cleaned Data'!C207</f>
        <v>SASSA - Grant Status Enquiry</v>
      </c>
      <c r="H207" s="5" t="str">
        <f t="shared" si="25"/>
        <v xml:space="preserve"> Grant Status Enquiry</v>
      </c>
      <c r="I207" s="5" t="str">
        <f t="shared" si="26"/>
        <v>Three Rivers</v>
      </c>
      <c r="J207" s="5" t="str">
        <f>'Cleaned Data'!D207</f>
        <v>Three Rivers Clinic</v>
      </c>
      <c r="K207" s="5" t="str">
        <f>'Cleaned Data'!E207</f>
        <v>Dorah Dlamini</v>
      </c>
      <c r="L207" s="6">
        <f>'Cleaned Data'!F207</f>
        <v>4800000000000</v>
      </c>
      <c r="M207" s="4">
        <f>'Cleaned Data'!G207</f>
        <v>17576</v>
      </c>
      <c r="N207" s="5" t="str">
        <f>'Cleaned Data'!H207</f>
        <v>Female</v>
      </c>
      <c r="O207" s="8" t="str">
        <f>'Cleaned Data'!I207</f>
        <v>082 512 8959</v>
      </c>
      <c r="P207" s="5" t="str">
        <f>'Cleaned Data'!J207</f>
        <v>Ward 22</v>
      </c>
      <c r="Q207" s="5" t="str">
        <f t="shared" si="27"/>
        <v>Formal Settlement</v>
      </c>
      <c r="R207" s="5" t="str">
        <f>'Cleaned Data'!K207</f>
        <v>Older Person's Grant</v>
      </c>
      <c r="S207" s="5" t="str">
        <f>'Cleaned Data'!L207</f>
        <v>Under Review</v>
      </c>
      <c r="T207" s="5" t="str">
        <f>'Cleaned Data'!M207</f>
        <v>Resolved</v>
      </c>
      <c r="U207" s="5" t="str">
        <f>'Cleaned Data'!N207</f>
        <v>Q272</v>
      </c>
      <c r="V207" s="5" t="str">
        <f>'Cleaned Data'!O207</f>
        <v>Busisiwe Khumalo</v>
      </c>
      <c r="W207" s="4" t="str">
        <f>'Cleaned Data'!P207</f>
        <v>None</v>
      </c>
      <c r="X207" s="5" t="str">
        <f>'Cleaned Data'!Q207</f>
        <v>Interpreter Required - Assisted In Sesotho</v>
      </c>
    </row>
    <row r="208" spans="1:24" x14ac:dyDescent="0.3">
      <c r="A208" s="5" t="str">
        <f>'Cleaned Data'!A208</f>
        <v>SASSA-000993</v>
      </c>
      <c r="B208" s="4">
        <f>'Cleaned Data'!B208</f>
        <v>46297</v>
      </c>
      <c r="C208" s="6">
        <f t="shared" si="21"/>
        <v>2</v>
      </c>
      <c r="D208" s="6">
        <f t="shared" si="22"/>
        <v>10</v>
      </c>
      <c r="E208" s="6">
        <f t="shared" si="23"/>
        <v>2026</v>
      </c>
      <c r="F208" s="5" t="str">
        <f t="shared" si="24"/>
        <v>SASSA</v>
      </c>
      <c r="G208" s="5" t="str">
        <f>'Cleaned Data'!C208</f>
        <v>SASSA - Grant Status Enquiry</v>
      </c>
      <c r="H208" s="5" t="str">
        <f t="shared" si="25"/>
        <v xml:space="preserve"> Grant Status Enquiry</v>
      </c>
      <c r="I208" s="5" t="str">
        <f t="shared" si="26"/>
        <v>Sasolburg</v>
      </c>
      <c r="J208" s="5" t="str">
        <f>'Cleaned Data'!D208</f>
        <v>Sasolburg Home Affairs</v>
      </c>
      <c r="K208" s="5" t="str">
        <f>'Cleaned Data'!E208</f>
        <v>Zodwa Mokoena</v>
      </c>
      <c r="L208" s="6">
        <f>'Cleaned Data'!F208</f>
        <v>4410000000000</v>
      </c>
      <c r="M208" s="4">
        <f>'Cleaned Data'!G208</f>
        <v>16431</v>
      </c>
      <c r="N208" s="5" t="str">
        <f>'Cleaned Data'!H208</f>
        <v>Female</v>
      </c>
      <c r="O208" s="8" t="str">
        <f>'Cleaned Data'!I208</f>
        <v>061 357 5315</v>
      </c>
      <c r="P208" s="5" t="str">
        <f>'Cleaned Data'!J208</f>
        <v>Ward 18</v>
      </c>
      <c r="Q208" s="5" t="str">
        <f t="shared" si="27"/>
        <v>Formal Settlement</v>
      </c>
      <c r="R208" s="5" t="str">
        <f>'Cleaned Data'!K208</f>
        <v>Foster Child Grant</v>
      </c>
      <c r="S208" s="5" t="str">
        <f>'Cleaned Data'!L208</f>
        <v>Approved</v>
      </c>
      <c r="T208" s="5" t="str">
        <f>'Cleaned Data'!M208</f>
        <v>Captured</v>
      </c>
      <c r="U208" s="5" t="str">
        <f>'Cleaned Data'!N208</f>
        <v>Q227</v>
      </c>
      <c r="V208" s="5" t="str">
        <f>'Cleaned Data'!O208</f>
        <v>Werner Nel</v>
      </c>
      <c r="W208" s="4" t="str">
        <f>'Cleaned Data'!P208</f>
        <v>None</v>
      </c>
      <c r="X208" s="5" t="str">
        <f>'Cleaned Data'!Q208</f>
        <v>Grant Payment Query - Referred To Sassa Call Centre</v>
      </c>
    </row>
    <row r="209" spans="1:24" x14ac:dyDescent="0.3">
      <c r="A209" s="5" t="str">
        <f>'Cleaned Data'!A209</f>
        <v>CLN-000795</v>
      </c>
      <c r="B209" s="4">
        <f>'Cleaned Data'!B209</f>
        <v>46129</v>
      </c>
      <c r="C209" s="6">
        <f t="shared" si="21"/>
        <v>17</v>
      </c>
      <c r="D209" s="6">
        <f t="shared" si="22"/>
        <v>4</v>
      </c>
      <c r="E209" s="6">
        <f t="shared" si="23"/>
        <v>2026</v>
      </c>
      <c r="F209" s="5" t="str">
        <f t="shared" si="24"/>
        <v>Clinic</v>
      </c>
      <c r="G209" s="5" t="str">
        <f>'Cleaned Data'!C209</f>
        <v>Clinic - Chronic Medication Collection</v>
      </c>
      <c r="H209" s="5" t="str">
        <f t="shared" si="25"/>
        <v xml:space="preserve"> Chronic Medication Collection</v>
      </c>
      <c r="I209" s="5" t="str">
        <f t="shared" si="26"/>
        <v>Emfuleni</v>
      </c>
      <c r="J209" s="5" t="str">
        <f>'Cleaned Data'!D209</f>
        <v>Emfuleni Municipal Office</v>
      </c>
      <c r="K209" s="5" t="str">
        <f>'Cleaned Data'!E209</f>
        <v>None</v>
      </c>
      <c r="L209" s="6">
        <f>'Cleaned Data'!F209</f>
        <v>7910000000000</v>
      </c>
      <c r="M209" s="4">
        <f>'Cleaned Data'!G209</f>
        <v>29125</v>
      </c>
      <c r="N209" s="5" t="str">
        <f>'Cleaned Data'!H209</f>
        <v>Male</v>
      </c>
      <c r="O209" s="8" t="str">
        <f>'Cleaned Data'!I209</f>
        <v>083 507 4808</v>
      </c>
      <c r="P209" s="5" t="str">
        <f>'Cleaned Data'!J209</f>
        <v>Ward 21</v>
      </c>
      <c r="Q209" s="5" t="str">
        <f t="shared" si="27"/>
        <v>Formal Settlement</v>
      </c>
      <c r="R209" s="5" t="str">
        <f>'Cleaned Data'!K209</f>
        <v>None</v>
      </c>
      <c r="S209" s="5" t="str">
        <f>'Cleaned Data'!L209</f>
        <v>Under Review</v>
      </c>
      <c r="T209" s="5" t="str">
        <f>'Cleaned Data'!M209</f>
        <v>Resolved</v>
      </c>
      <c r="U209" s="5" t="str">
        <f>'Cleaned Data'!N209</f>
        <v>Q069</v>
      </c>
      <c r="V209" s="5" t="str">
        <f>'Cleaned Data'!O209</f>
        <v>Andries Coetzee</v>
      </c>
      <c r="W209" s="4" t="str">
        <f>'Cleaned Data'!P209</f>
        <v>None</v>
      </c>
      <c r="X209" s="5" t="str">
        <f>'Cleaned Data'!Q209</f>
        <v>Elderly Applicant Assisted Due To Mobility Issues</v>
      </c>
    </row>
    <row r="210" spans="1:24" x14ac:dyDescent="0.3">
      <c r="A210" s="5" t="str">
        <f>'Cleaned Data'!A210</f>
        <v>MUN-000891</v>
      </c>
      <c r="B210" s="4">
        <f>'Cleaned Data'!B210</f>
        <v>46130</v>
      </c>
      <c r="C210" s="6">
        <f t="shared" si="21"/>
        <v>18</v>
      </c>
      <c r="D210" s="6">
        <f t="shared" si="22"/>
        <v>4</v>
      </c>
      <c r="E210" s="6">
        <f t="shared" si="23"/>
        <v>2026</v>
      </c>
      <c r="F210" s="5" t="str">
        <f t="shared" si="24"/>
        <v>Municipal</v>
      </c>
      <c r="G210" s="5" t="str">
        <f>'Cleaned Data'!C210</f>
        <v>Municipal - Service Request</v>
      </c>
      <c r="H210" s="5" t="str">
        <f t="shared" si="25"/>
        <v xml:space="preserve"> Service Request</v>
      </c>
      <c r="I210" s="5" t="str">
        <f t="shared" si="26"/>
        <v>Vanderbijlpark</v>
      </c>
      <c r="J210" s="5" t="str">
        <f>'Cleaned Data'!D210</f>
        <v>Vanderbijlpark Home Affairs</v>
      </c>
      <c r="K210" s="5" t="str">
        <f>'Cleaned Data'!E210</f>
        <v>Johannes Mahlangu</v>
      </c>
      <c r="L210" s="6">
        <f>'Cleaned Data'!F210</f>
        <v>9110000000000</v>
      </c>
      <c r="M210" s="4">
        <f>'Cleaned Data'!G210</f>
        <v>33414</v>
      </c>
      <c r="N210" s="5" t="str">
        <f>'Cleaned Data'!H210</f>
        <v>Male</v>
      </c>
      <c r="O210" s="8" t="str">
        <f>'Cleaned Data'!I210</f>
        <v>079 612 8297</v>
      </c>
      <c r="P210" s="5" t="str">
        <f>'Cleaned Data'!J210</f>
        <v>Ward 14</v>
      </c>
      <c r="Q210" s="5" t="str">
        <f t="shared" si="27"/>
        <v>Formal Settlement</v>
      </c>
      <c r="R210" s="5" t="str">
        <f>'Cleaned Data'!K210</f>
        <v>None</v>
      </c>
      <c r="S210" s="5" t="str">
        <f>'Cleaned Data'!L210</f>
        <v>None</v>
      </c>
      <c r="T210" s="5" t="str">
        <f>'Cleaned Data'!M210</f>
        <v>None</v>
      </c>
      <c r="U210" s="5" t="str">
        <f>'Cleaned Data'!N210</f>
        <v>Q235</v>
      </c>
      <c r="V210" s="5" t="str">
        <f>'Cleaned Data'!O210</f>
        <v>Refilwe Sithole</v>
      </c>
      <c r="W210" s="4" t="str">
        <f>'Cleaned Data'!P210</f>
        <v>None</v>
      </c>
      <c r="X210" s="5" t="str">
        <f>'Cleaned Data'!Q210</f>
        <v>Client To Return With Proof Of Residence</v>
      </c>
    </row>
    <row r="211" spans="1:24" x14ac:dyDescent="0.3">
      <c r="A211" s="5" t="str">
        <f>'Cleaned Data'!A211</f>
        <v>DHA-000557</v>
      </c>
      <c r="B211" s="4">
        <f>'Cleaned Data'!B211</f>
        <v>46007</v>
      </c>
      <c r="C211" s="6">
        <f t="shared" si="21"/>
        <v>16</v>
      </c>
      <c r="D211" s="6">
        <f t="shared" si="22"/>
        <v>12</v>
      </c>
      <c r="E211" s="6">
        <f t="shared" si="23"/>
        <v>2025</v>
      </c>
      <c r="F211" s="5" t="str">
        <f t="shared" si="24"/>
        <v>Home Affairs</v>
      </c>
      <c r="G211" s="5" t="str">
        <f>'Cleaned Data'!C211</f>
        <v>Home Affairs - Death Certificate</v>
      </c>
      <c r="H211" s="5" t="str">
        <f t="shared" si="25"/>
        <v xml:space="preserve"> Death Certificate</v>
      </c>
      <c r="I211" s="5" t="str">
        <f t="shared" si="26"/>
        <v>Sharpeville</v>
      </c>
      <c r="J211" s="5" t="str">
        <f>'Cleaned Data'!D211</f>
        <v>Sharpeville Clinic</v>
      </c>
      <c r="K211" s="5" t="str">
        <f>'Cleaned Data'!E211</f>
        <v>Elizabeth Van Der Merwe</v>
      </c>
      <c r="L211" s="6">
        <f>'Cleaned Data'!F211</f>
        <v>9210000000000</v>
      </c>
      <c r="M211" s="4">
        <f>'Cleaned Data'!G211</f>
        <v>33890</v>
      </c>
      <c r="N211" s="5" t="str">
        <f>'Cleaned Data'!H211</f>
        <v>None</v>
      </c>
      <c r="O211" s="8" t="str">
        <f>'Cleaned Data'!I211</f>
        <v>080 683 0392</v>
      </c>
      <c r="P211" s="5" t="str">
        <f>'Cleaned Data'!J211</f>
        <v>Ward 6</v>
      </c>
      <c r="Q211" s="5" t="str">
        <f t="shared" si="27"/>
        <v>Formal Settlement</v>
      </c>
      <c r="R211" s="5" t="str">
        <f>'Cleaned Data'!K211</f>
        <v>None</v>
      </c>
      <c r="S211" s="5" t="str">
        <f>'Cleaned Data'!L211</f>
        <v>Incomplete - Missing Proof Of Residence</v>
      </c>
      <c r="T211" s="5" t="str">
        <f>'Cleaned Data'!M211</f>
        <v>Awaiting Documents</v>
      </c>
      <c r="U211" s="5" t="str">
        <f>'Cleaned Data'!N211</f>
        <v>Q018</v>
      </c>
      <c r="V211" s="5" t="str">
        <f>'Cleaned Data'!O211</f>
        <v>Werner Sithole</v>
      </c>
      <c r="W211" s="4" t="str">
        <f>'Cleaned Data'!P211</f>
        <v>None</v>
      </c>
      <c r="X211" s="5" t="str">
        <f>'Cleaned Data'!Q211</f>
        <v>Grant Payment Query - Referred To Sassa Call Centre</v>
      </c>
    </row>
    <row r="212" spans="1:24" x14ac:dyDescent="0.3">
      <c r="A212" s="5" t="str">
        <f>'Cleaned Data'!A212</f>
        <v>DHA-000859</v>
      </c>
      <c r="B212" s="4">
        <f>'Cleaned Data'!B212</f>
        <v>46058</v>
      </c>
      <c r="C212" s="6">
        <f t="shared" si="21"/>
        <v>5</v>
      </c>
      <c r="D212" s="6">
        <f t="shared" si="22"/>
        <v>2</v>
      </c>
      <c r="E212" s="6">
        <f t="shared" si="23"/>
        <v>2026</v>
      </c>
      <c r="F212" s="5" t="str">
        <f t="shared" si="24"/>
        <v>Home Affairs</v>
      </c>
      <c r="G212" s="5" t="str">
        <f>'Cleaned Data'!C212</f>
        <v>Home Affairs - ID Application</v>
      </c>
      <c r="H212" s="5" t="str">
        <f t="shared" si="25"/>
        <v xml:space="preserve"> ID Application</v>
      </c>
      <c r="I212" s="5" t="str">
        <f t="shared" si="26"/>
        <v>Sasolburg</v>
      </c>
      <c r="J212" s="5" t="str">
        <f>'Cleaned Data'!D212</f>
        <v>Sasolburg Home Affairs</v>
      </c>
      <c r="K212" s="5" t="str">
        <f>'Cleaned Data'!E212</f>
        <v>Sizwe Dlamini</v>
      </c>
      <c r="L212" s="6">
        <f>'Cleaned Data'!F212</f>
        <v>7010000000000</v>
      </c>
      <c r="M212" s="4">
        <f>'Cleaned Data'!G212</f>
        <v>25921</v>
      </c>
      <c r="N212" s="5" t="str">
        <f>'Cleaned Data'!H212</f>
        <v>Male</v>
      </c>
      <c r="O212" s="8" t="str">
        <f>'Cleaned Data'!I212</f>
        <v>070 907 1269</v>
      </c>
      <c r="P212" s="5" t="str">
        <f>'Cleaned Data'!J212</f>
        <v>Ward 4</v>
      </c>
      <c r="Q212" s="5" t="str">
        <f t="shared" si="27"/>
        <v>Formal Settlement</v>
      </c>
      <c r="R212" s="5" t="str">
        <f>'Cleaned Data'!K212</f>
        <v>None</v>
      </c>
      <c r="S212" s="5" t="str">
        <f>'Cleaned Data'!L212</f>
        <v>Complete</v>
      </c>
      <c r="T212" s="5" t="str">
        <f>'Cleaned Data'!M212</f>
        <v>Captured</v>
      </c>
      <c r="U212" s="5" t="str">
        <f>'Cleaned Data'!N212</f>
        <v>Q057</v>
      </c>
      <c r="V212" s="5" t="str">
        <f>'Cleaned Data'!O212</f>
        <v>Zanele Radebe</v>
      </c>
      <c r="W212" s="4" t="str">
        <f>'Cleaned Data'!P212</f>
        <v>None</v>
      </c>
      <c r="X212" s="5" t="str">
        <f>'Cleaned Data'!Q212</f>
        <v>System Offline - Captured Manually, Will Upload Later</v>
      </c>
    </row>
    <row r="213" spans="1:24" x14ac:dyDescent="0.3">
      <c r="A213" s="5" t="str">
        <f>'Cleaned Data'!A213</f>
        <v>CLN-000396</v>
      </c>
      <c r="B213" s="4">
        <f>'Cleaned Data'!B213</f>
        <v>46174</v>
      </c>
      <c r="C213" s="6">
        <f t="shared" si="21"/>
        <v>1</v>
      </c>
      <c r="D213" s="6">
        <f t="shared" si="22"/>
        <v>6</v>
      </c>
      <c r="E213" s="6">
        <f t="shared" si="23"/>
        <v>2026</v>
      </c>
      <c r="F213" s="5" t="str">
        <f t="shared" si="24"/>
        <v>Clinic</v>
      </c>
      <c r="G213" s="5" t="str">
        <f>'Cleaned Data'!C213</f>
        <v>Clinic - Immunisation</v>
      </c>
      <c r="H213" s="5" t="str">
        <f t="shared" si="25"/>
        <v xml:space="preserve"> Immunisation</v>
      </c>
      <c r="I213" s="5" t="str">
        <f t="shared" si="26"/>
        <v>Vereeniging</v>
      </c>
      <c r="J213" s="5" t="str">
        <f>'Cleaned Data'!D213</f>
        <v>Vereeniging Home Affairs</v>
      </c>
      <c r="K213" s="5" t="str">
        <f>'Cleaned Data'!E213</f>
        <v>Sipho Van Der Merwe</v>
      </c>
      <c r="L213" s="6">
        <f>'Cleaned Data'!F213</f>
        <v>2600000000000</v>
      </c>
      <c r="M213" s="4" t="str">
        <f>'Cleaned Data'!G213</f>
        <v>None</v>
      </c>
      <c r="N213" s="5" t="str">
        <f>'Cleaned Data'!H213</f>
        <v>Female</v>
      </c>
      <c r="O213" s="8" t="str">
        <f>'Cleaned Data'!I213</f>
        <v>078 754 9235</v>
      </c>
      <c r="P213" s="5" t="str">
        <f>'Cleaned Data'!J213</f>
        <v>Ward 3 (Informal Settlement)</v>
      </c>
      <c r="Q213" s="5" t="str">
        <f t="shared" si="27"/>
        <v>Informal Settlement</v>
      </c>
      <c r="R213" s="5" t="str">
        <f>'Cleaned Data'!K213</f>
        <v>None</v>
      </c>
      <c r="S213" s="5" t="str">
        <f>'Cleaned Data'!L213</f>
        <v>Rejected</v>
      </c>
      <c r="T213" s="5" t="str">
        <f>'Cleaned Data'!M213</f>
        <v>Re-opened</v>
      </c>
      <c r="U213" s="5" t="str">
        <f>'Cleaned Data'!N213</f>
        <v>Q087</v>
      </c>
      <c r="V213" s="5" t="str">
        <f>'Cleaned Data'!O213</f>
        <v>Lerato Coetzee</v>
      </c>
      <c r="W213" s="4" t="str">
        <f>'Cleaned Data'!P213</f>
        <v>None</v>
      </c>
      <c r="X213" s="5" t="str">
        <f>'Cleaned Data'!Q213</f>
        <v>None</v>
      </c>
    </row>
    <row r="214" spans="1:24" x14ac:dyDescent="0.3">
      <c r="A214" s="5" t="str">
        <f>'Cleaned Data'!A214</f>
        <v>DHA-000896</v>
      </c>
      <c r="B214" s="4">
        <f>'Cleaned Data'!B214</f>
        <v>46006</v>
      </c>
      <c r="C214" s="6">
        <f t="shared" si="21"/>
        <v>15</v>
      </c>
      <c r="D214" s="6">
        <f t="shared" si="22"/>
        <v>12</v>
      </c>
      <c r="E214" s="6">
        <f t="shared" si="23"/>
        <v>2025</v>
      </c>
      <c r="F214" s="5" t="str">
        <f t="shared" si="24"/>
        <v>Home Affairs</v>
      </c>
      <c r="G214" s="5" t="str">
        <f>'Cleaned Data'!C214</f>
        <v>Home Affairs - Death Certificate</v>
      </c>
      <c r="H214" s="5" t="str">
        <f t="shared" si="25"/>
        <v xml:space="preserve"> Death Certificate</v>
      </c>
      <c r="I214" s="5" t="str">
        <f t="shared" si="26"/>
        <v>Vereeniging</v>
      </c>
      <c r="J214" s="5" t="str">
        <f>'Cleaned Data'!D214</f>
        <v>Vereeniging Home Affairs</v>
      </c>
      <c r="K214" s="5" t="str">
        <f>'Cleaned Data'!E214</f>
        <v>Mandla Dlamini</v>
      </c>
      <c r="L214" s="6">
        <f>'Cleaned Data'!F214</f>
        <v>7800000000000</v>
      </c>
      <c r="M214" s="4">
        <f>'Cleaned Data'!G214</f>
        <v>28563</v>
      </c>
      <c r="N214" s="5" t="str">
        <f>'Cleaned Data'!H214</f>
        <v>Male</v>
      </c>
      <c r="O214" s="8" t="str">
        <f>'Cleaned Data'!I214</f>
        <v>077 400 5134</v>
      </c>
      <c r="P214" s="5" t="str">
        <f>'Cleaned Data'!J214</f>
        <v>Ward 12</v>
      </c>
      <c r="Q214" s="5" t="str">
        <f t="shared" si="27"/>
        <v>Formal Settlement</v>
      </c>
      <c r="R214" s="5" t="str">
        <f>'Cleaned Data'!K214</f>
        <v>None</v>
      </c>
      <c r="S214" s="5" t="str">
        <f>'Cleaned Data'!L214</f>
        <v>Incomplete - Missing ID Copy</v>
      </c>
      <c r="T214" s="5" t="str">
        <f>'Cleaned Data'!M214</f>
        <v>Captured</v>
      </c>
      <c r="U214" s="5" t="str">
        <f>'Cleaned Data'!N214</f>
        <v>Q030</v>
      </c>
      <c r="V214" s="5" t="str">
        <f>'Cleaned Data'!O214</f>
        <v>Marius Swart</v>
      </c>
      <c r="W214" s="4">
        <f>'Cleaned Data'!P214</f>
        <v>46023</v>
      </c>
      <c r="X214" s="5" t="str">
        <f>'Cleaned Data'!Q214</f>
        <v>Follow-Up Call Required To Confirm Banking Details</v>
      </c>
    </row>
    <row r="215" spans="1:24" x14ac:dyDescent="0.3">
      <c r="A215" s="5" t="str">
        <f>'Cleaned Data'!A215</f>
        <v>DHA-000638</v>
      </c>
      <c r="B215" s="4">
        <f>'Cleaned Data'!B215</f>
        <v>46135</v>
      </c>
      <c r="C215" s="6">
        <f t="shared" si="21"/>
        <v>23</v>
      </c>
      <c r="D215" s="6">
        <f t="shared" si="22"/>
        <v>4</v>
      </c>
      <c r="E215" s="6">
        <f t="shared" si="23"/>
        <v>2026</v>
      </c>
      <c r="F215" s="5" t="str">
        <f t="shared" si="24"/>
        <v>Home Affairs</v>
      </c>
      <c r="G215" s="5" t="str">
        <f>'Cleaned Data'!C215</f>
        <v>Home Affairs - Birth Certificate</v>
      </c>
      <c r="H215" s="5" t="str">
        <f t="shared" si="25"/>
        <v xml:space="preserve"> Birth Certificate</v>
      </c>
      <c r="I215" s="5" t="str">
        <f t="shared" si="26"/>
        <v>Boipatong</v>
      </c>
      <c r="J215" s="5" t="str">
        <f>'Cleaned Data'!D215</f>
        <v>Boipatong Clinic</v>
      </c>
      <c r="K215" s="5" t="str">
        <f>'Cleaned Data'!E215</f>
        <v>Refilwe Nkosi</v>
      </c>
      <c r="L215" s="6">
        <f>'Cleaned Data'!F215</f>
        <v>5410000000000</v>
      </c>
      <c r="M215" s="4">
        <f>'Cleaned Data'!G215</f>
        <v>19902</v>
      </c>
      <c r="N215" s="5" t="str">
        <f>'Cleaned Data'!H215</f>
        <v>Female</v>
      </c>
      <c r="O215" s="8" t="str">
        <f>'Cleaned Data'!I215</f>
        <v>072 388 6369</v>
      </c>
      <c r="P215" s="5" t="str">
        <f>'Cleaned Data'!J215</f>
        <v>Ward 3 (Informal Settlement)</v>
      </c>
      <c r="Q215" s="5" t="str">
        <f t="shared" si="27"/>
        <v>Informal Settlement</v>
      </c>
      <c r="R215" s="5" t="str">
        <f>'Cleaned Data'!K215</f>
        <v>None</v>
      </c>
      <c r="S215" s="5" t="str">
        <f>'Cleaned Data'!L215</f>
        <v>Under Review</v>
      </c>
      <c r="T215" s="5" t="str">
        <f>'Cleaned Data'!M215</f>
        <v>Awaiting Documents</v>
      </c>
      <c r="U215" s="5" t="str">
        <f>'Cleaned Data'!N215</f>
        <v>Q093</v>
      </c>
      <c r="V215" s="5" t="str">
        <f>'Cleaned Data'!O215</f>
        <v>None</v>
      </c>
      <c r="W215" s="4" t="str">
        <f>'Cleaned Data'!P215</f>
        <v>None</v>
      </c>
      <c r="X215" s="5" t="str">
        <f>'Cleaned Data'!Q215</f>
        <v>Incorrect ID Number Provided Initially, Corrected</v>
      </c>
    </row>
    <row r="216" spans="1:24" x14ac:dyDescent="0.3">
      <c r="A216" s="5" t="str">
        <f>'Cleaned Data'!A216</f>
        <v>DHA-000962</v>
      </c>
      <c r="B216" s="4">
        <f>'Cleaned Data'!B216</f>
        <v>46002</v>
      </c>
      <c r="C216" s="6">
        <f t="shared" si="21"/>
        <v>11</v>
      </c>
      <c r="D216" s="6">
        <f t="shared" si="22"/>
        <v>12</v>
      </c>
      <c r="E216" s="6">
        <f t="shared" si="23"/>
        <v>2025</v>
      </c>
      <c r="F216" s="5" t="str">
        <f t="shared" si="24"/>
        <v>Home Affairs</v>
      </c>
      <c r="G216" s="5" t="str">
        <f>'Cleaned Data'!C216</f>
        <v>Home Affairs - ID Application</v>
      </c>
      <c r="H216" s="5" t="str">
        <f t="shared" si="25"/>
        <v xml:space="preserve"> ID Application</v>
      </c>
      <c r="I216" s="5" t="str">
        <f t="shared" si="26"/>
        <v>Vereeniging</v>
      </c>
      <c r="J216" s="5" t="str">
        <f>'Cleaned Data'!D216</f>
        <v>Vereeniging Home Affairs</v>
      </c>
      <c r="K216" s="5" t="str">
        <f>'Cleaned Data'!E216</f>
        <v>Thabo Dlamini</v>
      </c>
      <c r="L216" s="6" t="str">
        <f>'Cleaned Data'!F216</f>
        <v>ID not provided</v>
      </c>
      <c r="M216" s="4">
        <f>'Cleaned Data'!G216</f>
        <v>34391</v>
      </c>
      <c r="N216" s="5" t="str">
        <f>'Cleaned Data'!H216</f>
        <v>Female</v>
      </c>
      <c r="O216" s="8" t="str">
        <f>'Cleaned Data'!I216</f>
        <v>062 478 4027</v>
      </c>
      <c r="P216" s="5" t="str">
        <f>'Cleaned Data'!J216</f>
        <v>Ward 13</v>
      </c>
      <c r="Q216" s="5" t="str">
        <f t="shared" si="27"/>
        <v>Formal Settlement</v>
      </c>
      <c r="R216" s="5" t="str">
        <f>'Cleaned Data'!K216</f>
        <v>None</v>
      </c>
      <c r="S216" s="5" t="str">
        <f>'Cleaned Data'!L216</f>
        <v>Rejected</v>
      </c>
      <c r="T216" s="5" t="str">
        <f>'Cleaned Data'!M216</f>
        <v>Captured</v>
      </c>
      <c r="U216" s="5" t="str">
        <f>'Cleaned Data'!N216</f>
        <v>Q126</v>
      </c>
      <c r="V216" s="5" t="str">
        <f>'Cleaned Data'!O216</f>
        <v>Busisiwe Mahlangu</v>
      </c>
      <c r="W216" s="4" t="str">
        <f>'Cleaned Data'!P216</f>
        <v>None</v>
      </c>
      <c r="X216" s="5" t="str">
        <f>'Cleaned Data'!Q216</f>
        <v>Follow-Up Call Required To Confirm Banking Details</v>
      </c>
    </row>
    <row r="217" spans="1:24" x14ac:dyDescent="0.3">
      <c r="A217" s="5" t="str">
        <f>'Cleaned Data'!A217</f>
        <v>SASSA-000635</v>
      </c>
      <c r="B217" s="4">
        <f>'Cleaned Data'!B217</f>
        <v>46073</v>
      </c>
      <c r="C217" s="6">
        <f t="shared" si="21"/>
        <v>20</v>
      </c>
      <c r="D217" s="6">
        <f t="shared" si="22"/>
        <v>2</v>
      </c>
      <c r="E217" s="6">
        <f t="shared" si="23"/>
        <v>2026</v>
      </c>
      <c r="F217" s="5" t="str">
        <f t="shared" si="24"/>
        <v>SASSA</v>
      </c>
      <c r="G217" s="5" t="str">
        <f>'Cleaned Data'!C217</f>
        <v>SASSA - Grant Status Enquiry</v>
      </c>
      <c r="H217" s="5" t="str">
        <f t="shared" si="25"/>
        <v xml:space="preserve"> Grant Status Enquiry</v>
      </c>
      <c r="I217" s="5" t="str">
        <f t="shared" si="26"/>
        <v>Sasolburg</v>
      </c>
      <c r="J217" s="5" t="str">
        <f>'Cleaned Data'!D217</f>
        <v>Sasolburg Home Affairs</v>
      </c>
      <c r="K217" s="5" t="str">
        <f>'Cleaned Data'!E217</f>
        <v>Sipho Mokgadi</v>
      </c>
      <c r="L217" s="6">
        <f>'Cleaned Data'!F217</f>
        <v>9400000000000</v>
      </c>
      <c r="M217" s="4">
        <f>'Cleaned Data'!G217</f>
        <v>34347</v>
      </c>
      <c r="N217" s="5" t="str">
        <f>'Cleaned Data'!H217</f>
        <v>Male</v>
      </c>
      <c r="O217" s="8" t="str">
        <f>'Cleaned Data'!I217</f>
        <v>070 142 4146</v>
      </c>
      <c r="P217" s="5" t="str">
        <f>'Cleaned Data'!J217</f>
        <v>Ward 20</v>
      </c>
      <c r="Q217" s="5" t="str">
        <f t="shared" si="27"/>
        <v>Formal Settlement</v>
      </c>
      <c r="R217" s="5" t="str">
        <f>'Cleaned Data'!K217</f>
        <v>Older Persons Grant</v>
      </c>
      <c r="S217" s="5" t="str">
        <f>'Cleaned Data'!L217</f>
        <v>Under Review</v>
      </c>
      <c r="T217" s="5" t="str">
        <f>'Cleaned Data'!M217</f>
        <v>Escalated</v>
      </c>
      <c r="U217" s="5" t="str">
        <f>'Cleaned Data'!N217</f>
        <v>Q200</v>
      </c>
      <c r="V217" s="5" t="str">
        <f>'Cleaned Data'!O217</f>
        <v>Marius Sithole</v>
      </c>
      <c r="W217" s="4" t="str">
        <f>'Cleaned Data'!P217</f>
        <v>None</v>
      </c>
      <c r="X217" s="5" t="str">
        <f>'Cleaned Data'!Q217</f>
        <v>None</v>
      </c>
    </row>
    <row r="218" spans="1:24" x14ac:dyDescent="0.3">
      <c r="A218" s="5" t="str">
        <f>'Cleaned Data'!A218</f>
        <v>DHA-000098</v>
      </c>
      <c r="B218" s="4">
        <f>'Cleaned Data'!B218</f>
        <v>46065</v>
      </c>
      <c r="C218" s="6">
        <f t="shared" si="21"/>
        <v>12</v>
      </c>
      <c r="D218" s="6">
        <f t="shared" si="22"/>
        <v>2</v>
      </c>
      <c r="E218" s="6">
        <f t="shared" si="23"/>
        <v>2026</v>
      </c>
      <c r="F218" s="5" t="str">
        <f t="shared" si="24"/>
        <v>Home Affairs</v>
      </c>
      <c r="G218" s="5" t="str">
        <f>'Cleaned Data'!C218</f>
        <v>Home Affairs - ID Application</v>
      </c>
      <c r="H218" s="5" t="str">
        <f t="shared" si="25"/>
        <v xml:space="preserve"> ID Application</v>
      </c>
      <c r="I218" s="5" t="str">
        <f t="shared" si="26"/>
        <v>Sasolburg</v>
      </c>
      <c r="J218" s="5" t="str">
        <f>'Cleaned Data'!D218</f>
        <v>Sasolburg Home Affairs</v>
      </c>
      <c r="K218" s="5" t="str">
        <f>'Cleaned Data'!E218</f>
        <v>Willem Nkosi</v>
      </c>
      <c r="L218" s="6">
        <f>'Cleaned Data'!F218</f>
        <v>5310000000000</v>
      </c>
      <c r="M218" s="4">
        <f>'Cleaned Data'!G218</f>
        <v>19638</v>
      </c>
      <c r="N218" s="5" t="str">
        <f>'Cleaned Data'!H218</f>
        <v>Female</v>
      </c>
      <c r="O218" s="8" t="str">
        <f>'Cleaned Data'!I218</f>
        <v>076 966 5244</v>
      </c>
      <c r="P218" s="5" t="str">
        <f>'Cleaned Data'!J218</f>
        <v>Ward 1</v>
      </c>
      <c r="Q218" s="5" t="str">
        <f t="shared" si="27"/>
        <v>Formal Settlement</v>
      </c>
      <c r="R218" s="5" t="str">
        <f>'Cleaned Data'!K218</f>
        <v>None</v>
      </c>
      <c r="S218" s="5" t="str">
        <f>'Cleaned Data'!L218</f>
        <v>Incomplete - Missing Proof Of Residence</v>
      </c>
      <c r="T218" s="5" t="str">
        <f>'Cleaned Data'!M218</f>
        <v>Resolved</v>
      </c>
      <c r="U218" s="5" t="str">
        <f>'Cleaned Data'!N218</f>
        <v>Q128</v>
      </c>
      <c r="V218" s="5" t="str">
        <f>'Cleaned Data'!O218</f>
        <v>Andries Meyer</v>
      </c>
      <c r="W218" s="4" t="str">
        <f>'Cleaned Data'!P218</f>
        <v>None</v>
      </c>
      <c r="X218" s="5" t="str">
        <f>'Cleaned Data'!Q218</f>
        <v>Biometric Capture Failed, Rescheduled</v>
      </c>
    </row>
    <row r="219" spans="1:24" x14ac:dyDescent="0.3">
      <c r="A219" s="5" t="str">
        <f>'Cleaned Data'!A219</f>
        <v>DHA-000268</v>
      </c>
      <c r="B219" s="4">
        <f>'Cleaned Data'!B219</f>
        <v>46170</v>
      </c>
      <c r="C219" s="6">
        <f t="shared" si="21"/>
        <v>28</v>
      </c>
      <c r="D219" s="6">
        <f t="shared" si="22"/>
        <v>5</v>
      </c>
      <c r="E219" s="6">
        <f t="shared" si="23"/>
        <v>2026</v>
      </c>
      <c r="F219" s="5" t="str">
        <f t="shared" si="24"/>
        <v>Home Affairs</v>
      </c>
      <c r="G219" s="5" t="str">
        <f>'Cleaned Data'!C219</f>
        <v>Home Affairs - ID Application</v>
      </c>
      <c r="H219" s="5" t="str">
        <f t="shared" si="25"/>
        <v xml:space="preserve"> ID Application</v>
      </c>
      <c r="I219" s="5" t="str">
        <f t="shared" si="26"/>
        <v>Emfuleni</v>
      </c>
      <c r="J219" s="5" t="str">
        <f>'Cleaned Data'!D219</f>
        <v>Emfuleni Municipal Office</v>
      </c>
      <c r="K219" s="5" t="str">
        <f>'Cleaned Data'!E219</f>
        <v>Grace Pretorius</v>
      </c>
      <c r="L219" s="6">
        <f>'Cleaned Data'!F219</f>
        <v>9210000000000</v>
      </c>
      <c r="M219" s="4">
        <f>'Cleaned Data'!G219</f>
        <v>33795</v>
      </c>
      <c r="N219" s="5" t="str">
        <f>'Cleaned Data'!H219</f>
        <v>Male</v>
      </c>
      <c r="O219" s="8" t="str">
        <f>'Cleaned Data'!I219</f>
        <v>081 768 6832</v>
      </c>
      <c r="P219" s="5" t="str">
        <f>'Cleaned Data'!J219</f>
        <v>Ward 1</v>
      </c>
      <c r="Q219" s="5" t="str">
        <f t="shared" si="27"/>
        <v>Formal Settlement</v>
      </c>
      <c r="R219" s="5" t="str">
        <f>'Cleaned Data'!K219</f>
        <v>None</v>
      </c>
      <c r="S219" s="5" t="str">
        <f>'Cleaned Data'!L219</f>
        <v>Complete</v>
      </c>
      <c r="T219" s="5" t="str">
        <f>'Cleaned Data'!M219</f>
        <v>None</v>
      </c>
      <c r="U219" s="5" t="str">
        <f>'Cleaned Data'!N219</f>
        <v>Q291</v>
      </c>
      <c r="V219" s="5" t="str">
        <f>'Cleaned Data'!O219</f>
        <v>Marius Sithole</v>
      </c>
      <c r="W219" s="4" t="str">
        <f>'Cleaned Data'!P219</f>
        <v>None</v>
      </c>
      <c r="X219" s="5" t="str">
        <f>'Cleaned Data'!Q219</f>
        <v>Home Affairs System Down For Maintenance During Visit</v>
      </c>
    </row>
    <row r="220" spans="1:24" x14ac:dyDescent="0.3">
      <c r="A220" s="5" t="str">
        <f>'Cleaned Data'!A220</f>
        <v>CLN-000247</v>
      </c>
      <c r="B220" s="4">
        <f>'Cleaned Data'!B220</f>
        <v>46265</v>
      </c>
      <c r="C220" s="6">
        <f t="shared" si="21"/>
        <v>31</v>
      </c>
      <c r="D220" s="6">
        <f t="shared" si="22"/>
        <v>8</v>
      </c>
      <c r="E220" s="6">
        <f t="shared" si="23"/>
        <v>2026</v>
      </c>
      <c r="F220" s="5" t="str">
        <f t="shared" si="24"/>
        <v>Clinic</v>
      </c>
      <c r="G220" s="5" t="str">
        <f>'Cleaned Data'!C220</f>
        <v>Clinic - General Consultation</v>
      </c>
      <c r="H220" s="5" t="str">
        <f t="shared" si="25"/>
        <v xml:space="preserve"> General Consultation</v>
      </c>
      <c r="I220" s="5" t="str">
        <f t="shared" si="26"/>
        <v>Sharpeville</v>
      </c>
      <c r="J220" s="5" t="str">
        <f>'Cleaned Data'!D220</f>
        <v>Sharpeville Clinic</v>
      </c>
      <c r="K220" s="5" t="str">
        <f>'Cleaned Data'!E220</f>
        <v>Bongani Pretorius</v>
      </c>
      <c r="L220" s="6">
        <f>'Cleaned Data'!F220</f>
        <v>91121872860</v>
      </c>
      <c r="M220" s="4">
        <f>'Cleaned Data'!G220</f>
        <v>33590</v>
      </c>
      <c r="N220" s="5" t="str">
        <f>'Cleaned Data'!H220</f>
        <v>Male</v>
      </c>
      <c r="O220" s="8" t="str">
        <f>'Cleaned Data'!I220</f>
        <v>None</v>
      </c>
      <c r="P220" s="5" t="str">
        <f>'Cleaned Data'!J220</f>
        <v>Ward 18</v>
      </c>
      <c r="Q220" s="5" t="str">
        <f t="shared" si="27"/>
        <v>Formal Settlement</v>
      </c>
      <c r="R220" s="5" t="str">
        <f>'Cleaned Data'!K220</f>
        <v>None</v>
      </c>
      <c r="S220" s="5" t="str">
        <f>'Cleaned Data'!L220</f>
        <v>Incomplete - Missing Proof Of Residence</v>
      </c>
      <c r="T220" s="5" t="str">
        <f>'Cleaned Data'!M220</f>
        <v>Resolved</v>
      </c>
      <c r="U220" s="5" t="str">
        <f>'Cleaned Data'!N220</f>
        <v>Q145</v>
      </c>
      <c r="V220" s="5" t="str">
        <f>'Cleaned Data'!O220</f>
        <v>Refilwe Swart</v>
      </c>
      <c r="W220" s="4" t="str">
        <f>'Cleaned Data'!P220</f>
        <v>None</v>
      </c>
      <c r="X220" s="5" t="str">
        <f>'Cleaned Data'!Q220</f>
        <v>Incorrect ID Number Provided Initially, Corrected</v>
      </c>
    </row>
    <row r="221" spans="1:24" x14ac:dyDescent="0.3">
      <c r="A221" s="5" t="str">
        <f>'Cleaned Data'!A221</f>
        <v>MUN-000495</v>
      </c>
      <c r="B221" s="4">
        <f>'Cleaned Data'!B221</f>
        <v>46241</v>
      </c>
      <c r="C221" s="6">
        <f t="shared" si="21"/>
        <v>7</v>
      </c>
      <c r="D221" s="6">
        <f t="shared" si="22"/>
        <v>8</v>
      </c>
      <c r="E221" s="6">
        <f t="shared" si="23"/>
        <v>2026</v>
      </c>
      <c r="F221" s="5" t="str">
        <f t="shared" si="24"/>
        <v>Municipal</v>
      </c>
      <c r="G221" s="5" t="str">
        <f>'Cleaned Data'!C221</f>
        <v>Municipal - Service Request</v>
      </c>
      <c r="H221" s="5" t="str">
        <f t="shared" si="25"/>
        <v xml:space="preserve"> Service Request</v>
      </c>
      <c r="I221" s="5" t="str">
        <f t="shared" si="26"/>
        <v>Vereeniging</v>
      </c>
      <c r="J221" s="5" t="str">
        <f>'Cleaned Data'!D221</f>
        <v>Vereeniging Home Affairs</v>
      </c>
      <c r="K221" s="5" t="str">
        <f>'Cleaned Data'!E221</f>
        <v>Grace Radebe</v>
      </c>
      <c r="L221" s="6">
        <f>'Cleaned Data'!F221</f>
        <v>8800000000000</v>
      </c>
      <c r="M221" s="4" t="str">
        <f>'Cleaned Data'!G221</f>
        <v>None</v>
      </c>
      <c r="N221" s="5" t="str">
        <f>'Cleaned Data'!H221</f>
        <v>Female</v>
      </c>
      <c r="O221" s="8" t="str">
        <f>'Cleaned Data'!I221</f>
        <v>061 388 2259</v>
      </c>
      <c r="P221" s="5" t="str">
        <f>'Cleaned Data'!J221</f>
        <v>Ward 11</v>
      </c>
      <c r="Q221" s="5" t="str">
        <f t="shared" si="27"/>
        <v>Formal Settlement</v>
      </c>
      <c r="R221" s="5" t="str">
        <f>'Cleaned Data'!K221</f>
        <v>None</v>
      </c>
      <c r="S221" s="5" t="str">
        <f>'Cleaned Data'!L221</f>
        <v>Complete</v>
      </c>
      <c r="T221" s="5" t="str">
        <f>'Cleaned Data'!M221</f>
        <v>Escalated</v>
      </c>
      <c r="U221" s="5" t="str">
        <f>'Cleaned Data'!N221</f>
        <v>Q247</v>
      </c>
      <c r="V221" s="5" t="str">
        <f>'Cleaned Data'!O221</f>
        <v>Deon Khumalo</v>
      </c>
      <c r="W221" s="4" t="str">
        <f>'Cleaned Data'!P221</f>
        <v>None</v>
      </c>
      <c r="X221" s="5" t="str">
        <f>'Cleaned Data'!Q221</f>
        <v>None</v>
      </c>
    </row>
    <row r="222" spans="1:24" x14ac:dyDescent="0.3">
      <c r="A222" s="5" t="str">
        <f>'Cleaned Data'!A222</f>
        <v>DHA-000489</v>
      </c>
      <c r="B222" s="4">
        <f>'Cleaned Data'!B222</f>
        <v>46205</v>
      </c>
      <c r="C222" s="6">
        <f t="shared" si="21"/>
        <v>2</v>
      </c>
      <c r="D222" s="6">
        <f t="shared" si="22"/>
        <v>7</v>
      </c>
      <c r="E222" s="6">
        <f t="shared" si="23"/>
        <v>2026</v>
      </c>
      <c r="F222" s="5" t="str">
        <f t="shared" si="24"/>
        <v>Home Affairs</v>
      </c>
      <c r="G222" s="5" t="str">
        <f>'Cleaned Data'!C222</f>
        <v>Home Affairs - ID Application</v>
      </c>
      <c r="H222" s="5" t="str">
        <f t="shared" si="25"/>
        <v xml:space="preserve"> ID Application</v>
      </c>
      <c r="I222" s="5" t="str">
        <f t="shared" si="26"/>
        <v>Emfuleni</v>
      </c>
      <c r="J222" s="5" t="str">
        <f>'Cleaned Data'!D222</f>
        <v>Emfuleni Municipal Office</v>
      </c>
      <c r="K222" s="5" t="str">
        <f>'Cleaned Data'!E222</f>
        <v>Anna Kruger</v>
      </c>
      <c r="L222" s="6">
        <f>'Cleaned Data'!F222</f>
        <v>9910000000000</v>
      </c>
      <c r="M222" s="4">
        <f>'Cleaned Data'!G222</f>
        <v>36514</v>
      </c>
      <c r="N222" s="5" t="str">
        <f>'Cleaned Data'!H222</f>
        <v>Male</v>
      </c>
      <c r="O222" s="8" t="str">
        <f>'Cleaned Data'!I222</f>
        <v>072 501 0774</v>
      </c>
      <c r="P222" s="5" t="str">
        <f>'Cleaned Data'!J222</f>
        <v>Ward 3 (Informal Settlement)</v>
      </c>
      <c r="Q222" s="5" t="str">
        <f t="shared" si="27"/>
        <v>Informal Settlement</v>
      </c>
      <c r="R222" s="5" t="str">
        <f>'Cleaned Data'!K222</f>
        <v>None</v>
      </c>
      <c r="S222" s="5" t="str">
        <f>'Cleaned Data'!L222</f>
        <v>None</v>
      </c>
      <c r="T222" s="5" t="str">
        <f>'Cleaned Data'!M222</f>
        <v>Awaiting Documents</v>
      </c>
      <c r="U222" s="5" t="str">
        <f>'Cleaned Data'!N222</f>
        <v>Q276</v>
      </c>
      <c r="V222" s="5" t="str">
        <f>'Cleaned Data'!O222</f>
        <v>Chris Sithole</v>
      </c>
      <c r="W222" s="4" t="str">
        <f>'Cleaned Data'!P222</f>
        <v>None</v>
      </c>
      <c r="X222" s="5" t="str">
        <f>'Cleaned Data'!Q222</f>
        <v>Applicant Did Not Bring Required Supporting Documents</v>
      </c>
    </row>
    <row r="223" spans="1:24" x14ac:dyDescent="0.3">
      <c r="A223" s="5" t="str">
        <f>'Cleaned Data'!A223</f>
        <v>MUN-000410</v>
      </c>
      <c r="B223" s="4">
        <f>'Cleaned Data'!B223</f>
        <v>45983</v>
      </c>
      <c r="C223" s="6">
        <f t="shared" si="21"/>
        <v>22</v>
      </c>
      <c r="D223" s="6">
        <f t="shared" si="22"/>
        <v>11</v>
      </c>
      <c r="E223" s="6">
        <f t="shared" si="23"/>
        <v>2025</v>
      </c>
      <c r="F223" s="5" t="str">
        <f t="shared" si="24"/>
        <v>Municipal</v>
      </c>
      <c r="G223" s="5" t="str">
        <f>'Cleaned Data'!C223</f>
        <v>Municipal - Account Query</v>
      </c>
      <c r="H223" s="5" t="str">
        <f t="shared" si="25"/>
        <v xml:space="preserve"> Account Query</v>
      </c>
      <c r="I223" s="5" t="str">
        <f t="shared" si="26"/>
        <v>Vanderbijlpark</v>
      </c>
      <c r="J223" s="5" t="str">
        <f>'Cleaned Data'!D223</f>
        <v>Vanderbijlpark Home Affairs</v>
      </c>
      <c r="K223" s="5" t="str">
        <f>'Cleaned Data'!E223</f>
        <v>None</v>
      </c>
      <c r="L223" s="6">
        <f>'Cleaned Data'!F223</f>
        <v>8300000000000</v>
      </c>
      <c r="M223" s="4">
        <f>'Cleaned Data'!G223</f>
        <v>30391</v>
      </c>
      <c r="N223" s="5" t="str">
        <f>'Cleaned Data'!H223</f>
        <v>Male</v>
      </c>
      <c r="O223" s="8" t="str">
        <f>'Cleaned Data'!I223</f>
        <v>None</v>
      </c>
      <c r="P223" s="5" t="str">
        <f>'Cleaned Data'!J223</f>
        <v>Ward 23</v>
      </c>
      <c r="Q223" s="5" t="str">
        <f t="shared" si="27"/>
        <v>Formal Settlement</v>
      </c>
      <c r="R223" s="5" t="str">
        <f>'Cleaned Data'!K223</f>
        <v>None</v>
      </c>
      <c r="S223" s="5" t="str">
        <f>'Cleaned Data'!L223</f>
        <v>Approved</v>
      </c>
      <c r="T223" s="5" t="str">
        <f>'Cleaned Data'!M223</f>
        <v>Awaiting Documents</v>
      </c>
      <c r="U223" s="5" t="str">
        <f>'Cleaned Data'!N223</f>
        <v>Q168</v>
      </c>
      <c r="V223" s="5" t="str">
        <f>'Cleaned Data'!O223</f>
        <v>None</v>
      </c>
      <c r="W223" s="4" t="str">
        <f>'Cleaned Data'!P223</f>
        <v>None</v>
      </c>
      <c r="X223" s="5" t="str">
        <f>'Cleaned Data'!Q223</f>
        <v>Biometric Capture Failed, Rescheduled</v>
      </c>
    </row>
    <row r="224" spans="1:24" x14ac:dyDescent="0.3">
      <c r="A224" s="5" t="str">
        <f>'Cleaned Data'!A224</f>
        <v>CLN-000393</v>
      </c>
      <c r="B224" s="4">
        <f>'Cleaned Data'!B224</f>
        <v>46034</v>
      </c>
      <c r="C224" s="6">
        <f t="shared" si="21"/>
        <v>12</v>
      </c>
      <c r="D224" s="6">
        <f t="shared" si="22"/>
        <v>1</v>
      </c>
      <c r="E224" s="6">
        <f t="shared" si="23"/>
        <v>2026</v>
      </c>
      <c r="F224" s="5" t="str">
        <f t="shared" si="24"/>
        <v>Clinic</v>
      </c>
      <c r="G224" s="5" t="str">
        <f>'Cleaned Data'!C224</f>
        <v>Clinic - General Consultation</v>
      </c>
      <c r="H224" s="5" t="str">
        <f t="shared" si="25"/>
        <v xml:space="preserve"> General Consultation</v>
      </c>
      <c r="I224" s="5" t="str">
        <f t="shared" si="26"/>
        <v>Boipatong</v>
      </c>
      <c r="J224" s="5" t="str">
        <f>'Cleaned Data'!D224</f>
        <v>Boipatong Clinic</v>
      </c>
      <c r="K224" s="5" t="str">
        <f>'Cleaned Data'!E224</f>
        <v>Bongani Nkosi</v>
      </c>
      <c r="L224" s="6">
        <f>'Cleaned Data'!F224</f>
        <v>4710000000000</v>
      </c>
      <c r="M224" s="4">
        <f>'Cleaned Data'!G224</f>
        <v>17356</v>
      </c>
      <c r="N224" s="5" t="str">
        <f>'Cleaned Data'!H224</f>
        <v>Male</v>
      </c>
      <c r="O224" s="8" t="str">
        <f>'Cleaned Data'!I224</f>
        <v>076 635 0595</v>
      </c>
      <c r="P224" s="5" t="str">
        <f>'Cleaned Data'!J224</f>
        <v>Ward 19</v>
      </c>
      <c r="Q224" s="5" t="str">
        <f t="shared" si="27"/>
        <v>Formal Settlement</v>
      </c>
      <c r="R224" s="5" t="str">
        <f>'Cleaned Data'!K224</f>
        <v>None</v>
      </c>
      <c r="S224" s="5" t="str">
        <f>'Cleaned Data'!L224</f>
        <v>Complete</v>
      </c>
      <c r="T224" s="5" t="str">
        <f>'Cleaned Data'!M224</f>
        <v>Re-opened</v>
      </c>
      <c r="U224" s="5" t="str">
        <f>'Cleaned Data'!N224</f>
        <v>Q215</v>
      </c>
      <c r="V224" s="5" t="str">
        <f>'Cleaned Data'!O224</f>
        <v>Chris Swart</v>
      </c>
      <c r="W224" s="4" t="str">
        <f>'Cleaned Data'!P224</f>
        <v>None</v>
      </c>
      <c r="X224" s="5" t="str">
        <f>'Cleaned Data'!Q224</f>
        <v>System Offline - Captured Manually, Will Upload Later</v>
      </c>
    </row>
    <row r="225" spans="1:24" x14ac:dyDescent="0.3">
      <c r="A225" s="5" t="str">
        <f>'Cleaned Data'!A225</f>
        <v>SASSA-000757</v>
      </c>
      <c r="B225" s="4">
        <f>'Cleaned Data'!B225</f>
        <v>46128</v>
      </c>
      <c r="C225" s="6">
        <f t="shared" si="21"/>
        <v>16</v>
      </c>
      <c r="D225" s="6">
        <f t="shared" si="22"/>
        <v>4</v>
      </c>
      <c r="E225" s="6">
        <f t="shared" si="23"/>
        <v>2026</v>
      </c>
      <c r="F225" s="5" t="str">
        <f t="shared" si="24"/>
        <v>SASSA</v>
      </c>
      <c r="G225" s="5" t="str">
        <f>'Cleaned Data'!C225</f>
        <v>SASSA - Grant Application</v>
      </c>
      <c r="H225" s="5" t="str">
        <f t="shared" si="25"/>
        <v xml:space="preserve"> Grant Application</v>
      </c>
      <c r="I225" s="5" t="str">
        <f t="shared" si="26"/>
        <v>Emfuleni</v>
      </c>
      <c r="J225" s="5" t="str">
        <f>'Cleaned Data'!D225</f>
        <v>Emfuleni Municipal Office</v>
      </c>
      <c r="K225" s="5" t="str">
        <f>'Cleaned Data'!E225</f>
        <v>Tumelo Pretorius</v>
      </c>
      <c r="L225" s="6">
        <f>'Cleaned Data'!F225</f>
        <v>2210000000000</v>
      </c>
      <c r="M225" s="4">
        <f>'Cleaned Data'!G225</f>
        <v>44761</v>
      </c>
      <c r="N225" s="5" t="str">
        <f>'Cleaned Data'!H225</f>
        <v>None</v>
      </c>
      <c r="O225" s="8" t="str">
        <f>'Cleaned Data'!I225</f>
        <v>None</v>
      </c>
      <c r="P225" s="5" t="str">
        <f>'Cleaned Data'!J225</f>
        <v>Ward 14</v>
      </c>
      <c r="Q225" s="5" t="str">
        <f t="shared" si="27"/>
        <v>Formal Settlement</v>
      </c>
      <c r="R225" s="5" t="str">
        <f>'Cleaned Data'!K225</f>
        <v>Older Persons Grant</v>
      </c>
      <c r="S225" s="5" t="str">
        <f>'Cleaned Data'!L225</f>
        <v>Incomplete - Missing Proof Of Residence</v>
      </c>
      <c r="T225" s="5" t="str">
        <f>'Cleaned Data'!M225</f>
        <v>Closed</v>
      </c>
      <c r="U225" s="5" t="str">
        <f>'Cleaned Data'!N225</f>
        <v>Q118</v>
      </c>
      <c r="V225" s="5" t="str">
        <f>'Cleaned Data'!O225</f>
        <v>Werner Mahlangu</v>
      </c>
      <c r="W225" s="4">
        <f>'Cleaned Data'!P225</f>
        <v>46151</v>
      </c>
      <c r="X225" s="5" t="str">
        <f>'Cleaned Data'!Q225</f>
        <v>Record Incomplete - Contact Number Illegible On Form</v>
      </c>
    </row>
    <row r="226" spans="1:24" x14ac:dyDescent="0.3">
      <c r="A226" s="5" t="str">
        <f>'Cleaned Data'!A226</f>
        <v>SASSA-000432</v>
      </c>
      <c r="B226" s="4">
        <f>'Cleaned Data'!B226</f>
        <v>46106</v>
      </c>
      <c r="C226" s="6">
        <f t="shared" si="21"/>
        <v>25</v>
      </c>
      <c r="D226" s="6">
        <f t="shared" si="22"/>
        <v>3</v>
      </c>
      <c r="E226" s="6">
        <f t="shared" si="23"/>
        <v>2026</v>
      </c>
      <c r="F226" s="5" t="str">
        <f t="shared" si="24"/>
        <v>SASSA</v>
      </c>
      <c r="G226" s="5" t="str">
        <f>'Cleaned Data'!C226</f>
        <v>SASSA - Grant Application</v>
      </c>
      <c r="H226" s="5" t="str">
        <f t="shared" si="25"/>
        <v xml:space="preserve"> Grant Application</v>
      </c>
      <c r="I226" s="5" t="str">
        <f t="shared" si="26"/>
        <v>Sasolburg</v>
      </c>
      <c r="J226" s="5" t="str">
        <f>'Cleaned Data'!D226</f>
        <v>Sasolburg Home Affairs</v>
      </c>
      <c r="K226" s="5" t="str">
        <f>'Cleaned Data'!E226</f>
        <v>Thabo Steyn</v>
      </c>
      <c r="L226" s="6">
        <f>'Cleaned Data'!F226</f>
        <v>6410000000000</v>
      </c>
      <c r="M226" s="4">
        <f>'Cleaned Data'!G226</f>
        <v>23664</v>
      </c>
      <c r="N226" s="5" t="str">
        <f>'Cleaned Data'!H226</f>
        <v>Male</v>
      </c>
      <c r="O226" s="8" t="str">
        <f>'Cleaned Data'!I226</f>
        <v>079 429 7203</v>
      </c>
      <c r="P226" s="5" t="str">
        <f>'Cleaned Data'!J226</f>
        <v>Ward 13</v>
      </c>
      <c r="Q226" s="5" t="str">
        <f t="shared" si="27"/>
        <v>Formal Settlement</v>
      </c>
      <c r="R226" s="5" t="str">
        <f>'Cleaned Data'!K226</f>
        <v>Child Support Grant</v>
      </c>
      <c r="S226" s="5" t="str">
        <f>'Cleaned Data'!L226</f>
        <v>None</v>
      </c>
      <c r="T226" s="5" t="str">
        <f>'Cleaned Data'!M226</f>
        <v>Captured</v>
      </c>
      <c r="U226" s="5" t="str">
        <f>'Cleaned Data'!N226</f>
        <v>Q245</v>
      </c>
      <c r="V226" s="5" t="str">
        <f>'Cleaned Data'!O226</f>
        <v>Marius Mahlangu</v>
      </c>
      <c r="W226" s="4" t="str">
        <f>'Cleaned Data'!P226</f>
        <v>None</v>
      </c>
      <c r="X226" s="5" t="str">
        <f>'Cleaned Data'!Q226</f>
        <v>Client To Return With Proof Of Residence</v>
      </c>
    </row>
    <row r="227" spans="1:24" x14ac:dyDescent="0.3">
      <c r="A227" s="5" t="str">
        <f>'Cleaned Data'!A227</f>
        <v>DHA-000694</v>
      </c>
      <c r="B227" s="4">
        <f>'Cleaned Data'!B227</f>
        <v>45759</v>
      </c>
      <c r="C227" s="6">
        <f t="shared" si="21"/>
        <v>12</v>
      </c>
      <c r="D227" s="6">
        <f t="shared" si="22"/>
        <v>4</v>
      </c>
      <c r="E227" s="6">
        <f t="shared" si="23"/>
        <v>2025</v>
      </c>
      <c r="F227" s="5" t="str">
        <f t="shared" si="24"/>
        <v>Home Affairs</v>
      </c>
      <c r="G227" s="5" t="str">
        <f>'Cleaned Data'!C227</f>
        <v>Home Affairs - ID Application</v>
      </c>
      <c r="H227" s="5" t="str">
        <f t="shared" si="25"/>
        <v xml:space="preserve"> ID Application</v>
      </c>
      <c r="I227" s="5" t="str">
        <f t="shared" si="26"/>
        <v>Emfuleni</v>
      </c>
      <c r="J227" s="5" t="str">
        <f>'Cleaned Data'!D227</f>
        <v>Emfuleni Municipal Office</v>
      </c>
      <c r="K227" s="5" t="str">
        <f>'Cleaned Data'!E227</f>
        <v>Zodwa Kruger</v>
      </c>
      <c r="L227" s="6">
        <f>'Cleaned Data'!F227</f>
        <v>8310000000000</v>
      </c>
      <c r="M227" s="4">
        <f>'Cleaned Data'!G227</f>
        <v>30465</v>
      </c>
      <c r="N227" s="5" t="str">
        <f>'Cleaned Data'!H227</f>
        <v>Male</v>
      </c>
      <c r="O227" s="8" t="str">
        <f>'Cleaned Data'!I227</f>
        <v>065 446 5660</v>
      </c>
      <c r="P227" s="5" t="str">
        <f>'Cleaned Data'!J227</f>
        <v>Ward 11</v>
      </c>
      <c r="Q227" s="5" t="str">
        <f t="shared" si="27"/>
        <v>Formal Settlement</v>
      </c>
      <c r="R227" s="5" t="str">
        <f>'Cleaned Data'!K227</f>
        <v>None</v>
      </c>
      <c r="S227" s="5" t="str">
        <f>'Cleaned Data'!L227</f>
        <v>Complete</v>
      </c>
      <c r="T227" s="5" t="str">
        <f>'Cleaned Data'!M227</f>
        <v>Pending</v>
      </c>
      <c r="U227" s="5" t="str">
        <f>'Cleaned Data'!N227</f>
        <v>Q163</v>
      </c>
      <c r="V227" s="5" t="str">
        <f>'Cleaned Data'!O227</f>
        <v>Refilwe Radebe</v>
      </c>
      <c r="W227" s="4" t="str">
        <f>'Cleaned Data'!P227</f>
        <v>None</v>
      </c>
      <c r="X227" s="5" t="str">
        <f>'Cleaned Data'!Q227</f>
        <v>Elderly Applicant Assisted Due To Mobility Issues</v>
      </c>
    </row>
    <row r="228" spans="1:24" x14ac:dyDescent="0.3">
      <c r="A228" s="5" t="str">
        <f>'Cleaned Data'!A228</f>
        <v>CLN-000220</v>
      </c>
      <c r="B228" s="4">
        <f>'Cleaned Data'!B228</f>
        <v>46009</v>
      </c>
      <c r="C228" s="6">
        <f t="shared" si="21"/>
        <v>18</v>
      </c>
      <c r="D228" s="6">
        <f t="shared" si="22"/>
        <v>12</v>
      </c>
      <c r="E228" s="6">
        <f t="shared" si="23"/>
        <v>2025</v>
      </c>
      <c r="F228" s="5" t="str">
        <f t="shared" si="24"/>
        <v>Clinic</v>
      </c>
      <c r="G228" s="5" t="str">
        <f>'Cleaned Data'!C228</f>
        <v>Clinic - General Consultation</v>
      </c>
      <c r="H228" s="5" t="str">
        <f t="shared" si="25"/>
        <v xml:space="preserve"> General Consultation</v>
      </c>
      <c r="I228" s="5" t="str">
        <f t="shared" si="26"/>
        <v>Vanderbijlpark</v>
      </c>
      <c r="J228" s="5" t="str">
        <f>'Cleaned Data'!D228</f>
        <v>Vanderbijlpark Home Affairs</v>
      </c>
      <c r="K228" s="5" t="str">
        <f>'Cleaned Data'!E228</f>
        <v>Johannes Pretorius</v>
      </c>
      <c r="L228" s="6">
        <f>'Cleaned Data'!F228</f>
        <v>8610000000000</v>
      </c>
      <c r="M228" s="4">
        <f>'Cleaned Data'!G228</f>
        <v>31682</v>
      </c>
      <c r="N228" s="5" t="str">
        <f>'Cleaned Data'!H228</f>
        <v>Male</v>
      </c>
      <c r="O228" s="8" t="str">
        <f>'Cleaned Data'!I228</f>
        <v>None</v>
      </c>
      <c r="P228" s="5" t="str">
        <f>'Cleaned Data'!J228</f>
        <v>Ward 3 (Informal Settlement)</v>
      </c>
      <c r="Q228" s="5" t="str">
        <f t="shared" si="27"/>
        <v>Informal Settlement</v>
      </c>
      <c r="R228" s="5" t="str">
        <f>'Cleaned Data'!K228</f>
        <v>None</v>
      </c>
      <c r="S228" s="5" t="str">
        <f>'Cleaned Data'!L228</f>
        <v>Awaiting Home Affairs Confirmation</v>
      </c>
      <c r="T228" s="5" t="str">
        <f>'Cleaned Data'!M228</f>
        <v>Re-opened</v>
      </c>
      <c r="U228" s="5" t="str">
        <f>'Cleaned Data'!N228</f>
        <v>Q010</v>
      </c>
      <c r="V228" s="5" t="str">
        <f>'Cleaned Data'!O228</f>
        <v>Andries Coetzee</v>
      </c>
      <c r="W228" s="4">
        <f>'Cleaned Data'!P228</f>
        <v>46023</v>
      </c>
      <c r="X228" s="5" t="str">
        <f>'Cleaned Data'!Q228</f>
        <v>Home Affairs System Down For Maintenance During Visit</v>
      </c>
    </row>
    <row r="229" spans="1:24" x14ac:dyDescent="0.3">
      <c r="A229" s="5" t="str">
        <f>'Cleaned Data'!A229</f>
        <v>DHA-000543</v>
      </c>
      <c r="B229" s="4">
        <f>'Cleaned Data'!B229</f>
        <v>46082</v>
      </c>
      <c r="C229" s="6">
        <f t="shared" si="21"/>
        <v>1</v>
      </c>
      <c r="D229" s="6">
        <f t="shared" si="22"/>
        <v>3</v>
      </c>
      <c r="E229" s="6">
        <f t="shared" si="23"/>
        <v>2026</v>
      </c>
      <c r="F229" s="5" t="str">
        <f t="shared" si="24"/>
        <v>Home Affairs</v>
      </c>
      <c r="G229" s="5" t="str">
        <f>'Cleaned Data'!C229</f>
        <v>Home Affairs - Birth Certificate</v>
      </c>
      <c r="H229" s="5" t="str">
        <f t="shared" si="25"/>
        <v xml:space="preserve"> Birth Certificate</v>
      </c>
      <c r="I229" s="5" t="str">
        <f t="shared" si="26"/>
        <v>Vereeniging</v>
      </c>
      <c r="J229" s="5" t="str">
        <f>'Cleaned Data'!D229</f>
        <v>Vereeniging Home Affairs</v>
      </c>
      <c r="K229" s="5" t="str">
        <f>'Cleaned Data'!E229</f>
        <v>Johannes Steyn</v>
      </c>
      <c r="L229" s="6">
        <f>'Cleaned Data'!F229</f>
        <v>7210000000000</v>
      </c>
      <c r="M229" s="4" t="str">
        <f>'Cleaned Data'!G229</f>
        <v>None</v>
      </c>
      <c r="N229" s="5" t="str">
        <f>'Cleaned Data'!H229</f>
        <v>Female</v>
      </c>
      <c r="O229" s="8" t="str">
        <f>'Cleaned Data'!I229</f>
        <v>062 874 4004</v>
      </c>
      <c r="P229" s="5" t="str">
        <f>'Cleaned Data'!J229</f>
        <v>Ward 23</v>
      </c>
      <c r="Q229" s="5" t="str">
        <f t="shared" si="27"/>
        <v>Formal Settlement</v>
      </c>
      <c r="R229" s="5" t="str">
        <f>'Cleaned Data'!K229</f>
        <v>None</v>
      </c>
      <c r="S229" s="5" t="str">
        <f>'Cleaned Data'!L229</f>
        <v>Complete</v>
      </c>
      <c r="T229" s="5" t="str">
        <f>'Cleaned Data'!M229</f>
        <v>Resolved</v>
      </c>
      <c r="U229" s="5" t="str">
        <f>'Cleaned Data'!N229</f>
        <v>None</v>
      </c>
      <c r="V229" s="5" t="str">
        <f>'Cleaned Data'!O229</f>
        <v>Werner Meyer</v>
      </c>
      <c r="W229" s="4" t="str">
        <f>'Cleaned Data'!P229</f>
        <v>None</v>
      </c>
      <c r="X229" s="5" t="str">
        <f>'Cleaned Data'!Q229</f>
        <v>Home Affairs System Down For Maintenance During Visit</v>
      </c>
    </row>
    <row r="230" spans="1:24" x14ac:dyDescent="0.3">
      <c r="A230" s="5" t="str">
        <f>'Cleaned Data'!A230</f>
        <v>SASSA-000597</v>
      </c>
      <c r="B230" s="4">
        <f>'Cleaned Data'!B230</f>
        <v>46178</v>
      </c>
      <c r="C230" s="6">
        <f t="shared" si="21"/>
        <v>5</v>
      </c>
      <c r="D230" s="6">
        <f t="shared" si="22"/>
        <v>6</v>
      </c>
      <c r="E230" s="6">
        <f t="shared" si="23"/>
        <v>2026</v>
      </c>
      <c r="F230" s="5" t="str">
        <f t="shared" si="24"/>
        <v>SASSA</v>
      </c>
      <c r="G230" s="5" t="str">
        <f>'Cleaned Data'!C230</f>
        <v>SASSA - Grant Status Enquiry</v>
      </c>
      <c r="H230" s="5" t="str">
        <f t="shared" si="25"/>
        <v xml:space="preserve"> Grant Status Enquiry</v>
      </c>
      <c r="I230" s="5" t="str">
        <f t="shared" si="26"/>
        <v>Emfuleni</v>
      </c>
      <c r="J230" s="5" t="str">
        <f>'Cleaned Data'!D230</f>
        <v>Emfuleni Municipal Office</v>
      </c>
      <c r="K230" s="5" t="str">
        <f>'Cleaned Data'!E230</f>
        <v>Lindiwe Dlamini</v>
      </c>
      <c r="L230" s="6">
        <f>'Cleaned Data'!F230</f>
        <v>1110000000000</v>
      </c>
      <c r="M230" s="4">
        <f>'Cleaned Data'!G230</f>
        <v>40904</v>
      </c>
      <c r="N230" s="5" t="str">
        <f>'Cleaned Data'!H230</f>
        <v>Male</v>
      </c>
      <c r="O230" s="8" t="str">
        <f>'Cleaned Data'!I230</f>
        <v>079 493 8933</v>
      </c>
      <c r="P230" s="5" t="str">
        <f>'Cleaned Data'!J230</f>
        <v>Ward 11</v>
      </c>
      <c r="Q230" s="5" t="str">
        <f t="shared" si="27"/>
        <v>Formal Settlement</v>
      </c>
      <c r="R230" s="5" t="str">
        <f>'Cleaned Data'!K230</f>
        <v>Care Dependency Grant</v>
      </c>
      <c r="S230" s="5" t="str">
        <f>'Cleaned Data'!L230</f>
        <v>Rejected</v>
      </c>
      <c r="T230" s="5" t="str">
        <f>'Cleaned Data'!M230</f>
        <v>Pending</v>
      </c>
      <c r="U230" s="5" t="str">
        <f>'Cleaned Data'!N230</f>
        <v>Q194</v>
      </c>
      <c r="V230" s="5" t="str">
        <f>'Cleaned Data'!O230</f>
        <v>Refilwe Swart</v>
      </c>
      <c r="W230" s="4" t="str">
        <f>'Cleaned Data'!P230</f>
        <v>None</v>
      </c>
      <c r="X230" s="5" t="str">
        <f>'Cleaned Data'!Q230</f>
        <v>Applicant Is A Minor, Guardian Present And Documented</v>
      </c>
    </row>
    <row r="231" spans="1:24" x14ac:dyDescent="0.3">
      <c r="A231" s="5" t="str">
        <f>'Cleaned Data'!A231</f>
        <v>SASSA-000734</v>
      </c>
      <c r="B231" s="4">
        <f>'Cleaned Data'!B231</f>
        <v>46104</v>
      </c>
      <c r="C231" s="6">
        <f t="shared" si="21"/>
        <v>23</v>
      </c>
      <c r="D231" s="6">
        <f t="shared" si="22"/>
        <v>3</v>
      </c>
      <c r="E231" s="6">
        <f t="shared" si="23"/>
        <v>2026</v>
      </c>
      <c r="F231" s="5" t="str">
        <f t="shared" si="24"/>
        <v>SASSA</v>
      </c>
      <c r="G231" s="5" t="str">
        <f>'Cleaned Data'!C231</f>
        <v>SASSA - Grant Status Enquiry</v>
      </c>
      <c r="H231" s="5" t="str">
        <f t="shared" si="25"/>
        <v xml:space="preserve"> Grant Status Enquiry</v>
      </c>
      <c r="I231" s="5" t="str">
        <f t="shared" si="26"/>
        <v>Sharpeville</v>
      </c>
      <c r="J231" s="5" t="str">
        <f>'Cleaned Data'!D231</f>
        <v>Sharpeville Clinic</v>
      </c>
      <c r="K231" s="5" t="str">
        <f>'Cleaned Data'!E231</f>
        <v>Marie Ndlovu</v>
      </c>
      <c r="L231" s="6">
        <f>'Cleaned Data'!F231</f>
        <v>703000000000</v>
      </c>
      <c r="M231" s="4" t="str">
        <f>'Cleaned Data'!G231</f>
        <v>None</v>
      </c>
      <c r="N231" s="5" t="str">
        <f>'Cleaned Data'!H231</f>
        <v>Male</v>
      </c>
      <c r="O231" s="8" t="str">
        <f>'Cleaned Data'!I231</f>
        <v>082 242 8295</v>
      </c>
      <c r="P231" s="5" t="str">
        <f>'Cleaned Data'!J231</f>
        <v>Ward 5</v>
      </c>
      <c r="Q231" s="5" t="str">
        <f t="shared" si="27"/>
        <v>Formal Settlement</v>
      </c>
      <c r="R231" s="5" t="str">
        <f>'Cleaned Data'!K231</f>
        <v>Older Person's Grant</v>
      </c>
      <c r="S231" s="5" t="str">
        <f>'Cleaned Data'!L231</f>
        <v>Complete</v>
      </c>
      <c r="T231" s="5" t="str">
        <f>'Cleaned Data'!M231</f>
        <v>Escalated</v>
      </c>
      <c r="U231" s="5" t="str">
        <f>'Cleaned Data'!N231</f>
        <v>Q011</v>
      </c>
      <c r="V231" s="5" t="str">
        <f>'Cleaned Data'!O231</f>
        <v>Zanele Swart</v>
      </c>
      <c r="W231" s="4" t="str">
        <f>'Cleaned Data'!P231</f>
        <v>None</v>
      </c>
      <c r="X231" s="5" t="str">
        <f>'Cleaned Data'!Q231</f>
        <v>Applicant Referred To Social Worker</v>
      </c>
    </row>
    <row r="232" spans="1:24" x14ac:dyDescent="0.3">
      <c r="A232" s="5" t="str">
        <f>'Cleaned Data'!A232</f>
        <v>SASSA-000659</v>
      </c>
      <c r="B232" s="4">
        <f>'Cleaned Data'!B232</f>
        <v>46036</v>
      </c>
      <c r="C232" s="6">
        <f t="shared" si="21"/>
        <v>14</v>
      </c>
      <c r="D232" s="6">
        <f t="shared" si="22"/>
        <v>1</v>
      </c>
      <c r="E232" s="6">
        <f t="shared" si="23"/>
        <v>2026</v>
      </c>
      <c r="F232" s="5" t="str">
        <f t="shared" si="24"/>
        <v>SASSA</v>
      </c>
      <c r="G232" s="5" t="str">
        <f>'Cleaned Data'!C232</f>
        <v>SASSA - Grant Application</v>
      </c>
      <c r="H232" s="5" t="str">
        <f t="shared" si="25"/>
        <v xml:space="preserve"> Grant Application</v>
      </c>
      <c r="I232" s="5" t="str">
        <f t="shared" si="26"/>
        <v>Evaton</v>
      </c>
      <c r="J232" s="5" t="str">
        <f>'Cleaned Data'!D232</f>
        <v>Evaton Sassa Office</v>
      </c>
      <c r="K232" s="5" t="str">
        <f>'Cleaned Data'!E232</f>
        <v>Elizabeth Radebe</v>
      </c>
      <c r="L232" s="6">
        <f>'Cleaned Data'!F232</f>
        <v>4310000000000</v>
      </c>
      <c r="M232" s="4">
        <f>'Cleaned Data'!G232</f>
        <v>15958</v>
      </c>
      <c r="N232" s="5" t="str">
        <f>'Cleaned Data'!H232</f>
        <v>Female</v>
      </c>
      <c r="O232" s="8" t="str">
        <f>'Cleaned Data'!I232</f>
        <v>084 112 2837</v>
      </c>
      <c r="P232" s="5" t="str">
        <f>'Cleaned Data'!J232</f>
        <v>Ward 1</v>
      </c>
      <c r="Q232" s="5" t="str">
        <f t="shared" si="27"/>
        <v>Formal Settlement</v>
      </c>
      <c r="R232" s="5" t="str">
        <f>'Cleaned Data'!K232</f>
        <v>SRD Grant</v>
      </c>
      <c r="S232" s="5" t="str">
        <f>'Cleaned Data'!L232</f>
        <v>Incomplete - Missing ID Copy</v>
      </c>
      <c r="T232" s="5" t="str">
        <f>'Cleaned Data'!M232</f>
        <v>Awaiting Documents</v>
      </c>
      <c r="U232" s="5" t="str">
        <f>'Cleaned Data'!N232</f>
        <v>Q099</v>
      </c>
      <c r="V232" s="5" t="str">
        <f>'Cleaned Data'!O232</f>
        <v>Busisiwe Mahlangu</v>
      </c>
      <c r="W232" s="4" t="str">
        <f>'Cleaned Data'!P232</f>
        <v>None</v>
      </c>
      <c r="X232" s="5" t="str">
        <f>'Cleaned Data'!Q232</f>
        <v>Record Incomplete - Contact Number Illegible On Form</v>
      </c>
    </row>
    <row r="233" spans="1:24" x14ac:dyDescent="0.3">
      <c r="A233" s="5" t="str">
        <f>'Cleaned Data'!A233</f>
        <v>DHA-000301</v>
      </c>
      <c r="B233" s="4">
        <f>'Cleaned Data'!B233</f>
        <v>46087</v>
      </c>
      <c r="C233" s="6">
        <f t="shared" si="21"/>
        <v>6</v>
      </c>
      <c r="D233" s="6">
        <f t="shared" si="22"/>
        <v>3</v>
      </c>
      <c r="E233" s="6">
        <f t="shared" si="23"/>
        <v>2026</v>
      </c>
      <c r="F233" s="5" t="str">
        <f t="shared" si="24"/>
        <v>Home Affairs</v>
      </c>
      <c r="G233" s="5" t="str">
        <f>'Cleaned Data'!C233</f>
        <v>Home Affairs - Birth Certificate</v>
      </c>
      <c r="H233" s="5" t="str">
        <f t="shared" si="25"/>
        <v xml:space="preserve"> Birth Certificate</v>
      </c>
      <c r="I233" s="5" t="str">
        <f t="shared" si="26"/>
        <v>Emfuleni</v>
      </c>
      <c r="J233" s="5" t="str">
        <f>'Cleaned Data'!D233</f>
        <v>Emfuleni Municipal Office</v>
      </c>
      <c r="K233" s="5" t="str">
        <f>'Cleaned Data'!E233</f>
        <v>Zodwa Radebe</v>
      </c>
      <c r="L233" s="6">
        <f>'Cleaned Data'!F233</f>
        <v>9410000000000</v>
      </c>
      <c r="M233" s="4" t="str">
        <f>'Cleaned Data'!G233</f>
        <v>None</v>
      </c>
      <c r="N233" s="5" t="str">
        <f>'Cleaned Data'!H233</f>
        <v>Male</v>
      </c>
      <c r="O233" s="8" t="str">
        <f>'Cleaned Data'!I233</f>
        <v>076 763 9923</v>
      </c>
      <c r="P233" s="5" t="str">
        <f>'Cleaned Data'!J233</f>
        <v>Ward 12</v>
      </c>
      <c r="Q233" s="5" t="str">
        <f t="shared" si="27"/>
        <v>Formal Settlement</v>
      </c>
      <c r="R233" s="5" t="str">
        <f>'Cleaned Data'!K233</f>
        <v>None</v>
      </c>
      <c r="S233" s="5" t="str">
        <f>'Cleaned Data'!L233</f>
        <v>None</v>
      </c>
      <c r="T233" s="5" t="str">
        <f>'Cleaned Data'!M233</f>
        <v>Captured</v>
      </c>
      <c r="U233" s="5" t="str">
        <f>'Cleaned Data'!N233</f>
        <v>Q116</v>
      </c>
      <c r="V233" s="5" t="str">
        <f>'Cleaned Data'!O233</f>
        <v>None</v>
      </c>
      <c r="W233" s="4" t="str">
        <f>'Cleaned Data'!P233</f>
        <v>None</v>
      </c>
      <c r="X233" s="5" t="str">
        <f>'Cleaned Data'!Q233</f>
        <v>Urgent Case - Fast-Tracked Per Supervisor Approval</v>
      </c>
    </row>
    <row r="234" spans="1:24" x14ac:dyDescent="0.3">
      <c r="A234" s="5" t="str">
        <f>'Cleaned Data'!A234</f>
        <v>SASSA-000465</v>
      </c>
      <c r="B234" s="4">
        <f>'Cleaned Data'!B234</f>
        <v>46193</v>
      </c>
      <c r="C234" s="6">
        <f t="shared" si="21"/>
        <v>20</v>
      </c>
      <c r="D234" s="6">
        <f t="shared" si="22"/>
        <v>6</v>
      </c>
      <c r="E234" s="6">
        <f t="shared" si="23"/>
        <v>2026</v>
      </c>
      <c r="F234" s="5" t="str">
        <f t="shared" si="24"/>
        <v>SASSA</v>
      </c>
      <c r="G234" s="5" t="str">
        <f>'Cleaned Data'!C234</f>
        <v>SASSA - Grant Application</v>
      </c>
      <c r="H234" s="5" t="str">
        <f t="shared" si="25"/>
        <v xml:space="preserve"> Grant Application</v>
      </c>
      <c r="I234" s="5" t="str">
        <f t="shared" si="26"/>
        <v>Sasolburg</v>
      </c>
      <c r="J234" s="5" t="str">
        <f>'Cleaned Data'!D234</f>
        <v>Sasolburg Home Affairs</v>
      </c>
      <c r="K234" s="5" t="str">
        <f>'Cleaned Data'!E234</f>
        <v>Lindiwe Molefe</v>
      </c>
      <c r="L234" s="6">
        <f>'Cleaned Data'!F234</f>
        <v>903000000000</v>
      </c>
      <c r="M234" s="4">
        <f>'Cleaned Data'!G234</f>
        <v>39900</v>
      </c>
      <c r="N234" s="5" t="str">
        <f>'Cleaned Data'!H234</f>
        <v>Male</v>
      </c>
      <c r="O234" s="8" t="str">
        <f>'Cleaned Data'!I234</f>
        <v>077 663 7120</v>
      </c>
      <c r="P234" s="5" t="str">
        <f>'Cleaned Data'!J234</f>
        <v>Ward 11</v>
      </c>
      <c r="Q234" s="5" t="str">
        <f t="shared" si="27"/>
        <v>Formal Settlement</v>
      </c>
      <c r="R234" s="5" t="str">
        <f>'Cleaned Data'!K234</f>
        <v>None</v>
      </c>
      <c r="S234" s="5" t="str">
        <f>'Cleaned Data'!L234</f>
        <v>Complete</v>
      </c>
      <c r="T234" s="5" t="str">
        <f>'Cleaned Data'!M234</f>
        <v>Awaiting Documents</v>
      </c>
      <c r="U234" s="5" t="str">
        <f>'Cleaned Data'!N234</f>
        <v>Q138</v>
      </c>
      <c r="V234" s="5" t="str">
        <f>'Cleaned Data'!O234</f>
        <v>Lerato Mahlangu</v>
      </c>
      <c r="W234" s="4" t="str">
        <f>'Cleaned Data'!P234</f>
        <v>None</v>
      </c>
      <c r="X234" s="5" t="str">
        <f>'Cleaned Data'!Q234</f>
        <v>Interpreter Required - Assisted In Sesotho</v>
      </c>
    </row>
    <row r="235" spans="1:24" x14ac:dyDescent="0.3">
      <c r="A235" s="5" t="str">
        <f>'Cleaned Data'!A235</f>
        <v>CLN-000710</v>
      </c>
      <c r="B235" s="4">
        <f>'Cleaned Data'!B235</f>
        <v>45984</v>
      </c>
      <c r="C235" s="6">
        <f t="shared" si="21"/>
        <v>23</v>
      </c>
      <c r="D235" s="6">
        <f t="shared" si="22"/>
        <v>11</v>
      </c>
      <c r="E235" s="6">
        <f t="shared" si="23"/>
        <v>2025</v>
      </c>
      <c r="F235" s="5" t="str">
        <f t="shared" si="24"/>
        <v>Clinic</v>
      </c>
      <c r="G235" s="5" t="str">
        <f>'Cleaned Data'!C235</f>
        <v>Clinic - General Consultation</v>
      </c>
      <c r="H235" s="5" t="str">
        <f t="shared" si="25"/>
        <v xml:space="preserve"> General Consultation</v>
      </c>
      <c r="I235" s="5" t="str">
        <f t="shared" si="26"/>
        <v>Evaton</v>
      </c>
      <c r="J235" s="5" t="str">
        <f>'Cleaned Data'!D235</f>
        <v>Evaton Sassa Office</v>
      </c>
      <c r="K235" s="5" t="str">
        <f>'Cleaned Data'!E235</f>
        <v>Nomvula Botha</v>
      </c>
      <c r="L235" s="6">
        <f>'Cleaned Data'!F235</f>
        <v>9800000000000</v>
      </c>
      <c r="M235" s="4" t="str">
        <f>'Cleaned Data'!G235</f>
        <v>None</v>
      </c>
      <c r="N235" s="5" t="str">
        <f>'Cleaned Data'!H235</f>
        <v>Male</v>
      </c>
      <c r="O235" s="8" t="str">
        <f>'Cleaned Data'!I235</f>
        <v>082 991 5459</v>
      </c>
      <c r="P235" s="5" t="str">
        <f>'Cleaned Data'!J235</f>
        <v>Ward 24</v>
      </c>
      <c r="Q235" s="5" t="str">
        <f t="shared" si="27"/>
        <v>Formal Settlement</v>
      </c>
      <c r="R235" s="5" t="str">
        <f>'Cleaned Data'!K235</f>
        <v>Care Dependency Grant</v>
      </c>
      <c r="S235" s="5" t="str">
        <f>'Cleaned Data'!L235</f>
        <v>Awaiting Home Affairs Confirmation</v>
      </c>
      <c r="T235" s="5" t="str">
        <f>'Cleaned Data'!M235</f>
        <v>Closed</v>
      </c>
      <c r="U235" s="5" t="str">
        <f>'Cleaned Data'!N235</f>
        <v>Q124</v>
      </c>
      <c r="V235" s="5" t="str">
        <f>'Cleaned Data'!O235</f>
        <v>Chris Radebe</v>
      </c>
      <c r="W235" s="4">
        <f>'Cleaned Data'!P235</f>
        <v>45881</v>
      </c>
      <c r="X235" s="5" t="str">
        <f>'Cleaned Data'!Q235</f>
        <v>Applicant Did Not Bring Required Supporting Documents</v>
      </c>
    </row>
    <row r="236" spans="1:24" x14ac:dyDescent="0.3">
      <c r="A236" s="5" t="str">
        <f>'Cleaned Data'!A236</f>
        <v>DHA-000716</v>
      </c>
      <c r="B236" s="4">
        <f>'Cleaned Data'!B236</f>
        <v>46200</v>
      </c>
      <c r="C236" s="6">
        <f t="shared" si="21"/>
        <v>27</v>
      </c>
      <c r="D236" s="6">
        <f t="shared" si="22"/>
        <v>6</v>
      </c>
      <c r="E236" s="6">
        <f t="shared" si="23"/>
        <v>2026</v>
      </c>
      <c r="F236" s="5" t="str">
        <f t="shared" si="24"/>
        <v>Home Affairs</v>
      </c>
      <c r="G236" s="5" t="str">
        <f>'Cleaned Data'!C236</f>
        <v>Home Affairs - ID Application</v>
      </c>
      <c r="H236" s="5" t="str">
        <f t="shared" si="25"/>
        <v xml:space="preserve"> ID Application</v>
      </c>
      <c r="I236" s="5" t="str">
        <f t="shared" si="26"/>
        <v>Boipatong</v>
      </c>
      <c r="J236" s="5" t="str">
        <f>'Cleaned Data'!D236</f>
        <v>Boipatong Clinic</v>
      </c>
      <c r="K236" s="5" t="str">
        <f>'Cleaned Data'!E236</f>
        <v>Tumelo Fourie</v>
      </c>
      <c r="L236" s="6">
        <f>'Cleaned Data'!F236</f>
        <v>9310000000000</v>
      </c>
      <c r="M236" s="4">
        <f>'Cleaned Data'!G236</f>
        <v>34332</v>
      </c>
      <c r="N236" s="5" t="str">
        <f>'Cleaned Data'!H236</f>
        <v>Male</v>
      </c>
      <c r="O236" s="8" t="str">
        <f>'Cleaned Data'!I236</f>
        <v>075 610 6791</v>
      </c>
      <c r="P236" s="5" t="str">
        <f>'Cleaned Data'!J236</f>
        <v>Ward 5</v>
      </c>
      <c r="Q236" s="5" t="str">
        <f t="shared" si="27"/>
        <v>Formal Settlement</v>
      </c>
      <c r="R236" s="5" t="str">
        <f>'Cleaned Data'!K236</f>
        <v>None</v>
      </c>
      <c r="S236" s="5" t="str">
        <f>'Cleaned Data'!L236</f>
        <v>Under Review</v>
      </c>
      <c r="T236" s="5" t="str">
        <f>'Cleaned Data'!M236</f>
        <v>Captured</v>
      </c>
      <c r="U236" s="5" t="str">
        <f>'Cleaned Data'!N236</f>
        <v>Q227</v>
      </c>
      <c r="V236" s="5" t="str">
        <f>'Cleaned Data'!O236</f>
        <v>Palesa Nel</v>
      </c>
      <c r="W236" s="4" t="str">
        <f>'Cleaned Data'!P236</f>
        <v>None</v>
      </c>
      <c r="X236" s="5" t="str">
        <f>'Cleaned Data'!Q236</f>
        <v>Applicant Is A Minor, Guardian Present And Documented</v>
      </c>
    </row>
    <row r="237" spans="1:24" x14ac:dyDescent="0.3">
      <c r="A237" s="5" t="str">
        <f>'Cleaned Data'!A237</f>
        <v>DHA-000910</v>
      </c>
      <c r="B237" s="4">
        <f>'Cleaned Data'!B237</f>
        <v>46128</v>
      </c>
      <c r="C237" s="6">
        <f t="shared" si="21"/>
        <v>16</v>
      </c>
      <c r="D237" s="6">
        <f t="shared" si="22"/>
        <v>4</v>
      </c>
      <c r="E237" s="6">
        <f t="shared" si="23"/>
        <v>2026</v>
      </c>
      <c r="F237" s="5" t="str">
        <f t="shared" si="24"/>
        <v>Home Affairs</v>
      </c>
      <c r="G237" s="5" t="str">
        <f>'Cleaned Data'!C237</f>
        <v>Home Affairs - ID Application</v>
      </c>
      <c r="H237" s="5" t="str">
        <f t="shared" si="25"/>
        <v xml:space="preserve"> ID Application</v>
      </c>
      <c r="I237" s="5" t="str">
        <f t="shared" si="26"/>
        <v>Emfuleni</v>
      </c>
      <c r="J237" s="5" t="str">
        <f>'Cleaned Data'!D237</f>
        <v>Emfuleni Municipal Office</v>
      </c>
      <c r="K237" s="5" t="str">
        <f>'Cleaned Data'!E237</f>
        <v>Johannes Steyn</v>
      </c>
      <c r="L237" s="6" t="str">
        <f>'Cleaned Data'!F237</f>
        <v>None</v>
      </c>
      <c r="M237" s="4">
        <f>'Cleaned Data'!G237</f>
        <v>32595</v>
      </c>
      <c r="N237" s="5" t="str">
        <f>'Cleaned Data'!H237</f>
        <v>Female</v>
      </c>
      <c r="O237" s="8" t="str">
        <f>'Cleaned Data'!I237</f>
        <v>None</v>
      </c>
      <c r="P237" s="5" t="str">
        <f>'Cleaned Data'!J237</f>
        <v>Ward 21</v>
      </c>
      <c r="Q237" s="5" t="str">
        <f t="shared" si="27"/>
        <v>Formal Settlement</v>
      </c>
      <c r="R237" s="5" t="str">
        <f>'Cleaned Data'!K237</f>
        <v>None</v>
      </c>
      <c r="S237" s="5" t="str">
        <f>'Cleaned Data'!L237</f>
        <v>Pending Verification</v>
      </c>
      <c r="T237" s="5" t="str">
        <f>'Cleaned Data'!M237</f>
        <v>Awaiting Documents</v>
      </c>
      <c r="U237" s="5" t="str">
        <f>'Cleaned Data'!N237</f>
        <v>Q077</v>
      </c>
      <c r="V237" s="5" t="str">
        <f>'Cleaned Data'!O237</f>
        <v>Deon Khumalo</v>
      </c>
      <c r="W237" s="4" t="str">
        <f>'Cleaned Data'!P237</f>
        <v>None</v>
      </c>
      <c r="X237" s="5" t="str">
        <f>'Cleaned Data'!Q237</f>
        <v>Incorrect ID Number Provided Initially, Corrected</v>
      </c>
    </row>
    <row r="238" spans="1:24" x14ac:dyDescent="0.3">
      <c r="A238" s="5" t="str">
        <f>'Cleaned Data'!A238</f>
        <v>CLN-001054</v>
      </c>
      <c r="B238" s="4">
        <f>'Cleaned Data'!B238</f>
        <v>46017</v>
      </c>
      <c r="C238" s="6">
        <f t="shared" si="21"/>
        <v>26</v>
      </c>
      <c r="D238" s="6">
        <f t="shared" si="22"/>
        <v>12</v>
      </c>
      <c r="E238" s="6">
        <f t="shared" si="23"/>
        <v>2025</v>
      </c>
      <c r="F238" s="5" t="str">
        <f t="shared" si="24"/>
        <v>Clinic</v>
      </c>
      <c r="G238" s="5" t="str">
        <f>'Cleaned Data'!C238</f>
        <v>Clinic - Chronic Medication Collection</v>
      </c>
      <c r="H238" s="5" t="str">
        <f t="shared" si="25"/>
        <v xml:space="preserve"> Chronic Medication Collection</v>
      </c>
      <c r="I238" s="5" t="str">
        <f t="shared" si="26"/>
        <v>Emfuleni</v>
      </c>
      <c r="J238" s="5" t="str">
        <f>'Cleaned Data'!D238</f>
        <v>Emfuleni Municipal Office</v>
      </c>
      <c r="K238" s="5" t="str">
        <f>'Cleaned Data'!E238</f>
        <v>Grace Mokoena</v>
      </c>
      <c r="L238" s="6">
        <f>'Cleaned Data'!F238</f>
        <v>512000000000</v>
      </c>
      <c r="M238" s="4">
        <f>'Cleaned Data'!G238</f>
        <v>38700</v>
      </c>
      <c r="N238" s="5" t="str">
        <f>'Cleaned Data'!H238</f>
        <v>Female</v>
      </c>
      <c r="O238" s="8" t="str">
        <f>'Cleaned Data'!I238</f>
        <v>068 916 6949</v>
      </c>
      <c r="P238" s="5" t="str">
        <f>'Cleaned Data'!J238</f>
        <v>Ward 5</v>
      </c>
      <c r="Q238" s="5" t="str">
        <f t="shared" si="27"/>
        <v>Formal Settlement</v>
      </c>
      <c r="R238" s="5" t="str">
        <f>'Cleaned Data'!K238</f>
        <v>None</v>
      </c>
      <c r="S238" s="5" t="str">
        <f>'Cleaned Data'!L238</f>
        <v>Complete</v>
      </c>
      <c r="T238" s="5" t="str">
        <f>'Cleaned Data'!M238</f>
        <v>Pending</v>
      </c>
      <c r="U238" s="5" t="str">
        <f>'Cleaned Data'!N238</f>
        <v>None</v>
      </c>
      <c r="V238" s="5" t="str">
        <f>'Cleaned Data'!O238</f>
        <v>Busisiwe Swart</v>
      </c>
      <c r="W238" s="4" t="str">
        <f>'Cleaned Data'!P238</f>
        <v>None</v>
      </c>
      <c r="X238" s="5" t="str">
        <f>'Cleaned Data'!Q238</f>
        <v>Applicant Did Not Bring Required Supporting Documents</v>
      </c>
    </row>
    <row r="239" spans="1:24" x14ac:dyDescent="0.3">
      <c r="A239" s="5" t="str">
        <f>'Cleaned Data'!A239</f>
        <v>CLN-000231</v>
      </c>
      <c r="B239" s="4">
        <f>'Cleaned Data'!B239</f>
        <v>46277</v>
      </c>
      <c r="C239" s="6">
        <f t="shared" si="21"/>
        <v>12</v>
      </c>
      <c r="D239" s="6">
        <f t="shared" si="22"/>
        <v>9</v>
      </c>
      <c r="E239" s="6">
        <f t="shared" si="23"/>
        <v>2026</v>
      </c>
      <c r="F239" s="5" t="str">
        <f t="shared" si="24"/>
        <v>Clinic</v>
      </c>
      <c r="G239" s="5" t="str">
        <f>'Cleaned Data'!C239</f>
        <v>Clinic - General Consultation</v>
      </c>
      <c r="H239" s="5" t="str">
        <f t="shared" si="25"/>
        <v xml:space="preserve"> General Consultation</v>
      </c>
      <c r="I239" s="5" t="str">
        <f t="shared" si="26"/>
        <v>Boipatong</v>
      </c>
      <c r="J239" s="5" t="str">
        <f>'Cleaned Data'!D239</f>
        <v>Boipatong Clinic</v>
      </c>
      <c r="K239" s="5" t="str">
        <f>'Cleaned Data'!E239</f>
        <v>Grace Steyn</v>
      </c>
      <c r="L239" s="6">
        <f>'Cleaned Data'!F239</f>
        <v>307000000000</v>
      </c>
      <c r="M239" s="4">
        <f>'Cleaned Data'!G239</f>
        <v>37829</v>
      </c>
      <c r="N239" s="5" t="str">
        <f>'Cleaned Data'!H239</f>
        <v>Female</v>
      </c>
      <c r="O239" s="8" t="str">
        <f>'Cleaned Data'!I239</f>
        <v>None</v>
      </c>
      <c r="P239" s="5" t="str">
        <f>'Cleaned Data'!J239</f>
        <v>Ward 5</v>
      </c>
      <c r="Q239" s="5" t="str">
        <f t="shared" si="27"/>
        <v>Formal Settlement</v>
      </c>
      <c r="R239" s="5" t="str">
        <f>'Cleaned Data'!K239</f>
        <v>None</v>
      </c>
      <c r="S239" s="5" t="str">
        <f>'Cleaned Data'!L239</f>
        <v>Approved</v>
      </c>
      <c r="T239" s="5" t="str">
        <f>'Cleaned Data'!M239</f>
        <v>Re-opened</v>
      </c>
      <c r="U239" s="5" t="str">
        <f>'Cleaned Data'!N239</f>
        <v>Q012</v>
      </c>
      <c r="V239" s="5" t="str">
        <f>'Cleaned Data'!O239</f>
        <v>Palesa Khumalo</v>
      </c>
      <c r="W239" s="4" t="str">
        <f>'Cleaned Data'!P239</f>
        <v>None</v>
      </c>
      <c r="X239" s="5" t="str">
        <f>'Cleaned Data'!Q239</f>
        <v>Applicant Referred To Social Worker</v>
      </c>
    </row>
    <row r="240" spans="1:24" x14ac:dyDescent="0.3">
      <c r="A240" s="5" t="str">
        <f>'Cleaned Data'!A240</f>
        <v>MUN-000944</v>
      </c>
      <c r="B240" s="4">
        <f>'Cleaned Data'!B240</f>
        <v>46022</v>
      </c>
      <c r="C240" s="6">
        <f t="shared" si="21"/>
        <v>31</v>
      </c>
      <c r="D240" s="6">
        <f t="shared" si="22"/>
        <v>12</v>
      </c>
      <c r="E240" s="6">
        <f t="shared" si="23"/>
        <v>2025</v>
      </c>
      <c r="F240" s="5" t="str">
        <f t="shared" si="24"/>
        <v>Municipal</v>
      </c>
      <c r="G240" s="5" t="str">
        <f>'Cleaned Data'!C240</f>
        <v>Municipal - Account Query</v>
      </c>
      <c r="H240" s="5" t="str">
        <f t="shared" si="25"/>
        <v xml:space="preserve"> Account Query</v>
      </c>
      <c r="I240" s="5" t="str">
        <f t="shared" si="26"/>
        <v>Vanderbijlpark</v>
      </c>
      <c r="J240" s="5" t="str">
        <f>'Cleaned Data'!D240</f>
        <v>Vanderbijlpark Home Affairs</v>
      </c>
      <c r="K240" s="5" t="str">
        <f>'Cleaned Data'!E240</f>
        <v>Thabo Ndlovu</v>
      </c>
      <c r="L240" s="6">
        <f>'Cleaned Data'!F240</f>
        <v>72061372101</v>
      </c>
      <c r="M240" s="4">
        <f>'Cleaned Data'!G240</f>
        <v>26463</v>
      </c>
      <c r="N240" s="5" t="str">
        <f>'Cleaned Data'!H240</f>
        <v>None</v>
      </c>
      <c r="O240" s="8" t="str">
        <f>'Cleaned Data'!I240</f>
        <v>062 187 3654</v>
      </c>
      <c r="P240" s="5" t="str">
        <f>'Cleaned Data'!J240</f>
        <v>Ward 11</v>
      </c>
      <c r="Q240" s="5" t="str">
        <f t="shared" si="27"/>
        <v>Formal Settlement</v>
      </c>
      <c r="R240" s="5" t="str">
        <f>'Cleaned Data'!K240</f>
        <v>None</v>
      </c>
      <c r="S240" s="5" t="str">
        <f>'Cleaned Data'!L240</f>
        <v>Incomplete - Missing ID Copy</v>
      </c>
      <c r="T240" s="5" t="str">
        <f>'Cleaned Data'!M240</f>
        <v>Closed</v>
      </c>
      <c r="U240" s="5" t="str">
        <f>'Cleaned Data'!N240</f>
        <v>Q254</v>
      </c>
      <c r="V240" s="5" t="str">
        <f>'Cleaned Data'!O240</f>
        <v>Chris Nel</v>
      </c>
      <c r="W240" s="4">
        <f>'Cleaned Data'!P240</f>
        <v>46029</v>
      </c>
      <c r="X240" s="5" t="str">
        <f>'Cleaned Data'!Q240</f>
        <v>Biometric Capture Failed, Rescheduled</v>
      </c>
    </row>
    <row r="241" spans="1:24" x14ac:dyDescent="0.3">
      <c r="A241" s="5" t="str">
        <f>'Cleaned Data'!A241</f>
        <v>MUN-000366</v>
      </c>
      <c r="B241" s="4">
        <f>'Cleaned Data'!B241</f>
        <v>46233</v>
      </c>
      <c r="C241" s="6">
        <f t="shared" si="21"/>
        <v>30</v>
      </c>
      <c r="D241" s="6">
        <f t="shared" si="22"/>
        <v>7</v>
      </c>
      <c r="E241" s="6">
        <f t="shared" si="23"/>
        <v>2026</v>
      </c>
      <c r="F241" s="5" t="str">
        <f t="shared" si="24"/>
        <v>Municipal</v>
      </c>
      <c r="G241" s="5" t="str">
        <f>'Cleaned Data'!C241</f>
        <v>Municipal - Service Request</v>
      </c>
      <c r="H241" s="5" t="str">
        <f t="shared" si="25"/>
        <v xml:space="preserve"> Service Request</v>
      </c>
      <c r="I241" s="5" t="str">
        <f t="shared" si="26"/>
        <v>Evaton</v>
      </c>
      <c r="J241" s="5" t="str">
        <f>'Cleaned Data'!D241</f>
        <v>Evaton Sassa Office</v>
      </c>
      <c r="K241" s="5" t="str">
        <f>'Cleaned Data'!E241</f>
        <v>Mandla Nkosi</v>
      </c>
      <c r="L241" s="6">
        <f>'Cleaned Data'!F241</f>
        <v>8810000000000</v>
      </c>
      <c r="M241" s="4">
        <f>'Cleaned Data'!G241</f>
        <v>32436</v>
      </c>
      <c r="N241" s="5" t="str">
        <f>'Cleaned Data'!H241</f>
        <v>Male</v>
      </c>
      <c r="O241" s="8" t="str">
        <f>'Cleaned Data'!I241</f>
        <v>063 316 5566</v>
      </c>
      <c r="P241" s="5" t="str">
        <f>'Cleaned Data'!J241</f>
        <v>None</v>
      </c>
      <c r="Q241" s="5" t="str">
        <f t="shared" si="27"/>
        <v>Formal Settlement</v>
      </c>
      <c r="R241" s="5" t="str">
        <f>'Cleaned Data'!K241</f>
        <v>None</v>
      </c>
      <c r="S241" s="5" t="str">
        <f>'Cleaned Data'!L241</f>
        <v>Complete</v>
      </c>
      <c r="T241" s="5" t="str">
        <f>'Cleaned Data'!M241</f>
        <v>Re-opened</v>
      </c>
      <c r="U241" s="5" t="str">
        <f>'Cleaned Data'!N241</f>
        <v>None</v>
      </c>
      <c r="V241" s="5" t="str">
        <f>'Cleaned Data'!O241</f>
        <v>Refilwe Mahlangu</v>
      </c>
      <c r="W241" s="4" t="str">
        <f>'Cleaned Data'!P241</f>
        <v>None</v>
      </c>
      <c r="X241" s="5" t="str">
        <f>'Cleaned Data'!Q241</f>
        <v>Incorrect ID Number Provided Initially, Corrected</v>
      </c>
    </row>
    <row r="242" spans="1:24" x14ac:dyDescent="0.3">
      <c r="A242" s="5" t="str">
        <f>'Cleaned Data'!A242</f>
        <v>DHA-000900</v>
      </c>
      <c r="B242" s="4">
        <f>'Cleaned Data'!B242</f>
        <v>46124</v>
      </c>
      <c r="C242" s="6">
        <f t="shared" si="21"/>
        <v>12</v>
      </c>
      <c r="D242" s="6">
        <f t="shared" si="22"/>
        <v>4</v>
      </c>
      <c r="E242" s="6">
        <f t="shared" si="23"/>
        <v>2026</v>
      </c>
      <c r="F242" s="5" t="str">
        <f t="shared" si="24"/>
        <v>Home Affairs</v>
      </c>
      <c r="G242" s="5" t="str">
        <f>'Cleaned Data'!C242</f>
        <v>Home Affairs - Death Certificate</v>
      </c>
      <c r="H242" s="5" t="str">
        <f t="shared" si="25"/>
        <v xml:space="preserve"> Death Certificate</v>
      </c>
      <c r="I242" s="5" t="str">
        <f t="shared" si="26"/>
        <v>Three Rivers</v>
      </c>
      <c r="J242" s="5" t="str">
        <f>'Cleaned Data'!D242</f>
        <v>Three Rivers Clinic</v>
      </c>
      <c r="K242" s="5" t="str">
        <f>'Cleaned Data'!E242</f>
        <v>Johannes Van Der Merwe</v>
      </c>
      <c r="L242" s="6">
        <f>'Cleaned Data'!F242</f>
        <v>4610000000000</v>
      </c>
      <c r="M242" s="4">
        <f>'Cleaned Data'!G242</f>
        <v>17042</v>
      </c>
      <c r="N242" s="5" t="str">
        <f>'Cleaned Data'!H242</f>
        <v>None</v>
      </c>
      <c r="O242" s="8" t="str">
        <f>'Cleaned Data'!I242</f>
        <v>064 460 5595</v>
      </c>
      <c r="P242" s="5" t="str">
        <f>'Cleaned Data'!J242</f>
        <v>Ward 7</v>
      </c>
      <c r="Q242" s="5" t="str">
        <f t="shared" si="27"/>
        <v>Formal Settlement</v>
      </c>
      <c r="R242" s="5" t="str">
        <f>'Cleaned Data'!K242</f>
        <v>None</v>
      </c>
      <c r="S242" s="5" t="str">
        <f>'Cleaned Data'!L242</f>
        <v>Pending Verification</v>
      </c>
      <c r="T242" s="5" t="str">
        <f>'Cleaned Data'!M242</f>
        <v>Closed</v>
      </c>
      <c r="U242" s="5" t="str">
        <f>'Cleaned Data'!N242</f>
        <v>Q047</v>
      </c>
      <c r="V242" s="5" t="str">
        <f>'Cleaned Data'!O242</f>
        <v>Deon Nel</v>
      </c>
      <c r="W242" s="4">
        <f>'Cleaned Data'!P242</f>
        <v>46145</v>
      </c>
      <c r="X242" s="5" t="str">
        <f>'Cleaned Data'!Q242</f>
        <v>Elderly Applicant Assisted Due To Mobility Issues</v>
      </c>
    </row>
    <row r="243" spans="1:24" x14ac:dyDescent="0.3">
      <c r="A243" s="5" t="str">
        <f>'Cleaned Data'!A243</f>
        <v>CLN-000981</v>
      </c>
      <c r="B243" s="4">
        <f>'Cleaned Data'!B243</f>
        <v>46083</v>
      </c>
      <c r="C243" s="6">
        <f t="shared" si="21"/>
        <v>2</v>
      </c>
      <c r="D243" s="6">
        <f t="shared" si="22"/>
        <v>3</v>
      </c>
      <c r="E243" s="6">
        <f t="shared" si="23"/>
        <v>2026</v>
      </c>
      <c r="F243" s="5" t="str">
        <f t="shared" si="24"/>
        <v>Clinic</v>
      </c>
      <c r="G243" s="5" t="str">
        <f>'Cleaned Data'!C243</f>
        <v>Clinic - General Consultation</v>
      </c>
      <c r="H243" s="5" t="str">
        <f t="shared" si="25"/>
        <v xml:space="preserve"> General Consultation</v>
      </c>
      <c r="I243" s="5" t="str">
        <f t="shared" si="26"/>
        <v>Vereeniging</v>
      </c>
      <c r="J243" s="5" t="str">
        <f>'Cleaned Data'!D243</f>
        <v>Vereeniging Home Affairs</v>
      </c>
      <c r="K243" s="5" t="str">
        <f>'Cleaned Data'!E243</f>
        <v>Johannes Steyn</v>
      </c>
      <c r="L243" s="6">
        <f>'Cleaned Data'!F243</f>
        <v>8810000000000</v>
      </c>
      <c r="M243" s="4">
        <f>'Cleaned Data'!G243</f>
        <v>32324</v>
      </c>
      <c r="N243" s="5" t="str">
        <f>'Cleaned Data'!H243</f>
        <v>Female</v>
      </c>
      <c r="O243" s="8" t="str">
        <f>'Cleaned Data'!I243</f>
        <v>071 287 5556</v>
      </c>
      <c r="P243" s="5" t="str">
        <f>'Cleaned Data'!J243</f>
        <v>Ward 1</v>
      </c>
      <c r="Q243" s="5" t="str">
        <f t="shared" si="27"/>
        <v>Formal Settlement</v>
      </c>
      <c r="R243" s="5" t="str">
        <f>'Cleaned Data'!K243</f>
        <v>None</v>
      </c>
      <c r="S243" s="5" t="str">
        <f>'Cleaned Data'!L243</f>
        <v>Complete</v>
      </c>
      <c r="T243" s="5" t="str">
        <f>'Cleaned Data'!M243</f>
        <v>Closed</v>
      </c>
      <c r="U243" s="5" t="str">
        <f>'Cleaned Data'!N243</f>
        <v>Q276</v>
      </c>
      <c r="V243" s="5" t="str">
        <f>'Cleaned Data'!O243</f>
        <v>Marius Sithole</v>
      </c>
      <c r="W243" s="4" t="str">
        <f>'Cleaned Data'!P243</f>
        <v>None</v>
      </c>
      <c r="X243" s="5" t="str">
        <f>'Cleaned Data'!Q243</f>
        <v>System Offline - Captured Manually, Will Upload Later</v>
      </c>
    </row>
    <row r="244" spans="1:24" x14ac:dyDescent="0.3">
      <c r="A244" s="5" t="str">
        <f>'Cleaned Data'!A244</f>
        <v>MUN-000196</v>
      </c>
      <c r="B244" s="4">
        <f>'Cleaned Data'!B244</f>
        <v>46243</v>
      </c>
      <c r="C244" s="6">
        <f t="shared" si="21"/>
        <v>9</v>
      </c>
      <c r="D244" s="6">
        <f t="shared" si="22"/>
        <v>8</v>
      </c>
      <c r="E244" s="6">
        <f t="shared" si="23"/>
        <v>2026</v>
      </c>
      <c r="F244" s="5" t="str">
        <f t="shared" si="24"/>
        <v>Municipal</v>
      </c>
      <c r="G244" s="5" t="str">
        <f>'Cleaned Data'!C244</f>
        <v>Municipal - Service Request</v>
      </c>
      <c r="H244" s="5" t="str">
        <f t="shared" si="25"/>
        <v xml:space="preserve"> Service Request</v>
      </c>
      <c r="I244" s="5" t="str">
        <f t="shared" si="26"/>
        <v>Sharpeville</v>
      </c>
      <c r="J244" s="5" t="str">
        <f>'Cleaned Data'!D244</f>
        <v>Sharpeville Clinic</v>
      </c>
      <c r="K244" s="5" t="str">
        <f>'Cleaned Data'!E244</f>
        <v>Mandla Botha</v>
      </c>
      <c r="L244" s="6">
        <f>'Cleaned Data'!F244</f>
        <v>5710000000000</v>
      </c>
      <c r="M244" s="4">
        <f>'Cleaned Data'!G244</f>
        <v>20986</v>
      </c>
      <c r="N244" s="5" t="str">
        <f>'Cleaned Data'!H244</f>
        <v>None</v>
      </c>
      <c r="O244" s="8" t="str">
        <f>'Cleaned Data'!I244</f>
        <v>None</v>
      </c>
      <c r="P244" s="5" t="str">
        <f>'Cleaned Data'!J244</f>
        <v>Ward 20</v>
      </c>
      <c r="Q244" s="5" t="str">
        <f t="shared" si="27"/>
        <v>Formal Settlement</v>
      </c>
      <c r="R244" s="5" t="str">
        <f>'Cleaned Data'!K244</f>
        <v>None</v>
      </c>
      <c r="S244" s="5" t="str">
        <f>'Cleaned Data'!L244</f>
        <v>None</v>
      </c>
      <c r="T244" s="5" t="str">
        <f>'Cleaned Data'!M244</f>
        <v>Resolved</v>
      </c>
      <c r="U244" s="5" t="str">
        <f>'Cleaned Data'!N244</f>
        <v>Q140</v>
      </c>
      <c r="V244" s="5" t="str">
        <f>'Cleaned Data'!O244</f>
        <v>Andries Radebe</v>
      </c>
      <c r="W244" s="4" t="str">
        <f>'Cleaned Data'!P244</f>
        <v>None</v>
      </c>
      <c r="X244" s="5" t="str">
        <f>'Cleaned Data'!Q244</f>
        <v>Home Affairs System Down For Maintenance During Visit</v>
      </c>
    </row>
    <row r="245" spans="1:24" x14ac:dyDescent="0.3">
      <c r="A245" s="5" t="str">
        <f>'Cleaned Data'!A245</f>
        <v>MUN-000479</v>
      </c>
      <c r="B245" s="4">
        <f>'Cleaned Data'!B245</f>
        <v>46055</v>
      </c>
      <c r="C245" s="6">
        <f t="shared" si="21"/>
        <v>2</v>
      </c>
      <c r="D245" s="6">
        <f t="shared" si="22"/>
        <v>2</v>
      </c>
      <c r="E245" s="6">
        <f t="shared" si="23"/>
        <v>2026</v>
      </c>
      <c r="F245" s="5" t="str">
        <f t="shared" si="24"/>
        <v>Municipal</v>
      </c>
      <c r="G245" s="5" t="str">
        <f>'Cleaned Data'!C245</f>
        <v>Municipal - Service Request</v>
      </c>
      <c r="H245" s="5" t="str">
        <f t="shared" si="25"/>
        <v xml:space="preserve"> Service Request</v>
      </c>
      <c r="I245" s="5" t="str">
        <f t="shared" si="26"/>
        <v>Vanderbijlpark</v>
      </c>
      <c r="J245" s="5" t="str">
        <f>'Cleaned Data'!D245</f>
        <v>Vanderbijlpark Home Affairs</v>
      </c>
      <c r="K245" s="5" t="str">
        <f>'Cleaned Data'!E245</f>
        <v>Nokuthula Khumalo</v>
      </c>
      <c r="L245" s="6">
        <f>'Cleaned Data'!F245</f>
        <v>5010000000000</v>
      </c>
      <c r="M245" s="4">
        <f>'Cleaned Data'!G245</f>
        <v>18615</v>
      </c>
      <c r="N245" s="5" t="str">
        <f>'Cleaned Data'!H245</f>
        <v>Female</v>
      </c>
      <c r="O245" s="8" t="str">
        <f>'Cleaned Data'!I245</f>
        <v>079 241 8173</v>
      </c>
      <c r="P245" s="5" t="str">
        <f>'Cleaned Data'!J245</f>
        <v>Ward 1</v>
      </c>
      <c r="Q245" s="5" t="str">
        <f t="shared" si="27"/>
        <v>Formal Settlement</v>
      </c>
      <c r="R245" s="5" t="str">
        <f>'Cleaned Data'!K245</f>
        <v>None</v>
      </c>
      <c r="S245" s="5" t="str">
        <f>'Cleaned Data'!L245</f>
        <v>Complete</v>
      </c>
      <c r="T245" s="5" t="str">
        <f>'Cleaned Data'!M245</f>
        <v>Re-opened</v>
      </c>
      <c r="U245" s="5" t="str">
        <f>'Cleaned Data'!N245</f>
        <v>Q041</v>
      </c>
      <c r="V245" s="5" t="str">
        <f>'Cleaned Data'!O245</f>
        <v>Busisiwe Sithole</v>
      </c>
      <c r="W245" s="4" t="str">
        <f>'Cleaned Data'!P245</f>
        <v>None</v>
      </c>
      <c r="X245" s="5" t="str">
        <f>'Cleaned Data'!Q245</f>
        <v>None</v>
      </c>
    </row>
    <row r="246" spans="1:24" x14ac:dyDescent="0.3">
      <c r="A246" s="5" t="str">
        <f>'Cleaned Data'!A246</f>
        <v>SASSA-000235</v>
      </c>
      <c r="B246" s="4">
        <f>'Cleaned Data'!B246</f>
        <v>46149</v>
      </c>
      <c r="C246" s="6">
        <f t="shared" si="21"/>
        <v>7</v>
      </c>
      <c r="D246" s="6">
        <f t="shared" si="22"/>
        <v>5</v>
      </c>
      <c r="E246" s="6">
        <f t="shared" si="23"/>
        <v>2026</v>
      </c>
      <c r="F246" s="5" t="str">
        <f t="shared" si="24"/>
        <v>SASSA</v>
      </c>
      <c r="G246" s="5" t="str">
        <f>'Cleaned Data'!C246</f>
        <v>SASSA - Grant Application</v>
      </c>
      <c r="H246" s="5" t="str">
        <f t="shared" si="25"/>
        <v xml:space="preserve"> Grant Application</v>
      </c>
      <c r="I246" s="5" t="str">
        <f t="shared" si="26"/>
        <v>Sharpeville</v>
      </c>
      <c r="J246" s="5" t="str">
        <f>'Cleaned Data'!D246</f>
        <v>Sharpeville Clinic</v>
      </c>
      <c r="K246" s="5" t="str">
        <f>'Cleaned Data'!E246</f>
        <v>Elizabeth Mahlangu</v>
      </c>
      <c r="L246" s="6">
        <f>'Cleaned Data'!F246</f>
        <v>4610000000000</v>
      </c>
      <c r="M246" s="4">
        <f>'Cleaned Data'!G246</f>
        <v>17127</v>
      </c>
      <c r="N246" s="5" t="str">
        <f>'Cleaned Data'!H246</f>
        <v>Female</v>
      </c>
      <c r="O246" s="8" t="str">
        <f>'Cleaned Data'!I246</f>
        <v>None</v>
      </c>
      <c r="P246" s="5" t="str">
        <f>'Cleaned Data'!J246</f>
        <v>Ward 13</v>
      </c>
      <c r="Q246" s="5" t="str">
        <f t="shared" si="27"/>
        <v>Formal Settlement</v>
      </c>
      <c r="R246" s="5" t="str">
        <f>'Cleaned Data'!K246</f>
        <v>None</v>
      </c>
      <c r="S246" s="5" t="str">
        <f>'Cleaned Data'!L246</f>
        <v>Complete</v>
      </c>
      <c r="T246" s="5" t="str">
        <f>'Cleaned Data'!M246</f>
        <v>Closed</v>
      </c>
      <c r="U246" s="5" t="str">
        <f>'Cleaned Data'!N246</f>
        <v>Q132</v>
      </c>
      <c r="V246" s="5" t="str">
        <f>'Cleaned Data'!O246</f>
        <v>Zanele Sithole</v>
      </c>
      <c r="W246" s="4" t="str">
        <f>'Cleaned Data'!P246</f>
        <v>None</v>
      </c>
      <c r="X246" s="5" t="str">
        <f>'Cleaned Data'!Q246</f>
        <v>Grant Payment Query - Referred To Sassa Call Centre</v>
      </c>
    </row>
    <row r="247" spans="1:24" x14ac:dyDescent="0.3">
      <c r="A247" s="5" t="str">
        <f>'Cleaned Data'!A247</f>
        <v>DHA-000105</v>
      </c>
      <c r="B247" s="4">
        <f>'Cleaned Data'!B247</f>
        <v>46105</v>
      </c>
      <c r="C247" s="6">
        <f t="shared" si="21"/>
        <v>24</v>
      </c>
      <c r="D247" s="6">
        <f t="shared" si="22"/>
        <v>3</v>
      </c>
      <c r="E247" s="6">
        <f t="shared" si="23"/>
        <v>2026</v>
      </c>
      <c r="F247" s="5" t="str">
        <f t="shared" si="24"/>
        <v>Home Affairs</v>
      </c>
      <c r="G247" s="5" t="str">
        <f>'Cleaned Data'!C247</f>
        <v>Home Affairs - Passport Application</v>
      </c>
      <c r="H247" s="5" t="str">
        <f t="shared" si="25"/>
        <v xml:space="preserve"> Passport Application</v>
      </c>
      <c r="I247" s="5" t="str">
        <f t="shared" si="26"/>
        <v>Vanderbijlpark</v>
      </c>
      <c r="J247" s="5" t="str">
        <f>'Cleaned Data'!D247</f>
        <v>Vanderbijlpark Home Affairs</v>
      </c>
      <c r="K247" s="5" t="str">
        <f>'Cleaned Data'!E247</f>
        <v>Nomvula Ndlovu</v>
      </c>
      <c r="L247" s="6">
        <f>'Cleaned Data'!F247</f>
        <v>8810000000000</v>
      </c>
      <c r="M247" s="4" t="str">
        <f>'Cleaned Data'!G247</f>
        <v>None</v>
      </c>
      <c r="N247" s="5" t="str">
        <f>'Cleaned Data'!H247</f>
        <v>Male</v>
      </c>
      <c r="O247" s="8" t="str">
        <f>'Cleaned Data'!I247</f>
        <v>073 440 8384</v>
      </c>
      <c r="P247" s="5" t="str">
        <f>'Cleaned Data'!J247</f>
        <v>Ward 11</v>
      </c>
      <c r="Q247" s="5" t="str">
        <f t="shared" si="27"/>
        <v>Formal Settlement</v>
      </c>
      <c r="R247" s="5" t="str">
        <f>'Cleaned Data'!K247</f>
        <v>None</v>
      </c>
      <c r="S247" s="5" t="str">
        <f>'Cleaned Data'!L247</f>
        <v>Incomplete - Missing ID Copy</v>
      </c>
      <c r="T247" s="5" t="str">
        <f>'Cleaned Data'!M247</f>
        <v>Re-opened</v>
      </c>
      <c r="U247" s="5" t="str">
        <f>'Cleaned Data'!N247</f>
        <v>Q205</v>
      </c>
      <c r="V247" s="5" t="str">
        <f>'Cleaned Data'!O247</f>
        <v>Lerato Nel</v>
      </c>
      <c r="W247" s="4">
        <f>'Cleaned Data'!P247</f>
        <v>46128</v>
      </c>
      <c r="X247" s="5" t="str">
        <f>'Cleaned Data'!Q247</f>
        <v>Applicant Referred To Social Worker</v>
      </c>
    </row>
    <row r="248" spans="1:24" x14ac:dyDescent="0.3">
      <c r="A248" s="5" t="str">
        <f>'Cleaned Data'!A248</f>
        <v>DHA-000300</v>
      </c>
      <c r="B248" s="4">
        <f>'Cleaned Data'!B248</f>
        <v>46019</v>
      </c>
      <c r="C248" s="6">
        <f t="shared" si="21"/>
        <v>28</v>
      </c>
      <c r="D248" s="6">
        <f t="shared" si="22"/>
        <v>12</v>
      </c>
      <c r="E248" s="6">
        <f t="shared" si="23"/>
        <v>2025</v>
      </c>
      <c r="F248" s="5" t="str">
        <f t="shared" si="24"/>
        <v>Home Affairs</v>
      </c>
      <c r="G248" s="5" t="str">
        <f>'Cleaned Data'!C248</f>
        <v>Home Affairs - Passport Application</v>
      </c>
      <c r="H248" s="5" t="str">
        <f t="shared" si="25"/>
        <v xml:space="preserve"> Passport Application</v>
      </c>
      <c r="I248" s="5" t="str">
        <f t="shared" si="26"/>
        <v>Sasolburg</v>
      </c>
      <c r="J248" s="5" t="str">
        <f>'Cleaned Data'!D248</f>
        <v>Sasolburg Home Affairs</v>
      </c>
      <c r="K248" s="5" t="str">
        <f>'Cleaned Data'!E248</f>
        <v>Elizabeth Mokoena</v>
      </c>
      <c r="L248" s="6">
        <f>'Cleaned Data'!F248</f>
        <v>8610000000000</v>
      </c>
      <c r="M248" s="4">
        <f>'Cleaned Data'!G248</f>
        <v>31676</v>
      </c>
      <c r="N248" s="5" t="str">
        <f>'Cleaned Data'!H248</f>
        <v>Female</v>
      </c>
      <c r="O248" s="8" t="str">
        <f>'Cleaned Data'!I248</f>
        <v>069 665 8578</v>
      </c>
      <c r="P248" s="5" t="str">
        <f>'Cleaned Data'!J248</f>
        <v>Ward 20</v>
      </c>
      <c r="Q248" s="5" t="str">
        <f t="shared" si="27"/>
        <v>Formal Settlement</v>
      </c>
      <c r="R248" s="5" t="str">
        <f>'Cleaned Data'!K248</f>
        <v>None</v>
      </c>
      <c r="S248" s="5" t="str">
        <f>'Cleaned Data'!L248</f>
        <v>Complete</v>
      </c>
      <c r="T248" s="5" t="str">
        <f>'Cleaned Data'!M248</f>
        <v>Escalated</v>
      </c>
      <c r="U248" s="5" t="str">
        <f>'Cleaned Data'!N248</f>
        <v>Q028</v>
      </c>
      <c r="V248" s="5" t="str">
        <f>'Cleaned Data'!O248</f>
        <v>Palesa Mahlangu</v>
      </c>
      <c r="W248" s="4" t="str">
        <f>'Cleaned Data'!P248</f>
        <v>None</v>
      </c>
      <c r="X248" s="5" t="str">
        <f>'Cleaned Data'!Q248</f>
        <v>Biometric Capture Failed, Rescheduled</v>
      </c>
    </row>
    <row r="249" spans="1:24" x14ac:dyDescent="0.3">
      <c r="A249" s="5" t="str">
        <f>'Cleaned Data'!A249</f>
        <v>DHA-000665</v>
      </c>
      <c r="B249" s="4">
        <f>'Cleaned Data'!B249</f>
        <v>46144</v>
      </c>
      <c r="C249" s="6">
        <f t="shared" si="21"/>
        <v>2</v>
      </c>
      <c r="D249" s="6">
        <f t="shared" si="22"/>
        <v>5</v>
      </c>
      <c r="E249" s="6">
        <f t="shared" si="23"/>
        <v>2026</v>
      </c>
      <c r="F249" s="5" t="str">
        <f t="shared" si="24"/>
        <v>Home Affairs</v>
      </c>
      <c r="G249" s="5" t="str">
        <f>'Cleaned Data'!C249</f>
        <v>Home Affairs - Death Certificate</v>
      </c>
      <c r="H249" s="5" t="str">
        <f t="shared" si="25"/>
        <v xml:space="preserve"> Death Certificate</v>
      </c>
      <c r="I249" s="5" t="str">
        <f t="shared" si="26"/>
        <v>Meyerton</v>
      </c>
      <c r="J249" s="5" t="str">
        <f>'Cleaned Data'!D249</f>
        <v>Meyerton Municipal Office</v>
      </c>
      <c r="K249" s="5" t="str">
        <f>'Cleaned Data'!E249</f>
        <v>Mandla Steyn</v>
      </c>
      <c r="L249" s="6">
        <f>'Cleaned Data'!F249</f>
        <v>9710000000000</v>
      </c>
      <c r="M249" s="4">
        <f>'Cleaned Data'!G249</f>
        <v>35571</v>
      </c>
      <c r="N249" s="5" t="str">
        <f>'Cleaned Data'!H249</f>
        <v>Male</v>
      </c>
      <c r="O249" s="8" t="str">
        <f>'Cleaned Data'!I249</f>
        <v>None</v>
      </c>
      <c r="P249" s="5" t="str">
        <f>'Cleaned Data'!J249</f>
        <v>Ward 17</v>
      </c>
      <c r="Q249" s="5" t="str">
        <f t="shared" si="27"/>
        <v>Formal Settlement</v>
      </c>
      <c r="R249" s="5" t="str">
        <f>'Cleaned Data'!K249</f>
        <v>None</v>
      </c>
      <c r="S249" s="5" t="str">
        <f>'Cleaned Data'!L249</f>
        <v>Incomplete - Missing Proof Of Residence</v>
      </c>
      <c r="T249" s="5" t="str">
        <f>'Cleaned Data'!M249</f>
        <v>Escalated</v>
      </c>
      <c r="U249" s="5" t="str">
        <f>'Cleaned Data'!N249</f>
        <v>Q088</v>
      </c>
      <c r="V249" s="5" t="str">
        <f>'Cleaned Data'!O249</f>
        <v>Zanele Mahlangu</v>
      </c>
      <c r="W249" s="4" t="str">
        <f>'Cleaned Data'!P249</f>
        <v>None</v>
      </c>
      <c r="X249" s="5" t="str">
        <f>'Cleaned Data'!Q249</f>
        <v>Urgent Case - Fast-Tracked Per Supervisor Approval</v>
      </c>
    </row>
    <row r="250" spans="1:24" x14ac:dyDescent="0.3">
      <c r="A250" s="5" t="str">
        <f>'Cleaned Data'!A250</f>
        <v>DHA-000287</v>
      </c>
      <c r="B250" s="4">
        <f>'Cleaned Data'!B250</f>
        <v>46041</v>
      </c>
      <c r="C250" s="6">
        <f t="shared" si="21"/>
        <v>19</v>
      </c>
      <c r="D250" s="6">
        <f t="shared" si="22"/>
        <v>1</v>
      </c>
      <c r="E250" s="6">
        <f t="shared" si="23"/>
        <v>2026</v>
      </c>
      <c r="F250" s="5" t="str">
        <f t="shared" si="24"/>
        <v>Home Affairs</v>
      </c>
      <c r="G250" s="5" t="str">
        <f>'Cleaned Data'!C250</f>
        <v>Home Affairs - Passport Application</v>
      </c>
      <c r="H250" s="5" t="str">
        <f t="shared" si="25"/>
        <v xml:space="preserve"> Passport Application</v>
      </c>
      <c r="I250" s="5" t="str">
        <f t="shared" si="26"/>
        <v>Meyerton</v>
      </c>
      <c r="J250" s="5" t="str">
        <f>'Cleaned Data'!D250</f>
        <v>Meyerton Municipal Office</v>
      </c>
      <c r="K250" s="5" t="str">
        <f>'Cleaned Data'!E250</f>
        <v>Refilwe Botha</v>
      </c>
      <c r="L250" s="6">
        <f>'Cleaned Data'!F250</f>
        <v>7110000000000</v>
      </c>
      <c r="M250" s="4">
        <f>'Cleaned Data'!G250</f>
        <v>26155</v>
      </c>
      <c r="N250" s="5" t="str">
        <f>'Cleaned Data'!H250</f>
        <v>None</v>
      </c>
      <c r="O250" s="8" t="str">
        <f>'Cleaned Data'!I250</f>
        <v>084 655 2163</v>
      </c>
      <c r="P250" s="5" t="str">
        <f>'Cleaned Data'!J250</f>
        <v>Ward 2</v>
      </c>
      <c r="Q250" s="5" t="str">
        <f t="shared" si="27"/>
        <v>Formal Settlement</v>
      </c>
      <c r="R250" s="5" t="str">
        <f>'Cleaned Data'!K250</f>
        <v>None</v>
      </c>
      <c r="S250" s="5" t="str">
        <f>'Cleaned Data'!L250</f>
        <v>Under Review</v>
      </c>
      <c r="T250" s="5" t="str">
        <f>'Cleaned Data'!M250</f>
        <v>Captured</v>
      </c>
      <c r="U250" s="5" t="str">
        <f>'Cleaned Data'!N250</f>
        <v>Q017</v>
      </c>
      <c r="V250" s="5" t="str">
        <f>'Cleaned Data'!O250</f>
        <v>Zanele Khumalo</v>
      </c>
      <c r="W250" s="4" t="str">
        <f>'Cleaned Data'!P250</f>
        <v>None</v>
      </c>
      <c r="X250" s="5" t="str">
        <f>'Cleaned Data'!Q250</f>
        <v>Grant Payment Query - Referred To Sassa Call Centre</v>
      </c>
    </row>
    <row r="251" spans="1:24" x14ac:dyDescent="0.3">
      <c r="A251" s="5" t="str">
        <f>'Cleaned Data'!A251</f>
        <v>CLN-000127</v>
      </c>
      <c r="B251" s="4">
        <f>'Cleaned Data'!B251</f>
        <v>46067</v>
      </c>
      <c r="C251" s="6">
        <f t="shared" si="21"/>
        <v>14</v>
      </c>
      <c r="D251" s="6">
        <f t="shared" si="22"/>
        <v>2</v>
      </c>
      <c r="E251" s="6">
        <f t="shared" si="23"/>
        <v>2026</v>
      </c>
      <c r="F251" s="5" t="str">
        <f t="shared" si="24"/>
        <v>Clinic</v>
      </c>
      <c r="G251" s="5" t="str">
        <f>'Cleaned Data'!C251</f>
        <v>Clinic - Immunisation</v>
      </c>
      <c r="H251" s="5" t="str">
        <f t="shared" si="25"/>
        <v xml:space="preserve"> Immunisation</v>
      </c>
      <c r="I251" s="5" t="str">
        <f t="shared" si="26"/>
        <v>Sebokeng</v>
      </c>
      <c r="J251" s="5" t="str">
        <f>'Cleaned Data'!D251</f>
        <v>Sebokeng Sassa Office</v>
      </c>
      <c r="K251" s="5" t="str">
        <f>'Cleaned Data'!E251</f>
        <v>Sipho Molefe</v>
      </c>
      <c r="L251" s="6">
        <f>'Cleaned Data'!F251</f>
        <v>2510000000000</v>
      </c>
      <c r="M251" s="4" t="str">
        <f>'Cleaned Data'!G251</f>
        <v>None</v>
      </c>
      <c r="N251" s="5" t="str">
        <f>'Cleaned Data'!H251</f>
        <v>Male</v>
      </c>
      <c r="O251" s="8" t="str">
        <f>'Cleaned Data'!I251</f>
        <v>069 107 6201</v>
      </c>
      <c r="P251" s="5" t="str">
        <f>'Cleaned Data'!J251</f>
        <v>Ward 19</v>
      </c>
      <c r="Q251" s="5" t="str">
        <f t="shared" si="27"/>
        <v>Formal Settlement</v>
      </c>
      <c r="R251" s="5" t="str">
        <f>'Cleaned Data'!K251</f>
        <v>None</v>
      </c>
      <c r="S251" s="5" t="str">
        <f>'Cleaned Data'!L251</f>
        <v>Complete</v>
      </c>
      <c r="T251" s="5" t="str">
        <f>'Cleaned Data'!M251</f>
        <v>Closed</v>
      </c>
      <c r="U251" s="5" t="str">
        <f>'Cleaned Data'!N251</f>
        <v>Q264</v>
      </c>
      <c r="V251" s="5" t="str">
        <f>'Cleaned Data'!O251</f>
        <v>Marius Nel</v>
      </c>
      <c r="W251" s="4" t="str">
        <f>'Cleaned Data'!P251</f>
        <v>None</v>
      </c>
      <c r="X251" s="5" t="str">
        <f>'Cleaned Data'!Q251</f>
        <v>Interpreter Required - Assisted In Sesotho</v>
      </c>
    </row>
    <row r="252" spans="1:24" x14ac:dyDescent="0.3">
      <c r="A252" s="5" t="str">
        <f>'Cleaned Data'!A252</f>
        <v>CLN-000284</v>
      </c>
      <c r="B252" s="4">
        <f>'Cleaned Data'!B252</f>
        <v>46033</v>
      </c>
      <c r="C252" s="6">
        <f t="shared" si="21"/>
        <v>11</v>
      </c>
      <c r="D252" s="6">
        <f t="shared" si="22"/>
        <v>1</v>
      </c>
      <c r="E252" s="6">
        <f t="shared" si="23"/>
        <v>2026</v>
      </c>
      <c r="F252" s="5" t="str">
        <f t="shared" si="24"/>
        <v>Clinic</v>
      </c>
      <c r="G252" s="5" t="str">
        <f>'Cleaned Data'!C252</f>
        <v>Clinic - General Consultation</v>
      </c>
      <c r="H252" s="5" t="str">
        <f t="shared" si="25"/>
        <v xml:space="preserve"> General Consultation</v>
      </c>
      <c r="I252" s="5" t="str">
        <f t="shared" si="26"/>
        <v>Emfuleni</v>
      </c>
      <c r="J252" s="5" t="str">
        <f>'Cleaned Data'!D252</f>
        <v>Emfuleni Municipal Office</v>
      </c>
      <c r="K252" s="5" t="str">
        <f>'Cleaned Data'!E252</f>
        <v>Elizabeth Pretorius</v>
      </c>
      <c r="L252" s="6">
        <f>'Cleaned Data'!F252</f>
        <v>7110000000000</v>
      </c>
      <c r="M252" s="4">
        <f>'Cleaned Data'!G252</f>
        <v>26265</v>
      </c>
      <c r="N252" s="5" t="str">
        <f>'Cleaned Data'!H252</f>
        <v>Male</v>
      </c>
      <c r="O252" s="8" t="str">
        <f>'Cleaned Data'!I252</f>
        <v>084 411 4995</v>
      </c>
      <c r="P252" s="5" t="str">
        <f>'Cleaned Data'!J252</f>
        <v>Ward 18</v>
      </c>
      <c r="Q252" s="5" t="str">
        <f t="shared" si="27"/>
        <v>Formal Settlement</v>
      </c>
      <c r="R252" s="5" t="str">
        <f>'Cleaned Data'!K252</f>
        <v>None</v>
      </c>
      <c r="S252" s="5" t="str">
        <f>'Cleaned Data'!L252</f>
        <v>Pending Verification</v>
      </c>
      <c r="T252" s="5" t="str">
        <f>'Cleaned Data'!M252</f>
        <v>Escalated</v>
      </c>
      <c r="U252" s="5" t="str">
        <f>'Cleaned Data'!N252</f>
        <v>Q070</v>
      </c>
      <c r="V252" s="5" t="str">
        <f>'Cleaned Data'!O252</f>
        <v>Chris Meyer</v>
      </c>
      <c r="W252" s="4">
        <f>'Cleaned Data'!P252</f>
        <v>46054</v>
      </c>
      <c r="X252" s="5" t="str">
        <f>'Cleaned Data'!Q252</f>
        <v>Follow-Up Call Required To Confirm Banking Details</v>
      </c>
    </row>
    <row r="253" spans="1:24" x14ac:dyDescent="0.3">
      <c r="A253" s="5" t="str">
        <f>'Cleaned Data'!A253</f>
        <v>DHA-000985</v>
      </c>
      <c r="B253" s="4">
        <f>'Cleaned Data'!B253</f>
        <v>46027</v>
      </c>
      <c r="C253" s="6">
        <f t="shared" si="21"/>
        <v>5</v>
      </c>
      <c r="D253" s="6">
        <f t="shared" si="22"/>
        <v>1</v>
      </c>
      <c r="E253" s="6">
        <f t="shared" si="23"/>
        <v>2026</v>
      </c>
      <c r="F253" s="5" t="str">
        <f t="shared" si="24"/>
        <v>Home Affairs</v>
      </c>
      <c r="G253" s="5" t="str">
        <f>'Cleaned Data'!C253</f>
        <v>Home Affairs - ID Application</v>
      </c>
      <c r="H253" s="5" t="str">
        <f t="shared" si="25"/>
        <v xml:space="preserve"> ID Application</v>
      </c>
      <c r="I253" s="5" t="str">
        <f t="shared" si="26"/>
        <v>Vereeniging</v>
      </c>
      <c r="J253" s="5" t="str">
        <f>'Cleaned Data'!D253</f>
        <v>Vereeniging Home Affairs</v>
      </c>
      <c r="K253" s="5" t="str">
        <f>'Cleaned Data'!E253</f>
        <v>Tumelo Fourie</v>
      </c>
      <c r="L253" s="6">
        <f>'Cleaned Data'!F253</f>
        <v>5910000000000</v>
      </c>
      <c r="M253" s="4" t="str">
        <f>'Cleaned Data'!G253</f>
        <v>None</v>
      </c>
      <c r="N253" s="5" t="str">
        <f>'Cleaned Data'!H253</f>
        <v>Male</v>
      </c>
      <c r="O253" s="8" t="str">
        <f>'Cleaned Data'!I253</f>
        <v>081 619 6995</v>
      </c>
      <c r="P253" s="5" t="str">
        <f>'Cleaned Data'!J253</f>
        <v>Ward 23</v>
      </c>
      <c r="Q253" s="5" t="str">
        <f t="shared" si="27"/>
        <v>Formal Settlement</v>
      </c>
      <c r="R253" s="5" t="str">
        <f>'Cleaned Data'!K253</f>
        <v>None</v>
      </c>
      <c r="S253" s="5" t="str">
        <f>'Cleaned Data'!L253</f>
        <v>Complete</v>
      </c>
      <c r="T253" s="5" t="str">
        <f>'Cleaned Data'!M253</f>
        <v>Re-opened</v>
      </c>
      <c r="U253" s="5" t="str">
        <f>'Cleaned Data'!N253</f>
        <v>Q287</v>
      </c>
      <c r="V253" s="5" t="str">
        <f>'Cleaned Data'!O253</f>
        <v>Chris Khumalo</v>
      </c>
      <c r="W253" s="4" t="str">
        <f>'Cleaned Data'!P253</f>
        <v>None</v>
      </c>
      <c r="X253" s="5" t="str">
        <f>'Cleaned Data'!Q253</f>
        <v>Applicant Did Not Bring Required Supporting Documents</v>
      </c>
    </row>
    <row r="254" spans="1:24" x14ac:dyDescent="0.3">
      <c r="A254" s="5" t="str">
        <f>'Cleaned Data'!A254</f>
        <v>DHA-000306</v>
      </c>
      <c r="B254" s="4">
        <f>'Cleaned Data'!B254</f>
        <v>46119</v>
      </c>
      <c r="C254" s="6">
        <f t="shared" si="21"/>
        <v>7</v>
      </c>
      <c r="D254" s="6">
        <f t="shared" si="22"/>
        <v>4</v>
      </c>
      <c r="E254" s="6">
        <f t="shared" si="23"/>
        <v>2026</v>
      </c>
      <c r="F254" s="5" t="str">
        <f t="shared" si="24"/>
        <v>Home Affairs</v>
      </c>
      <c r="G254" s="5" t="str">
        <f>'Cleaned Data'!C254</f>
        <v>Home Affairs - ID Application</v>
      </c>
      <c r="H254" s="5" t="str">
        <f t="shared" si="25"/>
        <v xml:space="preserve"> ID Application</v>
      </c>
      <c r="I254" s="5" t="str">
        <f t="shared" si="26"/>
        <v>Emfuleni</v>
      </c>
      <c r="J254" s="5" t="str">
        <f>'Cleaned Data'!D254</f>
        <v>Emfuleni Municipal Office</v>
      </c>
      <c r="K254" s="5" t="str">
        <f>'Cleaned Data'!E254</f>
        <v>Dorah Sithole</v>
      </c>
      <c r="L254" s="6">
        <f>'Cleaned Data'!F254</f>
        <v>7610000000000</v>
      </c>
      <c r="M254" s="4">
        <f>'Cleaned Data'!G254</f>
        <v>27894</v>
      </c>
      <c r="N254" s="5" t="str">
        <f>'Cleaned Data'!H254</f>
        <v>None</v>
      </c>
      <c r="O254" s="8" t="str">
        <f>'Cleaned Data'!I254</f>
        <v>None</v>
      </c>
      <c r="P254" s="5" t="str">
        <f>'Cleaned Data'!J254</f>
        <v>Ward 6</v>
      </c>
      <c r="Q254" s="5" t="str">
        <f t="shared" si="27"/>
        <v>Formal Settlement</v>
      </c>
      <c r="R254" s="5" t="str">
        <f>'Cleaned Data'!K254</f>
        <v>None</v>
      </c>
      <c r="S254" s="5" t="str">
        <f>'Cleaned Data'!L254</f>
        <v>Complete</v>
      </c>
      <c r="T254" s="5" t="str">
        <f>'Cleaned Data'!M254</f>
        <v>Escalated</v>
      </c>
      <c r="U254" s="5" t="str">
        <f>'Cleaned Data'!N254</f>
        <v>Q199</v>
      </c>
      <c r="V254" s="5" t="str">
        <f>'Cleaned Data'!O254</f>
        <v>Andries Swart</v>
      </c>
      <c r="W254" s="4" t="str">
        <f>'Cleaned Data'!P254</f>
        <v>None</v>
      </c>
      <c r="X254" s="5" t="str">
        <f>'Cleaned Data'!Q254</f>
        <v>System Offline - Captured Manually, Will Upload Later</v>
      </c>
    </row>
    <row r="255" spans="1:24" x14ac:dyDescent="0.3">
      <c r="A255" s="5" t="str">
        <f>'Cleaned Data'!A255</f>
        <v>CLN-000058</v>
      </c>
      <c r="B255" s="4">
        <f>'Cleaned Data'!B255</f>
        <v>46139</v>
      </c>
      <c r="C255" s="6">
        <f t="shared" si="21"/>
        <v>27</v>
      </c>
      <c r="D255" s="6">
        <f t="shared" si="22"/>
        <v>4</v>
      </c>
      <c r="E255" s="6">
        <f t="shared" si="23"/>
        <v>2026</v>
      </c>
      <c r="F255" s="5" t="str">
        <f t="shared" si="24"/>
        <v>Clinic</v>
      </c>
      <c r="G255" s="5" t="str">
        <f>'Cleaned Data'!C255</f>
        <v>Clinic - General Consultation</v>
      </c>
      <c r="H255" s="5" t="str">
        <f t="shared" si="25"/>
        <v xml:space="preserve"> General Consultation</v>
      </c>
      <c r="I255" s="5" t="str">
        <f t="shared" si="26"/>
        <v>Meyerton</v>
      </c>
      <c r="J255" s="5" t="str">
        <f>'Cleaned Data'!D255</f>
        <v>Meyerton Municipal Office</v>
      </c>
      <c r="K255" s="5" t="str">
        <f>'Cleaned Data'!E255</f>
        <v>Refilwe Steyn</v>
      </c>
      <c r="L255" s="6">
        <f>'Cleaned Data'!F255</f>
        <v>9100000000000</v>
      </c>
      <c r="M255" s="4">
        <f>'Cleaned Data'!G255</f>
        <v>33318</v>
      </c>
      <c r="N255" s="5" t="str">
        <f>'Cleaned Data'!H255</f>
        <v>Male</v>
      </c>
      <c r="O255" s="8" t="str">
        <f>'Cleaned Data'!I255</f>
        <v>074 651 4574</v>
      </c>
      <c r="P255" s="5" t="str">
        <f>'Cleaned Data'!J255</f>
        <v>Ward 19</v>
      </c>
      <c r="Q255" s="5" t="str">
        <f t="shared" si="27"/>
        <v>Formal Settlement</v>
      </c>
      <c r="R255" s="5" t="str">
        <f>'Cleaned Data'!K255</f>
        <v>None</v>
      </c>
      <c r="S255" s="5" t="str">
        <f>'Cleaned Data'!L255</f>
        <v>Complete</v>
      </c>
      <c r="T255" s="5" t="str">
        <f>'Cleaned Data'!M255</f>
        <v>Resolved</v>
      </c>
      <c r="U255" s="5" t="str">
        <f>'Cleaned Data'!N255</f>
        <v>Q261</v>
      </c>
      <c r="V255" s="5" t="str">
        <f>'Cleaned Data'!O255</f>
        <v>Palesa Coetzee</v>
      </c>
      <c r="W255" s="4" t="str">
        <f>'Cleaned Data'!P255</f>
        <v>None</v>
      </c>
      <c r="X255" s="5" t="str">
        <f>'Cleaned Data'!Q255</f>
        <v>Home Affairs System Down For Maintenance During Visit</v>
      </c>
    </row>
    <row r="256" spans="1:24" x14ac:dyDescent="0.3">
      <c r="A256" s="5" t="str">
        <f>'Cleaned Data'!A256</f>
        <v>DHA-000949</v>
      </c>
      <c r="B256" s="4">
        <f>'Cleaned Data'!B256</f>
        <v>46097</v>
      </c>
      <c r="C256" s="6">
        <f t="shared" si="21"/>
        <v>16</v>
      </c>
      <c r="D256" s="6">
        <f t="shared" si="22"/>
        <v>3</v>
      </c>
      <c r="E256" s="6">
        <f t="shared" si="23"/>
        <v>2026</v>
      </c>
      <c r="F256" s="5" t="str">
        <f t="shared" si="24"/>
        <v>Home Affairs</v>
      </c>
      <c r="G256" s="5" t="str">
        <f>'Cleaned Data'!C256</f>
        <v>Home Affairs - ID Application</v>
      </c>
      <c r="H256" s="5" t="str">
        <f t="shared" si="25"/>
        <v xml:space="preserve"> ID Application</v>
      </c>
      <c r="I256" s="5" t="str">
        <f t="shared" si="26"/>
        <v>Evaton</v>
      </c>
      <c r="J256" s="5" t="str">
        <f>'Cleaned Data'!D256</f>
        <v>Evaton Sassa Office</v>
      </c>
      <c r="K256" s="5" t="str">
        <f>'Cleaned Data'!E256</f>
        <v>Johannes Mahlangu</v>
      </c>
      <c r="L256" s="6">
        <f>'Cleaned Data'!F256</f>
        <v>6200000000000</v>
      </c>
      <c r="M256" s="4">
        <f>'Cleaned Data'!G256</f>
        <v>22765</v>
      </c>
      <c r="N256" s="5" t="str">
        <f>'Cleaned Data'!H256</f>
        <v>Male</v>
      </c>
      <c r="O256" s="8" t="str">
        <f>'Cleaned Data'!I256</f>
        <v>063 468 5007</v>
      </c>
      <c r="P256" s="5" t="str">
        <f>'Cleaned Data'!J256</f>
        <v>Ward 13</v>
      </c>
      <c r="Q256" s="5" t="str">
        <f t="shared" si="27"/>
        <v>Formal Settlement</v>
      </c>
      <c r="R256" s="5" t="str">
        <f>'Cleaned Data'!K256</f>
        <v>None</v>
      </c>
      <c r="S256" s="5" t="str">
        <f>'Cleaned Data'!L256</f>
        <v>Awaiting Home Affairs Confirmation</v>
      </c>
      <c r="T256" s="5" t="str">
        <f>'Cleaned Data'!M256</f>
        <v>Captured</v>
      </c>
      <c r="U256" s="5" t="str">
        <f>'Cleaned Data'!N256</f>
        <v>Q299</v>
      </c>
      <c r="V256" s="5" t="str">
        <f>'Cleaned Data'!O256</f>
        <v>Deon Swart</v>
      </c>
      <c r="W256" s="4">
        <f>'Cleaned Data'!P256</f>
        <v>46112</v>
      </c>
      <c r="X256" s="5" t="str">
        <f>'Cleaned Data'!Q256</f>
        <v>Interpreter Required - Assisted In Sesotho</v>
      </c>
    </row>
    <row r="257" spans="1:24" x14ac:dyDescent="0.3">
      <c r="A257" s="5" t="str">
        <f>'Cleaned Data'!A257</f>
        <v>SASSA-000787</v>
      </c>
      <c r="B257" s="4">
        <f>'Cleaned Data'!B257</f>
        <v>46055</v>
      </c>
      <c r="C257" s="6">
        <f t="shared" si="21"/>
        <v>2</v>
      </c>
      <c r="D257" s="6">
        <f t="shared" si="22"/>
        <v>2</v>
      </c>
      <c r="E257" s="6">
        <f t="shared" si="23"/>
        <v>2026</v>
      </c>
      <c r="F257" s="5" t="str">
        <f t="shared" si="24"/>
        <v>SASSA</v>
      </c>
      <c r="G257" s="5" t="str">
        <f>'Cleaned Data'!C257</f>
        <v>SASSA - Grant Application</v>
      </c>
      <c r="H257" s="5" t="str">
        <f t="shared" si="25"/>
        <v xml:space="preserve"> Grant Application</v>
      </c>
      <c r="I257" s="5" t="str">
        <f t="shared" si="26"/>
        <v>Evaton</v>
      </c>
      <c r="J257" s="5" t="str">
        <f>'Cleaned Data'!D257</f>
        <v>Evaton Sassa Office</v>
      </c>
      <c r="K257" s="5" t="str">
        <f>'Cleaned Data'!E257</f>
        <v>Sipho Radebe</v>
      </c>
      <c r="L257" s="6">
        <f>'Cleaned Data'!F257</f>
        <v>1600000000000</v>
      </c>
      <c r="M257" s="4">
        <f>'Cleaned Data'!G257</f>
        <v>42438</v>
      </c>
      <c r="N257" s="5" t="str">
        <f>'Cleaned Data'!H257</f>
        <v>None</v>
      </c>
      <c r="O257" s="8" t="str">
        <f>'Cleaned Data'!I257</f>
        <v>082 637 7208</v>
      </c>
      <c r="P257" s="5" t="str">
        <f>'Cleaned Data'!J257</f>
        <v>Ward 5</v>
      </c>
      <c r="Q257" s="5" t="str">
        <f t="shared" si="27"/>
        <v>Formal Settlement</v>
      </c>
      <c r="R257" s="5" t="str">
        <f>'Cleaned Data'!K257</f>
        <v>Older Persons Grant</v>
      </c>
      <c r="S257" s="5" t="str">
        <f>'Cleaned Data'!L257</f>
        <v>Rejected</v>
      </c>
      <c r="T257" s="5" t="str">
        <f>'Cleaned Data'!M257</f>
        <v>Captured</v>
      </c>
      <c r="U257" s="5" t="str">
        <f>'Cleaned Data'!N257</f>
        <v>Q178</v>
      </c>
      <c r="V257" s="5" t="str">
        <f>'Cleaned Data'!O257</f>
        <v>Deon Khumalo</v>
      </c>
      <c r="W257" s="4" t="str">
        <f>'Cleaned Data'!P257</f>
        <v>None</v>
      </c>
      <c r="X257" s="5" t="str">
        <f>'Cleaned Data'!Q257</f>
        <v>Elderly Applicant Assisted Due To Mobility Issues</v>
      </c>
    </row>
    <row r="258" spans="1:24" x14ac:dyDescent="0.3">
      <c r="A258" s="5" t="str">
        <f>'Cleaned Data'!A258</f>
        <v>SASSA-000588</v>
      </c>
      <c r="B258" s="4">
        <f>'Cleaned Data'!B258</f>
        <v>46121</v>
      </c>
      <c r="C258" s="6">
        <f t="shared" si="21"/>
        <v>9</v>
      </c>
      <c r="D258" s="6">
        <f t="shared" si="22"/>
        <v>4</v>
      </c>
      <c r="E258" s="6">
        <f t="shared" si="23"/>
        <v>2026</v>
      </c>
      <c r="F258" s="5" t="str">
        <f t="shared" si="24"/>
        <v>SASSA</v>
      </c>
      <c r="G258" s="5" t="str">
        <f>'Cleaned Data'!C258</f>
        <v>SASSA - Grant Application</v>
      </c>
      <c r="H258" s="5" t="str">
        <f t="shared" si="25"/>
        <v xml:space="preserve"> Grant Application</v>
      </c>
      <c r="I258" s="5" t="str">
        <f t="shared" si="26"/>
        <v>Vanderbijlpark</v>
      </c>
      <c r="J258" s="5" t="str">
        <f>'Cleaned Data'!D258</f>
        <v>Vanderbijlpark Home Affairs</v>
      </c>
      <c r="K258" s="5" t="str">
        <f>'Cleaned Data'!E258</f>
        <v>Pieter Sithole</v>
      </c>
      <c r="L258" s="6" t="str">
        <f>'Cleaned Data'!F258</f>
        <v>None</v>
      </c>
      <c r="M258" s="4">
        <f>'Cleaned Data'!G258</f>
        <v>15173</v>
      </c>
      <c r="N258" s="5" t="str">
        <f>'Cleaned Data'!H258</f>
        <v>Male</v>
      </c>
      <c r="O258" s="8" t="str">
        <f>'Cleaned Data'!I258</f>
        <v>None</v>
      </c>
      <c r="P258" s="5" t="str">
        <f>'Cleaned Data'!J258</f>
        <v>Ward 22</v>
      </c>
      <c r="Q258" s="5" t="str">
        <f t="shared" si="27"/>
        <v>Formal Settlement</v>
      </c>
      <c r="R258" s="5" t="str">
        <f>'Cleaned Data'!K258</f>
        <v>SRD Grant</v>
      </c>
      <c r="S258" s="5" t="str">
        <f>'Cleaned Data'!L258</f>
        <v>Approved</v>
      </c>
      <c r="T258" s="5" t="str">
        <f>'Cleaned Data'!M258</f>
        <v>Awaiting Documents</v>
      </c>
      <c r="U258" s="5" t="str">
        <f>'Cleaned Data'!N258</f>
        <v>Q245</v>
      </c>
      <c r="V258" s="5" t="str">
        <f>'Cleaned Data'!O258</f>
        <v>Palesa Mahlangu</v>
      </c>
      <c r="W258" s="4" t="str">
        <f>'Cleaned Data'!P258</f>
        <v>None</v>
      </c>
      <c r="X258" s="5" t="str">
        <f>'Cleaned Data'!Q258</f>
        <v>System Offline - Captured Manually, Will Upload Later</v>
      </c>
    </row>
    <row r="259" spans="1:24" x14ac:dyDescent="0.3">
      <c r="A259" s="5" t="str">
        <f>'Cleaned Data'!A259</f>
        <v>SASSA-000662</v>
      </c>
      <c r="B259" s="4">
        <f>'Cleaned Data'!B259</f>
        <v>46194</v>
      </c>
      <c r="C259" s="6">
        <f t="shared" ref="C259:C322" si="28">IF(B259="None","None",DAY(B259))</f>
        <v>21</v>
      </c>
      <c r="D259" s="6">
        <f t="shared" ref="D259:D322" si="29">IF(B259="None","None",MONTH(B259))</f>
        <v>6</v>
      </c>
      <c r="E259" s="6">
        <f t="shared" ref="E259:E322" si="30">IF(B259="None","None",YEAR(B259))</f>
        <v>2026</v>
      </c>
      <c r="F259" s="5" t="str">
        <f t="shared" ref="F259:F322" si="31">IF(ISNUMBER(FIND("-",G259))=TRUE,LEFT(G259,FIND("-",G259)-2),IF(ISNUMBER(FIND(" ",G259))=TRUE,LEFT(G259,FIND(" ",G259)-1),IF(G259="None","None")))</f>
        <v>SASSA</v>
      </c>
      <c r="G259" s="5" t="str">
        <f>'Cleaned Data'!C259</f>
        <v>SASSA - Grant Application</v>
      </c>
      <c r="H259" s="5" t="str">
        <f t="shared" ref="H259:H322" si="32">IF(G259="None","None",RIGHT(G259,LEN(G259)-FIND("-",G259,1)))</f>
        <v xml:space="preserve"> Grant Application</v>
      </c>
      <c r="I259" s="5" t="str">
        <f t="shared" ref="I259:I322" si="33">IF(J259="None","None",TRIM(SUBSTITUTE(SUBSTITUTE(SUBSTITUTE(SUBSTITUTE(J259,"Clinic","",1),"Home Affairs","",1),"Sassa Office","",1),"Municipal Office","",1)))</f>
        <v>Evaton</v>
      </c>
      <c r="J259" s="5" t="str">
        <f>'Cleaned Data'!D259</f>
        <v>Evaton Sassa Office</v>
      </c>
      <c r="K259" s="5" t="str">
        <f>'Cleaned Data'!E259</f>
        <v>Sipho Ndlovu</v>
      </c>
      <c r="L259" s="6" t="str">
        <f>'Cleaned Data'!F259</f>
        <v>None</v>
      </c>
      <c r="M259" s="4">
        <f>'Cleaned Data'!G259</f>
        <v>35175</v>
      </c>
      <c r="N259" s="5" t="str">
        <f>'Cleaned Data'!H259</f>
        <v>None</v>
      </c>
      <c r="O259" s="8" t="str">
        <f>'Cleaned Data'!I259</f>
        <v>073 546 7745</v>
      </c>
      <c r="P259" s="5" t="str">
        <f>'Cleaned Data'!J259</f>
        <v>Ward 5</v>
      </c>
      <c r="Q259" s="5" t="str">
        <f t="shared" ref="Q259:Q322" si="34">IF(ISNUMBER(FIND("Informal Settlement",P259,1)),"Informal Settlement","Formal Settlement")</f>
        <v>Formal Settlement</v>
      </c>
      <c r="R259" s="5" t="str">
        <f>'Cleaned Data'!K259</f>
        <v>Social Relief of Distress (SRD)</v>
      </c>
      <c r="S259" s="5" t="str">
        <f>'Cleaned Data'!L259</f>
        <v>Incomplete - Missing Proof Of Residence</v>
      </c>
      <c r="T259" s="5" t="str">
        <f>'Cleaned Data'!M259</f>
        <v>None</v>
      </c>
      <c r="U259" s="5" t="str">
        <f>'Cleaned Data'!N259</f>
        <v>None</v>
      </c>
      <c r="V259" s="5" t="str">
        <f>'Cleaned Data'!O259</f>
        <v>Chris Nel</v>
      </c>
      <c r="W259" s="4">
        <f>'Cleaned Data'!P259</f>
        <v>46216</v>
      </c>
      <c r="X259" s="5" t="str">
        <f>'Cleaned Data'!Q259</f>
        <v>Duplicate Application Found On System - Flagged</v>
      </c>
    </row>
    <row r="260" spans="1:24" x14ac:dyDescent="0.3">
      <c r="A260" s="5" t="str">
        <f>'Cleaned Data'!A260</f>
        <v>SASSA-000371</v>
      </c>
      <c r="B260" s="4">
        <f>'Cleaned Data'!B260</f>
        <v>46277</v>
      </c>
      <c r="C260" s="6">
        <f t="shared" si="28"/>
        <v>12</v>
      </c>
      <c r="D260" s="6">
        <f t="shared" si="29"/>
        <v>9</v>
      </c>
      <c r="E260" s="6">
        <f t="shared" si="30"/>
        <v>2026</v>
      </c>
      <c r="F260" s="5" t="str">
        <f t="shared" si="31"/>
        <v>SASSA</v>
      </c>
      <c r="G260" s="5" t="str">
        <f>'Cleaned Data'!C260</f>
        <v>SASSA - Grant Application</v>
      </c>
      <c r="H260" s="5" t="str">
        <f t="shared" si="32"/>
        <v xml:space="preserve"> Grant Application</v>
      </c>
      <c r="I260" s="5" t="str">
        <f t="shared" si="33"/>
        <v>Vereeniging</v>
      </c>
      <c r="J260" s="5" t="str">
        <f>'Cleaned Data'!D260</f>
        <v>Vereeniging Home Affairs</v>
      </c>
      <c r="K260" s="5" t="str">
        <f>'Cleaned Data'!E260</f>
        <v>Pieter Pretorius</v>
      </c>
      <c r="L260" s="6">
        <f>'Cleaned Data'!F260</f>
        <v>1014918087</v>
      </c>
      <c r="M260" s="4">
        <f>'Cleaned Data'!G260</f>
        <v>36526</v>
      </c>
      <c r="N260" s="5" t="str">
        <f>'Cleaned Data'!H260</f>
        <v>Female</v>
      </c>
      <c r="O260" s="8" t="str">
        <f>'Cleaned Data'!I260</f>
        <v>078 621 5537</v>
      </c>
      <c r="P260" s="5" t="str">
        <f>'Cleaned Data'!J260</f>
        <v>Ward 4</v>
      </c>
      <c r="Q260" s="5" t="str">
        <f t="shared" si="34"/>
        <v>Formal Settlement</v>
      </c>
      <c r="R260" s="5" t="str">
        <f>'Cleaned Data'!K260</f>
        <v>Foster Child Grant</v>
      </c>
      <c r="S260" s="5" t="str">
        <f>'Cleaned Data'!L260</f>
        <v>Approved</v>
      </c>
      <c r="T260" s="5" t="str">
        <f>'Cleaned Data'!M260</f>
        <v>Awaiting Documents</v>
      </c>
      <c r="U260" s="5" t="str">
        <f>'Cleaned Data'!N260</f>
        <v>Q231</v>
      </c>
      <c r="V260" s="5" t="str">
        <f>'Cleaned Data'!O260</f>
        <v>Palesa Nel</v>
      </c>
      <c r="W260" s="4" t="str">
        <f>'Cleaned Data'!P260</f>
        <v>None</v>
      </c>
      <c r="X260" s="5" t="str">
        <f>'Cleaned Data'!Q260</f>
        <v>Client To Return With Proof Of Residence</v>
      </c>
    </row>
    <row r="261" spans="1:24" x14ac:dyDescent="0.3">
      <c r="A261" s="5" t="str">
        <f>'Cleaned Data'!A261</f>
        <v>MUN-000934</v>
      </c>
      <c r="B261" s="4">
        <f>'Cleaned Data'!B261</f>
        <v>46164</v>
      </c>
      <c r="C261" s="6">
        <f t="shared" si="28"/>
        <v>22</v>
      </c>
      <c r="D261" s="6">
        <f t="shared" si="29"/>
        <v>5</v>
      </c>
      <c r="E261" s="6">
        <f t="shared" si="30"/>
        <v>2026</v>
      </c>
      <c r="F261" s="5" t="str">
        <f t="shared" si="31"/>
        <v>Municipal</v>
      </c>
      <c r="G261" s="5" t="str">
        <f>'Cleaned Data'!C261</f>
        <v>Municipal - Service Request</v>
      </c>
      <c r="H261" s="5" t="str">
        <f t="shared" si="32"/>
        <v xml:space="preserve"> Service Request</v>
      </c>
      <c r="I261" s="5" t="str">
        <f t="shared" si="33"/>
        <v>Sharpeville</v>
      </c>
      <c r="J261" s="5" t="str">
        <f>'Cleaned Data'!D261</f>
        <v>Sharpeville Clinic</v>
      </c>
      <c r="K261" s="5" t="str">
        <f>'Cleaned Data'!E261</f>
        <v>Willem Radebe</v>
      </c>
      <c r="L261" s="6" t="str">
        <f>'Cleaned Data'!F261</f>
        <v>ID not provided</v>
      </c>
      <c r="M261" s="4">
        <f>'Cleaned Data'!G261</f>
        <v>32252</v>
      </c>
      <c r="N261" s="5" t="str">
        <f>'Cleaned Data'!H261</f>
        <v>Female</v>
      </c>
      <c r="O261" s="8" t="str">
        <f>'Cleaned Data'!I261</f>
        <v>079 932 9621</v>
      </c>
      <c r="P261" s="5" t="str">
        <f>'Cleaned Data'!J261</f>
        <v>Ward 22</v>
      </c>
      <c r="Q261" s="5" t="str">
        <f t="shared" si="34"/>
        <v>Formal Settlement</v>
      </c>
      <c r="R261" s="5" t="str">
        <f>'Cleaned Data'!K261</f>
        <v>None</v>
      </c>
      <c r="S261" s="5" t="str">
        <f>'Cleaned Data'!L261</f>
        <v>Pending Verification</v>
      </c>
      <c r="T261" s="5" t="str">
        <f>'Cleaned Data'!M261</f>
        <v>Pending</v>
      </c>
      <c r="U261" s="5" t="str">
        <f>'Cleaned Data'!N261</f>
        <v>Q158</v>
      </c>
      <c r="V261" s="5" t="str">
        <f>'Cleaned Data'!O261</f>
        <v>Andries Mahlangu</v>
      </c>
      <c r="W261" s="4" t="str">
        <f>'Cleaned Data'!P261</f>
        <v>None</v>
      </c>
      <c r="X261" s="5" t="str">
        <f>'Cleaned Data'!Q261</f>
        <v>None</v>
      </c>
    </row>
    <row r="262" spans="1:24" x14ac:dyDescent="0.3">
      <c r="A262" s="5" t="str">
        <f>'Cleaned Data'!A262</f>
        <v>SASSA-000332</v>
      </c>
      <c r="B262" s="4">
        <f>'Cleaned Data'!B262</f>
        <v>46106</v>
      </c>
      <c r="C262" s="6">
        <f t="shared" si="28"/>
        <v>25</v>
      </c>
      <c r="D262" s="6">
        <f t="shared" si="29"/>
        <v>3</v>
      </c>
      <c r="E262" s="6">
        <f t="shared" si="30"/>
        <v>2026</v>
      </c>
      <c r="F262" s="5" t="str">
        <f t="shared" si="31"/>
        <v>SASSA</v>
      </c>
      <c r="G262" s="5" t="str">
        <f>'Cleaned Data'!C262</f>
        <v>SASSA - Grant Application</v>
      </c>
      <c r="H262" s="5" t="str">
        <f t="shared" si="32"/>
        <v xml:space="preserve"> Grant Application</v>
      </c>
      <c r="I262" s="5" t="str">
        <f t="shared" si="33"/>
        <v>Emfuleni</v>
      </c>
      <c r="J262" s="5" t="str">
        <f>'Cleaned Data'!D262</f>
        <v>Emfuleni Municipal Office</v>
      </c>
      <c r="K262" s="5" t="str">
        <f>'Cleaned Data'!E262</f>
        <v>None</v>
      </c>
      <c r="L262" s="6">
        <f>'Cleaned Data'!F262</f>
        <v>4600000000000</v>
      </c>
      <c r="M262" s="4">
        <f>'Cleaned Data'!G262</f>
        <v>16820</v>
      </c>
      <c r="N262" s="5" t="str">
        <f>'Cleaned Data'!H262</f>
        <v>Female</v>
      </c>
      <c r="O262" s="8" t="str">
        <f>'Cleaned Data'!I262</f>
        <v>078 331 9758</v>
      </c>
      <c r="P262" s="5" t="str">
        <f>'Cleaned Data'!J262</f>
        <v>Ward 6</v>
      </c>
      <c r="Q262" s="5" t="str">
        <f t="shared" si="34"/>
        <v>Formal Settlement</v>
      </c>
      <c r="R262" s="5" t="str">
        <f>'Cleaned Data'!K262</f>
        <v>Disability Grant</v>
      </c>
      <c r="S262" s="5" t="str">
        <f>'Cleaned Data'!L262</f>
        <v>Under Review</v>
      </c>
      <c r="T262" s="5" t="str">
        <f>'Cleaned Data'!M262</f>
        <v>Captured</v>
      </c>
      <c r="U262" s="5" t="str">
        <f>'Cleaned Data'!N262</f>
        <v>None</v>
      </c>
      <c r="V262" s="5" t="str">
        <f>'Cleaned Data'!O262</f>
        <v>Andries Sithole</v>
      </c>
      <c r="W262" s="4" t="str">
        <f>'Cleaned Data'!P262</f>
        <v>None</v>
      </c>
      <c r="X262" s="5" t="str">
        <f>'Cleaned Data'!Q262</f>
        <v>Incorrect ID Number Provided Initially, Corrected</v>
      </c>
    </row>
    <row r="263" spans="1:24" x14ac:dyDescent="0.3">
      <c r="A263" s="5" t="str">
        <f>'Cleaned Data'!A263</f>
        <v>SASSA-000974</v>
      </c>
      <c r="B263" s="4">
        <f>'Cleaned Data'!B263</f>
        <v>45669</v>
      </c>
      <c r="C263" s="6">
        <f t="shared" si="28"/>
        <v>12</v>
      </c>
      <c r="D263" s="6">
        <f t="shared" si="29"/>
        <v>1</v>
      </c>
      <c r="E263" s="6">
        <f t="shared" si="30"/>
        <v>2025</v>
      </c>
      <c r="F263" s="5" t="str">
        <f t="shared" si="31"/>
        <v>SASSA</v>
      </c>
      <c r="G263" s="5" t="str">
        <f>'Cleaned Data'!C263</f>
        <v>SASSA - Grant Application</v>
      </c>
      <c r="H263" s="5" t="str">
        <f t="shared" si="32"/>
        <v xml:space="preserve"> Grant Application</v>
      </c>
      <c r="I263" s="5" t="str">
        <f t="shared" si="33"/>
        <v>Vanderbijlpark</v>
      </c>
      <c r="J263" s="5" t="str">
        <f>'Cleaned Data'!D263</f>
        <v>Vanderbijlpark Home Affairs</v>
      </c>
      <c r="K263" s="5" t="str">
        <f>'Cleaned Data'!E263</f>
        <v>Bongani Steyn</v>
      </c>
      <c r="L263" s="6" t="str">
        <f>'Cleaned Data'!F263</f>
        <v>None</v>
      </c>
      <c r="M263" s="4">
        <f>'Cleaned Data'!G263</f>
        <v>20112</v>
      </c>
      <c r="N263" s="5" t="str">
        <f>'Cleaned Data'!H263</f>
        <v>Female</v>
      </c>
      <c r="O263" s="8" t="str">
        <f>'Cleaned Data'!I263</f>
        <v>073 137 8502</v>
      </c>
      <c r="P263" s="5" t="str">
        <f>'Cleaned Data'!J263</f>
        <v>Ward 6</v>
      </c>
      <c r="Q263" s="5" t="str">
        <f t="shared" si="34"/>
        <v>Formal Settlement</v>
      </c>
      <c r="R263" s="5" t="str">
        <f>'Cleaned Data'!K263</f>
        <v>Social Relief of Distress (SRD)</v>
      </c>
      <c r="S263" s="5" t="str">
        <f>'Cleaned Data'!L263</f>
        <v>Rejected</v>
      </c>
      <c r="T263" s="5" t="str">
        <f>'Cleaned Data'!M263</f>
        <v>Re-opened</v>
      </c>
      <c r="U263" s="5" t="str">
        <f>'Cleaned Data'!N263</f>
        <v>None</v>
      </c>
      <c r="V263" s="5" t="str">
        <f>'Cleaned Data'!O263</f>
        <v>Deon Coetzee</v>
      </c>
      <c r="W263" s="4" t="str">
        <f>'Cleaned Data'!P263</f>
        <v>None</v>
      </c>
      <c r="X263" s="5" t="str">
        <f>'Cleaned Data'!Q263</f>
        <v>Client To Return With Proof Of Residence</v>
      </c>
    </row>
    <row r="264" spans="1:24" x14ac:dyDescent="0.3">
      <c r="A264" s="5" t="str">
        <f>'Cleaned Data'!A264</f>
        <v>CLN-000764</v>
      </c>
      <c r="B264" s="4">
        <f>'Cleaned Data'!B264</f>
        <v>46004</v>
      </c>
      <c r="C264" s="6">
        <f t="shared" si="28"/>
        <v>13</v>
      </c>
      <c r="D264" s="6">
        <f t="shared" si="29"/>
        <v>12</v>
      </c>
      <c r="E264" s="6">
        <f t="shared" si="30"/>
        <v>2025</v>
      </c>
      <c r="F264" s="5" t="str">
        <f t="shared" si="31"/>
        <v>Clinic</v>
      </c>
      <c r="G264" s="5" t="str">
        <f>'Cleaned Data'!C264</f>
        <v>Clinic - Chronic Medication Collection</v>
      </c>
      <c r="H264" s="5" t="str">
        <f t="shared" si="32"/>
        <v xml:space="preserve"> Chronic Medication Collection</v>
      </c>
      <c r="I264" s="5" t="str">
        <f t="shared" si="33"/>
        <v>Vanderbijlpark</v>
      </c>
      <c r="J264" s="5" t="str">
        <f>'Cleaned Data'!D264</f>
        <v>Vanderbijlpark Home Affairs</v>
      </c>
      <c r="K264" s="5" t="str">
        <f>'Cleaned Data'!E264</f>
        <v>Tumelo Van Der Merwe</v>
      </c>
      <c r="L264" s="6">
        <f>'Cleaned Data'!F264</f>
        <v>4810000000000</v>
      </c>
      <c r="M264" s="4">
        <f>'Cleaned Data'!G264</f>
        <v>17732</v>
      </c>
      <c r="N264" s="5" t="str">
        <f>'Cleaned Data'!H264</f>
        <v>Female</v>
      </c>
      <c r="O264" s="8" t="str">
        <f>'Cleaned Data'!I264</f>
        <v>083 804 7359</v>
      </c>
      <c r="P264" s="5" t="str">
        <f>'Cleaned Data'!J264</f>
        <v>Ward 21</v>
      </c>
      <c r="Q264" s="5" t="str">
        <f t="shared" si="34"/>
        <v>Formal Settlement</v>
      </c>
      <c r="R264" s="5" t="str">
        <f>'Cleaned Data'!K264</f>
        <v>None</v>
      </c>
      <c r="S264" s="5" t="str">
        <f>'Cleaned Data'!L264</f>
        <v>Awaiting Home Affairs Confirmation</v>
      </c>
      <c r="T264" s="5" t="str">
        <f>'Cleaned Data'!M264</f>
        <v>Closed</v>
      </c>
      <c r="U264" s="5" t="str">
        <f>'Cleaned Data'!N264</f>
        <v>Q254</v>
      </c>
      <c r="V264" s="5" t="str">
        <f>'Cleaned Data'!O264</f>
        <v>Refilwe Sithole</v>
      </c>
      <c r="W264" s="4">
        <f>'Cleaned Data'!P264</f>
        <v>46018</v>
      </c>
      <c r="X264" s="5" t="str">
        <f>'Cleaned Data'!Q264</f>
        <v>System Offline - Captured Manually, Will Upload Later</v>
      </c>
    </row>
    <row r="265" spans="1:24" x14ac:dyDescent="0.3">
      <c r="A265" s="5" t="str">
        <f>'Cleaned Data'!A265</f>
        <v>DHA-000361</v>
      </c>
      <c r="B265" s="4">
        <f>'Cleaned Data'!B265</f>
        <v>46182</v>
      </c>
      <c r="C265" s="6">
        <f t="shared" si="28"/>
        <v>9</v>
      </c>
      <c r="D265" s="6">
        <f t="shared" si="29"/>
        <v>6</v>
      </c>
      <c r="E265" s="6">
        <f t="shared" si="30"/>
        <v>2026</v>
      </c>
      <c r="F265" s="5" t="str">
        <f t="shared" si="31"/>
        <v>Home Affairs</v>
      </c>
      <c r="G265" s="5" t="str">
        <f>'Cleaned Data'!C265</f>
        <v>Home Affairs - Birth Certificate</v>
      </c>
      <c r="H265" s="5" t="str">
        <f t="shared" si="32"/>
        <v xml:space="preserve"> Birth Certificate</v>
      </c>
      <c r="I265" s="5" t="str">
        <f t="shared" si="33"/>
        <v>Vanderbijlpark</v>
      </c>
      <c r="J265" s="5" t="str">
        <f>'Cleaned Data'!D265</f>
        <v>Vanderbijlpark Home Affairs</v>
      </c>
      <c r="K265" s="5" t="str">
        <f>'Cleaned Data'!E265</f>
        <v>Pieter Ndlovu</v>
      </c>
      <c r="L265" s="6">
        <f>'Cleaned Data'!F265</f>
        <v>7510000000000</v>
      </c>
      <c r="M265" s="4" t="str">
        <f>'Cleaned Data'!G265</f>
        <v>None</v>
      </c>
      <c r="N265" s="5" t="str">
        <f>'Cleaned Data'!H265</f>
        <v>Female</v>
      </c>
      <c r="O265" s="8" t="str">
        <f>'Cleaned Data'!I265</f>
        <v>None</v>
      </c>
      <c r="P265" s="5" t="str">
        <f>'Cleaned Data'!J265</f>
        <v>Ward 19</v>
      </c>
      <c r="Q265" s="5" t="str">
        <f t="shared" si="34"/>
        <v>Formal Settlement</v>
      </c>
      <c r="R265" s="5" t="str">
        <f>'Cleaned Data'!K265</f>
        <v>None</v>
      </c>
      <c r="S265" s="5" t="str">
        <f>'Cleaned Data'!L265</f>
        <v>Complete</v>
      </c>
      <c r="T265" s="5" t="str">
        <f>'Cleaned Data'!M265</f>
        <v>Captured</v>
      </c>
      <c r="U265" s="5" t="str">
        <f>'Cleaned Data'!N265</f>
        <v>Q075</v>
      </c>
      <c r="V265" s="5" t="str">
        <f>'Cleaned Data'!O265</f>
        <v>Deon Mahlangu</v>
      </c>
      <c r="W265" s="4" t="str">
        <f>'Cleaned Data'!P265</f>
        <v>None</v>
      </c>
      <c r="X265" s="5" t="str">
        <f>'Cleaned Data'!Q265</f>
        <v>Applicant Referred To Social Worker</v>
      </c>
    </row>
    <row r="266" spans="1:24" x14ac:dyDescent="0.3">
      <c r="A266" s="5" t="str">
        <f>'Cleaned Data'!A266</f>
        <v>CLN-000367</v>
      </c>
      <c r="B266" s="4">
        <f>'Cleaned Data'!B266</f>
        <v>46300</v>
      </c>
      <c r="C266" s="6">
        <f t="shared" si="28"/>
        <v>5</v>
      </c>
      <c r="D266" s="6">
        <f t="shared" si="29"/>
        <v>10</v>
      </c>
      <c r="E266" s="6">
        <f t="shared" si="30"/>
        <v>2026</v>
      </c>
      <c r="F266" s="5" t="str">
        <f t="shared" si="31"/>
        <v>Clinic</v>
      </c>
      <c r="G266" s="5" t="str">
        <f>'Cleaned Data'!C266</f>
        <v>Clinic - General Consultation</v>
      </c>
      <c r="H266" s="5" t="str">
        <f t="shared" si="32"/>
        <v xml:space="preserve"> General Consultation</v>
      </c>
      <c r="I266" s="5" t="str">
        <f t="shared" si="33"/>
        <v>Sebokeng</v>
      </c>
      <c r="J266" s="5" t="str">
        <f>'Cleaned Data'!D266</f>
        <v>Sebokeng Sassa Office</v>
      </c>
      <c r="K266" s="5" t="str">
        <f>'Cleaned Data'!E266</f>
        <v>Zodwa Sithole</v>
      </c>
      <c r="L266" s="6">
        <f>'Cleaned Data'!F266</f>
        <v>7110000000000</v>
      </c>
      <c r="M266" s="4">
        <f>'Cleaned Data'!G266</f>
        <v>26277</v>
      </c>
      <c r="N266" s="5" t="str">
        <f>'Cleaned Data'!H266</f>
        <v>Male</v>
      </c>
      <c r="O266" s="8" t="str">
        <f>'Cleaned Data'!I266</f>
        <v>073 377 6488</v>
      </c>
      <c r="P266" s="5" t="str">
        <f>'Cleaned Data'!J266</f>
        <v>Ward 22</v>
      </c>
      <c r="Q266" s="5" t="str">
        <f t="shared" si="34"/>
        <v>Formal Settlement</v>
      </c>
      <c r="R266" s="5" t="str">
        <f>'Cleaned Data'!K266</f>
        <v>None</v>
      </c>
      <c r="S266" s="5" t="str">
        <f>'Cleaned Data'!L266</f>
        <v>Complete</v>
      </c>
      <c r="T266" s="5" t="str">
        <f>'Cleaned Data'!M266</f>
        <v>Resolved</v>
      </c>
      <c r="U266" s="5" t="str">
        <f>'Cleaned Data'!N266</f>
        <v>Q171</v>
      </c>
      <c r="V266" s="5" t="str">
        <f>'Cleaned Data'!O266</f>
        <v>Refilwe Swart</v>
      </c>
      <c r="W266" s="4" t="str">
        <f>'Cleaned Data'!P266</f>
        <v>None</v>
      </c>
      <c r="X266" s="5" t="str">
        <f>'Cleaned Data'!Q266</f>
        <v>None</v>
      </c>
    </row>
    <row r="267" spans="1:24" x14ac:dyDescent="0.3">
      <c r="A267" s="5" t="str">
        <f>'Cleaned Data'!A267</f>
        <v>DHA-000124</v>
      </c>
      <c r="B267" s="4">
        <f>'Cleaned Data'!B267</f>
        <v>46115</v>
      </c>
      <c r="C267" s="6">
        <f t="shared" si="28"/>
        <v>3</v>
      </c>
      <c r="D267" s="6">
        <f t="shared" si="29"/>
        <v>4</v>
      </c>
      <c r="E267" s="6">
        <f t="shared" si="30"/>
        <v>2026</v>
      </c>
      <c r="F267" s="5" t="str">
        <f t="shared" si="31"/>
        <v>Home Affairs</v>
      </c>
      <c r="G267" s="5" t="str">
        <f>'Cleaned Data'!C267</f>
        <v>Home Affairs - Passport Application</v>
      </c>
      <c r="H267" s="5" t="str">
        <f t="shared" si="32"/>
        <v xml:space="preserve"> Passport Application</v>
      </c>
      <c r="I267" s="5" t="str">
        <f t="shared" si="33"/>
        <v>Three Rivers</v>
      </c>
      <c r="J267" s="5" t="str">
        <f>'Cleaned Data'!D267</f>
        <v>Three Rivers Clinic</v>
      </c>
      <c r="K267" s="5" t="str">
        <f>'Cleaned Data'!E267</f>
        <v>Grace Ndlovu</v>
      </c>
      <c r="L267" s="6">
        <f>'Cleaned Data'!F267</f>
        <v>90091712950</v>
      </c>
      <c r="M267" s="4">
        <f>'Cleaned Data'!G267</f>
        <v>33133</v>
      </c>
      <c r="N267" s="5" t="str">
        <f>'Cleaned Data'!H267</f>
        <v>Female</v>
      </c>
      <c r="O267" s="8" t="str">
        <f>'Cleaned Data'!I267</f>
        <v>None</v>
      </c>
      <c r="P267" s="5" t="str">
        <f>'Cleaned Data'!J267</f>
        <v>Ward 13</v>
      </c>
      <c r="Q267" s="5" t="str">
        <f t="shared" si="34"/>
        <v>Formal Settlement</v>
      </c>
      <c r="R267" s="5" t="str">
        <f>'Cleaned Data'!K267</f>
        <v>None</v>
      </c>
      <c r="S267" s="5" t="str">
        <f>'Cleaned Data'!L267</f>
        <v>Under Review</v>
      </c>
      <c r="T267" s="5" t="str">
        <f>'Cleaned Data'!M267</f>
        <v>Escalated</v>
      </c>
      <c r="U267" s="5" t="str">
        <f>'Cleaned Data'!N267</f>
        <v>Q041</v>
      </c>
      <c r="V267" s="5" t="str">
        <f>'Cleaned Data'!O267</f>
        <v>Deon Meyer</v>
      </c>
      <c r="W267" s="4" t="str">
        <f>'Cleaned Data'!P267</f>
        <v>None</v>
      </c>
      <c r="X267" s="5" t="str">
        <f>'Cleaned Data'!Q267</f>
        <v>System Offline - Captured Manually, Will Upload Later</v>
      </c>
    </row>
    <row r="268" spans="1:24" x14ac:dyDescent="0.3">
      <c r="A268" s="5" t="str">
        <f>'Cleaned Data'!A268</f>
        <v>SASSA-001053</v>
      </c>
      <c r="B268" s="4">
        <f>'Cleaned Data'!B268</f>
        <v>46043</v>
      </c>
      <c r="C268" s="6">
        <f t="shared" si="28"/>
        <v>21</v>
      </c>
      <c r="D268" s="6">
        <f t="shared" si="29"/>
        <v>1</v>
      </c>
      <c r="E268" s="6">
        <f t="shared" si="30"/>
        <v>2026</v>
      </c>
      <c r="F268" s="5" t="str">
        <f t="shared" si="31"/>
        <v>SASSA</v>
      </c>
      <c r="G268" s="5" t="str">
        <f>'Cleaned Data'!C268</f>
        <v>SASSA - Grant Application</v>
      </c>
      <c r="H268" s="5" t="str">
        <f t="shared" si="32"/>
        <v xml:space="preserve"> Grant Application</v>
      </c>
      <c r="I268" s="5" t="str">
        <f t="shared" si="33"/>
        <v>Vereeniging</v>
      </c>
      <c r="J268" s="5" t="str">
        <f>'Cleaned Data'!D268</f>
        <v>Vereeniging Home Affairs</v>
      </c>
      <c r="K268" s="5" t="str">
        <f>'Cleaned Data'!E268</f>
        <v>Bongani Pretorius</v>
      </c>
      <c r="L268" s="6">
        <f>'Cleaned Data'!F268</f>
        <v>412000000000</v>
      </c>
      <c r="M268" s="4">
        <f>'Cleaned Data'!G268</f>
        <v>38335</v>
      </c>
      <c r="N268" s="5" t="str">
        <f>'Cleaned Data'!H268</f>
        <v>Male</v>
      </c>
      <c r="O268" s="8" t="str">
        <f>'Cleaned Data'!I268</f>
        <v>072 628 5693</v>
      </c>
      <c r="P268" s="5" t="str">
        <f>'Cleaned Data'!J268</f>
        <v>Ward 15</v>
      </c>
      <c r="Q268" s="5" t="str">
        <f t="shared" si="34"/>
        <v>Formal Settlement</v>
      </c>
      <c r="R268" s="5" t="str">
        <f>'Cleaned Data'!K268</f>
        <v>Child Support Grant</v>
      </c>
      <c r="S268" s="5" t="str">
        <f>'Cleaned Data'!L268</f>
        <v>Rejected</v>
      </c>
      <c r="T268" s="5" t="str">
        <f>'Cleaned Data'!M268</f>
        <v>Captured</v>
      </c>
      <c r="U268" s="5" t="str">
        <f>'Cleaned Data'!N268</f>
        <v>Q061</v>
      </c>
      <c r="V268" s="5" t="str">
        <f>'Cleaned Data'!O268</f>
        <v>Refilwe Swart</v>
      </c>
      <c r="W268" s="4" t="str">
        <f>'Cleaned Data'!P268</f>
        <v>None</v>
      </c>
      <c r="X268" s="5" t="str">
        <f>'Cleaned Data'!Q268</f>
        <v>Urgent Case - Fast-Tracked Per Supervisor Approval</v>
      </c>
    </row>
    <row r="269" spans="1:24" x14ac:dyDescent="0.3">
      <c r="A269" s="5" t="str">
        <f>'Cleaned Data'!A269</f>
        <v>SASSA-000317</v>
      </c>
      <c r="B269" s="4">
        <f>'Cleaned Data'!B269</f>
        <v>46036</v>
      </c>
      <c r="C269" s="6">
        <f t="shared" si="28"/>
        <v>14</v>
      </c>
      <c r="D269" s="6">
        <f t="shared" si="29"/>
        <v>1</v>
      </c>
      <c r="E269" s="6">
        <f t="shared" si="30"/>
        <v>2026</v>
      </c>
      <c r="F269" s="5" t="str">
        <f t="shared" si="31"/>
        <v>SASSA</v>
      </c>
      <c r="G269" s="5" t="str">
        <f>'Cleaned Data'!C269</f>
        <v>SASSA - Grant Status Enquiry</v>
      </c>
      <c r="H269" s="5" t="str">
        <f t="shared" si="32"/>
        <v xml:space="preserve"> Grant Status Enquiry</v>
      </c>
      <c r="I269" s="5" t="str">
        <f t="shared" si="33"/>
        <v>Meyerton</v>
      </c>
      <c r="J269" s="5" t="str">
        <f>'Cleaned Data'!D269</f>
        <v>Meyerton Municipal Office</v>
      </c>
      <c r="K269" s="5" t="str">
        <f>'Cleaned Data'!E269</f>
        <v>Refilwe Kruger</v>
      </c>
      <c r="L269" s="6" t="str">
        <f>'Cleaned Data'!F269</f>
        <v>None</v>
      </c>
      <c r="M269" s="4">
        <f>'Cleaned Data'!G269</f>
        <v>19232</v>
      </c>
      <c r="N269" s="5" t="str">
        <f>'Cleaned Data'!H269</f>
        <v>Male</v>
      </c>
      <c r="O269" s="8" t="str">
        <f>'Cleaned Data'!I269</f>
        <v>None</v>
      </c>
      <c r="P269" s="5" t="str">
        <f>'Cleaned Data'!J269</f>
        <v>Ward 16</v>
      </c>
      <c r="Q269" s="5" t="str">
        <f t="shared" si="34"/>
        <v>Formal Settlement</v>
      </c>
      <c r="R269" s="5" t="str">
        <f>'Cleaned Data'!K269</f>
        <v>None</v>
      </c>
      <c r="S269" s="5" t="str">
        <f>'Cleaned Data'!L269</f>
        <v>Pending Verification</v>
      </c>
      <c r="T269" s="5" t="str">
        <f>'Cleaned Data'!M269</f>
        <v>Captured</v>
      </c>
      <c r="U269" s="5" t="str">
        <f>'Cleaned Data'!N269</f>
        <v>Q233</v>
      </c>
      <c r="V269" s="5" t="str">
        <f>'Cleaned Data'!O269</f>
        <v>Zanele Mahlangu</v>
      </c>
      <c r="W269" s="4" t="str">
        <f>'Cleaned Data'!P269</f>
        <v>None</v>
      </c>
      <c r="X269" s="5" t="str">
        <f>'Cleaned Data'!Q269</f>
        <v>Follow-Up Call Required To Confirm Banking Details</v>
      </c>
    </row>
    <row r="270" spans="1:24" x14ac:dyDescent="0.3">
      <c r="A270" s="5" t="str">
        <f>'Cleaned Data'!A270</f>
        <v>SASSA-000380</v>
      </c>
      <c r="B270" s="4">
        <f>'Cleaned Data'!B270</f>
        <v>46249</v>
      </c>
      <c r="C270" s="6">
        <f t="shared" si="28"/>
        <v>15</v>
      </c>
      <c r="D270" s="6">
        <f t="shared" si="29"/>
        <v>8</v>
      </c>
      <c r="E270" s="6">
        <f t="shared" si="30"/>
        <v>2026</v>
      </c>
      <c r="F270" s="5" t="str">
        <f t="shared" si="31"/>
        <v>SASSA</v>
      </c>
      <c r="G270" s="5" t="str">
        <f>'Cleaned Data'!C270</f>
        <v>SASSA - Grant Status Enquiry</v>
      </c>
      <c r="H270" s="5" t="str">
        <f t="shared" si="32"/>
        <v xml:space="preserve"> Grant Status Enquiry</v>
      </c>
      <c r="I270" s="5" t="str">
        <f t="shared" si="33"/>
        <v>Evaton</v>
      </c>
      <c r="J270" s="5" t="str">
        <f>'Cleaned Data'!D270</f>
        <v>Evaton Sassa Office</v>
      </c>
      <c r="K270" s="5" t="str">
        <f>'Cleaned Data'!E270</f>
        <v>Zodwa Botha</v>
      </c>
      <c r="L270" s="6">
        <f>'Cleaned Data'!F270</f>
        <v>1010000000000</v>
      </c>
      <c r="M270" s="4">
        <f>'Cleaned Data'!G270</f>
        <v>40408</v>
      </c>
      <c r="N270" s="5" t="str">
        <f>'Cleaned Data'!H270</f>
        <v>Female</v>
      </c>
      <c r="O270" s="8" t="str">
        <f>'Cleaned Data'!I270</f>
        <v>080 684 1133</v>
      </c>
      <c r="P270" s="5" t="str">
        <f>'Cleaned Data'!J270</f>
        <v>Ward 3 (Informal Settlement)</v>
      </c>
      <c r="Q270" s="5" t="str">
        <f t="shared" si="34"/>
        <v>Informal Settlement</v>
      </c>
      <c r="R270" s="5" t="str">
        <f>'Cleaned Data'!K270</f>
        <v>None</v>
      </c>
      <c r="S270" s="5" t="str">
        <f>'Cleaned Data'!L270</f>
        <v>Under Review</v>
      </c>
      <c r="T270" s="5" t="str">
        <f>'Cleaned Data'!M270</f>
        <v>Captured</v>
      </c>
      <c r="U270" s="5" t="str">
        <f>'Cleaned Data'!N270</f>
        <v>Q043</v>
      </c>
      <c r="V270" s="5" t="str">
        <f>'Cleaned Data'!O270</f>
        <v>None</v>
      </c>
      <c r="W270" s="4" t="str">
        <f>'Cleaned Data'!P270</f>
        <v>None</v>
      </c>
      <c r="X270" s="5" t="str">
        <f>'Cleaned Data'!Q270</f>
        <v>Interpreter Required - Assisted In Sesotho</v>
      </c>
    </row>
    <row r="271" spans="1:24" x14ac:dyDescent="0.3">
      <c r="A271" s="5" t="str">
        <f>'Cleaned Data'!A271</f>
        <v>DHA-000139</v>
      </c>
      <c r="B271" s="4">
        <f>'Cleaned Data'!B271</f>
        <v>46041</v>
      </c>
      <c r="C271" s="6">
        <f t="shared" si="28"/>
        <v>19</v>
      </c>
      <c r="D271" s="6">
        <f t="shared" si="29"/>
        <v>1</v>
      </c>
      <c r="E271" s="6">
        <f t="shared" si="30"/>
        <v>2026</v>
      </c>
      <c r="F271" s="5" t="str">
        <f t="shared" si="31"/>
        <v>Home Affairs</v>
      </c>
      <c r="G271" s="5" t="str">
        <f>'Cleaned Data'!C271</f>
        <v>Home Affairs - Death Certificate</v>
      </c>
      <c r="H271" s="5" t="str">
        <f t="shared" si="32"/>
        <v xml:space="preserve"> Death Certificate</v>
      </c>
      <c r="I271" s="5" t="str">
        <f t="shared" si="33"/>
        <v>Three Rivers</v>
      </c>
      <c r="J271" s="5" t="str">
        <f>'Cleaned Data'!D271</f>
        <v>Three Rivers Clinic</v>
      </c>
      <c r="K271" s="5" t="str">
        <f>'Cleaned Data'!E271</f>
        <v>Grace Steyn</v>
      </c>
      <c r="L271" s="6">
        <f>'Cleaned Data'!F271</f>
        <v>8510000000000</v>
      </c>
      <c r="M271" s="4">
        <f>'Cleaned Data'!G271</f>
        <v>31398</v>
      </c>
      <c r="N271" s="5" t="str">
        <f>'Cleaned Data'!H271</f>
        <v>Male</v>
      </c>
      <c r="O271" s="8" t="str">
        <f>'Cleaned Data'!I271</f>
        <v>None</v>
      </c>
      <c r="P271" s="5" t="str">
        <f>'Cleaned Data'!J271</f>
        <v>Ward 14</v>
      </c>
      <c r="Q271" s="5" t="str">
        <f t="shared" si="34"/>
        <v>Formal Settlement</v>
      </c>
      <c r="R271" s="5" t="str">
        <f>'Cleaned Data'!K271</f>
        <v>None</v>
      </c>
      <c r="S271" s="5" t="str">
        <f>'Cleaned Data'!L271</f>
        <v>Complete</v>
      </c>
      <c r="T271" s="5" t="str">
        <f>'Cleaned Data'!M271</f>
        <v>Pending</v>
      </c>
      <c r="U271" s="5" t="str">
        <f>'Cleaned Data'!N271</f>
        <v>Q001</v>
      </c>
      <c r="V271" s="5" t="str">
        <f>'Cleaned Data'!O271</f>
        <v>None</v>
      </c>
      <c r="W271" s="4" t="str">
        <f>'Cleaned Data'!P271</f>
        <v>None</v>
      </c>
      <c r="X271" s="5" t="str">
        <f>'Cleaned Data'!Q271</f>
        <v>Follow-Up Call Required To Confirm Banking Details</v>
      </c>
    </row>
    <row r="272" spans="1:24" x14ac:dyDescent="0.3">
      <c r="A272" s="5" t="str">
        <f>'Cleaned Data'!A272</f>
        <v>SASSA-000318</v>
      </c>
      <c r="B272" s="4">
        <f>'Cleaned Data'!B272</f>
        <v>46178</v>
      </c>
      <c r="C272" s="6">
        <f t="shared" si="28"/>
        <v>5</v>
      </c>
      <c r="D272" s="6">
        <f t="shared" si="29"/>
        <v>6</v>
      </c>
      <c r="E272" s="6">
        <f t="shared" si="30"/>
        <v>2026</v>
      </c>
      <c r="F272" s="5" t="str">
        <f t="shared" si="31"/>
        <v>SASSA</v>
      </c>
      <c r="G272" s="5" t="str">
        <f>'Cleaned Data'!C272</f>
        <v>SASSA - Grant Application</v>
      </c>
      <c r="H272" s="5" t="str">
        <f t="shared" si="32"/>
        <v xml:space="preserve"> Grant Application</v>
      </c>
      <c r="I272" s="5" t="str">
        <f t="shared" si="33"/>
        <v>Three Rivers</v>
      </c>
      <c r="J272" s="5" t="str">
        <f>'Cleaned Data'!D272</f>
        <v>Three Rivers Clinic</v>
      </c>
      <c r="K272" s="5" t="str">
        <f>'Cleaned Data'!E272</f>
        <v>Thabo Mokgadi</v>
      </c>
      <c r="L272" s="6">
        <f>'Cleaned Data'!F272</f>
        <v>2510000000000</v>
      </c>
      <c r="M272" s="4">
        <f>'Cleaned Data'!G272</f>
        <v>45853</v>
      </c>
      <c r="N272" s="5" t="str">
        <f>'Cleaned Data'!H272</f>
        <v>Male</v>
      </c>
      <c r="O272" s="8" t="str">
        <f>'Cleaned Data'!I272</f>
        <v>079 768 2690</v>
      </c>
      <c r="P272" s="5" t="str">
        <f>'Cleaned Data'!J272</f>
        <v>Ward 2</v>
      </c>
      <c r="Q272" s="5" t="str">
        <f t="shared" si="34"/>
        <v>Formal Settlement</v>
      </c>
      <c r="R272" s="5" t="str">
        <f>'Cleaned Data'!K272</f>
        <v>Child Support Grant</v>
      </c>
      <c r="S272" s="5" t="str">
        <f>'Cleaned Data'!L272</f>
        <v>Incomplete - Missing ID Copy</v>
      </c>
      <c r="T272" s="5" t="str">
        <f>'Cleaned Data'!M272</f>
        <v>Closed</v>
      </c>
      <c r="U272" s="5" t="str">
        <f>'Cleaned Data'!N272</f>
        <v>Q080</v>
      </c>
      <c r="V272" s="5" t="str">
        <f>'Cleaned Data'!O272</f>
        <v>Andries Mahlangu</v>
      </c>
      <c r="W272" s="4">
        <f>'Cleaned Data'!P272</f>
        <v>46301</v>
      </c>
      <c r="X272" s="5" t="str">
        <f>'Cleaned Data'!Q272</f>
        <v>Interpreter Required - Assisted In Sesotho</v>
      </c>
    </row>
    <row r="273" spans="1:24" x14ac:dyDescent="0.3">
      <c r="A273" s="5" t="str">
        <f>'Cleaned Data'!A273</f>
        <v>CLN-000459</v>
      </c>
      <c r="B273" s="4">
        <f>'Cleaned Data'!B273</f>
        <v>46019</v>
      </c>
      <c r="C273" s="6">
        <f t="shared" si="28"/>
        <v>28</v>
      </c>
      <c r="D273" s="6">
        <f t="shared" si="29"/>
        <v>12</v>
      </c>
      <c r="E273" s="6">
        <f t="shared" si="30"/>
        <v>2025</v>
      </c>
      <c r="F273" s="5" t="str">
        <f t="shared" si="31"/>
        <v>Clinic</v>
      </c>
      <c r="G273" s="5" t="str">
        <f>'Cleaned Data'!C273</f>
        <v>Clinic - General Consultation</v>
      </c>
      <c r="H273" s="5" t="str">
        <f t="shared" si="32"/>
        <v xml:space="preserve"> General Consultation</v>
      </c>
      <c r="I273" s="5" t="str">
        <f t="shared" si="33"/>
        <v>Three Rivers</v>
      </c>
      <c r="J273" s="5" t="str">
        <f>'Cleaned Data'!D273</f>
        <v>Three Rivers Clinic</v>
      </c>
      <c r="K273" s="5" t="str">
        <f>'Cleaned Data'!E273</f>
        <v>Elizabeth Molefe</v>
      </c>
      <c r="L273" s="6">
        <f>'Cleaned Data'!F273</f>
        <v>7010000000000</v>
      </c>
      <c r="M273" s="4">
        <f>'Cleaned Data'!G273</f>
        <v>25849</v>
      </c>
      <c r="N273" s="5" t="str">
        <f>'Cleaned Data'!H273</f>
        <v>Male</v>
      </c>
      <c r="O273" s="8" t="str">
        <f>'Cleaned Data'!I273</f>
        <v>061 377 2249</v>
      </c>
      <c r="P273" s="5" t="str">
        <f>'Cleaned Data'!J273</f>
        <v>Ward 16</v>
      </c>
      <c r="Q273" s="5" t="str">
        <f t="shared" si="34"/>
        <v>Formal Settlement</v>
      </c>
      <c r="R273" s="5" t="str">
        <f>'Cleaned Data'!K273</f>
        <v>None</v>
      </c>
      <c r="S273" s="5" t="str">
        <f>'Cleaned Data'!L273</f>
        <v>Rejected</v>
      </c>
      <c r="T273" s="5" t="str">
        <f>'Cleaned Data'!M273</f>
        <v>Escalated</v>
      </c>
      <c r="U273" s="5" t="str">
        <f>'Cleaned Data'!N273</f>
        <v>Q214</v>
      </c>
      <c r="V273" s="5" t="str">
        <f>'Cleaned Data'!O273</f>
        <v>Werner Coetzee</v>
      </c>
      <c r="W273" s="4" t="str">
        <f>'Cleaned Data'!P273</f>
        <v>None</v>
      </c>
      <c r="X273" s="5" t="str">
        <f>'Cleaned Data'!Q273</f>
        <v>Elderly Applicant Assisted Due To Mobility Issues</v>
      </c>
    </row>
    <row r="274" spans="1:24" x14ac:dyDescent="0.3">
      <c r="A274" s="5" t="str">
        <f>'Cleaned Data'!A274</f>
        <v>CLN-000467</v>
      </c>
      <c r="B274" s="4">
        <f>'Cleaned Data'!B274</f>
        <v>46047</v>
      </c>
      <c r="C274" s="6">
        <f t="shared" si="28"/>
        <v>25</v>
      </c>
      <c r="D274" s="6">
        <f t="shared" si="29"/>
        <v>1</v>
      </c>
      <c r="E274" s="6">
        <f t="shared" si="30"/>
        <v>2026</v>
      </c>
      <c r="F274" s="5" t="str">
        <f t="shared" si="31"/>
        <v>Clinic</v>
      </c>
      <c r="G274" s="5" t="str">
        <f>'Cleaned Data'!C274</f>
        <v>Clinic - General Consultation</v>
      </c>
      <c r="H274" s="5" t="str">
        <f t="shared" si="32"/>
        <v xml:space="preserve"> General Consultation</v>
      </c>
      <c r="I274" s="5" t="str">
        <f t="shared" si="33"/>
        <v>Vereeniging</v>
      </c>
      <c r="J274" s="5" t="str">
        <f>'Cleaned Data'!D274</f>
        <v>Vereeniging Home Affairs</v>
      </c>
      <c r="K274" s="5" t="str">
        <f>'Cleaned Data'!E274</f>
        <v>Marie Mahlangu</v>
      </c>
      <c r="L274" s="6" t="str">
        <f>'Cleaned Data'!F274</f>
        <v>ID not provided</v>
      </c>
      <c r="M274" s="4">
        <f>'Cleaned Data'!G274</f>
        <v>21138</v>
      </c>
      <c r="N274" s="5" t="str">
        <f>'Cleaned Data'!H274</f>
        <v>None</v>
      </c>
      <c r="O274" s="8" t="str">
        <f>'Cleaned Data'!I274</f>
        <v>063 768 9263</v>
      </c>
      <c r="P274" s="5" t="str">
        <f>'Cleaned Data'!J274</f>
        <v>Ward 23</v>
      </c>
      <c r="Q274" s="5" t="str">
        <f t="shared" si="34"/>
        <v>Formal Settlement</v>
      </c>
      <c r="R274" s="5" t="str">
        <f>'Cleaned Data'!K274</f>
        <v>None</v>
      </c>
      <c r="S274" s="5" t="str">
        <f>'Cleaned Data'!L274</f>
        <v>Under Review</v>
      </c>
      <c r="T274" s="5" t="str">
        <f>'Cleaned Data'!M274</f>
        <v>Awaiting Documents</v>
      </c>
      <c r="U274" s="5" t="str">
        <f>'Cleaned Data'!N274</f>
        <v>Q181</v>
      </c>
      <c r="V274" s="5" t="str">
        <f>'Cleaned Data'!O274</f>
        <v>Palesa Radebe</v>
      </c>
      <c r="W274" s="4" t="str">
        <f>'Cleaned Data'!P274</f>
        <v>None</v>
      </c>
      <c r="X274" s="5" t="str">
        <f>'Cleaned Data'!Q274</f>
        <v>Applicant Referred To Social Worker</v>
      </c>
    </row>
    <row r="275" spans="1:24" x14ac:dyDescent="0.3">
      <c r="A275" s="5" t="str">
        <f>'Cleaned Data'!A275</f>
        <v>DHA-001009</v>
      </c>
      <c r="B275" s="4" t="str">
        <f>'Cleaned Data'!B275</f>
        <v>None</v>
      </c>
      <c r="C275" s="6" t="str">
        <f t="shared" si="28"/>
        <v>None</v>
      </c>
      <c r="D275" s="6" t="str">
        <f t="shared" si="29"/>
        <v>None</v>
      </c>
      <c r="E275" s="6" t="str">
        <f t="shared" si="30"/>
        <v>None</v>
      </c>
      <c r="F275" s="5" t="str">
        <f t="shared" si="31"/>
        <v>Home Affairs</v>
      </c>
      <c r="G275" s="5" t="str">
        <f>'Cleaned Data'!C275</f>
        <v>Home Affairs - Death Certificate</v>
      </c>
      <c r="H275" s="5" t="str">
        <f t="shared" si="32"/>
        <v xml:space="preserve"> Death Certificate</v>
      </c>
      <c r="I275" s="5" t="str">
        <f t="shared" si="33"/>
        <v>Sasolburg</v>
      </c>
      <c r="J275" s="5" t="str">
        <f>'Cleaned Data'!D275</f>
        <v>Sasolburg Home Affairs</v>
      </c>
      <c r="K275" s="5" t="str">
        <f>'Cleaned Data'!E275</f>
        <v>Sizwe Radebe</v>
      </c>
      <c r="L275" s="6">
        <f>'Cleaned Data'!F275</f>
        <v>707000000000</v>
      </c>
      <c r="M275" s="4">
        <f>'Cleaned Data'!G275</f>
        <v>39148</v>
      </c>
      <c r="N275" s="5" t="str">
        <f>'Cleaned Data'!H275</f>
        <v>Female</v>
      </c>
      <c r="O275" s="8" t="str">
        <f>'Cleaned Data'!I275</f>
        <v>078 840 7199</v>
      </c>
      <c r="P275" s="5" t="str">
        <f>'Cleaned Data'!J275</f>
        <v>Ward 4</v>
      </c>
      <c r="Q275" s="5" t="str">
        <f t="shared" si="34"/>
        <v>Formal Settlement</v>
      </c>
      <c r="R275" s="5" t="str">
        <f>'Cleaned Data'!K275</f>
        <v>None</v>
      </c>
      <c r="S275" s="5" t="str">
        <f>'Cleaned Data'!L275</f>
        <v>Rejected</v>
      </c>
      <c r="T275" s="5" t="str">
        <f>'Cleaned Data'!M275</f>
        <v>Closed</v>
      </c>
      <c r="U275" s="5" t="str">
        <f>'Cleaned Data'!N275</f>
        <v>Q108</v>
      </c>
      <c r="V275" s="5" t="str">
        <f>'Cleaned Data'!O275</f>
        <v>Marius Nel</v>
      </c>
      <c r="W275" s="4" t="str">
        <f>'Cleaned Data'!P275</f>
        <v>None</v>
      </c>
      <c r="X275" s="5" t="str">
        <f>'Cleaned Data'!Q275</f>
        <v>Duplicate Application Found On System - Flagged</v>
      </c>
    </row>
    <row r="276" spans="1:24" x14ac:dyDescent="0.3">
      <c r="A276" s="5" t="str">
        <f>'Cleaned Data'!A276</f>
        <v>SASSA-000853</v>
      </c>
      <c r="B276" s="4">
        <f>'Cleaned Data'!B276</f>
        <v>46193</v>
      </c>
      <c r="C276" s="6">
        <f t="shared" si="28"/>
        <v>20</v>
      </c>
      <c r="D276" s="6">
        <f t="shared" si="29"/>
        <v>6</v>
      </c>
      <c r="E276" s="6">
        <f t="shared" si="30"/>
        <v>2026</v>
      </c>
      <c r="F276" s="5" t="str">
        <f t="shared" si="31"/>
        <v>SASSA</v>
      </c>
      <c r="G276" s="5" t="str">
        <f>'Cleaned Data'!C276</f>
        <v>SASSA - Grant Application</v>
      </c>
      <c r="H276" s="5" t="str">
        <f t="shared" si="32"/>
        <v xml:space="preserve"> Grant Application</v>
      </c>
      <c r="I276" s="5" t="str">
        <f t="shared" si="33"/>
        <v>Evaton</v>
      </c>
      <c r="J276" s="5" t="str">
        <f>'Cleaned Data'!D276</f>
        <v>Evaton Sassa Office</v>
      </c>
      <c r="K276" s="5" t="str">
        <f>'Cleaned Data'!E276</f>
        <v>Dorah Khumalo</v>
      </c>
      <c r="L276" s="6">
        <f>'Cleaned Data'!F276</f>
        <v>5910000000000</v>
      </c>
      <c r="M276" s="4">
        <f>'Cleaned Data'!G276</f>
        <v>21858</v>
      </c>
      <c r="N276" s="5" t="str">
        <f>'Cleaned Data'!H276</f>
        <v>Male</v>
      </c>
      <c r="O276" s="8" t="str">
        <f>'Cleaned Data'!I276</f>
        <v>None</v>
      </c>
      <c r="P276" s="5" t="str">
        <f>'Cleaned Data'!J276</f>
        <v>Ward 2</v>
      </c>
      <c r="Q276" s="5" t="str">
        <f t="shared" si="34"/>
        <v>Formal Settlement</v>
      </c>
      <c r="R276" s="5" t="str">
        <f>'Cleaned Data'!K276</f>
        <v>SRD Grant</v>
      </c>
      <c r="S276" s="5" t="str">
        <f>'Cleaned Data'!L276</f>
        <v>Approved</v>
      </c>
      <c r="T276" s="5" t="str">
        <f>'Cleaned Data'!M276</f>
        <v>Awaiting Documents</v>
      </c>
      <c r="U276" s="5" t="str">
        <f>'Cleaned Data'!N276</f>
        <v>Q189</v>
      </c>
      <c r="V276" s="5" t="str">
        <f>'Cleaned Data'!O276</f>
        <v>Refilwe Sithole</v>
      </c>
      <c r="W276" s="4" t="str">
        <f>'Cleaned Data'!P276</f>
        <v>None</v>
      </c>
      <c r="X276" s="5" t="str">
        <f>'Cleaned Data'!Q276</f>
        <v>Grant Payment Query - Referred To Sassa Call Centre</v>
      </c>
    </row>
    <row r="277" spans="1:24" x14ac:dyDescent="0.3">
      <c r="A277" s="5" t="str">
        <f>'Cleaned Data'!A277</f>
        <v>DHA-000784</v>
      </c>
      <c r="B277" s="4">
        <f>'Cleaned Data'!B277</f>
        <v>46264</v>
      </c>
      <c r="C277" s="6">
        <f t="shared" si="28"/>
        <v>30</v>
      </c>
      <c r="D277" s="6">
        <f t="shared" si="29"/>
        <v>8</v>
      </c>
      <c r="E277" s="6">
        <f t="shared" si="30"/>
        <v>2026</v>
      </c>
      <c r="F277" s="5" t="str">
        <f t="shared" si="31"/>
        <v>Home Affairs</v>
      </c>
      <c r="G277" s="5" t="str">
        <f>'Cleaned Data'!C277</f>
        <v>Home Affairs - Passport Application</v>
      </c>
      <c r="H277" s="5" t="str">
        <f t="shared" si="32"/>
        <v xml:space="preserve"> Passport Application</v>
      </c>
      <c r="I277" s="5" t="str">
        <f t="shared" si="33"/>
        <v>Evaton</v>
      </c>
      <c r="J277" s="5" t="str">
        <f>'Cleaned Data'!D277</f>
        <v>Evaton Sassa Office</v>
      </c>
      <c r="K277" s="5" t="str">
        <f>'Cleaned Data'!E277</f>
        <v>Willem Molefe</v>
      </c>
      <c r="L277" s="6">
        <f>'Cleaned Data'!F277</f>
        <v>801000000000</v>
      </c>
      <c r="M277" s="4">
        <f>'Cleaned Data'!G277</f>
        <v>39459</v>
      </c>
      <c r="N277" s="5" t="str">
        <f>'Cleaned Data'!H277</f>
        <v>Female</v>
      </c>
      <c r="O277" s="8" t="str">
        <f>'Cleaned Data'!I277</f>
        <v>076 221 2286</v>
      </c>
      <c r="P277" s="5" t="str">
        <f>'Cleaned Data'!J277</f>
        <v>Ward 11</v>
      </c>
      <c r="Q277" s="5" t="str">
        <f t="shared" si="34"/>
        <v>Formal Settlement</v>
      </c>
      <c r="R277" s="5" t="str">
        <f>'Cleaned Data'!K277</f>
        <v>None</v>
      </c>
      <c r="S277" s="5" t="str">
        <f>'Cleaned Data'!L277</f>
        <v>Incomplete - Missing Proof Of Residence</v>
      </c>
      <c r="T277" s="5" t="str">
        <f>'Cleaned Data'!M277</f>
        <v>Escalated</v>
      </c>
      <c r="U277" s="5" t="str">
        <f>'Cleaned Data'!N277</f>
        <v>Q193</v>
      </c>
      <c r="V277" s="5" t="str">
        <f>'Cleaned Data'!O277</f>
        <v>Zanele Radebe</v>
      </c>
      <c r="W277" s="4">
        <f>'Cleaned Data'!P277</f>
        <v>46280</v>
      </c>
      <c r="X277" s="5" t="str">
        <f>'Cleaned Data'!Q277</f>
        <v>Applicant Referred To Social Worker</v>
      </c>
    </row>
    <row r="278" spans="1:24" x14ac:dyDescent="0.3">
      <c r="A278" s="5" t="str">
        <f>'Cleaned Data'!A278</f>
        <v>SASSA-000871</v>
      </c>
      <c r="B278" s="4">
        <f>'Cleaned Data'!B278</f>
        <v>46178</v>
      </c>
      <c r="C278" s="6">
        <f t="shared" si="28"/>
        <v>5</v>
      </c>
      <c r="D278" s="6">
        <f t="shared" si="29"/>
        <v>6</v>
      </c>
      <c r="E278" s="6">
        <f t="shared" si="30"/>
        <v>2026</v>
      </c>
      <c r="F278" s="5" t="str">
        <f t="shared" si="31"/>
        <v>SASSA</v>
      </c>
      <c r="G278" s="5" t="str">
        <f>'Cleaned Data'!C278</f>
        <v>SASSA - Grant Application</v>
      </c>
      <c r="H278" s="5" t="str">
        <f t="shared" si="32"/>
        <v xml:space="preserve"> Grant Application</v>
      </c>
      <c r="I278" s="5" t="str">
        <f t="shared" si="33"/>
        <v>Emfuleni</v>
      </c>
      <c r="J278" s="5" t="str">
        <f>'Cleaned Data'!D278</f>
        <v>Emfuleni Municipal Office</v>
      </c>
      <c r="K278" s="5" t="str">
        <f>'Cleaned Data'!E278</f>
        <v>Pieter Dlamini</v>
      </c>
      <c r="L278" s="6">
        <f>'Cleaned Data'!F278</f>
        <v>11208228087</v>
      </c>
      <c r="M278" s="4">
        <f>'Cleaned Data'!G278</f>
        <v>36850</v>
      </c>
      <c r="N278" s="5" t="str">
        <f>'Cleaned Data'!H278</f>
        <v>Male</v>
      </c>
      <c r="O278" s="8" t="str">
        <f>'Cleaned Data'!I278</f>
        <v>084 835 9710</v>
      </c>
      <c r="P278" s="5" t="str">
        <f>'Cleaned Data'!J278</f>
        <v>Ward 8</v>
      </c>
      <c r="Q278" s="5" t="str">
        <f t="shared" si="34"/>
        <v>Formal Settlement</v>
      </c>
      <c r="R278" s="5" t="str">
        <f>'Cleaned Data'!K278</f>
        <v>Foster Child Grant</v>
      </c>
      <c r="S278" s="5" t="str">
        <f>'Cleaned Data'!L278</f>
        <v>Incomplete - Missing Proof Of Residence</v>
      </c>
      <c r="T278" s="5" t="str">
        <f>'Cleaned Data'!M278</f>
        <v>Captured</v>
      </c>
      <c r="U278" s="5" t="str">
        <f>'Cleaned Data'!N278</f>
        <v>Q063</v>
      </c>
      <c r="V278" s="5" t="str">
        <f>'Cleaned Data'!O278</f>
        <v>Chris Sithole</v>
      </c>
      <c r="W278" s="4">
        <f>'Cleaned Data'!P278</f>
        <v>46176</v>
      </c>
      <c r="X278" s="5" t="str">
        <f>'Cleaned Data'!Q278</f>
        <v>None</v>
      </c>
    </row>
    <row r="279" spans="1:24" x14ac:dyDescent="0.3">
      <c r="A279" s="5" t="str">
        <f>'Cleaned Data'!A279</f>
        <v>DHA-000692</v>
      </c>
      <c r="B279" s="4">
        <f>'Cleaned Data'!B279</f>
        <v>46221</v>
      </c>
      <c r="C279" s="6">
        <f t="shared" si="28"/>
        <v>18</v>
      </c>
      <c r="D279" s="6">
        <f t="shared" si="29"/>
        <v>7</v>
      </c>
      <c r="E279" s="6">
        <f t="shared" si="30"/>
        <v>2026</v>
      </c>
      <c r="F279" s="5" t="str">
        <f t="shared" si="31"/>
        <v>Home Affairs</v>
      </c>
      <c r="G279" s="5" t="str">
        <f>'Cleaned Data'!C279</f>
        <v>Home Affairs - ID Application</v>
      </c>
      <c r="H279" s="5" t="str">
        <f t="shared" si="32"/>
        <v xml:space="preserve"> ID Application</v>
      </c>
      <c r="I279" s="5" t="str">
        <f t="shared" si="33"/>
        <v>Vereeniging</v>
      </c>
      <c r="J279" s="5" t="str">
        <f>'Cleaned Data'!D279</f>
        <v>Vereeniging Home Affairs</v>
      </c>
      <c r="K279" s="5" t="str">
        <f>'Cleaned Data'!E279</f>
        <v>Sipho Sithole</v>
      </c>
      <c r="L279" s="6">
        <f>'Cleaned Data'!F279</f>
        <v>805000000000</v>
      </c>
      <c r="M279" s="4">
        <f>'Cleaned Data'!G279</f>
        <v>39585</v>
      </c>
      <c r="N279" s="5" t="str">
        <f>'Cleaned Data'!H279</f>
        <v>Female</v>
      </c>
      <c r="O279" s="8" t="str">
        <f>'Cleaned Data'!I279</f>
        <v>068 376 0896</v>
      </c>
      <c r="P279" s="5" t="str">
        <f>'Cleaned Data'!J279</f>
        <v>Ward 8</v>
      </c>
      <c r="Q279" s="5" t="str">
        <f t="shared" si="34"/>
        <v>Formal Settlement</v>
      </c>
      <c r="R279" s="5" t="str">
        <f>'Cleaned Data'!K279</f>
        <v>None</v>
      </c>
      <c r="S279" s="5" t="str">
        <f>'Cleaned Data'!L279</f>
        <v>Complete</v>
      </c>
      <c r="T279" s="5" t="str">
        <f>'Cleaned Data'!M279</f>
        <v>Re-opened</v>
      </c>
      <c r="U279" s="5" t="str">
        <f>'Cleaned Data'!N279</f>
        <v>Q019</v>
      </c>
      <c r="V279" s="5" t="str">
        <f>'Cleaned Data'!O279</f>
        <v>Zanele Radebe</v>
      </c>
      <c r="W279" s="4" t="str">
        <f>'Cleaned Data'!P279</f>
        <v>None</v>
      </c>
      <c r="X279" s="5" t="str">
        <f>'Cleaned Data'!Q279</f>
        <v>Biometric Capture Failed, Rescheduled</v>
      </c>
    </row>
    <row r="280" spans="1:24" x14ac:dyDescent="0.3">
      <c r="A280" s="5" t="str">
        <f>'Cleaned Data'!A280</f>
        <v>SASSA-000350</v>
      </c>
      <c r="B280" s="4">
        <f>'Cleaned Data'!B280</f>
        <v>46203</v>
      </c>
      <c r="C280" s="6">
        <f t="shared" si="28"/>
        <v>30</v>
      </c>
      <c r="D280" s="6">
        <f t="shared" si="29"/>
        <v>6</v>
      </c>
      <c r="E280" s="6">
        <f t="shared" si="30"/>
        <v>2026</v>
      </c>
      <c r="F280" s="5" t="str">
        <f t="shared" si="31"/>
        <v>SASSA</v>
      </c>
      <c r="G280" s="5" t="str">
        <f>'Cleaned Data'!C280</f>
        <v>SASSA - Grant Application</v>
      </c>
      <c r="H280" s="5" t="str">
        <f t="shared" si="32"/>
        <v xml:space="preserve"> Grant Application</v>
      </c>
      <c r="I280" s="5" t="str">
        <f t="shared" si="33"/>
        <v>Evaton</v>
      </c>
      <c r="J280" s="5" t="str">
        <f>'Cleaned Data'!D280</f>
        <v>Evaton Sassa Office</v>
      </c>
      <c r="K280" s="5" t="str">
        <f>'Cleaned Data'!E280</f>
        <v>Sipho Mahlangu</v>
      </c>
      <c r="L280" s="6">
        <f>'Cleaned Data'!F280</f>
        <v>4710000000000</v>
      </c>
      <c r="M280" s="4">
        <f>'Cleaned Data'!G280</f>
        <v>17375</v>
      </c>
      <c r="N280" s="5" t="str">
        <f>'Cleaned Data'!H280</f>
        <v>Male</v>
      </c>
      <c r="O280" s="8" t="str">
        <f>'Cleaned Data'!I280</f>
        <v>067 994 7490</v>
      </c>
      <c r="P280" s="5" t="str">
        <f>'Cleaned Data'!J280</f>
        <v>None</v>
      </c>
      <c r="Q280" s="5" t="str">
        <f t="shared" si="34"/>
        <v>Formal Settlement</v>
      </c>
      <c r="R280" s="5" t="str">
        <f>'Cleaned Data'!K280</f>
        <v>Older Persons Grant</v>
      </c>
      <c r="S280" s="5" t="str">
        <f>'Cleaned Data'!L280</f>
        <v>Rejected</v>
      </c>
      <c r="T280" s="5" t="str">
        <f>'Cleaned Data'!M280</f>
        <v>Captured</v>
      </c>
      <c r="U280" s="5" t="str">
        <f>'Cleaned Data'!N280</f>
        <v>Q097</v>
      </c>
      <c r="V280" s="5" t="str">
        <f>'Cleaned Data'!O280</f>
        <v>Busisiwe Khumalo</v>
      </c>
      <c r="W280" s="4" t="str">
        <f>'Cleaned Data'!P280</f>
        <v>None</v>
      </c>
      <c r="X280" s="5" t="str">
        <f>'Cleaned Data'!Q280</f>
        <v>Grant Payment Query - Referred To Sassa Call Centre</v>
      </c>
    </row>
    <row r="281" spans="1:24" x14ac:dyDescent="0.3">
      <c r="A281" s="5" t="str">
        <f>'Cleaned Data'!A281</f>
        <v>DHA-000468</v>
      </c>
      <c r="B281" s="4">
        <f>'Cleaned Data'!B281</f>
        <v>46332</v>
      </c>
      <c r="C281" s="6">
        <f t="shared" si="28"/>
        <v>6</v>
      </c>
      <c r="D281" s="6">
        <f t="shared" si="29"/>
        <v>11</v>
      </c>
      <c r="E281" s="6">
        <f t="shared" si="30"/>
        <v>2026</v>
      </c>
      <c r="F281" s="5" t="str">
        <f t="shared" si="31"/>
        <v>Home Affairs</v>
      </c>
      <c r="G281" s="5" t="str">
        <f>'Cleaned Data'!C281</f>
        <v>Home Affairs - Death Certificate</v>
      </c>
      <c r="H281" s="5" t="str">
        <f t="shared" si="32"/>
        <v xml:space="preserve"> Death Certificate</v>
      </c>
      <c r="I281" s="5" t="str">
        <f t="shared" si="33"/>
        <v>Vereeniging</v>
      </c>
      <c r="J281" s="5" t="str">
        <f>'Cleaned Data'!D281</f>
        <v>Vereeniging Home Affairs</v>
      </c>
      <c r="K281" s="5" t="str">
        <f>'Cleaned Data'!E281</f>
        <v>Sipho Van Der Merwe</v>
      </c>
      <c r="L281" s="6">
        <f>'Cleaned Data'!F281</f>
        <v>5200000000000</v>
      </c>
      <c r="M281" s="4">
        <f>'Cleaned Data'!G281</f>
        <v>19099</v>
      </c>
      <c r="N281" s="5" t="str">
        <f>'Cleaned Data'!H281</f>
        <v>Male</v>
      </c>
      <c r="O281" s="8" t="str">
        <f>'Cleaned Data'!I281</f>
        <v>071 858 7077</v>
      </c>
      <c r="P281" s="5" t="str">
        <f>'Cleaned Data'!J281</f>
        <v>Ward 6</v>
      </c>
      <c r="Q281" s="5" t="str">
        <f t="shared" si="34"/>
        <v>Formal Settlement</v>
      </c>
      <c r="R281" s="5" t="str">
        <f>'Cleaned Data'!K281</f>
        <v>None</v>
      </c>
      <c r="S281" s="5" t="str">
        <f>'Cleaned Data'!L281</f>
        <v>Awaiting Home Affairs Confirmation</v>
      </c>
      <c r="T281" s="5" t="str">
        <f>'Cleaned Data'!M281</f>
        <v>Captured</v>
      </c>
      <c r="U281" s="5" t="str">
        <f>'Cleaned Data'!N281</f>
        <v>Q180</v>
      </c>
      <c r="V281" s="5" t="str">
        <f>'Cleaned Data'!O281</f>
        <v>Refilwe Meyer</v>
      </c>
      <c r="W281" s="4" t="str">
        <f>'Cleaned Data'!P281</f>
        <v>None</v>
      </c>
      <c r="X281" s="5" t="str">
        <f>'Cleaned Data'!Q281</f>
        <v>Elderly Applicant Assisted Due To Mobility Issues</v>
      </c>
    </row>
    <row r="282" spans="1:24" x14ac:dyDescent="0.3">
      <c r="A282" s="5" t="str">
        <f>'Cleaned Data'!A282</f>
        <v>DHA-000476</v>
      </c>
      <c r="B282" s="4">
        <f>'Cleaned Data'!B282</f>
        <v>46075</v>
      </c>
      <c r="C282" s="6">
        <f t="shared" si="28"/>
        <v>22</v>
      </c>
      <c r="D282" s="6">
        <f t="shared" si="29"/>
        <v>2</v>
      </c>
      <c r="E282" s="6">
        <f t="shared" si="30"/>
        <v>2026</v>
      </c>
      <c r="F282" s="5" t="str">
        <f t="shared" si="31"/>
        <v>Home Affairs</v>
      </c>
      <c r="G282" s="5" t="str">
        <f>'Cleaned Data'!C282</f>
        <v>Home Affairs - ID Application</v>
      </c>
      <c r="H282" s="5" t="str">
        <f t="shared" si="32"/>
        <v xml:space="preserve"> ID Application</v>
      </c>
      <c r="I282" s="5" t="str">
        <f t="shared" si="33"/>
        <v>Sebokeng</v>
      </c>
      <c r="J282" s="5" t="str">
        <f>'Cleaned Data'!D282</f>
        <v>Sebokeng Sassa Office</v>
      </c>
      <c r="K282" s="5" t="str">
        <f>'Cleaned Data'!E282</f>
        <v>Zodwa Nkosi</v>
      </c>
      <c r="L282" s="6" t="str">
        <f>'Cleaned Data'!F282</f>
        <v>None</v>
      </c>
      <c r="M282" s="4">
        <f>'Cleaned Data'!G282</f>
        <v>21476</v>
      </c>
      <c r="N282" s="5" t="str">
        <f>'Cleaned Data'!H282</f>
        <v>Male</v>
      </c>
      <c r="O282" s="8" t="str">
        <f>'Cleaned Data'!I282</f>
        <v>077 284 3555</v>
      </c>
      <c r="P282" s="5" t="str">
        <f>'Cleaned Data'!J282</f>
        <v>Ward 13</v>
      </c>
      <c r="Q282" s="5" t="str">
        <f t="shared" si="34"/>
        <v>Formal Settlement</v>
      </c>
      <c r="R282" s="5" t="str">
        <f>'Cleaned Data'!K282</f>
        <v>None</v>
      </c>
      <c r="S282" s="5" t="str">
        <f>'Cleaned Data'!L282</f>
        <v>Complete</v>
      </c>
      <c r="T282" s="5" t="str">
        <f>'Cleaned Data'!M282</f>
        <v>Pending</v>
      </c>
      <c r="U282" s="5" t="str">
        <f>'Cleaned Data'!N282</f>
        <v>None</v>
      </c>
      <c r="V282" s="5" t="str">
        <f>'Cleaned Data'!O282</f>
        <v>Lerato Mahlangu</v>
      </c>
      <c r="W282" s="4" t="str">
        <f>'Cleaned Data'!P282</f>
        <v>None</v>
      </c>
      <c r="X282" s="5" t="str">
        <f>'Cleaned Data'!Q282</f>
        <v>None</v>
      </c>
    </row>
    <row r="283" spans="1:24" x14ac:dyDescent="0.3">
      <c r="A283" s="5" t="str">
        <f>'Cleaned Data'!A283</f>
        <v>MUN-000363</v>
      </c>
      <c r="B283" s="4">
        <f>'Cleaned Data'!B283</f>
        <v>46071</v>
      </c>
      <c r="C283" s="6">
        <f t="shared" si="28"/>
        <v>18</v>
      </c>
      <c r="D283" s="6">
        <f t="shared" si="29"/>
        <v>2</v>
      </c>
      <c r="E283" s="6">
        <f t="shared" si="30"/>
        <v>2026</v>
      </c>
      <c r="F283" s="5" t="str">
        <f t="shared" si="31"/>
        <v>Municipal</v>
      </c>
      <c r="G283" s="5" t="str">
        <f>'Cleaned Data'!C283</f>
        <v>Municipal - Account Query</v>
      </c>
      <c r="H283" s="5" t="str">
        <f t="shared" si="32"/>
        <v xml:space="preserve"> Account Query</v>
      </c>
      <c r="I283" s="5" t="str">
        <f t="shared" si="33"/>
        <v>Vereeniging</v>
      </c>
      <c r="J283" s="5" t="str">
        <f>'Cleaned Data'!D283</f>
        <v>Vereeniging Home Affairs</v>
      </c>
      <c r="K283" s="5" t="str">
        <f>'Cleaned Data'!E283</f>
        <v>Grace Sithole</v>
      </c>
      <c r="L283" s="6">
        <f>'Cleaned Data'!F283</f>
        <v>7310000000000</v>
      </c>
      <c r="M283" s="4">
        <f>'Cleaned Data'!G283</f>
        <v>26735</v>
      </c>
      <c r="N283" s="5" t="str">
        <f>'Cleaned Data'!H283</f>
        <v>Male</v>
      </c>
      <c r="O283" s="8" t="str">
        <f>'Cleaned Data'!I283</f>
        <v>None</v>
      </c>
      <c r="P283" s="5" t="str">
        <f>'Cleaned Data'!J283</f>
        <v>Ward 22</v>
      </c>
      <c r="Q283" s="5" t="str">
        <f t="shared" si="34"/>
        <v>Formal Settlement</v>
      </c>
      <c r="R283" s="5" t="str">
        <f>'Cleaned Data'!K283</f>
        <v>None</v>
      </c>
      <c r="S283" s="5" t="str">
        <f>'Cleaned Data'!L283</f>
        <v>Complete</v>
      </c>
      <c r="T283" s="5" t="str">
        <f>'Cleaned Data'!M283</f>
        <v>None</v>
      </c>
      <c r="U283" s="5" t="str">
        <f>'Cleaned Data'!N283</f>
        <v>Q214</v>
      </c>
      <c r="V283" s="5" t="str">
        <f>'Cleaned Data'!O283</f>
        <v>Deon Meyer</v>
      </c>
      <c r="W283" s="4" t="str">
        <f>'Cleaned Data'!P283</f>
        <v>None</v>
      </c>
      <c r="X283" s="5" t="str">
        <f>'Cleaned Data'!Q283</f>
        <v>Grant Payment Query - Referred To Sassa Call Centre</v>
      </c>
    </row>
    <row r="284" spans="1:24" x14ac:dyDescent="0.3">
      <c r="A284" s="5" t="str">
        <f>'Cleaned Data'!A284</f>
        <v>DHA-000276</v>
      </c>
      <c r="B284" s="4">
        <f>'Cleaned Data'!B284</f>
        <v>46131</v>
      </c>
      <c r="C284" s="6">
        <f t="shared" si="28"/>
        <v>19</v>
      </c>
      <c r="D284" s="6">
        <f t="shared" si="29"/>
        <v>4</v>
      </c>
      <c r="E284" s="6">
        <f t="shared" si="30"/>
        <v>2026</v>
      </c>
      <c r="F284" s="5" t="str">
        <f t="shared" si="31"/>
        <v>Home Affairs</v>
      </c>
      <c r="G284" s="5" t="str">
        <f>'Cleaned Data'!C284</f>
        <v>Home Affairs - Birth Certificate</v>
      </c>
      <c r="H284" s="5" t="str">
        <f t="shared" si="32"/>
        <v xml:space="preserve"> Birth Certificate</v>
      </c>
      <c r="I284" s="5" t="str">
        <f t="shared" si="33"/>
        <v>Emfuleni</v>
      </c>
      <c r="J284" s="5" t="str">
        <f>'Cleaned Data'!D284</f>
        <v>Emfuleni Municipal Office</v>
      </c>
      <c r="K284" s="5" t="str">
        <f>'Cleaned Data'!E284</f>
        <v>Johannes Ndlovu</v>
      </c>
      <c r="L284" s="6" t="str">
        <f>'Cleaned Data'!F284</f>
        <v>ID not provided</v>
      </c>
      <c r="M284" s="4">
        <f>'Cleaned Data'!G284</f>
        <v>30924</v>
      </c>
      <c r="N284" s="5" t="str">
        <f>'Cleaned Data'!H284</f>
        <v>Male</v>
      </c>
      <c r="O284" s="8" t="str">
        <f>'Cleaned Data'!I284</f>
        <v>063 492 6514</v>
      </c>
      <c r="P284" s="5" t="str">
        <f>'Cleaned Data'!J284</f>
        <v>Ward 5</v>
      </c>
      <c r="Q284" s="5" t="str">
        <f t="shared" si="34"/>
        <v>Formal Settlement</v>
      </c>
      <c r="R284" s="5" t="str">
        <f>'Cleaned Data'!K284</f>
        <v>None</v>
      </c>
      <c r="S284" s="5" t="str">
        <f>'Cleaned Data'!L284</f>
        <v>Approved</v>
      </c>
      <c r="T284" s="5" t="str">
        <f>'Cleaned Data'!M284</f>
        <v>Captured</v>
      </c>
      <c r="U284" s="5" t="str">
        <f>'Cleaned Data'!N284</f>
        <v>Q055</v>
      </c>
      <c r="V284" s="5" t="str">
        <f>'Cleaned Data'!O284</f>
        <v>Busisiwe Mahlangu</v>
      </c>
      <c r="W284" s="4" t="str">
        <f>'Cleaned Data'!P284</f>
        <v>None</v>
      </c>
      <c r="X284" s="5" t="str">
        <f>'Cleaned Data'!Q284</f>
        <v>System Offline - Captured Manually, Will Upload Later</v>
      </c>
    </row>
    <row r="285" spans="1:24" x14ac:dyDescent="0.3">
      <c r="A285" s="5" t="str">
        <f>'Cleaned Data'!A285</f>
        <v>MUN-000094</v>
      </c>
      <c r="B285" s="4">
        <f>'Cleaned Data'!B285</f>
        <v>46123</v>
      </c>
      <c r="C285" s="6">
        <f t="shared" si="28"/>
        <v>11</v>
      </c>
      <c r="D285" s="6">
        <f t="shared" si="29"/>
        <v>4</v>
      </c>
      <c r="E285" s="6">
        <f t="shared" si="30"/>
        <v>2026</v>
      </c>
      <c r="F285" s="5" t="str">
        <f t="shared" si="31"/>
        <v>Municipal</v>
      </c>
      <c r="G285" s="5" t="str">
        <f>'Cleaned Data'!C285</f>
        <v>Municipal - Account Query</v>
      </c>
      <c r="H285" s="5" t="str">
        <f t="shared" si="32"/>
        <v xml:space="preserve"> Account Query</v>
      </c>
      <c r="I285" s="5" t="str">
        <f t="shared" si="33"/>
        <v>Sebokeng</v>
      </c>
      <c r="J285" s="5" t="str">
        <f>'Cleaned Data'!D285</f>
        <v>Sebokeng Sassa Office</v>
      </c>
      <c r="K285" s="5" t="str">
        <f>'Cleaned Data'!E285</f>
        <v>Thabo Ndlovu</v>
      </c>
      <c r="L285" s="6">
        <f>'Cleaned Data'!F285</f>
        <v>9510000000000</v>
      </c>
      <c r="M285" s="4">
        <f>'Cleaned Data'!G285</f>
        <v>35027</v>
      </c>
      <c r="N285" s="5" t="str">
        <f>'Cleaned Data'!H285</f>
        <v>Male</v>
      </c>
      <c r="O285" s="8" t="str">
        <f>'Cleaned Data'!I285</f>
        <v>None</v>
      </c>
      <c r="P285" s="5" t="str">
        <f>'Cleaned Data'!J285</f>
        <v>Ward 21</v>
      </c>
      <c r="Q285" s="5" t="str">
        <f t="shared" si="34"/>
        <v>Formal Settlement</v>
      </c>
      <c r="R285" s="5" t="str">
        <f>'Cleaned Data'!K285</f>
        <v>None</v>
      </c>
      <c r="S285" s="5" t="str">
        <f>'Cleaned Data'!L285</f>
        <v>Rejected</v>
      </c>
      <c r="T285" s="5" t="str">
        <f>'Cleaned Data'!M285</f>
        <v>Captured</v>
      </c>
      <c r="U285" s="5" t="str">
        <f>'Cleaned Data'!N285</f>
        <v>None</v>
      </c>
      <c r="V285" s="5" t="str">
        <f>'Cleaned Data'!O285</f>
        <v>Chris Coetzee</v>
      </c>
      <c r="W285" s="4" t="str">
        <f>'Cleaned Data'!P285</f>
        <v>None</v>
      </c>
      <c r="X285" s="5" t="str">
        <f>'Cleaned Data'!Q285</f>
        <v>Record Incomplete - Contact Number Illegible On Form</v>
      </c>
    </row>
    <row r="286" spans="1:24" x14ac:dyDescent="0.3">
      <c r="A286" s="5" t="str">
        <f>'Cleaned Data'!A286</f>
        <v>SASSA-000282</v>
      </c>
      <c r="B286" s="4">
        <f>'Cleaned Data'!B286</f>
        <v>46170</v>
      </c>
      <c r="C286" s="6">
        <f t="shared" si="28"/>
        <v>28</v>
      </c>
      <c r="D286" s="6">
        <f t="shared" si="29"/>
        <v>5</v>
      </c>
      <c r="E286" s="6">
        <f t="shared" si="30"/>
        <v>2026</v>
      </c>
      <c r="F286" s="5" t="str">
        <f t="shared" si="31"/>
        <v>SASSA</v>
      </c>
      <c r="G286" s="5" t="str">
        <f>'Cleaned Data'!C286</f>
        <v>SASSA - Grant Application</v>
      </c>
      <c r="H286" s="5" t="str">
        <f t="shared" si="32"/>
        <v xml:space="preserve"> Grant Application</v>
      </c>
      <c r="I286" s="5" t="str">
        <f t="shared" si="33"/>
        <v>Evaton</v>
      </c>
      <c r="J286" s="5" t="str">
        <f>'Cleaned Data'!D286</f>
        <v>Evaton Sassa Office</v>
      </c>
      <c r="K286" s="5" t="str">
        <f>'Cleaned Data'!E286</f>
        <v>Johannes Radebe</v>
      </c>
      <c r="L286" s="6">
        <f>'Cleaned Data'!F286</f>
        <v>6400000000000</v>
      </c>
      <c r="M286" s="4">
        <f>'Cleaned Data'!G286</f>
        <v>23417</v>
      </c>
      <c r="N286" s="5" t="str">
        <f>'Cleaned Data'!H286</f>
        <v>None</v>
      </c>
      <c r="O286" s="8" t="str">
        <f>'Cleaned Data'!I286</f>
        <v>069 107 4538</v>
      </c>
      <c r="P286" s="5" t="str">
        <f>'Cleaned Data'!J286</f>
        <v>Ward 12</v>
      </c>
      <c r="Q286" s="5" t="str">
        <f t="shared" si="34"/>
        <v>Formal Settlement</v>
      </c>
      <c r="R286" s="5" t="str">
        <f>'Cleaned Data'!K286</f>
        <v>Disability Grant</v>
      </c>
      <c r="S286" s="5" t="str">
        <f>'Cleaned Data'!L286</f>
        <v>Complete</v>
      </c>
      <c r="T286" s="5" t="str">
        <f>'Cleaned Data'!M286</f>
        <v>Resolved</v>
      </c>
      <c r="U286" s="5" t="str">
        <f>'Cleaned Data'!N286</f>
        <v>Q295</v>
      </c>
      <c r="V286" s="5" t="str">
        <f>'Cleaned Data'!O286</f>
        <v>Zanele Swart</v>
      </c>
      <c r="W286" s="4" t="str">
        <f>'Cleaned Data'!P286</f>
        <v>None</v>
      </c>
      <c r="X286" s="5" t="str">
        <f>'Cleaned Data'!Q286</f>
        <v>System Offline - Captured Manually, Will Upload Later</v>
      </c>
    </row>
    <row r="287" spans="1:24" x14ac:dyDescent="0.3">
      <c r="A287" s="5" t="str">
        <f>'Cleaned Data'!A287</f>
        <v>SASSA-000966</v>
      </c>
      <c r="B287" s="4">
        <f>'Cleaned Data'!B287</f>
        <v>46193</v>
      </c>
      <c r="C287" s="6">
        <f t="shared" si="28"/>
        <v>20</v>
      </c>
      <c r="D287" s="6">
        <f t="shared" si="29"/>
        <v>6</v>
      </c>
      <c r="E287" s="6">
        <f t="shared" si="30"/>
        <v>2026</v>
      </c>
      <c r="F287" s="5" t="str">
        <f t="shared" si="31"/>
        <v>SASSA</v>
      </c>
      <c r="G287" s="5" t="str">
        <f>'Cleaned Data'!C287</f>
        <v>SASSA - Grant Status Enquiry</v>
      </c>
      <c r="H287" s="5" t="str">
        <f t="shared" si="32"/>
        <v xml:space="preserve"> Grant Status Enquiry</v>
      </c>
      <c r="I287" s="5" t="str">
        <f t="shared" si="33"/>
        <v>Three Rivers</v>
      </c>
      <c r="J287" s="5" t="str">
        <f>'Cleaned Data'!D287</f>
        <v>Three Rivers Clinic</v>
      </c>
      <c r="K287" s="5" t="str">
        <f>'Cleaned Data'!E287</f>
        <v>Zodwa Kruger</v>
      </c>
      <c r="L287" s="6">
        <f>'Cleaned Data'!F287</f>
        <v>1010000000000</v>
      </c>
      <c r="M287" s="4">
        <f>'Cleaned Data'!G287</f>
        <v>40456</v>
      </c>
      <c r="N287" s="5" t="str">
        <f>'Cleaned Data'!H287</f>
        <v>None</v>
      </c>
      <c r="O287" s="8" t="str">
        <f>'Cleaned Data'!I287</f>
        <v>077 958 4532</v>
      </c>
      <c r="P287" s="5" t="str">
        <f>'Cleaned Data'!J287</f>
        <v>Ward 20</v>
      </c>
      <c r="Q287" s="5" t="str">
        <f t="shared" si="34"/>
        <v>Formal Settlement</v>
      </c>
      <c r="R287" s="5" t="str">
        <f>'Cleaned Data'!K287</f>
        <v>Older Person's Grant</v>
      </c>
      <c r="S287" s="5" t="str">
        <f>'Cleaned Data'!L287</f>
        <v>Incomplete - Missing ID Copy</v>
      </c>
      <c r="T287" s="5" t="str">
        <f>'Cleaned Data'!M287</f>
        <v>Closed</v>
      </c>
      <c r="U287" s="5" t="str">
        <f>'Cleaned Data'!N287</f>
        <v>Q203</v>
      </c>
      <c r="V287" s="5" t="str">
        <f>'Cleaned Data'!O287</f>
        <v>Palesa Meyer</v>
      </c>
      <c r="W287" s="4">
        <f>'Cleaned Data'!P287</f>
        <v>46149</v>
      </c>
      <c r="X287" s="5" t="str">
        <f>'Cleaned Data'!Q287</f>
        <v>Follow-Up Call Required To Confirm Banking Details</v>
      </c>
    </row>
    <row r="288" spans="1:24" x14ac:dyDescent="0.3">
      <c r="A288" s="5" t="str">
        <f>'Cleaned Data'!A288</f>
        <v>MUN-000582</v>
      </c>
      <c r="B288" s="4">
        <f>'Cleaned Data'!B288</f>
        <v>46164</v>
      </c>
      <c r="C288" s="6">
        <f t="shared" si="28"/>
        <v>22</v>
      </c>
      <c r="D288" s="6">
        <f t="shared" si="29"/>
        <v>5</v>
      </c>
      <c r="E288" s="6">
        <f t="shared" si="30"/>
        <v>2026</v>
      </c>
      <c r="F288" s="5" t="str">
        <f t="shared" si="31"/>
        <v>Municipal</v>
      </c>
      <c r="G288" s="5" t="str">
        <f>'Cleaned Data'!C288</f>
        <v>Municipal - Account Query</v>
      </c>
      <c r="H288" s="5" t="str">
        <f t="shared" si="32"/>
        <v xml:space="preserve"> Account Query</v>
      </c>
      <c r="I288" s="5" t="str">
        <f t="shared" si="33"/>
        <v>Boipatong</v>
      </c>
      <c r="J288" s="5" t="str">
        <f>'Cleaned Data'!D288</f>
        <v>Boipatong Clinic</v>
      </c>
      <c r="K288" s="5" t="str">
        <f>'Cleaned Data'!E288</f>
        <v>Nomvula Pretorius</v>
      </c>
      <c r="L288" s="6">
        <f>'Cleaned Data'!F288</f>
        <v>5810000000000</v>
      </c>
      <c r="M288" s="4">
        <f>'Cleaned Data'!G288</f>
        <v>21194</v>
      </c>
      <c r="N288" s="5" t="str">
        <f>'Cleaned Data'!H288</f>
        <v>Male</v>
      </c>
      <c r="O288" s="8" t="str">
        <f>'Cleaned Data'!I288</f>
        <v>070 548 2957</v>
      </c>
      <c r="P288" s="5" t="str">
        <f>'Cleaned Data'!J288</f>
        <v>Ward 11</v>
      </c>
      <c r="Q288" s="5" t="str">
        <f t="shared" si="34"/>
        <v>Formal Settlement</v>
      </c>
      <c r="R288" s="5" t="str">
        <f>'Cleaned Data'!K288</f>
        <v>None</v>
      </c>
      <c r="S288" s="5" t="str">
        <f>'Cleaned Data'!L288</f>
        <v>Incomplete - Missing ID Copy</v>
      </c>
      <c r="T288" s="5" t="str">
        <f>'Cleaned Data'!M288</f>
        <v>Awaiting Documents</v>
      </c>
      <c r="U288" s="5" t="str">
        <f>'Cleaned Data'!N288</f>
        <v>Q121</v>
      </c>
      <c r="V288" s="5" t="str">
        <f>'Cleaned Data'!O288</f>
        <v>Palesa Radebe</v>
      </c>
      <c r="W288" s="4">
        <f>'Cleaned Data'!P288</f>
        <v>46188</v>
      </c>
      <c r="X288" s="5" t="str">
        <f>'Cleaned Data'!Q288</f>
        <v>None</v>
      </c>
    </row>
    <row r="289" spans="1:24" x14ac:dyDescent="0.3">
      <c r="A289" s="5" t="str">
        <f>'Cleaned Data'!A289</f>
        <v>SASSA-000620</v>
      </c>
      <c r="B289" s="4">
        <f>'Cleaned Data'!B289</f>
        <v>46055</v>
      </c>
      <c r="C289" s="6">
        <f t="shared" si="28"/>
        <v>2</v>
      </c>
      <c r="D289" s="6">
        <f t="shared" si="29"/>
        <v>2</v>
      </c>
      <c r="E289" s="6">
        <f t="shared" si="30"/>
        <v>2026</v>
      </c>
      <c r="F289" s="5" t="str">
        <f t="shared" si="31"/>
        <v>SASSA</v>
      </c>
      <c r="G289" s="5" t="str">
        <f>'Cleaned Data'!C289</f>
        <v>SASSA - Grant Status Enquiry</v>
      </c>
      <c r="H289" s="5" t="str">
        <f t="shared" si="32"/>
        <v xml:space="preserve"> Grant Status Enquiry</v>
      </c>
      <c r="I289" s="5" t="str">
        <f t="shared" si="33"/>
        <v>Evaton</v>
      </c>
      <c r="J289" s="5" t="str">
        <f>'Cleaned Data'!D289</f>
        <v>Evaton Sassa Office</v>
      </c>
      <c r="K289" s="5" t="str">
        <f>'Cleaned Data'!E289</f>
        <v>Nokuthula Mokoena</v>
      </c>
      <c r="L289" s="6">
        <f>'Cleaned Data'!F289</f>
        <v>9310000000000</v>
      </c>
      <c r="M289" s="4">
        <f>'Cleaned Data'!G289</f>
        <v>34244</v>
      </c>
      <c r="N289" s="5" t="str">
        <f>'Cleaned Data'!H289</f>
        <v>Female</v>
      </c>
      <c r="O289" s="8" t="str">
        <f>'Cleaned Data'!I289</f>
        <v>None</v>
      </c>
      <c r="P289" s="5" t="str">
        <f>'Cleaned Data'!J289</f>
        <v>Ward 17</v>
      </c>
      <c r="Q289" s="5" t="str">
        <f t="shared" si="34"/>
        <v>Formal Settlement</v>
      </c>
      <c r="R289" s="5" t="str">
        <f>'Cleaned Data'!K289</f>
        <v>None</v>
      </c>
      <c r="S289" s="5" t="str">
        <f>'Cleaned Data'!L289</f>
        <v>None</v>
      </c>
      <c r="T289" s="5" t="str">
        <f>'Cleaned Data'!M289</f>
        <v>Re-opened</v>
      </c>
      <c r="U289" s="5" t="str">
        <f>'Cleaned Data'!N289</f>
        <v>Q104</v>
      </c>
      <c r="V289" s="5" t="str">
        <f>'Cleaned Data'!O289</f>
        <v>Chris Meyer</v>
      </c>
      <c r="W289" s="4" t="str">
        <f>'Cleaned Data'!P289</f>
        <v>None</v>
      </c>
      <c r="X289" s="5" t="str">
        <f>'Cleaned Data'!Q289</f>
        <v>System Offline - Captured Manually, Will Upload Later</v>
      </c>
    </row>
    <row r="290" spans="1:24" x14ac:dyDescent="0.3">
      <c r="A290" s="5" t="str">
        <f>'Cleaned Data'!A290</f>
        <v>MUN-000005</v>
      </c>
      <c r="B290" s="4">
        <f>'Cleaned Data'!B290</f>
        <v>46247</v>
      </c>
      <c r="C290" s="6">
        <f t="shared" si="28"/>
        <v>13</v>
      </c>
      <c r="D290" s="6">
        <f t="shared" si="29"/>
        <v>8</v>
      </c>
      <c r="E290" s="6">
        <f t="shared" si="30"/>
        <v>2026</v>
      </c>
      <c r="F290" s="5" t="str">
        <f t="shared" si="31"/>
        <v>Municipal</v>
      </c>
      <c r="G290" s="5" t="str">
        <f>'Cleaned Data'!C290</f>
        <v>Municipal - Account Query</v>
      </c>
      <c r="H290" s="5" t="str">
        <f t="shared" si="32"/>
        <v xml:space="preserve"> Account Query</v>
      </c>
      <c r="I290" s="5" t="str">
        <f t="shared" si="33"/>
        <v>Emfuleni</v>
      </c>
      <c r="J290" s="5" t="str">
        <f>'Cleaned Data'!D290</f>
        <v>Emfuleni Municipal Office</v>
      </c>
      <c r="K290" s="5" t="str">
        <f>'Cleaned Data'!E290</f>
        <v>Thabo Steyn</v>
      </c>
      <c r="L290" s="6">
        <f>'Cleaned Data'!F290</f>
        <v>6500000000000</v>
      </c>
      <c r="M290" s="4">
        <f>'Cleaned Data'!G290</f>
        <v>23828</v>
      </c>
      <c r="N290" s="5" t="str">
        <f>'Cleaned Data'!H290</f>
        <v>Male</v>
      </c>
      <c r="O290" s="8" t="str">
        <f>'Cleaned Data'!I290</f>
        <v>None</v>
      </c>
      <c r="P290" s="5" t="str">
        <f>'Cleaned Data'!J290</f>
        <v>Ward 1</v>
      </c>
      <c r="Q290" s="5" t="str">
        <f t="shared" si="34"/>
        <v>Formal Settlement</v>
      </c>
      <c r="R290" s="5" t="str">
        <f>'Cleaned Data'!K290</f>
        <v>None</v>
      </c>
      <c r="S290" s="5" t="str">
        <f>'Cleaned Data'!L290</f>
        <v>Incomplete - Missing ID Copy</v>
      </c>
      <c r="T290" s="5" t="str">
        <f>'Cleaned Data'!M290</f>
        <v>Awaiting Documents</v>
      </c>
      <c r="U290" s="5" t="str">
        <f>'Cleaned Data'!N290</f>
        <v>Q256</v>
      </c>
      <c r="V290" s="5" t="str">
        <f>'Cleaned Data'!O290</f>
        <v>Andries Coetzee</v>
      </c>
      <c r="W290" s="4">
        <f>'Cleaned Data'!P290</f>
        <v>46277</v>
      </c>
      <c r="X290" s="5" t="str">
        <f>'Cleaned Data'!Q290</f>
        <v>Applicant Did Not Bring Required Supporting Documents</v>
      </c>
    </row>
    <row r="291" spans="1:24" x14ac:dyDescent="0.3">
      <c r="A291" s="5" t="str">
        <f>'Cleaned Data'!A291</f>
        <v>MUN-000344</v>
      </c>
      <c r="B291" s="4">
        <f>'Cleaned Data'!B291</f>
        <v>46076</v>
      </c>
      <c r="C291" s="6">
        <f t="shared" si="28"/>
        <v>23</v>
      </c>
      <c r="D291" s="6">
        <f t="shared" si="29"/>
        <v>2</v>
      </c>
      <c r="E291" s="6">
        <f t="shared" si="30"/>
        <v>2026</v>
      </c>
      <c r="F291" s="5" t="str">
        <f t="shared" si="31"/>
        <v>Municipal</v>
      </c>
      <c r="G291" s="5" t="str">
        <f>'Cleaned Data'!C291</f>
        <v>Municipal - Account Query</v>
      </c>
      <c r="H291" s="5" t="str">
        <f t="shared" si="32"/>
        <v xml:space="preserve"> Account Query</v>
      </c>
      <c r="I291" s="5" t="str">
        <f t="shared" si="33"/>
        <v>Sebokeng</v>
      </c>
      <c r="J291" s="5" t="str">
        <f>'Cleaned Data'!D291</f>
        <v>Sebokeng Sassa Office</v>
      </c>
      <c r="K291" s="5" t="str">
        <f>'Cleaned Data'!E291</f>
        <v>Dorah Fourie</v>
      </c>
      <c r="L291" s="6">
        <f>'Cleaned Data'!F291</f>
        <v>6210000000000</v>
      </c>
      <c r="M291" s="4" t="str">
        <f>'Cleaned Data'!G291</f>
        <v>None</v>
      </c>
      <c r="N291" s="5" t="str">
        <f>'Cleaned Data'!H291</f>
        <v>Male</v>
      </c>
      <c r="O291" s="8" t="str">
        <f>'Cleaned Data'!I291</f>
        <v>None</v>
      </c>
      <c r="P291" s="5" t="str">
        <f>'Cleaned Data'!J291</f>
        <v>Ward 3</v>
      </c>
      <c r="Q291" s="5" t="str">
        <f t="shared" si="34"/>
        <v>Formal Settlement</v>
      </c>
      <c r="R291" s="5" t="str">
        <f>'Cleaned Data'!K291</f>
        <v>Social Relief of Distress (SRD)</v>
      </c>
      <c r="S291" s="5" t="str">
        <f>'Cleaned Data'!L291</f>
        <v>Rejected</v>
      </c>
      <c r="T291" s="5" t="str">
        <f>'Cleaned Data'!M291</f>
        <v>Pending</v>
      </c>
      <c r="U291" s="5" t="str">
        <f>'Cleaned Data'!N291</f>
        <v>Q213</v>
      </c>
      <c r="V291" s="5" t="str">
        <f>'Cleaned Data'!O291</f>
        <v>Andries Meyer</v>
      </c>
      <c r="W291" s="4" t="str">
        <f>'Cleaned Data'!P291</f>
        <v>None</v>
      </c>
      <c r="X291" s="5" t="str">
        <f>'Cleaned Data'!Q291</f>
        <v>Incorrect ID Number Provided Initially, Corrected</v>
      </c>
    </row>
    <row r="292" spans="1:24" x14ac:dyDescent="0.3">
      <c r="A292" s="5" t="str">
        <f>'Cleaned Data'!A292</f>
        <v>DHA-000405</v>
      </c>
      <c r="B292" s="4">
        <f>'Cleaned Data'!B292</f>
        <v>46061</v>
      </c>
      <c r="C292" s="6">
        <f t="shared" si="28"/>
        <v>8</v>
      </c>
      <c r="D292" s="6">
        <f t="shared" si="29"/>
        <v>2</v>
      </c>
      <c r="E292" s="6">
        <f t="shared" si="30"/>
        <v>2026</v>
      </c>
      <c r="F292" s="5" t="str">
        <f t="shared" si="31"/>
        <v>Home Affairs</v>
      </c>
      <c r="G292" s="5" t="str">
        <f>'Cleaned Data'!C292</f>
        <v>Home Affairs - ID Application</v>
      </c>
      <c r="H292" s="5" t="str">
        <f t="shared" si="32"/>
        <v xml:space="preserve"> ID Application</v>
      </c>
      <c r="I292" s="5" t="str">
        <f t="shared" si="33"/>
        <v>Sebokeng</v>
      </c>
      <c r="J292" s="5" t="str">
        <f>'Cleaned Data'!D292</f>
        <v>Sebokeng Sassa Office</v>
      </c>
      <c r="K292" s="5" t="str">
        <f>'Cleaned Data'!E292</f>
        <v>Pieter Van Der Merwe</v>
      </c>
      <c r="L292" s="6">
        <f>'Cleaned Data'!F292</f>
        <v>8210000000000</v>
      </c>
      <c r="M292" s="4">
        <f>'Cleaned Data'!G292</f>
        <v>30309</v>
      </c>
      <c r="N292" s="5" t="str">
        <f>'Cleaned Data'!H292</f>
        <v>Male</v>
      </c>
      <c r="O292" s="8" t="str">
        <f>'Cleaned Data'!I292</f>
        <v>069 591 3673</v>
      </c>
      <c r="P292" s="5" t="str">
        <f>'Cleaned Data'!J292</f>
        <v>Ward 5</v>
      </c>
      <c r="Q292" s="5" t="str">
        <f t="shared" si="34"/>
        <v>Formal Settlement</v>
      </c>
      <c r="R292" s="5" t="str">
        <f>'Cleaned Data'!K292</f>
        <v>None</v>
      </c>
      <c r="S292" s="5" t="str">
        <f>'Cleaned Data'!L292</f>
        <v>Awaiting Home Affairs Confirmation</v>
      </c>
      <c r="T292" s="5" t="str">
        <f>'Cleaned Data'!M292</f>
        <v>Captured</v>
      </c>
      <c r="U292" s="5" t="str">
        <f>'Cleaned Data'!N292</f>
        <v>None</v>
      </c>
      <c r="V292" s="5" t="str">
        <f>'Cleaned Data'!O292</f>
        <v>Werner Radebe</v>
      </c>
      <c r="W292" s="4">
        <f>'Cleaned Data'!P292</f>
        <v>46082</v>
      </c>
      <c r="X292" s="5" t="str">
        <f>'Cleaned Data'!Q292</f>
        <v>Interpreter Required - Assisted In Sesotho</v>
      </c>
    </row>
    <row r="293" spans="1:24" x14ac:dyDescent="0.3">
      <c r="A293" s="5" t="str">
        <f>'Cleaned Data'!A293</f>
        <v>DHA-000154</v>
      </c>
      <c r="B293" s="4">
        <f>'Cleaned Data'!B293</f>
        <v>46084</v>
      </c>
      <c r="C293" s="6">
        <f t="shared" si="28"/>
        <v>3</v>
      </c>
      <c r="D293" s="6">
        <f t="shared" si="29"/>
        <v>3</v>
      </c>
      <c r="E293" s="6">
        <f t="shared" si="30"/>
        <v>2026</v>
      </c>
      <c r="F293" s="5" t="str">
        <f t="shared" si="31"/>
        <v>Home Affairs</v>
      </c>
      <c r="G293" s="5" t="str">
        <f>'Cleaned Data'!C293</f>
        <v>Home Affairs - Birth Certificate</v>
      </c>
      <c r="H293" s="5" t="str">
        <f t="shared" si="32"/>
        <v xml:space="preserve"> Birth Certificate</v>
      </c>
      <c r="I293" s="5" t="str">
        <f t="shared" si="33"/>
        <v>Vanderbijlpark</v>
      </c>
      <c r="J293" s="5" t="str">
        <f>'Cleaned Data'!D293</f>
        <v>Vanderbijlpark Home Affairs</v>
      </c>
      <c r="K293" s="5" t="str">
        <f>'Cleaned Data'!E293</f>
        <v>Refilwe Ndlovu</v>
      </c>
      <c r="L293" s="6">
        <f>'Cleaned Data'!F293</f>
        <v>8500000000000</v>
      </c>
      <c r="M293" s="4" t="str">
        <f>'Cleaned Data'!G293</f>
        <v>None</v>
      </c>
      <c r="N293" s="5" t="str">
        <f>'Cleaned Data'!H293</f>
        <v>Male</v>
      </c>
      <c r="O293" s="8" t="str">
        <f>'Cleaned Data'!I293</f>
        <v>073 268 2742</v>
      </c>
      <c r="P293" s="5" t="str">
        <f>'Cleaned Data'!J293</f>
        <v>Ward 13</v>
      </c>
      <c r="Q293" s="5" t="str">
        <f t="shared" si="34"/>
        <v>Formal Settlement</v>
      </c>
      <c r="R293" s="5" t="str">
        <f>'Cleaned Data'!K293</f>
        <v>None</v>
      </c>
      <c r="S293" s="5" t="str">
        <f>'Cleaned Data'!L293</f>
        <v>Complete</v>
      </c>
      <c r="T293" s="5" t="str">
        <f>'Cleaned Data'!M293</f>
        <v>Escalated</v>
      </c>
      <c r="U293" s="5" t="str">
        <f>'Cleaned Data'!N293</f>
        <v>Q055</v>
      </c>
      <c r="V293" s="5" t="str">
        <f>'Cleaned Data'!O293</f>
        <v>None</v>
      </c>
      <c r="W293" s="4" t="str">
        <f>'Cleaned Data'!P293</f>
        <v>None</v>
      </c>
      <c r="X293" s="5" t="str">
        <f>'Cleaned Data'!Q293</f>
        <v>Urgent Case - Fast-Tracked Per Supervisor Approval</v>
      </c>
    </row>
    <row r="294" spans="1:24" x14ac:dyDescent="0.3">
      <c r="A294" s="5" t="str">
        <f>'Cleaned Data'!A294</f>
        <v>SASSA-001019</v>
      </c>
      <c r="B294" s="4">
        <f>'Cleaned Data'!B294</f>
        <v>46099</v>
      </c>
      <c r="C294" s="6">
        <f t="shared" si="28"/>
        <v>18</v>
      </c>
      <c r="D294" s="6">
        <f t="shared" si="29"/>
        <v>3</v>
      </c>
      <c r="E294" s="6">
        <f t="shared" si="30"/>
        <v>2026</v>
      </c>
      <c r="F294" s="5" t="str">
        <f t="shared" si="31"/>
        <v>SASSA</v>
      </c>
      <c r="G294" s="5" t="str">
        <f>'Cleaned Data'!C294</f>
        <v>SASSA - Grant Status Enquiry</v>
      </c>
      <c r="H294" s="5" t="str">
        <f t="shared" si="32"/>
        <v xml:space="preserve"> Grant Status Enquiry</v>
      </c>
      <c r="I294" s="5" t="str">
        <f t="shared" si="33"/>
        <v>Sebokeng</v>
      </c>
      <c r="J294" s="5" t="str">
        <f>'Cleaned Data'!D294</f>
        <v>Sebokeng Sassa Office</v>
      </c>
      <c r="K294" s="5" t="str">
        <f>'Cleaned Data'!E294</f>
        <v>Elizabeth Dlamini</v>
      </c>
      <c r="L294" s="6">
        <f>'Cleaned Data'!F294</f>
        <v>4300000000000</v>
      </c>
      <c r="M294" s="4">
        <f>'Cleaned Data'!G294</f>
        <v>15757</v>
      </c>
      <c r="N294" s="5" t="str">
        <f>'Cleaned Data'!H294</f>
        <v>Male</v>
      </c>
      <c r="O294" s="8" t="str">
        <f>'Cleaned Data'!I294</f>
        <v>082 119 8316</v>
      </c>
      <c r="P294" s="5" t="str">
        <f>'Cleaned Data'!J294</f>
        <v>Ward 12</v>
      </c>
      <c r="Q294" s="5" t="str">
        <f t="shared" si="34"/>
        <v>Formal Settlement</v>
      </c>
      <c r="R294" s="5" t="str">
        <f>'Cleaned Data'!K294</f>
        <v>Care Dependency Grant</v>
      </c>
      <c r="S294" s="5" t="str">
        <f>'Cleaned Data'!L294</f>
        <v>None</v>
      </c>
      <c r="T294" s="5" t="str">
        <f>'Cleaned Data'!M294</f>
        <v>Captured</v>
      </c>
      <c r="U294" s="5" t="str">
        <f>'Cleaned Data'!N294</f>
        <v>None</v>
      </c>
      <c r="V294" s="5" t="str">
        <f>'Cleaned Data'!O294</f>
        <v>Andries Khumalo</v>
      </c>
      <c r="W294" s="4" t="str">
        <f>'Cleaned Data'!P294</f>
        <v>None</v>
      </c>
      <c r="X294" s="5" t="str">
        <f>'Cleaned Data'!Q294</f>
        <v>Interpreter Required - Assisted In Sesotho</v>
      </c>
    </row>
    <row r="295" spans="1:24" x14ac:dyDescent="0.3">
      <c r="A295" s="5" t="str">
        <f>'Cleaned Data'!A295</f>
        <v>None</v>
      </c>
      <c r="B295" s="4" t="str">
        <f>'Cleaned Data'!B295</f>
        <v>None</v>
      </c>
      <c r="C295" s="6" t="str">
        <f t="shared" si="28"/>
        <v>None</v>
      </c>
      <c r="D295" s="6" t="str">
        <f t="shared" si="29"/>
        <v>None</v>
      </c>
      <c r="E295" s="6" t="str">
        <f t="shared" si="30"/>
        <v>None</v>
      </c>
      <c r="F295" s="5" t="str">
        <f t="shared" si="31"/>
        <v>None</v>
      </c>
      <c r="G295" s="5" t="str">
        <f>'Cleaned Data'!C295</f>
        <v>None</v>
      </c>
      <c r="H295" s="5" t="str">
        <f t="shared" si="32"/>
        <v>None</v>
      </c>
      <c r="I295" s="5" t="str">
        <f t="shared" si="33"/>
        <v>None</v>
      </c>
      <c r="J295" s="5" t="str">
        <f>'Cleaned Data'!D295</f>
        <v>None</v>
      </c>
      <c r="K295" s="5" t="str">
        <f>'Cleaned Data'!E295</f>
        <v>None</v>
      </c>
      <c r="L295" s="6" t="str">
        <f>'Cleaned Data'!F295</f>
        <v>None</v>
      </c>
      <c r="M295" s="4" t="str">
        <f>'Cleaned Data'!G295</f>
        <v>None</v>
      </c>
      <c r="N295" s="5" t="str">
        <f>'Cleaned Data'!H295</f>
        <v>None</v>
      </c>
      <c r="O295" s="8" t="str">
        <f>'Cleaned Data'!I295</f>
        <v>None</v>
      </c>
      <c r="P295" s="5" t="str">
        <f>'Cleaned Data'!J295</f>
        <v>None</v>
      </c>
      <c r="Q295" s="5" t="str">
        <f t="shared" si="34"/>
        <v>Formal Settlement</v>
      </c>
      <c r="R295" s="5" t="str">
        <f>'Cleaned Data'!K295</f>
        <v>None</v>
      </c>
      <c r="S295" s="5" t="str">
        <f>'Cleaned Data'!L295</f>
        <v>None</v>
      </c>
      <c r="T295" s="5" t="str">
        <f>'Cleaned Data'!M295</f>
        <v>None</v>
      </c>
      <c r="U295" s="5" t="str">
        <f>'Cleaned Data'!N295</f>
        <v>None</v>
      </c>
      <c r="V295" s="5" t="str">
        <f>'Cleaned Data'!O295</f>
        <v>None</v>
      </c>
      <c r="W295" s="4" t="str">
        <f>'Cleaned Data'!P295</f>
        <v>None</v>
      </c>
      <c r="X295" s="5" t="str">
        <f>'Cleaned Data'!Q295</f>
        <v>None</v>
      </c>
    </row>
    <row r="296" spans="1:24" x14ac:dyDescent="0.3">
      <c r="A296" s="5" t="str">
        <f>'Cleaned Data'!A296</f>
        <v>SASSA-000629</v>
      </c>
      <c r="B296" s="4">
        <f>'Cleaned Data'!B296</f>
        <v>46226</v>
      </c>
      <c r="C296" s="6">
        <f t="shared" si="28"/>
        <v>23</v>
      </c>
      <c r="D296" s="6">
        <f t="shared" si="29"/>
        <v>7</v>
      </c>
      <c r="E296" s="6">
        <f t="shared" si="30"/>
        <v>2026</v>
      </c>
      <c r="F296" s="5" t="str">
        <f t="shared" si="31"/>
        <v>SASSA</v>
      </c>
      <c r="G296" s="5" t="str">
        <f>'Cleaned Data'!C296</f>
        <v>SASSA - Grant Status Enquiry</v>
      </c>
      <c r="H296" s="5" t="str">
        <f t="shared" si="32"/>
        <v xml:space="preserve"> Grant Status Enquiry</v>
      </c>
      <c r="I296" s="5" t="str">
        <f t="shared" si="33"/>
        <v>Meyerton</v>
      </c>
      <c r="J296" s="5" t="str">
        <f>'Cleaned Data'!D296</f>
        <v>Meyerton Municipal Office</v>
      </c>
      <c r="K296" s="5" t="str">
        <f>'Cleaned Data'!E296</f>
        <v>Zodwa Botha</v>
      </c>
      <c r="L296" s="6">
        <f>'Cleaned Data'!F296</f>
        <v>8110000000000</v>
      </c>
      <c r="M296" s="4">
        <f>'Cleaned Data'!G296</f>
        <v>29890</v>
      </c>
      <c r="N296" s="5" t="str">
        <f>'Cleaned Data'!H296</f>
        <v>None</v>
      </c>
      <c r="O296" s="8" t="str">
        <f>'Cleaned Data'!I296</f>
        <v>069 791 3773</v>
      </c>
      <c r="P296" s="5" t="str">
        <f>'Cleaned Data'!J296</f>
        <v>Ward 16</v>
      </c>
      <c r="Q296" s="5" t="str">
        <f t="shared" si="34"/>
        <v>Formal Settlement</v>
      </c>
      <c r="R296" s="5" t="str">
        <f>'Cleaned Data'!K296</f>
        <v>Older Person's Grant</v>
      </c>
      <c r="S296" s="5" t="str">
        <f>'Cleaned Data'!L296</f>
        <v>Incomplete - Missing ID Copy</v>
      </c>
      <c r="T296" s="5" t="str">
        <f>'Cleaned Data'!M296</f>
        <v>Re-opened</v>
      </c>
      <c r="U296" s="5" t="str">
        <f>'Cleaned Data'!N296</f>
        <v>Q116</v>
      </c>
      <c r="V296" s="5" t="str">
        <f>'Cleaned Data'!O296</f>
        <v>Lerato Nel</v>
      </c>
      <c r="W296" s="4" t="str">
        <f>'Cleaned Data'!P296</f>
        <v>None</v>
      </c>
      <c r="X296" s="5" t="str">
        <f>'Cleaned Data'!Q296</f>
        <v>Follow-Up Call Required To Confirm Banking Details</v>
      </c>
    </row>
    <row r="297" spans="1:24" x14ac:dyDescent="0.3">
      <c r="A297" s="5" t="str">
        <f>'Cleaned Data'!A297</f>
        <v>SASSA-000876</v>
      </c>
      <c r="B297" s="4">
        <f>'Cleaned Data'!B297</f>
        <v>46064</v>
      </c>
      <c r="C297" s="6">
        <f t="shared" si="28"/>
        <v>11</v>
      </c>
      <c r="D297" s="6">
        <f t="shared" si="29"/>
        <v>2</v>
      </c>
      <c r="E297" s="6">
        <f t="shared" si="30"/>
        <v>2026</v>
      </c>
      <c r="F297" s="5" t="str">
        <f t="shared" si="31"/>
        <v>SASSA</v>
      </c>
      <c r="G297" s="5" t="str">
        <f>'Cleaned Data'!C297</f>
        <v>SASSA - Grant Application</v>
      </c>
      <c r="H297" s="5" t="str">
        <f t="shared" si="32"/>
        <v xml:space="preserve"> Grant Application</v>
      </c>
      <c r="I297" s="5" t="str">
        <f t="shared" si="33"/>
        <v>Meyerton</v>
      </c>
      <c r="J297" s="5" t="str">
        <f>'Cleaned Data'!D297</f>
        <v>Meyerton Municipal Office</v>
      </c>
      <c r="K297" s="5" t="str">
        <f>'Cleaned Data'!E297</f>
        <v>Sipho Ndlovu</v>
      </c>
      <c r="L297" s="6">
        <f>'Cleaned Data'!F297</f>
        <v>8910000000000</v>
      </c>
      <c r="M297" s="4">
        <f>'Cleaned Data'!G297</f>
        <v>32869</v>
      </c>
      <c r="N297" s="5" t="str">
        <f>'Cleaned Data'!H297</f>
        <v>Male</v>
      </c>
      <c r="O297" s="8" t="str">
        <f>'Cleaned Data'!I297</f>
        <v>064 305 1286</v>
      </c>
      <c r="P297" s="5" t="str">
        <f>'Cleaned Data'!J297</f>
        <v>Ward 8</v>
      </c>
      <c r="Q297" s="5" t="str">
        <f t="shared" si="34"/>
        <v>Formal Settlement</v>
      </c>
      <c r="R297" s="5" t="str">
        <f>'Cleaned Data'!K297</f>
        <v>Social Relief of Distress (SRD)</v>
      </c>
      <c r="S297" s="5" t="str">
        <f>'Cleaned Data'!L297</f>
        <v>Incomplete - Missing ID Copy</v>
      </c>
      <c r="T297" s="5" t="str">
        <f>'Cleaned Data'!M297</f>
        <v>Escalated</v>
      </c>
      <c r="U297" s="5" t="str">
        <f>'Cleaned Data'!N297</f>
        <v>Q050</v>
      </c>
      <c r="V297" s="5" t="str">
        <f>'Cleaned Data'!O297</f>
        <v>Marius Coetzee</v>
      </c>
      <c r="W297" s="4">
        <f>'Cleaned Data'!P297</f>
        <v>46079</v>
      </c>
      <c r="X297" s="5" t="str">
        <f>'Cleaned Data'!Q297</f>
        <v>Incorrect ID Number Provided Initially, Corrected</v>
      </c>
    </row>
    <row r="298" spans="1:24" x14ac:dyDescent="0.3">
      <c r="A298" s="5" t="str">
        <f>'Cleaned Data'!A298</f>
        <v>SASSA-000506</v>
      </c>
      <c r="B298" s="4">
        <f>'Cleaned Data'!B298</f>
        <v>46115</v>
      </c>
      <c r="C298" s="6">
        <f t="shared" si="28"/>
        <v>3</v>
      </c>
      <c r="D298" s="6">
        <f t="shared" si="29"/>
        <v>4</v>
      </c>
      <c r="E298" s="6">
        <f t="shared" si="30"/>
        <v>2026</v>
      </c>
      <c r="F298" s="5" t="str">
        <f t="shared" si="31"/>
        <v>SASSA</v>
      </c>
      <c r="G298" s="5" t="str">
        <f>'Cleaned Data'!C298</f>
        <v>SASSA - Grant Application</v>
      </c>
      <c r="H298" s="5" t="str">
        <f t="shared" si="32"/>
        <v xml:space="preserve"> Grant Application</v>
      </c>
      <c r="I298" s="5" t="str">
        <f t="shared" si="33"/>
        <v>Vereeniging</v>
      </c>
      <c r="J298" s="5" t="str">
        <f>'Cleaned Data'!D298</f>
        <v>Vereeniging Home Affairs</v>
      </c>
      <c r="K298" s="5" t="str">
        <f>'Cleaned Data'!E298</f>
        <v>Refilwe Dlamini</v>
      </c>
      <c r="L298" s="6">
        <f>'Cleaned Data'!F298</f>
        <v>909000000000</v>
      </c>
      <c r="M298" s="4">
        <f>'Cleaned Data'!G298</f>
        <v>40075</v>
      </c>
      <c r="N298" s="5" t="str">
        <f>'Cleaned Data'!H298</f>
        <v>Male</v>
      </c>
      <c r="O298" s="8" t="str">
        <f>'Cleaned Data'!I298</f>
        <v>081 445 8613</v>
      </c>
      <c r="P298" s="5" t="str">
        <f>'Cleaned Data'!J298</f>
        <v>Ward 3</v>
      </c>
      <c r="Q298" s="5" t="str">
        <f t="shared" si="34"/>
        <v>Formal Settlement</v>
      </c>
      <c r="R298" s="5" t="str">
        <f>'Cleaned Data'!K298</f>
        <v>None</v>
      </c>
      <c r="S298" s="5" t="str">
        <f>'Cleaned Data'!L298</f>
        <v>Complete</v>
      </c>
      <c r="T298" s="5" t="str">
        <f>'Cleaned Data'!M298</f>
        <v>Closed</v>
      </c>
      <c r="U298" s="5" t="str">
        <f>'Cleaned Data'!N298</f>
        <v>Q075</v>
      </c>
      <c r="V298" s="5" t="str">
        <f>'Cleaned Data'!O298</f>
        <v>Werner Mahlangu</v>
      </c>
      <c r="W298" s="4" t="str">
        <f>'Cleaned Data'!P298</f>
        <v>None</v>
      </c>
      <c r="X298" s="5" t="str">
        <f>'Cleaned Data'!Q298</f>
        <v>Incorrect ID Number Provided Initially, Corrected</v>
      </c>
    </row>
    <row r="299" spans="1:24" x14ac:dyDescent="0.3">
      <c r="A299" s="5" t="str">
        <f>'Cleaned Data'!A299</f>
        <v>MUN-000685</v>
      </c>
      <c r="B299" s="4">
        <f>'Cleaned Data'!B299</f>
        <v>46071</v>
      </c>
      <c r="C299" s="6">
        <f t="shared" si="28"/>
        <v>18</v>
      </c>
      <c r="D299" s="6">
        <f t="shared" si="29"/>
        <v>2</v>
      </c>
      <c r="E299" s="6">
        <f t="shared" si="30"/>
        <v>2026</v>
      </c>
      <c r="F299" s="5" t="str">
        <f t="shared" si="31"/>
        <v>Municipal</v>
      </c>
      <c r="G299" s="5" t="str">
        <f>'Cleaned Data'!C299</f>
        <v>Municipal - Service Request</v>
      </c>
      <c r="H299" s="5" t="str">
        <f t="shared" si="32"/>
        <v xml:space="preserve"> Service Request</v>
      </c>
      <c r="I299" s="5" t="str">
        <f t="shared" si="33"/>
        <v>Meyerton</v>
      </c>
      <c r="J299" s="5" t="str">
        <f>'Cleaned Data'!D299</f>
        <v>Meyerton Municipal Office</v>
      </c>
      <c r="K299" s="5" t="str">
        <f>'Cleaned Data'!E299</f>
        <v>Nomvula Botha</v>
      </c>
      <c r="L299" s="6">
        <f>'Cleaned Data'!F299</f>
        <v>8910000000000</v>
      </c>
      <c r="M299" s="4">
        <f>'Cleaned Data'!G299</f>
        <v>32723</v>
      </c>
      <c r="N299" s="5" t="str">
        <f>'Cleaned Data'!H299</f>
        <v>None</v>
      </c>
      <c r="O299" s="8" t="str">
        <f>'Cleaned Data'!I299</f>
        <v>069 127 6125</v>
      </c>
      <c r="P299" s="5" t="str">
        <f>'Cleaned Data'!J299</f>
        <v>Ward 12</v>
      </c>
      <c r="Q299" s="5" t="str">
        <f t="shared" si="34"/>
        <v>Formal Settlement</v>
      </c>
      <c r="R299" s="5" t="str">
        <f>'Cleaned Data'!K299</f>
        <v>None</v>
      </c>
      <c r="S299" s="5" t="str">
        <f>'Cleaned Data'!L299</f>
        <v>Incomplete - Missing Proof Of Residence</v>
      </c>
      <c r="T299" s="5" t="str">
        <f>'Cleaned Data'!M299</f>
        <v>Escalated</v>
      </c>
      <c r="U299" s="5" t="str">
        <f>'Cleaned Data'!N299</f>
        <v>Q285</v>
      </c>
      <c r="V299" s="5" t="str">
        <f>'Cleaned Data'!O299</f>
        <v>Busisiwe Swart</v>
      </c>
      <c r="W299" s="4" t="str">
        <f>'Cleaned Data'!P299</f>
        <v>None</v>
      </c>
      <c r="X299" s="5" t="str">
        <f>'Cleaned Data'!Q299</f>
        <v>Interpreter Required - Assisted In Sesotho</v>
      </c>
    </row>
    <row r="300" spans="1:24" x14ac:dyDescent="0.3">
      <c r="A300" s="5" t="str">
        <f>'Cleaned Data'!A300</f>
        <v>DHA-000799</v>
      </c>
      <c r="B300" s="4">
        <f>'Cleaned Data'!B300</f>
        <v>46065</v>
      </c>
      <c r="C300" s="6">
        <f t="shared" si="28"/>
        <v>12</v>
      </c>
      <c r="D300" s="6">
        <f t="shared" si="29"/>
        <v>2</v>
      </c>
      <c r="E300" s="6">
        <f t="shared" si="30"/>
        <v>2026</v>
      </c>
      <c r="F300" s="5" t="str">
        <f t="shared" si="31"/>
        <v>Home Affairs</v>
      </c>
      <c r="G300" s="5" t="str">
        <f>'Cleaned Data'!C300</f>
        <v>Home Affairs - Birth Certificate</v>
      </c>
      <c r="H300" s="5" t="str">
        <f t="shared" si="32"/>
        <v xml:space="preserve"> Birth Certificate</v>
      </c>
      <c r="I300" s="5" t="str">
        <f t="shared" si="33"/>
        <v>Sharpeville</v>
      </c>
      <c r="J300" s="5" t="str">
        <f>'Cleaned Data'!D300</f>
        <v>Sharpeville Clinic</v>
      </c>
      <c r="K300" s="5" t="str">
        <f>'Cleaned Data'!E300</f>
        <v>Lindiwe Molefe</v>
      </c>
      <c r="L300" s="6">
        <f>'Cleaned Data'!F300</f>
        <v>407000000000</v>
      </c>
      <c r="M300" s="4">
        <f>'Cleaned Data'!G300</f>
        <v>38194</v>
      </c>
      <c r="N300" s="5" t="str">
        <f>'Cleaned Data'!H300</f>
        <v>Female</v>
      </c>
      <c r="O300" s="8" t="str">
        <f>'Cleaned Data'!I300</f>
        <v>083 471 3283</v>
      </c>
      <c r="P300" s="5" t="str">
        <f>'Cleaned Data'!J300</f>
        <v>Ward 1</v>
      </c>
      <c r="Q300" s="5" t="str">
        <f t="shared" si="34"/>
        <v>Formal Settlement</v>
      </c>
      <c r="R300" s="5" t="str">
        <f>'Cleaned Data'!K300</f>
        <v>None</v>
      </c>
      <c r="S300" s="5" t="str">
        <f>'Cleaned Data'!L300</f>
        <v>Approved</v>
      </c>
      <c r="T300" s="5" t="str">
        <f>'Cleaned Data'!M300</f>
        <v>Resolved</v>
      </c>
      <c r="U300" s="5" t="str">
        <f>'Cleaned Data'!N300</f>
        <v>Q111</v>
      </c>
      <c r="V300" s="5" t="str">
        <f>'Cleaned Data'!O300</f>
        <v>Zanele Swart</v>
      </c>
      <c r="W300" s="4" t="str">
        <f>'Cleaned Data'!P300</f>
        <v>None</v>
      </c>
      <c r="X300" s="5" t="str">
        <f>'Cleaned Data'!Q300</f>
        <v>Incorrect ID Number Provided Initially, Corrected</v>
      </c>
    </row>
    <row r="301" spans="1:24" x14ac:dyDescent="0.3">
      <c r="A301" s="5" t="str">
        <f>'Cleaned Data'!A301</f>
        <v>DHA-000038</v>
      </c>
      <c r="B301" s="4">
        <f>'Cleaned Data'!B301</f>
        <v>46166</v>
      </c>
      <c r="C301" s="6">
        <f t="shared" si="28"/>
        <v>24</v>
      </c>
      <c r="D301" s="6">
        <f t="shared" si="29"/>
        <v>5</v>
      </c>
      <c r="E301" s="6">
        <f t="shared" si="30"/>
        <v>2026</v>
      </c>
      <c r="F301" s="5" t="str">
        <f t="shared" si="31"/>
        <v>Home Affairs</v>
      </c>
      <c r="G301" s="5" t="str">
        <f>'Cleaned Data'!C301</f>
        <v>Home Affairs - Birth Certificate</v>
      </c>
      <c r="H301" s="5" t="str">
        <f t="shared" si="32"/>
        <v xml:space="preserve"> Birth Certificate</v>
      </c>
      <c r="I301" s="5" t="str">
        <f t="shared" si="33"/>
        <v>Evaton</v>
      </c>
      <c r="J301" s="5" t="str">
        <f>'Cleaned Data'!D301</f>
        <v>Evaton Sassa Office</v>
      </c>
      <c r="K301" s="5" t="str">
        <f>'Cleaned Data'!E301</f>
        <v>Pieter Ndlovu</v>
      </c>
      <c r="L301" s="6" t="str">
        <f>'Cleaned Data'!F301</f>
        <v>None</v>
      </c>
      <c r="M301" s="4">
        <f>'Cleaned Data'!G301</f>
        <v>19667</v>
      </c>
      <c r="N301" s="5" t="str">
        <f>'Cleaned Data'!H301</f>
        <v>Male</v>
      </c>
      <c r="O301" s="8" t="str">
        <f>'Cleaned Data'!I301</f>
        <v>080 927 4792</v>
      </c>
      <c r="P301" s="5" t="str">
        <f>'Cleaned Data'!J301</f>
        <v>Ward 16</v>
      </c>
      <c r="Q301" s="5" t="str">
        <f t="shared" si="34"/>
        <v>Formal Settlement</v>
      </c>
      <c r="R301" s="5" t="str">
        <f>'Cleaned Data'!K301</f>
        <v>None</v>
      </c>
      <c r="S301" s="5" t="str">
        <f>'Cleaned Data'!L301</f>
        <v>Complete</v>
      </c>
      <c r="T301" s="5" t="str">
        <f>'Cleaned Data'!M301</f>
        <v>Captured</v>
      </c>
      <c r="U301" s="5" t="str">
        <f>'Cleaned Data'!N301</f>
        <v>Q122</v>
      </c>
      <c r="V301" s="5" t="str">
        <f>'Cleaned Data'!O301</f>
        <v>Werner Mahlangu</v>
      </c>
      <c r="W301" s="4" t="str">
        <f>'Cleaned Data'!P301</f>
        <v>None</v>
      </c>
      <c r="X301" s="5" t="str">
        <f>'Cleaned Data'!Q301</f>
        <v>Grant Payment Query - Referred To Sassa Call Centre</v>
      </c>
    </row>
    <row r="302" spans="1:24" x14ac:dyDescent="0.3">
      <c r="A302" s="5" t="str">
        <f>'Cleaned Data'!A302</f>
        <v>MUN-000152</v>
      </c>
      <c r="B302" s="4">
        <f>'Cleaned Data'!B302</f>
        <v>46062</v>
      </c>
      <c r="C302" s="6">
        <f t="shared" si="28"/>
        <v>9</v>
      </c>
      <c r="D302" s="6">
        <f t="shared" si="29"/>
        <v>2</v>
      </c>
      <c r="E302" s="6">
        <f t="shared" si="30"/>
        <v>2026</v>
      </c>
      <c r="F302" s="5" t="str">
        <f t="shared" si="31"/>
        <v>Municipal</v>
      </c>
      <c r="G302" s="5" t="str">
        <f>'Cleaned Data'!C302</f>
        <v>Municipal - Account Query</v>
      </c>
      <c r="H302" s="5" t="str">
        <f t="shared" si="32"/>
        <v xml:space="preserve"> Account Query</v>
      </c>
      <c r="I302" s="5" t="str">
        <f t="shared" si="33"/>
        <v>Boipatong</v>
      </c>
      <c r="J302" s="5" t="str">
        <f>'Cleaned Data'!D302</f>
        <v>Boipatong Clinic</v>
      </c>
      <c r="K302" s="5" t="str">
        <f>'Cleaned Data'!E302</f>
        <v>Grace Molefe</v>
      </c>
      <c r="L302" s="6">
        <f>'Cleaned Data'!F302</f>
        <v>7910000000000</v>
      </c>
      <c r="M302" s="4">
        <f>'Cleaned Data'!G302</f>
        <v>29104</v>
      </c>
      <c r="N302" s="5" t="str">
        <f>'Cleaned Data'!H302</f>
        <v>Male</v>
      </c>
      <c r="O302" s="8" t="str">
        <f>'Cleaned Data'!I302</f>
        <v>079 696 6236</v>
      </c>
      <c r="P302" s="5" t="str">
        <f>'Cleaned Data'!J302</f>
        <v>Ward 20</v>
      </c>
      <c r="Q302" s="5" t="str">
        <f t="shared" si="34"/>
        <v>Formal Settlement</v>
      </c>
      <c r="R302" s="5" t="str">
        <f>'Cleaned Data'!K302</f>
        <v>None</v>
      </c>
      <c r="S302" s="5" t="str">
        <f>'Cleaned Data'!L302</f>
        <v>Rejected</v>
      </c>
      <c r="T302" s="5" t="str">
        <f>'Cleaned Data'!M302</f>
        <v>Awaiting Documents</v>
      </c>
      <c r="U302" s="5" t="str">
        <f>'Cleaned Data'!N302</f>
        <v>Q269</v>
      </c>
      <c r="V302" s="5" t="str">
        <f>'Cleaned Data'!O302</f>
        <v>Lerato Radebe</v>
      </c>
      <c r="W302" s="4" t="str">
        <f>'Cleaned Data'!P302</f>
        <v>None</v>
      </c>
      <c r="X302" s="5" t="str">
        <f>'Cleaned Data'!Q302</f>
        <v>Urgent Case - Fast-Tracked Per Supervisor Approval</v>
      </c>
    </row>
    <row r="303" spans="1:24" x14ac:dyDescent="0.3">
      <c r="A303" s="5" t="str">
        <f>'Cleaned Data'!A303</f>
        <v>MUN-000085</v>
      </c>
      <c r="B303" s="4">
        <f>'Cleaned Data'!B303</f>
        <v>46188</v>
      </c>
      <c r="C303" s="6">
        <f t="shared" si="28"/>
        <v>15</v>
      </c>
      <c r="D303" s="6">
        <f t="shared" si="29"/>
        <v>6</v>
      </c>
      <c r="E303" s="6">
        <f t="shared" si="30"/>
        <v>2026</v>
      </c>
      <c r="F303" s="5" t="str">
        <f t="shared" si="31"/>
        <v>Municipal</v>
      </c>
      <c r="G303" s="5" t="str">
        <f>'Cleaned Data'!C303</f>
        <v>Municipal - Account Query</v>
      </c>
      <c r="H303" s="5" t="str">
        <f t="shared" si="32"/>
        <v xml:space="preserve"> Account Query</v>
      </c>
      <c r="I303" s="5" t="str">
        <f t="shared" si="33"/>
        <v>Sebokeng</v>
      </c>
      <c r="J303" s="5" t="str">
        <f>'Cleaned Data'!D303</f>
        <v>Sebokeng Sassa Office</v>
      </c>
      <c r="K303" s="5" t="str">
        <f>'Cleaned Data'!E303</f>
        <v>Mandla Mokoena</v>
      </c>
      <c r="L303" s="6">
        <f>'Cleaned Data'!F303</f>
        <v>9900000000000</v>
      </c>
      <c r="M303" s="4">
        <f>'Cleaned Data'!G303</f>
        <v>36283</v>
      </c>
      <c r="N303" s="5" t="str">
        <f>'Cleaned Data'!H303</f>
        <v>Male</v>
      </c>
      <c r="O303" s="8" t="str">
        <f>'Cleaned Data'!I303</f>
        <v>None</v>
      </c>
      <c r="P303" s="5" t="str">
        <f>'Cleaned Data'!J303</f>
        <v>Ward 3 (Informal Settlement)</v>
      </c>
      <c r="Q303" s="5" t="str">
        <f t="shared" si="34"/>
        <v>Informal Settlement</v>
      </c>
      <c r="R303" s="5" t="str">
        <f>'Cleaned Data'!K303</f>
        <v>None</v>
      </c>
      <c r="S303" s="5" t="str">
        <f>'Cleaned Data'!L303</f>
        <v>None</v>
      </c>
      <c r="T303" s="5" t="str">
        <f>'Cleaned Data'!M303</f>
        <v>None</v>
      </c>
      <c r="U303" s="5" t="str">
        <f>'Cleaned Data'!N303</f>
        <v>Q193</v>
      </c>
      <c r="V303" s="5" t="str">
        <f>'Cleaned Data'!O303</f>
        <v>Refilwe Radebe</v>
      </c>
      <c r="W303" s="4" t="str">
        <f>'Cleaned Data'!P303</f>
        <v>None</v>
      </c>
      <c r="X303" s="5" t="str">
        <f>'Cleaned Data'!Q303</f>
        <v>Grant Payment Query - Referred To Sassa Call Centre</v>
      </c>
    </row>
    <row r="304" spans="1:24" x14ac:dyDescent="0.3">
      <c r="A304" s="5" t="str">
        <f>'Cleaned Data'!A304</f>
        <v>CLN-000806</v>
      </c>
      <c r="B304" s="4">
        <f>'Cleaned Data'!B304</f>
        <v>46052</v>
      </c>
      <c r="C304" s="6">
        <f t="shared" si="28"/>
        <v>30</v>
      </c>
      <c r="D304" s="6">
        <f t="shared" si="29"/>
        <v>1</v>
      </c>
      <c r="E304" s="6">
        <f t="shared" si="30"/>
        <v>2026</v>
      </c>
      <c r="F304" s="5" t="str">
        <f t="shared" si="31"/>
        <v>Clinic</v>
      </c>
      <c r="G304" s="5" t="str">
        <f>'Cleaned Data'!C304</f>
        <v>Clinic - Chronic Medication Collection</v>
      </c>
      <c r="H304" s="5" t="str">
        <f t="shared" si="32"/>
        <v xml:space="preserve"> Chronic Medication Collection</v>
      </c>
      <c r="I304" s="5" t="str">
        <f t="shared" si="33"/>
        <v>Evaton</v>
      </c>
      <c r="J304" s="5" t="str">
        <f>'Cleaned Data'!D304</f>
        <v>Evaton Sassa Office</v>
      </c>
      <c r="K304" s="5" t="str">
        <f>'Cleaned Data'!E304</f>
        <v>Bongani Radebe</v>
      </c>
      <c r="L304" s="6">
        <f>'Cleaned Data'!F304</f>
        <v>6610000000000</v>
      </c>
      <c r="M304" s="4">
        <f>'Cleaned Data'!G304</f>
        <v>24432</v>
      </c>
      <c r="N304" s="5" t="str">
        <f>'Cleaned Data'!H304</f>
        <v>Female</v>
      </c>
      <c r="O304" s="8" t="str">
        <f>'Cleaned Data'!I304</f>
        <v>None</v>
      </c>
      <c r="P304" s="5" t="str">
        <f>'Cleaned Data'!J304</f>
        <v>Ward 6</v>
      </c>
      <c r="Q304" s="5" t="str">
        <f t="shared" si="34"/>
        <v>Formal Settlement</v>
      </c>
      <c r="R304" s="5" t="str">
        <f>'Cleaned Data'!K304</f>
        <v>None</v>
      </c>
      <c r="S304" s="5" t="str">
        <f>'Cleaned Data'!L304</f>
        <v>Awaiting Home Affairs Confirmation</v>
      </c>
      <c r="T304" s="5" t="str">
        <f>'Cleaned Data'!M304</f>
        <v>Re-opened</v>
      </c>
      <c r="U304" s="5" t="str">
        <f>'Cleaned Data'!N304</f>
        <v>Q038</v>
      </c>
      <c r="V304" s="5" t="str">
        <f>'Cleaned Data'!O304</f>
        <v>Marius Mahlangu</v>
      </c>
      <c r="W304" s="4">
        <f>'Cleaned Data'!P304</f>
        <v>46076</v>
      </c>
      <c r="X304" s="5" t="str">
        <f>'Cleaned Data'!Q304</f>
        <v>Applicant Referred To Social Worker</v>
      </c>
    </row>
    <row r="305" spans="1:24" x14ac:dyDescent="0.3">
      <c r="A305" s="5" t="str">
        <f>'Cleaned Data'!A305</f>
        <v>MUN-000715</v>
      </c>
      <c r="B305" s="4">
        <f>'Cleaned Data'!B305</f>
        <v>46162</v>
      </c>
      <c r="C305" s="6">
        <f t="shared" si="28"/>
        <v>20</v>
      </c>
      <c r="D305" s="6">
        <f t="shared" si="29"/>
        <v>5</v>
      </c>
      <c r="E305" s="6">
        <f t="shared" si="30"/>
        <v>2026</v>
      </c>
      <c r="F305" s="5" t="str">
        <f t="shared" si="31"/>
        <v>Municipal</v>
      </c>
      <c r="G305" s="5" t="str">
        <f>'Cleaned Data'!C305</f>
        <v>Municipal - Service Request</v>
      </c>
      <c r="H305" s="5" t="str">
        <f t="shared" si="32"/>
        <v xml:space="preserve"> Service Request</v>
      </c>
      <c r="I305" s="5" t="str">
        <f t="shared" si="33"/>
        <v>Sebokeng</v>
      </c>
      <c r="J305" s="5" t="str">
        <f>'Cleaned Data'!D305</f>
        <v>Sebokeng Sassa Office</v>
      </c>
      <c r="K305" s="5" t="str">
        <f>'Cleaned Data'!E305</f>
        <v>Lindiwe Pretorius</v>
      </c>
      <c r="L305" s="6" t="str">
        <f>'Cleaned Data'!F305</f>
        <v>None</v>
      </c>
      <c r="M305" s="4">
        <f>'Cleaned Data'!G305</f>
        <v>28973</v>
      </c>
      <c r="N305" s="5" t="str">
        <f>'Cleaned Data'!H305</f>
        <v>Female</v>
      </c>
      <c r="O305" s="8" t="str">
        <f>'Cleaned Data'!I305</f>
        <v>065 666 2720</v>
      </c>
      <c r="P305" s="5" t="str">
        <f>'Cleaned Data'!J305</f>
        <v>Ward 7</v>
      </c>
      <c r="Q305" s="5" t="str">
        <f t="shared" si="34"/>
        <v>Formal Settlement</v>
      </c>
      <c r="R305" s="5" t="str">
        <f>'Cleaned Data'!K305</f>
        <v>None</v>
      </c>
      <c r="S305" s="5" t="str">
        <f>'Cleaned Data'!L305</f>
        <v>Incomplete - Missing ID Copy</v>
      </c>
      <c r="T305" s="5" t="str">
        <f>'Cleaned Data'!M305</f>
        <v>Awaiting Documents</v>
      </c>
      <c r="U305" s="5" t="str">
        <f>'Cleaned Data'!N305</f>
        <v>None</v>
      </c>
      <c r="V305" s="5" t="str">
        <f>'Cleaned Data'!O305</f>
        <v>Refilwe Radebe</v>
      </c>
      <c r="W305" s="4">
        <f>'Cleaned Data'!P305</f>
        <v>46170</v>
      </c>
      <c r="X305" s="5" t="str">
        <f>'Cleaned Data'!Q305</f>
        <v>Duplicate Application Found On System - Flagged</v>
      </c>
    </row>
    <row r="306" spans="1:24" x14ac:dyDescent="0.3">
      <c r="A306" s="5" t="str">
        <f>'Cleaned Data'!A306</f>
        <v>CLN-000357</v>
      </c>
      <c r="B306" s="4">
        <f>'Cleaned Data'!B306</f>
        <v>46274</v>
      </c>
      <c r="C306" s="6">
        <f t="shared" si="28"/>
        <v>9</v>
      </c>
      <c r="D306" s="6">
        <f t="shared" si="29"/>
        <v>9</v>
      </c>
      <c r="E306" s="6">
        <f t="shared" si="30"/>
        <v>2026</v>
      </c>
      <c r="F306" s="5" t="str">
        <f t="shared" si="31"/>
        <v>Clinic</v>
      </c>
      <c r="G306" s="5" t="str">
        <f>'Cleaned Data'!C306</f>
        <v>Clinic - Chronic Medication Collection</v>
      </c>
      <c r="H306" s="5" t="str">
        <f t="shared" si="32"/>
        <v xml:space="preserve"> Chronic Medication Collection</v>
      </c>
      <c r="I306" s="5" t="str">
        <f t="shared" si="33"/>
        <v>Sharpeville</v>
      </c>
      <c r="J306" s="5" t="str">
        <f>'Cleaned Data'!D306</f>
        <v>Sharpeville Clinic</v>
      </c>
      <c r="K306" s="5" t="str">
        <f>'Cleaned Data'!E306</f>
        <v>Grace Kruger</v>
      </c>
      <c r="L306" s="6">
        <f>'Cleaned Data'!F306</f>
        <v>7910000000000</v>
      </c>
      <c r="M306" s="4">
        <f>'Cleaned Data'!G306</f>
        <v>29032</v>
      </c>
      <c r="N306" s="5" t="str">
        <f>'Cleaned Data'!H306</f>
        <v>Male</v>
      </c>
      <c r="O306" s="8" t="str">
        <f>'Cleaned Data'!I306</f>
        <v>079 901 9953</v>
      </c>
      <c r="P306" s="5" t="str">
        <f>'Cleaned Data'!J306</f>
        <v>None</v>
      </c>
      <c r="Q306" s="5" t="str">
        <f t="shared" si="34"/>
        <v>Formal Settlement</v>
      </c>
      <c r="R306" s="5" t="str">
        <f>'Cleaned Data'!K306</f>
        <v>None</v>
      </c>
      <c r="S306" s="5" t="str">
        <f>'Cleaned Data'!L306</f>
        <v>Pending Verification</v>
      </c>
      <c r="T306" s="5" t="str">
        <f>'Cleaned Data'!M306</f>
        <v>Resolved</v>
      </c>
      <c r="U306" s="5" t="str">
        <f>'Cleaned Data'!N306</f>
        <v>Q100</v>
      </c>
      <c r="V306" s="5" t="str">
        <f>'Cleaned Data'!O306</f>
        <v>Chris Khumalo</v>
      </c>
      <c r="W306" s="4">
        <f>'Cleaned Data'!P306</f>
        <v>46032</v>
      </c>
      <c r="X306" s="5" t="str">
        <f>'Cleaned Data'!Q306</f>
        <v>Follow-Up Call Required To Confirm Banking Details</v>
      </c>
    </row>
    <row r="307" spans="1:24" x14ac:dyDescent="0.3">
      <c r="A307" s="5" t="str">
        <f>'Cleaned Data'!A307</f>
        <v>MUN-000687</v>
      </c>
      <c r="B307" s="4">
        <f>'Cleaned Data'!B307</f>
        <v>46181</v>
      </c>
      <c r="C307" s="6">
        <f t="shared" si="28"/>
        <v>8</v>
      </c>
      <c r="D307" s="6">
        <f t="shared" si="29"/>
        <v>6</v>
      </c>
      <c r="E307" s="6">
        <f t="shared" si="30"/>
        <v>2026</v>
      </c>
      <c r="F307" s="5" t="str">
        <f t="shared" si="31"/>
        <v>Municipal</v>
      </c>
      <c r="G307" s="5" t="str">
        <f>'Cleaned Data'!C307</f>
        <v>Municipal - Account Query</v>
      </c>
      <c r="H307" s="5" t="str">
        <f t="shared" si="32"/>
        <v xml:space="preserve"> Account Query</v>
      </c>
      <c r="I307" s="5" t="str">
        <f t="shared" si="33"/>
        <v>Vanderbijlpark</v>
      </c>
      <c r="J307" s="5" t="str">
        <f>'Cleaned Data'!D307</f>
        <v>Vanderbijlpark Home Affairs</v>
      </c>
      <c r="K307" s="5" t="str">
        <f>'Cleaned Data'!E307</f>
        <v>Marie Van Der Merwe</v>
      </c>
      <c r="L307" s="6">
        <f>'Cleaned Data'!F307</f>
        <v>5110000000000</v>
      </c>
      <c r="M307" s="4">
        <f>'Cleaned Data'!G307</f>
        <v>18965</v>
      </c>
      <c r="N307" s="5" t="str">
        <f>'Cleaned Data'!H307</f>
        <v>Female</v>
      </c>
      <c r="O307" s="8" t="str">
        <f>'Cleaned Data'!I307</f>
        <v>None</v>
      </c>
      <c r="P307" s="5" t="str">
        <f>'Cleaned Data'!J307</f>
        <v>Ward 1</v>
      </c>
      <c r="Q307" s="5" t="str">
        <f t="shared" si="34"/>
        <v>Formal Settlement</v>
      </c>
      <c r="R307" s="5" t="str">
        <f>'Cleaned Data'!K307</f>
        <v>None</v>
      </c>
      <c r="S307" s="5" t="str">
        <f>'Cleaned Data'!L307</f>
        <v>Rejected</v>
      </c>
      <c r="T307" s="5" t="str">
        <f>'Cleaned Data'!M307</f>
        <v>Captured</v>
      </c>
      <c r="U307" s="5" t="str">
        <f>'Cleaned Data'!N307</f>
        <v>Q225</v>
      </c>
      <c r="V307" s="5" t="str">
        <f>'Cleaned Data'!O307</f>
        <v>Andries Mahlangu</v>
      </c>
      <c r="W307" s="4" t="str">
        <f>'Cleaned Data'!P307</f>
        <v>None</v>
      </c>
      <c r="X307" s="5" t="str">
        <f>'Cleaned Data'!Q307</f>
        <v>Biometric Capture Failed, Rescheduled</v>
      </c>
    </row>
    <row r="308" spans="1:24" x14ac:dyDescent="0.3">
      <c r="A308" s="5" t="str">
        <f>'Cleaned Data'!A308</f>
        <v>MUN-000109</v>
      </c>
      <c r="B308" s="4">
        <f>'Cleaned Data'!B308</f>
        <v>46127</v>
      </c>
      <c r="C308" s="6">
        <f t="shared" si="28"/>
        <v>15</v>
      </c>
      <c r="D308" s="6">
        <f t="shared" si="29"/>
        <v>4</v>
      </c>
      <c r="E308" s="6">
        <f t="shared" si="30"/>
        <v>2026</v>
      </c>
      <c r="F308" s="5" t="str">
        <f t="shared" si="31"/>
        <v>Municipal</v>
      </c>
      <c r="G308" s="5" t="str">
        <f>'Cleaned Data'!C308</f>
        <v>Municipal - Account Query</v>
      </c>
      <c r="H308" s="5" t="str">
        <f t="shared" si="32"/>
        <v xml:space="preserve"> Account Query</v>
      </c>
      <c r="I308" s="5" t="str">
        <f t="shared" si="33"/>
        <v>Vereeniging</v>
      </c>
      <c r="J308" s="5" t="str">
        <f>'Cleaned Data'!D308</f>
        <v>Vereeniging Home Affairs</v>
      </c>
      <c r="K308" s="5" t="str">
        <f>'Cleaned Data'!E308</f>
        <v>Nomvula Ndlovu</v>
      </c>
      <c r="L308" s="6">
        <f>'Cleaned Data'!F308</f>
        <v>6310000000000</v>
      </c>
      <c r="M308" s="4">
        <f>'Cleaned Data'!G308</f>
        <v>23142</v>
      </c>
      <c r="N308" s="5" t="str">
        <f>'Cleaned Data'!H308</f>
        <v>Male</v>
      </c>
      <c r="O308" s="8" t="str">
        <f>'Cleaned Data'!I308</f>
        <v>070 458 3378</v>
      </c>
      <c r="P308" s="5" t="str">
        <f>'Cleaned Data'!J308</f>
        <v>Ward 7</v>
      </c>
      <c r="Q308" s="5" t="str">
        <f t="shared" si="34"/>
        <v>Formal Settlement</v>
      </c>
      <c r="R308" s="5" t="str">
        <f>'Cleaned Data'!K308</f>
        <v>None</v>
      </c>
      <c r="S308" s="5" t="str">
        <f>'Cleaned Data'!L308</f>
        <v>Awaiting Home Affairs Confirmation</v>
      </c>
      <c r="T308" s="5" t="str">
        <f>'Cleaned Data'!M308</f>
        <v>Closed</v>
      </c>
      <c r="U308" s="5" t="str">
        <f>'Cleaned Data'!N308</f>
        <v>None</v>
      </c>
      <c r="V308" s="5" t="str">
        <f>'Cleaned Data'!O308</f>
        <v>Marius Radebe</v>
      </c>
      <c r="W308" s="4">
        <f>'Cleaned Data'!P308</f>
        <v>46300</v>
      </c>
      <c r="X308" s="5" t="str">
        <f>'Cleaned Data'!Q308</f>
        <v>Client To Return With Proof Of Residence</v>
      </c>
    </row>
    <row r="309" spans="1:24" x14ac:dyDescent="0.3">
      <c r="A309" s="5" t="str">
        <f>'Cleaned Data'!A309</f>
        <v>DHA-000505</v>
      </c>
      <c r="B309" s="4">
        <f>'Cleaned Data'!B309</f>
        <v>46171</v>
      </c>
      <c r="C309" s="6">
        <f t="shared" si="28"/>
        <v>29</v>
      </c>
      <c r="D309" s="6">
        <f t="shared" si="29"/>
        <v>5</v>
      </c>
      <c r="E309" s="6">
        <f t="shared" si="30"/>
        <v>2026</v>
      </c>
      <c r="F309" s="5" t="str">
        <f t="shared" si="31"/>
        <v>Home Affairs</v>
      </c>
      <c r="G309" s="5" t="str">
        <f>'Cleaned Data'!C309</f>
        <v>Home Affairs - Passport Application</v>
      </c>
      <c r="H309" s="5" t="str">
        <f t="shared" si="32"/>
        <v xml:space="preserve"> Passport Application</v>
      </c>
      <c r="I309" s="5" t="str">
        <f t="shared" si="33"/>
        <v>Vereeniging</v>
      </c>
      <c r="J309" s="5" t="str">
        <f>'Cleaned Data'!D309</f>
        <v>Vereeniging Home Affairs</v>
      </c>
      <c r="K309" s="5" t="str">
        <f>'Cleaned Data'!E309</f>
        <v>Johannes Pretorius</v>
      </c>
      <c r="L309" s="6">
        <f>'Cleaned Data'!F309</f>
        <v>6800000000000</v>
      </c>
      <c r="M309" s="4">
        <f>'Cleaned Data'!G309</f>
        <v>24947</v>
      </c>
      <c r="N309" s="5" t="str">
        <f>'Cleaned Data'!H309</f>
        <v>Male</v>
      </c>
      <c r="O309" s="8" t="str">
        <f>'Cleaned Data'!I309</f>
        <v>060 811 0542</v>
      </c>
      <c r="P309" s="5" t="str">
        <f>'Cleaned Data'!J309</f>
        <v>Ward 13</v>
      </c>
      <c r="Q309" s="5" t="str">
        <f t="shared" si="34"/>
        <v>Formal Settlement</v>
      </c>
      <c r="R309" s="5" t="str">
        <f>'Cleaned Data'!K309</f>
        <v>None</v>
      </c>
      <c r="S309" s="5" t="str">
        <f>'Cleaned Data'!L309</f>
        <v>None</v>
      </c>
      <c r="T309" s="5" t="str">
        <f>'Cleaned Data'!M309</f>
        <v>Re-opened</v>
      </c>
      <c r="U309" s="5" t="str">
        <f>'Cleaned Data'!N309</f>
        <v>None</v>
      </c>
      <c r="V309" s="5" t="str">
        <f>'Cleaned Data'!O309</f>
        <v>Zanele Coetzee</v>
      </c>
      <c r="W309" s="4" t="str">
        <f>'Cleaned Data'!P309</f>
        <v>None</v>
      </c>
      <c r="X309" s="5" t="str">
        <f>'Cleaned Data'!Q309</f>
        <v>Applicant Referred To Social Worker</v>
      </c>
    </row>
    <row r="310" spans="1:24" x14ac:dyDescent="0.3">
      <c r="A310" s="5" t="str">
        <f>'Cleaned Data'!A310</f>
        <v>SASSA-000840</v>
      </c>
      <c r="B310" s="4">
        <f>'Cleaned Data'!B310</f>
        <v>46221</v>
      </c>
      <c r="C310" s="6">
        <f t="shared" si="28"/>
        <v>18</v>
      </c>
      <c r="D310" s="6">
        <f t="shared" si="29"/>
        <v>7</v>
      </c>
      <c r="E310" s="6">
        <f t="shared" si="30"/>
        <v>2026</v>
      </c>
      <c r="F310" s="5" t="str">
        <f t="shared" si="31"/>
        <v>SASSA</v>
      </c>
      <c r="G310" s="5" t="str">
        <f>'Cleaned Data'!C310</f>
        <v>SASSA - Grant Status Enquiry</v>
      </c>
      <c r="H310" s="5" t="str">
        <f t="shared" si="32"/>
        <v xml:space="preserve"> Grant Status Enquiry</v>
      </c>
      <c r="I310" s="5" t="str">
        <f t="shared" si="33"/>
        <v>Sharpeville</v>
      </c>
      <c r="J310" s="5" t="str">
        <f>'Cleaned Data'!D310</f>
        <v>Sharpeville Clinic</v>
      </c>
      <c r="K310" s="5" t="str">
        <f>'Cleaned Data'!E310</f>
        <v>Bongani Ndlovu</v>
      </c>
      <c r="L310" s="6">
        <f>'Cleaned Data'!F310</f>
        <v>9410000000000</v>
      </c>
      <c r="M310" s="4" t="str">
        <f>'Cleaned Data'!G310</f>
        <v>None</v>
      </c>
      <c r="N310" s="5" t="str">
        <f>'Cleaned Data'!H310</f>
        <v>Male</v>
      </c>
      <c r="O310" s="8" t="str">
        <f>'Cleaned Data'!I310</f>
        <v>065 518 5475</v>
      </c>
      <c r="P310" s="5" t="str">
        <f>'Cleaned Data'!J310</f>
        <v>Ward 22</v>
      </c>
      <c r="Q310" s="5" t="str">
        <f t="shared" si="34"/>
        <v>Formal Settlement</v>
      </c>
      <c r="R310" s="5" t="str">
        <f>'Cleaned Data'!K310</f>
        <v>Disability Grant</v>
      </c>
      <c r="S310" s="5" t="str">
        <f>'Cleaned Data'!L310</f>
        <v>Awaiting Home Affairs Confirmation</v>
      </c>
      <c r="T310" s="5" t="str">
        <f>'Cleaned Data'!M310</f>
        <v>Pending</v>
      </c>
      <c r="U310" s="5" t="str">
        <f>'Cleaned Data'!N310</f>
        <v>Q203</v>
      </c>
      <c r="V310" s="5" t="str">
        <f>'Cleaned Data'!O310</f>
        <v>Deon Meyer</v>
      </c>
      <c r="W310" s="4">
        <f>'Cleaned Data'!P310</f>
        <v>46236</v>
      </c>
      <c r="X310" s="5" t="str">
        <f>'Cleaned Data'!Q310</f>
        <v>System Offline - Captured Manually, Will Upload Later</v>
      </c>
    </row>
    <row r="311" spans="1:24" x14ac:dyDescent="0.3">
      <c r="A311" s="5" t="str">
        <f>'Cleaned Data'!A311</f>
        <v>CLN-000313</v>
      </c>
      <c r="B311" s="4">
        <f>'Cleaned Data'!B311</f>
        <v>45995</v>
      </c>
      <c r="C311" s="6">
        <f t="shared" si="28"/>
        <v>4</v>
      </c>
      <c r="D311" s="6">
        <f t="shared" si="29"/>
        <v>12</v>
      </c>
      <c r="E311" s="6">
        <f t="shared" si="30"/>
        <v>2025</v>
      </c>
      <c r="F311" s="5" t="str">
        <f t="shared" si="31"/>
        <v>Clinic</v>
      </c>
      <c r="G311" s="5" t="str">
        <f>'Cleaned Data'!C311</f>
        <v>Clinic - General Consultation</v>
      </c>
      <c r="H311" s="5" t="str">
        <f t="shared" si="32"/>
        <v xml:space="preserve"> General Consultation</v>
      </c>
      <c r="I311" s="5" t="str">
        <f t="shared" si="33"/>
        <v>Emfuleni</v>
      </c>
      <c r="J311" s="5" t="str">
        <f>'Cleaned Data'!D311</f>
        <v>Emfuleni Municipal Office</v>
      </c>
      <c r="K311" s="5" t="str">
        <f>'Cleaned Data'!E311</f>
        <v>Elizabeth Mokoena</v>
      </c>
      <c r="L311" s="6">
        <f>'Cleaned Data'!F311</f>
        <v>9600000000000</v>
      </c>
      <c r="M311" s="4">
        <f>'Cleaned Data'!G311</f>
        <v>35143</v>
      </c>
      <c r="N311" s="5" t="str">
        <f>'Cleaned Data'!H311</f>
        <v>Male</v>
      </c>
      <c r="O311" s="8" t="str">
        <f>'Cleaned Data'!I311</f>
        <v>077 427 3856</v>
      </c>
      <c r="P311" s="5" t="str">
        <f>'Cleaned Data'!J311</f>
        <v>Ward 15</v>
      </c>
      <c r="Q311" s="5" t="str">
        <f t="shared" si="34"/>
        <v>Formal Settlement</v>
      </c>
      <c r="R311" s="5" t="str">
        <f>'Cleaned Data'!K311</f>
        <v>None</v>
      </c>
      <c r="S311" s="5" t="str">
        <f>'Cleaned Data'!L311</f>
        <v>Approved</v>
      </c>
      <c r="T311" s="5" t="str">
        <f>'Cleaned Data'!M311</f>
        <v>Awaiting Documents</v>
      </c>
      <c r="U311" s="5" t="str">
        <f>'Cleaned Data'!N311</f>
        <v>Q111</v>
      </c>
      <c r="V311" s="5" t="str">
        <f>'Cleaned Data'!O311</f>
        <v>Marius Swart</v>
      </c>
      <c r="W311" s="4" t="str">
        <f>'Cleaned Data'!P311</f>
        <v>None</v>
      </c>
      <c r="X311" s="5" t="str">
        <f>'Cleaned Data'!Q311</f>
        <v>System Offline - Captured Manually, Will Upload Later</v>
      </c>
    </row>
    <row r="312" spans="1:24" x14ac:dyDescent="0.3">
      <c r="A312" s="5" t="str">
        <f>'Cleaned Data'!A312</f>
        <v>SASSA-000822</v>
      </c>
      <c r="B312" s="4">
        <f>'Cleaned Data'!B312</f>
        <v>46143</v>
      </c>
      <c r="C312" s="6">
        <f t="shared" si="28"/>
        <v>1</v>
      </c>
      <c r="D312" s="6">
        <f t="shared" si="29"/>
        <v>5</v>
      </c>
      <c r="E312" s="6">
        <f t="shared" si="30"/>
        <v>2026</v>
      </c>
      <c r="F312" s="5" t="str">
        <f t="shared" si="31"/>
        <v>SASSA</v>
      </c>
      <c r="G312" s="5" t="str">
        <f>'Cleaned Data'!C312</f>
        <v>SASSA - Grant Application</v>
      </c>
      <c r="H312" s="5" t="str">
        <f t="shared" si="32"/>
        <v xml:space="preserve"> Grant Application</v>
      </c>
      <c r="I312" s="5" t="str">
        <f t="shared" si="33"/>
        <v>Evaton</v>
      </c>
      <c r="J312" s="5" t="str">
        <f>'Cleaned Data'!D312</f>
        <v>Evaton Sassa Office</v>
      </c>
      <c r="K312" s="5" t="str">
        <f>'Cleaned Data'!E312</f>
        <v>Pieter Radebe</v>
      </c>
      <c r="L312" s="6">
        <f>'Cleaned Data'!F312</f>
        <v>4500000000000</v>
      </c>
      <c r="M312" s="4">
        <f>'Cleaned Data'!G312</f>
        <v>16535</v>
      </c>
      <c r="N312" s="5" t="str">
        <f>'Cleaned Data'!H312</f>
        <v>Female</v>
      </c>
      <c r="O312" s="8" t="str">
        <f>'Cleaned Data'!I312</f>
        <v>074 920 8961</v>
      </c>
      <c r="P312" s="5" t="str">
        <f>'Cleaned Data'!J312</f>
        <v>Ward 3</v>
      </c>
      <c r="Q312" s="5" t="str">
        <f t="shared" si="34"/>
        <v>Formal Settlement</v>
      </c>
      <c r="R312" s="5" t="str">
        <f>'Cleaned Data'!K312</f>
        <v>Disability Grant</v>
      </c>
      <c r="S312" s="5" t="str">
        <f>'Cleaned Data'!L312</f>
        <v>Approved</v>
      </c>
      <c r="T312" s="5" t="str">
        <f>'Cleaned Data'!M312</f>
        <v>Pending</v>
      </c>
      <c r="U312" s="5" t="str">
        <f>'Cleaned Data'!N312</f>
        <v>Q006</v>
      </c>
      <c r="V312" s="5" t="str">
        <f>'Cleaned Data'!O312</f>
        <v>Deon Nel</v>
      </c>
      <c r="W312" s="4" t="str">
        <f>'Cleaned Data'!P312</f>
        <v>None</v>
      </c>
      <c r="X312" s="5" t="str">
        <f>'Cleaned Data'!Q312</f>
        <v>Home Affairs System Down For Maintenance During Visit</v>
      </c>
    </row>
    <row r="313" spans="1:24" x14ac:dyDescent="0.3">
      <c r="A313" s="5" t="str">
        <f>'Cleaned Data'!A313</f>
        <v>SASSA-000773</v>
      </c>
      <c r="B313" s="4">
        <f>'Cleaned Data'!B313</f>
        <v>46152</v>
      </c>
      <c r="C313" s="6">
        <f t="shared" si="28"/>
        <v>10</v>
      </c>
      <c r="D313" s="6">
        <f t="shared" si="29"/>
        <v>5</v>
      </c>
      <c r="E313" s="6">
        <f t="shared" si="30"/>
        <v>2026</v>
      </c>
      <c r="F313" s="5" t="str">
        <f t="shared" si="31"/>
        <v>SASSA</v>
      </c>
      <c r="G313" s="5" t="str">
        <f>'Cleaned Data'!C313</f>
        <v>SASSA - Grant Application</v>
      </c>
      <c r="H313" s="5" t="str">
        <f t="shared" si="32"/>
        <v xml:space="preserve"> Grant Application</v>
      </c>
      <c r="I313" s="5" t="str">
        <f t="shared" si="33"/>
        <v>Sasolburg</v>
      </c>
      <c r="J313" s="5" t="str">
        <f>'Cleaned Data'!D313</f>
        <v>Sasolburg Home Affairs</v>
      </c>
      <c r="K313" s="5" t="str">
        <f>'Cleaned Data'!E313</f>
        <v>Nomvula Kruger</v>
      </c>
      <c r="L313" s="6">
        <f>'Cleaned Data'!F313</f>
        <v>7510000000000</v>
      </c>
      <c r="M313" s="4">
        <f>'Cleaned Data'!G313</f>
        <v>27709</v>
      </c>
      <c r="N313" s="5" t="str">
        <f>'Cleaned Data'!H313</f>
        <v>Female</v>
      </c>
      <c r="O313" s="8" t="str">
        <f>'Cleaned Data'!I313</f>
        <v>060 977 0724</v>
      </c>
      <c r="P313" s="5" t="str">
        <f>'Cleaned Data'!J313</f>
        <v>Ward 13</v>
      </c>
      <c r="Q313" s="5" t="str">
        <f t="shared" si="34"/>
        <v>Formal Settlement</v>
      </c>
      <c r="R313" s="5" t="str">
        <f>'Cleaned Data'!K313</f>
        <v>Care Dependency Grant</v>
      </c>
      <c r="S313" s="5" t="str">
        <f>'Cleaned Data'!L313</f>
        <v>Incomplete - Missing Proof Of Residence</v>
      </c>
      <c r="T313" s="5" t="str">
        <f>'Cleaned Data'!M313</f>
        <v>Escalated</v>
      </c>
      <c r="U313" s="5" t="str">
        <f>'Cleaned Data'!N313</f>
        <v>Q073</v>
      </c>
      <c r="V313" s="5" t="str">
        <f>'Cleaned Data'!O313</f>
        <v>Palesa Nel</v>
      </c>
      <c r="W313" s="4" t="str">
        <f>'Cleaned Data'!P313</f>
        <v>None</v>
      </c>
      <c r="X313" s="5" t="str">
        <f>'Cleaned Data'!Q313</f>
        <v>Applicant Referred To Social Worker</v>
      </c>
    </row>
    <row r="314" spans="1:24" x14ac:dyDescent="0.3">
      <c r="A314" s="5" t="str">
        <f>'Cleaned Data'!A314</f>
        <v>SASSA-000708</v>
      </c>
      <c r="B314" s="4" t="str">
        <f>'Cleaned Data'!B314</f>
        <v>None</v>
      </c>
      <c r="C314" s="6" t="str">
        <f t="shared" si="28"/>
        <v>None</v>
      </c>
      <c r="D314" s="6" t="str">
        <f t="shared" si="29"/>
        <v>None</v>
      </c>
      <c r="E314" s="6" t="str">
        <f t="shared" si="30"/>
        <v>None</v>
      </c>
      <c r="F314" s="5" t="str">
        <f t="shared" si="31"/>
        <v>SASSA</v>
      </c>
      <c r="G314" s="5" t="str">
        <f>'Cleaned Data'!C314</f>
        <v>SASSA - Grant Application</v>
      </c>
      <c r="H314" s="5" t="str">
        <f t="shared" si="32"/>
        <v xml:space="preserve"> Grant Application</v>
      </c>
      <c r="I314" s="5" t="str">
        <f t="shared" si="33"/>
        <v>Meyerton</v>
      </c>
      <c r="J314" s="5" t="str">
        <f>'Cleaned Data'!D314</f>
        <v>Meyerton Municipal Office</v>
      </c>
      <c r="K314" s="5" t="str">
        <f>'Cleaned Data'!E314</f>
        <v>Sizwe Fourie</v>
      </c>
      <c r="L314" s="6">
        <f>'Cleaned Data'!F314</f>
        <v>8400000000000</v>
      </c>
      <c r="M314" s="4">
        <f>'Cleaned Data'!G314</f>
        <v>30763</v>
      </c>
      <c r="N314" s="5" t="str">
        <f>'Cleaned Data'!H314</f>
        <v>None</v>
      </c>
      <c r="O314" s="8" t="str">
        <f>'Cleaned Data'!I314</f>
        <v>068 750 8218</v>
      </c>
      <c r="P314" s="5" t="str">
        <f>'Cleaned Data'!J314</f>
        <v>Ward 8</v>
      </c>
      <c r="Q314" s="5" t="str">
        <f t="shared" si="34"/>
        <v>Formal Settlement</v>
      </c>
      <c r="R314" s="5" t="str">
        <f>'Cleaned Data'!K314</f>
        <v>SRD Grant</v>
      </c>
      <c r="S314" s="5" t="str">
        <f>'Cleaned Data'!L314</f>
        <v>Awaiting Home Affairs Confirmation</v>
      </c>
      <c r="T314" s="5" t="str">
        <f>'Cleaned Data'!M314</f>
        <v>Escalated</v>
      </c>
      <c r="U314" s="5" t="str">
        <f>'Cleaned Data'!N314</f>
        <v>Q276</v>
      </c>
      <c r="V314" s="5" t="str">
        <f>'Cleaned Data'!O314</f>
        <v>Palesa Nel</v>
      </c>
      <c r="W314" s="4">
        <f>'Cleaned Data'!P314</f>
        <v>46287</v>
      </c>
      <c r="X314" s="5" t="str">
        <f>'Cleaned Data'!Q314</f>
        <v>Urgent Case - Fast-Tracked Per Supervisor Approval</v>
      </c>
    </row>
    <row r="315" spans="1:24" x14ac:dyDescent="0.3">
      <c r="A315" s="5" t="str">
        <f>'Cleaned Data'!A315</f>
        <v>MUN-000446</v>
      </c>
      <c r="B315" s="4">
        <f>'Cleaned Data'!B315</f>
        <v>45986</v>
      </c>
      <c r="C315" s="6">
        <f t="shared" si="28"/>
        <v>25</v>
      </c>
      <c r="D315" s="6">
        <f t="shared" si="29"/>
        <v>11</v>
      </c>
      <c r="E315" s="6">
        <f t="shared" si="30"/>
        <v>2025</v>
      </c>
      <c r="F315" s="5" t="str">
        <f t="shared" si="31"/>
        <v>Municipal</v>
      </c>
      <c r="G315" s="5" t="str">
        <f>'Cleaned Data'!C315</f>
        <v>Municipal - Account Query</v>
      </c>
      <c r="H315" s="5" t="str">
        <f t="shared" si="32"/>
        <v xml:space="preserve"> Account Query</v>
      </c>
      <c r="I315" s="5" t="str">
        <f t="shared" si="33"/>
        <v>Vereeniging</v>
      </c>
      <c r="J315" s="5" t="str">
        <f>'Cleaned Data'!D315</f>
        <v>Vereeniging Home Affairs</v>
      </c>
      <c r="K315" s="5" t="str">
        <f>'Cleaned Data'!E315</f>
        <v>Tumelo Steyn</v>
      </c>
      <c r="L315" s="6">
        <f>'Cleaned Data'!F315</f>
        <v>8210000000000</v>
      </c>
      <c r="M315" s="4">
        <f>'Cleaned Data'!G315</f>
        <v>30180</v>
      </c>
      <c r="N315" s="5" t="str">
        <f>'Cleaned Data'!H315</f>
        <v>Female</v>
      </c>
      <c r="O315" s="8" t="str">
        <f>'Cleaned Data'!I315</f>
        <v>077 108 8550</v>
      </c>
      <c r="P315" s="5" t="str">
        <f>'Cleaned Data'!J315</f>
        <v>Ward 14</v>
      </c>
      <c r="Q315" s="5" t="str">
        <f t="shared" si="34"/>
        <v>Formal Settlement</v>
      </c>
      <c r="R315" s="5" t="str">
        <f>'Cleaned Data'!K315</f>
        <v>None</v>
      </c>
      <c r="S315" s="5" t="str">
        <f>'Cleaned Data'!L315</f>
        <v>None</v>
      </c>
      <c r="T315" s="5" t="str">
        <f>'Cleaned Data'!M315</f>
        <v>Captured</v>
      </c>
      <c r="U315" s="5" t="str">
        <f>'Cleaned Data'!N315</f>
        <v>Q274</v>
      </c>
      <c r="V315" s="5" t="str">
        <f>'Cleaned Data'!O315</f>
        <v>Zanele Nel</v>
      </c>
      <c r="W315" s="4" t="str">
        <f>'Cleaned Data'!P315</f>
        <v>None</v>
      </c>
      <c r="X315" s="5" t="str">
        <f>'Cleaned Data'!Q315</f>
        <v>None</v>
      </c>
    </row>
    <row r="316" spans="1:24" x14ac:dyDescent="0.3">
      <c r="A316" s="5" t="str">
        <f>'Cleaned Data'!A316</f>
        <v>SASSA-000658</v>
      </c>
      <c r="B316" s="4">
        <f>'Cleaned Data'!B316</f>
        <v>46020</v>
      </c>
      <c r="C316" s="6">
        <f t="shared" si="28"/>
        <v>29</v>
      </c>
      <c r="D316" s="6">
        <f t="shared" si="29"/>
        <v>12</v>
      </c>
      <c r="E316" s="6">
        <f t="shared" si="30"/>
        <v>2025</v>
      </c>
      <c r="F316" s="5" t="str">
        <f t="shared" si="31"/>
        <v>SASSA</v>
      </c>
      <c r="G316" s="5" t="str">
        <f>'Cleaned Data'!C316</f>
        <v>SASSA - Grant Status Enquiry</v>
      </c>
      <c r="H316" s="5" t="str">
        <f t="shared" si="32"/>
        <v xml:space="preserve"> Grant Status Enquiry</v>
      </c>
      <c r="I316" s="5" t="str">
        <f t="shared" si="33"/>
        <v>Vereeniging</v>
      </c>
      <c r="J316" s="5" t="str">
        <f>'Cleaned Data'!D316</f>
        <v>Vereeniging Home Affairs</v>
      </c>
      <c r="K316" s="5" t="str">
        <f>'Cleaned Data'!E316</f>
        <v>Pieter Sithole</v>
      </c>
      <c r="L316" s="6">
        <f>'Cleaned Data'!F316</f>
        <v>8210000000000</v>
      </c>
      <c r="M316" s="4">
        <f>'Cleaned Data'!G316</f>
        <v>30246</v>
      </c>
      <c r="N316" s="5" t="str">
        <f>'Cleaned Data'!H316</f>
        <v>Female</v>
      </c>
      <c r="O316" s="8" t="str">
        <f>'Cleaned Data'!I316</f>
        <v>073 869 0420</v>
      </c>
      <c r="P316" s="5" t="str">
        <f>'Cleaned Data'!J316</f>
        <v>Ward 7</v>
      </c>
      <c r="Q316" s="5" t="str">
        <f t="shared" si="34"/>
        <v>Formal Settlement</v>
      </c>
      <c r="R316" s="5" t="str">
        <f>'Cleaned Data'!K316</f>
        <v>Child Support Grant</v>
      </c>
      <c r="S316" s="5" t="str">
        <f>'Cleaned Data'!L316</f>
        <v>Incomplete - Missing ID Copy</v>
      </c>
      <c r="T316" s="5" t="str">
        <f>'Cleaned Data'!M316</f>
        <v>Re-opened</v>
      </c>
      <c r="U316" s="5" t="str">
        <f>'Cleaned Data'!N316</f>
        <v>Q149</v>
      </c>
      <c r="V316" s="5" t="str">
        <f>'Cleaned Data'!O316</f>
        <v>Werner Meyer</v>
      </c>
      <c r="W316" s="4">
        <f>'Cleaned Data'!P316</f>
        <v>46357</v>
      </c>
      <c r="X316" s="5" t="str">
        <f>'Cleaned Data'!Q316</f>
        <v>Biometric Capture Failed, Rescheduled</v>
      </c>
    </row>
    <row r="317" spans="1:24" x14ac:dyDescent="0.3">
      <c r="A317" s="5" t="str">
        <f>'Cleaned Data'!A317</f>
        <v>DHA-000541</v>
      </c>
      <c r="B317" s="4">
        <f>'Cleaned Data'!B317</f>
        <v>46167</v>
      </c>
      <c r="C317" s="6">
        <f t="shared" si="28"/>
        <v>25</v>
      </c>
      <c r="D317" s="6">
        <f t="shared" si="29"/>
        <v>5</v>
      </c>
      <c r="E317" s="6">
        <f t="shared" si="30"/>
        <v>2026</v>
      </c>
      <c r="F317" s="5" t="str">
        <f t="shared" si="31"/>
        <v>Home Affairs</v>
      </c>
      <c r="G317" s="5" t="str">
        <f>'Cleaned Data'!C317</f>
        <v>Home Affairs - ID Application</v>
      </c>
      <c r="H317" s="5" t="str">
        <f t="shared" si="32"/>
        <v xml:space="preserve"> ID Application</v>
      </c>
      <c r="I317" s="5" t="str">
        <f t="shared" si="33"/>
        <v>Vereeniging</v>
      </c>
      <c r="J317" s="5" t="str">
        <f>'Cleaned Data'!D317</f>
        <v>Vereeniging Home Affairs</v>
      </c>
      <c r="K317" s="5" t="str">
        <f>'Cleaned Data'!E317</f>
        <v>Sizwe Molefe</v>
      </c>
      <c r="L317" s="6">
        <f>'Cleaned Data'!F317</f>
        <v>9010000000000</v>
      </c>
      <c r="M317" s="4" t="str">
        <f>'Cleaned Data'!G317</f>
        <v>None</v>
      </c>
      <c r="N317" s="5" t="str">
        <f>'Cleaned Data'!H317</f>
        <v>Male</v>
      </c>
      <c r="O317" s="8" t="str">
        <f>'Cleaned Data'!I317</f>
        <v>069 434 4464</v>
      </c>
      <c r="P317" s="5" t="str">
        <f>'Cleaned Data'!J317</f>
        <v>Ward 12</v>
      </c>
      <c r="Q317" s="5" t="str">
        <f t="shared" si="34"/>
        <v>Formal Settlement</v>
      </c>
      <c r="R317" s="5" t="str">
        <f>'Cleaned Data'!K317</f>
        <v>None</v>
      </c>
      <c r="S317" s="5" t="str">
        <f>'Cleaned Data'!L317</f>
        <v>Under Review</v>
      </c>
      <c r="T317" s="5" t="str">
        <f>'Cleaned Data'!M317</f>
        <v>Pending</v>
      </c>
      <c r="U317" s="5" t="str">
        <f>'Cleaned Data'!N317</f>
        <v>Q033</v>
      </c>
      <c r="V317" s="5" t="str">
        <f>'Cleaned Data'!O317</f>
        <v>Lerato Sithole</v>
      </c>
      <c r="W317" s="4" t="str">
        <f>'Cleaned Data'!P317</f>
        <v>None</v>
      </c>
      <c r="X317" s="5" t="str">
        <f>'Cleaned Data'!Q317</f>
        <v>Follow-Up Call Required To Confirm Banking Details</v>
      </c>
    </row>
    <row r="318" spans="1:24" x14ac:dyDescent="0.3">
      <c r="A318" s="5" t="str">
        <f>'Cleaned Data'!A318</f>
        <v>SASSA-000636</v>
      </c>
      <c r="B318" s="4">
        <f>'Cleaned Data'!B318</f>
        <v>46076</v>
      </c>
      <c r="C318" s="6">
        <f t="shared" si="28"/>
        <v>23</v>
      </c>
      <c r="D318" s="6">
        <f t="shared" si="29"/>
        <v>2</v>
      </c>
      <c r="E318" s="6">
        <f t="shared" si="30"/>
        <v>2026</v>
      </c>
      <c r="F318" s="5" t="str">
        <f t="shared" si="31"/>
        <v>SASSA</v>
      </c>
      <c r="G318" s="5" t="str">
        <f>'Cleaned Data'!C318</f>
        <v>SASSA - Grant Status Enquiry</v>
      </c>
      <c r="H318" s="5" t="str">
        <f t="shared" si="32"/>
        <v xml:space="preserve"> Grant Status Enquiry</v>
      </c>
      <c r="I318" s="5" t="str">
        <f t="shared" si="33"/>
        <v>Boipatong</v>
      </c>
      <c r="J318" s="5" t="str">
        <f>'Cleaned Data'!D318</f>
        <v>Boipatong Clinic</v>
      </c>
      <c r="K318" s="5" t="str">
        <f>'Cleaned Data'!E318</f>
        <v>Lindiwe Dlamini</v>
      </c>
      <c r="L318" s="6">
        <f>'Cleaned Data'!F318</f>
        <v>4910000000000</v>
      </c>
      <c r="M318" s="4">
        <f>'Cleaned Data'!G318</f>
        <v>18231</v>
      </c>
      <c r="N318" s="5" t="str">
        <f>'Cleaned Data'!H318</f>
        <v>Female</v>
      </c>
      <c r="O318" s="8" t="str">
        <f>'Cleaned Data'!I318</f>
        <v>060 802 1273</v>
      </c>
      <c r="P318" s="5" t="str">
        <f>'Cleaned Data'!J318</f>
        <v>Ward 18</v>
      </c>
      <c r="Q318" s="5" t="str">
        <f t="shared" si="34"/>
        <v>Formal Settlement</v>
      </c>
      <c r="R318" s="5" t="str">
        <f>'Cleaned Data'!K318</f>
        <v>Care Dependency Grant</v>
      </c>
      <c r="S318" s="5" t="str">
        <f>'Cleaned Data'!L318</f>
        <v>Incomplete - Missing Proof Of Residence</v>
      </c>
      <c r="T318" s="5" t="str">
        <f>'Cleaned Data'!M318</f>
        <v>Resolved</v>
      </c>
      <c r="U318" s="5" t="str">
        <f>'Cleaned Data'!N318</f>
        <v>None</v>
      </c>
      <c r="V318" s="5" t="str">
        <f>'Cleaned Data'!O318</f>
        <v>Marius Mahlangu</v>
      </c>
      <c r="W318" s="4">
        <f>'Cleaned Data'!P318</f>
        <v>46268</v>
      </c>
      <c r="X318" s="5" t="str">
        <f>'Cleaned Data'!Q318</f>
        <v>System Offline - Captured Manually, Will Upload Later</v>
      </c>
    </row>
    <row r="319" spans="1:24" x14ac:dyDescent="0.3">
      <c r="A319" s="5" t="str">
        <f>'Cleaned Data'!A319</f>
        <v>MUN-000401</v>
      </c>
      <c r="B319" s="4">
        <f>'Cleaned Data'!B319</f>
        <v>46062</v>
      </c>
      <c r="C319" s="6">
        <f t="shared" si="28"/>
        <v>9</v>
      </c>
      <c r="D319" s="6">
        <f t="shared" si="29"/>
        <v>2</v>
      </c>
      <c r="E319" s="6">
        <f t="shared" si="30"/>
        <v>2026</v>
      </c>
      <c r="F319" s="5" t="str">
        <f t="shared" si="31"/>
        <v>Municipal</v>
      </c>
      <c r="G319" s="5" t="str">
        <f>'Cleaned Data'!C319</f>
        <v>Municipal - Account Query</v>
      </c>
      <c r="H319" s="5" t="str">
        <f t="shared" si="32"/>
        <v xml:space="preserve"> Account Query</v>
      </c>
      <c r="I319" s="5" t="str">
        <f t="shared" si="33"/>
        <v>Vereeniging</v>
      </c>
      <c r="J319" s="5" t="str">
        <f>'Cleaned Data'!D319</f>
        <v>Vereeniging Home Affairs</v>
      </c>
      <c r="K319" s="5" t="str">
        <f>'Cleaned Data'!E319</f>
        <v>Dorah Mokoena</v>
      </c>
      <c r="L319" s="6">
        <f>'Cleaned Data'!F319</f>
        <v>4610000000000</v>
      </c>
      <c r="M319" s="4">
        <f>'Cleaned Data'!G319</f>
        <v>17007</v>
      </c>
      <c r="N319" s="5" t="str">
        <f>'Cleaned Data'!H319</f>
        <v>Female</v>
      </c>
      <c r="O319" s="8" t="str">
        <f>'Cleaned Data'!I319</f>
        <v>None</v>
      </c>
      <c r="P319" s="5" t="str">
        <f>'Cleaned Data'!J319</f>
        <v>Ward 10</v>
      </c>
      <c r="Q319" s="5" t="str">
        <f t="shared" si="34"/>
        <v>Formal Settlement</v>
      </c>
      <c r="R319" s="5" t="str">
        <f>'Cleaned Data'!K319</f>
        <v>None</v>
      </c>
      <c r="S319" s="5" t="str">
        <f>'Cleaned Data'!L319</f>
        <v>None</v>
      </c>
      <c r="T319" s="5" t="str">
        <f>'Cleaned Data'!M319</f>
        <v>Awaiting Documents</v>
      </c>
      <c r="U319" s="5" t="str">
        <f>'Cleaned Data'!N319</f>
        <v>Q186</v>
      </c>
      <c r="V319" s="5" t="str">
        <f>'Cleaned Data'!O319</f>
        <v>Chris Coetzee</v>
      </c>
      <c r="W319" s="4" t="str">
        <f>'Cleaned Data'!P319</f>
        <v>None</v>
      </c>
      <c r="X319" s="5" t="str">
        <f>'Cleaned Data'!Q319</f>
        <v>Client To Return With Proof Of Residence</v>
      </c>
    </row>
    <row r="320" spans="1:24" x14ac:dyDescent="0.3">
      <c r="A320" s="5" t="str">
        <f>'Cleaned Data'!A320</f>
        <v>CLN-000810</v>
      </c>
      <c r="B320" s="4">
        <f>'Cleaned Data'!B320</f>
        <v>46004</v>
      </c>
      <c r="C320" s="6">
        <f t="shared" si="28"/>
        <v>13</v>
      </c>
      <c r="D320" s="6">
        <f t="shared" si="29"/>
        <v>12</v>
      </c>
      <c r="E320" s="6">
        <f t="shared" si="30"/>
        <v>2025</v>
      </c>
      <c r="F320" s="5" t="str">
        <f t="shared" si="31"/>
        <v>Clinic</v>
      </c>
      <c r="G320" s="5" t="str">
        <f>'Cleaned Data'!C320</f>
        <v>Clinic - Chronic Medication Collection</v>
      </c>
      <c r="H320" s="5" t="str">
        <f t="shared" si="32"/>
        <v xml:space="preserve"> Chronic Medication Collection</v>
      </c>
      <c r="I320" s="5" t="str">
        <f t="shared" si="33"/>
        <v>Vereeniging</v>
      </c>
      <c r="J320" s="5" t="str">
        <f>'Cleaned Data'!D320</f>
        <v>Vereeniging Home Affairs</v>
      </c>
      <c r="K320" s="5" t="str">
        <f>'Cleaned Data'!E320</f>
        <v>Marie Molefe</v>
      </c>
      <c r="L320" s="6">
        <f>'Cleaned Data'!F320</f>
        <v>7210000000000</v>
      </c>
      <c r="M320" s="4">
        <f>'Cleaned Data'!G320</f>
        <v>26533</v>
      </c>
      <c r="N320" s="5" t="str">
        <f>'Cleaned Data'!H320</f>
        <v>Male</v>
      </c>
      <c r="O320" s="8" t="str">
        <f>'Cleaned Data'!I320</f>
        <v>078 631 3978</v>
      </c>
      <c r="P320" s="5" t="str">
        <f>'Cleaned Data'!J320</f>
        <v>Ward 14</v>
      </c>
      <c r="Q320" s="5" t="str">
        <f t="shared" si="34"/>
        <v>Formal Settlement</v>
      </c>
      <c r="R320" s="5" t="str">
        <f>'Cleaned Data'!K320</f>
        <v>None</v>
      </c>
      <c r="S320" s="5" t="str">
        <f>'Cleaned Data'!L320</f>
        <v>Rejected</v>
      </c>
      <c r="T320" s="5" t="str">
        <f>'Cleaned Data'!M320</f>
        <v>Re-opened</v>
      </c>
      <c r="U320" s="5" t="str">
        <f>'Cleaned Data'!N320</f>
        <v>Q280</v>
      </c>
      <c r="V320" s="5" t="str">
        <f>'Cleaned Data'!O320</f>
        <v>Marius Khumalo</v>
      </c>
      <c r="W320" s="4" t="str">
        <f>'Cleaned Data'!P320</f>
        <v>None</v>
      </c>
      <c r="X320" s="5" t="str">
        <f>'Cleaned Data'!Q320</f>
        <v>Interpreter Required - Assisted In Sesotho</v>
      </c>
    </row>
    <row r="321" spans="1:24" x14ac:dyDescent="0.3">
      <c r="A321" s="5" t="str">
        <f>'Cleaned Data'!A321</f>
        <v>SASSA-000417</v>
      </c>
      <c r="B321" s="4">
        <f>'Cleaned Data'!B321</f>
        <v>46244</v>
      </c>
      <c r="C321" s="6">
        <f t="shared" si="28"/>
        <v>10</v>
      </c>
      <c r="D321" s="6">
        <f t="shared" si="29"/>
        <v>8</v>
      </c>
      <c r="E321" s="6">
        <f t="shared" si="30"/>
        <v>2026</v>
      </c>
      <c r="F321" s="5" t="str">
        <f t="shared" si="31"/>
        <v>SASSA</v>
      </c>
      <c r="G321" s="5" t="str">
        <f>'Cleaned Data'!C321</f>
        <v>SASSA - Grant Application</v>
      </c>
      <c r="H321" s="5" t="str">
        <f t="shared" si="32"/>
        <v xml:space="preserve"> Grant Application</v>
      </c>
      <c r="I321" s="5" t="str">
        <f t="shared" si="33"/>
        <v>Emfuleni</v>
      </c>
      <c r="J321" s="5" t="str">
        <f>'Cleaned Data'!D321</f>
        <v>Emfuleni Municipal Office</v>
      </c>
      <c r="K321" s="5" t="str">
        <f>'Cleaned Data'!E321</f>
        <v>Tumelo Kruger</v>
      </c>
      <c r="L321" s="6" t="str">
        <f>'Cleaned Data'!F321</f>
        <v>ID not provided</v>
      </c>
      <c r="M321" s="4">
        <f>'Cleaned Data'!G321</f>
        <v>23577</v>
      </c>
      <c r="N321" s="5" t="str">
        <f>'Cleaned Data'!H321</f>
        <v>Male</v>
      </c>
      <c r="O321" s="8" t="str">
        <f>'Cleaned Data'!I321</f>
        <v>079 257 9246</v>
      </c>
      <c r="P321" s="5" t="str">
        <f>'Cleaned Data'!J321</f>
        <v>Ward 8</v>
      </c>
      <c r="Q321" s="5" t="str">
        <f t="shared" si="34"/>
        <v>Formal Settlement</v>
      </c>
      <c r="R321" s="5" t="str">
        <f>'Cleaned Data'!K321</f>
        <v>Care Dependency Grant</v>
      </c>
      <c r="S321" s="5" t="str">
        <f>'Cleaned Data'!L321</f>
        <v>Under Review</v>
      </c>
      <c r="T321" s="5" t="str">
        <f>'Cleaned Data'!M321</f>
        <v>Pending</v>
      </c>
      <c r="U321" s="5" t="str">
        <f>'Cleaned Data'!N321</f>
        <v>None</v>
      </c>
      <c r="V321" s="5" t="str">
        <f>'Cleaned Data'!O321</f>
        <v>Werner Nel</v>
      </c>
      <c r="W321" s="4" t="str">
        <f>'Cleaned Data'!P321</f>
        <v>None</v>
      </c>
      <c r="X321" s="5" t="str">
        <f>'Cleaned Data'!Q321</f>
        <v>Interpreter Required - Assisted In Sesotho</v>
      </c>
    </row>
    <row r="322" spans="1:24" x14ac:dyDescent="0.3">
      <c r="A322" s="5" t="str">
        <f>'Cleaned Data'!A322</f>
        <v>DHA-000179</v>
      </c>
      <c r="B322" s="4">
        <f>'Cleaned Data'!B322</f>
        <v>46000</v>
      </c>
      <c r="C322" s="6">
        <f t="shared" si="28"/>
        <v>9</v>
      </c>
      <c r="D322" s="6">
        <f t="shared" si="29"/>
        <v>12</v>
      </c>
      <c r="E322" s="6">
        <f t="shared" si="30"/>
        <v>2025</v>
      </c>
      <c r="F322" s="5" t="str">
        <f t="shared" si="31"/>
        <v>Home Affairs</v>
      </c>
      <c r="G322" s="5" t="str">
        <f>'Cleaned Data'!C322</f>
        <v>Home Affairs - Passport Application</v>
      </c>
      <c r="H322" s="5" t="str">
        <f t="shared" si="32"/>
        <v xml:space="preserve"> Passport Application</v>
      </c>
      <c r="I322" s="5" t="str">
        <f t="shared" si="33"/>
        <v>Sasolburg</v>
      </c>
      <c r="J322" s="5" t="str">
        <f>'Cleaned Data'!D322</f>
        <v>Sasolburg Home Affairs</v>
      </c>
      <c r="K322" s="5" t="str">
        <f>'Cleaned Data'!E322</f>
        <v>Johannes Radebe</v>
      </c>
      <c r="L322" s="6">
        <f>'Cleaned Data'!F322</f>
        <v>9710000000000</v>
      </c>
      <c r="M322" s="4">
        <f>'Cleaned Data'!G322</f>
        <v>35687</v>
      </c>
      <c r="N322" s="5" t="str">
        <f>'Cleaned Data'!H322</f>
        <v>Female</v>
      </c>
      <c r="O322" s="8" t="str">
        <f>'Cleaned Data'!I322</f>
        <v>None</v>
      </c>
      <c r="P322" s="5" t="str">
        <f>'Cleaned Data'!J322</f>
        <v>Ward 6</v>
      </c>
      <c r="Q322" s="5" t="str">
        <f t="shared" si="34"/>
        <v>Formal Settlement</v>
      </c>
      <c r="R322" s="5" t="str">
        <f>'Cleaned Data'!K322</f>
        <v>None</v>
      </c>
      <c r="S322" s="5" t="str">
        <f>'Cleaned Data'!L322</f>
        <v>Under Review</v>
      </c>
      <c r="T322" s="5" t="str">
        <f>'Cleaned Data'!M322</f>
        <v>Closed</v>
      </c>
      <c r="U322" s="5" t="str">
        <f>'Cleaned Data'!N322</f>
        <v>Q248</v>
      </c>
      <c r="V322" s="5" t="str">
        <f>'Cleaned Data'!O322</f>
        <v>Deon Nel</v>
      </c>
      <c r="W322" s="4" t="str">
        <f>'Cleaned Data'!P322</f>
        <v>None</v>
      </c>
      <c r="X322" s="5" t="str">
        <f>'Cleaned Data'!Q322</f>
        <v>Urgent Case - Fast-Tracked Per Supervisor Approval</v>
      </c>
    </row>
    <row r="323" spans="1:24" x14ac:dyDescent="0.3">
      <c r="A323" s="5" t="str">
        <f>'Cleaned Data'!A323</f>
        <v>MUN-000953</v>
      </c>
      <c r="B323" s="4">
        <f>'Cleaned Data'!B323</f>
        <v>46208</v>
      </c>
      <c r="C323" s="6">
        <f t="shared" ref="C323:C386" si="35">IF(B323="None","None",DAY(B323))</f>
        <v>5</v>
      </c>
      <c r="D323" s="6">
        <f t="shared" ref="D323:D386" si="36">IF(B323="None","None",MONTH(B323))</f>
        <v>7</v>
      </c>
      <c r="E323" s="6">
        <f t="shared" ref="E323:E386" si="37">IF(B323="None","None",YEAR(B323))</f>
        <v>2026</v>
      </c>
      <c r="F323" s="5" t="str">
        <f t="shared" ref="F323:F386" si="38">IF(ISNUMBER(FIND("-",G323))=TRUE,LEFT(G323,FIND("-",G323)-2),IF(ISNUMBER(FIND(" ",G323))=TRUE,LEFT(G323,FIND(" ",G323)-1),IF(G323="None","None")))</f>
        <v>Municipal</v>
      </c>
      <c r="G323" s="5" t="str">
        <f>'Cleaned Data'!C323</f>
        <v>Municipal - Service Request</v>
      </c>
      <c r="H323" s="5" t="str">
        <f t="shared" ref="H323:H386" si="39">IF(G323="None","None",RIGHT(G323,LEN(G323)-FIND("-",G323,1)))</f>
        <v xml:space="preserve"> Service Request</v>
      </c>
      <c r="I323" s="5" t="str">
        <f t="shared" ref="I323:I386" si="40">IF(J323="None","None",TRIM(SUBSTITUTE(SUBSTITUTE(SUBSTITUTE(SUBSTITUTE(J323,"Clinic","",1),"Home Affairs","",1),"Sassa Office","",1),"Municipal Office","",1)))</f>
        <v>Emfuleni</v>
      </c>
      <c r="J323" s="5" t="str">
        <f>'Cleaned Data'!D323</f>
        <v>Emfuleni Municipal Office</v>
      </c>
      <c r="K323" s="5" t="str">
        <f>'Cleaned Data'!E323</f>
        <v>Willem Kruger</v>
      </c>
      <c r="L323" s="6">
        <f>'Cleaned Data'!F323</f>
        <v>7110000000000</v>
      </c>
      <c r="M323" s="4" t="str">
        <f>'Cleaned Data'!G323</f>
        <v>None</v>
      </c>
      <c r="N323" s="5" t="str">
        <f>'Cleaned Data'!H323</f>
        <v>Female</v>
      </c>
      <c r="O323" s="8" t="str">
        <f>'Cleaned Data'!I323</f>
        <v>072 420 2051</v>
      </c>
      <c r="P323" s="5" t="str">
        <f>'Cleaned Data'!J323</f>
        <v>Ward 12</v>
      </c>
      <c r="Q323" s="5" t="str">
        <f t="shared" ref="Q323:Q386" si="41">IF(ISNUMBER(FIND("Informal Settlement",P323,1)),"Informal Settlement","Formal Settlement")</f>
        <v>Formal Settlement</v>
      </c>
      <c r="R323" s="5" t="str">
        <f>'Cleaned Data'!K323</f>
        <v>None</v>
      </c>
      <c r="S323" s="5" t="str">
        <f>'Cleaned Data'!L323</f>
        <v>Pending Verification</v>
      </c>
      <c r="T323" s="5" t="str">
        <f>'Cleaned Data'!M323</f>
        <v>None</v>
      </c>
      <c r="U323" s="5" t="str">
        <f>'Cleaned Data'!N323</f>
        <v>Q027</v>
      </c>
      <c r="V323" s="5" t="str">
        <f>'Cleaned Data'!O323</f>
        <v>Palesa Sithole</v>
      </c>
      <c r="W323" s="4" t="str">
        <f>'Cleaned Data'!P323</f>
        <v>None</v>
      </c>
      <c r="X323" s="5" t="str">
        <f>'Cleaned Data'!Q323</f>
        <v>None</v>
      </c>
    </row>
    <row r="324" spans="1:24" x14ac:dyDescent="0.3">
      <c r="A324" s="5" t="str">
        <f>'Cleaned Data'!A324</f>
        <v>DHA-000676</v>
      </c>
      <c r="B324" s="4">
        <f>'Cleaned Data'!B324</f>
        <v>46332</v>
      </c>
      <c r="C324" s="6">
        <f t="shared" si="35"/>
        <v>6</v>
      </c>
      <c r="D324" s="6">
        <f t="shared" si="36"/>
        <v>11</v>
      </c>
      <c r="E324" s="6">
        <f t="shared" si="37"/>
        <v>2026</v>
      </c>
      <c r="F324" s="5" t="str">
        <f t="shared" si="38"/>
        <v>Home Affairs</v>
      </c>
      <c r="G324" s="5" t="str">
        <f>'Cleaned Data'!C324</f>
        <v>Home Affairs - Passport Application</v>
      </c>
      <c r="H324" s="5" t="str">
        <f t="shared" si="39"/>
        <v xml:space="preserve"> Passport Application</v>
      </c>
      <c r="I324" s="5" t="str">
        <f t="shared" si="40"/>
        <v>Sharpeville</v>
      </c>
      <c r="J324" s="5" t="str">
        <f>'Cleaned Data'!D324</f>
        <v>Sharpeville Clinic</v>
      </c>
      <c r="K324" s="5" t="str">
        <f>'Cleaned Data'!E324</f>
        <v>Kagiso Kruger</v>
      </c>
      <c r="L324" s="6">
        <f>'Cleaned Data'!F324</f>
        <v>6610000000000</v>
      </c>
      <c r="M324" s="4">
        <f>'Cleaned Data'!G324</f>
        <v>24230</v>
      </c>
      <c r="N324" s="5" t="str">
        <f>'Cleaned Data'!H324</f>
        <v>Male</v>
      </c>
      <c r="O324" s="8" t="str">
        <f>'Cleaned Data'!I324</f>
        <v>None</v>
      </c>
      <c r="P324" s="5" t="str">
        <f>'Cleaned Data'!J324</f>
        <v>Ward 6</v>
      </c>
      <c r="Q324" s="5" t="str">
        <f t="shared" si="41"/>
        <v>Formal Settlement</v>
      </c>
      <c r="R324" s="5" t="str">
        <f>'Cleaned Data'!K324</f>
        <v>None</v>
      </c>
      <c r="S324" s="5" t="str">
        <f>'Cleaned Data'!L324</f>
        <v>Pending Verification</v>
      </c>
      <c r="T324" s="5" t="str">
        <f>'Cleaned Data'!M324</f>
        <v>Escalated</v>
      </c>
      <c r="U324" s="5" t="str">
        <f>'Cleaned Data'!N324</f>
        <v>None</v>
      </c>
      <c r="V324" s="5" t="str">
        <f>'Cleaned Data'!O324</f>
        <v>Andries Nel</v>
      </c>
      <c r="W324" s="4">
        <f>'Cleaned Data'!P324</f>
        <v>46209</v>
      </c>
      <c r="X324" s="5" t="str">
        <f>'Cleaned Data'!Q324</f>
        <v>None</v>
      </c>
    </row>
    <row r="325" spans="1:24" x14ac:dyDescent="0.3">
      <c r="A325" s="5" t="str">
        <f>'Cleaned Data'!A325</f>
        <v>DHA-001052</v>
      </c>
      <c r="B325" s="4">
        <f>'Cleaned Data'!B325</f>
        <v>46274</v>
      </c>
      <c r="C325" s="6">
        <f t="shared" si="35"/>
        <v>9</v>
      </c>
      <c r="D325" s="6">
        <f t="shared" si="36"/>
        <v>9</v>
      </c>
      <c r="E325" s="6">
        <f t="shared" si="37"/>
        <v>2026</v>
      </c>
      <c r="F325" s="5" t="str">
        <f t="shared" si="38"/>
        <v>Home Affairs</v>
      </c>
      <c r="G325" s="5" t="str">
        <f>'Cleaned Data'!C325</f>
        <v>Home Affairs - Birth Certificate</v>
      </c>
      <c r="H325" s="5" t="str">
        <f t="shared" si="39"/>
        <v xml:space="preserve"> Birth Certificate</v>
      </c>
      <c r="I325" s="5" t="str">
        <f t="shared" si="40"/>
        <v>Vereeniging</v>
      </c>
      <c r="J325" s="5" t="str">
        <f>'Cleaned Data'!D325</f>
        <v>Vereeniging Home Affairs</v>
      </c>
      <c r="K325" s="5" t="str">
        <f>'Cleaned Data'!E325</f>
        <v>Dorah Botha</v>
      </c>
      <c r="L325" s="6">
        <f>'Cleaned Data'!F325</f>
        <v>10142431081</v>
      </c>
      <c r="M325" s="4">
        <f>'Cleaned Data'!G325</f>
        <v>36813</v>
      </c>
      <c r="N325" s="5" t="str">
        <f>'Cleaned Data'!H325</f>
        <v>Female</v>
      </c>
      <c r="O325" s="8" t="str">
        <f>'Cleaned Data'!I325</f>
        <v>None</v>
      </c>
      <c r="P325" s="5" t="str">
        <f>'Cleaned Data'!J325</f>
        <v>Ward 4</v>
      </c>
      <c r="Q325" s="5" t="str">
        <f t="shared" si="41"/>
        <v>Formal Settlement</v>
      </c>
      <c r="R325" s="5" t="str">
        <f>'Cleaned Data'!K325</f>
        <v>None</v>
      </c>
      <c r="S325" s="5" t="str">
        <f>'Cleaned Data'!L325</f>
        <v>Incomplete - Missing Proof Of Residence</v>
      </c>
      <c r="T325" s="5" t="str">
        <f>'Cleaned Data'!M325</f>
        <v>Pending</v>
      </c>
      <c r="U325" s="5" t="str">
        <f>'Cleaned Data'!N325</f>
        <v>Q224</v>
      </c>
      <c r="V325" s="5" t="str">
        <f>'Cleaned Data'!O325</f>
        <v>Palesa Sithole</v>
      </c>
      <c r="W325" s="4">
        <f>'Cleaned Data'!P325</f>
        <v>46285</v>
      </c>
      <c r="X325" s="5" t="str">
        <f>'Cleaned Data'!Q325</f>
        <v>Incorrect ID Number Provided Initially, Corrected</v>
      </c>
    </row>
    <row r="326" spans="1:24" x14ac:dyDescent="0.3">
      <c r="A326" s="5" t="str">
        <f>'Cleaned Data'!A326</f>
        <v>MUN-000356</v>
      </c>
      <c r="B326" s="4" t="str">
        <f>'Cleaned Data'!B326</f>
        <v>None</v>
      </c>
      <c r="C326" s="6" t="str">
        <f t="shared" si="35"/>
        <v>None</v>
      </c>
      <c r="D326" s="6" t="str">
        <f t="shared" si="36"/>
        <v>None</v>
      </c>
      <c r="E326" s="6" t="str">
        <f t="shared" si="37"/>
        <v>None</v>
      </c>
      <c r="F326" s="5" t="str">
        <f t="shared" si="38"/>
        <v>Municipal</v>
      </c>
      <c r="G326" s="5" t="str">
        <f>'Cleaned Data'!C326</f>
        <v>Municipal - Account Query</v>
      </c>
      <c r="H326" s="5" t="str">
        <f t="shared" si="39"/>
        <v xml:space="preserve"> Account Query</v>
      </c>
      <c r="I326" s="5" t="str">
        <f t="shared" si="40"/>
        <v>Sasolburg</v>
      </c>
      <c r="J326" s="5" t="str">
        <f>'Cleaned Data'!D326</f>
        <v>Sasolburg Home Affairs</v>
      </c>
      <c r="K326" s="5" t="str">
        <f>'Cleaned Data'!E326</f>
        <v>Nokuthula Mokgadi</v>
      </c>
      <c r="L326" s="6">
        <f>'Cleaned Data'!F326</f>
        <v>6200000000000</v>
      </c>
      <c r="M326" s="4" t="str">
        <f>'Cleaned Data'!G326</f>
        <v>None</v>
      </c>
      <c r="N326" s="5" t="str">
        <f>'Cleaned Data'!H326</f>
        <v>Male</v>
      </c>
      <c r="O326" s="8" t="str">
        <f>'Cleaned Data'!I326</f>
        <v>None</v>
      </c>
      <c r="P326" s="5" t="str">
        <f>'Cleaned Data'!J326</f>
        <v>Ward 5</v>
      </c>
      <c r="Q326" s="5" t="str">
        <f t="shared" si="41"/>
        <v>Formal Settlement</v>
      </c>
      <c r="R326" s="5" t="str">
        <f>'Cleaned Data'!K326</f>
        <v>None</v>
      </c>
      <c r="S326" s="5" t="str">
        <f>'Cleaned Data'!L326</f>
        <v>Under Review</v>
      </c>
      <c r="T326" s="5" t="str">
        <f>'Cleaned Data'!M326</f>
        <v>Captured</v>
      </c>
      <c r="U326" s="5" t="str">
        <f>'Cleaned Data'!N326</f>
        <v>Q189</v>
      </c>
      <c r="V326" s="5" t="str">
        <f>'Cleaned Data'!O326</f>
        <v>Deon Sithole</v>
      </c>
      <c r="W326" s="4" t="str">
        <f>'Cleaned Data'!P326</f>
        <v>None</v>
      </c>
      <c r="X326" s="5" t="str">
        <f>'Cleaned Data'!Q326</f>
        <v>Elderly Applicant Assisted Due To Mobility Issues</v>
      </c>
    </row>
    <row r="327" spans="1:24" x14ac:dyDescent="0.3">
      <c r="A327" s="5" t="str">
        <f>'Cleaned Data'!A327</f>
        <v>DHA-000928</v>
      </c>
      <c r="B327" s="4">
        <f>'Cleaned Data'!B327</f>
        <v>46222</v>
      </c>
      <c r="C327" s="6">
        <f t="shared" si="35"/>
        <v>19</v>
      </c>
      <c r="D327" s="6">
        <f t="shared" si="36"/>
        <v>7</v>
      </c>
      <c r="E327" s="6">
        <f t="shared" si="37"/>
        <v>2026</v>
      </c>
      <c r="F327" s="5" t="str">
        <f t="shared" si="38"/>
        <v>Home Affairs</v>
      </c>
      <c r="G327" s="5" t="str">
        <f>'Cleaned Data'!C327</f>
        <v>Home Affairs - Birth Certificate</v>
      </c>
      <c r="H327" s="5" t="str">
        <f t="shared" si="39"/>
        <v xml:space="preserve"> Birth Certificate</v>
      </c>
      <c r="I327" s="5" t="str">
        <f t="shared" si="40"/>
        <v>Three Rivers</v>
      </c>
      <c r="J327" s="5" t="str">
        <f>'Cleaned Data'!D327</f>
        <v>Three Rivers Clinic</v>
      </c>
      <c r="K327" s="5" t="str">
        <f>'Cleaned Data'!E327</f>
        <v>Nokuthula Steyn</v>
      </c>
      <c r="L327" s="6">
        <f>'Cleaned Data'!F327</f>
        <v>209000000000</v>
      </c>
      <c r="M327" s="4">
        <f>'Cleaned Data'!G327</f>
        <v>37446</v>
      </c>
      <c r="N327" s="5" t="str">
        <f>'Cleaned Data'!H327</f>
        <v>Male</v>
      </c>
      <c r="O327" s="8" t="str">
        <f>'Cleaned Data'!I327</f>
        <v>081 341 9506</v>
      </c>
      <c r="P327" s="5" t="str">
        <f>'Cleaned Data'!J327</f>
        <v>Ward 22</v>
      </c>
      <c r="Q327" s="5" t="str">
        <f t="shared" si="41"/>
        <v>Formal Settlement</v>
      </c>
      <c r="R327" s="5" t="str">
        <f>'Cleaned Data'!K327</f>
        <v>None</v>
      </c>
      <c r="S327" s="5" t="str">
        <f>'Cleaned Data'!L327</f>
        <v>Complete</v>
      </c>
      <c r="T327" s="5" t="str">
        <f>'Cleaned Data'!M327</f>
        <v>Captured</v>
      </c>
      <c r="U327" s="5" t="str">
        <f>'Cleaned Data'!N327</f>
        <v>Q275</v>
      </c>
      <c r="V327" s="5" t="str">
        <f>'Cleaned Data'!O327</f>
        <v>Werner Khumalo</v>
      </c>
      <c r="W327" s="4" t="str">
        <f>'Cleaned Data'!P327</f>
        <v>None</v>
      </c>
      <c r="X327" s="5" t="str">
        <f>'Cleaned Data'!Q327</f>
        <v>Grant Payment Query - Referred To Sassa Call Centre</v>
      </c>
    </row>
    <row r="328" spans="1:24" x14ac:dyDescent="0.3">
      <c r="A328" s="5" t="str">
        <f>'Cleaned Data'!A328</f>
        <v>CLN-000140</v>
      </c>
      <c r="B328" s="4">
        <f>'Cleaned Data'!B328</f>
        <v>46140</v>
      </c>
      <c r="C328" s="6">
        <f t="shared" si="35"/>
        <v>28</v>
      </c>
      <c r="D328" s="6">
        <f t="shared" si="36"/>
        <v>4</v>
      </c>
      <c r="E328" s="6">
        <f t="shared" si="37"/>
        <v>2026</v>
      </c>
      <c r="F328" s="5" t="str">
        <f t="shared" si="38"/>
        <v>Clinic</v>
      </c>
      <c r="G328" s="5" t="str">
        <f>'Cleaned Data'!C328</f>
        <v>Clinic - Chronic Medication Collection</v>
      </c>
      <c r="H328" s="5" t="str">
        <f t="shared" si="39"/>
        <v xml:space="preserve"> Chronic Medication Collection</v>
      </c>
      <c r="I328" s="5" t="str">
        <f t="shared" si="40"/>
        <v>Vanderbijlpark</v>
      </c>
      <c r="J328" s="5" t="str">
        <f>'Cleaned Data'!D328</f>
        <v>Vanderbijlpark Home Affairs</v>
      </c>
      <c r="K328" s="5" t="str">
        <f>'Cleaned Data'!E328</f>
        <v>Dorah Ndlovu</v>
      </c>
      <c r="L328" s="6">
        <f>'Cleaned Data'!F328</f>
        <v>403000000000</v>
      </c>
      <c r="M328" s="4">
        <f>'Cleaned Data'!G328</f>
        <v>38068</v>
      </c>
      <c r="N328" s="5" t="str">
        <f>'Cleaned Data'!H328</f>
        <v>Male</v>
      </c>
      <c r="O328" s="8" t="str">
        <f>'Cleaned Data'!I328</f>
        <v>061 549 6811</v>
      </c>
      <c r="P328" s="5" t="str">
        <f>'Cleaned Data'!J328</f>
        <v>Ward 21</v>
      </c>
      <c r="Q328" s="5" t="str">
        <f t="shared" si="41"/>
        <v>Formal Settlement</v>
      </c>
      <c r="R328" s="5" t="str">
        <f>'Cleaned Data'!K328</f>
        <v>None</v>
      </c>
      <c r="S328" s="5" t="str">
        <f>'Cleaned Data'!L328</f>
        <v>Incomplete - Missing ID Copy</v>
      </c>
      <c r="T328" s="5" t="str">
        <f>'Cleaned Data'!M328</f>
        <v>Closed</v>
      </c>
      <c r="U328" s="5" t="str">
        <f>'Cleaned Data'!N328</f>
        <v>Q208</v>
      </c>
      <c r="V328" s="5" t="str">
        <f>'Cleaned Data'!O328</f>
        <v>Deon Swart</v>
      </c>
      <c r="W328" s="4">
        <f>'Cleaned Data'!P328</f>
        <v>46155</v>
      </c>
      <c r="X328" s="5" t="str">
        <f>'Cleaned Data'!Q328</f>
        <v>System Offline - Captured Manually, Will Upload Later</v>
      </c>
    </row>
    <row r="329" spans="1:24" x14ac:dyDescent="0.3">
      <c r="A329" s="5" t="str">
        <f>'Cleaned Data'!A329</f>
        <v>MUN-000518</v>
      </c>
      <c r="B329" s="4">
        <f>'Cleaned Data'!B329</f>
        <v>46069</v>
      </c>
      <c r="C329" s="6">
        <f t="shared" si="35"/>
        <v>16</v>
      </c>
      <c r="D329" s="6">
        <f t="shared" si="36"/>
        <v>2</v>
      </c>
      <c r="E329" s="6">
        <f t="shared" si="37"/>
        <v>2026</v>
      </c>
      <c r="F329" s="5" t="str">
        <f t="shared" si="38"/>
        <v>Municipal</v>
      </c>
      <c r="G329" s="5" t="str">
        <f>'Cleaned Data'!C329</f>
        <v>Municipal - Service Request</v>
      </c>
      <c r="H329" s="5" t="str">
        <f t="shared" si="39"/>
        <v xml:space="preserve"> Service Request</v>
      </c>
      <c r="I329" s="5" t="str">
        <f t="shared" si="40"/>
        <v>Sebokeng</v>
      </c>
      <c r="J329" s="5" t="str">
        <f>'Cleaned Data'!D329</f>
        <v>Sebokeng Sassa Office</v>
      </c>
      <c r="K329" s="5" t="str">
        <f>'Cleaned Data'!E329</f>
        <v>Tumelo Mahlangu</v>
      </c>
      <c r="L329" s="6" t="str">
        <f>'Cleaned Data'!F329</f>
        <v>None</v>
      </c>
      <c r="M329" s="4">
        <f>'Cleaned Data'!G329</f>
        <v>28016</v>
      </c>
      <c r="N329" s="5" t="str">
        <f>'Cleaned Data'!H329</f>
        <v>Female</v>
      </c>
      <c r="O329" s="8" t="str">
        <f>'Cleaned Data'!I329</f>
        <v>061 484 8667</v>
      </c>
      <c r="P329" s="5" t="str">
        <f>'Cleaned Data'!J329</f>
        <v>Ward 12</v>
      </c>
      <c r="Q329" s="5" t="str">
        <f t="shared" si="41"/>
        <v>Formal Settlement</v>
      </c>
      <c r="R329" s="5" t="str">
        <f>'Cleaned Data'!K329</f>
        <v>None</v>
      </c>
      <c r="S329" s="5" t="str">
        <f>'Cleaned Data'!L329</f>
        <v>Under Review</v>
      </c>
      <c r="T329" s="5" t="str">
        <f>'Cleaned Data'!M329</f>
        <v>Resolved</v>
      </c>
      <c r="U329" s="5" t="str">
        <f>'Cleaned Data'!N329</f>
        <v>Q023</v>
      </c>
      <c r="V329" s="5" t="str">
        <f>'Cleaned Data'!O329</f>
        <v>Deon Meyer</v>
      </c>
      <c r="W329" s="4" t="str">
        <f>'Cleaned Data'!P329</f>
        <v>None</v>
      </c>
      <c r="X329" s="5" t="str">
        <f>'Cleaned Data'!Q329</f>
        <v>Biometric Capture Failed, Rescheduled</v>
      </c>
    </row>
    <row r="330" spans="1:24" x14ac:dyDescent="0.3">
      <c r="A330" s="5" t="str">
        <f>'Cleaned Data'!A330</f>
        <v>DHA-000740</v>
      </c>
      <c r="B330" s="4">
        <f>'Cleaned Data'!B330</f>
        <v>46169</v>
      </c>
      <c r="C330" s="6">
        <f t="shared" si="35"/>
        <v>27</v>
      </c>
      <c r="D330" s="6">
        <f t="shared" si="36"/>
        <v>5</v>
      </c>
      <c r="E330" s="6">
        <f t="shared" si="37"/>
        <v>2026</v>
      </c>
      <c r="F330" s="5" t="str">
        <f t="shared" si="38"/>
        <v>Home Affairs</v>
      </c>
      <c r="G330" s="5" t="str">
        <f>'Cleaned Data'!C330</f>
        <v>Home Affairs - Birth Certificate</v>
      </c>
      <c r="H330" s="5" t="str">
        <f t="shared" si="39"/>
        <v xml:space="preserve"> Birth Certificate</v>
      </c>
      <c r="I330" s="5" t="str">
        <f t="shared" si="40"/>
        <v>Sebokeng</v>
      </c>
      <c r="J330" s="5" t="str">
        <f>'Cleaned Data'!D330</f>
        <v>Sebokeng Sassa Office</v>
      </c>
      <c r="K330" s="5" t="str">
        <f>'Cleaned Data'!E330</f>
        <v>Lindiwe Ndlovu</v>
      </c>
      <c r="L330" s="6">
        <f>'Cleaned Data'!F330</f>
        <v>6700000000000</v>
      </c>
      <c r="M330" s="4">
        <f>'Cleaned Data'!G330</f>
        <v>24506</v>
      </c>
      <c r="N330" s="5" t="str">
        <f>'Cleaned Data'!H330</f>
        <v>Female</v>
      </c>
      <c r="O330" s="8" t="str">
        <f>'Cleaned Data'!I330</f>
        <v>065 177 2810</v>
      </c>
      <c r="P330" s="5" t="str">
        <f>'Cleaned Data'!J330</f>
        <v>Ward 23</v>
      </c>
      <c r="Q330" s="5" t="str">
        <f t="shared" si="41"/>
        <v>Formal Settlement</v>
      </c>
      <c r="R330" s="5" t="str">
        <f>'Cleaned Data'!K330</f>
        <v>None</v>
      </c>
      <c r="S330" s="5" t="str">
        <f>'Cleaned Data'!L330</f>
        <v>Pending Verification</v>
      </c>
      <c r="T330" s="5" t="str">
        <f>'Cleaned Data'!M330</f>
        <v>None</v>
      </c>
      <c r="U330" s="5" t="str">
        <f>'Cleaned Data'!N330</f>
        <v>Q098</v>
      </c>
      <c r="V330" s="5" t="str">
        <f>'Cleaned Data'!O330</f>
        <v>Werner Swart</v>
      </c>
      <c r="W330" s="4">
        <f>'Cleaned Data'!P330</f>
        <v>46118</v>
      </c>
      <c r="X330" s="5" t="str">
        <f>'Cleaned Data'!Q330</f>
        <v>Elderly Applicant Assisted Due To Mobility Issues</v>
      </c>
    </row>
    <row r="331" spans="1:24" x14ac:dyDescent="0.3">
      <c r="A331" s="5" t="str">
        <f>'Cleaned Data'!A331</f>
        <v>DHA-000780</v>
      </c>
      <c r="B331" s="4">
        <f>'Cleaned Data'!B331</f>
        <v>46042</v>
      </c>
      <c r="C331" s="6">
        <f t="shared" si="35"/>
        <v>20</v>
      </c>
      <c r="D331" s="6">
        <f t="shared" si="36"/>
        <v>1</v>
      </c>
      <c r="E331" s="6">
        <f t="shared" si="37"/>
        <v>2026</v>
      </c>
      <c r="F331" s="5" t="str">
        <f t="shared" si="38"/>
        <v>Home Affairs</v>
      </c>
      <c r="G331" s="5" t="str">
        <f>'Cleaned Data'!C331</f>
        <v>Home Affairs - ID Application</v>
      </c>
      <c r="H331" s="5" t="str">
        <f t="shared" si="39"/>
        <v xml:space="preserve"> ID Application</v>
      </c>
      <c r="I331" s="5" t="str">
        <f t="shared" si="40"/>
        <v>Sasolburg</v>
      </c>
      <c r="J331" s="5" t="str">
        <f>'Cleaned Data'!D331</f>
        <v>Sasolburg Home Affairs</v>
      </c>
      <c r="K331" s="5" t="str">
        <f>'Cleaned Data'!E331</f>
        <v>Dorah Sithole</v>
      </c>
      <c r="L331" s="6">
        <f>'Cleaned Data'!F331</f>
        <v>8500000000000</v>
      </c>
      <c r="M331" s="4">
        <f>'Cleaned Data'!G331</f>
        <v>31126</v>
      </c>
      <c r="N331" s="5" t="str">
        <f>'Cleaned Data'!H331</f>
        <v>Female</v>
      </c>
      <c r="O331" s="8" t="str">
        <f>'Cleaned Data'!I331</f>
        <v>None</v>
      </c>
      <c r="P331" s="5" t="str">
        <f>'Cleaned Data'!J331</f>
        <v>Ward 20</v>
      </c>
      <c r="Q331" s="5" t="str">
        <f t="shared" si="41"/>
        <v>Formal Settlement</v>
      </c>
      <c r="R331" s="5" t="str">
        <f>'Cleaned Data'!K331</f>
        <v>None</v>
      </c>
      <c r="S331" s="5" t="str">
        <f>'Cleaned Data'!L331</f>
        <v>Approved</v>
      </c>
      <c r="T331" s="5" t="str">
        <f>'Cleaned Data'!M331</f>
        <v>Resolved</v>
      </c>
      <c r="U331" s="5" t="str">
        <f>'Cleaned Data'!N331</f>
        <v>Q231</v>
      </c>
      <c r="V331" s="5" t="str">
        <f>'Cleaned Data'!O331</f>
        <v>Werner Meyer</v>
      </c>
      <c r="W331" s="4" t="str">
        <f>'Cleaned Data'!P331</f>
        <v>None</v>
      </c>
      <c r="X331" s="5" t="str">
        <f>'Cleaned Data'!Q331</f>
        <v>None</v>
      </c>
    </row>
    <row r="332" spans="1:24" x14ac:dyDescent="0.3">
      <c r="A332" s="5" t="str">
        <f>'Cleaned Data'!A332</f>
        <v>DHA-000967</v>
      </c>
      <c r="B332" s="4">
        <f>'Cleaned Data'!B332</f>
        <v>46116</v>
      </c>
      <c r="C332" s="6">
        <f t="shared" si="35"/>
        <v>4</v>
      </c>
      <c r="D332" s="6">
        <f t="shared" si="36"/>
        <v>4</v>
      </c>
      <c r="E332" s="6">
        <f t="shared" si="37"/>
        <v>2026</v>
      </c>
      <c r="F332" s="5" t="str">
        <f t="shared" si="38"/>
        <v>Home Affairs</v>
      </c>
      <c r="G332" s="5" t="str">
        <f>'Cleaned Data'!C332</f>
        <v>Home Affairs - Passport Application</v>
      </c>
      <c r="H332" s="5" t="str">
        <f t="shared" si="39"/>
        <v xml:space="preserve"> Passport Application</v>
      </c>
      <c r="I332" s="5" t="str">
        <f t="shared" si="40"/>
        <v>Vereeniging</v>
      </c>
      <c r="J332" s="5" t="str">
        <f>'Cleaned Data'!D332</f>
        <v>Vereeniging Home Affairs</v>
      </c>
      <c r="K332" s="5" t="str">
        <f>'Cleaned Data'!E332</f>
        <v>Nokuthula Dlamini</v>
      </c>
      <c r="L332" s="6" t="str">
        <f>'Cleaned Data'!F332</f>
        <v>ID not provided</v>
      </c>
      <c r="M332" s="4">
        <f>'Cleaned Data'!G332</f>
        <v>36446</v>
      </c>
      <c r="N332" s="5" t="str">
        <f>'Cleaned Data'!H332</f>
        <v>Male</v>
      </c>
      <c r="O332" s="8" t="str">
        <f>'Cleaned Data'!I332</f>
        <v>None</v>
      </c>
      <c r="P332" s="5" t="str">
        <f>'Cleaned Data'!J332</f>
        <v>Ward 6</v>
      </c>
      <c r="Q332" s="5" t="str">
        <f t="shared" si="41"/>
        <v>Formal Settlement</v>
      </c>
      <c r="R332" s="5" t="str">
        <f>'Cleaned Data'!K332</f>
        <v>None</v>
      </c>
      <c r="S332" s="5" t="str">
        <f>'Cleaned Data'!L332</f>
        <v>Pending Verification</v>
      </c>
      <c r="T332" s="5" t="str">
        <f>'Cleaned Data'!M332</f>
        <v>Captured</v>
      </c>
      <c r="U332" s="5" t="str">
        <f>'Cleaned Data'!N332</f>
        <v>Q283</v>
      </c>
      <c r="V332" s="5" t="str">
        <f>'Cleaned Data'!O332</f>
        <v>Andries Khumalo</v>
      </c>
      <c r="W332" s="4">
        <f>'Cleaned Data'!P332</f>
        <v>46120</v>
      </c>
      <c r="X332" s="5" t="str">
        <f>'Cleaned Data'!Q332</f>
        <v>Grant Payment Query - Referred To Sassa Call Centre</v>
      </c>
    </row>
    <row r="333" spans="1:24" x14ac:dyDescent="0.3">
      <c r="A333" s="5" t="str">
        <f>'Cleaned Data'!A333</f>
        <v>MUN-001024</v>
      </c>
      <c r="B333" s="4">
        <f>'Cleaned Data'!B333</f>
        <v>46062</v>
      </c>
      <c r="C333" s="6">
        <f t="shared" si="35"/>
        <v>9</v>
      </c>
      <c r="D333" s="6">
        <f t="shared" si="36"/>
        <v>2</v>
      </c>
      <c r="E333" s="6">
        <f t="shared" si="37"/>
        <v>2026</v>
      </c>
      <c r="F333" s="5" t="str">
        <f t="shared" si="38"/>
        <v>Municipal</v>
      </c>
      <c r="G333" s="5" t="str">
        <f>'Cleaned Data'!C333</f>
        <v>Municipal - Service Request</v>
      </c>
      <c r="H333" s="5" t="str">
        <f t="shared" si="39"/>
        <v xml:space="preserve"> Service Request</v>
      </c>
      <c r="I333" s="5" t="str">
        <f t="shared" si="40"/>
        <v>Emfuleni</v>
      </c>
      <c r="J333" s="5" t="str">
        <f>'Cleaned Data'!D333</f>
        <v>Emfuleni Municipal Office</v>
      </c>
      <c r="K333" s="5" t="str">
        <f>'Cleaned Data'!E333</f>
        <v>Nomvula Van Der Merwe</v>
      </c>
      <c r="L333" s="6">
        <f>'Cleaned Data'!F333</f>
        <v>5810000000000</v>
      </c>
      <c r="M333" s="4">
        <f>'Cleaned Data'!G333</f>
        <v>21450</v>
      </c>
      <c r="N333" s="5" t="str">
        <f>'Cleaned Data'!H333</f>
        <v>Female</v>
      </c>
      <c r="O333" s="8" t="str">
        <f>'Cleaned Data'!I333</f>
        <v>071 499 9605</v>
      </c>
      <c r="P333" s="5" t="str">
        <f>'Cleaned Data'!J333</f>
        <v>Ward 12</v>
      </c>
      <c r="Q333" s="5" t="str">
        <f t="shared" si="41"/>
        <v>Formal Settlement</v>
      </c>
      <c r="R333" s="5" t="str">
        <f>'Cleaned Data'!K333</f>
        <v>None</v>
      </c>
      <c r="S333" s="5" t="str">
        <f>'Cleaned Data'!L333</f>
        <v>Complete</v>
      </c>
      <c r="T333" s="5" t="str">
        <f>'Cleaned Data'!M333</f>
        <v>Closed</v>
      </c>
      <c r="U333" s="5" t="str">
        <f>'Cleaned Data'!N333</f>
        <v>Q031</v>
      </c>
      <c r="V333" s="5" t="str">
        <f>'Cleaned Data'!O333</f>
        <v>Andries Radebe</v>
      </c>
      <c r="W333" s="4" t="str">
        <f>'Cleaned Data'!P333</f>
        <v>None</v>
      </c>
      <c r="X333" s="5" t="str">
        <f>'Cleaned Data'!Q333</f>
        <v>None</v>
      </c>
    </row>
    <row r="334" spans="1:24" x14ac:dyDescent="0.3">
      <c r="A334" s="5" t="str">
        <f>'Cleaned Data'!A334</f>
        <v>DHA-000289</v>
      </c>
      <c r="B334" s="4">
        <f>'Cleaned Data'!B334</f>
        <v>46013</v>
      </c>
      <c r="C334" s="6">
        <f t="shared" si="35"/>
        <v>22</v>
      </c>
      <c r="D334" s="6">
        <f t="shared" si="36"/>
        <v>12</v>
      </c>
      <c r="E334" s="6">
        <f t="shared" si="37"/>
        <v>2025</v>
      </c>
      <c r="F334" s="5" t="str">
        <f t="shared" si="38"/>
        <v>Home Affairs</v>
      </c>
      <c r="G334" s="5" t="str">
        <f>'Cleaned Data'!C334</f>
        <v>Home Affairs - Passport Application</v>
      </c>
      <c r="H334" s="5" t="str">
        <f t="shared" si="39"/>
        <v xml:space="preserve"> Passport Application</v>
      </c>
      <c r="I334" s="5" t="str">
        <f t="shared" si="40"/>
        <v>Evaton</v>
      </c>
      <c r="J334" s="5" t="str">
        <f>'Cleaned Data'!D334</f>
        <v>Evaton Sassa Office</v>
      </c>
      <c r="K334" s="5" t="str">
        <f>'Cleaned Data'!E334</f>
        <v>Bongani Ndlovu</v>
      </c>
      <c r="L334" s="6" t="str">
        <f>'Cleaned Data'!F334</f>
        <v>None</v>
      </c>
      <c r="M334" s="4">
        <f>'Cleaned Data'!G334</f>
        <v>32133</v>
      </c>
      <c r="N334" s="5" t="str">
        <f>'Cleaned Data'!H334</f>
        <v>Female</v>
      </c>
      <c r="O334" s="8" t="str">
        <f>'Cleaned Data'!I334</f>
        <v>071 241 2167</v>
      </c>
      <c r="P334" s="5" t="str">
        <f>'Cleaned Data'!J334</f>
        <v>Ward 8</v>
      </c>
      <c r="Q334" s="5" t="str">
        <f t="shared" si="41"/>
        <v>Formal Settlement</v>
      </c>
      <c r="R334" s="5" t="str">
        <f>'Cleaned Data'!K334</f>
        <v>None</v>
      </c>
      <c r="S334" s="5" t="str">
        <f>'Cleaned Data'!L334</f>
        <v>Approved</v>
      </c>
      <c r="T334" s="5" t="str">
        <f>'Cleaned Data'!M334</f>
        <v>None</v>
      </c>
      <c r="U334" s="5" t="str">
        <f>'Cleaned Data'!N334</f>
        <v>Q116</v>
      </c>
      <c r="V334" s="5" t="str">
        <f>'Cleaned Data'!O334</f>
        <v>Deon Coetzee</v>
      </c>
      <c r="W334" s="4" t="str">
        <f>'Cleaned Data'!P334</f>
        <v>None</v>
      </c>
      <c r="X334" s="5" t="str">
        <f>'Cleaned Data'!Q334</f>
        <v>Grant Payment Query - Referred To Sassa Call Centre</v>
      </c>
    </row>
    <row r="335" spans="1:24" x14ac:dyDescent="0.3">
      <c r="A335" s="5" t="str">
        <f>'Cleaned Data'!A335</f>
        <v>SASSA-000008</v>
      </c>
      <c r="B335" s="4">
        <f>'Cleaned Data'!B335</f>
        <v>46244</v>
      </c>
      <c r="C335" s="6">
        <f t="shared" si="35"/>
        <v>10</v>
      </c>
      <c r="D335" s="6">
        <f t="shared" si="36"/>
        <v>8</v>
      </c>
      <c r="E335" s="6">
        <f t="shared" si="37"/>
        <v>2026</v>
      </c>
      <c r="F335" s="5" t="str">
        <f t="shared" si="38"/>
        <v>SASSA</v>
      </c>
      <c r="G335" s="5" t="str">
        <f>'Cleaned Data'!C335</f>
        <v>SASSA - Grant Application</v>
      </c>
      <c r="H335" s="5" t="str">
        <f t="shared" si="39"/>
        <v xml:space="preserve"> Grant Application</v>
      </c>
      <c r="I335" s="5" t="str">
        <f t="shared" si="40"/>
        <v>Three Rivers</v>
      </c>
      <c r="J335" s="5" t="str">
        <f>'Cleaned Data'!D335</f>
        <v>Three Rivers Clinic</v>
      </c>
      <c r="K335" s="5" t="str">
        <f>'Cleaned Data'!E335</f>
        <v>Dorah Sithole</v>
      </c>
      <c r="L335" s="6">
        <f>'Cleaned Data'!F335</f>
        <v>6910000000000</v>
      </c>
      <c r="M335" s="4">
        <f>'Cleaned Data'!G335</f>
        <v>25481</v>
      </c>
      <c r="N335" s="5" t="str">
        <f>'Cleaned Data'!H335</f>
        <v>Male</v>
      </c>
      <c r="O335" s="8" t="str">
        <f>'Cleaned Data'!I335</f>
        <v>072 861 7688</v>
      </c>
      <c r="P335" s="5" t="str">
        <f>'Cleaned Data'!J335</f>
        <v>Ward 13</v>
      </c>
      <c r="Q335" s="5" t="str">
        <f t="shared" si="41"/>
        <v>Formal Settlement</v>
      </c>
      <c r="R335" s="5" t="str">
        <f>'Cleaned Data'!K335</f>
        <v>Older Persons Grant</v>
      </c>
      <c r="S335" s="5" t="str">
        <f>'Cleaned Data'!L335</f>
        <v>Pending Verification</v>
      </c>
      <c r="T335" s="5" t="str">
        <f>'Cleaned Data'!M335</f>
        <v>Re-opened</v>
      </c>
      <c r="U335" s="5" t="str">
        <f>'Cleaned Data'!N335</f>
        <v>Q096</v>
      </c>
      <c r="V335" s="5" t="str">
        <f>'Cleaned Data'!O335</f>
        <v>Werner Mahlangu</v>
      </c>
      <c r="W335" s="4">
        <f>'Cleaned Data'!P335</f>
        <v>46259</v>
      </c>
      <c r="X335" s="5" t="str">
        <f>'Cleaned Data'!Q335</f>
        <v>None</v>
      </c>
    </row>
    <row r="336" spans="1:24" x14ac:dyDescent="0.3">
      <c r="A336" s="5" t="str">
        <f>'Cleaned Data'!A336</f>
        <v>CLN-000647</v>
      </c>
      <c r="B336" s="4">
        <f>'Cleaned Data'!B336</f>
        <v>46060</v>
      </c>
      <c r="C336" s="6">
        <f t="shared" si="35"/>
        <v>7</v>
      </c>
      <c r="D336" s="6">
        <f t="shared" si="36"/>
        <v>2</v>
      </c>
      <c r="E336" s="6">
        <f t="shared" si="37"/>
        <v>2026</v>
      </c>
      <c r="F336" s="5" t="str">
        <f t="shared" si="38"/>
        <v>Clinic</v>
      </c>
      <c r="G336" s="5" t="str">
        <f>'Cleaned Data'!C336</f>
        <v>Clinic - Immunisation</v>
      </c>
      <c r="H336" s="5" t="str">
        <f t="shared" si="39"/>
        <v xml:space="preserve"> Immunisation</v>
      </c>
      <c r="I336" s="5" t="str">
        <f t="shared" si="40"/>
        <v>Evaton</v>
      </c>
      <c r="J336" s="5" t="str">
        <f>'Cleaned Data'!D336</f>
        <v>Evaton Sassa Office</v>
      </c>
      <c r="K336" s="5" t="str">
        <f>'Cleaned Data'!E336</f>
        <v>Marie Molefe</v>
      </c>
      <c r="L336" s="6">
        <f>'Cleaned Data'!F336</f>
        <v>2300000000000</v>
      </c>
      <c r="M336" s="4">
        <f>'Cleaned Data'!G336</f>
        <v>44943</v>
      </c>
      <c r="N336" s="5" t="str">
        <f>'Cleaned Data'!H336</f>
        <v>Female</v>
      </c>
      <c r="O336" s="8" t="str">
        <f>'Cleaned Data'!I336</f>
        <v>None</v>
      </c>
      <c r="P336" s="5" t="str">
        <f>'Cleaned Data'!J336</f>
        <v>Ward 7</v>
      </c>
      <c r="Q336" s="5" t="str">
        <f t="shared" si="41"/>
        <v>Formal Settlement</v>
      </c>
      <c r="R336" s="5" t="str">
        <f>'Cleaned Data'!K336</f>
        <v>None</v>
      </c>
      <c r="S336" s="5" t="str">
        <f>'Cleaned Data'!L336</f>
        <v>Complete</v>
      </c>
      <c r="T336" s="5" t="str">
        <f>'Cleaned Data'!M336</f>
        <v>Escalated</v>
      </c>
      <c r="U336" s="5" t="str">
        <f>'Cleaned Data'!N336</f>
        <v>Q052</v>
      </c>
      <c r="V336" s="5" t="str">
        <f>'Cleaned Data'!O336</f>
        <v>Chris Sithole</v>
      </c>
      <c r="W336" s="4" t="str">
        <f>'Cleaned Data'!P336</f>
        <v>None</v>
      </c>
      <c r="X336" s="5" t="str">
        <f>'Cleaned Data'!Q336</f>
        <v>None</v>
      </c>
    </row>
    <row r="337" spans="1:24" x14ac:dyDescent="0.3">
      <c r="A337" s="5" t="str">
        <f>'Cleaned Data'!A337</f>
        <v>CLN-000704</v>
      </c>
      <c r="B337" s="4">
        <f>'Cleaned Data'!B337</f>
        <v>45820</v>
      </c>
      <c r="C337" s="6">
        <f t="shared" si="35"/>
        <v>12</v>
      </c>
      <c r="D337" s="6">
        <f t="shared" si="36"/>
        <v>6</v>
      </c>
      <c r="E337" s="6">
        <f t="shared" si="37"/>
        <v>2025</v>
      </c>
      <c r="F337" s="5" t="str">
        <f t="shared" si="38"/>
        <v>Clinic</v>
      </c>
      <c r="G337" s="5" t="str">
        <f>'Cleaned Data'!C337</f>
        <v>Clinic - Chronic Medication Collection</v>
      </c>
      <c r="H337" s="5" t="str">
        <f t="shared" si="39"/>
        <v xml:space="preserve"> Chronic Medication Collection</v>
      </c>
      <c r="I337" s="5" t="str">
        <f t="shared" si="40"/>
        <v>Meyerton</v>
      </c>
      <c r="J337" s="5" t="str">
        <f>'Cleaned Data'!D337</f>
        <v>Meyerton Municipal Office</v>
      </c>
      <c r="K337" s="5" t="str">
        <f>'Cleaned Data'!E337</f>
        <v>Zodwa Kruger</v>
      </c>
      <c r="L337" s="6">
        <f>'Cleaned Data'!F337</f>
        <v>6610000000000</v>
      </c>
      <c r="M337" s="4">
        <f>'Cleaned Data'!G337</f>
        <v>24379</v>
      </c>
      <c r="N337" s="5" t="str">
        <f>'Cleaned Data'!H337</f>
        <v>Female</v>
      </c>
      <c r="O337" s="8" t="str">
        <f>'Cleaned Data'!I337</f>
        <v>081 704 8413</v>
      </c>
      <c r="P337" s="5" t="str">
        <f>'Cleaned Data'!J337</f>
        <v>Ward 4</v>
      </c>
      <c r="Q337" s="5" t="str">
        <f t="shared" si="41"/>
        <v>Formal Settlement</v>
      </c>
      <c r="R337" s="5" t="str">
        <f>'Cleaned Data'!K337</f>
        <v>None</v>
      </c>
      <c r="S337" s="5" t="str">
        <f>'Cleaned Data'!L337</f>
        <v>Complete</v>
      </c>
      <c r="T337" s="5" t="str">
        <f>'Cleaned Data'!M337</f>
        <v>Closed</v>
      </c>
      <c r="U337" s="5" t="str">
        <f>'Cleaned Data'!N337</f>
        <v>Q021</v>
      </c>
      <c r="V337" s="5" t="str">
        <f>'Cleaned Data'!O337</f>
        <v>Busisiwe Coetzee</v>
      </c>
      <c r="W337" s="4" t="str">
        <f>'Cleaned Data'!P337</f>
        <v>None</v>
      </c>
      <c r="X337" s="5" t="str">
        <f>'Cleaned Data'!Q337</f>
        <v>Incorrect ID Number Provided Initially, Corrected</v>
      </c>
    </row>
    <row r="338" spans="1:24" x14ac:dyDescent="0.3">
      <c r="A338" s="5" t="str">
        <f>'Cleaned Data'!A338</f>
        <v>DHA-000424</v>
      </c>
      <c r="B338" s="4">
        <f>'Cleaned Data'!B338</f>
        <v>46253</v>
      </c>
      <c r="C338" s="6">
        <f t="shared" si="35"/>
        <v>19</v>
      </c>
      <c r="D338" s="6">
        <f t="shared" si="36"/>
        <v>8</v>
      </c>
      <c r="E338" s="6">
        <f t="shared" si="37"/>
        <v>2026</v>
      </c>
      <c r="F338" s="5" t="str">
        <f t="shared" si="38"/>
        <v>Home Affairs</v>
      </c>
      <c r="G338" s="5" t="str">
        <f>'Cleaned Data'!C338</f>
        <v>Home Affairs - Death Certificate</v>
      </c>
      <c r="H338" s="5" t="str">
        <f t="shared" si="39"/>
        <v xml:space="preserve"> Death Certificate</v>
      </c>
      <c r="I338" s="5" t="str">
        <f t="shared" si="40"/>
        <v>Meyerton</v>
      </c>
      <c r="J338" s="5" t="str">
        <f>'Cleaned Data'!D338</f>
        <v>Meyerton Municipal Office</v>
      </c>
      <c r="K338" s="5" t="str">
        <f>'Cleaned Data'!E338</f>
        <v>None</v>
      </c>
      <c r="L338" s="6">
        <f>'Cleaned Data'!F338</f>
        <v>8810000000000</v>
      </c>
      <c r="M338" s="4">
        <f>'Cleaned Data'!G338</f>
        <v>32290</v>
      </c>
      <c r="N338" s="5" t="str">
        <f>'Cleaned Data'!H338</f>
        <v>Female</v>
      </c>
      <c r="O338" s="8" t="str">
        <f>'Cleaned Data'!I338</f>
        <v>068 773 1304</v>
      </c>
      <c r="P338" s="5" t="str">
        <f>'Cleaned Data'!J338</f>
        <v>Ward 18</v>
      </c>
      <c r="Q338" s="5" t="str">
        <f t="shared" si="41"/>
        <v>Formal Settlement</v>
      </c>
      <c r="R338" s="5" t="str">
        <f>'Cleaned Data'!K338</f>
        <v>None</v>
      </c>
      <c r="S338" s="5" t="str">
        <f>'Cleaned Data'!L338</f>
        <v>None</v>
      </c>
      <c r="T338" s="5" t="str">
        <f>'Cleaned Data'!M338</f>
        <v>Re-opened</v>
      </c>
      <c r="U338" s="5" t="str">
        <f>'Cleaned Data'!N338</f>
        <v>Q273</v>
      </c>
      <c r="V338" s="5" t="str">
        <f>'Cleaned Data'!O338</f>
        <v>Refilwe Nel</v>
      </c>
      <c r="W338" s="4" t="str">
        <f>'Cleaned Data'!P338</f>
        <v>None</v>
      </c>
      <c r="X338" s="5" t="str">
        <f>'Cleaned Data'!Q338</f>
        <v>Duplicate Application Found On System - Flagged</v>
      </c>
    </row>
    <row r="339" spans="1:24" x14ac:dyDescent="0.3">
      <c r="A339" s="5" t="str">
        <f>'Cleaned Data'!A339</f>
        <v>MUN-000940</v>
      </c>
      <c r="B339" s="4">
        <f>'Cleaned Data'!B339</f>
        <v>45996</v>
      </c>
      <c r="C339" s="6">
        <f t="shared" si="35"/>
        <v>5</v>
      </c>
      <c r="D339" s="6">
        <f t="shared" si="36"/>
        <v>12</v>
      </c>
      <c r="E339" s="6">
        <f t="shared" si="37"/>
        <v>2025</v>
      </c>
      <c r="F339" s="5" t="str">
        <f t="shared" si="38"/>
        <v>Municipal</v>
      </c>
      <c r="G339" s="5" t="str">
        <f>'Cleaned Data'!C339</f>
        <v>Municipal - Account Query</v>
      </c>
      <c r="H339" s="5" t="str">
        <f t="shared" si="39"/>
        <v xml:space="preserve"> Account Query</v>
      </c>
      <c r="I339" s="5" t="str">
        <f t="shared" si="40"/>
        <v>Sebokeng</v>
      </c>
      <c r="J339" s="5" t="str">
        <f>'Cleaned Data'!D339</f>
        <v>Sebokeng Sassa Office</v>
      </c>
      <c r="K339" s="5" t="str">
        <f>'Cleaned Data'!E339</f>
        <v>Marie Dlamini</v>
      </c>
      <c r="L339" s="6">
        <f>'Cleaned Data'!F339</f>
        <v>402000000000</v>
      </c>
      <c r="M339" s="4">
        <f>'Cleaned Data'!G339</f>
        <v>38262</v>
      </c>
      <c r="N339" s="5" t="str">
        <f>'Cleaned Data'!H339</f>
        <v>Male</v>
      </c>
      <c r="O339" s="8" t="str">
        <f>'Cleaned Data'!I339</f>
        <v>None</v>
      </c>
      <c r="P339" s="5" t="str">
        <f>'Cleaned Data'!J339</f>
        <v>Ward 9</v>
      </c>
      <c r="Q339" s="5" t="str">
        <f t="shared" si="41"/>
        <v>Formal Settlement</v>
      </c>
      <c r="R339" s="5" t="str">
        <f>'Cleaned Data'!K339</f>
        <v>None</v>
      </c>
      <c r="S339" s="5" t="str">
        <f>'Cleaned Data'!L339</f>
        <v>Pending Verification</v>
      </c>
      <c r="T339" s="5" t="str">
        <f>'Cleaned Data'!M339</f>
        <v>Escalated</v>
      </c>
      <c r="U339" s="5" t="str">
        <f>'Cleaned Data'!N339</f>
        <v>Q247</v>
      </c>
      <c r="V339" s="5" t="str">
        <f>'Cleaned Data'!O339</f>
        <v>Refilwe Sithole</v>
      </c>
      <c r="W339" s="4">
        <f>'Cleaned Data'!P339</f>
        <v>46020</v>
      </c>
      <c r="X339" s="5" t="str">
        <f>'Cleaned Data'!Q339</f>
        <v>None</v>
      </c>
    </row>
    <row r="340" spans="1:24" x14ac:dyDescent="0.3">
      <c r="A340" s="5" t="str">
        <f>'Cleaned Data'!A340</f>
        <v>MUN-000593</v>
      </c>
      <c r="B340" s="4">
        <f>'Cleaned Data'!B340</f>
        <v>46224</v>
      </c>
      <c r="C340" s="6">
        <f t="shared" si="35"/>
        <v>21</v>
      </c>
      <c r="D340" s="6">
        <f t="shared" si="36"/>
        <v>7</v>
      </c>
      <c r="E340" s="6">
        <f t="shared" si="37"/>
        <v>2026</v>
      </c>
      <c r="F340" s="5" t="str">
        <f t="shared" si="38"/>
        <v>Municipal</v>
      </c>
      <c r="G340" s="5" t="str">
        <f>'Cleaned Data'!C340</f>
        <v>Municipal - Account Query</v>
      </c>
      <c r="H340" s="5" t="str">
        <f t="shared" si="39"/>
        <v xml:space="preserve"> Account Query</v>
      </c>
      <c r="I340" s="5" t="str">
        <f t="shared" si="40"/>
        <v>Evaton</v>
      </c>
      <c r="J340" s="5" t="str">
        <f>'Cleaned Data'!D340</f>
        <v>Evaton Sassa Office</v>
      </c>
      <c r="K340" s="5" t="str">
        <f>'Cleaned Data'!E340</f>
        <v>Elizabeth Botha</v>
      </c>
      <c r="L340" s="6">
        <f>'Cleaned Data'!F340</f>
        <v>8610000000000</v>
      </c>
      <c r="M340" s="4" t="str">
        <f>'Cleaned Data'!G340</f>
        <v>None</v>
      </c>
      <c r="N340" s="5" t="str">
        <f>'Cleaned Data'!H340</f>
        <v>Female</v>
      </c>
      <c r="O340" s="8" t="str">
        <f>'Cleaned Data'!I340</f>
        <v>079 179 6738</v>
      </c>
      <c r="P340" s="5" t="str">
        <f>'Cleaned Data'!J340</f>
        <v>Ward 22</v>
      </c>
      <c r="Q340" s="5" t="str">
        <f t="shared" si="41"/>
        <v>Formal Settlement</v>
      </c>
      <c r="R340" s="5" t="str">
        <f>'Cleaned Data'!K340</f>
        <v>None</v>
      </c>
      <c r="S340" s="5" t="str">
        <f>'Cleaned Data'!L340</f>
        <v>Under Review</v>
      </c>
      <c r="T340" s="5" t="str">
        <f>'Cleaned Data'!M340</f>
        <v>Re-opened</v>
      </c>
      <c r="U340" s="5" t="str">
        <f>'Cleaned Data'!N340</f>
        <v>Q190</v>
      </c>
      <c r="V340" s="5" t="str">
        <f>'Cleaned Data'!O340</f>
        <v>Lerato Coetzee</v>
      </c>
      <c r="W340" s="4" t="str">
        <f>'Cleaned Data'!P340</f>
        <v>None</v>
      </c>
      <c r="X340" s="5" t="str">
        <f>'Cleaned Data'!Q340</f>
        <v>None</v>
      </c>
    </row>
    <row r="341" spans="1:24" x14ac:dyDescent="0.3">
      <c r="A341" s="5" t="str">
        <f>'Cleaned Data'!A341</f>
        <v>DHA-000438</v>
      </c>
      <c r="B341" s="4">
        <f>'Cleaned Data'!B341</f>
        <v>46124</v>
      </c>
      <c r="C341" s="6">
        <f t="shared" si="35"/>
        <v>12</v>
      </c>
      <c r="D341" s="6">
        <f t="shared" si="36"/>
        <v>4</v>
      </c>
      <c r="E341" s="6">
        <f t="shared" si="37"/>
        <v>2026</v>
      </c>
      <c r="F341" s="5" t="str">
        <f t="shared" si="38"/>
        <v>Home Affairs</v>
      </c>
      <c r="G341" s="5" t="str">
        <f>'Cleaned Data'!C341</f>
        <v>Home Affairs - ID Application</v>
      </c>
      <c r="H341" s="5" t="str">
        <f t="shared" si="39"/>
        <v xml:space="preserve"> ID Application</v>
      </c>
      <c r="I341" s="5" t="str">
        <f t="shared" si="40"/>
        <v>Boipatong</v>
      </c>
      <c r="J341" s="5" t="str">
        <f>'Cleaned Data'!D341</f>
        <v>Boipatong Clinic</v>
      </c>
      <c r="K341" s="5" t="str">
        <f>'Cleaned Data'!E341</f>
        <v>Nokuthula Mokoena</v>
      </c>
      <c r="L341" s="6">
        <f>'Cleaned Data'!F341</f>
        <v>5300000000000</v>
      </c>
      <c r="M341" s="4">
        <f>'Cleaned Data'!G341</f>
        <v>19472</v>
      </c>
      <c r="N341" s="5" t="str">
        <f>'Cleaned Data'!H341</f>
        <v>Female</v>
      </c>
      <c r="O341" s="8" t="str">
        <f>'Cleaned Data'!I341</f>
        <v>082 308 0458</v>
      </c>
      <c r="P341" s="5" t="str">
        <f>'Cleaned Data'!J341</f>
        <v>Ward 21</v>
      </c>
      <c r="Q341" s="5" t="str">
        <f t="shared" si="41"/>
        <v>Formal Settlement</v>
      </c>
      <c r="R341" s="5" t="str">
        <f>'Cleaned Data'!K341</f>
        <v>None</v>
      </c>
      <c r="S341" s="5" t="str">
        <f>'Cleaned Data'!L341</f>
        <v>Rejected</v>
      </c>
      <c r="T341" s="5" t="str">
        <f>'Cleaned Data'!M341</f>
        <v>Captured</v>
      </c>
      <c r="U341" s="5" t="str">
        <f>'Cleaned Data'!N341</f>
        <v>Q129</v>
      </c>
      <c r="V341" s="5" t="str">
        <f>'Cleaned Data'!O341</f>
        <v>Zanele Radebe</v>
      </c>
      <c r="W341" s="4" t="str">
        <f>'Cleaned Data'!P341</f>
        <v>None</v>
      </c>
      <c r="X341" s="5" t="str">
        <f>'Cleaned Data'!Q341</f>
        <v>Home Affairs System Down For Maintenance During Visit</v>
      </c>
    </row>
    <row r="342" spans="1:24" x14ac:dyDescent="0.3">
      <c r="A342" s="5" t="str">
        <f>'Cleaned Data'!A342</f>
        <v>CLN-000453</v>
      </c>
      <c r="B342" s="4">
        <f>'Cleaned Data'!B342</f>
        <v>46166</v>
      </c>
      <c r="C342" s="6">
        <f t="shared" si="35"/>
        <v>24</v>
      </c>
      <c r="D342" s="6">
        <f t="shared" si="36"/>
        <v>5</v>
      </c>
      <c r="E342" s="6">
        <f t="shared" si="37"/>
        <v>2026</v>
      </c>
      <c r="F342" s="5" t="str">
        <f t="shared" si="38"/>
        <v>Clinic</v>
      </c>
      <c r="G342" s="5" t="str">
        <f>'Cleaned Data'!C342</f>
        <v>Clinic - Chronic Medication Collection</v>
      </c>
      <c r="H342" s="5" t="str">
        <f t="shared" si="39"/>
        <v xml:space="preserve"> Chronic Medication Collection</v>
      </c>
      <c r="I342" s="5" t="str">
        <f t="shared" si="40"/>
        <v>Meyerton</v>
      </c>
      <c r="J342" s="5" t="str">
        <f>'Cleaned Data'!D342</f>
        <v>Meyerton Municipal Office</v>
      </c>
      <c r="K342" s="5" t="str">
        <f>'Cleaned Data'!E342</f>
        <v>Nokuthula Van Der Merwe</v>
      </c>
      <c r="L342" s="6">
        <f>'Cleaned Data'!F342</f>
        <v>807000000000</v>
      </c>
      <c r="M342" s="4">
        <f>'Cleaned Data'!G342</f>
        <v>39647</v>
      </c>
      <c r="N342" s="5" t="str">
        <f>'Cleaned Data'!H342</f>
        <v>Female</v>
      </c>
      <c r="O342" s="8" t="str">
        <f>'Cleaned Data'!I342</f>
        <v>None</v>
      </c>
      <c r="P342" s="5" t="str">
        <f>'Cleaned Data'!J342</f>
        <v>Ward 10</v>
      </c>
      <c r="Q342" s="5" t="str">
        <f t="shared" si="41"/>
        <v>Formal Settlement</v>
      </c>
      <c r="R342" s="5" t="str">
        <f>'Cleaned Data'!K342</f>
        <v>None</v>
      </c>
      <c r="S342" s="5" t="str">
        <f>'Cleaned Data'!L342</f>
        <v>Incomplete - Missing Proof Of Residence</v>
      </c>
      <c r="T342" s="5" t="str">
        <f>'Cleaned Data'!M342</f>
        <v>Captured</v>
      </c>
      <c r="U342" s="5" t="str">
        <f>'Cleaned Data'!N342</f>
        <v>Q103</v>
      </c>
      <c r="V342" s="5" t="str">
        <f>'Cleaned Data'!O342</f>
        <v>Busisiwe Nel</v>
      </c>
      <c r="W342" s="4">
        <f>'Cleaned Data'!P342</f>
        <v>46271</v>
      </c>
      <c r="X342" s="5" t="str">
        <f>'Cleaned Data'!Q342</f>
        <v>Applicant Did Not Bring Required Supporting Documents</v>
      </c>
    </row>
    <row r="343" spans="1:24" x14ac:dyDescent="0.3">
      <c r="A343" s="5" t="str">
        <f>'Cleaned Data'!A343</f>
        <v>SASSA-000989</v>
      </c>
      <c r="B343" s="4">
        <f>'Cleaned Data'!B343</f>
        <v>46025</v>
      </c>
      <c r="C343" s="6">
        <f t="shared" si="35"/>
        <v>3</v>
      </c>
      <c r="D343" s="6">
        <f t="shared" si="36"/>
        <v>1</v>
      </c>
      <c r="E343" s="6">
        <f t="shared" si="37"/>
        <v>2026</v>
      </c>
      <c r="F343" s="5" t="str">
        <f t="shared" si="38"/>
        <v>SASSA</v>
      </c>
      <c r="G343" s="5" t="str">
        <f>'Cleaned Data'!C343</f>
        <v>SASSA - Grant Application</v>
      </c>
      <c r="H343" s="5" t="str">
        <f t="shared" si="39"/>
        <v xml:space="preserve"> Grant Application</v>
      </c>
      <c r="I343" s="5" t="str">
        <f t="shared" si="40"/>
        <v>Evaton</v>
      </c>
      <c r="J343" s="5" t="str">
        <f>'Cleaned Data'!D343</f>
        <v>Evaton Sassa Office</v>
      </c>
      <c r="K343" s="5" t="str">
        <f>'Cleaned Data'!E343</f>
        <v>Nokuthula Sithole</v>
      </c>
      <c r="L343" s="6">
        <f>'Cleaned Data'!F343</f>
        <v>1210000000000</v>
      </c>
      <c r="M343" s="4">
        <f>'Cleaned Data'!G343</f>
        <v>41074</v>
      </c>
      <c r="N343" s="5" t="str">
        <f>'Cleaned Data'!H343</f>
        <v>Female</v>
      </c>
      <c r="O343" s="8" t="str">
        <f>'Cleaned Data'!I343</f>
        <v>072 930 1999</v>
      </c>
      <c r="P343" s="5" t="str">
        <f>'Cleaned Data'!J343</f>
        <v>Ward 14</v>
      </c>
      <c r="Q343" s="5" t="str">
        <f t="shared" si="41"/>
        <v>Formal Settlement</v>
      </c>
      <c r="R343" s="5" t="str">
        <f>'Cleaned Data'!K343</f>
        <v>SRD Grant</v>
      </c>
      <c r="S343" s="5" t="str">
        <f>'Cleaned Data'!L343</f>
        <v>None</v>
      </c>
      <c r="T343" s="5" t="str">
        <f>'Cleaned Data'!M343</f>
        <v>Awaiting Documents</v>
      </c>
      <c r="U343" s="5" t="str">
        <f>'Cleaned Data'!N343</f>
        <v>Q092</v>
      </c>
      <c r="V343" s="5" t="str">
        <f>'Cleaned Data'!O343</f>
        <v>Chris Sithole</v>
      </c>
      <c r="W343" s="4" t="str">
        <f>'Cleaned Data'!P343</f>
        <v>None</v>
      </c>
      <c r="X343" s="5" t="str">
        <f>'Cleaned Data'!Q343</f>
        <v>None</v>
      </c>
    </row>
    <row r="344" spans="1:24" x14ac:dyDescent="0.3">
      <c r="A344" s="5" t="str">
        <f>'Cleaned Data'!A344</f>
        <v>SASSA-000568</v>
      </c>
      <c r="B344" s="4">
        <f>'Cleaned Data'!B344</f>
        <v>46230</v>
      </c>
      <c r="C344" s="6">
        <f t="shared" si="35"/>
        <v>27</v>
      </c>
      <c r="D344" s="6">
        <f t="shared" si="36"/>
        <v>7</v>
      </c>
      <c r="E344" s="6">
        <f t="shared" si="37"/>
        <v>2026</v>
      </c>
      <c r="F344" s="5" t="str">
        <f t="shared" si="38"/>
        <v>SASSA</v>
      </c>
      <c r="G344" s="5" t="str">
        <f>'Cleaned Data'!C344</f>
        <v>SASSA - Grant Status Enquiry</v>
      </c>
      <c r="H344" s="5" t="str">
        <f t="shared" si="39"/>
        <v xml:space="preserve"> Grant Status Enquiry</v>
      </c>
      <c r="I344" s="5" t="str">
        <f t="shared" si="40"/>
        <v>Emfuleni</v>
      </c>
      <c r="J344" s="5" t="str">
        <f>'Cleaned Data'!D344</f>
        <v>Emfuleni Municipal Office</v>
      </c>
      <c r="K344" s="5" t="str">
        <f>'Cleaned Data'!E344</f>
        <v>Zodwa Khumalo</v>
      </c>
      <c r="L344" s="6">
        <f>'Cleaned Data'!F344</f>
        <v>1710000000000</v>
      </c>
      <c r="M344" s="4">
        <f>'Cleaned Data'!G344</f>
        <v>43026</v>
      </c>
      <c r="N344" s="5" t="str">
        <f>'Cleaned Data'!H344</f>
        <v>Female</v>
      </c>
      <c r="O344" s="8" t="str">
        <f>'Cleaned Data'!I344</f>
        <v>063 268 2157</v>
      </c>
      <c r="P344" s="5" t="str">
        <f>'Cleaned Data'!J344</f>
        <v>Ward 14</v>
      </c>
      <c r="Q344" s="5" t="str">
        <f t="shared" si="41"/>
        <v>Formal Settlement</v>
      </c>
      <c r="R344" s="5" t="str">
        <f>'Cleaned Data'!K344</f>
        <v>Care Dependency Grant</v>
      </c>
      <c r="S344" s="5" t="str">
        <f>'Cleaned Data'!L344</f>
        <v>Approved</v>
      </c>
      <c r="T344" s="5" t="str">
        <f>'Cleaned Data'!M344</f>
        <v>Captured</v>
      </c>
      <c r="U344" s="5" t="str">
        <f>'Cleaned Data'!N344</f>
        <v>Q051</v>
      </c>
      <c r="V344" s="5" t="str">
        <f>'Cleaned Data'!O344</f>
        <v>Andries Nel</v>
      </c>
      <c r="W344" s="4" t="str">
        <f>'Cleaned Data'!P344</f>
        <v>None</v>
      </c>
      <c r="X344" s="5" t="str">
        <f>'Cleaned Data'!Q344</f>
        <v>Follow-Up Call Required To Confirm Banking Details</v>
      </c>
    </row>
    <row r="345" spans="1:24" x14ac:dyDescent="0.3">
      <c r="A345" s="5" t="str">
        <f>'Cleaned Data'!A345</f>
        <v>SASSA-001005</v>
      </c>
      <c r="B345" s="4">
        <f>'Cleaned Data'!B345</f>
        <v>46049</v>
      </c>
      <c r="C345" s="6">
        <f t="shared" si="35"/>
        <v>27</v>
      </c>
      <c r="D345" s="6">
        <f t="shared" si="36"/>
        <v>1</v>
      </c>
      <c r="E345" s="6">
        <f t="shared" si="37"/>
        <v>2026</v>
      </c>
      <c r="F345" s="5" t="str">
        <f t="shared" si="38"/>
        <v>SASSA</v>
      </c>
      <c r="G345" s="5" t="str">
        <f>'Cleaned Data'!C345</f>
        <v>SASSA - Grant Status Enquiry</v>
      </c>
      <c r="H345" s="5" t="str">
        <f t="shared" si="39"/>
        <v xml:space="preserve"> Grant Status Enquiry</v>
      </c>
      <c r="I345" s="5" t="str">
        <f t="shared" si="40"/>
        <v>Evaton</v>
      </c>
      <c r="J345" s="5" t="str">
        <f>'Cleaned Data'!D345</f>
        <v>Evaton Sassa Office</v>
      </c>
      <c r="K345" s="5" t="str">
        <f>'Cleaned Data'!E345</f>
        <v>Zodwa Dlamini</v>
      </c>
      <c r="L345" s="6">
        <f>'Cleaned Data'!F345</f>
        <v>8610000000000</v>
      </c>
      <c r="M345" s="4">
        <f>'Cleaned Data'!G345</f>
        <v>31650</v>
      </c>
      <c r="N345" s="5" t="str">
        <f>'Cleaned Data'!H345</f>
        <v>Male</v>
      </c>
      <c r="O345" s="8" t="str">
        <f>'Cleaned Data'!I345</f>
        <v>079 892 4086</v>
      </c>
      <c r="P345" s="5" t="str">
        <f>'Cleaned Data'!J345</f>
        <v>Ward 9</v>
      </c>
      <c r="Q345" s="5" t="str">
        <f t="shared" si="41"/>
        <v>Formal Settlement</v>
      </c>
      <c r="R345" s="5" t="str">
        <f>'Cleaned Data'!K345</f>
        <v>Care Dependency Grant</v>
      </c>
      <c r="S345" s="5" t="str">
        <f>'Cleaned Data'!L345</f>
        <v>Approved</v>
      </c>
      <c r="T345" s="5" t="str">
        <f>'Cleaned Data'!M345</f>
        <v>Closed</v>
      </c>
      <c r="U345" s="5" t="str">
        <f>'Cleaned Data'!N345</f>
        <v>Q085</v>
      </c>
      <c r="V345" s="5" t="str">
        <f>'Cleaned Data'!O345</f>
        <v>Werner Khumalo</v>
      </c>
      <c r="W345" s="4" t="str">
        <f>'Cleaned Data'!P345</f>
        <v>None</v>
      </c>
      <c r="X345" s="5" t="str">
        <f>'Cleaned Data'!Q345</f>
        <v>None</v>
      </c>
    </row>
    <row r="346" spans="1:24" x14ac:dyDescent="0.3">
      <c r="A346" s="5" t="str">
        <f>'Cleaned Data'!A346</f>
        <v>MUN-000621</v>
      </c>
      <c r="B346" s="4">
        <f>'Cleaned Data'!B346</f>
        <v>46255</v>
      </c>
      <c r="C346" s="6">
        <f t="shared" si="35"/>
        <v>21</v>
      </c>
      <c r="D346" s="6">
        <f t="shared" si="36"/>
        <v>8</v>
      </c>
      <c r="E346" s="6">
        <f t="shared" si="37"/>
        <v>2026</v>
      </c>
      <c r="F346" s="5" t="str">
        <f t="shared" si="38"/>
        <v>Municipal</v>
      </c>
      <c r="G346" s="5" t="str">
        <f>'Cleaned Data'!C346</f>
        <v>Municipal - Account Query</v>
      </c>
      <c r="H346" s="5" t="str">
        <f t="shared" si="39"/>
        <v xml:space="preserve"> Account Query</v>
      </c>
      <c r="I346" s="5" t="str">
        <f t="shared" si="40"/>
        <v>Vanderbijlpark</v>
      </c>
      <c r="J346" s="5" t="str">
        <f>'Cleaned Data'!D346</f>
        <v>Vanderbijlpark Home Affairs</v>
      </c>
      <c r="K346" s="5" t="str">
        <f>'Cleaned Data'!E346</f>
        <v>Pieter Ndlovu</v>
      </c>
      <c r="L346" s="6">
        <f>'Cleaned Data'!F346</f>
        <v>5010000000000</v>
      </c>
      <c r="M346" s="4">
        <f>'Cleaned Data'!G346</f>
        <v>18519</v>
      </c>
      <c r="N346" s="5" t="str">
        <f>'Cleaned Data'!H346</f>
        <v>Female</v>
      </c>
      <c r="O346" s="8" t="str">
        <f>'Cleaned Data'!I346</f>
        <v>081 590 4712</v>
      </c>
      <c r="P346" s="5" t="str">
        <f>'Cleaned Data'!J346</f>
        <v>Ward 3 (Informal Settlement)</v>
      </c>
      <c r="Q346" s="5" t="str">
        <f t="shared" si="41"/>
        <v>Informal Settlement</v>
      </c>
      <c r="R346" s="5" t="str">
        <f>'Cleaned Data'!K346</f>
        <v>None</v>
      </c>
      <c r="S346" s="5" t="str">
        <f>'Cleaned Data'!L346</f>
        <v>Pending Verification</v>
      </c>
      <c r="T346" s="5" t="str">
        <f>'Cleaned Data'!M346</f>
        <v>Captured</v>
      </c>
      <c r="U346" s="5" t="str">
        <f>'Cleaned Data'!N346</f>
        <v>Q111</v>
      </c>
      <c r="V346" s="5" t="str">
        <f>'Cleaned Data'!O346</f>
        <v>Andries Mahlangu</v>
      </c>
      <c r="W346" s="4">
        <f>'Cleaned Data'!P346</f>
        <v>46276</v>
      </c>
      <c r="X346" s="5" t="str">
        <f>'Cleaned Data'!Q346</f>
        <v>Interpreter Required - Assisted In Sesotho</v>
      </c>
    </row>
    <row r="347" spans="1:24" x14ac:dyDescent="0.3">
      <c r="A347" s="5" t="str">
        <f>'Cleaned Data'!A347</f>
        <v>SASSA-000627</v>
      </c>
      <c r="B347" s="4">
        <f>'Cleaned Data'!B347</f>
        <v>46203</v>
      </c>
      <c r="C347" s="6">
        <f t="shared" si="35"/>
        <v>30</v>
      </c>
      <c r="D347" s="6">
        <f t="shared" si="36"/>
        <v>6</v>
      </c>
      <c r="E347" s="6">
        <f t="shared" si="37"/>
        <v>2026</v>
      </c>
      <c r="F347" s="5" t="str">
        <f t="shared" si="38"/>
        <v>SASSA</v>
      </c>
      <c r="G347" s="5" t="str">
        <f>'Cleaned Data'!C347</f>
        <v>SASSA - Grant Status Enquiry</v>
      </c>
      <c r="H347" s="5" t="str">
        <f t="shared" si="39"/>
        <v xml:space="preserve"> Grant Status Enquiry</v>
      </c>
      <c r="I347" s="5" t="str">
        <f t="shared" si="40"/>
        <v>Meyerton</v>
      </c>
      <c r="J347" s="5" t="str">
        <f>'Cleaned Data'!D347</f>
        <v>Meyerton Municipal Office</v>
      </c>
      <c r="K347" s="5" t="str">
        <f>'Cleaned Data'!E347</f>
        <v>Grace Mahlangu</v>
      </c>
      <c r="L347" s="6">
        <f>'Cleaned Data'!F347</f>
        <v>9810000000000</v>
      </c>
      <c r="M347" s="4">
        <f>'Cleaned Data'!G347</f>
        <v>35977</v>
      </c>
      <c r="N347" s="5" t="str">
        <f>'Cleaned Data'!H347</f>
        <v>Female</v>
      </c>
      <c r="O347" s="8" t="str">
        <f>'Cleaned Data'!I347</f>
        <v>062 315 7583</v>
      </c>
      <c r="P347" s="5" t="str">
        <f>'Cleaned Data'!J347</f>
        <v>Ward 20</v>
      </c>
      <c r="Q347" s="5" t="str">
        <f t="shared" si="41"/>
        <v>Formal Settlement</v>
      </c>
      <c r="R347" s="5" t="str">
        <f>'Cleaned Data'!K347</f>
        <v>Foster Child Grant</v>
      </c>
      <c r="S347" s="5" t="str">
        <f>'Cleaned Data'!L347</f>
        <v>Pending Verification</v>
      </c>
      <c r="T347" s="5" t="str">
        <f>'Cleaned Data'!M347</f>
        <v>Closed</v>
      </c>
      <c r="U347" s="5" t="str">
        <f>'Cleaned Data'!N347</f>
        <v>Q229</v>
      </c>
      <c r="V347" s="5" t="str">
        <f>'Cleaned Data'!O347</f>
        <v>Chris Sithole</v>
      </c>
      <c r="W347" s="4">
        <f>'Cleaned Data'!P347</f>
        <v>46220</v>
      </c>
      <c r="X347" s="5" t="str">
        <f>'Cleaned Data'!Q347</f>
        <v>Client To Return With Proof Of Residence</v>
      </c>
    </row>
    <row r="348" spans="1:24" x14ac:dyDescent="0.3">
      <c r="A348" s="5" t="str">
        <f>'Cleaned Data'!A348</f>
        <v>SASSA-000337</v>
      </c>
      <c r="B348" s="4">
        <f>'Cleaned Data'!B348</f>
        <v>46017</v>
      </c>
      <c r="C348" s="6">
        <f t="shared" si="35"/>
        <v>26</v>
      </c>
      <c r="D348" s="6">
        <f t="shared" si="36"/>
        <v>12</v>
      </c>
      <c r="E348" s="6">
        <f t="shared" si="37"/>
        <v>2025</v>
      </c>
      <c r="F348" s="5" t="str">
        <f t="shared" si="38"/>
        <v>SASSA</v>
      </c>
      <c r="G348" s="5" t="str">
        <f>'Cleaned Data'!C348</f>
        <v>SASSA - Grant Status Enquiry</v>
      </c>
      <c r="H348" s="5" t="str">
        <f t="shared" si="39"/>
        <v xml:space="preserve"> Grant Status Enquiry</v>
      </c>
      <c r="I348" s="5" t="str">
        <f t="shared" si="40"/>
        <v>Sasolburg</v>
      </c>
      <c r="J348" s="5" t="str">
        <f>'Cleaned Data'!D348</f>
        <v>Sasolburg Home Affairs</v>
      </c>
      <c r="K348" s="5" t="str">
        <f>'Cleaned Data'!E348</f>
        <v>Nokuthula Mahlangu</v>
      </c>
      <c r="L348" s="6" t="str">
        <f>'Cleaned Data'!F348</f>
        <v>None</v>
      </c>
      <c r="M348" s="4">
        <f>'Cleaned Data'!G348</f>
        <v>29405</v>
      </c>
      <c r="N348" s="5" t="str">
        <f>'Cleaned Data'!H348</f>
        <v>None</v>
      </c>
      <c r="O348" s="8" t="str">
        <f>'Cleaned Data'!I348</f>
        <v>066 761 3411</v>
      </c>
      <c r="P348" s="5" t="str">
        <f>'Cleaned Data'!J348</f>
        <v>Ward 9</v>
      </c>
      <c r="Q348" s="5" t="str">
        <f t="shared" si="41"/>
        <v>Formal Settlement</v>
      </c>
      <c r="R348" s="5" t="str">
        <f>'Cleaned Data'!K348</f>
        <v>Older Persons Grant</v>
      </c>
      <c r="S348" s="5" t="str">
        <f>'Cleaned Data'!L348</f>
        <v>Incomplete - Missing Proof Of Residence</v>
      </c>
      <c r="T348" s="5" t="str">
        <f>'Cleaned Data'!M348</f>
        <v>Re-opened</v>
      </c>
      <c r="U348" s="5" t="str">
        <f>'Cleaned Data'!N348</f>
        <v>None</v>
      </c>
      <c r="V348" s="5" t="str">
        <f>'Cleaned Data'!O348</f>
        <v>Refilwe Khumalo</v>
      </c>
      <c r="W348" s="4">
        <f>'Cleaned Data'!P348</f>
        <v>46023</v>
      </c>
      <c r="X348" s="5" t="str">
        <f>'Cleaned Data'!Q348</f>
        <v>None</v>
      </c>
    </row>
    <row r="349" spans="1:24" x14ac:dyDescent="0.3">
      <c r="A349" s="5" t="str">
        <f>'Cleaned Data'!A349</f>
        <v>DHA-000180</v>
      </c>
      <c r="B349" s="4">
        <f>'Cleaned Data'!B349</f>
        <v>46086</v>
      </c>
      <c r="C349" s="6">
        <f t="shared" si="35"/>
        <v>5</v>
      </c>
      <c r="D349" s="6">
        <f t="shared" si="36"/>
        <v>3</v>
      </c>
      <c r="E349" s="6">
        <f t="shared" si="37"/>
        <v>2026</v>
      </c>
      <c r="F349" s="5" t="str">
        <f t="shared" si="38"/>
        <v>Home Affairs</v>
      </c>
      <c r="G349" s="5" t="str">
        <f>'Cleaned Data'!C349</f>
        <v>Home Affairs - ID Application</v>
      </c>
      <c r="H349" s="5" t="str">
        <f t="shared" si="39"/>
        <v xml:space="preserve"> ID Application</v>
      </c>
      <c r="I349" s="5" t="str">
        <f t="shared" si="40"/>
        <v>Emfuleni</v>
      </c>
      <c r="J349" s="5" t="str">
        <f>'Cleaned Data'!D349</f>
        <v>Emfuleni Municipal Office</v>
      </c>
      <c r="K349" s="5" t="str">
        <f>'Cleaned Data'!E349</f>
        <v>Mandla Nkosi</v>
      </c>
      <c r="L349" s="6">
        <f>'Cleaned Data'!F349</f>
        <v>8400000000000</v>
      </c>
      <c r="M349" s="4">
        <f>'Cleaned Data'!G349</f>
        <v>30695</v>
      </c>
      <c r="N349" s="5" t="str">
        <f>'Cleaned Data'!H349</f>
        <v>Female</v>
      </c>
      <c r="O349" s="8" t="str">
        <f>'Cleaned Data'!I349</f>
        <v>064 252 0644</v>
      </c>
      <c r="P349" s="5" t="str">
        <f>'Cleaned Data'!J349</f>
        <v>Ward 21</v>
      </c>
      <c r="Q349" s="5" t="str">
        <f t="shared" si="41"/>
        <v>Formal Settlement</v>
      </c>
      <c r="R349" s="5" t="str">
        <f>'Cleaned Data'!K349</f>
        <v>None</v>
      </c>
      <c r="S349" s="5" t="str">
        <f>'Cleaned Data'!L349</f>
        <v>Complete</v>
      </c>
      <c r="T349" s="5" t="str">
        <f>'Cleaned Data'!M349</f>
        <v>Captured</v>
      </c>
      <c r="U349" s="5" t="str">
        <f>'Cleaned Data'!N349</f>
        <v>None</v>
      </c>
      <c r="V349" s="5" t="str">
        <f>'Cleaned Data'!O349</f>
        <v>Busisiwe Sithole</v>
      </c>
      <c r="W349" s="4" t="str">
        <f>'Cleaned Data'!P349</f>
        <v>None</v>
      </c>
      <c r="X349" s="5" t="str">
        <f>'Cleaned Data'!Q349</f>
        <v>None</v>
      </c>
    </row>
    <row r="350" spans="1:24" x14ac:dyDescent="0.3">
      <c r="A350" s="5" t="str">
        <f>'Cleaned Data'!A350</f>
        <v>CLN-000937</v>
      </c>
      <c r="B350" s="4">
        <f>'Cleaned Data'!B350</f>
        <v>46021</v>
      </c>
      <c r="C350" s="6">
        <f t="shared" si="35"/>
        <v>30</v>
      </c>
      <c r="D350" s="6">
        <f t="shared" si="36"/>
        <v>12</v>
      </c>
      <c r="E350" s="6">
        <f t="shared" si="37"/>
        <v>2025</v>
      </c>
      <c r="F350" s="5" t="str">
        <f t="shared" si="38"/>
        <v>Clinic</v>
      </c>
      <c r="G350" s="5" t="str">
        <f>'Cleaned Data'!C350</f>
        <v>Clinic - General Consultation</v>
      </c>
      <c r="H350" s="5" t="str">
        <f t="shared" si="39"/>
        <v xml:space="preserve"> General Consultation</v>
      </c>
      <c r="I350" s="5" t="str">
        <f t="shared" si="40"/>
        <v>Boipatong</v>
      </c>
      <c r="J350" s="5" t="str">
        <f>'Cleaned Data'!D350</f>
        <v>Boipatong Clinic</v>
      </c>
      <c r="K350" s="5" t="str">
        <f>'Cleaned Data'!E350</f>
        <v>Sipho Pretorius</v>
      </c>
      <c r="L350" s="6">
        <f>'Cleaned Data'!F350</f>
        <v>509000000000</v>
      </c>
      <c r="M350" s="4">
        <f>'Cleaned Data'!G350</f>
        <v>38605</v>
      </c>
      <c r="N350" s="5" t="str">
        <f>'Cleaned Data'!H350</f>
        <v>Male</v>
      </c>
      <c r="O350" s="8" t="str">
        <f>'Cleaned Data'!I350</f>
        <v>None</v>
      </c>
      <c r="P350" s="5" t="str">
        <f>'Cleaned Data'!J350</f>
        <v>Ward 11</v>
      </c>
      <c r="Q350" s="5" t="str">
        <f t="shared" si="41"/>
        <v>Formal Settlement</v>
      </c>
      <c r="R350" s="5" t="str">
        <f>'Cleaned Data'!K350</f>
        <v>None</v>
      </c>
      <c r="S350" s="5" t="str">
        <f>'Cleaned Data'!L350</f>
        <v>Pending Verification</v>
      </c>
      <c r="T350" s="5" t="str">
        <f>'Cleaned Data'!M350</f>
        <v>Resolved</v>
      </c>
      <c r="U350" s="5" t="str">
        <f>'Cleaned Data'!N350</f>
        <v>Q299</v>
      </c>
      <c r="V350" s="5" t="str">
        <f>'Cleaned Data'!O350</f>
        <v>Lerato Coetzee</v>
      </c>
      <c r="W350" s="4">
        <f>'Cleaned Data'!P350</f>
        <v>46044</v>
      </c>
      <c r="X350" s="5" t="str">
        <f>'Cleaned Data'!Q350</f>
        <v>Home Affairs System Down For Maintenance During Visit</v>
      </c>
    </row>
    <row r="351" spans="1:24" x14ac:dyDescent="0.3">
      <c r="A351" s="5" t="str">
        <f>'Cleaned Data'!A351</f>
        <v>MUN-000043</v>
      </c>
      <c r="B351" s="4">
        <f>'Cleaned Data'!B351</f>
        <v>46358</v>
      </c>
      <c r="C351" s="6">
        <f t="shared" si="35"/>
        <v>2</v>
      </c>
      <c r="D351" s="6">
        <f t="shared" si="36"/>
        <v>12</v>
      </c>
      <c r="E351" s="6">
        <f t="shared" si="37"/>
        <v>2026</v>
      </c>
      <c r="F351" s="5" t="str">
        <f t="shared" si="38"/>
        <v>Municipal</v>
      </c>
      <c r="G351" s="5" t="str">
        <f>'Cleaned Data'!C351</f>
        <v>Municipal - Account Query</v>
      </c>
      <c r="H351" s="5" t="str">
        <f t="shared" si="39"/>
        <v xml:space="preserve"> Account Query</v>
      </c>
      <c r="I351" s="5" t="str">
        <f t="shared" si="40"/>
        <v>Sharpeville</v>
      </c>
      <c r="J351" s="5" t="str">
        <f>'Cleaned Data'!D351</f>
        <v>Sharpeville Clinic</v>
      </c>
      <c r="K351" s="5" t="str">
        <f>'Cleaned Data'!E351</f>
        <v>Thabo Molefe</v>
      </c>
      <c r="L351" s="6">
        <f>'Cleaned Data'!F351</f>
        <v>8510000000000</v>
      </c>
      <c r="M351" s="4">
        <f>'Cleaned Data'!G351</f>
        <v>31362</v>
      </c>
      <c r="N351" s="5" t="str">
        <f>'Cleaned Data'!H351</f>
        <v>Female</v>
      </c>
      <c r="O351" s="8" t="str">
        <f>'Cleaned Data'!I351</f>
        <v>064 792 9269</v>
      </c>
      <c r="P351" s="5" t="str">
        <f>'Cleaned Data'!J351</f>
        <v>Ward 19</v>
      </c>
      <c r="Q351" s="5" t="str">
        <f t="shared" si="41"/>
        <v>Formal Settlement</v>
      </c>
      <c r="R351" s="5" t="str">
        <f>'Cleaned Data'!K351</f>
        <v>None</v>
      </c>
      <c r="S351" s="5" t="str">
        <f>'Cleaned Data'!L351</f>
        <v>Approved</v>
      </c>
      <c r="T351" s="5" t="str">
        <f>'Cleaned Data'!M351</f>
        <v>Escalated</v>
      </c>
      <c r="U351" s="5" t="str">
        <f>'Cleaned Data'!N351</f>
        <v>None</v>
      </c>
      <c r="V351" s="5" t="str">
        <f>'Cleaned Data'!O351</f>
        <v>Zanele Swart</v>
      </c>
      <c r="W351" s="4" t="str">
        <f>'Cleaned Data'!P351</f>
        <v>None</v>
      </c>
      <c r="X351" s="5" t="str">
        <f>'Cleaned Data'!Q351</f>
        <v>Applicant Is A Minor, Guardian Present And Documented</v>
      </c>
    </row>
    <row r="352" spans="1:24" x14ac:dyDescent="0.3">
      <c r="A352" s="5" t="str">
        <f>'Cleaned Data'!A352</f>
        <v>DHA-000353</v>
      </c>
      <c r="B352" s="4">
        <f>'Cleaned Data'!B352</f>
        <v>46074</v>
      </c>
      <c r="C352" s="6">
        <f t="shared" si="35"/>
        <v>21</v>
      </c>
      <c r="D352" s="6">
        <f t="shared" si="36"/>
        <v>2</v>
      </c>
      <c r="E352" s="6">
        <f t="shared" si="37"/>
        <v>2026</v>
      </c>
      <c r="F352" s="5" t="str">
        <f t="shared" si="38"/>
        <v>Home Affairs</v>
      </c>
      <c r="G352" s="5" t="str">
        <f>'Cleaned Data'!C352</f>
        <v>Home Affairs - Passport Application</v>
      </c>
      <c r="H352" s="5" t="str">
        <f t="shared" si="39"/>
        <v xml:space="preserve"> Passport Application</v>
      </c>
      <c r="I352" s="5" t="str">
        <f t="shared" si="40"/>
        <v>Vereeniging</v>
      </c>
      <c r="J352" s="5" t="str">
        <f>'Cleaned Data'!D352</f>
        <v>Vereeniging Home Affairs</v>
      </c>
      <c r="K352" s="5" t="str">
        <f>'Cleaned Data'!E352</f>
        <v>Nomvula Pretorius</v>
      </c>
      <c r="L352" s="6">
        <f>'Cleaned Data'!F352</f>
        <v>7210000000000</v>
      </c>
      <c r="M352" s="4">
        <f>'Cleaned Data'!G352</f>
        <v>26489</v>
      </c>
      <c r="N352" s="5" t="str">
        <f>'Cleaned Data'!H352</f>
        <v>Female</v>
      </c>
      <c r="O352" s="8" t="str">
        <f>'Cleaned Data'!I352</f>
        <v>062 765 8885</v>
      </c>
      <c r="P352" s="5" t="str">
        <f>'Cleaned Data'!J352</f>
        <v>None</v>
      </c>
      <c r="Q352" s="5" t="str">
        <f t="shared" si="41"/>
        <v>Formal Settlement</v>
      </c>
      <c r="R352" s="5" t="str">
        <f>'Cleaned Data'!K352</f>
        <v>SRD Grant</v>
      </c>
      <c r="S352" s="5" t="str">
        <f>'Cleaned Data'!L352</f>
        <v>Rejected</v>
      </c>
      <c r="T352" s="5" t="str">
        <f>'Cleaned Data'!M352</f>
        <v>Resolved</v>
      </c>
      <c r="U352" s="5" t="str">
        <f>'Cleaned Data'!N352</f>
        <v>Q039</v>
      </c>
      <c r="V352" s="5" t="str">
        <f>'Cleaned Data'!O352</f>
        <v>Andries Sithole</v>
      </c>
      <c r="W352" s="4" t="str">
        <f>'Cleaned Data'!P352</f>
        <v>None</v>
      </c>
      <c r="X352" s="5" t="str">
        <f>'Cleaned Data'!Q352</f>
        <v>None</v>
      </c>
    </row>
    <row r="353" spans="1:24" x14ac:dyDescent="0.3">
      <c r="A353" s="5" t="str">
        <f>'Cleaned Data'!A353</f>
        <v>SASSA-000609</v>
      </c>
      <c r="B353" s="4">
        <f>'Cleaned Data'!B353</f>
        <v>46181</v>
      </c>
      <c r="C353" s="6">
        <f t="shared" si="35"/>
        <v>8</v>
      </c>
      <c r="D353" s="6">
        <f t="shared" si="36"/>
        <v>6</v>
      </c>
      <c r="E353" s="6">
        <f t="shared" si="37"/>
        <v>2026</v>
      </c>
      <c r="F353" s="5" t="str">
        <f t="shared" si="38"/>
        <v>SASSA</v>
      </c>
      <c r="G353" s="5" t="str">
        <f>'Cleaned Data'!C353</f>
        <v>SASSA - Grant Status Enquiry</v>
      </c>
      <c r="H353" s="5" t="str">
        <f t="shared" si="39"/>
        <v xml:space="preserve"> Grant Status Enquiry</v>
      </c>
      <c r="I353" s="5" t="str">
        <f t="shared" si="40"/>
        <v>Sharpeville</v>
      </c>
      <c r="J353" s="5" t="str">
        <f>'Cleaned Data'!D353</f>
        <v>Sharpeville Clinic</v>
      </c>
      <c r="K353" s="5" t="str">
        <f>'Cleaned Data'!E353</f>
        <v>Tumelo Mokgadi</v>
      </c>
      <c r="L353" s="6">
        <f>'Cleaned Data'!F353</f>
        <v>9410000000000</v>
      </c>
      <c r="M353" s="4">
        <f>'Cleaned Data'!G353</f>
        <v>34623</v>
      </c>
      <c r="N353" s="5" t="str">
        <f>'Cleaned Data'!H353</f>
        <v>Female</v>
      </c>
      <c r="O353" s="8" t="str">
        <f>'Cleaned Data'!I353</f>
        <v>066 696 7711</v>
      </c>
      <c r="P353" s="5" t="str">
        <f>'Cleaned Data'!J353</f>
        <v>Ward 5</v>
      </c>
      <c r="Q353" s="5" t="str">
        <f t="shared" si="41"/>
        <v>Formal Settlement</v>
      </c>
      <c r="R353" s="5" t="str">
        <f>'Cleaned Data'!K353</f>
        <v>Older Persons Grant</v>
      </c>
      <c r="S353" s="5" t="str">
        <f>'Cleaned Data'!L353</f>
        <v>Approved</v>
      </c>
      <c r="T353" s="5" t="str">
        <f>'Cleaned Data'!M353</f>
        <v>Captured</v>
      </c>
      <c r="U353" s="5" t="str">
        <f>'Cleaned Data'!N353</f>
        <v>Q206</v>
      </c>
      <c r="V353" s="5" t="str">
        <f>'Cleaned Data'!O353</f>
        <v>Werner Khumalo</v>
      </c>
      <c r="W353" s="4" t="str">
        <f>'Cleaned Data'!P353</f>
        <v>None</v>
      </c>
      <c r="X353" s="5" t="str">
        <f>'Cleaned Data'!Q353</f>
        <v>Interpreter Required - Assisted In Sesotho</v>
      </c>
    </row>
    <row r="354" spans="1:24" x14ac:dyDescent="0.3">
      <c r="A354" s="5" t="str">
        <f>'Cleaned Data'!A354</f>
        <v>CLN-000119</v>
      </c>
      <c r="B354" s="4">
        <f>'Cleaned Data'!B354</f>
        <v>46204</v>
      </c>
      <c r="C354" s="6">
        <f t="shared" si="35"/>
        <v>1</v>
      </c>
      <c r="D354" s="6">
        <f t="shared" si="36"/>
        <v>7</v>
      </c>
      <c r="E354" s="6">
        <f t="shared" si="37"/>
        <v>2026</v>
      </c>
      <c r="F354" s="5" t="str">
        <f t="shared" si="38"/>
        <v>Clinic</v>
      </c>
      <c r="G354" s="5" t="str">
        <f>'Cleaned Data'!C354</f>
        <v>Clinic - General Consultation</v>
      </c>
      <c r="H354" s="5" t="str">
        <f t="shared" si="39"/>
        <v xml:space="preserve"> General Consultation</v>
      </c>
      <c r="I354" s="5" t="str">
        <f t="shared" si="40"/>
        <v>Evaton</v>
      </c>
      <c r="J354" s="5" t="str">
        <f>'Cleaned Data'!D354</f>
        <v>Evaton Sassa Office</v>
      </c>
      <c r="K354" s="5" t="str">
        <f>'Cleaned Data'!E354</f>
        <v>Zodwa Mokgadi</v>
      </c>
      <c r="L354" s="6">
        <f>'Cleaned Data'!F354</f>
        <v>5410000000000</v>
      </c>
      <c r="M354" s="4">
        <f>'Cleaned Data'!G354</f>
        <v>20085</v>
      </c>
      <c r="N354" s="5" t="str">
        <f>'Cleaned Data'!H354</f>
        <v>Female</v>
      </c>
      <c r="O354" s="8" t="str">
        <f>'Cleaned Data'!I354</f>
        <v>077 944 6971</v>
      </c>
      <c r="P354" s="5" t="str">
        <f>'Cleaned Data'!J354</f>
        <v>Ward 10</v>
      </c>
      <c r="Q354" s="5" t="str">
        <f t="shared" si="41"/>
        <v>Formal Settlement</v>
      </c>
      <c r="R354" s="5" t="str">
        <f>'Cleaned Data'!K354</f>
        <v>None</v>
      </c>
      <c r="S354" s="5" t="str">
        <f>'Cleaned Data'!L354</f>
        <v>Approved</v>
      </c>
      <c r="T354" s="5" t="str">
        <f>'Cleaned Data'!M354</f>
        <v>Re-opened</v>
      </c>
      <c r="U354" s="5" t="str">
        <f>'Cleaned Data'!N354</f>
        <v>Q227</v>
      </c>
      <c r="V354" s="5" t="str">
        <f>'Cleaned Data'!O354</f>
        <v>Werner Mahlangu</v>
      </c>
      <c r="W354" s="4" t="str">
        <f>'Cleaned Data'!P354</f>
        <v>None</v>
      </c>
      <c r="X354" s="5" t="str">
        <f>'Cleaned Data'!Q354</f>
        <v>System Offline - Captured Manually, Will Upload Later</v>
      </c>
    </row>
    <row r="355" spans="1:24" x14ac:dyDescent="0.3">
      <c r="A355" s="5" t="str">
        <f>'Cleaned Data'!A355</f>
        <v>MUN-000862</v>
      </c>
      <c r="B355" s="4">
        <f>'Cleaned Data'!B355</f>
        <v>46149</v>
      </c>
      <c r="C355" s="6">
        <f t="shared" si="35"/>
        <v>7</v>
      </c>
      <c r="D355" s="6">
        <f t="shared" si="36"/>
        <v>5</v>
      </c>
      <c r="E355" s="6">
        <f t="shared" si="37"/>
        <v>2026</v>
      </c>
      <c r="F355" s="5" t="str">
        <f t="shared" si="38"/>
        <v>Municipal</v>
      </c>
      <c r="G355" s="5" t="str">
        <f>'Cleaned Data'!C355</f>
        <v>Municipal - Account Query</v>
      </c>
      <c r="H355" s="5" t="str">
        <f t="shared" si="39"/>
        <v xml:space="preserve"> Account Query</v>
      </c>
      <c r="I355" s="5" t="str">
        <f t="shared" si="40"/>
        <v>Boipatong</v>
      </c>
      <c r="J355" s="5" t="str">
        <f>'Cleaned Data'!D355</f>
        <v>Boipatong Clinic</v>
      </c>
      <c r="K355" s="5" t="str">
        <f>'Cleaned Data'!E355</f>
        <v>Johannes Kruger</v>
      </c>
      <c r="L355" s="6">
        <f>'Cleaned Data'!F355</f>
        <v>4800000000000</v>
      </c>
      <c r="M355" s="4">
        <f>'Cleaned Data'!G355</f>
        <v>17580</v>
      </c>
      <c r="N355" s="5" t="str">
        <f>'Cleaned Data'!H355</f>
        <v>Female</v>
      </c>
      <c r="O355" s="8" t="str">
        <f>'Cleaned Data'!I355</f>
        <v>070 160 8513</v>
      </c>
      <c r="P355" s="5" t="str">
        <f>'Cleaned Data'!J355</f>
        <v>Ward 11</v>
      </c>
      <c r="Q355" s="5" t="str">
        <f t="shared" si="41"/>
        <v>Formal Settlement</v>
      </c>
      <c r="R355" s="5" t="str">
        <f>'Cleaned Data'!K355</f>
        <v>None</v>
      </c>
      <c r="S355" s="5" t="str">
        <f>'Cleaned Data'!L355</f>
        <v>Under Review</v>
      </c>
      <c r="T355" s="5" t="str">
        <f>'Cleaned Data'!M355</f>
        <v>Closed</v>
      </c>
      <c r="U355" s="5" t="str">
        <f>'Cleaned Data'!N355</f>
        <v>Q122</v>
      </c>
      <c r="V355" s="5" t="str">
        <f>'Cleaned Data'!O355</f>
        <v>None</v>
      </c>
      <c r="W355" s="4" t="str">
        <f>'Cleaned Data'!P355</f>
        <v>None</v>
      </c>
      <c r="X355" s="5" t="str">
        <f>'Cleaned Data'!Q355</f>
        <v>Home Affairs System Down For Maintenance During Visit</v>
      </c>
    </row>
    <row r="356" spans="1:24" x14ac:dyDescent="0.3">
      <c r="A356" s="5" t="str">
        <f>'Cleaned Data'!A356</f>
        <v>DHA-000907</v>
      </c>
      <c r="B356" s="4">
        <f>'Cleaned Data'!B356</f>
        <v>46194</v>
      </c>
      <c r="C356" s="6">
        <f t="shared" si="35"/>
        <v>21</v>
      </c>
      <c r="D356" s="6">
        <f t="shared" si="36"/>
        <v>6</v>
      </c>
      <c r="E356" s="6">
        <f t="shared" si="37"/>
        <v>2026</v>
      </c>
      <c r="F356" s="5" t="str">
        <f t="shared" si="38"/>
        <v>Home Affairs</v>
      </c>
      <c r="G356" s="5" t="str">
        <f>'Cleaned Data'!C356</f>
        <v>Home Affairs - Birth Certificate</v>
      </c>
      <c r="H356" s="5" t="str">
        <f t="shared" si="39"/>
        <v xml:space="preserve"> Birth Certificate</v>
      </c>
      <c r="I356" s="5" t="str">
        <f t="shared" si="40"/>
        <v>Sebokeng</v>
      </c>
      <c r="J356" s="5" t="str">
        <f>'Cleaned Data'!D356</f>
        <v>Sebokeng Sassa Office</v>
      </c>
      <c r="K356" s="5" t="str">
        <f>'Cleaned Data'!E356</f>
        <v>Refilwe Khumalo</v>
      </c>
      <c r="L356" s="6">
        <f>'Cleaned Data'!F356</f>
        <v>7110000000000</v>
      </c>
      <c r="M356" s="4" t="str">
        <f>'Cleaned Data'!G356</f>
        <v>None</v>
      </c>
      <c r="N356" s="5" t="str">
        <f>'Cleaned Data'!H356</f>
        <v>Female</v>
      </c>
      <c r="O356" s="8" t="str">
        <f>'Cleaned Data'!I356</f>
        <v>069 704 8827</v>
      </c>
      <c r="P356" s="5" t="str">
        <f>'Cleaned Data'!J356</f>
        <v>Ward 14</v>
      </c>
      <c r="Q356" s="5" t="str">
        <f t="shared" si="41"/>
        <v>Formal Settlement</v>
      </c>
      <c r="R356" s="5" t="str">
        <f>'Cleaned Data'!K356</f>
        <v>None</v>
      </c>
      <c r="S356" s="5" t="str">
        <f>'Cleaned Data'!L356</f>
        <v>Complete</v>
      </c>
      <c r="T356" s="5" t="str">
        <f>'Cleaned Data'!M356</f>
        <v>Escalated</v>
      </c>
      <c r="U356" s="5" t="str">
        <f>'Cleaned Data'!N356</f>
        <v>None</v>
      </c>
      <c r="V356" s="5" t="str">
        <f>'Cleaned Data'!O356</f>
        <v>Busisiwe Sithole</v>
      </c>
      <c r="W356" s="4" t="str">
        <f>'Cleaned Data'!P356</f>
        <v>None</v>
      </c>
      <c r="X356" s="5" t="str">
        <f>'Cleaned Data'!Q356</f>
        <v>Incorrect ID Number Provided Initially, Corrected</v>
      </c>
    </row>
    <row r="357" spans="1:24" x14ac:dyDescent="0.3">
      <c r="A357" s="5" t="str">
        <f>'Cleaned Data'!A357</f>
        <v>SASSA-001046</v>
      </c>
      <c r="B357" s="4">
        <f>'Cleaned Data'!B357</f>
        <v>46011</v>
      </c>
      <c r="C357" s="6">
        <f t="shared" si="35"/>
        <v>20</v>
      </c>
      <c r="D357" s="6">
        <f t="shared" si="36"/>
        <v>12</v>
      </c>
      <c r="E357" s="6">
        <f t="shared" si="37"/>
        <v>2025</v>
      </c>
      <c r="F357" s="5" t="str">
        <f t="shared" si="38"/>
        <v>SASSA</v>
      </c>
      <c r="G357" s="5" t="str">
        <f>'Cleaned Data'!C357</f>
        <v>SASSA - Grant Status Enquiry</v>
      </c>
      <c r="H357" s="5" t="str">
        <f t="shared" si="39"/>
        <v xml:space="preserve"> Grant Status Enquiry</v>
      </c>
      <c r="I357" s="5" t="str">
        <f t="shared" si="40"/>
        <v>Emfuleni</v>
      </c>
      <c r="J357" s="5" t="str">
        <f>'Cleaned Data'!D357</f>
        <v>Emfuleni Municipal Office</v>
      </c>
      <c r="K357" s="5" t="str">
        <f>'Cleaned Data'!E357</f>
        <v>Nokuthula Dlamini</v>
      </c>
      <c r="L357" s="6">
        <f>'Cleaned Data'!F357</f>
        <v>7310000000000</v>
      </c>
      <c r="M357" s="4" t="str">
        <f>'Cleaned Data'!G357</f>
        <v>None</v>
      </c>
      <c r="N357" s="5" t="str">
        <f>'Cleaned Data'!H357</f>
        <v>Male</v>
      </c>
      <c r="O357" s="8" t="str">
        <f>'Cleaned Data'!I357</f>
        <v>None</v>
      </c>
      <c r="P357" s="5" t="str">
        <f>'Cleaned Data'!J357</f>
        <v>Ward 4</v>
      </c>
      <c r="Q357" s="5" t="str">
        <f t="shared" si="41"/>
        <v>Formal Settlement</v>
      </c>
      <c r="R357" s="5" t="str">
        <f>'Cleaned Data'!K357</f>
        <v>Older Persons Grant</v>
      </c>
      <c r="S357" s="5" t="str">
        <f>'Cleaned Data'!L357</f>
        <v>Incomplete - Missing ID Copy</v>
      </c>
      <c r="T357" s="5" t="str">
        <f>'Cleaned Data'!M357</f>
        <v>Awaiting Documents</v>
      </c>
      <c r="U357" s="5" t="str">
        <f>'Cleaned Data'!N357</f>
        <v>Q183</v>
      </c>
      <c r="V357" s="5" t="str">
        <f>'Cleaned Data'!O357</f>
        <v>Marius Coetzee</v>
      </c>
      <c r="W357" s="4" t="str">
        <f>'Cleaned Data'!P357</f>
        <v>None</v>
      </c>
      <c r="X357" s="5" t="str">
        <f>'Cleaned Data'!Q357</f>
        <v>Home Affairs System Down For Maintenance During Visit</v>
      </c>
    </row>
    <row r="358" spans="1:24" x14ac:dyDescent="0.3">
      <c r="A358" s="5" t="str">
        <f>'Cleaned Data'!A358</f>
        <v>SASSA-000135</v>
      </c>
      <c r="B358" s="4">
        <f>'Cleaned Data'!B358</f>
        <v>46050</v>
      </c>
      <c r="C358" s="6">
        <f t="shared" si="35"/>
        <v>28</v>
      </c>
      <c r="D358" s="6">
        <f t="shared" si="36"/>
        <v>1</v>
      </c>
      <c r="E358" s="6">
        <f t="shared" si="37"/>
        <v>2026</v>
      </c>
      <c r="F358" s="5" t="str">
        <f t="shared" si="38"/>
        <v>SASSA</v>
      </c>
      <c r="G358" s="5" t="str">
        <f>'Cleaned Data'!C358</f>
        <v>SASSA - Grant Application</v>
      </c>
      <c r="H358" s="5" t="str">
        <f t="shared" si="39"/>
        <v xml:space="preserve"> Grant Application</v>
      </c>
      <c r="I358" s="5" t="str">
        <f t="shared" si="40"/>
        <v>Sebokeng</v>
      </c>
      <c r="J358" s="5" t="str">
        <f>'Cleaned Data'!D358</f>
        <v>Sebokeng Sassa Office</v>
      </c>
      <c r="K358" s="5" t="str">
        <f>'Cleaned Data'!E358</f>
        <v>Willem Nkosi</v>
      </c>
      <c r="L358" s="6">
        <f>'Cleaned Data'!F358</f>
        <v>5800000000000</v>
      </c>
      <c r="M358" s="4">
        <f>'Cleaned Data'!G358</f>
        <v>21273</v>
      </c>
      <c r="N358" s="5" t="str">
        <f>'Cleaned Data'!H358</f>
        <v>Female</v>
      </c>
      <c r="O358" s="8" t="str">
        <f>'Cleaned Data'!I358</f>
        <v>071 228 8072</v>
      </c>
      <c r="P358" s="5" t="str">
        <f>'Cleaned Data'!J358</f>
        <v>Ward 16</v>
      </c>
      <c r="Q358" s="5" t="str">
        <f t="shared" si="41"/>
        <v>Formal Settlement</v>
      </c>
      <c r="R358" s="5" t="str">
        <f>'Cleaned Data'!K358</f>
        <v>Social Relief of Distress (SRD)</v>
      </c>
      <c r="S358" s="5" t="str">
        <f>'Cleaned Data'!L358</f>
        <v>Pending Verification</v>
      </c>
      <c r="T358" s="5" t="str">
        <f>'Cleaned Data'!M358</f>
        <v>Captured</v>
      </c>
      <c r="U358" s="5" t="str">
        <f>'Cleaned Data'!N358</f>
        <v>Q203</v>
      </c>
      <c r="V358" s="5" t="str">
        <f>'Cleaned Data'!O358</f>
        <v>Palesa Nel</v>
      </c>
      <c r="W358" s="4">
        <f>'Cleaned Data'!P358</f>
        <v>46067</v>
      </c>
      <c r="X358" s="5" t="str">
        <f>'Cleaned Data'!Q358</f>
        <v>Follow-Up Call Required To Confirm Banking Details</v>
      </c>
    </row>
    <row r="359" spans="1:24" x14ac:dyDescent="0.3">
      <c r="A359" s="5" t="str">
        <f>'Cleaned Data'!A359</f>
        <v>MUN-000053</v>
      </c>
      <c r="B359" s="4">
        <f>'Cleaned Data'!B359</f>
        <v>46301</v>
      </c>
      <c r="C359" s="6">
        <f t="shared" si="35"/>
        <v>6</v>
      </c>
      <c r="D359" s="6">
        <f t="shared" si="36"/>
        <v>10</v>
      </c>
      <c r="E359" s="6">
        <f t="shared" si="37"/>
        <v>2026</v>
      </c>
      <c r="F359" s="5" t="str">
        <f t="shared" si="38"/>
        <v>Municipal</v>
      </c>
      <c r="G359" s="5" t="str">
        <f>'Cleaned Data'!C359</f>
        <v>Municipal - Service Request</v>
      </c>
      <c r="H359" s="5" t="str">
        <f t="shared" si="39"/>
        <v xml:space="preserve"> Service Request</v>
      </c>
      <c r="I359" s="5" t="str">
        <f t="shared" si="40"/>
        <v>Three Rivers</v>
      </c>
      <c r="J359" s="5" t="str">
        <f>'Cleaned Data'!D359</f>
        <v>Three Rivers Clinic</v>
      </c>
      <c r="K359" s="5" t="str">
        <f>'Cleaned Data'!E359</f>
        <v>Kagiso Nkosi</v>
      </c>
      <c r="L359" s="6">
        <f>'Cleaned Data'!F359</f>
        <v>303000000000</v>
      </c>
      <c r="M359" s="4">
        <f>'Cleaned Data'!G359</f>
        <v>37692</v>
      </c>
      <c r="N359" s="5" t="str">
        <f>'Cleaned Data'!H359</f>
        <v>Female</v>
      </c>
      <c r="O359" s="8" t="str">
        <f>'Cleaned Data'!I359</f>
        <v>067 696 0826</v>
      </c>
      <c r="P359" s="5" t="str">
        <f>'Cleaned Data'!J359</f>
        <v>Ward 19</v>
      </c>
      <c r="Q359" s="5" t="str">
        <f t="shared" si="41"/>
        <v>Formal Settlement</v>
      </c>
      <c r="R359" s="5" t="str">
        <f>'Cleaned Data'!K359</f>
        <v>None</v>
      </c>
      <c r="S359" s="5" t="str">
        <f>'Cleaned Data'!L359</f>
        <v>Rejected</v>
      </c>
      <c r="T359" s="5" t="str">
        <f>'Cleaned Data'!M359</f>
        <v>Resolved</v>
      </c>
      <c r="U359" s="5" t="str">
        <f>'Cleaned Data'!N359</f>
        <v>Q244</v>
      </c>
      <c r="V359" s="5" t="str">
        <f>'Cleaned Data'!O359</f>
        <v>Busisiwe Khumalo</v>
      </c>
      <c r="W359" s="4" t="str">
        <f>'Cleaned Data'!P359</f>
        <v>None</v>
      </c>
      <c r="X359" s="5" t="str">
        <f>'Cleaned Data'!Q359</f>
        <v>Follow-Up Call Required To Confirm Banking Details</v>
      </c>
    </row>
    <row r="360" spans="1:24" x14ac:dyDescent="0.3">
      <c r="A360" s="5" t="str">
        <f>'Cleaned Data'!A360</f>
        <v>DHA-000260</v>
      </c>
      <c r="B360" s="4">
        <f>'Cleaned Data'!B360</f>
        <v>46005</v>
      </c>
      <c r="C360" s="6">
        <f t="shared" si="35"/>
        <v>14</v>
      </c>
      <c r="D360" s="6">
        <f t="shared" si="36"/>
        <v>12</v>
      </c>
      <c r="E360" s="6">
        <f t="shared" si="37"/>
        <v>2025</v>
      </c>
      <c r="F360" s="5" t="str">
        <f t="shared" si="38"/>
        <v>Home Affairs</v>
      </c>
      <c r="G360" s="5" t="str">
        <f>'Cleaned Data'!C360</f>
        <v>Home Affairs - ID Application</v>
      </c>
      <c r="H360" s="5" t="str">
        <f t="shared" si="39"/>
        <v xml:space="preserve"> ID Application</v>
      </c>
      <c r="I360" s="5" t="str">
        <f t="shared" si="40"/>
        <v>Sasolburg</v>
      </c>
      <c r="J360" s="5" t="str">
        <f>'Cleaned Data'!D360</f>
        <v>Sasolburg Home Affairs</v>
      </c>
      <c r="K360" s="5" t="str">
        <f>'Cleaned Data'!E360</f>
        <v>Mandla Mokgadi</v>
      </c>
      <c r="L360" s="6" t="str">
        <f>'Cleaned Data'!F360</f>
        <v>None</v>
      </c>
      <c r="M360" s="4">
        <f>'Cleaned Data'!G360</f>
        <v>34216</v>
      </c>
      <c r="N360" s="5" t="str">
        <f>'Cleaned Data'!H360</f>
        <v>Female</v>
      </c>
      <c r="O360" s="8" t="str">
        <f>'Cleaned Data'!I360</f>
        <v>060 790 3312</v>
      </c>
      <c r="P360" s="5" t="str">
        <f>'Cleaned Data'!J360</f>
        <v>Ward 13</v>
      </c>
      <c r="Q360" s="5" t="str">
        <f t="shared" si="41"/>
        <v>Formal Settlement</v>
      </c>
      <c r="R360" s="5" t="str">
        <f>'Cleaned Data'!K360</f>
        <v>None</v>
      </c>
      <c r="S360" s="5" t="str">
        <f>'Cleaned Data'!L360</f>
        <v>Pending Verification</v>
      </c>
      <c r="T360" s="5" t="str">
        <f>'Cleaned Data'!M360</f>
        <v>Captured</v>
      </c>
      <c r="U360" s="5" t="str">
        <f>'Cleaned Data'!N360</f>
        <v>Q145</v>
      </c>
      <c r="V360" s="5" t="str">
        <f>'Cleaned Data'!O360</f>
        <v>Busisiwe Nel</v>
      </c>
      <c r="W360" s="4">
        <f>'Cleaned Data'!P360</f>
        <v>46022</v>
      </c>
      <c r="X360" s="5" t="str">
        <f>'Cleaned Data'!Q360</f>
        <v>Elderly Applicant Assisted Due To Mobility Issues</v>
      </c>
    </row>
    <row r="361" spans="1:24" x14ac:dyDescent="0.3">
      <c r="A361" s="5" t="str">
        <f>'Cleaned Data'!A361</f>
        <v>SASSA-000486</v>
      </c>
      <c r="B361" s="4">
        <f>'Cleaned Data'!B361</f>
        <v>46108</v>
      </c>
      <c r="C361" s="6">
        <f t="shared" si="35"/>
        <v>27</v>
      </c>
      <c r="D361" s="6">
        <f t="shared" si="36"/>
        <v>3</v>
      </c>
      <c r="E361" s="6">
        <f t="shared" si="37"/>
        <v>2026</v>
      </c>
      <c r="F361" s="5" t="str">
        <f t="shared" si="38"/>
        <v>SASSA</v>
      </c>
      <c r="G361" s="5" t="str">
        <f>'Cleaned Data'!C361</f>
        <v>SASSA - Grant Application</v>
      </c>
      <c r="H361" s="5" t="str">
        <f t="shared" si="39"/>
        <v xml:space="preserve"> Grant Application</v>
      </c>
      <c r="I361" s="5" t="str">
        <f t="shared" si="40"/>
        <v>Vanderbijlpark</v>
      </c>
      <c r="J361" s="5" t="str">
        <f>'Cleaned Data'!D361</f>
        <v>Vanderbijlpark Home Affairs</v>
      </c>
      <c r="K361" s="5" t="str">
        <f>'Cleaned Data'!E361</f>
        <v>Marie Ndlovu</v>
      </c>
      <c r="L361" s="6">
        <f>'Cleaned Data'!F361</f>
        <v>6410000000000</v>
      </c>
      <c r="M361" s="4">
        <f>'Cleaned Data'!G361</f>
        <v>23622</v>
      </c>
      <c r="N361" s="5" t="str">
        <f>'Cleaned Data'!H361</f>
        <v>Female</v>
      </c>
      <c r="O361" s="8" t="str">
        <f>'Cleaned Data'!I361</f>
        <v>074 365 8604</v>
      </c>
      <c r="P361" s="5" t="str">
        <f>'Cleaned Data'!J361</f>
        <v>Ward 14</v>
      </c>
      <c r="Q361" s="5" t="str">
        <f t="shared" si="41"/>
        <v>Formal Settlement</v>
      </c>
      <c r="R361" s="5" t="str">
        <f>'Cleaned Data'!K361</f>
        <v>Disability Grant</v>
      </c>
      <c r="S361" s="5" t="str">
        <f>'Cleaned Data'!L361</f>
        <v>Complete</v>
      </c>
      <c r="T361" s="5" t="str">
        <f>'Cleaned Data'!M361</f>
        <v>Closed</v>
      </c>
      <c r="U361" s="5" t="str">
        <f>'Cleaned Data'!N361</f>
        <v>Q168</v>
      </c>
      <c r="V361" s="5" t="str">
        <f>'Cleaned Data'!O361</f>
        <v>Marius Radebe</v>
      </c>
      <c r="W361" s="4" t="str">
        <f>'Cleaned Data'!P361</f>
        <v>None</v>
      </c>
      <c r="X361" s="5" t="str">
        <f>'Cleaned Data'!Q361</f>
        <v>Home Affairs System Down For Maintenance During Visit</v>
      </c>
    </row>
    <row r="362" spans="1:24" x14ac:dyDescent="0.3">
      <c r="A362" s="5" t="str">
        <f>'Cleaned Data'!A362</f>
        <v>MUN-000330</v>
      </c>
      <c r="B362" s="4">
        <f>'Cleaned Data'!B362</f>
        <v>46056</v>
      </c>
      <c r="C362" s="6">
        <f t="shared" si="35"/>
        <v>3</v>
      </c>
      <c r="D362" s="6">
        <f t="shared" si="36"/>
        <v>2</v>
      </c>
      <c r="E362" s="6">
        <f t="shared" si="37"/>
        <v>2026</v>
      </c>
      <c r="F362" s="5" t="str">
        <f t="shared" si="38"/>
        <v>Municipal</v>
      </c>
      <c r="G362" s="5" t="str">
        <f>'Cleaned Data'!C362</f>
        <v>Municipal - Account Query</v>
      </c>
      <c r="H362" s="5" t="str">
        <f t="shared" si="39"/>
        <v xml:space="preserve"> Account Query</v>
      </c>
      <c r="I362" s="5" t="str">
        <f t="shared" si="40"/>
        <v>Vereeniging</v>
      </c>
      <c r="J362" s="5" t="str">
        <f>'Cleaned Data'!D362</f>
        <v>Vereeniging Home Affairs</v>
      </c>
      <c r="K362" s="5" t="str">
        <f>'Cleaned Data'!E362</f>
        <v>Grace Pretorius</v>
      </c>
      <c r="L362" s="6" t="str">
        <f>'Cleaned Data'!F362</f>
        <v>ID not provided</v>
      </c>
      <c r="M362" s="4">
        <f>'Cleaned Data'!G362</f>
        <v>27792</v>
      </c>
      <c r="N362" s="5" t="str">
        <f>'Cleaned Data'!H362</f>
        <v>Female</v>
      </c>
      <c r="O362" s="8" t="str">
        <f>'Cleaned Data'!I362</f>
        <v>082 171 0661</v>
      </c>
      <c r="P362" s="5" t="str">
        <f>'Cleaned Data'!J362</f>
        <v>Ward 16</v>
      </c>
      <c r="Q362" s="5" t="str">
        <f t="shared" si="41"/>
        <v>Formal Settlement</v>
      </c>
      <c r="R362" s="5" t="str">
        <f>'Cleaned Data'!K362</f>
        <v>None</v>
      </c>
      <c r="S362" s="5" t="str">
        <f>'Cleaned Data'!L362</f>
        <v>Incomplete - Missing Proof Of Residence</v>
      </c>
      <c r="T362" s="5" t="str">
        <f>'Cleaned Data'!M362</f>
        <v>None</v>
      </c>
      <c r="U362" s="5" t="str">
        <f>'Cleaned Data'!N362</f>
        <v>Q159</v>
      </c>
      <c r="V362" s="5" t="str">
        <f>'Cleaned Data'!O362</f>
        <v>Busisiwe Radebe</v>
      </c>
      <c r="W362" s="4" t="str">
        <f>'Cleaned Data'!P362</f>
        <v>None</v>
      </c>
      <c r="X362" s="5" t="str">
        <f>'Cleaned Data'!Q362</f>
        <v>Elderly Applicant Assisted Due To Mobility Issues</v>
      </c>
    </row>
    <row r="363" spans="1:24" x14ac:dyDescent="0.3">
      <c r="A363" s="5" t="str">
        <f>'Cleaned Data'!A363</f>
        <v>SASSA-000848</v>
      </c>
      <c r="B363" s="4">
        <f>'Cleaned Data'!B363</f>
        <v>46015</v>
      </c>
      <c r="C363" s="6">
        <f t="shared" si="35"/>
        <v>24</v>
      </c>
      <c r="D363" s="6">
        <f t="shared" si="36"/>
        <v>12</v>
      </c>
      <c r="E363" s="6">
        <f t="shared" si="37"/>
        <v>2025</v>
      </c>
      <c r="F363" s="5" t="str">
        <f t="shared" si="38"/>
        <v>SASSA</v>
      </c>
      <c r="G363" s="5" t="str">
        <f>'Cleaned Data'!C363</f>
        <v>SASSA - Grant Status Enquiry</v>
      </c>
      <c r="H363" s="5" t="str">
        <f t="shared" si="39"/>
        <v xml:space="preserve"> Grant Status Enquiry</v>
      </c>
      <c r="I363" s="5" t="str">
        <f t="shared" si="40"/>
        <v>Sasolburg</v>
      </c>
      <c r="J363" s="5" t="str">
        <f>'Cleaned Data'!D363</f>
        <v>Sasolburg Home Affairs</v>
      </c>
      <c r="K363" s="5" t="str">
        <f>'Cleaned Data'!E363</f>
        <v>Nomvula Mokoena</v>
      </c>
      <c r="L363" s="6">
        <f>'Cleaned Data'!F363</f>
        <v>6600000000000</v>
      </c>
      <c r="M363" s="4">
        <f>'Cleaned Data'!G363</f>
        <v>24131</v>
      </c>
      <c r="N363" s="5" t="str">
        <f>'Cleaned Data'!H363</f>
        <v>Male</v>
      </c>
      <c r="O363" s="8" t="str">
        <f>'Cleaned Data'!I363</f>
        <v>083 269 7196</v>
      </c>
      <c r="P363" s="5" t="str">
        <f>'Cleaned Data'!J363</f>
        <v>Ward 24</v>
      </c>
      <c r="Q363" s="5" t="str">
        <f t="shared" si="41"/>
        <v>Formal Settlement</v>
      </c>
      <c r="R363" s="5" t="str">
        <f>'Cleaned Data'!K363</f>
        <v>Child Support Grant</v>
      </c>
      <c r="S363" s="5" t="str">
        <f>'Cleaned Data'!L363</f>
        <v>Complete</v>
      </c>
      <c r="T363" s="5" t="str">
        <f>'Cleaned Data'!M363</f>
        <v>Re-opened</v>
      </c>
      <c r="U363" s="5" t="str">
        <f>'Cleaned Data'!N363</f>
        <v>Q267</v>
      </c>
      <c r="V363" s="5" t="str">
        <f>'Cleaned Data'!O363</f>
        <v>Marius Sithole</v>
      </c>
      <c r="W363" s="4" t="str">
        <f>'Cleaned Data'!P363</f>
        <v>None</v>
      </c>
      <c r="X363" s="5" t="str">
        <f>'Cleaned Data'!Q363</f>
        <v>Interpreter Required - Assisted In Sesotho</v>
      </c>
    </row>
    <row r="364" spans="1:24" x14ac:dyDescent="0.3">
      <c r="A364" s="5" t="str">
        <f>'Cleaned Data'!A364</f>
        <v>SASSA-000298</v>
      </c>
      <c r="B364" s="4">
        <f>'Cleaned Data'!B364</f>
        <v>46142</v>
      </c>
      <c r="C364" s="6">
        <f t="shared" si="35"/>
        <v>30</v>
      </c>
      <c r="D364" s="6">
        <f t="shared" si="36"/>
        <v>4</v>
      </c>
      <c r="E364" s="6">
        <f t="shared" si="37"/>
        <v>2026</v>
      </c>
      <c r="F364" s="5" t="str">
        <f t="shared" si="38"/>
        <v>SASSA</v>
      </c>
      <c r="G364" s="5" t="str">
        <f>'Cleaned Data'!C364</f>
        <v>SASSA - Grant Application</v>
      </c>
      <c r="H364" s="5" t="str">
        <f t="shared" si="39"/>
        <v xml:space="preserve"> Grant Application</v>
      </c>
      <c r="I364" s="5" t="str">
        <f t="shared" si="40"/>
        <v>Emfuleni</v>
      </c>
      <c r="J364" s="5" t="str">
        <f>'Cleaned Data'!D364</f>
        <v>Emfuleni Municipal Office</v>
      </c>
      <c r="K364" s="5" t="str">
        <f>'Cleaned Data'!E364</f>
        <v>Grace Fourie</v>
      </c>
      <c r="L364" s="6">
        <f>'Cleaned Data'!F364</f>
        <v>8810000000000</v>
      </c>
      <c r="M364" s="4">
        <f>'Cleaned Data'!G364</f>
        <v>32394</v>
      </c>
      <c r="N364" s="5" t="str">
        <f>'Cleaned Data'!H364</f>
        <v>Male</v>
      </c>
      <c r="O364" s="8" t="str">
        <f>'Cleaned Data'!I364</f>
        <v>None</v>
      </c>
      <c r="P364" s="5" t="str">
        <f>'Cleaned Data'!J364</f>
        <v>Ward 2</v>
      </c>
      <c r="Q364" s="5" t="str">
        <f t="shared" si="41"/>
        <v>Formal Settlement</v>
      </c>
      <c r="R364" s="5" t="str">
        <f>'Cleaned Data'!K364</f>
        <v>Foster Child Grant</v>
      </c>
      <c r="S364" s="5" t="str">
        <f>'Cleaned Data'!L364</f>
        <v>None</v>
      </c>
      <c r="T364" s="5" t="str">
        <f>'Cleaned Data'!M364</f>
        <v>Captured</v>
      </c>
      <c r="U364" s="5" t="str">
        <f>'Cleaned Data'!N364</f>
        <v>Q056</v>
      </c>
      <c r="V364" s="5" t="str">
        <f>'Cleaned Data'!O364</f>
        <v>Marius Mahlangu</v>
      </c>
      <c r="W364" s="4" t="str">
        <f>'Cleaned Data'!P364</f>
        <v>None</v>
      </c>
      <c r="X364" s="5" t="str">
        <f>'Cleaned Data'!Q364</f>
        <v>Record Incomplete - Contact Number Illegible On Form</v>
      </c>
    </row>
    <row r="365" spans="1:24" x14ac:dyDescent="0.3">
      <c r="A365" s="5" t="str">
        <f>'Cleaned Data'!A365</f>
        <v>SASSA-000348</v>
      </c>
      <c r="B365" s="4">
        <f>'Cleaned Data'!B365</f>
        <v>46020</v>
      </c>
      <c r="C365" s="6">
        <f t="shared" si="35"/>
        <v>29</v>
      </c>
      <c r="D365" s="6">
        <f t="shared" si="36"/>
        <v>12</v>
      </c>
      <c r="E365" s="6">
        <f t="shared" si="37"/>
        <v>2025</v>
      </c>
      <c r="F365" s="5" t="str">
        <f t="shared" si="38"/>
        <v>SASSA</v>
      </c>
      <c r="G365" s="5" t="str">
        <f>'Cleaned Data'!C365</f>
        <v>SASSA - Grant Application</v>
      </c>
      <c r="H365" s="5" t="str">
        <f t="shared" si="39"/>
        <v xml:space="preserve"> Grant Application</v>
      </c>
      <c r="I365" s="5" t="str">
        <f t="shared" si="40"/>
        <v>Meyerton</v>
      </c>
      <c r="J365" s="5" t="str">
        <f>'Cleaned Data'!D365</f>
        <v>Meyerton Municipal Office</v>
      </c>
      <c r="K365" s="5" t="str">
        <f>'Cleaned Data'!E365</f>
        <v>Willem Nkosi</v>
      </c>
      <c r="L365" s="6">
        <f>'Cleaned Data'!F365</f>
        <v>9200000000000</v>
      </c>
      <c r="M365" s="4">
        <f>'Cleaned Data'!G365</f>
        <v>33663</v>
      </c>
      <c r="N365" s="5" t="str">
        <f>'Cleaned Data'!H365</f>
        <v>Male</v>
      </c>
      <c r="O365" s="8" t="str">
        <f>'Cleaned Data'!I365</f>
        <v>083 834 3081</v>
      </c>
      <c r="P365" s="5" t="str">
        <f>'Cleaned Data'!J365</f>
        <v>Ward 7</v>
      </c>
      <c r="Q365" s="5" t="str">
        <f t="shared" si="41"/>
        <v>Formal Settlement</v>
      </c>
      <c r="R365" s="5" t="str">
        <f>'Cleaned Data'!K365</f>
        <v>Disability Grant</v>
      </c>
      <c r="S365" s="5" t="str">
        <f>'Cleaned Data'!L365</f>
        <v>Rejected</v>
      </c>
      <c r="T365" s="5" t="str">
        <f>'Cleaned Data'!M365</f>
        <v>Re-opened</v>
      </c>
      <c r="U365" s="5" t="str">
        <f>'Cleaned Data'!N365</f>
        <v>Q038</v>
      </c>
      <c r="V365" s="5" t="str">
        <f>'Cleaned Data'!O365</f>
        <v>Andries Swart</v>
      </c>
      <c r="W365" s="4" t="str">
        <f>'Cleaned Data'!P365</f>
        <v>None</v>
      </c>
      <c r="X365" s="5" t="str">
        <f>'Cleaned Data'!Q365</f>
        <v>Duplicate Application Found On System - Flagged</v>
      </c>
    </row>
    <row r="366" spans="1:24" x14ac:dyDescent="0.3">
      <c r="A366" s="5" t="str">
        <f>'Cleaned Data'!A366</f>
        <v>MUN-000551</v>
      </c>
      <c r="B366" s="4">
        <f>'Cleaned Data'!B366</f>
        <v>46003</v>
      </c>
      <c r="C366" s="6">
        <f t="shared" si="35"/>
        <v>12</v>
      </c>
      <c r="D366" s="6">
        <f t="shared" si="36"/>
        <v>12</v>
      </c>
      <c r="E366" s="6">
        <f t="shared" si="37"/>
        <v>2025</v>
      </c>
      <c r="F366" s="5" t="str">
        <f t="shared" si="38"/>
        <v>Municipal</v>
      </c>
      <c r="G366" s="5" t="str">
        <f>'Cleaned Data'!C366</f>
        <v>Municipal - Service Request</v>
      </c>
      <c r="H366" s="5" t="str">
        <f t="shared" si="39"/>
        <v xml:space="preserve"> Service Request</v>
      </c>
      <c r="I366" s="5" t="str">
        <f t="shared" si="40"/>
        <v>Evaton</v>
      </c>
      <c r="J366" s="5" t="str">
        <f>'Cleaned Data'!D366</f>
        <v>Evaton Sassa Office</v>
      </c>
      <c r="K366" s="5" t="str">
        <f>'Cleaned Data'!E366</f>
        <v>Refilwe Kruger</v>
      </c>
      <c r="L366" s="6" t="str">
        <f>'Cleaned Data'!F366</f>
        <v>None</v>
      </c>
      <c r="M366" s="4">
        <f>'Cleaned Data'!G366</f>
        <v>38064</v>
      </c>
      <c r="N366" s="5" t="str">
        <f>'Cleaned Data'!H366</f>
        <v>None</v>
      </c>
      <c r="O366" s="8" t="str">
        <f>'Cleaned Data'!I366</f>
        <v>074 898 6133</v>
      </c>
      <c r="P366" s="5" t="str">
        <f>'Cleaned Data'!J366</f>
        <v>Ward 12</v>
      </c>
      <c r="Q366" s="5" t="str">
        <f t="shared" si="41"/>
        <v>Formal Settlement</v>
      </c>
      <c r="R366" s="5" t="str">
        <f>'Cleaned Data'!K366</f>
        <v>None</v>
      </c>
      <c r="S366" s="5" t="str">
        <f>'Cleaned Data'!L366</f>
        <v>Approved</v>
      </c>
      <c r="T366" s="5" t="str">
        <f>'Cleaned Data'!M366</f>
        <v>Pending</v>
      </c>
      <c r="U366" s="5" t="str">
        <f>'Cleaned Data'!N366</f>
        <v>Q006</v>
      </c>
      <c r="V366" s="5" t="str">
        <f>'Cleaned Data'!O366</f>
        <v>Chris Meyer</v>
      </c>
      <c r="W366" s="4" t="str">
        <f>'Cleaned Data'!P366</f>
        <v>None</v>
      </c>
      <c r="X366" s="5" t="str">
        <f>'Cleaned Data'!Q366</f>
        <v>None</v>
      </c>
    </row>
    <row r="367" spans="1:24" x14ac:dyDescent="0.3">
      <c r="A367" s="5" t="str">
        <f>'Cleaned Data'!A367</f>
        <v>DHA-000553</v>
      </c>
      <c r="B367" s="4">
        <f>'Cleaned Data'!B367</f>
        <v>46214</v>
      </c>
      <c r="C367" s="6">
        <f t="shared" si="35"/>
        <v>11</v>
      </c>
      <c r="D367" s="6">
        <f t="shared" si="36"/>
        <v>7</v>
      </c>
      <c r="E367" s="6">
        <f t="shared" si="37"/>
        <v>2026</v>
      </c>
      <c r="F367" s="5" t="str">
        <f t="shared" si="38"/>
        <v>Home Affairs</v>
      </c>
      <c r="G367" s="5" t="str">
        <f>'Cleaned Data'!C367</f>
        <v>Home Affairs - ID Application</v>
      </c>
      <c r="H367" s="5" t="str">
        <f t="shared" si="39"/>
        <v xml:space="preserve"> ID Application</v>
      </c>
      <c r="I367" s="5" t="str">
        <f t="shared" si="40"/>
        <v>Sebokeng</v>
      </c>
      <c r="J367" s="5" t="str">
        <f>'Cleaned Data'!D367</f>
        <v>Sebokeng Sassa Office</v>
      </c>
      <c r="K367" s="5" t="str">
        <f>'Cleaned Data'!E367</f>
        <v>Tumelo Kruger</v>
      </c>
      <c r="L367" s="6">
        <f>'Cleaned Data'!F367</f>
        <v>5810000000000</v>
      </c>
      <c r="M367" s="4" t="str">
        <f>'Cleaned Data'!G367</f>
        <v>None</v>
      </c>
      <c r="N367" s="5" t="str">
        <f>'Cleaned Data'!H367</f>
        <v>Female</v>
      </c>
      <c r="O367" s="8" t="str">
        <f>'Cleaned Data'!I367</f>
        <v>077 748 0206</v>
      </c>
      <c r="P367" s="5" t="str">
        <f>'Cleaned Data'!J367</f>
        <v>Ward 8</v>
      </c>
      <c r="Q367" s="5" t="str">
        <f t="shared" si="41"/>
        <v>Formal Settlement</v>
      </c>
      <c r="R367" s="5" t="str">
        <f>'Cleaned Data'!K367</f>
        <v>None</v>
      </c>
      <c r="S367" s="5" t="str">
        <f>'Cleaned Data'!L367</f>
        <v>None</v>
      </c>
      <c r="T367" s="5" t="str">
        <f>'Cleaned Data'!M367</f>
        <v>Captured</v>
      </c>
      <c r="U367" s="5" t="str">
        <f>'Cleaned Data'!N367</f>
        <v>Q090</v>
      </c>
      <c r="V367" s="5" t="str">
        <f>'Cleaned Data'!O367</f>
        <v>Andries Nel</v>
      </c>
      <c r="W367" s="4" t="str">
        <f>'Cleaned Data'!P367</f>
        <v>None</v>
      </c>
      <c r="X367" s="5" t="str">
        <f>'Cleaned Data'!Q367</f>
        <v>Applicant Is A Minor, Guardian Present And Documented</v>
      </c>
    </row>
    <row r="368" spans="1:24" x14ac:dyDescent="0.3">
      <c r="A368" s="5" t="str">
        <f>'Cleaned Data'!A368</f>
        <v>MUN-000130</v>
      </c>
      <c r="B368" s="4" t="str">
        <f>'Cleaned Data'!B368</f>
        <v>None</v>
      </c>
      <c r="C368" s="6" t="str">
        <f t="shared" si="35"/>
        <v>None</v>
      </c>
      <c r="D368" s="6" t="str">
        <f t="shared" si="36"/>
        <v>None</v>
      </c>
      <c r="E368" s="6" t="str">
        <f t="shared" si="37"/>
        <v>None</v>
      </c>
      <c r="F368" s="5" t="str">
        <f t="shared" si="38"/>
        <v>Municipal</v>
      </c>
      <c r="G368" s="5" t="str">
        <f>'Cleaned Data'!C368</f>
        <v>Municipal - Service Request</v>
      </c>
      <c r="H368" s="5" t="str">
        <f t="shared" si="39"/>
        <v xml:space="preserve"> Service Request</v>
      </c>
      <c r="I368" s="5" t="str">
        <f t="shared" si="40"/>
        <v>Sasolburg</v>
      </c>
      <c r="J368" s="5" t="str">
        <f>'Cleaned Data'!D368</f>
        <v>Sasolburg Home Affairs</v>
      </c>
      <c r="K368" s="5" t="str">
        <f>'Cleaned Data'!E368</f>
        <v>Tumelo Van Der Merwe</v>
      </c>
      <c r="L368" s="6">
        <f>'Cleaned Data'!F368</f>
        <v>4600000000000</v>
      </c>
      <c r="M368" s="4">
        <f>'Cleaned Data'!G368</f>
        <v>16884</v>
      </c>
      <c r="N368" s="5" t="str">
        <f>'Cleaned Data'!H368</f>
        <v>Male</v>
      </c>
      <c r="O368" s="8" t="str">
        <f>'Cleaned Data'!I368</f>
        <v>None</v>
      </c>
      <c r="P368" s="5" t="str">
        <f>'Cleaned Data'!J368</f>
        <v>Ward 17</v>
      </c>
      <c r="Q368" s="5" t="str">
        <f t="shared" si="41"/>
        <v>Formal Settlement</v>
      </c>
      <c r="R368" s="5" t="str">
        <f>'Cleaned Data'!K368</f>
        <v>None</v>
      </c>
      <c r="S368" s="5" t="str">
        <f>'Cleaned Data'!L368</f>
        <v>Complete</v>
      </c>
      <c r="T368" s="5" t="str">
        <f>'Cleaned Data'!M368</f>
        <v>Closed</v>
      </c>
      <c r="U368" s="5" t="str">
        <f>'Cleaned Data'!N368</f>
        <v>Q143</v>
      </c>
      <c r="V368" s="5" t="str">
        <f>'Cleaned Data'!O368</f>
        <v>Zanele Coetzee</v>
      </c>
      <c r="W368" s="4" t="str">
        <f>'Cleaned Data'!P368</f>
        <v>None</v>
      </c>
      <c r="X368" s="5" t="str">
        <f>'Cleaned Data'!Q368</f>
        <v>Record Incomplete - Contact Number Illegible On Form</v>
      </c>
    </row>
    <row r="369" spans="1:24" x14ac:dyDescent="0.3">
      <c r="A369" s="5" t="str">
        <f>'Cleaned Data'!A369</f>
        <v>SASSA-000389</v>
      </c>
      <c r="B369" s="4">
        <f>'Cleaned Data'!B369</f>
        <v>46275</v>
      </c>
      <c r="C369" s="6">
        <f t="shared" si="35"/>
        <v>10</v>
      </c>
      <c r="D369" s="6">
        <f t="shared" si="36"/>
        <v>9</v>
      </c>
      <c r="E369" s="6">
        <f t="shared" si="37"/>
        <v>2026</v>
      </c>
      <c r="F369" s="5" t="str">
        <f t="shared" si="38"/>
        <v>SASSA</v>
      </c>
      <c r="G369" s="5" t="str">
        <f>'Cleaned Data'!C369</f>
        <v>SASSA - Grant Status Enquiry</v>
      </c>
      <c r="H369" s="5" t="str">
        <f t="shared" si="39"/>
        <v xml:space="preserve"> Grant Status Enquiry</v>
      </c>
      <c r="I369" s="5" t="str">
        <f t="shared" si="40"/>
        <v>Emfuleni</v>
      </c>
      <c r="J369" s="5" t="str">
        <f>'Cleaned Data'!D369</f>
        <v>Emfuleni Municipal Office</v>
      </c>
      <c r="K369" s="5" t="str">
        <f>'Cleaned Data'!E369</f>
        <v>Kagiso Kruger</v>
      </c>
      <c r="L369" s="6">
        <f>'Cleaned Data'!F369</f>
        <v>4700000000000</v>
      </c>
      <c r="M369" s="4">
        <f>'Cleaned Data'!G369</f>
        <v>17276</v>
      </c>
      <c r="N369" s="5" t="str">
        <f>'Cleaned Data'!H369</f>
        <v>Male</v>
      </c>
      <c r="O369" s="8" t="str">
        <f>'Cleaned Data'!I369</f>
        <v>066 603 4387</v>
      </c>
      <c r="P369" s="5" t="str">
        <f>'Cleaned Data'!J369</f>
        <v>Ward 16</v>
      </c>
      <c r="Q369" s="5" t="str">
        <f t="shared" si="41"/>
        <v>Formal Settlement</v>
      </c>
      <c r="R369" s="5" t="str">
        <f>'Cleaned Data'!K369</f>
        <v>None</v>
      </c>
      <c r="S369" s="5" t="str">
        <f>'Cleaned Data'!L369</f>
        <v>None</v>
      </c>
      <c r="T369" s="5" t="str">
        <f>'Cleaned Data'!M369</f>
        <v>Awaiting Documents</v>
      </c>
      <c r="U369" s="5" t="str">
        <f>'Cleaned Data'!N369</f>
        <v>Q136</v>
      </c>
      <c r="V369" s="5" t="str">
        <f>'Cleaned Data'!O369</f>
        <v>Busisiwe Swart</v>
      </c>
      <c r="W369" s="4" t="str">
        <f>'Cleaned Data'!P369</f>
        <v>None</v>
      </c>
      <c r="X369" s="5" t="str">
        <f>'Cleaned Data'!Q369</f>
        <v>Applicant Referred To Social Worker</v>
      </c>
    </row>
    <row r="370" spans="1:24" x14ac:dyDescent="0.3">
      <c r="A370" s="5" t="str">
        <f>'Cleaned Data'!A370</f>
        <v>DHA-000214</v>
      </c>
      <c r="B370" s="4">
        <f>'Cleaned Data'!B370</f>
        <v>46158</v>
      </c>
      <c r="C370" s="6">
        <f t="shared" si="35"/>
        <v>16</v>
      </c>
      <c r="D370" s="6">
        <f t="shared" si="36"/>
        <v>5</v>
      </c>
      <c r="E370" s="6">
        <f t="shared" si="37"/>
        <v>2026</v>
      </c>
      <c r="F370" s="5" t="str">
        <f t="shared" si="38"/>
        <v>Home Affairs</v>
      </c>
      <c r="G370" s="5" t="str">
        <f>'Cleaned Data'!C370</f>
        <v>Home Affairs - Birth Certificate</v>
      </c>
      <c r="H370" s="5" t="str">
        <f t="shared" si="39"/>
        <v xml:space="preserve"> Birth Certificate</v>
      </c>
      <c r="I370" s="5" t="str">
        <f t="shared" si="40"/>
        <v>Vanderbijlpark</v>
      </c>
      <c r="J370" s="5" t="str">
        <f>'Cleaned Data'!D370</f>
        <v>Vanderbijlpark Home Affairs</v>
      </c>
      <c r="K370" s="5" t="str">
        <f>'Cleaned Data'!E370</f>
        <v>Lindiwe Steyn</v>
      </c>
      <c r="L370" s="6" t="str">
        <f>'Cleaned Data'!F370</f>
        <v>ID not provided</v>
      </c>
      <c r="M370" s="4">
        <f>'Cleaned Data'!G370</f>
        <v>26102</v>
      </c>
      <c r="N370" s="5" t="str">
        <f>'Cleaned Data'!H370</f>
        <v>Female</v>
      </c>
      <c r="O370" s="8" t="str">
        <f>'Cleaned Data'!I370</f>
        <v>066 209 8714</v>
      </c>
      <c r="P370" s="5" t="str">
        <f>'Cleaned Data'!J370</f>
        <v>Ward 10</v>
      </c>
      <c r="Q370" s="5" t="str">
        <f t="shared" si="41"/>
        <v>Formal Settlement</v>
      </c>
      <c r="R370" s="5" t="str">
        <f>'Cleaned Data'!K370</f>
        <v>None</v>
      </c>
      <c r="S370" s="5" t="str">
        <f>'Cleaned Data'!L370</f>
        <v>Under Review</v>
      </c>
      <c r="T370" s="5" t="str">
        <f>'Cleaned Data'!M370</f>
        <v>Resolved</v>
      </c>
      <c r="U370" s="5" t="str">
        <f>'Cleaned Data'!N370</f>
        <v>Q264</v>
      </c>
      <c r="V370" s="5" t="str">
        <f>'Cleaned Data'!O370</f>
        <v>Werner Swart</v>
      </c>
      <c r="W370" s="4" t="str">
        <f>'Cleaned Data'!P370</f>
        <v>None</v>
      </c>
      <c r="X370" s="5" t="str">
        <f>'Cleaned Data'!Q370</f>
        <v>Interpreter Required - Assisted In Sesotho</v>
      </c>
    </row>
    <row r="371" spans="1:24" x14ac:dyDescent="0.3">
      <c r="A371" s="5" t="str">
        <f>'Cleaned Data'!A371</f>
        <v>SASSA-000293</v>
      </c>
      <c r="B371" s="4">
        <f>'Cleaned Data'!B371</f>
        <v>46141</v>
      </c>
      <c r="C371" s="6">
        <f t="shared" si="35"/>
        <v>29</v>
      </c>
      <c r="D371" s="6">
        <f t="shared" si="36"/>
        <v>4</v>
      </c>
      <c r="E371" s="6">
        <f t="shared" si="37"/>
        <v>2026</v>
      </c>
      <c r="F371" s="5" t="str">
        <f t="shared" si="38"/>
        <v>SASSA</v>
      </c>
      <c r="G371" s="5" t="str">
        <f>'Cleaned Data'!C371</f>
        <v>SASSA - Grant Application</v>
      </c>
      <c r="H371" s="5" t="str">
        <f t="shared" si="39"/>
        <v xml:space="preserve"> Grant Application</v>
      </c>
      <c r="I371" s="5" t="str">
        <f t="shared" si="40"/>
        <v>Emfuleni</v>
      </c>
      <c r="J371" s="5" t="str">
        <f>'Cleaned Data'!D371</f>
        <v>Emfuleni Municipal Office</v>
      </c>
      <c r="K371" s="5" t="str">
        <f>'Cleaned Data'!E371</f>
        <v>Bongani Radebe</v>
      </c>
      <c r="L371" s="6">
        <f>'Cleaned Data'!F371</f>
        <v>6900000000000</v>
      </c>
      <c r="M371" s="4">
        <f>'Cleaned Data'!G371</f>
        <v>25259</v>
      </c>
      <c r="N371" s="5" t="str">
        <f>'Cleaned Data'!H371</f>
        <v>Female</v>
      </c>
      <c r="O371" s="8" t="str">
        <f>'Cleaned Data'!I371</f>
        <v>082 475 6037</v>
      </c>
      <c r="P371" s="5" t="str">
        <f>'Cleaned Data'!J371</f>
        <v>Ward 15</v>
      </c>
      <c r="Q371" s="5" t="str">
        <f t="shared" si="41"/>
        <v>Formal Settlement</v>
      </c>
      <c r="R371" s="5" t="str">
        <f>'Cleaned Data'!K371</f>
        <v>Foster Child Grant</v>
      </c>
      <c r="S371" s="5" t="str">
        <f>'Cleaned Data'!L371</f>
        <v>Under Review</v>
      </c>
      <c r="T371" s="5" t="str">
        <f>'Cleaned Data'!M371</f>
        <v>Captured</v>
      </c>
      <c r="U371" s="5" t="str">
        <f>'Cleaned Data'!N371</f>
        <v>Q010</v>
      </c>
      <c r="V371" s="5" t="str">
        <f>'Cleaned Data'!O371</f>
        <v>Lerato Meyer</v>
      </c>
      <c r="W371" s="4" t="str">
        <f>'Cleaned Data'!P371</f>
        <v>None</v>
      </c>
      <c r="X371" s="5" t="str">
        <f>'Cleaned Data'!Q371</f>
        <v>Applicant Is A Minor, Guardian Present And Documented</v>
      </c>
    </row>
    <row r="372" spans="1:24" x14ac:dyDescent="0.3">
      <c r="A372" s="5" t="str">
        <f>'Cleaned Data'!A372</f>
        <v>SASSA-000681</v>
      </c>
      <c r="B372" s="4">
        <f>'Cleaned Data'!B372</f>
        <v>46060</v>
      </c>
      <c r="C372" s="6">
        <f t="shared" si="35"/>
        <v>7</v>
      </c>
      <c r="D372" s="6">
        <f t="shared" si="36"/>
        <v>2</v>
      </c>
      <c r="E372" s="6">
        <f t="shared" si="37"/>
        <v>2026</v>
      </c>
      <c r="F372" s="5" t="str">
        <f t="shared" si="38"/>
        <v>SASSA</v>
      </c>
      <c r="G372" s="5" t="str">
        <f>'Cleaned Data'!C372</f>
        <v>SASSA - Grant Status Enquiry</v>
      </c>
      <c r="H372" s="5" t="str">
        <f t="shared" si="39"/>
        <v xml:space="preserve"> Grant Status Enquiry</v>
      </c>
      <c r="I372" s="5" t="str">
        <f t="shared" si="40"/>
        <v>Evaton</v>
      </c>
      <c r="J372" s="5" t="str">
        <f>'Cleaned Data'!D372</f>
        <v>Evaton Sassa Office</v>
      </c>
      <c r="K372" s="5" t="str">
        <f>'Cleaned Data'!E372</f>
        <v>Thabo Botha</v>
      </c>
      <c r="L372" s="6">
        <f>'Cleaned Data'!F372</f>
        <v>5100000000000</v>
      </c>
      <c r="M372" s="4">
        <f>'Cleaned Data'!G372</f>
        <v>18783</v>
      </c>
      <c r="N372" s="5" t="str">
        <f>'Cleaned Data'!H372</f>
        <v>Female</v>
      </c>
      <c r="O372" s="8" t="str">
        <f>'Cleaned Data'!I372</f>
        <v>079 393 9582</v>
      </c>
      <c r="P372" s="5" t="str">
        <f>'Cleaned Data'!J372</f>
        <v>Ward 15</v>
      </c>
      <c r="Q372" s="5" t="str">
        <f t="shared" si="41"/>
        <v>Formal Settlement</v>
      </c>
      <c r="R372" s="5" t="str">
        <f>'Cleaned Data'!K372</f>
        <v>Foster Child Grant</v>
      </c>
      <c r="S372" s="5" t="str">
        <f>'Cleaned Data'!L372</f>
        <v>Incomplete - Missing ID Copy</v>
      </c>
      <c r="T372" s="5" t="str">
        <f>'Cleaned Data'!M372</f>
        <v>Captured</v>
      </c>
      <c r="U372" s="5" t="str">
        <f>'Cleaned Data'!N372</f>
        <v>Q063</v>
      </c>
      <c r="V372" s="5" t="str">
        <f>'Cleaned Data'!O372</f>
        <v>Palesa Radebe</v>
      </c>
      <c r="W372" s="4">
        <f>'Cleaned Data'!P372</f>
        <v>46227</v>
      </c>
      <c r="X372" s="5" t="str">
        <f>'Cleaned Data'!Q372</f>
        <v>System Offline - Captured Manually, Will Upload Later</v>
      </c>
    </row>
    <row r="373" spans="1:24" x14ac:dyDescent="0.3">
      <c r="A373" s="5" t="str">
        <f>'Cleaned Data'!A373</f>
        <v>CLN-000604</v>
      </c>
      <c r="B373" s="4">
        <f>'Cleaned Data'!B373</f>
        <v>45986</v>
      </c>
      <c r="C373" s="6">
        <f t="shared" si="35"/>
        <v>25</v>
      </c>
      <c r="D373" s="6">
        <f t="shared" si="36"/>
        <v>11</v>
      </c>
      <c r="E373" s="6">
        <f t="shared" si="37"/>
        <v>2025</v>
      </c>
      <c r="F373" s="5" t="str">
        <f t="shared" si="38"/>
        <v>Clinic</v>
      </c>
      <c r="G373" s="5" t="str">
        <f>'Cleaned Data'!C373</f>
        <v>Clinic - General Consultation</v>
      </c>
      <c r="H373" s="5" t="str">
        <f t="shared" si="39"/>
        <v xml:space="preserve"> General Consultation</v>
      </c>
      <c r="I373" s="5" t="str">
        <f t="shared" si="40"/>
        <v>Meyerton</v>
      </c>
      <c r="J373" s="5" t="str">
        <f>'Cleaned Data'!D373</f>
        <v>Meyerton Municipal Office</v>
      </c>
      <c r="K373" s="5" t="str">
        <f>'Cleaned Data'!E373</f>
        <v>Johannes Fourie</v>
      </c>
      <c r="L373" s="6">
        <f>'Cleaned Data'!F373</f>
        <v>91031195201</v>
      </c>
      <c r="M373" s="4">
        <f>'Cleaned Data'!G373</f>
        <v>33308</v>
      </c>
      <c r="N373" s="5" t="str">
        <f>'Cleaned Data'!H373</f>
        <v>Male</v>
      </c>
      <c r="O373" s="8" t="str">
        <f>'Cleaned Data'!I373</f>
        <v>077 431 9509</v>
      </c>
      <c r="P373" s="5" t="str">
        <f>'Cleaned Data'!J373</f>
        <v>Ward 13</v>
      </c>
      <c r="Q373" s="5" t="str">
        <f t="shared" si="41"/>
        <v>Formal Settlement</v>
      </c>
      <c r="R373" s="5" t="str">
        <f>'Cleaned Data'!K373</f>
        <v>None</v>
      </c>
      <c r="S373" s="5" t="str">
        <f>'Cleaned Data'!L373</f>
        <v>Complete</v>
      </c>
      <c r="T373" s="5" t="str">
        <f>'Cleaned Data'!M373</f>
        <v>Escalated</v>
      </c>
      <c r="U373" s="5" t="str">
        <f>'Cleaned Data'!N373</f>
        <v>Q192</v>
      </c>
      <c r="V373" s="5" t="str">
        <f>'Cleaned Data'!O373</f>
        <v>Marius Khumalo</v>
      </c>
      <c r="W373" s="4" t="str">
        <f>'Cleaned Data'!P373</f>
        <v>None</v>
      </c>
      <c r="X373" s="5" t="str">
        <f>'Cleaned Data'!Q373</f>
        <v>Home Affairs System Down For Maintenance During Visit</v>
      </c>
    </row>
    <row r="374" spans="1:24" x14ac:dyDescent="0.3">
      <c r="A374" s="5" t="str">
        <f>'Cleaned Data'!A374</f>
        <v>CLN-000628</v>
      </c>
      <c r="B374" s="4">
        <f>'Cleaned Data'!B374</f>
        <v>46087</v>
      </c>
      <c r="C374" s="6">
        <f t="shared" si="35"/>
        <v>6</v>
      </c>
      <c r="D374" s="6">
        <f t="shared" si="36"/>
        <v>3</v>
      </c>
      <c r="E374" s="6">
        <f t="shared" si="37"/>
        <v>2026</v>
      </c>
      <c r="F374" s="5" t="str">
        <f t="shared" si="38"/>
        <v>Clinic</v>
      </c>
      <c r="G374" s="5" t="str">
        <f>'Cleaned Data'!C374</f>
        <v>Clinic - General Consultation</v>
      </c>
      <c r="H374" s="5" t="str">
        <f t="shared" si="39"/>
        <v xml:space="preserve"> General Consultation</v>
      </c>
      <c r="I374" s="5" t="str">
        <f t="shared" si="40"/>
        <v>Emfuleni</v>
      </c>
      <c r="J374" s="5" t="str">
        <f>'Cleaned Data'!D374</f>
        <v>Emfuleni Municipal Office</v>
      </c>
      <c r="K374" s="5" t="str">
        <f>'Cleaned Data'!E374</f>
        <v>Mandla Botha</v>
      </c>
      <c r="L374" s="6" t="str">
        <f>'Cleaned Data'!F374</f>
        <v>None</v>
      </c>
      <c r="M374" s="4">
        <f>'Cleaned Data'!G374</f>
        <v>26035</v>
      </c>
      <c r="N374" s="5" t="str">
        <f>'Cleaned Data'!H374</f>
        <v>None</v>
      </c>
      <c r="O374" s="8" t="str">
        <f>'Cleaned Data'!I374</f>
        <v>079 848 6046</v>
      </c>
      <c r="P374" s="5" t="str">
        <f>'Cleaned Data'!J374</f>
        <v>Ward 21</v>
      </c>
      <c r="Q374" s="5" t="str">
        <f t="shared" si="41"/>
        <v>Formal Settlement</v>
      </c>
      <c r="R374" s="5" t="str">
        <f>'Cleaned Data'!K374</f>
        <v>None</v>
      </c>
      <c r="S374" s="5" t="str">
        <f>'Cleaned Data'!L374</f>
        <v>Complete</v>
      </c>
      <c r="T374" s="5" t="str">
        <f>'Cleaned Data'!M374</f>
        <v>Re-opened</v>
      </c>
      <c r="U374" s="5" t="str">
        <f>'Cleaned Data'!N374</f>
        <v>Q291</v>
      </c>
      <c r="V374" s="5" t="str">
        <f>'Cleaned Data'!O374</f>
        <v>Werner Sithole</v>
      </c>
      <c r="W374" s="4" t="str">
        <f>'Cleaned Data'!P374</f>
        <v>None</v>
      </c>
      <c r="X374" s="5" t="str">
        <f>'Cleaned Data'!Q374</f>
        <v>Urgent Case - Fast-Tracked Per Supervisor Approval</v>
      </c>
    </row>
    <row r="375" spans="1:24" x14ac:dyDescent="0.3">
      <c r="A375" s="5" t="str">
        <f>'Cleaned Data'!A375</f>
        <v>DHA-001057</v>
      </c>
      <c r="B375" s="4">
        <f>'Cleaned Data'!B375</f>
        <v>46006</v>
      </c>
      <c r="C375" s="6">
        <f t="shared" si="35"/>
        <v>15</v>
      </c>
      <c r="D375" s="6">
        <f t="shared" si="36"/>
        <v>12</v>
      </c>
      <c r="E375" s="6">
        <f t="shared" si="37"/>
        <v>2025</v>
      </c>
      <c r="F375" s="5" t="str">
        <f t="shared" si="38"/>
        <v>Home Affairs</v>
      </c>
      <c r="G375" s="5" t="str">
        <f>'Cleaned Data'!C375</f>
        <v>Home Affairs - Birth Certificate</v>
      </c>
      <c r="H375" s="5" t="str">
        <f t="shared" si="39"/>
        <v xml:space="preserve"> Birth Certificate</v>
      </c>
      <c r="I375" s="5" t="str">
        <f t="shared" si="40"/>
        <v>Emfuleni</v>
      </c>
      <c r="J375" s="5" t="str">
        <f>'Cleaned Data'!D375</f>
        <v>Emfuleni Municipal Office</v>
      </c>
      <c r="K375" s="5" t="str">
        <f>'Cleaned Data'!E375</f>
        <v>Marie Steyn</v>
      </c>
      <c r="L375" s="6">
        <f>'Cleaned Data'!F375</f>
        <v>5300000000000</v>
      </c>
      <c r="M375" s="4">
        <f>'Cleaned Data'!G375</f>
        <v>19407</v>
      </c>
      <c r="N375" s="5" t="str">
        <f>'Cleaned Data'!H375</f>
        <v>Female</v>
      </c>
      <c r="O375" s="8" t="str">
        <f>'Cleaned Data'!I375</f>
        <v>078 571 6319</v>
      </c>
      <c r="P375" s="5" t="str">
        <f>'Cleaned Data'!J375</f>
        <v>Ward 22</v>
      </c>
      <c r="Q375" s="5" t="str">
        <f t="shared" si="41"/>
        <v>Formal Settlement</v>
      </c>
      <c r="R375" s="5" t="str">
        <f>'Cleaned Data'!K375</f>
        <v>None</v>
      </c>
      <c r="S375" s="5" t="str">
        <f>'Cleaned Data'!L375</f>
        <v>None</v>
      </c>
      <c r="T375" s="5" t="str">
        <f>'Cleaned Data'!M375</f>
        <v>Closed</v>
      </c>
      <c r="U375" s="5" t="str">
        <f>'Cleaned Data'!N375</f>
        <v>Q214</v>
      </c>
      <c r="V375" s="5" t="str">
        <f>'Cleaned Data'!O375</f>
        <v>Werner Swart</v>
      </c>
      <c r="W375" s="4" t="str">
        <f>'Cleaned Data'!P375</f>
        <v>None</v>
      </c>
      <c r="X375" s="5" t="str">
        <f>'Cleaned Data'!Q375</f>
        <v>None</v>
      </c>
    </row>
    <row r="376" spans="1:24" x14ac:dyDescent="0.3">
      <c r="A376" s="5" t="str">
        <f>'Cleaned Data'!A376</f>
        <v>SASSA-000283</v>
      </c>
      <c r="B376" s="4">
        <f>'Cleaned Data'!B376</f>
        <v>46358</v>
      </c>
      <c r="C376" s="6">
        <f t="shared" si="35"/>
        <v>2</v>
      </c>
      <c r="D376" s="6">
        <f t="shared" si="36"/>
        <v>12</v>
      </c>
      <c r="E376" s="6">
        <f t="shared" si="37"/>
        <v>2026</v>
      </c>
      <c r="F376" s="5" t="str">
        <f t="shared" si="38"/>
        <v>SASSA</v>
      </c>
      <c r="G376" s="5" t="str">
        <f>'Cleaned Data'!C376</f>
        <v>SASSA - Grant Application</v>
      </c>
      <c r="H376" s="5" t="str">
        <f t="shared" si="39"/>
        <v xml:space="preserve"> Grant Application</v>
      </c>
      <c r="I376" s="5" t="str">
        <f t="shared" si="40"/>
        <v>Vanderbijlpark</v>
      </c>
      <c r="J376" s="5" t="str">
        <f>'Cleaned Data'!D376</f>
        <v>Vanderbijlpark Home Affairs</v>
      </c>
      <c r="K376" s="5" t="str">
        <f>'Cleaned Data'!E376</f>
        <v>Sizwe Van Der Merwe</v>
      </c>
      <c r="L376" s="6">
        <f>'Cleaned Data'!F376</f>
        <v>4010000000000</v>
      </c>
      <c r="M376" s="4">
        <f>'Cleaned Data'!G376</f>
        <v>14916</v>
      </c>
      <c r="N376" s="5" t="str">
        <f>'Cleaned Data'!H376</f>
        <v>Male</v>
      </c>
      <c r="O376" s="8" t="str">
        <f>'Cleaned Data'!I376</f>
        <v>077 354 1752</v>
      </c>
      <c r="P376" s="5" t="str">
        <f>'Cleaned Data'!J376</f>
        <v>Ward 5</v>
      </c>
      <c r="Q376" s="5" t="str">
        <f t="shared" si="41"/>
        <v>Formal Settlement</v>
      </c>
      <c r="R376" s="5" t="str">
        <f>'Cleaned Data'!K376</f>
        <v>None</v>
      </c>
      <c r="S376" s="5" t="str">
        <f>'Cleaned Data'!L376</f>
        <v>Complete</v>
      </c>
      <c r="T376" s="5" t="str">
        <f>'Cleaned Data'!M376</f>
        <v>Resolved</v>
      </c>
      <c r="U376" s="5" t="str">
        <f>'Cleaned Data'!N376</f>
        <v>Q008</v>
      </c>
      <c r="V376" s="5" t="str">
        <f>'Cleaned Data'!O376</f>
        <v>Busisiwe Mahlangu</v>
      </c>
      <c r="W376" s="4" t="str">
        <f>'Cleaned Data'!P376</f>
        <v>None</v>
      </c>
      <c r="X376" s="5" t="str">
        <f>'Cleaned Data'!Q376</f>
        <v>None</v>
      </c>
    </row>
    <row r="377" spans="1:24" x14ac:dyDescent="0.3">
      <c r="A377" s="5" t="str">
        <f>'Cleaned Data'!A377</f>
        <v>DHA-000700</v>
      </c>
      <c r="B377" s="4">
        <f>'Cleaned Data'!B377</f>
        <v>46213</v>
      </c>
      <c r="C377" s="6">
        <f t="shared" si="35"/>
        <v>10</v>
      </c>
      <c r="D377" s="6">
        <f t="shared" si="36"/>
        <v>7</v>
      </c>
      <c r="E377" s="6">
        <f t="shared" si="37"/>
        <v>2026</v>
      </c>
      <c r="F377" s="5" t="str">
        <f t="shared" si="38"/>
        <v>Home Affairs</v>
      </c>
      <c r="G377" s="5" t="str">
        <f>'Cleaned Data'!C377</f>
        <v>Home Affairs - Birth Certificate</v>
      </c>
      <c r="H377" s="5" t="str">
        <f t="shared" si="39"/>
        <v xml:space="preserve"> Birth Certificate</v>
      </c>
      <c r="I377" s="5" t="str">
        <f t="shared" si="40"/>
        <v>Sharpeville</v>
      </c>
      <c r="J377" s="5" t="str">
        <f>'Cleaned Data'!D377</f>
        <v>Sharpeville Clinic</v>
      </c>
      <c r="K377" s="5" t="str">
        <f>'Cleaned Data'!E377</f>
        <v>Sipho Steyn</v>
      </c>
      <c r="L377" s="6">
        <f>'Cleaned Data'!F377</f>
        <v>9810000000000</v>
      </c>
      <c r="M377" s="4">
        <f>'Cleaned Data'!G377</f>
        <v>35941</v>
      </c>
      <c r="N377" s="5" t="str">
        <f>'Cleaned Data'!H377</f>
        <v>Female</v>
      </c>
      <c r="O377" s="8" t="str">
        <f>'Cleaned Data'!I377</f>
        <v>060 778 7428</v>
      </c>
      <c r="P377" s="5" t="str">
        <f>'Cleaned Data'!J377</f>
        <v>Ward 4</v>
      </c>
      <c r="Q377" s="5" t="str">
        <f t="shared" si="41"/>
        <v>Formal Settlement</v>
      </c>
      <c r="R377" s="5" t="str">
        <f>'Cleaned Data'!K377</f>
        <v>None</v>
      </c>
      <c r="S377" s="5" t="str">
        <f>'Cleaned Data'!L377</f>
        <v>None</v>
      </c>
      <c r="T377" s="5" t="str">
        <f>'Cleaned Data'!M377</f>
        <v>Pending</v>
      </c>
      <c r="U377" s="5" t="str">
        <f>'Cleaned Data'!N377</f>
        <v>Q007</v>
      </c>
      <c r="V377" s="5" t="str">
        <f>'Cleaned Data'!O377</f>
        <v>Lerato Meyer</v>
      </c>
      <c r="W377" s="4" t="str">
        <f>'Cleaned Data'!P377</f>
        <v>None</v>
      </c>
      <c r="X377" s="5" t="str">
        <f>'Cleaned Data'!Q377</f>
        <v>Applicant Is A Minor, Guardian Present And Documented</v>
      </c>
    </row>
    <row r="378" spans="1:24" x14ac:dyDescent="0.3">
      <c r="A378" s="5" t="str">
        <f>'Cleaned Data'!A378</f>
        <v>CLN-001039</v>
      </c>
      <c r="B378" s="4">
        <f>'Cleaned Data'!B378</f>
        <v>46113</v>
      </c>
      <c r="C378" s="6">
        <f t="shared" si="35"/>
        <v>1</v>
      </c>
      <c r="D378" s="6">
        <f t="shared" si="36"/>
        <v>4</v>
      </c>
      <c r="E378" s="6">
        <f t="shared" si="37"/>
        <v>2026</v>
      </c>
      <c r="F378" s="5" t="str">
        <f t="shared" si="38"/>
        <v>Clinic</v>
      </c>
      <c r="G378" s="5" t="str">
        <f>'Cleaned Data'!C378</f>
        <v>Clinic - Chronic Medication Collection</v>
      </c>
      <c r="H378" s="5" t="str">
        <f t="shared" si="39"/>
        <v xml:space="preserve"> Chronic Medication Collection</v>
      </c>
      <c r="I378" s="5" t="str">
        <f t="shared" si="40"/>
        <v>Vereeniging</v>
      </c>
      <c r="J378" s="5" t="str">
        <f>'Cleaned Data'!D378</f>
        <v>Vereeniging Home Affairs</v>
      </c>
      <c r="K378" s="5" t="str">
        <f>'Cleaned Data'!E378</f>
        <v>Kagiso Mokoena</v>
      </c>
      <c r="L378" s="6">
        <f>'Cleaned Data'!F378</f>
        <v>9510000000000</v>
      </c>
      <c r="M378" s="4">
        <f>'Cleaned Data'!G378</f>
        <v>35058</v>
      </c>
      <c r="N378" s="5" t="str">
        <f>'Cleaned Data'!H378</f>
        <v>Male</v>
      </c>
      <c r="O378" s="8" t="str">
        <f>'Cleaned Data'!I378</f>
        <v>066 552 2687</v>
      </c>
      <c r="P378" s="5" t="str">
        <f>'Cleaned Data'!J378</f>
        <v>Ward 11</v>
      </c>
      <c r="Q378" s="5" t="str">
        <f t="shared" si="41"/>
        <v>Formal Settlement</v>
      </c>
      <c r="R378" s="5" t="str">
        <f>'Cleaned Data'!K378</f>
        <v>None</v>
      </c>
      <c r="S378" s="5" t="str">
        <f>'Cleaned Data'!L378</f>
        <v>Awaiting Home Affairs Confirmation</v>
      </c>
      <c r="T378" s="5" t="str">
        <f>'Cleaned Data'!M378</f>
        <v>Captured</v>
      </c>
      <c r="U378" s="5" t="str">
        <f>'Cleaned Data'!N378</f>
        <v>Q271</v>
      </c>
      <c r="V378" s="5" t="str">
        <f>'Cleaned Data'!O378</f>
        <v>Lerato Nel</v>
      </c>
      <c r="W378" s="4">
        <f>'Cleaned Data'!P378</f>
        <v>46056</v>
      </c>
      <c r="X378" s="5" t="str">
        <f>'Cleaned Data'!Q378</f>
        <v>Incorrect ID Number Provided Initially, Corrected</v>
      </c>
    </row>
    <row r="379" spans="1:24" x14ac:dyDescent="0.3">
      <c r="A379" s="5" t="str">
        <f>'Cleaned Data'!A379</f>
        <v>CLN-000584</v>
      </c>
      <c r="B379" s="4">
        <f>'Cleaned Data'!B379</f>
        <v>46148</v>
      </c>
      <c r="C379" s="6">
        <f t="shared" si="35"/>
        <v>6</v>
      </c>
      <c r="D379" s="6">
        <f t="shared" si="36"/>
        <v>5</v>
      </c>
      <c r="E379" s="6">
        <f t="shared" si="37"/>
        <v>2026</v>
      </c>
      <c r="F379" s="5" t="str">
        <f t="shared" si="38"/>
        <v>Clinic</v>
      </c>
      <c r="G379" s="5" t="str">
        <f>'Cleaned Data'!C379</f>
        <v>Clinic - General Consultation</v>
      </c>
      <c r="H379" s="5" t="str">
        <f t="shared" si="39"/>
        <v xml:space="preserve"> General Consultation</v>
      </c>
      <c r="I379" s="5" t="str">
        <f t="shared" si="40"/>
        <v>Sebokeng</v>
      </c>
      <c r="J379" s="5" t="str">
        <f>'Cleaned Data'!D379</f>
        <v>Sebokeng Sassa Office</v>
      </c>
      <c r="K379" s="5" t="str">
        <f>'Cleaned Data'!E379</f>
        <v>Marie Mahlangu</v>
      </c>
      <c r="L379" s="6" t="str">
        <f>'Cleaned Data'!F379</f>
        <v>None</v>
      </c>
      <c r="M379" s="4">
        <f>'Cleaned Data'!G379</f>
        <v>29119</v>
      </c>
      <c r="N379" s="5" t="str">
        <f>'Cleaned Data'!H379</f>
        <v>Male</v>
      </c>
      <c r="O379" s="8" t="str">
        <f>'Cleaned Data'!I379</f>
        <v>076 336 2391</v>
      </c>
      <c r="P379" s="5" t="str">
        <f>'Cleaned Data'!J379</f>
        <v>Ward 23</v>
      </c>
      <c r="Q379" s="5" t="str">
        <f t="shared" si="41"/>
        <v>Formal Settlement</v>
      </c>
      <c r="R379" s="5" t="str">
        <f>'Cleaned Data'!K379</f>
        <v>None</v>
      </c>
      <c r="S379" s="5" t="str">
        <f>'Cleaned Data'!L379</f>
        <v>Incomplete - Missing Proof Of Residence</v>
      </c>
      <c r="T379" s="5" t="str">
        <f>'Cleaned Data'!M379</f>
        <v>Pending</v>
      </c>
      <c r="U379" s="5" t="str">
        <f>'Cleaned Data'!N379</f>
        <v>Q239</v>
      </c>
      <c r="V379" s="5" t="str">
        <f>'Cleaned Data'!O379</f>
        <v>Busisiwe Radebe</v>
      </c>
      <c r="W379" s="4" t="str">
        <f>'Cleaned Data'!P379</f>
        <v>None</v>
      </c>
      <c r="X379" s="5" t="str">
        <f>'Cleaned Data'!Q379</f>
        <v>Applicant Did Not Bring Required Supporting Documents</v>
      </c>
    </row>
    <row r="380" spans="1:24" x14ac:dyDescent="0.3">
      <c r="A380" s="5" t="str">
        <f>'Cleaned Data'!A380</f>
        <v>SASSA-001047</v>
      </c>
      <c r="B380" s="4">
        <f>'Cleaned Data'!B380</f>
        <v>46234</v>
      </c>
      <c r="C380" s="6">
        <f t="shared" si="35"/>
        <v>31</v>
      </c>
      <c r="D380" s="6">
        <f t="shared" si="36"/>
        <v>7</v>
      </c>
      <c r="E380" s="6">
        <f t="shared" si="37"/>
        <v>2026</v>
      </c>
      <c r="F380" s="5" t="str">
        <f t="shared" si="38"/>
        <v>SASSA</v>
      </c>
      <c r="G380" s="5" t="str">
        <f>'Cleaned Data'!C380</f>
        <v>SASSA - Grant Application</v>
      </c>
      <c r="H380" s="5" t="str">
        <f t="shared" si="39"/>
        <v xml:space="preserve"> Grant Application</v>
      </c>
      <c r="I380" s="5" t="str">
        <f t="shared" si="40"/>
        <v>Evaton</v>
      </c>
      <c r="J380" s="5" t="str">
        <f>'Cleaned Data'!D380</f>
        <v>Evaton Sassa Office</v>
      </c>
      <c r="K380" s="5" t="str">
        <f>'Cleaned Data'!E380</f>
        <v>Johannes Nkosi</v>
      </c>
      <c r="L380" s="6">
        <f>'Cleaned Data'!F380</f>
        <v>8700000000000</v>
      </c>
      <c r="M380" s="4">
        <f>'Cleaned Data'!G380</f>
        <v>31797</v>
      </c>
      <c r="N380" s="5" t="str">
        <f>'Cleaned Data'!H380</f>
        <v>Male</v>
      </c>
      <c r="O380" s="8" t="str">
        <f>'Cleaned Data'!I380</f>
        <v>075 319 1888</v>
      </c>
      <c r="P380" s="5" t="str">
        <f>'Cleaned Data'!J380</f>
        <v>Ward 18</v>
      </c>
      <c r="Q380" s="5" t="str">
        <f t="shared" si="41"/>
        <v>Formal Settlement</v>
      </c>
      <c r="R380" s="5" t="str">
        <f>'Cleaned Data'!K380</f>
        <v>Care Dependency Grant</v>
      </c>
      <c r="S380" s="5" t="str">
        <f>'Cleaned Data'!L380</f>
        <v>Pending Verification</v>
      </c>
      <c r="T380" s="5" t="str">
        <f>'Cleaned Data'!M380</f>
        <v>Captured</v>
      </c>
      <c r="U380" s="5" t="str">
        <f>'Cleaned Data'!N380</f>
        <v>Q045</v>
      </c>
      <c r="V380" s="5" t="str">
        <f>'Cleaned Data'!O380</f>
        <v>Marius Sithole</v>
      </c>
      <c r="W380" s="4">
        <f>'Cleaned Data'!P380</f>
        <v>46244</v>
      </c>
      <c r="X380" s="5" t="str">
        <f>'Cleaned Data'!Q380</f>
        <v>None</v>
      </c>
    </row>
    <row r="381" spans="1:24" x14ac:dyDescent="0.3">
      <c r="A381" s="5" t="str">
        <f>'Cleaned Data'!A381</f>
        <v>SASSA-000612</v>
      </c>
      <c r="B381" s="4">
        <f>'Cleaned Data'!B381</f>
        <v>46006</v>
      </c>
      <c r="C381" s="6">
        <f t="shared" si="35"/>
        <v>15</v>
      </c>
      <c r="D381" s="6">
        <f t="shared" si="36"/>
        <v>12</v>
      </c>
      <c r="E381" s="6">
        <f t="shared" si="37"/>
        <v>2025</v>
      </c>
      <c r="F381" s="5" t="str">
        <f t="shared" si="38"/>
        <v>SASSA</v>
      </c>
      <c r="G381" s="5" t="str">
        <f>'Cleaned Data'!C381</f>
        <v>SASSA - Grant Application</v>
      </c>
      <c r="H381" s="5" t="str">
        <f t="shared" si="39"/>
        <v xml:space="preserve"> Grant Application</v>
      </c>
      <c r="I381" s="5" t="str">
        <f t="shared" si="40"/>
        <v>Boipatong</v>
      </c>
      <c r="J381" s="5" t="str">
        <f>'Cleaned Data'!D381</f>
        <v>Boipatong Clinic</v>
      </c>
      <c r="K381" s="5" t="str">
        <f>'Cleaned Data'!E381</f>
        <v>Sipho Sithole</v>
      </c>
      <c r="L381" s="6">
        <f>'Cleaned Data'!F381</f>
        <v>7810000000000</v>
      </c>
      <c r="M381" s="4">
        <f>'Cleaned Data'!G381</f>
        <v>28832</v>
      </c>
      <c r="N381" s="5" t="str">
        <f>'Cleaned Data'!H381</f>
        <v>Male</v>
      </c>
      <c r="O381" s="8" t="str">
        <f>'Cleaned Data'!I381</f>
        <v>073 633 3575</v>
      </c>
      <c r="P381" s="5" t="str">
        <f>'Cleaned Data'!J381</f>
        <v>Ward 21</v>
      </c>
      <c r="Q381" s="5" t="str">
        <f t="shared" si="41"/>
        <v>Formal Settlement</v>
      </c>
      <c r="R381" s="5" t="str">
        <f>'Cleaned Data'!K381</f>
        <v>Older Person's Grant</v>
      </c>
      <c r="S381" s="5" t="str">
        <f>'Cleaned Data'!L381</f>
        <v>Rejected</v>
      </c>
      <c r="T381" s="5" t="str">
        <f>'Cleaned Data'!M381</f>
        <v>Closed</v>
      </c>
      <c r="U381" s="5" t="str">
        <f>'Cleaned Data'!N381</f>
        <v>Q104</v>
      </c>
      <c r="V381" s="5" t="str">
        <f>'Cleaned Data'!O381</f>
        <v>Busisiwe Khumalo</v>
      </c>
      <c r="W381" s="4" t="str">
        <f>'Cleaned Data'!P381</f>
        <v>None</v>
      </c>
      <c r="X381" s="5" t="str">
        <f>'Cleaned Data'!Q381</f>
        <v>Home Affairs System Down For Maintenance During Visit</v>
      </c>
    </row>
    <row r="382" spans="1:24" x14ac:dyDescent="0.3">
      <c r="A382" s="5" t="str">
        <f>'Cleaned Data'!A382</f>
        <v>DHA-000133</v>
      </c>
      <c r="B382" s="4">
        <f>'Cleaned Data'!B382</f>
        <v>46166</v>
      </c>
      <c r="C382" s="6">
        <f t="shared" si="35"/>
        <v>24</v>
      </c>
      <c r="D382" s="6">
        <f t="shared" si="36"/>
        <v>5</v>
      </c>
      <c r="E382" s="6">
        <f t="shared" si="37"/>
        <v>2026</v>
      </c>
      <c r="F382" s="5" t="str">
        <f t="shared" si="38"/>
        <v>Home Affairs</v>
      </c>
      <c r="G382" s="5" t="str">
        <f>'Cleaned Data'!C382</f>
        <v>Home Affairs - Death Certificate</v>
      </c>
      <c r="H382" s="5" t="str">
        <f t="shared" si="39"/>
        <v xml:space="preserve"> Death Certificate</v>
      </c>
      <c r="I382" s="5" t="str">
        <f t="shared" si="40"/>
        <v>Sasolburg</v>
      </c>
      <c r="J382" s="5" t="str">
        <f>'Cleaned Data'!D382</f>
        <v>Sasolburg Home Affairs</v>
      </c>
      <c r="K382" s="5" t="str">
        <f>'Cleaned Data'!E382</f>
        <v>Johannes Molefe</v>
      </c>
      <c r="L382" s="6">
        <f>'Cleaned Data'!F382</f>
        <v>7600000000000</v>
      </c>
      <c r="M382" s="4">
        <f>'Cleaned Data'!G382</f>
        <v>27874</v>
      </c>
      <c r="N382" s="5" t="str">
        <f>'Cleaned Data'!H382</f>
        <v>Male</v>
      </c>
      <c r="O382" s="8" t="str">
        <f>'Cleaned Data'!I382</f>
        <v>068 903 8355</v>
      </c>
      <c r="P382" s="5" t="str">
        <f>'Cleaned Data'!J382</f>
        <v>Ward 10</v>
      </c>
      <c r="Q382" s="5" t="str">
        <f t="shared" si="41"/>
        <v>Formal Settlement</v>
      </c>
      <c r="R382" s="5" t="str">
        <f>'Cleaned Data'!K382</f>
        <v>None</v>
      </c>
      <c r="S382" s="5" t="str">
        <f>'Cleaned Data'!L382</f>
        <v>Rejected</v>
      </c>
      <c r="T382" s="5" t="str">
        <f>'Cleaned Data'!M382</f>
        <v>Captured</v>
      </c>
      <c r="U382" s="5" t="str">
        <f>'Cleaned Data'!N382</f>
        <v>Q181</v>
      </c>
      <c r="V382" s="5" t="str">
        <f>'Cleaned Data'!O382</f>
        <v>Lerato Nel</v>
      </c>
      <c r="W382" s="4" t="str">
        <f>'Cleaned Data'!P382</f>
        <v>None</v>
      </c>
      <c r="X382" s="5" t="str">
        <f>'Cleaned Data'!Q382</f>
        <v>Grant Payment Query - Referred To Sassa Call Centre</v>
      </c>
    </row>
    <row r="383" spans="1:24" x14ac:dyDescent="0.3">
      <c r="A383" s="5" t="str">
        <f>'Cleaned Data'!A383</f>
        <v>SASSA-001049</v>
      </c>
      <c r="B383" s="4">
        <f>'Cleaned Data'!B383</f>
        <v>46128</v>
      </c>
      <c r="C383" s="6">
        <f t="shared" si="35"/>
        <v>16</v>
      </c>
      <c r="D383" s="6">
        <f t="shared" si="36"/>
        <v>4</v>
      </c>
      <c r="E383" s="6">
        <f t="shared" si="37"/>
        <v>2026</v>
      </c>
      <c r="F383" s="5" t="str">
        <f t="shared" si="38"/>
        <v>SASSA</v>
      </c>
      <c r="G383" s="5" t="str">
        <f>'Cleaned Data'!C383</f>
        <v>SASSA - Grant Status Enquiry</v>
      </c>
      <c r="H383" s="5" t="str">
        <f t="shared" si="39"/>
        <v xml:space="preserve"> Grant Status Enquiry</v>
      </c>
      <c r="I383" s="5" t="str">
        <f t="shared" si="40"/>
        <v>Meyerton</v>
      </c>
      <c r="J383" s="5" t="str">
        <f>'Cleaned Data'!D383</f>
        <v>Meyerton Municipal Office</v>
      </c>
      <c r="K383" s="5" t="str">
        <f>'Cleaned Data'!E383</f>
        <v>Pieter Van Der Merwe</v>
      </c>
      <c r="L383" s="6" t="str">
        <f>'Cleaned Data'!F383</f>
        <v>None</v>
      </c>
      <c r="M383" s="4">
        <f>'Cleaned Data'!G383</f>
        <v>35114</v>
      </c>
      <c r="N383" s="5" t="str">
        <f>'Cleaned Data'!H383</f>
        <v>Male</v>
      </c>
      <c r="O383" s="8" t="str">
        <f>'Cleaned Data'!I383</f>
        <v>082 930 9207</v>
      </c>
      <c r="P383" s="5" t="str">
        <f>'Cleaned Data'!J383</f>
        <v>Ward 2</v>
      </c>
      <c r="Q383" s="5" t="str">
        <f t="shared" si="41"/>
        <v>Formal Settlement</v>
      </c>
      <c r="R383" s="5" t="str">
        <f>'Cleaned Data'!K383</f>
        <v>Foster Child Grant</v>
      </c>
      <c r="S383" s="5" t="str">
        <f>'Cleaned Data'!L383</f>
        <v>Complete</v>
      </c>
      <c r="T383" s="5" t="str">
        <f>'Cleaned Data'!M383</f>
        <v>Captured</v>
      </c>
      <c r="U383" s="5" t="str">
        <f>'Cleaned Data'!N383</f>
        <v>Q288</v>
      </c>
      <c r="V383" s="5" t="str">
        <f>'Cleaned Data'!O383</f>
        <v>Andries Meyer</v>
      </c>
      <c r="W383" s="4" t="str">
        <f>'Cleaned Data'!P383</f>
        <v>None</v>
      </c>
      <c r="X383" s="5" t="str">
        <f>'Cleaned Data'!Q383</f>
        <v>None</v>
      </c>
    </row>
    <row r="384" spans="1:24" x14ac:dyDescent="0.3">
      <c r="A384" s="5" t="str">
        <f>'Cleaned Data'!A384</f>
        <v>DHA-000825</v>
      </c>
      <c r="B384" s="4">
        <f>'Cleaned Data'!B384</f>
        <v>46225</v>
      </c>
      <c r="C384" s="6">
        <f t="shared" si="35"/>
        <v>22</v>
      </c>
      <c r="D384" s="6">
        <f t="shared" si="36"/>
        <v>7</v>
      </c>
      <c r="E384" s="6">
        <f t="shared" si="37"/>
        <v>2026</v>
      </c>
      <c r="F384" s="5" t="str">
        <f t="shared" si="38"/>
        <v>Home Affairs</v>
      </c>
      <c r="G384" s="5" t="str">
        <f>'Cleaned Data'!C384</f>
        <v>Home Affairs - Death Certificate</v>
      </c>
      <c r="H384" s="5" t="str">
        <f t="shared" si="39"/>
        <v xml:space="preserve"> Death Certificate</v>
      </c>
      <c r="I384" s="5" t="str">
        <f t="shared" si="40"/>
        <v>Sebokeng</v>
      </c>
      <c r="J384" s="5" t="str">
        <f>'Cleaned Data'!D384</f>
        <v>Sebokeng Sassa Office</v>
      </c>
      <c r="K384" s="5" t="str">
        <f>'Cleaned Data'!E384</f>
        <v>Nokuthula Fourie</v>
      </c>
      <c r="L384" s="6">
        <f>'Cleaned Data'!F384</f>
        <v>4610000000000</v>
      </c>
      <c r="M384" s="4">
        <f>'Cleaned Data'!G384</f>
        <v>17150</v>
      </c>
      <c r="N384" s="5" t="str">
        <f>'Cleaned Data'!H384</f>
        <v>Male</v>
      </c>
      <c r="O384" s="8" t="str">
        <f>'Cleaned Data'!I384</f>
        <v>077 848 1421</v>
      </c>
      <c r="P384" s="5" t="str">
        <f>'Cleaned Data'!J384</f>
        <v>None</v>
      </c>
      <c r="Q384" s="5" t="str">
        <f t="shared" si="41"/>
        <v>Formal Settlement</v>
      </c>
      <c r="R384" s="5" t="str">
        <f>'Cleaned Data'!K384</f>
        <v>None</v>
      </c>
      <c r="S384" s="5" t="str">
        <f>'Cleaned Data'!L384</f>
        <v>Incomplete - Missing ID Copy</v>
      </c>
      <c r="T384" s="5" t="str">
        <f>'Cleaned Data'!M384</f>
        <v>Escalated</v>
      </c>
      <c r="U384" s="5" t="str">
        <f>'Cleaned Data'!N384</f>
        <v>Q064</v>
      </c>
      <c r="V384" s="5" t="str">
        <f>'Cleaned Data'!O384</f>
        <v>Chris Swart</v>
      </c>
      <c r="W384" s="4">
        <f>'Cleaned Data'!P384</f>
        <v>46241</v>
      </c>
      <c r="X384" s="5" t="str">
        <f>'Cleaned Data'!Q384</f>
        <v>Follow-Up Call Required To Confirm Banking Details</v>
      </c>
    </row>
    <row r="385" spans="1:24" x14ac:dyDescent="0.3">
      <c r="A385" s="5" t="str">
        <f>'Cleaned Data'!A385</f>
        <v>SASSA-000939</v>
      </c>
      <c r="B385" s="4">
        <f>'Cleaned Data'!B385</f>
        <v>46141</v>
      </c>
      <c r="C385" s="6">
        <f t="shared" si="35"/>
        <v>29</v>
      </c>
      <c r="D385" s="6">
        <f t="shared" si="36"/>
        <v>4</v>
      </c>
      <c r="E385" s="6">
        <f t="shared" si="37"/>
        <v>2026</v>
      </c>
      <c r="F385" s="5" t="str">
        <f t="shared" si="38"/>
        <v>SASSA</v>
      </c>
      <c r="G385" s="5" t="str">
        <f>'Cleaned Data'!C385</f>
        <v>SASSA - Grant Status Enquiry</v>
      </c>
      <c r="H385" s="5" t="str">
        <f t="shared" si="39"/>
        <v xml:space="preserve"> Grant Status Enquiry</v>
      </c>
      <c r="I385" s="5" t="str">
        <f t="shared" si="40"/>
        <v>Vanderbijlpark</v>
      </c>
      <c r="J385" s="5" t="str">
        <f>'Cleaned Data'!D385</f>
        <v>Vanderbijlpark Home Affairs</v>
      </c>
      <c r="K385" s="5" t="str">
        <f>'Cleaned Data'!E385</f>
        <v>None</v>
      </c>
      <c r="L385" s="6">
        <f>'Cleaned Data'!F385</f>
        <v>1600000000000</v>
      </c>
      <c r="M385" s="4">
        <f>'Cleaned Data'!G385</f>
        <v>42645</v>
      </c>
      <c r="N385" s="5" t="str">
        <f>'Cleaned Data'!H385</f>
        <v>Female</v>
      </c>
      <c r="O385" s="8" t="str">
        <f>'Cleaned Data'!I385</f>
        <v>060 405 7997</v>
      </c>
      <c r="P385" s="5" t="str">
        <f>'Cleaned Data'!J385</f>
        <v>Ward 8</v>
      </c>
      <c r="Q385" s="5" t="str">
        <f t="shared" si="41"/>
        <v>Formal Settlement</v>
      </c>
      <c r="R385" s="5" t="str">
        <f>'Cleaned Data'!K385</f>
        <v>SRD Grant</v>
      </c>
      <c r="S385" s="5" t="str">
        <f>'Cleaned Data'!L385</f>
        <v>Complete</v>
      </c>
      <c r="T385" s="5" t="str">
        <f>'Cleaned Data'!M385</f>
        <v>Awaiting Documents</v>
      </c>
      <c r="U385" s="5" t="str">
        <f>'Cleaned Data'!N385</f>
        <v>Q220</v>
      </c>
      <c r="V385" s="5" t="str">
        <f>'Cleaned Data'!O385</f>
        <v>None</v>
      </c>
      <c r="W385" s="4" t="str">
        <f>'Cleaned Data'!P385</f>
        <v>None</v>
      </c>
      <c r="X385" s="5" t="str">
        <f>'Cleaned Data'!Q385</f>
        <v>Applicant Did Not Bring Required Supporting Documents</v>
      </c>
    </row>
    <row r="386" spans="1:24" x14ac:dyDescent="0.3">
      <c r="A386" s="5" t="str">
        <f>'Cleaned Data'!A386</f>
        <v>SASSA-000963</v>
      </c>
      <c r="B386" s="4">
        <f>'Cleaned Data'!B386</f>
        <v>46016</v>
      </c>
      <c r="C386" s="6">
        <f t="shared" si="35"/>
        <v>25</v>
      </c>
      <c r="D386" s="6">
        <f t="shared" si="36"/>
        <v>12</v>
      </c>
      <c r="E386" s="6">
        <f t="shared" si="37"/>
        <v>2025</v>
      </c>
      <c r="F386" s="5" t="str">
        <f t="shared" si="38"/>
        <v>SASSA</v>
      </c>
      <c r="G386" s="5" t="str">
        <f>'Cleaned Data'!C386</f>
        <v>SASSA - Grant Status Enquiry</v>
      </c>
      <c r="H386" s="5" t="str">
        <f t="shared" si="39"/>
        <v xml:space="preserve"> Grant Status Enquiry</v>
      </c>
      <c r="I386" s="5" t="str">
        <f t="shared" si="40"/>
        <v>Vereeniging</v>
      </c>
      <c r="J386" s="5" t="str">
        <f>'Cleaned Data'!D386</f>
        <v>Vereeniging Home Affairs</v>
      </c>
      <c r="K386" s="5" t="str">
        <f>'Cleaned Data'!E386</f>
        <v>Sipho Kruger</v>
      </c>
      <c r="L386" s="6">
        <f>'Cleaned Data'!F386</f>
        <v>5310000000000</v>
      </c>
      <c r="M386" s="4">
        <f>'Cleaned Data'!G386</f>
        <v>19549</v>
      </c>
      <c r="N386" s="5" t="str">
        <f>'Cleaned Data'!H386</f>
        <v>Male</v>
      </c>
      <c r="O386" s="8" t="str">
        <f>'Cleaned Data'!I386</f>
        <v>075 666 6451</v>
      </c>
      <c r="P386" s="5" t="str">
        <f>'Cleaned Data'!J386</f>
        <v>Ward 16</v>
      </c>
      <c r="Q386" s="5" t="str">
        <f t="shared" si="41"/>
        <v>Formal Settlement</v>
      </c>
      <c r="R386" s="5" t="str">
        <f>'Cleaned Data'!K386</f>
        <v>None</v>
      </c>
      <c r="S386" s="5" t="str">
        <f>'Cleaned Data'!L386</f>
        <v>Approved</v>
      </c>
      <c r="T386" s="5" t="str">
        <f>'Cleaned Data'!M386</f>
        <v>Pending</v>
      </c>
      <c r="U386" s="5" t="str">
        <f>'Cleaned Data'!N386</f>
        <v>Q262</v>
      </c>
      <c r="V386" s="5" t="str">
        <f>'Cleaned Data'!O386</f>
        <v>Chris Mahlangu</v>
      </c>
      <c r="W386" s="4" t="str">
        <f>'Cleaned Data'!P386</f>
        <v>None</v>
      </c>
      <c r="X386" s="5" t="str">
        <f>'Cleaned Data'!Q386</f>
        <v>Biometric Capture Failed, Rescheduled</v>
      </c>
    </row>
    <row r="387" spans="1:24" x14ac:dyDescent="0.3">
      <c r="A387" s="5" t="str">
        <f>'Cleaned Data'!A387</f>
        <v>SASSA-000067</v>
      </c>
      <c r="B387" s="4">
        <f>'Cleaned Data'!B387</f>
        <v>46301</v>
      </c>
      <c r="C387" s="6">
        <f t="shared" ref="C387:C450" si="42">IF(B387="None","None",DAY(B387))</f>
        <v>6</v>
      </c>
      <c r="D387" s="6">
        <f t="shared" ref="D387:D450" si="43">IF(B387="None","None",MONTH(B387))</f>
        <v>10</v>
      </c>
      <c r="E387" s="6">
        <f t="shared" ref="E387:E450" si="44">IF(B387="None","None",YEAR(B387))</f>
        <v>2026</v>
      </c>
      <c r="F387" s="5" t="str">
        <f t="shared" ref="F387:F450" si="45">IF(ISNUMBER(FIND("-",G387))=TRUE,LEFT(G387,FIND("-",G387)-2),IF(ISNUMBER(FIND(" ",G387))=TRUE,LEFT(G387,FIND(" ",G387)-1),IF(G387="None","None")))</f>
        <v>SASSA</v>
      </c>
      <c r="G387" s="5" t="str">
        <f>'Cleaned Data'!C387</f>
        <v>SASSA - Grant Application</v>
      </c>
      <c r="H387" s="5" t="str">
        <f t="shared" ref="H387:H450" si="46">IF(G387="None","None",RIGHT(G387,LEN(G387)-FIND("-",G387,1)))</f>
        <v xml:space="preserve"> Grant Application</v>
      </c>
      <c r="I387" s="5" t="str">
        <f t="shared" ref="I387:I450" si="47">IF(J387="None","None",TRIM(SUBSTITUTE(SUBSTITUTE(SUBSTITUTE(SUBSTITUTE(J387,"Clinic","",1),"Home Affairs","",1),"Sassa Office","",1),"Municipal Office","",1)))</f>
        <v>Boipatong</v>
      </c>
      <c r="J387" s="5" t="str">
        <f>'Cleaned Data'!D387</f>
        <v>Boipatong Clinic</v>
      </c>
      <c r="K387" s="5" t="str">
        <f>'Cleaned Data'!E387</f>
        <v>Marie Pretorius</v>
      </c>
      <c r="L387" s="6">
        <f>'Cleaned Data'!F387</f>
        <v>9310000000000</v>
      </c>
      <c r="M387" s="4">
        <f>'Cleaned Data'!G387</f>
        <v>34279</v>
      </c>
      <c r="N387" s="5" t="str">
        <f>'Cleaned Data'!H387</f>
        <v>Female</v>
      </c>
      <c r="O387" s="8" t="str">
        <f>'Cleaned Data'!I387</f>
        <v>073 603 7367</v>
      </c>
      <c r="P387" s="5" t="str">
        <f>'Cleaned Data'!J387</f>
        <v>None</v>
      </c>
      <c r="Q387" s="5" t="str">
        <f t="shared" ref="Q387:Q450" si="48">IF(ISNUMBER(FIND("Informal Settlement",P387,1)),"Informal Settlement","Formal Settlement")</f>
        <v>Formal Settlement</v>
      </c>
      <c r="R387" s="5" t="str">
        <f>'Cleaned Data'!K387</f>
        <v>Child Support Grant</v>
      </c>
      <c r="S387" s="5" t="str">
        <f>'Cleaned Data'!L387</f>
        <v>Complete</v>
      </c>
      <c r="T387" s="5" t="str">
        <f>'Cleaned Data'!M387</f>
        <v>Captured</v>
      </c>
      <c r="U387" s="5" t="str">
        <f>'Cleaned Data'!N387</f>
        <v>Q234</v>
      </c>
      <c r="V387" s="5" t="str">
        <f>'Cleaned Data'!O387</f>
        <v>Andries Mahlangu</v>
      </c>
      <c r="W387" s="4" t="str">
        <f>'Cleaned Data'!P387</f>
        <v>None</v>
      </c>
      <c r="X387" s="5" t="str">
        <f>'Cleaned Data'!Q387</f>
        <v>Urgent Case - Fast-Tracked Per Supervisor Approval</v>
      </c>
    </row>
    <row r="388" spans="1:24" x14ac:dyDescent="0.3">
      <c r="A388" s="5" t="str">
        <f>'Cleaned Data'!A388</f>
        <v>DHA-000150</v>
      </c>
      <c r="B388" s="4">
        <f>'Cleaned Data'!B388</f>
        <v>46068</v>
      </c>
      <c r="C388" s="6">
        <f t="shared" si="42"/>
        <v>15</v>
      </c>
      <c r="D388" s="6">
        <f t="shared" si="43"/>
        <v>2</v>
      </c>
      <c r="E388" s="6">
        <f t="shared" si="44"/>
        <v>2026</v>
      </c>
      <c r="F388" s="5" t="str">
        <f t="shared" si="45"/>
        <v>Home Affairs</v>
      </c>
      <c r="G388" s="5" t="str">
        <f>'Cleaned Data'!C388</f>
        <v>Home Affairs - Passport Application</v>
      </c>
      <c r="H388" s="5" t="str">
        <f t="shared" si="46"/>
        <v xml:space="preserve"> Passport Application</v>
      </c>
      <c r="I388" s="5" t="str">
        <f t="shared" si="47"/>
        <v>Sebokeng</v>
      </c>
      <c r="J388" s="5" t="str">
        <f>'Cleaned Data'!D388</f>
        <v>Sebokeng Sassa Office</v>
      </c>
      <c r="K388" s="5" t="str">
        <f>'Cleaned Data'!E388</f>
        <v>Johannes Nkosi</v>
      </c>
      <c r="L388" s="6">
        <f>'Cleaned Data'!F388</f>
        <v>7810000000000</v>
      </c>
      <c r="M388" s="4">
        <f>'Cleaned Data'!G388</f>
        <v>28754</v>
      </c>
      <c r="N388" s="5" t="str">
        <f>'Cleaned Data'!H388</f>
        <v>None</v>
      </c>
      <c r="O388" s="8" t="str">
        <f>'Cleaned Data'!I388</f>
        <v>070 987 9875</v>
      </c>
      <c r="P388" s="5" t="str">
        <f>'Cleaned Data'!J388</f>
        <v>Ward 3</v>
      </c>
      <c r="Q388" s="5" t="str">
        <f t="shared" si="48"/>
        <v>Formal Settlement</v>
      </c>
      <c r="R388" s="5" t="str">
        <f>'Cleaned Data'!K388</f>
        <v>None</v>
      </c>
      <c r="S388" s="5" t="str">
        <f>'Cleaned Data'!L388</f>
        <v>Incomplete - Missing Proof Of Residence</v>
      </c>
      <c r="T388" s="5" t="str">
        <f>'Cleaned Data'!M388</f>
        <v>Pending</v>
      </c>
      <c r="U388" s="5" t="str">
        <f>'Cleaned Data'!N388</f>
        <v>Q065</v>
      </c>
      <c r="V388" s="5" t="str">
        <f>'Cleaned Data'!O388</f>
        <v>Marius Swart</v>
      </c>
      <c r="W388" s="4">
        <f>'Cleaned Data'!P388</f>
        <v>46176</v>
      </c>
      <c r="X388" s="5" t="str">
        <f>'Cleaned Data'!Q388</f>
        <v>System Offline - Captured Manually, Will Upload Later</v>
      </c>
    </row>
    <row r="389" spans="1:24" x14ac:dyDescent="0.3">
      <c r="A389" s="5" t="str">
        <f>'Cleaned Data'!A389</f>
        <v>SASSA-001043</v>
      </c>
      <c r="B389" s="4">
        <f>'Cleaned Data'!B389</f>
        <v>46005</v>
      </c>
      <c r="C389" s="6">
        <f t="shared" si="42"/>
        <v>14</v>
      </c>
      <c r="D389" s="6">
        <f t="shared" si="43"/>
        <v>12</v>
      </c>
      <c r="E389" s="6">
        <f t="shared" si="44"/>
        <v>2025</v>
      </c>
      <c r="F389" s="5" t="str">
        <f t="shared" si="45"/>
        <v>SASSA</v>
      </c>
      <c r="G389" s="5" t="str">
        <f>'Cleaned Data'!C389</f>
        <v>SASSA - Grant Application</v>
      </c>
      <c r="H389" s="5" t="str">
        <f t="shared" si="46"/>
        <v xml:space="preserve"> Grant Application</v>
      </c>
      <c r="I389" s="5" t="str">
        <f t="shared" si="47"/>
        <v>Emfuleni</v>
      </c>
      <c r="J389" s="5" t="str">
        <f>'Cleaned Data'!D389</f>
        <v>Emfuleni Municipal Office</v>
      </c>
      <c r="K389" s="5" t="str">
        <f>'Cleaned Data'!E389</f>
        <v>Johannes Ndlovu</v>
      </c>
      <c r="L389" s="6">
        <f>'Cleaned Data'!F389</f>
        <v>9710000000000</v>
      </c>
      <c r="M389" s="4" t="str">
        <f>'Cleaned Data'!G389</f>
        <v>None</v>
      </c>
      <c r="N389" s="5" t="str">
        <f>'Cleaned Data'!H389</f>
        <v>Male</v>
      </c>
      <c r="O389" s="8" t="str">
        <f>'Cleaned Data'!I389</f>
        <v>080 446 2480</v>
      </c>
      <c r="P389" s="5" t="str">
        <f>'Cleaned Data'!J389</f>
        <v>None</v>
      </c>
      <c r="Q389" s="5" t="str">
        <f t="shared" si="48"/>
        <v>Formal Settlement</v>
      </c>
      <c r="R389" s="5" t="str">
        <f>'Cleaned Data'!K389</f>
        <v>Social Relief of Distress (SRD)</v>
      </c>
      <c r="S389" s="5" t="str">
        <f>'Cleaned Data'!L389</f>
        <v>Incomplete - Missing ID Copy</v>
      </c>
      <c r="T389" s="5" t="str">
        <f>'Cleaned Data'!M389</f>
        <v>Closed</v>
      </c>
      <c r="U389" s="5" t="str">
        <f>'Cleaned Data'!N389</f>
        <v>Q234</v>
      </c>
      <c r="V389" s="5" t="str">
        <f>'Cleaned Data'!O389</f>
        <v>Lerato Radebe</v>
      </c>
      <c r="W389" s="4">
        <f>'Cleaned Data'!P389</f>
        <v>46031</v>
      </c>
      <c r="X389" s="5" t="str">
        <f>'Cleaned Data'!Q389</f>
        <v>Duplicate Application Found On System - Flagged</v>
      </c>
    </row>
    <row r="390" spans="1:24" x14ac:dyDescent="0.3">
      <c r="A390" s="5" t="str">
        <f>'Cleaned Data'!A390</f>
        <v>SASSA-000463</v>
      </c>
      <c r="B390" s="4">
        <f>'Cleaned Data'!B390</f>
        <v>46164</v>
      </c>
      <c r="C390" s="6">
        <f t="shared" si="42"/>
        <v>22</v>
      </c>
      <c r="D390" s="6">
        <f t="shared" si="43"/>
        <v>5</v>
      </c>
      <c r="E390" s="6">
        <f t="shared" si="44"/>
        <v>2026</v>
      </c>
      <c r="F390" s="5" t="str">
        <f t="shared" si="45"/>
        <v>SASSA</v>
      </c>
      <c r="G390" s="5" t="str">
        <f>'Cleaned Data'!C390</f>
        <v>SASSA - Grant Application</v>
      </c>
      <c r="H390" s="5" t="str">
        <f t="shared" si="46"/>
        <v xml:space="preserve"> Grant Application</v>
      </c>
      <c r="I390" s="5" t="str">
        <f t="shared" si="47"/>
        <v>Vereeniging</v>
      </c>
      <c r="J390" s="5" t="str">
        <f>'Cleaned Data'!D390</f>
        <v>Vereeniging Home Affairs</v>
      </c>
      <c r="K390" s="5" t="str">
        <f>'Cleaned Data'!E390</f>
        <v>Dorah Nkosi</v>
      </c>
      <c r="L390" s="6">
        <f>'Cleaned Data'!F390</f>
        <v>5800000000000</v>
      </c>
      <c r="M390" s="4">
        <f>'Cleaned Data'!G390</f>
        <v>21491</v>
      </c>
      <c r="N390" s="5" t="str">
        <f>'Cleaned Data'!H390</f>
        <v>Female</v>
      </c>
      <c r="O390" s="8" t="str">
        <f>'Cleaned Data'!I390</f>
        <v>None</v>
      </c>
      <c r="P390" s="5" t="str">
        <f>'Cleaned Data'!J390</f>
        <v>Ward 3 (Informal Settlement)</v>
      </c>
      <c r="Q390" s="5" t="str">
        <f t="shared" si="48"/>
        <v>Informal Settlement</v>
      </c>
      <c r="R390" s="5" t="str">
        <f>'Cleaned Data'!K390</f>
        <v>Older Persons Grant</v>
      </c>
      <c r="S390" s="5" t="str">
        <f>'Cleaned Data'!L390</f>
        <v>Complete</v>
      </c>
      <c r="T390" s="5" t="str">
        <f>'Cleaned Data'!M390</f>
        <v>None</v>
      </c>
      <c r="U390" s="5" t="str">
        <f>'Cleaned Data'!N390</f>
        <v>Q080</v>
      </c>
      <c r="V390" s="5" t="str">
        <f>'Cleaned Data'!O390</f>
        <v>Refilwe Radebe</v>
      </c>
      <c r="W390" s="4" t="str">
        <f>'Cleaned Data'!P390</f>
        <v>None</v>
      </c>
      <c r="X390" s="5" t="str">
        <f>'Cleaned Data'!Q390</f>
        <v>Urgent Case - Fast-Tracked Per Supervisor Approval</v>
      </c>
    </row>
    <row r="391" spans="1:24" x14ac:dyDescent="0.3">
      <c r="A391" s="5" t="str">
        <f>'Cleaned Data'!A391</f>
        <v>DHA-000983</v>
      </c>
      <c r="B391" s="4">
        <f>'Cleaned Data'!B391</f>
        <v>46279</v>
      </c>
      <c r="C391" s="6">
        <f t="shared" si="42"/>
        <v>14</v>
      </c>
      <c r="D391" s="6">
        <f t="shared" si="43"/>
        <v>9</v>
      </c>
      <c r="E391" s="6">
        <f t="shared" si="44"/>
        <v>2026</v>
      </c>
      <c r="F391" s="5" t="str">
        <f t="shared" si="45"/>
        <v>Home Affairs</v>
      </c>
      <c r="G391" s="5" t="str">
        <f>'Cleaned Data'!C391</f>
        <v>Home Affairs - Passport Application</v>
      </c>
      <c r="H391" s="5" t="str">
        <f t="shared" si="46"/>
        <v xml:space="preserve"> Passport Application</v>
      </c>
      <c r="I391" s="5" t="str">
        <f t="shared" si="47"/>
        <v>Sharpeville</v>
      </c>
      <c r="J391" s="5" t="str">
        <f>'Cleaned Data'!D391</f>
        <v>Sharpeville Clinic</v>
      </c>
      <c r="K391" s="5" t="str">
        <f>'Cleaned Data'!E391</f>
        <v>Sizwe Ndlovu</v>
      </c>
      <c r="L391" s="6">
        <f>'Cleaned Data'!F391</f>
        <v>6310000000000</v>
      </c>
      <c r="M391" s="4">
        <f>'Cleaned Data'!G391</f>
        <v>23238</v>
      </c>
      <c r="N391" s="5" t="str">
        <f>'Cleaned Data'!H391</f>
        <v>Male</v>
      </c>
      <c r="O391" s="8" t="str">
        <f>'Cleaned Data'!I391</f>
        <v>069 403 1816</v>
      </c>
      <c r="P391" s="5" t="str">
        <f>'Cleaned Data'!J391</f>
        <v>Ward 8</v>
      </c>
      <c r="Q391" s="5" t="str">
        <f t="shared" si="48"/>
        <v>Formal Settlement</v>
      </c>
      <c r="R391" s="5" t="str">
        <f>'Cleaned Data'!K391</f>
        <v>None</v>
      </c>
      <c r="S391" s="5" t="str">
        <f>'Cleaned Data'!L391</f>
        <v>Approved</v>
      </c>
      <c r="T391" s="5" t="str">
        <f>'Cleaned Data'!M391</f>
        <v>Captured</v>
      </c>
      <c r="U391" s="5" t="str">
        <f>'Cleaned Data'!N391</f>
        <v>Q160</v>
      </c>
      <c r="V391" s="5" t="str">
        <f>'Cleaned Data'!O391</f>
        <v>Busisiwe Nel</v>
      </c>
      <c r="W391" s="4" t="str">
        <f>'Cleaned Data'!P391</f>
        <v>None</v>
      </c>
      <c r="X391" s="5" t="str">
        <f>'Cleaned Data'!Q391</f>
        <v>Duplicate Application Found On System - Flagged</v>
      </c>
    </row>
    <row r="392" spans="1:24" x14ac:dyDescent="0.3">
      <c r="A392" s="5" t="str">
        <f>'Cleaned Data'!A392</f>
        <v>MUN-000596</v>
      </c>
      <c r="B392" s="4">
        <f>'Cleaned Data'!B392</f>
        <v>46186</v>
      </c>
      <c r="C392" s="6">
        <f t="shared" si="42"/>
        <v>13</v>
      </c>
      <c r="D392" s="6">
        <f t="shared" si="43"/>
        <v>6</v>
      </c>
      <c r="E392" s="6">
        <f t="shared" si="44"/>
        <v>2026</v>
      </c>
      <c r="F392" s="5" t="str">
        <f t="shared" si="45"/>
        <v>Municipal</v>
      </c>
      <c r="G392" s="5" t="str">
        <f>'Cleaned Data'!C392</f>
        <v>Municipal - Account Query</v>
      </c>
      <c r="H392" s="5" t="str">
        <f t="shared" si="46"/>
        <v xml:space="preserve"> Account Query</v>
      </c>
      <c r="I392" s="5" t="str">
        <f t="shared" si="47"/>
        <v>Sharpeville</v>
      </c>
      <c r="J392" s="5" t="str">
        <f>'Cleaned Data'!D392</f>
        <v>Sharpeville Clinic</v>
      </c>
      <c r="K392" s="5" t="str">
        <f>'Cleaned Data'!E392</f>
        <v>Marie Fourie</v>
      </c>
      <c r="L392" s="6" t="str">
        <f>'Cleaned Data'!F392</f>
        <v>None</v>
      </c>
      <c r="M392" s="4">
        <f>'Cleaned Data'!G392</f>
        <v>33864</v>
      </c>
      <c r="N392" s="5" t="str">
        <f>'Cleaned Data'!H392</f>
        <v>Male</v>
      </c>
      <c r="O392" s="8" t="str">
        <f>'Cleaned Data'!I392</f>
        <v>068 179 8843</v>
      </c>
      <c r="P392" s="5" t="str">
        <f>'Cleaned Data'!J392</f>
        <v>Ward 7</v>
      </c>
      <c r="Q392" s="5" t="str">
        <f t="shared" si="48"/>
        <v>Formal Settlement</v>
      </c>
      <c r="R392" s="5" t="str">
        <f>'Cleaned Data'!K392</f>
        <v>None</v>
      </c>
      <c r="S392" s="5" t="str">
        <f>'Cleaned Data'!L392</f>
        <v>Approved</v>
      </c>
      <c r="T392" s="5" t="str">
        <f>'Cleaned Data'!M392</f>
        <v>Pending</v>
      </c>
      <c r="U392" s="5" t="str">
        <f>'Cleaned Data'!N392</f>
        <v>Q117</v>
      </c>
      <c r="V392" s="5" t="str">
        <f>'Cleaned Data'!O392</f>
        <v>Werner Mahlangu</v>
      </c>
      <c r="W392" s="4" t="str">
        <f>'Cleaned Data'!P392</f>
        <v>None</v>
      </c>
      <c r="X392" s="5" t="str">
        <f>'Cleaned Data'!Q392</f>
        <v>Applicant Referred To Social Worker</v>
      </c>
    </row>
    <row r="393" spans="1:24" x14ac:dyDescent="0.3">
      <c r="A393" s="5" t="str">
        <f>'Cleaned Data'!A393</f>
        <v>DHA-000144</v>
      </c>
      <c r="B393" s="4">
        <f>'Cleaned Data'!B393</f>
        <v>46136</v>
      </c>
      <c r="C393" s="6">
        <f t="shared" si="42"/>
        <v>24</v>
      </c>
      <c r="D393" s="6">
        <f t="shared" si="43"/>
        <v>4</v>
      </c>
      <c r="E393" s="6">
        <f t="shared" si="44"/>
        <v>2026</v>
      </c>
      <c r="F393" s="5" t="str">
        <f t="shared" si="45"/>
        <v>Home Affairs</v>
      </c>
      <c r="G393" s="5" t="str">
        <f>'Cleaned Data'!C393</f>
        <v>Home Affairs - Birth Certificate</v>
      </c>
      <c r="H393" s="5" t="str">
        <f t="shared" si="46"/>
        <v xml:space="preserve"> Birth Certificate</v>
      </c>
      <c r="I393" s="5" t="str">
        <f t="shared" si="47"/>
        <v>Vereeniging</v>
      </c>
      <c r="J393" s="5" t="str">
        <f>'Cleaned Data'!D393</f>
        <v>Vereeniging Home Affairs</v>
      </c>
      <c r="K393" s="5" t="str">
        <f>'Cleaned Data'!E393</f>
        <v>Nokuthula Sithole</v>
      </c>
      <c r="L393" s="6" t="str">
        <f>'Cleaned Data'!F393</f>
        <v>ID not provided</v>
      </c>
      <c r="M393" s="4">
        <f>'Cleaned Data'!G393</f>
        <v>39325</v>
      </c>
      <c r="N393" s="5" t="str">
        <f>'Cleaned Data'!H393</f>
        <v>Female</v>
      </c>
      <c r="O393" s="8" t="str">
        <f>'Cleaned Data'!I393</f>
        <v>None</v>
      </c>
      <c r="P393" s="5" t="str">
        <f>'Cleaned Data'!J393</f>
        <v>Ward 13</v>
      </c>
      <c r="Q393" s="5" t="str">
        <f t="shared" si="48"/>
        <v>Formal Settlement</v>
      </c>
      <c r="R393" s="5" t="str">
        <f>'Cleaned Data'!K393</f>
        <v>None</v>
      </c>
      <c r="S393" s="5" t="str">
        <f>'Cleaned Data'!L393</f>
        <v>Rejected</v>
      </c>
      <c r="T393" s="5" t="str">
        <f>'Cleaned Data'!M393</f>
        <v>Resolved</v>
      </c>
      <c r="U393" s="5" t="str">
        <f>'Cleaned Data'!N393</f>
        <v>Q298</v>
      </c>
      <c r="V393" s="5" t="str">
        <f>'Cleaned Data'!O393</f>
        <v>Zanele Sithole</v>
      </c>
      <c r="W393" s="4" t="str">
        <f>'Cleaned Data'!P393</f>
        <v>None</v>
      </c>
      <c r="X393" s="5" t="str">
        <f>'Cleaned Data'!Q393</f>
        <v>Biometric Capture Failed, Rescheduled</v>
      </c>
    </row>
    <row r="394" spans="1:24" x14ac:dyDescent="0.3">
      <c r="A394" s="5" t="str">
        <f>'Cleaned Data'!A394</f>
        <v>DHA-000803</v>
      </c>
      <c r="B394" s="4">
        <f>'Cleaned Data'!B394</f>
        <v>46229</v>
      </c>
      <c r="C394" s="6">
        <f t="shared" si="42"/>
        <v>26</v>
      </c>
      <c r="D394" s="6">
        <f t="shared" si="43"/>
        <v>7</v>
      </c>
      <c r="E394" s="6">
        <f t="shared" si="44"/>
        <v>2026</v>
      </c>
      <c r="F394" s="5" t="str">
        <f t="shared" si="45"/>
        <v>Home Affairs</v>
      </c>
      <c r="G394" s="5" t="str">
        <f>'Cleaned Data'!C394</f>
        <v>Home Affairs - Birth Certificate</v>
      </c>
      <c r="H394" s="5" t="str">
        <f t="shared" si="46"/>
        <v xml:space="preserve"> Birth Certificate</v>
      </c>
      <c r="I394" s="5" t="str">
        <f t="shared" si="47"/>
        <v>Three Rivers</v>
      </c>
      <c r="J394" s="5" t="str">
        <f>'Cleaned Data'!D394</f>
        <v>Three Rivers Clinic</v>
      </c>
      <c r="K394" s="5" t="str">
        <f>'Cleaned Data'!E394</f>
        <v>Lindiwe Sithole</v>
      </c>
      <c r="L394" s="6">
        <f>'Cleaned Data'!F394</f>
        <v>9038042089</v>
      </c>
      <c r="M394" s="4">
        <f>'Cleaned Data'!G394</f>
        <v>36594</v>
      </c>
      <c r="N394" s="5" t="str">
        <f>'Cleaned Data'!H394</f>
        <v>Male</v>
      </c>
      <c r="O394" s="8" t="str">
        <f>'Cleaned Data'!I394</f>
        <v>079 203 9898</v>
      </c>
      <c r="P394" s="5" t="str">
        <f>'Cleaned Data'!J394</f>
        <v>Ward 18</v>
      </c>
      <c r="Q394" s="5" t="str">
        <f t="shared" si="48"/>
        <v>Formal Settlement</v>
      </c>
      <c r="R394" s="5" t="str">
        <f>'Cleaned Data'!K394</f>
        <v>None</v>
      </c>
      <c r="S394" s="5" t="str">
        <f>'Cleaned Data'!L394</f>
        <v>None</v>
      </c>
      <c r="T394" s="5" t="str">
        <f>'Cleaned Data'!M394</f>
        <v>Awaiting Documents</v>
      </c>
      <c r="U394" s="5" t="str">
        <f>'Cleaned Data'!N394</f>
        <v>Q276</v>
      </c>
      <c r="V394" s="5" t="str">
        <f>'Cleaned Data'!O394</f>
        <v>Chris Sithole</v>
      </c>
      <c r="W394" s="4" t="str">
        <f>'Cleaned Data'!P394</f>
        <v>None</v>
      </c>
      <c r="X394" s="5" t="str">
        <f>'Cleaned Data'!Q394</f>
        <v>Incorrect ID Number Provided Initially, Corrected</v>
      </c>
    </row>
    <row r="395" spans="1:24" x14ac:dyDescent="0.3">
      <c r="A395" s="5" t="str">
        <f>'Cleaned Data'!A395</f>
        <v>DHA-000354</v>
      </c>
      <c r="B395" s="4">
        <f>'Cleaned Data'!B395</f>
        <v>46083</v>
      </c>
      <c r="C395" s="6">
        <f t="shared" si="42"/>
        <v>2</v>
      </c>
      <c r="D395" s="6">
        <f t="shared" si="43"/>
        <v>3</v>
      </c>
      <c r="E395" s="6">
        <f t="shared" si="44"/>
        <v>2026</v>
      </c>
      <c r="F395" s="5" t="str">
        <f t="shared" si="45"/>
        <v>Home Affairs</v>
      </c>
      <c r="G395" s="5" t="str">
        <f>'Cleaned Data'!C395</f>
        <v>Home Affairs - Passport Application</v>
      </c>
      <c r="H395" s="5" t="str">
        <f t="shared" si="46"/>
        <v xml:space="preserve"> Passport Application</v>
      </c>
      <c r="I395" s="5" t="str">
        <f t="shared" si="47"/>
        <v>Meyerton</v>
      </c>
      <c r="J395" s="5" t="str">
        <f>'Cleaned Data'!D395</f>
        <v>Meyerton Municipal Office</v>
      </c>
      <c r="K395" s="5" t="str">
        <f>'Cleaned Data'!E395</f>
        <v>Nokuthula Van Der Merwe</v>
      </c>
      <c r="L395" s="6">
        <f>'Cleaned Data'!F395</f>
        <v>6510000000000</v>
      </c>
      <c r="M395" s="4">
        <f>'Cleaned Data'!G395</f>
        <v>23977</v>
      </c>
      <c r="N395" s="5" t="str">
        <f>'Cleaned Data'!H395</f>
        <v>Male</v>
      </c>
      <c r="O395" s="8" t="str">
        <f>'Cleaned Data'!I395</f>
        <v>080 371 2249</v>
      </c>
      <c r="P395" s="5" t="str">
        <f>'Cleaned Data'!J395</f>
        <v>Ward 20</v>
      </c>
      <c r="Q395" s="5" t="str">
        <f t="shared" si="48"/>
        <v>Formal Settlement</v>
      </c>
      <c r="R395" s="5" t="str">
        <f>'Cleaned Data'!K395</f>
        <v>None</v>
      </c>
      <c r="S395" s="5" t="str">
        <f>'Cleaned Data'!L395</f>
        <v>Rejected</v>
      </c>
      <c r="T395" s="5" t="str">
        <f>'Cleaned Data'!M395</f>
        <v>Pending</v>
      </c>
      <c r="U395" s="5" t="str">
        <f>'Cleaned Data'!N395</f>
        <v>Q128</v>
      </c>
      <c r="V395" s="5" t="str">
        <f>'Cleaned Data'!O395</f>
        <v>Zanele Mahlangu</v>
      </c>
      <c r="W395" s="4" t="str">
        <f>'Cleaned Data'!P395</f>
        <v>None</v>
      </c>
      <c r="X395" s="5" t="str">
        <f>'Cleaned Data'!Q395</f>
        <v>None</v>
      </c>
    </row>
    <row r="396" spans="1:24" x14ac:dyDescent="0.3">
      <c r="A396" s="5" t="str">
        <f>'Cleaned Data'!A396</f>
        <v>SASSA-000675</v>
      </c>
      <c r="B396" s="4">
        <f>'Cleaned Data'!B396</f>
        <v>46140</v>
      </c>
      <c r="C396" s="6">
        <f t="shared" si="42"/>
        <v>28</v>
      </c>
      <c r="D396" s="6">
        <f t="shared" si="43"/>
        <v>4</v>
      </c>
      <c r="E396" s="6">
        <f t="shared" si="44"/>
        <v>2026</v>
      </c>
      <c r="F396" s="5" t="str">
        <f t="shared" si="45"/>
        <v>SASSA</v>
      </c>
      <c r="G396" s="5" t="str">
        <f>'Cleaned Data'!C396</f>
        <v>SASSA - Grant Status Enquiry</v>
      </c>
      <c r="H396" s="5" t="str">
        <f t="shared" si="46"/>
        <v xml:space="preserve"> Grant Status Enquiry</v>
      </c>
      <c r="I396" s="5" t="str">
        <f t="shared" si="47"/>
        <v>Evaton</v>
      </c>
      <c r="J396" s="5" t="str">
        <f>'Cleaned Data'!D396</f>
        <v>Evaton Sassa Office</v>
      </c>
      <c r="K396" s="5" t="str">
        <f>'Cleaned Data'!E396</f>
        <v>Tumelo Khumalo</v>
      </c>
      <c r="L396" s="6">
        <f>'Cleaned Data'!F396</f>
        <v>2110000000000</v>
      </c>
      <c r="M396" s="4">
        <f>'Cleaned Data'!G396</f>
        <v>44341</v>
      </c>
      <c r="N396" s="5" t="str">
        <f>'Cleaned Data'!H396</f>
        <v>Male</v>
      </c>
      <c r="O396" s="8" t="str">
        <f>'Cleaned Data'!I396</f>
        <v>075 657 6695</v>
      </c>
      <c r="P396" s="5" t="str">
        <f>'Cleaned Data'!J396</f>
        <v>Ward 4</v>
      </c>
      <c r="Q396" s="5" t="str">
        <f t="shared" si="48"/>
        <v>Formal Settlement</v>
      </c>
      <c r="R396" s="5" t="str">
        <f>'Cleaned Data'!K396</f>
        <v>Older Person's Grant</v>
      </c>
      <c r="S396" s="5" t="str">
        <f>'Cleaned Data'!L396</f>
        <v>Complete</v>
      </c>
      <c r="T396" s="5" t="str">
        <f>'Cleaned Data'!M396</f>
        <v>Captured</v>
      </c>
      <c r="U396" s="5" t="str">
        <f>'Cleaned Data'!N396</f>
        <v>Q110</v>
      </c>
      <c r="V396" s="5" t="str">
        <f>'Cleaned Data'!O396</f>
        <v>Lerato Radebe</v>
      </c>
      <c r="W396" s="4" t="str">
        <f>'Cleaned Data'!P396</f>
        <v>None</v>
      </c>
      <c r="X396" s="5" t="str">
        <f>'Cleaned Data'!Q396</f>
        <v>Applicant Did Not Bring Required Supporting Documents</v>
      </c>
    </row>
    <row r="397" spans="1:24" x14ac:dyDescent="0.3">
      <c r="A397" s="5" t="str">
        <f>'Cleaned Data'!A397</f>
        <v>DHA-000262</v>
      </c>
      <c r="B397" s="4">
        <f>'Cleaned Data'!B397</f>
        <v>46258</v>
      </c>
      <c r="C397" s="6">
        <f t="shared" si="42"/>
        <v>24</v>
      </c>
      <c r="D397" s="6">
        <f t="shared" si="43"/>
        <v>8</v>
      </c>
      <c r="E397" s="6">
        <f t="shared" si="44"/>
        <v>2026</v>
      </c>
      <c r="F397" s="5" t="str">
        <f t="shared" si="45"/>
        <v>Home Affairs</v>
      </c>
      <c r="G397" s="5" t="str">
        <f>'Cleaned Data'!C397</f>
        <v>Home Affairs - Birth Certificate</v>
      </c>
      <c r="H397" s="5" t="str">
        <f t="shared" si="46"/>
        <v xml:space="preserve"> Birth Certificate</v>
      </c>
      <c r="I397" s="5" t="str">
        <f t="shared" si="47"/>
        <v>Sebokeng</v>
      </c>
      <c r="J397" s="5" t="str">
        <f>'Cleaned Data'!D397</f>
        <v>Sebokeng Sassa Office</v>
      </c>
      <c r="K397" s="5" t="str">
        <f>'Cleaned Data'!E397</f>
        <v>Marie Steyn</v>
      </c>
      <c r="L397" s="6">
        <f>'Cleaned Data'!F397</f>
        <v>702000000000</v>
      </c>
      <c r="M397" s="4">
        <f>'Cleaned Data'!G397</f>
        <v>39128</v>
      </c>
      <c r="N397" s="5" t="str">
        <f>'Cleaned Data'!H397</f>
        <v>Female</v>
      </c>
      <c r="O397" s="8" t="str">
        <f>'Cleaned Data'!I397</f>
        <v>066 274 5909</v>
      </c>
      <c r="P397" s="5" t="str">
        <f>'Cleaned Data'!J397</f>
        <v>None</v>
      </c>
      <c r="Q397" s="5" t="str">
        <f t="shared" si="48"/>
        <v>Formal Settlement</v>
      </c>
      <c r="R397" s="5" t="str">
        <f>'Cleaned Data'!K397</f>
        <v>None</v>
      </c>
      <c r="S397" s="5" t="str">
        <f>'Cleaned Data'!L397</f>
        <v>Under Review</v>
      </c>
      <c r="T397" s="5" t="str">
        <f>'Cleaned Data'!M397</f>
        <v>Captured</v>
      </c>
      <c r="U397" s="5" t="str">
        <f>'Cleaned Data'!N397</f>
        <v>Q244</v>
      </c>
      <c r="V397" s="5" t="str">
        <f>'Cleaned Data'!O397</f>
        <v>Refilwe Radebe</v>
      </c>
      <c r="W397" s="4" t="str">
        <f>'Cleaned Data'!P397</f>
        <v>None</v>
      </c>
      <c r="X397" s="5" t="str">
        <f>'Cleaned Data'!Q397</f>
        <v>Incorrect ID Number Provided Initially, Corrected</v>
      </c>
    </row>
    <row r="398" spans="1:24" x14ac:dyDescent="0.3">
      <c r="A398" s="5" t="str">
        <f>'Cleaned Data'!A398</f>
        <v>SASSA-001017</v>
      </c>
      <c r="B398" s="4">
        <f>'Cleaned Data'!B398</f>
        <v>46053</v>
      </c>
      <c r="C398" s="6">
        <f t="shared" si="42"/>
        <v>31</v>
      </c>
      <c r="D398" s="6">
        <f t="shared" si="43"/>
        <v>1</v>
      </c>
      <c r="E398" s="6">
        <f t="shared" si="44"/>
        <v>2026</v>
      </c>
      <c r="F398" s="5" t="str">
        <f t="shared" si="45"/>
        <v>SASSA</v>
      </c>
      <c r="G398" s="5" t="str">
        <f>'Cleaned Data'!C398</f>
        <v>SASSA - Grant Application</v>
      </c>
      <c r="H398" s="5" t="str">
        <f t="shared" si="46"/>
        <v xml:space="preserve"> Grant Application</v>
      </c>
      <c r="I398" s="5" t="str">
        <f t="shared" si="47"/>
        <v>Sasolburg</v>
      </c>
      <c r="J398" s="5" t="str">
        <f>'Cleaned Data'!D398</f>
        <v>Sasolburg Home Affairs</v>
      </c>
      <c r="K398" s="5" t="str">
        <f>'Cleaned Data'!E398</f>
        <v>Willem Ndlovu</v>
      </c>
      <c r="L398" s="6">
        <f>'Cleaned Data'!F398</f>
        <v>810000000000</v>
      </c>
      <c r="M398" s="4">
        <f>'Cleaned Data'!G398</f>
        <v>39741</v>
      </c>
      <c r="N398" s="5" t="str">
        <f>'Cleaned Data'!H398</f>
        <v>Female</v>
      </c>
      <c r="O398" s="8" t="str">
        <f>'Cleaned Data'!I398</f>
        <v>071 402 3783</v>
      </c>
      <c r="P398" s="5" t="str">
        <f>'Cleaned Data'!J398</f>
        <v>Ward 20</v>
      </c>
      <c r="Q398" s="5" t="str">
        <f t="shared" si="48"/>
        <v>Formal Settlement</v>
      </c>
      <c r="R398" s="5" t="str">
        <f>'Cleaned Data'!K398</f>
        <v>Foster Child Grant</v>
      </c>
      <c r="S398" s="5" t="str">
        <f>'Cleaned Data'!L398</f>
        <v>Awaiting Home Affairs Confirmation</v>
      </c>
      <c r="T398" s="5" t="str">
        <f>'Cleaned Data'!M398</f>
        <v>None</v>
      </c>
      <c r="U398" s="5" t="str">
        <f>'Cleaned Data'!N398</f>
        <v>Q122</v>
      </c>
      <c r="V398" s="5" t="str">
        <f>'Cleaned Data'!O398</f>
        <v>Deon Khumalo</v>
      </c>
      <c r="W398" s="4">
        <f>'Cleaned Data'!P398</f>
        <v>46114</v>
      </c>
      <c r="X398" s="5" t="str">
        <f>'Cleaned Data'!Q398</f>
        <v>Interpreter Required - Assisted In Sesotho</v>
      </c>
    </row>
    <row r="399" spans="1:24" x14ac:dyDescent="0.3">
      <c r="A399" s="5" t="str">
        <f>'Cleaned Data'!A399</f>
        <v>DHA-000185</v>
      </c>
      <c r="B399" s="4">
        <f>'Cleaned Data'!B399</f>
        <v>46006</v>
      </c>
      <c r="C399" s="6">
        <f t="shared" si="42"/>
        <v>15</v>
      </c>
      <c r="D399" s="6">
        <f t="shared" si="43"/>
        <v>12</v>
      </c>
      <c r="E399" s="6">
        <f t="shared" si="44"/>
        <v>2025</v>
      </c>
      <c r="F399" s="5" t="str">
        <f t="shared" si="45"/>
        <v>Home Affairs</v>
      </c>
      <c r="G399" s="5" t="str">
        <f>'Cleaned Data'!C399</f>
        <v>Home Affairs - ID Application</v>
      </c>
      <c r="H399" s="5" t="str">
        <f t="shared" si="46"/>
        <v xml:space="preserve"> ID Application</v>
      </c>
      <c r="I399" s="5" t="str">
        <f t="shared" si="47"/>
        <v>Sharpeville</v>
      </c>
      <c r="J399" s="5" t="str">
        <f>'Cleaned Data'!D399</f>
        <v>Sharpeville Clinic</v>
      </c>
      <c r="K399" s="5" t="str">
        <f>'Cleaned Data'!E399</f>
        <v>Thabo Fourie</v>
      </c>
      <c r="L399" s="6" t="str">
        <f>'Cleaned Data'!F399</f>
        <v>None</v>
      </c>
      <c r="M399" s="4">
        <f>'Cleaned Data'!G399</f>
        <v>29763</v>
      </c>
      <c r="N399" s="5" t="str">
        <f>'Cleaned Data'!H399</f>
        <v>Female</v>
      </c>
      <c r="O399" s="8" t="str">
        <f>'Cleaned Data'!I399</f>
        <v>078 198 8296</v>
      </c>
      <c r="P399" s="5" t="str">
        <f>'Cleaned Data'!J399</f>
        <v>None</v>
      </c>
      <c r="Q399" s="5" t="str">
        <f t="shared" si="48"/>
        <v>Formal Settlement</v>
      </c>
      <c r="R399" s="5" t="str">
        <f>'Cleaned Data'!K399</f>
        <v>None</v>
      </c>
      <c r="S399" s="5" t="str">
        <f>'Cleaned Data'!L399</f>
        <v>Complete</v>
      </c>
      <c r="T399" s="5" t="str">
        <f>'Cleaned Data'!M399</f>
        <v>Captured</v>
      </c>
      <c r="U399" s="5" t="str">
        <f>'Cleaned Data'!N399</f>
        <v>Q136</v>
      </c>
      <c r="V399" s="5" t="str">
        <f>'Cleaned Data'!O399</f>
        <v>Zanele Mahlangu</v>
      </c>
      <c r="W399" s="4" t="str">
        <f>'Cleaned Data'!P399</f>
        <v>None</v>
      </c>
      <c r="X399" s="5" t="str">
        <f>'Cleaned Data'!Q399</f>
        <v>None</v>
      </c>
    </row>
    <row r="400" spans="1:24" x14ac:dyDescent="0.3">
      <c r="A400" s="5" t="str">
        <f>'Cleaned Data'!A400</f>
        <v>DHA-000774</v>
      </c>
      <c r="B400" s="4">
        <f>'Cleaned Data'!B400</f>
        <v>46000</v>
      </c>
      <c r="C400" s="6">
        <f t="shared" si="42"/>
        <v>9</v>
      </c>
      <c r="D400" s="6">
        <f t="shared" si="43"/>
        <v>12</v>
      </c>
      <c r="E400" s="6">
        <f t="shared" si="44"/>
        <v>2025</v>
      </c>
      <c r="F400" s="5" t="str">
        <f t="shared" si="45"/>
        <v>Home Affairs</v>
      </c>
      <c r="G400" s="5" t="str">
        <f>'Cleaned Data'!C400</f>
        <v>Home Affairs - ID Application</v>
      </c>
      <c r="H400" s="5" t="str">
        <f t="shared" si="46"/>
        <v xml:space="preserve"> ID Application</v>
      </c>
      <c r="I400" s="5" t="str">
        <f t="shared" si="47"/>
        <v>Sharpeville</v>
      </c>
      <c r="J400" s="5" t="str">
        <f>'Cleaned Data'!D400</f>
        <v>Sharpeville Clinic</v>
      </c>
      <c r="K400" s="5" t="str">
        <f>'Cleaned Data'!E400</f>
        <v>Thabo Kruger</v>
      </c>
      <c r="L400" s="6" t="str">
        <f>'Cleaned Data'!F400</f>
        <v>None</v>
      </c>
      <c r="M400" s="4">
        <f>'Cleaned Data'!G400</f>
        <v>27544</v>
      </c>
      <c r="N400" s="5" t="str">
        <f>'Cleaned Data'!H400</f>
        <v>Female</v>
      </c>
      <c r="O400" s="8" t="str">
        <f>'Cleaned Data'!I400</f>
        <v>None</v>
      </c>
      <c r="P400" s="5" t="str">
        <f>'Cleaned Data'!J400</f>
        <v>Ward 14</v>
      </c>
      <c r="Q400" s="5" t="str">
        <f t="shared" si="48"/>
        <v>Formal Settlement</v>
      </c>
      <c r="R400" s="5" t="str">
        <f>'Cleaned Data'!K400</f>
        <v>None</v>
      </c>
      <c r="S400" s="5" t="str">
        <f>'Cleaned Data'!L400</f>
        <v>Under Review</v>
      </c>
      <c r="T400" s="5" t="str">
        <f>'Cleaned Data'!M400</f>
        <v>None</v>
      </c>
      <c r="U400" s="5" t="str">
        <f>'Cleaned Data'!N400</f>
        <v>Q142</v>
      </c>
      <c r="V400" s="5" t="str">
        <f>'Cleaned Data'!O400</f>
        <v>Deon Nel</v>
      </c>
      <c r="W400" s="4" t="str">
        <f>'Cleaned Data'!P400</f>
        <v>None</v>
      </c>
      <c r="X400" s="5" t="str">
        <f>'Cleaned Data'!Q400</f>
        <v>Grant Payment Query - Referred To Sassa Call Centre</v>
      </c>
    </row>
    <row r="401" spans="1:24" x14ac:dyDescent="0.3">
      <c r="A401" s="5" t="str">
        <f>'Cleaned Data'!A401</f>
        <v>SASSA-000887</v>
      </c>
      <c r="B401" s="4">
        <f>'Cleaned Data'!B401</f>
        <v>46087</v>
      </c>
      <c r="C401" s="6">
        <f t="shared" si="42"/>
        <v>6</v>
      </c>
      <c r="D401" s="6">
        <f t="shared" si="43"/>
        <v>3</v>
      </c>
      <c r="E401" s="6">
        <f t="shared" si="44"/>
        <v>2026</v>
      </c>
      <c r="F401" s="5" t="str">
        <f t="shared" si="45"/>
        <v>SASSA</v>
      </c>
      <c r="G401" s="5" t="str">
        <f>'Cleaned Data'!C401</f>
        <v>SASSA - Grant Application</v>
      </c>
      <c r="H401" s="5" t="str">
        <f t="shared" si="46"/>
        <v xml:space="preserve"> Grant Application</v>
      </c>
      <c r="I401" s="5" t="str">
        <f t="shared" si="47"/>
        <v>Sebokeng</v>
      </c>
      <c r="J401" s="5" t="str">
        <f>'Cleaned Data'!D401</f>
        <v>Sebokeng Sassa Office</v>
      </c>
      <c r="K401" s="5" t="str">
        <f>'Cleaned Data'!E401</f>
        <v>None</v>
      </c>
      <c r="L401" s="6">
        <f>'Cleaned Data'!F401</f>
        <v>6510000000000</v>
      </c>
      <c r="M401" s="4">
        <f>'Cleaned Data'!G401</f>
        <v>23981</v>
      </c>
      <c r="N401" s="5" t="str">
        <f>'Cleaned Data'!H401</f>
        <v>None</v>
      </c>
      <c r="O401" s="8" t="str">
        <f>'Cleaned Data'!I401</f>
        <v>None</v>
      </c>
      <c r="P401" s="5" t="str">
        <f>'Cleaned Data'!J401</f>
        <v>Ward 4</v>
      </c>
      <c r="Q401" s="5" t="str">
        <f t="shared" si="48"/>
        <v>Formal Settlement</v>
      </c>
      <c r="R401" s="5" t="str">
        <f>'Cleaned Data'!K401</f>
        <v>Social Relief of Distress (SRD)</v>
      </c>
      <c r="S401" s="5" t="str">
        <f>'Cleaned Data'!L401</f>
        <v>None</v>
      </c>
      <c r="T401" s="5" t="str">
        <f>'Cleaned Data'!M401</f>
        <v>Awaiting Documents</v>
      </c>
      <c r="U401" s="5" t="str">
        <f>'Cleaned Data'!N401</f>
        <v>Q088</v>
      </c>
      <c r="V401" s="5" t="str">
        <f>'Cleaned Data'!O401</f>
        <v>Lerato Sithole</v>
      </c>
      <c r="W401" s="4" t="str">
        <f>'Cleaned Data'!P401</f>
        <v>None</v>
      </c>
      <c r="X401" s="5" t="str">
        <f>'Cleaned Data'!Q401</f>
        <v>Elderly Applicant Assisted Due To Mobility Issues</v>
      </c>
    </row>
    <row r="402" spans="1:24" x14ac:dyDescent="0.3">
      <c r="A402" s="5" t="str">
        <f>'Cleaned Data'!A402</f>
        <v>SASSA-000164</v>
      </c>
      <c r="B402" s="4">
        <f>'Cleaned Data'!B402</f>
        <v>46224</v>
      </c>
      <c r="C402" s="6">
        <f t="shared" si="42"/>
        <v>21</v>
      </c>
      <c r="D402" s="6">
        <f t="shared" si="43"/>
        <v>7</v>
      </c>
      <c r="E402" s="6">
        <f t="shared" si="44"/>
        <v>2026</v>
      </c>
      <c r="F402" s="5" t="str">
        <f t="shared" si="45"/>
        <v>SASSA</v>
      </c>
      <c r="G402" s="5" t="str">
        <f>'Cleaned Data'!C402</f>
        <v>SASSA - Grant Application</v>
      </c>
      <c r="H402" s="5" t="str">
        <f t="shared" si="46"/>
        <v xml:space="preserve"> Grant Application</v>
      </c>
      <c r="I402" s="5" t="str">
        <f t="shared" si="47"/>
        <v>Meyerton</v>
      </c>
      <c r="J402" s="5" t="str">
        <f>'Cleaned Data'!D402</f>
        <v>Meyerton Municipal Office</v>
      </c>
      <c r="K402" s="5" t="str">
        <f>'Cleaned Data'!E402</f>
        <v>Lindiwe Ndlovu</v>
      </c>
      <c r="L402" s="6">
        <f>'Cleaned Data'!F402</f>
        <v>5510000000000</v>
      </c>
      <c r="M402" s="4">
        <f>'Cleaned Data'!G402</f>
        <v>20096</v>
      </c>
      <c r="N402" s="5" t="str">
        <f>'Cleaned Data'!H402</f>
        <v>Female</v>
      </c>
      <c r="O402" s="8" t="str">
        <f>'Cleaned Data'!I402</f>
        <v>None</v>
      </c>
      <c r="P402" s="5" t="str">
        <f>'Cleaned Data'!J402</f>
        <v>Ward 24</v>
      </c>
      <c r="Q402" s="5" t="str">
        <f t="shared" si="48"/>
        <v>Formal Settlement</v>
      </c>
      <c r="R402" s="5" t="str">
        <f>'Cleaned Data'!K402</f>
        <v>SRD Grant</v>
      </c>
      <c r="S402" s="5" t="str">
        <f>'Cleaned Data'!L402</f>
        <v>Approved</v>
      </c>
      <c r="T402" s="5" t="str">
        <f>'Cleaned Data'!M402</f>
        <v>Awaiting Documents</v>
      </c>
      <c r="U402" s="5" t="str">
        <f>'Cleaned Data'!N402</f>
        <v>Q017</v>
      </c>
      <c r="V402" s="5" t="str">
        <f>'Cleaned Data'!O402</f>
        <v>Refilwe Meyer</v>
      </c>
      <c r="W402" s="4" t="str">
        <f>'Cleaned Data'!P402</f>
        <v>None</v>
      </c>
      <c r="X402" s="5" t="str">
        <f>'Cleaned Data'!Q402</f>
        <v>Incorrect ID Number Provided Initially, Corrected</v>
      </c>
    </row>
    <row r="403" spans="1:24" x14ac:dyDescent="0.3">
      <c r="A403" s="5" t="str">
        <f>'Cleaned Data'!A403</f>
        <v>SASSA-000631</v>
      </c>
      <c r="B403" s="4">
        <f>'Cleaned Data'!B403</f>
        <v>46068</v>
      </c>
      <c r="C403" s="6">
        <f t="shared" si="42"/>
        <v>15</v>
      </c>
      <c r="D403" s="6">
        <f t="shared" si="43"/>
        <v>2</v>
      </c>
      <c r="E403" s="6">
        <f t="shared" si="44"/>
        <v>2026</v>
      </c>
      <c r="F403" s="5" t="str">
        <f t="shared" si="45"/>
        <v>SASSA</v>
      </c>
      <c r="G403" s="5" t="str">
        <f>'Cleaned Data'!C403</f>
        <v>SASSA - Grant Application</v>
      </c>
      <c r="H403" s="5" t="str">
        <f t="shared" si="46"/>
        <v xml:space="preserve"> Grant Application</v>
      </c>
      <c r="I403" s="5" t="str">
        <f t="shared" si="47"/>
        <v>Emfuleni</v>
      </c>
      <c r="J403" s="5" t="str">
        <f>'Cleaned Data'!D403</f>
        <v>Emfuleni Municipal Office</v>
      </c>
      <c r="K403" s="5" t="str">
        <f>'Cleaned Data'!E403</f>
        <v>Zodwa Mahlangu</v>
      </c>
      <c r="L403" s="6">
        <f>'Cleaned Data'!F403</f>
        <v>9810000000000</v>
      </c>
      <c r="M403" s="4">
        <f>'Cleaned Data'!G403</f>
        <v>35990</v>
      </c>
      <c r="N403" s="5" t="str">
        <f>'Cleaned Data'!H403</f>
        <v>Male</v>
      </c>
      <c r="O403" s="8" t="str">
        <f>'Cleaned Data'!I403</f>
        <v>079 300 5926</v>
      </c>
      <c r="P403" s="5" t="str">
        <f>'Cleaned Data'!J403</f>
        <v>Ward 16</v>
      </c>
      <c r="Q403" s="5" t="str">
        <f t="shared" si="48"/>
        <v>Formal Settlement</v>
      </c>
      <c r="R403" s="5" t="str">
        <f>'Cleaned Data'!K403</f>
        <v>Care Dependency Grant</v>
      </c>
      <c r="S403" s="5" t="str">
        <f>'Cleaned Data'!L403</f>
        <v>Incomplete - Missing ID Copy</v>
      </c>
      <c r="T403" s="5" t="str">
        <f>'Cleaned Data'!M403</f>
        <v>Re-opened</v>
      </c>
      <c r="U403" s="5" t="str">
        <f>'Cleaned Data'!N403</f>
        <v>Q027</v>
      </c>
      <c r="V403" s="5" t="str">
        <f>'Cleaned Data'!O403</f>
        <v>Refilwe Coetzee</v>
      </c>
      <c r="W403" s="4">
        <f>'Cleaned Data'!P403</f>
        <v>46076</v>
      </c>
      <c r="X403" s="5" t="str">
        <f>'Cleaned Data'!Q403</f>
        <v>Applicant Did Not Bring Required Supporting Documents</v>
      </c>
    </row>
    <row r="404" spans="1:24" x14ac:dyDescent="0.3">
      <c r="A404" s="5" t="str">
        <f>'Cleaned Data'!A404</f>
        <v>CLN-000046</v>
      </c>
      <c r="B404" s="4">
        <f>'Cleaned Data'!B404</f>
        <v>46199</v>
      </c>
      <c r="C404" s="6">
        <f t="shared" si="42"/>
        <v>26</v>
      </c>
      <c r="D404" s="6">
        <f t="shared" si="43"/>
        <v>6</v>
      </c>
      <c r="E404" s="6">
        <f t="shared" si="44"/>
        <v>2026</v>
      </c>
      <c r="F404" s="5" t="str">
        <f t="shared" si="45"/>
        <v>Clinic</v>
      </c>
      <c r="G404" s="5" t="str">
        <f>'Cleaned Data'!C404</f>
        <v>Clinic - Immunisation</v>
      </c>
      <c r="H404" s="5" t="str">
        <f t="shared" si="46"/>
        <v xml:space="preserve"> Immunisation</v>
      </c>
      <c r="I404" s="5" t="str">
        <f t="shared" si="47"/>
        <v>Sebokeng</v>
      </c>
      <c r="J404" s="5" t="str">
        <f>'Cleaned Data'!D404</f>
        <v>Sebokeng Sassa Office</v>
      </c>
      <c r="K404" s="5" t="str">
        <f>'Cleaned Data'!E404</f>
        <v>Tumelo Dlamini</v>
      </c>
      <c r="L404" s="6">
        <f>'Cleaned Data'!F404</f>
        <v>2210000000000</v>
      </c>
      <c r="M404" s="4">
        <f>'Cleaned Data'!G404</f>
        <v>44693</v>
      </c>
      <c r="N404" s="5" t="str">
        <f>'Cleaned Data'!H404</f>
        <v>Female</v>
      </c>
      <c r="O404" s="8" t="str">
        <f>'Cleaned Data'!I404</f>
        <v>081 890 0265</v>
      </c>
      <c r="P404" s="5" t="str">
        <f>'Cleaned Data'!J404</f>
        <v>Ward 16</v>
      </c>
      <c r="Q404" s="5" t="str">
        <f t="shared" si="48"/>
        <v>Formal Settlement</v>
      </c>
      <c r="R404" s="5" t="str">
        <f>'Cleaned Data'!K404</f>
        <v>None</v>
      </c>
      <c r="S404" s="5" t="str">
        <f>'Cleaned Data'!L404</f>
        <v>Incomplete - Missing Proof Of Residence</v>
      </c>
      <c r="T404" s="5" t="str">
        <f>'Cleaned Data'!M404</f>
        <v>Awaiting Documents</v>
      </c>
      <c r="U404" s="5" t="str">
        <f>'Cleaned Data'!N404</f>
        <v>Q179</v>
      </c>
      <c r="V404" s="5" t="str">
        <f>'Cleaned Data'!O404</f>
        <v>Werner Coetzee</v>
      </c>
      <c r="W404" s="4">
        <f>'Cleaned Data'!P404</f>
        <v>46204</v>
      </c>
      <c r="X404" s="5" t="str">
        <f>'Cleaned Data'!Q404</f>
        <v>Applicant Referred To Social Worker</v>
      </c>
    </row>
    <row r="405" spans="1:24" x14ac:dyDescent="0.3">
      <c r="A405" s="5" t="str">
        <f>'Cleaned Data'!A405</f>
        <v>MUN-000602</v>
      </c>
      <c r="B405" s="4">
        <f>'Cleaned Data'!B405</f>
        <v>46237</v>
      </c>
      <c r="C405" s="6">
        <f t="shared" si="42"/>
        <v>3</v>
      </c>
      <c r="D405" s="6">
        <f t="shared" si="43"/>
        <v>8</v>
      </c>
      <c r="E405" s="6">
        <f t="shared" si="44"/>
        <v>2026</v>
      </c>
      <c r="F405" s="5" t="str">
        <f t="shared" si="45"/>
        <v>Municipal</v>
      </c>
      <c r="G405" s="5" t="str">
        <f>'Cleaned Data'!C405</f>
        <v>Municipal - Account Query</v>
      </c>
      <c r="H405" s="5" t="str">
        <f t="shared" si="46"/>
        <v xml:space="preserve"> Account Query</v>
      </c>
      <c r="I405" s="5" t="str">
        <f t="shared" si="47"/>
        <v>Vereeniging</v>
      </c>
      <c r="J405" s="5" t="str">
        <f>'Cleaned Data'!D405</f>
        <v>Vereeniging Home Affairs</v>
      </c>
      <c r="K405" s="5" t="str">
        <f>'Cleaned Data'!E405</f>
        <v>Elizabeth Khumalo</v>
      </c>
      <c r="L405" s="6">
        <f>'Cleaned Data'!F405</f>
        <v>211000000000</v>
      </c>
      <c r="M405" s="4">
        <f>'Cleaned Data'!G405</f>
        <v>37581</v>
      </c>
      <c r="N405" s="5" t="str">
        <f>'Cleaned Data'!H405</f>
        <v>Female</v>
      </c>
      <c r="O405" s="8" t="str">
        <f>'Cleaned Data'!I405</f>
        <v>064 546 9820</v>
      </c>
      <c r="P405" s="5" t="str">
        <f>'Cleaned Data'!J405</f>
        <v>Ward 19</v>
      </c>
      <c r="Q405" s="5" t="str">
        <f t="shared" si="48"/>
        <v>Formal Settlement</v>
      </c>
      <c r="R405" s="5" t="str">
        <f>'Cleaned Data'!K405</f>
        <v>None</v>
      </c>
      <c r="S405" s="5" t="str">
        <f>'Cleaned Data'!L405</f>
        <v>Incomplete - Missing ID Copy</v>
      </c>
      <c r="T405" s="5" t="str">
        <f>'Cleaned Data'!M405</f>
        <v>None</v>
      </c>
      <c r="U405" s="5" t="str">
        <f>'Cleaned Data'!N405</f>
        <v>Q191</v>
      </c>
      <c r="V405" s="5" t="str">
        <f>'Cleaned Data'!O405</f>
        <v>Werner Mahlangu</v>
      </c>
      <c r="W405" s="4">
        <f>'Cleaned Data'!P405</f>
        <v>46251</v>
      </c>
      <c r="X405" s="5" t="str">
        <f>'Cleaned Data'!Q405</f>
        <v>Home Affairs System Down For Maintenance During Visit</v>
      </c>
    </row>
    <row r="406" spans="1:24" x14ac:dyDescent="0.3">
      <c r="A406" s="5" t="str">
        <f>'Cleaned Data'!A406</f>
        <v>DHA-000407</v>
      </c>
      <c r="B406" s="4">
        <f>'Cleaned Data'!B406</f>
        <v>46025</v>
      </c>
      <c r="C406" s="6">
        <f t="shared" si="42"/>
        <v>3</v>
      </c>
      <c r="D406" s="6">
        <f t="shared" si="43"/>
        <v>1</v>
      </c>
      <c r="E406" s="6">
        <f t="shared" si="44"/>
        <v>2026</v>
      </c>
      <c r="F406" s="5" t="str">
        <f t="shared" si="45"/>
        <v>Home Affairs</v>
      </c>
      <c r="G406" s="5" t="str">
        <f>'Cleaned Data'!C406</f>
        <v>Home Affairs - Death Certificate</v>
      </c>
      <c r="H406" s="5" t="str">
        <f t="shared" si="46"/>
        <v xml:space="preserve"> Death Certificate</v>
      </c>
      <c r="I406" s="5" t="str">
        <f t="shared" si="47"/>
        <v>Vereeniging</v>
      </c>
      <c r="J406" s="5" t="str">
        <f>'Cleaned Data'!D406</f>
        <v>Vereeniging Home Affairs</v>
      </c>
      <c r="K406" s="5" t="str">
        <f>'Cleaned Data'!E406</f>
        <v>Willem Dlamini</v>
      </c>
      <c r="L406" s="6">
        <f>'Cleaned Data'!F406</f>
        <v>7310000000000</v>
      </c>
      <c r="M406" s="4">
        <f>'Cleaned Data'!G406</f>
        <v>27014</v>
      </c>
      <c r="N406" s="5" t="str">
        <f>'Cleaned Data'!H406</f>
        <v>None</v>
      </c>
      <c r="O406" s="8" t="str">
        <f>'Cleaned Data'!I406</f>
        <v>066 478 9353</v>
      </c>
      <c r="P406" s="5" t="str">
        <f>'Cleaned Data'!J406</f>
        <v>Ward 7</v>
      </c>
      <c r="Q406" s="5" t="str">
        <f t="shared" si="48"/>
        <v>Formal Settlement</v>
      </c>
      <c r="R406" s="5" t="str">
        <f>'Cleaned Data'!K406</f>
        <v>None</v>
      </c>
      <c r="S406" s="5" t="str">
        <f>'Cleaned Data'!L406</f>
        <v>Awaiting Home Affairs Confirmation</v>
      </c>
      <c r="T406" s="5" t="str">
        <f>'Cleaned Data'!M406</f>
        <v>None</v>
      </c>
      <c r="U406" s="5" t="str">
        <f>'Cleaned Data'!N406</f>
        <v>None</v>
      </c>
      <c r="V406" s="5" t="str">
        <f>'Cleaned Data'!O406</f>
        <v>Palesa Swart</v>
      </c>
      <c r="W406" s="4">
        <f>'Cleaned Data'!P406</f>
        <v>46038</v>
      </c>
      <c r="X406" s="5" t="str">
        <f>'Cleaned Data'!Q406</f>
        <v>System Offline - Captured Manually, Will Upload Later</v>
      </c>
    </row>
    <row r="407" spans="1:24" x14ac:dyDescent="0.3">
      <c r="A407" s="5" t="str">
        <f>'Cleaned Data'!A407</f>
        <v>MUN-000121</v>
      </c>
      <c r="B407" s="4">
        <f>'Cleaned Data'!B407</f>
        <v>46212</v>
      </c>
      <c r="C407" s="6">
        <f t="shared" si="42"/>
        <v>9</v>
      </c>
      <c r="D407" s="6">
        <f t="shared" si="43"/>
        <v>7</v>
      </c>
      <c r="E407" s="6">
        <f t="shared" si="44"/>
        <v>2026</v>
      </c>
      <c r="F407" s="5" t="str">
        <f t="shared" si="45"/>
        <v>Municipal</v>
      </c>
      <c r="G407" s="5" t="str">
        <f>'Cleaned Data'!C407</f>
        <v>Municipal - Account Query</v>
      </c>
      <c r="H407" s="5" t="str">
        <f t="shared" si="46"/>
        <v xml:space="preserve"> Account Query</v>
      </c>
      <c r="I407" s="5" t="str">
        <f t="shared" si="47"/>
        <v>Sebokeng</v>
      </c>
      <c r="J407" s="5" t="str">
        <f>'Cleaned Data'!D407</f>
        <v>Sebokeng Sassa Office</v>
      </c>
      <c r="K407" s="5" t="str">
        <f>'Cleaned Data'!E407</f>
        <v>Bongani Sithole</v>
      </c>
      <c r="L407" s="6">
        <f>'Cleaned Data'!F407</f>
        <v>5010000000000</v>
      </c>
      <c r="M407" s="4">
        <f>'Cleaned Data'!G407</f>
        <v>18474</v>
      </c>
      <c r="N407" s="5" t="str">
        <f>'Cleaned Data'!H407</f>
        <v>Female</v>
      </c>
      <c r="O407" s="8" t="str">
        <f>'Cleaned Data'!I407</f>
        <v>060 369 2967</v>
      </c>
      <c r="P407" s="5" t="str">
        <f>'Cleaned Data'!J407</f>
        <v>Ward 6</v>
      </c>
      <c r="Q407" s="5" t="str">
        <f t="shared" si="48"/>
        <v>Formal Settlement</v>
      </c>
      <c r="R407" s="5" t="str">
        <f>'Cleaned Data'!K407</f>
        <v>None</v>
      </c>
      <c r="S407" s="5" t="str">
        <f>'Cleaned Data'!L407</f>
        <v>Awaiting Home Affairs Confirmation</v>
      </c>
      <c r="T407" s="5" t="str">
        <f>'Cleaned Data'!M407</f>
        <v>Closed</v>
      </c>
      <c r="U407" s="5" t="str">
        <f>'Cleaned Data'!N407</f>
        <v>Q265</v>
      </c>
      <c r="V407" s="5" t="str">
        <f>'Cleaned Data'!O407</f>
        <v>Andries Sithole</v>
      </c>
      <c r="W407" s="4">
        <f>'Cleaned Data'!P407</f>
        <v>46233</v>
      </c>
      <c r="X407" s="5" t="str">
        <f>'Cleaned Data'!Q407</f>
        <v>System Offline - Captured Manually, Will Upload Later</v>
      </c>
    </row>
    <row r="408" spans="1:24" x14ac:dyDescent="0.3">
      <c r="A408" s="5" t="str">
        <f>'Cleaned Data'!A408</f>
        <v>DHA-000579</v>
      </c>
      <c r="B408" s="4">
        <f>'Cleaned Data'!B408</f>
        <v>46102</v>
      </c>
      <c r="C408" s="6">
        <f t="shared" si="42"/>
        <v>21</v>
      </c>
      <c r="D408" s="6">
        <f t="shared" si="43"/>
        <v>3</v>
      </c>
      <c r="E408" s="6">
        <f t="shared" si="44"/>
        <v>2026</v>
      </c>
      <c r="F408" s="5" t="str">
        <f t="shared" si="45"/>
        <v>Home Affairs</v>
      </c>
      <c r="G408" s="5" t="str">
        <f>'Cleaned Data'!C408</f>
        <v>Home Affairs - Birth Certificate</v>
      </c>
      <c r="H408" s="5" t="str">
        <f t="shared" si="46"/>
        <v xml:space="preserve"> Birth Certificate</v>
      </c>
      <c r="I408" s="5" t="str">
        <f t="shared" si="47"/>
        <v>Emfuleni</v>
      </c>
      <c r="J408" s="5" t="str">
        <f>'Cleaned Data'!D408</f>
        <v>Emfuleni Municipal Office</v>
      </c>
      <c r="K408" s="5" t="str">
        <f>'Cleaned Data'!E408</f>
        <v>Zodwa Steyn</v>
      </c>
      <c r="L408" s="6">
        <f>'Cleaned Data'!F408</f>
        <v>9309607089</v>
      </c>
      <c r="M408" s="4">
        <f>'Cleaned Data'!G408</f>
        <v>36799</v>
      </c>
      <c r="N408" s="5" t="str">
        <f>'Cleaned Data'!H408</f>
        <v>Male</v>
      </c>
      <c r="O408" s="8" t="str">
        <f>'Cleaned Data'!I408</f>
        <v>None</v>
      </c>
      <c r="P408" s="5" t="str">
        <f>'Cleaned Data'!J408</f>
        <v>Ward 12</v>
      </c>
      <c r="Q408" s="5" t="str">
        <f t="shared" si="48"/>
        <v>Formal Settlement</v>
      </c>
      <c r="R408" s="5" t="str">
        <f>'Cleaned Data'!K408</f>
        <v>Disability Grant</v>
      </c>
      <c r="S408" s="5" t="str">
        <f>'Cleaned Data'!L408</f>
        <v>Complete</v>
      </c>
      <c r="T408" s="5" t="str">
        <f>'Cleaned Data'!M408</f>
        <v>Escalated</v>
      </c>
      <c r="U408" s="5" t="str">
        <f>'Cleaned Data'!N408</f>
        <v>Q233</v>
      </c>
      <c r="V408" s="5" t="str">
        <f>'Cleaned Data'!O408</f>
        <v>Zanele Nel</v>
      </c>
      <c r="W408" s="4" t="str">
        <f>'Cleaned Data'!P408</f>
        <v>None</v>
      </c>
      <c r="X408" s="5" t="str">
        <f>'Cleaned Data'!Q408</f>
        <v>Applicant Referred To Social Worker</v>
      </c>
    </row>
    <row r="409" spans="1:24" x14ac:dyDescent="0.3">
      <c r="A409" s="5" t="str">
        <f>'Cleaned Data'!A409</f>
        <v>SASSA-000090</v>
      </c>
      <c r="B409" s="4">
        <f>'Cleaned Data'!B409</f>
        <v>46161</v>
      </c>
      <c r="C409" s="6">
        <f t="shared" si="42"/>
        <v>19</v>
      </c>
      <c r="D409" s="6">
        <f t="shared" si="43"/>
        <v>5</v>
      </c>
      <c r="E409" s="6">
        <f t="shared" si="44"/>
        <v>2026</v>
      </c>
      <c r="F409" s="5" t="str">
        <f t="shared" si="45"/>
        <v>SASSA</v>
      </c>
      <c r="G409" s="5" t="str">
        <f>'Cleaned Data'!C409</f>
        <v>SASSA - Grant Application</v>
      </c>
      <c r="H409" s="5" t="str">
        <f t="shared" si="46"/>
        <v xml:space="preserve"> Grant Application</v>
      </c>
      <c r="I409" s="5" t="str">
        <f t="shared" si="47"/>
        <v>Evaton</v>
      </c>
      <c r="J409" s="5" t="str">
        <f>'Cleaned Data'!D409</f>
        <v>Evaton Sassa Office</v>
      </c>
      <c r="K409" s="5" t="str">
        <f>'Cleaned Data'!E409</f>
        <v>Grace Botha</v>
      </c>
      <c r="L409" s="6">
        <f>'Cleaned Data'!F409</f>
        <v>4110000000000</v>
      </c>
      <c r="M409" s="4">
        <f>'Cleaned Data'!G409</f>
        <v>15301</v>
      </c>
      <c r="N409" s="5" t="str">
        <f>'Cleaned Data'!H409</f>
        <v>Female</v>
      </c>
      <c r="O409" s="8" t="str">
        <f>'Cleaned Data'!I409</f>
        <v>None</v>
      </c>
      <c r="P409" s="5" t="str">
        <f>'Cleaned Data'!J409</f>
        <v>Ward 5</v>
      </c>
      <c r="Q409" s="5" t="str">
        <f t="shared" si="48"/>
        <v>Formal Settlement</v>
      </c>
      <c r="R409" s="5" t="str">
        <f>'Cleaned Data'!K409</f>
        <v>Older Persons Grant</v>
      </c>
      <c r="S409" s="5" t="str">
        <f>'Cleaned Data'!L409</f>
        <v>Pending Verification</v>
      </c>
      <c r="T409" s="5" t="str">
        <f>'Cleaned Data'!M409</f>
        <v>Captured</v>
      </c>
      <c r="U409" s="5" t="str">
        <f>'Cleaned Data'!N409</f>
        <v>None</v>
      </c>
      <c r="V409" s="5" t="str">
        <f>'Cleaned Data'!O409</f>
        <v>Palesa Meyer</v>
      </c>
      <c r="W409" s="4">
        <f>'Cleaned Data'!P409</f>
        <v>46087</v>
      </c>
      <c r="X409" s="5" t="str">
        <f>'Cleaned Data'!Q409</f>
        <v>Home Affairs System Down For Maintenance During Visit</v>
      </c>
    </row>
    <row r="410" spans="1:24" x14ac:dyDescent="0.3">
      <c r="A410" s="5" t="str">
        <f>'Cleaned Data'!A410</f>
        <v>CLN-000718</v>
      </c>
      <c r="B410" s="4">
        <f>'Cleaned Data'!B410</f>
        <v>46134</v>
      </c>
      <c r="C410" s="6">
        <f t="shared" si="42"/>
        <v>22</v>
      </c>
      <c r="D410" s="6">
        <f t="shared" si="43"/>
        <v>4</v>
      </c>
      <c r="E410" s="6">
        <f t="shared" si="44"/>
        <v>2026</v>
      </c>
      <c r="F410" s="5" t="str">
        <f t="shared" si="45"/>
        <v>Clinic</v>
      </c>
      <c r="G410" s="5" t="str">
        <f>'Cleaned Data'!C410</f>
        <v>Clinic - Chronic Medication Collection</v>
      </c>
      <c r="H410" s="5" t="str">
        <f t="shared" si="46"/>
        <v xml:space="preserve"> Chronic Medication Collection</v>
      </c>
      <c r="I410" s="5" t="str">
        <f t="shared" si="47"/>
        <v>Vereeniging</v>
      </c>
      <c r="J410" s="5" t="str">
        <f>'Cleaned Data'!D410</f>
        <v>Vereeniging Home Affairs</v>
      </c>
      <c r="K410" s="5" t="str">
        <f>'Cleaned Data'!E410</f>
        <v>Refilwe Van Der Merwe</v>
      </c>
      <c r="L410" s="6" t="str">
        <f>'Cleaned Data'!F410</f>
        <v>None</v>
      </c>
      <c r="M410" s="4" t="str">
        <f>'Cleaned Data'!G410</f>
        <v>None</v>
      </c>
      <c r="N410" s="5" t="str">
        <f>'Cleaned Data'!H410</f>
        <v>Female</v>
      </c>
      <c r="O410" s="8" t="str">
        <f>'Cleaned Data'!I410</f>
        <v>067 532 8762</v>
      </c>
      <c r="P410" s="5" t="str">
        <f>'Cleaned Data'!J410</f>
        <v>Ward 5</v>
      </c>
      <c r="Q410" s="5" t="str">
        <f t="shared" si="48"/>
        <v>Formal Settlement</v>
      </c>
      <c r="R410" s="5" t="str">
        <f>'Cleaned Data'!K410</f>
        <v>None</v>
      </c>
      <c r="S410" s="5" t="str">
        <f>'Cleaned Data'!L410</f>
        <v>Incomplete - Missing Proof Of Residence</v>
      </c>
      <c r="T410" s="5" t="str">
        <f>'Cleaned Data'!M410</f>
        <v>Re-opened</v>
      </c>
      <c r="U410" s="5" t="str">
        <f>'Cleaned Data'!N410</f>
        <v>Q235</v>
      </c>
      <c r="V410" s="5" t="str">
        <f>'Cleaned Data'!O410</f>
        <v>Refilwe Swart</v>
      </c>
      <c r="W410" s="4" t="str">
        <f>'Cleaned Data'!P410</f>
        <v>None</v>
      </c>
      <c r="X410" s="5" t="str">
        <f>'Cleaned Data'!Q410</f>
        <v>Elderly Applicant Assisted Due To Mobility Issues</v>
      </c>
    </row>
    <row r="411" spans="1:24" x14ac:dyDescent="0.3">
      <c r="A411" s="5" t="str">
        <f>'Cleaned Data'!A411</f>
        <v>DHA-000650</v>
      </c>
      <c r="B411" s="4">
        <f>'Cleaned Data'!B411</f>
        <v>45789</v>
      </c>
      <c r="C411" s="6">
        <f t="shared" si="42"/>
        <v>12</v>
      </c>
      <c r="D411" s="6">
        <f t="shared" si="43"/>
        <v>5</v>
      </c>
      <c r="E411" s="6">
        <f t="shared" si="44"/>
        <v>2025</v>
      </c>
      <c r="F411" s="5" t="str">
        <f t="shared" si="45"/>
        <v>Home Affairs</v>
      </c>
      <c r="G411" s="5" t="str">
        <f>'Cleaned Data'!C411</f>
        <v>Home Affairs - ID Application</v>
      </c>
      <c r="H411" s="5" t="str">
        <f t="shared" si="46"/>
        <v xml:space="preserve"> ID Application</v>
      </c>
      <c r="I411" s="5" t="str">
        <f t="shared" si="47"/>
        <v>Sebokeng</v>
      </c>
      <c r="J411" s="5" t="str">
        <f>'Cleaned Data'!D411</f>
        <v>Sebokeng Sassa Office</v>
      </c>
      <c r="K411" s="5" t="str">
        <f>'Cleaned Data'!E411</f>
        <v>Pieter Pretorius</v>
      </c>
      <c r="L411" s="6">
        <f>'Cleaned Data'!F411</f>
        <v>5110000000000</v>
      </c>
      <c r="M411" s="4">
        <f>'Cleaned Data'!G411</f>
        <v>18984</v>
      </c>
      <c r="N411" s="5" t="str">
        <f>'Cleaned Data'!H411</f>
        <v>Male</v>
      </c>
      <c r="O411" s="8" t="str">
        <f>'Cleaned Data'!I411</f>
        <v>065 957 6216</v>
      </c>
      <c r="P411" s="5" t="str">
        <f>'Cleaned Data'!J411</f>
        <v>Ward 6</v>
      </c>
      <c r="Q411" s="5" t="str">
        <f t="shared" si="48"/>
        <v>Formal Settlement</v>
      </c>
      <c r="R411" s="5" t="str">
        <f>'Cleaned Data'!K411</f>
        <v>Disability Grant</v>
      </c>
      <c r="S411" s="5" t="str">
        <f>'Cleaned Data'!L411</f>
        <v>Rejected</v>
      </c>
      <c r="T411" s="5" t="str">
        <f>'Cleaned Data'!M411</f>
        <v>None</v>
      </c>
      <c r="U411" s="5" t="str">
        <f>'Cleaned Data'!N411</f>
        <v>Q234</v>
      </c>
      <c r="V411" s="5" t="str">
        <f>'Cleaned Data'!O411</f>
        <v>Zanele Meyer</v>
      </c>
      <c r="W411" s="4" t="str">
        <f>'Cleaned Data'!P411</f>
        <v>None</v>
      </c>
      <c r="X411" s="5" t="str">
        <f>'Cleaned Data'!Q411</f>
        <v>Follow-Up Call Required To Confirm Banking Details</v>
      </c>
    </row>
    <row r="412" spans="1:24" x14ac:dyDescent="0.3">
      <c r="A412" s="5" t="str">
        <f>'Cleaned Data'!A412</f>
        <v>SASSA-000108</v>
      </c>
      <c r="B412" s="4">
        <f>'Cleaned Data'!B412</f>
        <v>46042</v>
      </c>
      <c r="C412" s="6">
        <f t="shared" si="42"/>
        <v>20</v>
      </c>
      <c r="D412" s="6">
        <f t="shared" si="43"/>
        <v>1</v>
      </c>
      <c r="E412" s="6">
        <f t="shared" si="44"/>
        <v>2026</v>
      </c>
      <c r="F412" s="5" t="str">
        <f t="shared" si="45"/>
        <v>SASSA</v>
      </c>
      <c r="G412" s="5" t="str">
        <f>'Cleaned Data'!C412</f>
        <v>SASSA - Grant Application</v>
      </c>
      <c r="H412" s="5" t="str">
        <f t="shared" si="46"/>
        <v xml:space="preserve"> Grant Application</v>
      </c>
      <c r="I412" s="5" t="str">
        <f t="shared" si="47"/>
        <v>Emfuleni</v>
      </c>
      <c r="J412" s="5" t="str">
        <f>'Cleaned Data'!D412</f>
        <v>Emfuleni Municipal Office</v>
      </c>
      <c r="K412" s="5" t="str">
        <f>'Cleaned Data'!E412</f>
        <v>Elizabeth Mahlangu</v>
      </c>
      <c r="L412" s="6">
        <f>'Cleaned Data'!F412</f>
        <v>8400000000000</v>
      </c>
      <c r="M412" s="4">
        <f>'Cleaned Data'!G412</f>
        <v>30725</v>
      </c>
      <c r="N412" s="5" t="str">
        <f>'Cleaned Data'!H412</f>
        <v>None</v>
      </c>
      <c r="O412" s="8" t="str">
        <f>'Cleaned Data'!I412</f>
        <v>060 569 4626</v>
      </c>
      <c r="P412" s="5" t="str">
        <f>'Cleaned Data'!J412</f>
        <v>Ward 15</v>
      </c>
      <c r="Q412" s="5" t="str">
        <f t="shared" si="48"/>
        <v>Formal Settlement</v>
      </c>
      <c r="R412" s="5" t="str">
        <f>'Cleaned Data'!K412</f>
        <v>Older Person's Grant</v>
      </c>
      <c r="S412" s="5" t="str">
        <f>'Cleaned Data'!L412</f>
        <v>Approved</v>
      </c>
      <c r="T412" s="5" t="str">
        <f>'Cleaned Data'!M412</f>
        <v>Re-opened</v>
      </c>
      <c r="U412" s="5" t="str">
        <f>'Cleaned Data'!N412</f>
        <v>Q156</v>
      </c>
      <c r="V412" s="5" t="str">
        <f>'Cleaned Data'!O412</f>
        <v>Deon Coetzee</v>
      </c>
      <c r="W412" s="4" t="str">
        <f>'Cleaned Data'!P412</f>
        <v>None</v>
      </c>
      <c r="X412" s="5" t="str">
        <f>'Cleaned Data'!Q412</f>
        <v>Record Incomplete - Contact Number Illegible On Form</v>
      </c>
    </row>
    <row r="413" spans="1:24" x14ac:dyDescent="0.3">
      <c r="A413" s="5" t="str">
        <f>'Cleaned Data'!A413</f>
        <v>CLN-000157</v>
      </c>
      <c r="B413" s="4">
        <f>'Cleaned Data'!B413</f>
        <v>46147</v>
      </c>
      <c r="C413" s="6">
        <f t="shared" si="42"/>
        <v>5</v>
      </c>
      <c r="D413" s="6">
        <f t="shared" si="43"/>
        <v>5</v>
      </c>
      <c r="E413" s="6">
        <f t="shared" si="44"/>
        <v>2026</v>
      </c>
      <c r="F413" s="5" t="str">
        <f t="shared" si="45"/>
        <v>Clinic</v>
      </c>
      <c r="G413" s="5" t="str">
        <f>'Cleaned Data'!C413</f>
        <v>Clinic - Immunisation</v>
      </c>
      <c r="H413" s="5" t="str">
        <f t="shared" si="46"/>
        <v xml:space="preserve"> Immunisation</v>
      </c>
      <c r="I413" s="5" t="str">
        <f t="shared" si="47"/>
        <v>Meyerton</v>
      </c>
      <c r="J413" s="5" t="str">
        <f>'Cleaned Data'!D413</f>
        <v>Meyerton Municipal Office</v>
      </c>
      <c r="K413" s="5" t="str">
        <f>'Cleaned Data'!E413</f>
        <v>Kagiso Fourie</v>
      </c>
      <c r="L413" s="6">
        <f>'Cleaned Data'!F413</f>
        <v>2510000000000</v>
      </c>
      <c r="M413" s="4">
        <f>'Cleaned Data'!G413</f>
        <v>45809</v>
      </c>
      <c r="N413" s="5" t="str">
        <f>'Cleaned Data'!H413</f>
        <v>Male</v>
      </c>
      <c r="O413" s="8" t="str">
        <f>'Cleaned Data'!I413</f>
        <v>None</v>
      </c>
      <c r="P413" s="5" t="str">
        <f>'Cleaned Data'!J413</f>
        <v>Ward 6</v>
      </c>
      <c r="Q413" s="5" t="str">
        <f t="shared" si="48"/>
        <v>Formal Settlement</v>
      </c>
      <c r="R413" s="5" t="str">
        <f>'Cleaned Data'!K413</f>
        <v>None</v>
      </c>
      <c r="S413" s="5" t="str">
        <f>'Cleaned Data'!L413</f>
        <v>Pending Verification</v>
      </c>
      <c r="T413" s="5" t="str">
        <f>'Cleaned Data'!M413</f>
        <v>Captured</v>
      </c>
      <c r="U413" s="5" t="str">
        <f>'Cleaned Data'!N413</f>
        <v>Q173</v>
      </c>
      <c r="V413" s="5" t="str">
        <f>'Cleaned Data'!O413</f>
        <v>Marius Swart</v>
      </c>
      <c r="W413" s="4">
        <f>'Cleaned Data'!P413</f>
        <v>46167</v>
      </c>
      <c r="X413" s="5" t="str">
        <f>'Cleaned Data'!Q413</f>
        <v>System Offline - Captured Manually, Will Upload Later</v>
      </c>
    </row>
    <row r="414" spans="1:24" x14ac:dyDescent="0.3">
      <c r="A414" s="5" t="str">
        <f>'Cleaned Data'!A414</f>
        <v>SASSA-000807</v>
      </c>
      <c r="B414" s="4">
        <f>'Cleaned Data'!B414</f>
        <v>46146</v>
      </c>
      <c r="C414" s="6">
        <f t="shared" si="42"/>
        <v>4</v>
      </c>
      <c r="D414" s="6">
        <f t="shared" si="43"/>
        <v>5</v>
      </c>
      <c r="E414" s="6">
        <f t="shared" si="44"/>
        <v>2026</v>
      </c>
      <c r="F414" s="5" t="str">
        <f t="shared" si="45"/>
        <v>SASSA</v>
      </c>
      <c r="G414" s="5" t="str">
        <f>'Cleaned Data'!C414</f>
        <v>SASSA - Grant Status Enquiry</v>
      </c>
      <c r="H414" s="5" t="str">
        <f t="shared" si="46"/>
        <v xml:space="preserve"> Grant Status Enquiry</v>
      </c>
      <c r="I414" s="5" t="str">
        <f t="shared" si="47"/>
        <v>Vanderbijlpark</v>
      </c>
      <c r="J414" s="5" t="str">
        <f>'Cleaned Data'!D414</f>
        <v>Vanderbijlpark Home Affairs</v>
      </c>
      <c r="K414" s="5" t="str">
        <f>'Cleaned Data'!E414</f>
        <v>Nomvula Pretorius</v>
      </c>
      <c r="L414" s="6">
        <f>'Cleaned Data'!F414</f>
        <v>1400000000000</v>
      </c>
      <c r="M414" s="4">
        <f>'Cleaned Data'!G414</f>
        <v>41671</v>
      </c>
      <c r="N414" s="5" t="str">
        <f>'Cleaned Data'!H414</f>
        <v>None</v>
      </c>
      <c r="O414" s="8" t="str">
        <f>'Cleaned Data'!I414</f>
        <v>075 216 0629</v>
      </c>
      <c r="P414" s="5" t="str">
        <f>'Cleaned Data'!J414</f>
        <v>None</v>
      </c>
      <c r="Q414" s="5" t="str">
        <f t="shared" si="48"/>
        <v>Formal Settlement</v>
      </c>
      <c r="R414" s="5" t="str">
        <f>'Cleaned Data'!K414</f>
        <v>None</v>
      </c>
      <c r="S414" s="5" t="str">
        <f>'Cleaned Data'!L414</f>
        <v>Incomplete - Missing Proof Of Residence</v>
      </c>
      <c r="T414" s="5" t="str">
        <f>'Cleaned Data'!M414</f>
        <v>None</v>
      </c>
      <c r="U414" s="5" t="str">
        <f>'Cleaned Data'!N414</f>
        <v>Q143</v>
      </c>
      <c r="V414" s="5" t="str">
        <f>'Cleaned Data'!O414</f>
        <v>Palesa Khumalo</v>
      </c>
      <c r="W414" s="4">
        <f>'Cleaned Data'!P414</f>
        <v>46126</v>
      </c>
      <c r="X414" s="5" t="str">
        <f>'Cleaned Data'!Q414</f>
        <v>System Offline - Captured Manually, Will Upload Later</v>
      </c>
    </row>
    <row r="415" spans="1:24" x14ac:dyDescent="0.3">
      <c r="A415" s="5" t="str">
        <f>'Cleaned Data'!A415</f>
        <v>SASSA-000481</v>
      </c>
      <c r="B415" s="4">
        <f>'Cleaned Data'!B415</f>
        <v>46216</v>
      </c>
      <c r="C415" s="6">
        <f t="shared" si="42"/>
        <v>13</v>
      </c>
      <c r="D415" s="6">
        <f t="shared" si="43"/>
        <v>7</v>
      </c>
      <c r="E415" s="6">
        <f t="shared" si="44"/>
        <v>2026</v>
      </c>
      <c r="F415" s="5" t="str">
        <f t="shared" si="45"/>
        <v>SASSA</v>
      </c>
      <c r="G415" s="5" t="str">
        <f>'Cleaned Data'!C415</f>
        <v>SASSA - Grant Application</v>
      </c>
      <c r="H415" s="5" t="str">
        <f t="shared" si="46"/>
        <v xml:space="preserve"> Grant Application</v>
      </c>
      <c r="I415" s="5" t="str">
        <f t="shared" si="47"/>
        <v>Vereeniging</v>
      </c>
      <c r="J415" s="5" t="str">
        <f>'Cleaned Data'!D415</f>
        <v>Vereeniging Home Affairs</v>
      </c>
      <c r="K415" s="5" t="str">
        <f>'Cleaned Data'!E415</f>
        <v>Zodwa Ndlovu</v>
      </c>
      <c r="L415" s="6">
        <f>'Cleaned Data'!F415</f>
        <v>2400000000000</v>
      </c>
      <c r="M415" s="4">
        <f>'Cleaned Data'!G415</f>
        <v>45507</v>
      </c>
      <c r="N415" s="5" t="str">
        <f>'Cleaned Data'!H415</f>
        <v>Male</v>
      </c>
      <c r="O415" s="8" t="str">
        <f>'Cleaned Data'!I415</f>
        <v>065 127 6942</v>
      </c>
      <c r="P415" s="5" t="str">
        <f>'Cleaned Data'!J415</f>
        <v>Ward 8</v>
      </c>
      <c r="Q415" s="5" t="str">
        <f t="shared" si="48"/>
        <v>Formal Settlement</v>
      </c>
      <c r="R415" s="5" t="str">
        <f>'Cleaned Data'!K415</f>
        <v>None</v>
      </c>
      <c r="S415" s="5" t="str">
        <f>'Cleaned Data'!L415</f>
        <v>Under Review</v>
      </c>
      <c r="T415" s="5" t="str">
        <f>'Cleaned Data'!M415</f>
        <v>Captured</v>
      </c>
      <c r="U415" s="5" t="str">
        <f>'Cleaned Data'!N415</f>
        <v>Q270</v>
      </c>
      <c r="V415" s="5" t="str">
        <f>'Cleaned Data'!O415</f>
        <v>Palesa Meyer</v>
      </c>
      <c r="W415" s="4" t="str">
        <f>'Cleaned Data'!P415</f>
        <v>None</v>
      </c>
      <c r="X415" s="5" t="str">
        <f>'Cleaned Data'!Q415</f>
        <v>Home Affairs System Down For Maintenance During Visit</v>
      </c>
    </row>
    <row r="416" spans="1:24" x14ac:dyDescent="0.3">
      <c r="A416" s="5" t="str">
        <f>'Cleaned Data'!A416</f>
        <v>DHA-000267</v>
      </c>
      <c r="B416" s="4">
        <f>'Cleaned Data'!B416</f>
        <v>46196</v>
      </c>
      <c r="C416" s="6">
        <f t="shared" si="42"/>
        <v>23</v>
      </c>
      <c r="D416" s="6">
        <f t="shared" si="43"/>
        <v>6</v>
      </c>
      <c r="E416" s="6">
        <f t="shared" si="44"/>
        <v>2026</v>
      </c>
      <c r="F416" s="5" t="str">
        <f t="shared" si="45"/>
        <v>Home Affairs</v>
      </c>
      <c r="G416" s="5" t="str">
        <f>'Cleaned Data'!C416</f>
        <v>Home Affairs - Death Certificate</v>
      </c>
      <c r="H416" s="5" t="str">
        <f t="shared" si="46"/>
        <v xml:space="preserve"> Death Certificate</v>
      </c>
      <c r="I416" s="5" t="str">
        <f t="shared" si="47"/>
        <v>Sasolburg</v>
      </c>
      <c r="J416" s="5" t="str">
        <f>'Cleaned Data'!D416</f>
        <v>Sasolburg Home Affairs</v>
      </c>
      <c r="K416" s="5" t="str">
        <f>'Cleaned Data'!E416</f>
        <v>Tumelo Radebe</v>
      </c>
      <c r="L416" s="6" t="str">
        <f>'Cleaned Data'!F416</f>
        <v>None</v>
      </c>
      <c r="M416" s="4">
        <f>'Cleaned Data'!G416</f>
        <v>20676</v>
      </c>
      <c r="N416" s="5" t="str">
        <f>'Cleaned Data'!H416</f>
        <v>Male</v>
      </c>
      <c r="O416" s="8" t="str">
        <f>'Cleaned Data'!I416</f>
        <v>None</v>
      </c>
      <c r="P416" s="5" t="str">
        <f>'Cleaned Data'!J416</f>
        <v>Ward 3</v>
      </c>
      <c r="Q416" s="5" t="str">
        <f t="shared" si="48"/>
        <v>Formal Settlement</v>
      </c>
      <c r="R416" s="5" t="str">
        <f>'Cleaned Data'!K416</f>
        <v>None</v>
      </c>
      <c r="S416" s="5" t="str">
        <f>'Cleaned Data'!L416</f>
        <v>Incomplete - Missing Proof Of Residence</v>
      </c>
      <c r="T416" s="5" t="str">
        <f>'Cleaned Data'!M416</f>
        <v>Escalated</v>
      </c>
      <c r="U416" s="5" t="str">
        <f>'Cleaned Data'!N416</f>
        <v>Q224</v>
      </c>
      <c r="V416" s="5" t="str">
        <f>'Cleaned Data'!O416</f>
        <v>Deon Sithole</v>
      </c>
      <c r="W416" s="4" t="str">
        <f>'Cleaned Data'!P416</f>
        <v>None</v>
      </c>
      <c r="X416" s="5" t="str">
        <f>'Cleaned Data'!Q416</f>
        <v>Interpreter Required - Assisted In Sesotho</v>
      </c>
    </row>
    <row r="417" spans="1:24" x14ac:dyDescent="0.3">
      <c r="A417" s="5" t="str">
        <f>'Cleaned Data'!A417</f>
        <v>CLN-000831</v>
      </c>
      <c r="B417" s="4">
        <f>'Cleaned Data'!B417</f>
        <v>46066</v>
      </c>
      <c r="C417" s="6">
        <f t="shared" si="42"/>
        <v>13</v>
      </c>
      <c r="D417" s="6">
        <f t="shared" si="43"/>
        <v>2</v>
      </c>
      <c r="E417" s="6">
        <f t="shared" si="44"/>
        <v>2026</v>
      </c>
      <c r="F417" s="5" t="str">
        <f t="shared" si="45"/>
        <v>Clinic</v>
      </c>
      <c r="G417" s="5" t="str">
        <f>'Cleaned Data'!C417</f>
        <v>Clinic - Chronic Medication Collection</v>
      </c>
      <c r="H417" s="5" t="str">
        <f t="shared" si="46"/>
        <v xml:space="preserve"> Chronic Medication Collection</v>
      </c>
      <c r="I417" s="5" t="str">
        <f t="shared" si="47"/>
        <v>Sebokeng</v>
      </c>
      <c r="J417" s="5" t="str">
        <f>'Cleaned Data'!D417</f>
        <v>Sebokeng Sassa Office</v>
      </c>
      <c r="K417" s="5" t="str">
        <f>'Cleaned Data'!E417</f>
        <v>Pieter Nkosi</v>
      </c>
      <c r="L417" s="6">
        <f>'Cleaned Data'!F417</f>
        <v>611000000000</v>
      </c>
      <c r="M417" s="4">
        <f>'Cleaned Data'!G417</f>
        <v>38879</v>
      </c>
      <c r="N417" s="5" t="str">
        <f>'Cleaned Data'!H417</f>
        <v>Male</v>
      </c>
      <c r="O417" s="8" t="str">
        <f>'Cleaned Data'!I417</f>
        <v>084 412 5026</v>
      </c>
      <c r="P417" s="5" t="str">
        <f>'Cleaned Data'!J417</f>
        <v>Ward 1</v>
      </c>
      <c r="Q417" s="5" t="str">
        <f t="shared" si="48"/>
        <v>Formal Settlement</v>
      </c>
      <c r="R417" s="5" t="str">
        <f>'Cleaned Data'!K417</f>
        <v>None</v>
      </c>
      <c r="S417" s="5" t="str">
        <f>'Cleaned Data'!L417</f>
        <v>Complete</v>
      </c>
      <c r="T417" s="5" t="str">
        <f>'Cleaned Data'!M417</f>
        <v>Escalated</v>
      </c>
      <c r="U417" s="5" t="str">
        <f>'Cleaned Data'!N417</f>
        <v>Q029</v>
      </c>
      <c r="V417" s="5" t="str">
        <f>'Cleaned Data'!O417</f>
        <v>None</v>
      </c>
      <c r="W417" s="4" t="str">
        <f>'Cleaned Data'!P417</f>
        <v>None</v>
      </c>
      <c r="X417" s="5" t="str">
        <f>'Cleaned Data'!Q417</f>
        <v>Interpreter Required - Assisted In Sesotho</v>
      </c>
    </row>
    <row r="418" spans="1:24" x14ac:dyDescent="0.3">
      <c r="A418" s="5" t="str">
        <f>'Cleaned Data'!A418</f>
        <v>MUN-000763</v>
      </c>
      <c r="B418" s="4">
        <f>'Cleaned Data'!B418</f>
        <v>46281</v>
      </c>
      <c r="C418" s="6">
        <f t="shared" si="42"/>
        <v>16</v>
      </c>
      <c r="D418" s="6">
        <f t="shared" si="43"/>
        <v>9</v>
      </c>
      <c r="E418" s="6">
        <f t="shared" si="44"/>
        <v>2026</v>
      </c>
      <c r="F418" s="5" t="str">
        <f t="shared" si="45"/>
        <v>Municipal</v>
      </c>
      <c r="G418" s="5" t="str">
        <f>'Cleaned Data'!C418</f>
        <v>Municipal - Account Query</v>
      </c>
      <c r="H418" s="5" t="str">
        <f t="shared" si="46"/>
        <v xml:space="preserve"> Account Query</v>
      </c>
      <c r="I418" s="5" t="str">
        <f t="shared" si="47"/>
        <v>Emfuleni</v>
      </c>
      <c r="J418" s="5" t="str">
        <f>'Cleaned Data'!D418</f>
        <v>Emfuleni Municipal Office</v>
      </c>
      <c r="K418" s="5" t="str">
        <f>'Cleaned Data'!E418</f>
        <v>Nomvula Mokoena</v>
      </c>
      <c r="L418" s="6">
        <f>'Cleaned Data'!F418</f>
        <v>7010000000000</v>
      </c>
      <c r="M418" s="4">
        <f>'Cleaned Data'!G418</f>
        <v>25932</v>
      </c>
      <c r="N418" s="5" t="str">
        <f>'Cleaned Data'!H418</f>
        <v>Male</v>
      </c>
      <c r="O418" s="8" t="str">
        <f>'Cleaned Data'!I418</f>
        <v>None</v>
      </c>
      <c r="P418" s="5" t="str">
        <f>'Cleaned Data'!J418</f>
        <v>Ward 10</v>
      </c>
      <c r="Q418" s="5" t="str">
        <f t="shared" si="48"/>
        <v>Formal Settlement</v>
      </c>
      <c r="R418" s="5" t="str">
        <f>'Cleaned Data'!K418</f>
        <v>None</v>
      </c>
      <c r="S418" s="5" t="str">
        <f>'Cleaned Data'!L418</f>
        <v>Rejected</v>
      </c>
      <c r="T418" s="5" t="str">
        <f>'Cleaned Data'!M418</f>
        <v>Resolved</v>
      </c>
      <c r="U418" s="5" t="str">
        <f>'Cleaned Data'!N418</f>
        <v>Q070</v>
      </c>
      <c r="V418" s="5" t="str">
        <f>'Cleaned Data'!O418</f>
        <v>Werner Radebe</v>
      </c>
      <c r="W418" s="4" t="str">
        <f>'Cleaned Data'!P418</f>
        <v>None</v>
      </c>
      <c r="X418" s="5" t="str">
        <f>'Cleaned Data'!Q418</f>
        <v>Interpreter Required - Assisted In Sesotho</v>
      </c>
    </row>
    <row r="419" spans="1:24" x14ac:dyDescent="0.3">
      <c r="A419" s="5" t="str">
        <f>'Cleaned Data'!A419</f>
        <v>SASSA-000653</v>
      </c>
      <c r="B419" s="4">
        <f>'Cleaned Data'!B419</f>
        <v>46180</v>
      </c>
      <c r="C419" s="6">
        <f t="shared" si="42"/>
        <v>7</v>
      </c>
      <c r="D419" s="6">
        <f t="shared" si="43"/>
        <v>6</v>
      </c>
      <c r="E419" s="6">
        <f t="shared" si="44"/>
        <v>2026</v>
      </c>
      <c r="F419" s="5" t="str">
        <f t="shared" si="45"/>
        <v>SASSA</v>
      </c>
      <c r="G419" s="5" t="str">
        <f>'Cleaned Data'!C419</f>
        <v>SASSA - Grant Status Enquiry</v>
      </c>
      <c r="H419" s="5" t="str">
        <f t="shared" si="46"/>
        <v xml:space="preserve"> Grant Status Enquiry</v>
      </c>
      <c r="I419" s="5" t="str">
        <f t="shared" si="47"/>
        <v>Emfuleni</v>
      </c>
      <c r="J419" s="5" t="str">
        <f>'Cleaned Data'!D419</f>
        <v>Emfuleni Municipal Office</v>
      </c>
      <c r="K419" s="5" t="str">
        <f>'Cleaned Data'!E419</f>
        <v>Marie Botha</v>
      </c>
      <c r="L419" s="6">
        <f>'Cleaned Data'!F419</f>
        <v>8510000000000</v>
      </c>
      <c r="M419" s="4">
        <f>'Cleaned Data'!G419</f>
        <v>31086</v>
      </c>
      <c r="N419" s="5" t="str">
        <f>'Cleaned Data'!H419</f>
        <v>Female</v>
      </c>
      <c r="O419" s="8" t="str">
        <f>'Cleaned Data'!I419</f>
        <v>070 541 6778</v>
      </c>
      <c r="P419" s="5" t="str">
        <f>'Cleaned Data'!J419</f>
        <v>Ward 8</v>
      </c>
      <c r="Q419" s="5" t="str">
        <f t="shared" si="48"/>
        <v>Formal Settlement</v>
      </c>
      <c r="R419" s="5" t="str">
        <f>'Cleaned Data'!K419</f>
        <v>Care Dependency Grant</v>
      </c>
      <c r="S419" s="5" t="str">
        <f>'Cleaned Data'!L419</f>
        <v>Awaiting Home Affairs Confirmation</v>
      </c>
      <c r="T419" s="5" t="str">
        <f>'Cleaned Data'!M419</f>
        <v>Resolved</v>
      </c>
      <c r="U419" s="5" t="str">
        <f>'Cleaned Data'!N419</f>
        <v>Q156</v>
      </c>
      <c r="V419" s="5" t="str">
        <f>'Cleaned Data'!O419</f>
        <v>Werner Swart</v>
      </c>
      <c r="W419" s="4">
        <f>'Cleaned Data'!P419</f>
        <v>46190</v>
      </c>
      <c r="X419" s="5" t="str">
        <f>'Cleaned Data'!Q419</f>
        <v>Applicant Is A Minor, Guardian Present And Documented</v>
      </c>
    </row>
    <row r="420" spans="1:24" x14ac:dyDescent="0.3">
      <c r="A420" s="5" t="str">
        <f>'Cleaned Data'!A420</f>
        <v>DHA-000250</v>
      </c>
      <c r="B420" s="4" t="str">
        <f>'Cleaned Data'!B420</f>
        <v>None</v>
      </c>
      <c r="C420" s="6" t="str">
        <f t="shared" si="42"/>
        <v>None</v>
      </c>
      <c r="D420" s="6" t="str">
        <f t="shared" si="43"/>
        <v>None</v>
      </c>
      <c r="E420" s="6" t="str">
        <f t="shared" si="44"/>
        <v>None</v>
      </c>
      <c r="F420" s="5" t="str">
        <f t="shared" si="45"/>
        <v>Home Affairs</v>
      </c>
      <c r="G420" s="5" t="str">
        <f>'Cleaned Data'!C420</f>
        <v>Home Affairs - Passport Application</v>
      </c>
      <c r="H420" s="5" t="str">
        <f t="shared" si="46"/>
        <v xml:space="preserve"> Passport Application</v>
      </c>
      <c r="I420" s="5" t="str">
        <f t="shared" si="47"/>
        <v>Meyerton</v>
      </c>
      <c r="J420" s="5" t="str">
        <f>'Cleaned Data'!D420</f>
        <v>Meyerton Municipal Office</v>
      </c>
      <c r="K420" s="5" t="str">
        <f>'Cleaned Data'!E420</f>
        <v>Willem Sithole</v>
      </c>
      <c r="L420" s="6">
        <f>'Cleaned Data'!F420</f>
        <v>7400000000000</v>
      </c>
      <c r="M420" s="4">
        <f>'Cleaned Data'!G420</f>
        <v>27122</v>
      </c>
      <c r="N420" s="5" t="str">
        <f>'Cleaned Data'!H420</f>
        <v>Male</v>
      </c>
      <c r="O420" s="8" t="str">
        <f>'Cleaned Data'!I420</f>
        <v>None</v>
      </c>
      <c r="P420" s="5" t="str">
        <f>'Cleaned Data'!J420</f>
        <v>Ward 13</v>
      </c>
      <c r="Q420" s="5" t="str">
        <f t="shared" si="48"/>
        <v>Formal Settlement</v>
      </c>
      <c r="R420" s="5" t="str">
        <f>'Cleaned Data'!K420</f>
        <v>None</v>
      </c>
      <c r="S420" s="5" t="str">
        <f>'Cleaned Data'!L420</f>
        <v>Under Review</v>
      </c>
      <c r="T420" s="5" t="str">
        <f>'Cleaned Data'!M420</f>
        <v>Captured</v>
      </c>
      <c r="U420" s="5" t="str">
        <f>'Cleaned Data'!N420</f>
        <v>Q092</v>
      </c>
      <c r="V420" s="5" t="str">
        <f>'Cleaned Data'!O420</f>
        <v>Deon Radebe</v>
      </c>
      <c r="W420" s="4" t="str">
        <f>'Cleaned Data'!P420</f>
        <v>None</v>
      </c>
      <c r="X420" s="5" t="str">
        <f>'Cleaned Data'!Q420</f>
        <v>Applicant Is A Minor, Guardian Present And Documented</v>
      </c>
    </row>
    <row r="421" spans="1:24" x14ac:dyDescent="0.3">
      <c r="A421" s="5" t="str">
        <f>'Cleaned Data'!A421</f>
        <v>MUN-000115</v>
      </c>
      <c r="B421" s="4">
        <f>'Cleaned Data'!B421</f>
        <v>46037</v>
      </c>
      <c r="C421" s="6">
        <f t="shared" si="42"/>
        <v>15</v>
      </c>
      <c r="D421" s="6">
        <f t="shared" si="43"/>
        <v>1</v>
      </c>
      <c r="E421" s="6">
        <f t="shared" si="44"/>
        <v>2026</v>
      </c>
      <c r="F421" s="5" t="str">
        <f t="shared" si="45"/>
        <v>Municipal</v>
      </c>
      <c r="G421" s="5" t="str">
        <f>'Cleaned Data'!C421</f>
        <v>Municipal - Service Request</v>
      </c>
      <c r="H421" s="5" t="str">
        <f t="shared" si="46"/>
        <v xml:space="preserve"> Service Request</v>
      </c>
      <c r="I421" s="5" t="str">
        <f t="shared" si="47"/>
        <v>Emfuleni</v>
      </c>
      <c r="J421" s="5" t="str">
        <f>'Cleaned Data'!D421</f>
        <v>Emfuleni Municipal Office</v>
      </c>
      <c r="K421" s="5" t="str">
        <f>'Cleaned Data'!E421</f>
        <v>Refilwe Sithole</v>
      </c>
      <c r="L421" s="6">
        <f>'Cleaned Data'!F421</f>
        <v>7810000000000</v>
      </c>
      <c r="M421" s="4">
        <f>'Cleaned Data'!G421</f>
        <v>28723</v>
      </c>
      <c r="N421" s="5" t="str">
        <f>'Cleaned Data'!H421</f>
        <v>Female</v>
      </c>
      <c r="O421" s="8" t="str">
        <f>'Cleaned Data'!I421</f>
        <v>068 684 6332</v>
      </c>
      <c r="P421" s="5" t="str">
        <f>'Cleaned Data'!J421</f>
        <v>Ward 10</v>
      </c>
      <c r="Q421" s="5" t="str">
        <f t="shared" si="48"/>
        <v>Formal Settlement</v>
      </c>
      <c r="R421" s="5" t="str">
        <f>'Cleaned Data'!K421</f>
        <v>None</v>
      </c>
      <c r="S421" s="5" t="str">
        <f>'Cleaned Data'!L421</f>
        <v>None</v>
      </c>
      <c r="T421" s="5" t="str">
        <f>'Cleaned Data'!M421</f>
        <v>None</v>
      </c>
      <c r="U421" s="5" t="str">
        <f>'Cleaned Data'!N421</f>
        <v>Q296</v>
      </c>
      <c r="V421" s="5" t="str">
        <f>'Cleaned Data'!O421</f>
        <v>None</v>
      </c>
      <c r="W421" s="4" t="str">
        <f>'Cleaned Data'!P421</f>
        <v>None</v>
      </c>
      <c r="X421" s="5" t="str">
        <f>'Cleaned Data'!Q421</f>
        <v>Elderly Applicant Assisted Due To Mobility Issues</v>
      </c>
    </row>
    <row r="422" spans="1:24" x14ac:dyDescent="0.3">
      <c r="A422" s="5" t="str">
        <f>'Cleaned Data'!A422</f>
        <v>SASSA-000943</v>
      </c>
      <c r="B422" s="4">
        <f>'Cleaned Data'!B422</f>
        <v>46266</v>
      </c>
      <c r="C422" s="6">
        <f t="shared" si="42"/>
        <v>1</v>
      </c>
      <c r="D422" s="6">
        <f t="shared" si="43"/>
        <v>9</v>
      </c>
      <c r="E422" s="6">
        <f t="shared" si="44"/>
        <v>2026</v>
      </c>
      <c r="F422" s="5" t="str">
        <f t="shared" si="45"/>
        <v>SASSA</v>
      </c>
      <c r="G422" s="5" t="str">
        <f>'Cleaned Data'!C422</f>
        <v>SASSA - Grant Application</v>
      </c>
      <c r="H422" s="5" t="str">
        <f t="shared" si="46"/>
        <v xml:space="preserve"> Grant Application</v>
      </c>
      <c r="I422" s="5" t="str">
        <f t="shared" si="47"/>
        <v>Emfuleni</v>
      </c>
      <c r="J422" s="5" t="str">
        <f>'Cleaned Data'!D422</f>
        <v>Emfuleni Municipal Office</v>
      </c>
      <c r="K422" s="5" t="str">
        <f>'Cleaned Data'!E422</f>
        <v>Tumelo Van Der Merwe</v>
      </c>
      <c r="L422" s="6">
        <f>'Cleaned Data'!F422</f>
        <v>5300000000000</v>
      </c>
      <c r="M422" s="4">
        <f>'Cleaned Data'!G422</f>
        <v>19382</v>
      </c>
      <c r="N422" s="5" t="str">
        <f>'Cleaned Data'!H422</f>
        <v>Female</v>
      </c>
      <c r="O422" s="8" t="str">
        <f>'Cleaned Data'!I422</f>
        <v>068 656 7556</v>
      </c>
      <c r="P422" s="5" t="str">
        <f>'Cleaned Data'!J422</f>
        <v>Ward 2</v>
      </c>
      <c r="Q422" s="5" t="str">
        <f t="shared" si="48"/>
        <v>Formal Settlement</v>
      </c>
      <c r="R422" s="5" t="str">
        <f>'Cleaned Data'!K422</f>
        <v>Care Dependency Grant</v>
      </c>
      <c r="S422" s="5" t="str">
        <f>'Cleaned Data'!L422</f>
        <v>Under Review</v>
      </c>
      <c r="T422" s="5" t="str">
        <f>'Cleaned Data'!M422</f>
        <v>Captured</v>
      </c>
      <c r="U422" s="5" t="str">
        <f>'Cleaned Data'!N422</f>
        <v>Q265</v>
      </c>
      <c r="V422" s="5" t="str">
        <f>'Cleaned Data'!O422</f>
        <v>None</v>
      </c>
      <c r="W422" s="4" t="str">
        <f>'Cleaned Data'!P422</f>
        <v>None</v>
      </c>
      <c r="X422" s="5" t="str">
        <f>'Cleaned Data'!Q422</f>
        <v>Elderly Applicant Assisted Due To Mobility Issues</v>
      </c>
    </row>
    <row r="423" spans="1:24" x14ac:dyDescent="0.3">
      <c r="A423" s="5" t="str">
        <f>'Cleaned Data'!A423</f>
        <v>DHA-000421</v>
      </c>
      <c r="B423" s="4">
        <f>'Cleaned Data'!B423</f>
        <v>46177</v>
      </c>
      <c r="C423" s="6">
        <f t="shared" si="42"/>
        <v>4</v>
      </c>
      <c r="D423" s="6">
        <f t="shared" si="43"/>
        <v>6</v>
      </c>
      <c r="E423" s="6">
        <f t="shared" si="44"/>
        <v>2026</v>
      </c>
      <c r="F423" s="5" t="str">
        <f t="shared" si="45"/>
        <v>Home Affairs</v>
      </c>
      <c r="G423" s="5" t="str">
        <f>'Cleaned Data'!C423</f>
        <v>Home Affairs - ID Application</v>
      </c>
      <c r="H423" s="5" t="str">
        <f t="shared" si="46"/>
        <v xml:space="preserve"> ID Application</v>
      </c>
      <c r="I423" s="5" t="str">
        <f t="shared" si="47"/>
        <v>Emfuleni</v>
      </c>
      <c r="J423" s="5" t="str">
        <f>'Cleaned Data'!D423</f>
        <v>Emfuleni Municipal Office</v>
      </c>
      <c r="K423" s="5" t="str">
        <f>'Cleaned Data'!E423</f>
        <v>Nokuthula Nkosi</v>
      </c>
      <c r="L423" s="6">
        <f>'Cleaned Data'!F423</f>
        <v>6200000000000</v>
      </c>
      <c r="M423" s="4">
        <f>'Cleaned Data'!G423</f>
        <v>22653</v>
      </c>
      <c r="N423" s="5" t="str">
        <f>'Cleaned Data'!H423</f>
        <v>Male</v>
      </c>
      <c r="O423" s="8" t="str">
        <f>'Cleaned Data'!I423</f>
        <v>None</v>
      </c>
      <c r="P423" s="5" t="str">
        <f>'Cleaned Data'!J423</f>
        <v>Ward 22</v>
      </c>
      <c r="Q423" s="5" t="str">
        <f t="shared" si="48"/>
        <v>Formal Settlement</v>
      </c>
      <c r="R423" s="5" t="str">
        <f>'Cleaned Data'!K423</f>
        <v>Foster Child Grant</v>
      </c>
      <c r="S423" s="5" t="str">
        <f>'Cleaned Data'!L423</f>
        <v>Pending Verification</v>
      </c>
      <c r="T423" s="5" t="str">
        <f>'Cleaned Data'!M423</f>
        <v>None</v>
      </c>
      <c r="U423" s="5" t="str">
        <f>'Cleaned Data'!N423</f>
        <v>Q209</v>
      </c>
      <c r="V423" s="5" t="str">
        <f>'Cleaned Data'!O423</f>
        <v>Chris Swart</v>
      </c>
      <c r="W423" s="4">
        <f>'Cleaned Data'!P423</f>
        <v>46133</v>
      </c>
      <c r="X423" s="5" t="str">
        <f>'Cleaned Data'!Q423</f>
        <v>Follow-Up Call Required To Confirm Banking Details</v>
      </c>
    </row>
    <row r="424" spans="1:24" x14ac:dyDescent="0.3">
      <c r="A424" s="5" t="str">
        <f>'Cleaned Data'!A424</f>
        <v>MUN-000591</v>
      </c>
      <c r="B424" s="4">
        <f>'Cleaned Data'!B424</f>
        <v>46264</v>
      </c>
      <c r="C424" s="6">
        <f t="shared" si="42"/>
        <v>30</v>
      </c>
      <c r="D424" s="6">
        <f t="shared" si="43"/>
        <v>8</v>
      </c>
      <c r="E424" s="6">
        <f t="shared" si="44"/>
        <v>2026</v>
      </c>
      <c r="F424" s="5" t="str">
        <f t="shared" si="45"/>
        <v>Municipal</v>
      </c>
      <c r="G424" s="5" t="str">
        <f>'Cleaned Data'!C424</f>
        <v>Municipal - Service Request</v>
      </c>
      <c r="H424" s="5" t="str">
        <f t="shared" si="46"/>
        <v xml:space="preserve"> Service Request</v>
      </c>
      <c r="I424" s="5" t="str">
        <f t="shared" si="47"/>
        <v>Sasolburg</v>
      </c>
      <c r="J424" s="5" t="str">
        <f>'Cleaned Data'!D424</f>
        <v>Sasolburg Home Affairs</v>
      </c>
      <c r="K424" s="5" t="str">
        <f>'Cleaned Data'!E424</f>
        <v>Sipho Sithole</v>
      </c>
      <c r="L424" s="6">
        <f>'Cleaned Data'!F424</f>
        <v>9900000000000</v>
      </c>
      <c r="M424" s="4">
        <f>'Cleaned Data'!G424</f>
        <v>36496</v>
      </c>
      <c r="N424" s="5" t="str">
        <f>'Cleaned Data'!H424</f>
        <v>Female</v>
      </c>
      <c r="O424" s="8" t="str">
        <f>'Cleaned Data'!I424</f>
        <v>078 386 3321</v>
      </c>
      <c r="P424" s="5" t="str">
        <f>'Cleaned Data'!J424</f>
        <v>Ward 12</v>
      </c>
      <c r="Q424" s="5" t="str">
        <f t="shared" si="48"/>
        <v>Formal Settlement</v>
      </c>
      <c r="R424" s="5" t="str">
        <f>'Cleaned Data'!K424</f>
        <v>None</v>
      </c>
      <c r="S424" s="5" t="str">
        <f>'Cleaned Data'!L424</f>
        <v>Pending Verification</v>
      </c>
      <c r="T424" s="5" t="str">
        <f>'Cleaned Data'!M424</f>
        <v>Awaiting Documents</v>
      </c>
      <c r="U424" s="5" t="str">
        <f>'Cleaned Data'!N424</f>
        <v>Q123</v>
      </c>
      <c r="V424" s="5" t="str">
        <f>'Cleaned Data'!O424</f>
        <v>Lerato Khumalo</v>
      </c>
      <c r="W424" s="4">
        <f>'Cleaned Data'!P424</f>
        <v>46288</v>
      </c>
      <c r="X424" s="5" t="str">
        <f>'Cleaned Data'!Q424</f>
        <v>Applicant Referred To Social Worker</v>
      </c>
    </row>
    <row r="425" spans="1:24" x14ac:dyDescent="0.3">
      <c r="A425" s="5" t="str">
        <f>'Cleaned Data'!A425</f>
        <v>CLN-000297</v>
      </c>
      <c r="B425" s="4">
        <f>'Cleaned Data'!B425</f>
        <v>46022</v>
      </c>
      <c r="C425" s="6">
        <f t="shared" si="42"/>
        <v>31</v>
      </c>
      <c r="D425" s="6">
        <f t="shared" si="43"/>
        <v>12</v>
      </c>
      <c r="E425" s="6">
        <f t="shared" si="44"/>
        <v>2025</v>
      </c>
      <c r="F425" s="5" t="str">
        <f t="shared" si="45"/>
        <v>Clinic</v>
      </c>
      <c r="G425" s="5" t="str">
        <f>'Cleaned Data'!C425</f>
        <v>Clinic - Immunisation</v>
      </c>
      <c r="H425" s="5" t="str">
        <f t="shared" si="46"/>
        <v xml:space="preserve"> Immunisation</v>
      </c>
      <c r="I425" s="5" t="str">
        <f t="shared" si="47"/>
        <v>Sasolburg</v>
      </c>
      <c r="J425" s="5" t="str">
        <f>'Cleaned Data'!D425</f>
        <v>Sasolburg Home Affairs</v>
      </c>
      <c r="K425" s="5" t="str">
        <f>'Cleaned Data'!E425</f>
        <v>None</v>
      </c>
      <c r="L425" s="6" t="str">
        <f>'Cleaned Data'!F425</f>
        <v>None</v>
      </c>
      <c r="M425" s="4">
        <f>'Cleaned Data'!G425</f>
        <v>46335</v>
      </c>
      <c r="N425" s="5" t="str">
        <f>'Cleaned Data'!H425</f>
        <v>Male</v>
      </c>
      <c r="O425" s="8" t="str">
        <f>'Cleaned Data'!I425</f>
        <v>079 756 0796</v>
      </c>
      <c r="P425" s="5" t="str">
        <f>'Cleaned Data'!J425</f>
        <v>Ward 5</v>
      </c>
      <c r="Q425" s="5" t="str">
        <f t="shared" si="48"/>
        <v>Formal Settlement</v>
      </c>
      <c r="R425" s="5" t="str">
        <f>'Cleaned Data'!K425</f>
        <v>None</v>
      </c>
      <c r="S425" s="5" t="str">
        <f>'Cleaned Data'!L425</f>
        <v>Under Review</v>
      </c>
      <c r="T425" s="5" t="str">
        <f>'Cleaned Data'!M425</f>
        <v>Captured</v>
      </c>
      <c r="U425" s="5" t="str">
        <f>'Cleaned Data'!N425</f>
        <v>Q051</v>
      </c>
      <c r="V425" s="5" t="str">
        <f>'Cleaned Data'!O425</f>
        <v>Busisiwe Sithole</v>
      </c>
      <c r="W425" s="4" t="str">
        <f>'Cleaned Data'!P425</f>
        <v>None</v>
      </c>
      <c r="X425" s="5" t="str">
        <f>'Cleaned Data'!Q425</f>
        <v>Home Affairs System Down For Maintenance During Visit</v>
      </c>
    </row>
    <row r="426" spans="1:24" x14ac:dyDescent="0.3">
      <c r="A426" s="5" t="str">
        <f>'Cleaned Data'!A426</f>
        <v>CLN-000141</v>
      </c>
      <c r="B426" s="4">
        <f>'Cleaned Data'!B426</f>
        <v>46028</v>
      </c>
      <c r="C426" s="6">
        <f t="shared" si="42"/>
        <v>6</v>
      </c>
      <c r="D426" s="6">
        <f t="shared" si="43"/>
        <v>1</v>
      </c>
      <c r="E426" s="6">
        <f t="shared" si="44"/>
        <v>2026</v>
      </c>
      <c r="F426" s="5" t="str">
        <f t="shared" si="45"/>
        <v>Clinic</v>
      </c>
      <c r="G426" s="5" t="str">
        <f>'Cleaned Data'!C426</f>
        <v>Clinic - General Consultation</v>
      </c>
      <c r="H426" s="5" t="str">
        <f t="shared" si="46"/>
        <v xml:space="preserve"> General Consultation</v>
      </c>
      <c r="I426" s="5" t="str">
        <f t="shared" si="47"/>
        <v>Vereeniging</v>
      </c>
      <c r="J426" s="5" t="str">
        <f>'Cleaned Data'!D426</f>
        <v>Vereeniging Home Affairs</v>
      </c>
      <c r="K426" s="5" t="str">
        <f>'Cleaned Data'!E426</f>
        <v>None</v>
      </c>
      <c r="L426" s="6">
        <f>'Cleaned Data'!F426</f>
        <v>4700000000000</v>
      </c>
      <c r="M426" s="4">
        <f>'Cleaned Data'!G426</f>
        <v>17240</v>
      </c>
      <c r="N426" s="5" t="str">
        <f>'Cleaned Data'!H426</f>
        <v>Male</v>
      </c>
      <c r="O426" s="8" t="str">
        <f>'Cleaned Data'!I426</f>
        <v>074 542 3685</v>
      </c>
      <c r="P426" s="5" t="str">
        <f>'Cleaned Data'!J426</f>
        <v>Ward 17</v>
      </c>
      <c r="Q426" s="5" t="str">
        <f t="shared" si="48"/>
        <v>Formal Settlement</v>
      </c>
      <c r="R426" s="5" t="str">
        <f>'Cleaned Data'!K426</f>
        <v>None</v>
      </c>
      <c r="S426" s="5" t="str">
        <f>'Cleaned Data'!L426</f>
        <v>Pending Verification</v>
      </c>
      <c r="T426" s="5" t="str">
        <f>'Cleaned Data'!M426</f>
        <v>Captured</v>
      </c>
      <c r="U426" s="5" t="str">
        <f>'Cleaned Data'!N426</f>
        <v>Q227</v>
      </c>
      <c r="V426" s="5" t="str">
        <f>'Cleaned Data'!O426</f>
        <v>Refilwe Sithole</v>
      </c>
      <c r="W426" s="4">
        <f>'Cleaned Data'!P426</f>
        <v>46053</v>
      </c>
      <c r="X426" s="5" t="str">
        <f>'Cleaned Data'!Q426</f>
        <v>Grant Payment Query - Referred To Sassa Call Centre</v>
      </c>
    </row>
    <row r="427" spans="1:24" x14ac:dyDescent="0.3">
      <c r="A427" s="5" t="str">
        <f>'Cleaned Data'!A427</f>
        <v>SASSA-000437</v>
      </c>
      <c r="B427" s="4">
        <f>'Cleaned Data'!B427</f>
        <v>46082</v>
      </c>
      <c r="C427" s="6">
        <f t="shared" si="42"/>
        <v>1</v>
      </c>
      <c r="D427" s="6">
        <f t="shared" si="43"/>
        <v>3</v>
      </c>
      <c r="E427" s="6">
        <f t="shared" si="44"/>
        <v>2026</v>
      </c>
      <c r="F427" s="5" t="str">
        <f t="shared" si="45"/>
        <v>SASSA</v>
      </c>
      <c r="G427" s="5" t="str">
        <f>'Cleaned Data'!C427</f>
        <v>SASSA - Grant Status Enquiry</v>
      </c>
      <c r="H427" s="5" t="str">
        <f t="shared" si="46"/>
        <v xml:space="preserve"> Grant Status Enquiry</v>
      </c>
      <c r="I427" s="5" t="str">
        <f t="shared" si="47"/>
        <v>Sasolburg</v>
      </c>
      <c r="J427" s="5" t="str">
        <f>'Cleaned Data'!D427</f>
        <v>Sasolburg Home Affairs</v>
      </c>
      <c r="K427" s="5" t="str">
        <f>'Cleaned Data'!E427</f>
        <v>Nomvula Botha</v>
      </c>
      <c r="L427" s="6">
        <f>'Cleaned Data'!F427</f>
        <v>602000000000</v>
      </c>
      <c r="M427" s="4">
        <f>'Cleaned Data'!G427</f>
        <v>38776</v>
      </c>
      <c r="N427" s="5" t="str">
        <f>'Cleaned Data'!H427</f>
        <v>Female</v>
      </c>
      <c r="O427" s="8" t="str">
        <f>'Cleaned Data'!I427</f>
        <v>None</v>
      </c>
      <c r="P427" s="5" t="str">
        <f>'Cleaned Data'!J427</f>
        <v>Ward 3</v>
      </c>
      <c r="Q427" s="5" t="str">
        <f t="shared" si="48"/>
        <v>Formal Settlement</v>
      </c>
      <c r="R427" s="5" t="str">
        <f>'Cleaned Data'!K427</f>
        <v>Child Support Grant</v>
      </c>
      <c r="S427" s="5" t="str">
        <f>'Cleaned Data'!L427</f>
        <v>Under Review</v>
      </c>
      <c r="T427" s="5" t="str">
        <f>'Cleaned Data'!M427</f>
        <v>Re-opened</v>
      </c>
      <c r="U427" s="5" t="str">
        <f>'Cleaned Data'!N427</f>
        <v>Q265</v>
      </c>
      <c r="V427" s="5" t="str">
        <f>'Cleaned Data'!O427</f>
        <v>None</v>
      </c>
      <c r="W427" s="4" t="str">
        <f>'Cleaned Data'!P427</f>
        <v>None</v>
      </c>
      <c r="X427" s="5" t="str">
        <f>'Cleaned Data'!Q427</f>
        <v>Client To Return With Proof Of Residence</v>
      </c>
    </row>
    <row r="428" spans="1:24" x14ac:dyDescent="0.3">
      <c r="A428" s="5" t="str">
        <f>'Cleaned Data'!A428</f>
        <v>DHA-000816</v>
      </c>
      <c r="B428" s="4">
        <f>'Cleaned Data'!B428</f>
        <v>46151</v>
      </c>
      <c r="C428" s="6">
        <f t="shared" si="42"/>
        <v>9</v>
      </c>
      <c r="D428" s="6">
        <f t="shared" si="43"/>
        <v>5</v>
      </c>
      <c r="E428" s="6">
        <f t="shared" si="44"/>
        <v>2026</v>
      </c>
      <c r="F428" s="5" t="str">
        <f t="shared" si="45"/>
        <v>Home Affairs</v>
      </c>
      <c r="G428" s="5" t="str">
        <f>'Cleaned Data'!C428</f>
        <v>Home Affairs - ID Application</v>
      </c>
      <c r="H428" s="5" t="str">
        <f t="shared" si="46"/>
        <v xml:space="preserve"> ID Application</v>
      </c>
      <c r="I428" s="5" t="str">
        <f t="shared" si="47"/>
        <v>Sasolburg</v>
      </c>
      <c r="J428" s="5" t="str">
        <f>'Cleaned Data'!D428</f>
        <v>Sasolburg Home Affairs</v>
      </c>
      <c r="K428" s="5" t="str">
        <f>'Cleaned Data'!E428</f>
        <v>Sipho Khumalo</v>
      </c>
      <c r="L428" s="6">
        <f>'Cleaned Data'!F428</f>
        <v>9100000000000</v>
      </c>
      <c r="M428" s="4">
        <f>'Cleaned Data'!G428</f>
        <v>33268</v>
      </c>
      <c r="N428" s="5" t="str">
        <f>'Cleaned Data'!H428</f>
        <v>Female</v>
      </c>
      <c r="O428" s="8" t="str">
        <f>'Cleaned Data'!I428</f>
        <v>083 225 2842</v>
      </c>
      <c r="P428" s="5" t="str">
        <f>'Cleaned Data'!J428</f>
        <v>Ward 14</v>
      </c>
      <c r="Q428" s="5" t="str">
        <f t="shared" si="48"/>
        <v>Formal Settlement</v>
      </c>
      <c r="R428" s="5" t="str">
        <f>'Cleaned Data'!K428</f>
        <v>None</v>
      </c>
      <c r="S428" s="5" t="str">
        <f>'Cleaned Data'!L428</f>
        <v>Complete</v>
      </c>
      <c r="T428" s="5" t="str">
        <f>'Cleaned Data'!M428</f>
        <v>Captured</v>
      </c>
      <c r="U428" s="5" t="str">
        <f>'Cleaned Data'!N428</f>
        <v>Q281</v>
      </c>
      <c r="V428" s="5" t="str">
        <f>'Cleaned Data'!O428</f>
        <v>Marius Nel</v>
      </c>
      <c r="W428" s="4" t="str">
        <f>'Cleaned Data'!P428</f>
        <v>None</v>
      </c>
      <c r="X428" s="5" t="str">
        <f>'Cleaned Data'!Q428</f>
        <v>Biometric Capture Failed, Rescheduled</v>
      </c>
    </row>
    <row r="429" spans="1:24" x14ac:dyDescent="0.3">
      <c r="A429" s="5" t="str">
        <f>'Cleaned Data'!A429</f>
        <v>MUN-000719</v>
      </c>
      <c r="B429" s="4">
        <f>'Cleaned Data'!B429</f>
        <v>46250</v>
      </c>
      <c r="C429" s="6">
        <f t="shared" si="42"/>
        <v>16</v>
      </c>
      <c r="D429" s="6">
        <f t="shared" si="43"/>
        <v>8</v>
      </c>
      <c r="E429" s="6">
        <f t="shared" si="44"/>
        <v>2026</v>
      </c>
      <c r="F429" s="5" t="str">
        <f t="shared" si="45"/>
        <v>Municipal</v>
      </c>
      <c r="G429" s="5" t="str">
        <f>'Cleaned Data'!C429</f>
        <v>Municipal - Service Request</v>
      </c>
      <c r="H429" s="5" t="str">
        <f t="shared" si="46"/>
        <v xml:space="preserve"> Service Request</v>
      </c>
      <c r="I429" s="5" t="str">
        <f t="shared" si="47"/>
        <v>Vanderbijlpark</v>
      </c>
      <c r="J429" s="5" t="str">
        <f>'Cleaned Data'!D429</f>
        <v>Vanderbijlpark Home Affairs</v>
      </c>
      <c r="K429" s="5" t="str">
        <f>'Cleaned Data'!E429</f>
        <v>None</v>
      </c>
      <c r="L429" s="6">
        <f>'Cleaned Data'!F429</f>
        <v>7410000000000</v>
      </c>
      <c r="M429" s="4">
        <f>'Cleaned Data'!G429</f>
        <v>27387</v>
      </c>
      <c r="N429" s="5" t="str">
        <f>'Cleaned Data'!H429</f>
        <v>Female</v>
      </c>
      <c r="O429" s="8" t="str">
        <f>'Cleaned Data'!I429</f>
        <v>083 862 8762</v>
      </c>
      <c r="P429" s="5" t="str">
        <f>'Cleaned Data'!J429</f>
        <v>Ward 17</v>
      </c>
      <c r="Q429" s="5" t="str">
        <f t="shared" si="48"/>
        <v>Formal Settlement</v>
      </c>
      <c r="R429" s="5" t="str">
        <f>'Cleaned Data'!K429</f>
        <v>None</v>
      </c>
      <c r="S429" s="5" t="str">
        <f>'Cleaned Data'!L429</f>
        <v>Incomplete - Missing Proof Of Residence</v>
      </c>
      <c r="T429" s="5" t="str">
        <f>'Cleaned Data'!M429</f>
        <v>None</v>
      </c>
      <c r="U429" s="5" t="str">
        <f>'Cleaned Data'!N429</f>
        <v>Q149</v>
      </c>
      <c r="V429" s="5" t="str">
        <f>'Cleaned Data'!O429</f>
        <v>Andries Swart</v>
      </c>
      <c r="W429" s="4">
        <f>'Cleaned Data'!P429</f>
        <v>46262</v>
      </c>
      <c r="X429" s="5" t="str">
        <f>'Cleaned Data'!Q429</f>
        <v>Follow-Up Call Required To Confirm Banking Details</v>
      </c>
    </row>
    <row r="430" spans="1:24" x14ac:dyDescent="0.3">
      <c r="A430" s="5" t="str">
        <f>'Cleaned Data'!A430</f>
        <v>CLN-000400</v>
      </c>
      <c r="B430" s="4">
        <f>'Cleaned Data'!B430</f>
        <v>46263</v>
      </c>
      <c r="C430" s="6">
        <f t="shared" si="42"/>
        <v>29</v>
      </c>
      <c r="D430" s="6">
        <f t="shared" si="43"/>
        <v>8</v>
      </c>
      <c r="E430" s="6">
        <f t="shared" si="44"/>
        <v>2026</v>
      </c>
      <c r="F430" s="5" t="str">
        <f t="shared" si="45"/>
        <v>Clinic</v>
      </c>
      <c r="G430" s="5" t="str">
        <f>'Cleaned Data'!C430</f>
        <v>Clinic - General Consultation</v>
      </c>
      <c r="H430" s="5" t="str">
        <f t="shared" si="46"/>
        <v xml:space="preserve"> General Consultation</v>
      </c>
      <c r="I430" s="5" t="str">
        <f t="shared" si="47"/>
        <v>Emfuleni</v>
      </c>
      <c r="J430" s="5" t="str">
        <f>'Cleaned Data'!D430</f>
        <v>Emfuleni Municipal Office</v>
      </c>
      <c r="K430" s="5" t="str">
        <f>'Cleaned Data'!E430</f>
        <v>Bongani Nkosi</v>
      </c>
      <c r="L430" s="6">
        <f>'Cleaned Data'!F430</f>
        <v>7100000000000</v>
      </c>
      <c r="M430" s="4">
        <f>'Cleaned Data'!G430</f>
        <v>25962</v>
      </c>
      <c r="N430" s="5" t="str">
        <f>'Cleaned Data'!H430</f>
        <v>Male</v>
      </c>
      <c r="O430" s="8" t="str">
        <f>'Cleaned Data'!I430</f>
        <v>None</v>
      </c>
      <c r="P430" s="5" t="str">
        <f>'Cleaned Data'!J430</f>
        <v>Ward 19</v>
      </c>
      <c r="Q430" s="5" t="str">
        <f t="shared" si="48"/>
        <v>Formal Settlement</v>
      </c>
      <c r="R430" s="5" t="str">
        <f>'Cleaned Data'!K430</f>
        <v>None</v>
      </c>
      <c r="S430" s="5" t="str">
        <f>'Cleaned Data'!L430</f>
        <v>Complete</v>
      </c>
      <c r="T430" s="5" t="str">
        <f>'Cleaned Data'!M430</f>
        <v>None</v>
      </c>
      <c r="U430" s="5" t="str">
        <f>'Cleaned Data'!N430</f>
        <v>Q145</v>
      </c>
      <c r="V430" s="5" t="str">
        <f>'Cleaned Data'!O430</f>
        <v>Werner Sithole</v>
      </c>
      <c r="W430" s="4" t="str">
        <f>'Cleaned Data'!P430</f>
        <v>None</v>
      </c>
      <c r="X430" s="5" t="str">
        <f>'Cleaned Data'!Q430</f>
        <v>Follow-Up Call Required To Confirm Banking Details</v>
      </c>
    </row>
    <row r="431" spans="1:24" x14ac:dyDescent="0.3">
      <c r="A431" s="5" t="str">
        <f>'Cleaned Data'!A431</f>
        <v>SASSA-000942</v>
      </c>
      <c r="B431" s="4">
        <f>'Cleaned Data'!B431</f>
        <v>46300</v>
      </c>
      <c r="C431" s="6">
        <f t="shared" si="42"/>
        <v>5</v>
      </c>
      <c r="D431" s="6">
        <f t="shared" si="43"/>
        <v>10</v>
      </c>
      <c r="E431" s="6">
        <f t="shared" si="44"/>
        <v>2026</v>
      </c>
      <c r="F431" s="5" t="str">
        <f t="shared" si="45"/>
        <v>SASSA</v>
      </c>
      <c r="G431" s="5" t="str">
        <f>'Cleaned Data'!C431</f>
        <v>SASSA - Grant Application</v>
      </c>
      <c r="H431" s="5" t="str">
        <f t="shared" si="46"/>
        <v xml:space="preserve"> Grant Application</v>
      </c>
      <c r="I431" s="5" t="str">
        <f t="shared" si="47"/>
        <v>Vanderbijlpark</v>
      </c>
      <c r="J431" s="5" t="str">
        <f>'Cleaned Data'!D431</f>
        <v>Vanderbijlpark Home Affairs</v>
      </c>
      <c r="K431" s="5" t="str">
        <f>'Cleaned Data'!E431</f>
        <v>Willem Pretorius</v>
      </c>
      <c r="L431" s="6">
        <f>'Cleaned Data'!F431</f>
        <v>704000000000</v>
      </c>
      <c r="M431" s="4">
        <f>'Cleaned Data'!G431</f>
        <v>39201</v>
      </c>
      <c r="N431" s="5" t="str">
        <f>'Cleaned Data'!H431</f>
        <v>Male</v>
      </c>
      <c r="O431" s="8" t="str">
        <f>'Cleaned Data'!I431</f>
        <v>077 637 7418</v>
      </c>
      <c r="P431" s="5" t="str">
        <f>'Cleaned Data'!J431</f>
        <v>Ward 19</v>
      </c>
      <c r="Q431" s="5" t="str">
        <f t="shared" si="48"/>
        <v>Formal Settlement</v>
      </c>
      <c r="R431" s="5" t="str">
        <f>'Cleaned Data'!K431</f>
        <v>Older Persons Grant</v>
      </c>
      <c r="S431" s="5" t="str">
        <f>'Cleaned Data'!L431</f>
        <v>Pending Verification</v>
      </c>
      <c r="T431" s="5" t="str">
        <f>'Cleaned Data'!M431</f>
        <v>Pending</v>
      </c>
      <c r="U431" s="5" t="str">
        <f>'Cleaned Data'!N431</f>
        <v>Q006</v>
      </c>
      <c r="V431" s="5" t="str">
        <f>'Cleaned Data'!O431</f>
        <v>Marius Nel</v>
      </c>
      <c r="W431" s="4">
        <f>'Cleaned Data'!P431</f>
        <v>46171</v>
      </c>
      <c r="X431" s="5" t="str">
        <f>'Cleaned Data'!Q431</f>
        <v>Duplicate Application Found On System - Flagged</v>
      </c>
    </row>
    <row r="432" spans="1:24" x14ac:dyDescent="0.3">
      <c r="A432" s="5" t="str">
        <f>'Cleaned Data'!A432</f>
        <v>DHA-000566</v>
      </c>
      <c r="B432" s="4">
        <f>'Cleaned Data'!B432</f>
        <v>46243</v>
      </c>
      <c r="C432" s="6">
        <f t="shared" si="42"/>
        <v>9</v>
      </c>
      <c r="D432" s="6">
        <f t="shared" si="43"/>
        <v>8</v>
      </c>
      <c r="E432" s="6">
        <f t="shared" si="44"/>
        <v>2026</v>
      </c>
      <c r="F432" s="5" t="str">
        <f t="shared" si="45"/>
        <v>Home Affairs</v>
      </c>
      <c r="G432" s="5" t="str">
        <f>'Cleaned Data'!C432</f>
        <v>Home Affairs - Death Certificate</v>
      </c>
      <c r="H432" s="5" t="str">
        <f t="shared" si="46"/>
        <v xml:space="preserve"> Death Certificate</v>
      </c>
      <c r="I432" s="5" t="str">
        <f t="shared" si="47"/>
        <v>Vereeniging</v>
      </c>
      <c r="J432" s="5" t="str">
        <f>'Cleaned Data'!D432</f>
        <v>Vereeniging Home Affairs</v>
      </c>
      <c r="K432" s="5" t="str">
        <f>'Cleaned Data'!E432</f>
        <v>Bongani Khumalo</v>
      </c>
      <c r="L432" s="6" t="str">
        <f>'Cleaned Data'!F432</f>
        <v>ID not provided</v>
      </c>
      <c r="M432" s="4">
        <f>'Cleaned Data'!G432</f>
        <v>22338</v>
      </c>
      <c r="N432" s="5" t="str">
        <f>'Cleaned Data'!H432</f>
        <v>Male</v>
      </c>
      <c r="O432" s="8" t="str">
        <f>'Cleaned Data'!I432</f>
        <v>066 110 5113</v>
      </c>
      <c r="P432" s="5" t="str">
        <f>'Cleaned Data'!J432</f>
        <v>Ward 2</v>
      </c>
      <c r="Q432" s="5" t="str">
        <f t="shared" si="48"/>
        <v>Formal Settlement</v>
      </c>
      <c r="R432" s="5" t="str">
        <f>'Cleaned Data'!K432</f>
        <v>None</v>
      </c>
      <c r="S432" s="5" t="str">
        <f>'Cleaned Data'!L432</f>
        <v>Incomplete - Missing Proof Of Residence</v>
      </c>
      <c r="T432" s="5" t="str">
        <f>'Cleaned Data'!M432</f>
        <v>Closed</v>
      </c>
      <c r="U432" s="5" t="str">
        <f>'Cleaned Data'!N432</f>
        <v>Q071</v>
      </c>
      <c r="V432" s="5" t="str">
        <f>'Cleaned Data'!O432</f>
        <v>Chris Coetzee</v>
      </c>
      <c r="W432" s="4">
        <f>'Cleaned Data'!P432</f>
        <v>46300</v>
      </c>
      <c r="X432" s="5" t="str">
        <f>'Cleaned Data'!Q432</f>
        <v>None</v>
      </c>
    </row>
    <row r="433" spans="1:24" x14ac:dyDescent="0.3">
      <c r="A433" s="5" t="str">
        <f>'Cleaned Data'!A433</f>
        <v>MUN-000572</v>
      </c>
      <c r="B433" s="4">
        <f>'Cleaned Data'!B433</f>
        <v>46190</v>
      </c>
      <c r="C433" s="6">
        <f t="shared" si="42"/>
        <v>17</v>
      </c>
      <c r="D433" s="6">
        <f t="shared" si="43"/>
        <v>6</v>
      </c>
      <c r="E433" s="6">
        <f t="shared" si="44"/>
        <v>2026</v>
      </c>
      <c r="F433" s="5" t="str">
        <f t="shared" si="45"/>
        <v>Municipal</v>
      </c>
      <c r="G433" s="5" t="str">
        <f>'Cleaned Data'!C433</f>
        <v>Municipal - Service Request</v>
      </c>
      <c r="H433" s="5" t="str">
        <f t="shared" si="46"/>
        <v xml:space="preserve"> Service Request</v>
      </c>
      <c r="I433" s="5" t="str">
        <f t="shared" si="47"/>
        <v>Emfuleni</v>
      </c>
      <c r="J433" s="5" t="str">
        <f>'Cleaned Data'!D433</f>
        <v>Emfuleni Municipal Office</v>
      </c>
      <c r="K433" s="5" t="str">
        <f>'Cleaned Data'!E433</f>
        <v>Marie Kruger</v>
      </c>
      <c r="L433" s="6">
        <f>'Cleaned Data'!F433</f>
        <v>7010000000000</v>
      </c>
      <c r="M433" s="4">
        <f>'Cleaned Data'!G433</f>
        <v>25704</v>
      </c>
      <c r="N433" s="5" t="str">
        <f>'Cleaned Data'!H433</f>
        <v>Male</v>
      </c>
      <c r="O433" s="8" t="str">
        <f>'Cleaned Data'!I433</f>
        <v>083 883 1631</v>
      </c>
      <c r="P433" s="5" t="str">
        <f>'Cleaned Data'!J433</f>
        <v>Ward 16</v>
      </c>
      <c r="Q433" s="5" t="str">
        <f t="shared" si="48"/>
        <v>Formal Settlement</v>
      </c>
      <c r="R433" s="5" t="str">
        <f>'Cleaned Data'!K433</f>
        <v>None</v>
      </c>
      <c r="S433" s="5" t="str">
        <f>'Cleaned Data'!L433</f>
        <v>Complete</v>
      </c>
      <c r="T433" s="5" t="str">
        <f>'Cleaned Data'!M433</f>
        <v>Re-opened</v>
      </c>
      <c r="U433" s="5" t="str">
        <f>'Cleaned Data'!N433</f>
        <v>Q278</v>
      </c>
      <c r="V433" s="5" t="str">
        <f>'Cleaned Data'!O433</f>
        <v>Andries Nel</v>
      </c>
      <c r="W433" s="4" t="str">
        <f>'Cleaned Data'!P433</f>
        <v>None</v>
      </c>
      <c r="X433" s="5" t="str">
        <f>'Cleaned Data'!Q433</f>
        <v>Biometric Capture Failed, Rescheduled</v>
      </c>
    </row>
    <row r="434" spans="1:24" x14ac:dyDescent="0.3">
      <c r="A434" s="5" t="str">
        <f>'Cleaned Data'!A434</f>
        <v>DHA-000480</v>
      </c>
      <c r="B434" s="4">
        <f>'Cleaned Data'!B434</f>
        <v>45994</v>
      </c>
      <c r="C434" s="6">
        <f t="shared" si="42"/>
        <v>3</v>
      </c>
      <c r="D434" s="6">
        <f t="shared" si="43"/>
        <v>12</v>
      </c>
      <c r="E434" s="6">
        <f t="shared" si="44"/>
        <v>2025</v>
      </c>
      <c r="F434" s="5" t="str">
        <f t="shared" si="45"/>
        <v>Home Affairs</v>
      </c>
      <c r="G434" s="5" t="str">
        <f>'Cleaned Data'!C434</f>
        <v>Home Affairs - Birth Certificate</v>
      </c>
      <c r="H434" s="5" t="str">
        <f t="shared" si="46"/>
        <v xml:space="preserve"> Birth Certificate</v>
      </c>
      <c r="I434" s="5" t="str">
        <f t="shared" si="47"/>
        <v>Evaton</v>
      </c>
      <c r="J434" s="5" t="str">
        <f>'Cleaned Data'!D434</f>
        <v>Evaton Sassa Office</v>
      </c>
      <c r="K434" s="5" t="str">
        <f>'Cleaned Data'!E434</f>
        <v>Mandla Khumalo</v>
      </c>
      <c r="L434" s="6">
        <f>'Cleaned Data'!F434</f>
        <v>712000000000</v>
      </c>
      <c r="M434" s="4">
        <f>'Cleaned Data'!G434</f>
        <v>39439</v>
      </c>
      <c r="N434" s="5" t="str">
        <f>'Cleaned Data'!H434</f>
        <v>Male</v>
      </c>
      <c r="O434" s="8" t="str">
        <f>'Cleaned Data'!I434</f>
        <v>074 460 1125</v>
      </c>
      <c r="P434" s="5" t="str">
        <f>'Cleaned Data'!J434</f>
        <v>Ward 19</v>
      </c>
      <c r="Q434" s="5" t="str">
        <f t="shared" si="48"/>
        <v>Formal Settlement</v>
      </c>
      <c r="R434" s="5" t="str">
        <f>'Cleaned Data'!K434</f>
        <v>None</v>
      </c>
      <c r="S434" s="5" t="str">
        <f>'Cleaned Data'!L434</f>
        <v>Awaiting Home Affairs Confirmation</v>
      </c>
      <c r="T434" s="5" t="str">
        <f>'Cleaned Data'!M434</f>
        <v>Resolved</v>
      </c>
      <c r="U434" s="5" t="str">
        <f>'Cleaned Data'!N434</f>
        <v>Q275</v>
      </c>
      <c r="V434" s="5" t="str">
        <f>'Cleaned Data'!O434</f>
        <v>Zanele Meyer</v>
      </c>
      <c r="W434" s="4">
        <f>'Cleaned Data'!P434</f>
        <v>46023</v>
      </c>
      <c r="X434" s="5" t="str">
        <f>'Cleaned Data'!Q434</f>
        <v>Interpreter Required - Assisted In Sesotho</v>
      </c>
    </row>
    <row r="435" spans="1:24" x14ac:dyDescent="0.3">
      <c r="A435" s="5" t="str">
        <f>'Cleaned Data'!A435</f>
        <v>DHA-000874</v>
      </c>
      <c r="B435" s="4">
        <f>'Cleaned Data'!B435</f>
        <v>46224</v>
      </c>
      <c r="C435" s="6">
        <f t="shared" si="42"/>
        <v>21</v>
      </c>
      <c r="D435" s="6">
        <f t="shared" si="43"/>
        <v>7</v>
      </c>
      <c r="E435" s="6">
        <f t="shared" si="44"/>
        <v>2026</v>
      </c>
      <c r="F435" s="5" t="str">
        <f t="shared" si="45"/>
        <v>Home Affairs</v>
      </c>
      <c r="G435" s="5" t="str">
        <f>'Cleaned Data'!C435</f>
        <v>Home Affairs - Passport Application</v>
      </c>
      <c r="H435" s="5" t="str">
        <f t="shared" si="46"/>
        <v xml:space="preserve"> Passport Application</v>
      </c>
      <c r="I435" s="5" t="str">
        <f t="shared" si="47"/>
        <v>Sharpeville</v>
      </c>
      <c r="J435" s="5" t="str">
        <f>'Cleaned Data'!D435</f>
        <v>Sharpeville Clinic</v>
      </c>
      <c r="K435" s="5" t="str">
        <f>'Cleaned Data'!E435</f>
        <v>None</v>
      </c>
      <c r="L435" s="6">
        <f>'Cleaned Data'!F435</f>
        <v>610000000000</v>
      </c>
      <c r="M435" s="4">
        <f>'Cleaned Data'!G435</f>
        <v>39000</v>
      </c>
      <c r="N435" s="5" t="str">
        <f>'Cleaned Data'!H435</f>
        <v>None</v>
      </c>
      <c r="O435" s="8" t="str">
        <f>'Cleaned Data'!I435</f>
        <v>061 818 0844</v>
      </c>
      <c r="P435" s="5" t="str">
        <f>'Cleaned Data'!J435</f>
        <v>Ward 11</v>
      </c>
      <c r="Q435" s="5" t="str">
        <f t="shared" si="48"/>
        <v>Formal Settlement</v>
      </c>
      <c r="R435" s="5" t="str">
        <f>'Cleaned Data'!K435</f>
        <v>None</v>
      </c>
      <c r="S435" s="5" t="str">
        <f>'Cleaned Data'!L435</f>
        <v>Incomplete - Missing ID Copy</v>
      </c>
      <c r="T435" s="5" t="str">
        <f>'Cleaned Data'!M435</f>
        <v>Pending</v>
      </c>
      <c r="U435" s="5" t="str">
        <f>'Cleaned Data'!N435</f>
        <v>Q222</v>
      </c>
      <c r="V435" s="5" t="str">
        <f>'Cleaned Data'!O435</f>
        <v>Andries Radebe</v>
      </c>
      <c r="W435" s="4">
        <f>'Cleaned Data'!P435</f>
        <v>46249</v>
      </c>
      <c r="X435" s="5" t="str">
        <f>'Cleaned Data'!Q435</f>
        <v>Biometric Capture Failed, Rescheduled</v>
      </c>
    </row>
    <row r="436" spans="1:24" x14ac:dyDescent="0.3">
      <c r="A436" s="5" t="str">
        <f>'Cleaned Data'!A436</f>
        <v>MUN-000151</v>
      </c>
      <c r="B436" s="4">
        <f>'Cleaned Data'!B436</f>
        <v>45942</v>
      </c>
      <c r="C436" s="6">
        <f t="shared" si="42"/>
        <v>12</v>
      </c>
      <c r="D436" s="6">
        <f t="shared" si="43"/>
        <v>10</v>
      </c>
      <c r="E436" s="6">
        <f t="shared" si="44"/>
        <v>2025</v>
      </c>
      <c r="F436" s="5" t="str">
        <f t="shared" si="45"/>
        <v>Municipal</v>
      </c>
      <c r="G436" s="5" t="str">
        <f>'Cleaned Data'!C436</f>
        <v>Municipal - Account Query</v>
      </c>
      <c r="H436" s="5" t="str">
        <f t="shared" si="46"/>
        <v xml:space="preserve"> Account Query</v>
      </c>
      <c r="I436" s="5" t="str">
        <f t="shared" si="47"/>
        <v>Evaton</v>
      </c>
      <c r="J436" s="5" t="str">
        <f>'Cleaned Data'!D436</f>
        <v>Evaton Sassa Office</v>
      </c>
      <c r="K436" s="5" t="str">
        <f>'Cleaned Data'!E436</f>
        <v>Refilwe Botha</v>
      </c>
      <c r="L436" s="6">
        <f>'Cleaned Data'!F436</f>
        <v>4610000000000</v>
      </c>
      <c r="M436" s="4">
        <f>'Cleaned Data'!G436</f>
        <v>16998</v>
      </c>
      <c r="N436" s="5" t="str">
        <f>'Cleaned Data'!H436</f>
        <v>Male</v>
      </c>
      <c r="O436" s="8" t="str">
        <f>'Cleaned Data'!I436</f>
        <v>078 922 5029</v>
      </c>
      <c r="P436" s="5" t="str">
        <f>'Cleaned Data'!J436</f>
        <v>Ward 7</v>
      </c>
      <c r="Q436" s="5" t="str">
        <f t="shared" si="48"/>
        <v>Formal Settlement</v>
      </c>
      <c r="R436" s="5" t="str">
        <f>'Cleaned Data'!K436</f>
        <v>None</v>
      </c>
      <c r="S436" s="5" t="str">
        <f>'Cleaned Data'!L436</f>
        <v>Incomplete - Missing Proof Of Residence</v>
      </c>
      <c r="T436" s="5" t="str">
        <f>'Cleaned Data'!M436</f>
        <v>Captured</v>
      </c>
      <c r="U436" s="5" t="str">
        <f>'Cleaned Data'!N436</f>
        <v>Q119</v>
      </c>
      <c r="V436" s="5" t="str">
        <f>'Cleaned Data'!O436</f>
        <v>Palesa Mahlangu</v>
      </c>
      <c r="W436" s="4">
        <f>'Cleaned Data'!P436</f>
        <v>46019</v>
      </c>
      <c r="X436" s="5" t="str">
        <f>'Cleaned Data'!Q436</f>
        <v>Interpreter Required - Assisted In Sesotho</v>
      </c>
    </row>
    <row r="437" spans="1:24" x14ac:dyDescent="0.3">
      <c r="A437" s="5" t="str">
        <f>'Cleaned Data'!A437</f>
        <v>DHA-000587</v>
      </c>
      <c r="B437" s="4">
        <f>'Cleaned Data'!B437</f>
        <v>46106</v>
      </c>
      <c r="C437" s="6">
        <f t="shared" si="42"/>
        <v>25</v>
      </c>
      <c r="D437" s="6">
        <f t="shared" si="43"/>
        <v>3</v>
      </c>
      <c r="E437" s="6">
        <f t="shared" si="44"/>
        <v>2026</v>
      </c>
      <c r="F437" s="5" t="str">
        <f t="shared" si="45"/>
        <v>Home Affairs</v>
      </c>
      <c r="G437" s="5" t="str">
        <f>'Cleaned Data'!C437</f>
        <v>Home Affairs - ID Application</v>
      </c>
      <c r="H437" s="5" t="str">
        <f t="shared" si="46"/>
        <v xml:space="preserve"> ID Application</v>
      </c>
      <c r="I437" s="5" t="str">
        <f t="shared" si="47"/>
        <v>Evaton</v>
      </c>
      <c r="J437" s="5" t="str">
        <f>'Cleaned Data'!D437</f>
        <v>Evaton Sassa Office</v>
      </c>
      <c r="K437" s="5" t="str">
        <f>'Cleaned Data'!E437</f>
        <v>None</v>
      </c>
      <c r="L437" s="6">
        <f>'Cleaned Data'!F437</f>
        <v>5700000000000</v>
      </c>
      <c r="M437" s="4">
        <f>'Cleaned Data'!G437</f>
        <v>20877</v>
      </c>
      <c r="N437" s="5" t="str">
        <f>'Cleaned Data'!H437</f>
        <v>None</v>
      </c>
      <c r="O437" s="8" t="str">
        <f>'Cleaned Data'!I437</f>
        <v>082 229 6049</v>
      </c>
      <c r="P437" s="5" t="str">
        <f>'Cleaned Data'!J437</f>
        <v>Ward 8</v>
      </c>
      <c r="Q437" s="5" t="str">
        <f t="shared" si="48"/>
        <v>Formal Settlement</v>
      </c>
      <c r="R437" s="5" t="str">
        <f>'Cleaned Data'!K437</f>
        <v>None</v>
      </c>
      <c r="S437" s="5" t="str">
        <f>'Cleaned Data'!L437</f>
        <v>Rejected</v>
      </c>
      <c r="T437" s="5" t="str">
        <f>'Cleaned Data'!M437</f>
        <v>Re-opened</v>
      </c>
      <c r="U437" s="5" t="str">
        <f>'Cleaned Data'!N437</f>
        <v>None</v>
      </c>
      <c r="V437" s="5" t="str">
        <f>'Cleaned Data'!O437</f>
        <v>None</v>
      </c>
      <c r="W437" s="4" t="str">
        <f>'Cleaned Data'!P437</f>
        <v>None</v>
      </c>
      <c r="X437" s="5" t="str">
        <f>'Cleaned Data'!Q437</f>
        <v>None</v>
      </c>
    </row>
    <row r="438" spans="1:24" x14ac:dyDescent="0.3">
      <c r="A438" s="5" t="str">
        <f>'Cleaned Data'!A438</f>
        <v>SASSA-000756</v>
      </c>
      <c r="B438" s="4">
        <f>'Cleaned Data'!B438</f>
        <v>46039</v>
      </c>
      <c r="C438" s="6">
        <f t="shared" si="42"/>
        <v>17</v>
      </c>
      <c r="D438" s="6">
        <f t="shared" si="43"/>
        <v>1</v>
      </c>
      <c r="E438" s="6">
        <f t="shared" si="44"/>
        <v>2026</v>
      </c>
      <c r="F438" s="5" t="str">
        <f t="shared" si="45"/>
        <v>SASSA</v>
      </c>
      <c r="G438" s="5" t="str">
        <f>'Cleaned Data'!C438</f>
        <v>SASSA - Grant Status Enquiry</v>
      </c>
      <c r="H438" s="5" t="str">
        <f t="shared" si="46"/>
        <v xml:space="preserve"> Grant Status Enquiry</v>
      </c>
      <c r="I438" s="5" t="str">
        <f t="shared" si="47"/>
        <v>Vereeniging</v>
      </c>
      <c r="J438" s="5" t="str">
        <f>'Cleaned Data'!D438</f>
        <v>Vereeniging Home Affairs</v>
      </c>
      <c r="K438" s="5" t="str">
        <f>'Cleaned Data'!E438</f>
        <v>Nomvula Nkosi</v>
      </c>
      <c r="L438" s="6">
        <f>'Cleaned Data'!F438</f>
        <v>8110000000000</v>
      </c>
      <c r="M438" s="4">
        <f>'Cleaned Data'!G438</f>
        <v>29908</v>
      </c>
      <c r="N438" s="5" t="str">
        <f>'Cleaned Data'!H438</f>
        <v>Male</v>
      </c>
      <c r="O438" s="8" t="str">
        <f>'Cleaned Data'!I438</f>
        <v>062 312 1468</v>
      </c>
      <c r="P438" s="5" t="str">
        <f>'Cleaned Data'!J438</f>
        <v>Ward 9</v>
      </c>
      <c r="Q438" s="5" t="str">
        <f t="shared" si="48"/>
        <v>Formal Settlement</v>
      </c>
      <c r="R438" s="5" t="str">
        <f>'Cleaned Data'!K438</f>
        <v>Disability Grant</v>
      </c>
      <c r="S438" s="5" t="str">
        <f>'Cleaned Data'!L438</f>
        <v>Approved</v>
      </c>
      <c r="T438" s="5" t="str">
        <f>'Cleaned Data'!M438</f>
        <v>Resolved</v>
      </c>
      <c r="U438" s="5" t="str">
        <f>'Cleaned Data'!N438</f>
        <v>Q018</v>
      </c>
      <c r="V438" s="5" t="str">
        <f>'Cleaned Data'!O438</f>
        <v>Zanele Radebe</v>
      </c>
      <c r="W438" s="4" t="str">
        <f>'Cleaned Data'!P438</f>
        <v>None</v>
      </c>
      <c r="X438" s="5" t="str">
        <f>'Cleaned Data'!Q438</f>
        <v>Applicant Referred To Social Worker</v>
      </c>
    </row>
    <row r="439" spans="1:24" x14ac:dyDescent="0.3">
      <c r="A439" s="5" t="str">
        <f>'Cleaned Data'!A439</f>
        <v>DHA-000100</v>
      </c>
      <c r="B439" s="4">
        <f>'Cleaned Data'!B439</f>
        <v>46100</v>
      </c>
      <c r="C439" s="6">
        <f t="shared" si="42"/>
        <v>19</v>
      </c>
      <c r="D439" s="6">
        <f t="shared" si="43"/>
        <v>3</v>
      </c>
      <c r="E439" s="6">
        <f t="shared" si="44"/>
        <v>2026</v>
      </c>
      <c r="F439" s="5" t="str">
        <f t="shared" si="45"/>
        <v>Home Affairs</v>
      </c>
      <c r="G439" s="5" t="str">
        <f>'Cleaned Data'!C439</f>
        <v>Home Affairs - Death Certificate</v>
      </c>
      <c r="H439" s="5" t="str">
        <f t="shared" si="46"/>
        <v xml:space="preserve"> Death Certificate</v>
      </c>
      <c r="I439" s="5" t="str">
        <f t="shared" si="47"/>
        <v>Meyerton</v>
      </c>
      <c r="J439" s="5" t="str">
        <f>'Cleaned Data'!D439</f>
        <v>Meyerton Municipal Office</v>
      </c>
      <c r="K439" s="5" t="str">
        <f>'Cleaned Data'!E439</f>
        <v>Dorah Molefe</v>
      </c>
      <c r="L439" s="6">
        <f>'Cleaned Data'!F439</f>
        <v>6910000000000</v>
      </c>
      <c r="M439" s="4">
        <f>'Cleaned Data'!G439</f>
        <v>25513</v>
      </c>
      <c r="N439" s="5" t="str">
        <f>'Cleaned Data'!H439</f>
        <v>Male</v>
      </c>
      <c r="O439" s="8" t="str">
        <f>'Cleaned Data'!I439</f>
        <v>076 236 7880</v>
      </c>
      <c r="P439" s="5" t="str">
        <f>'Cleaned Data'!J439</f>
        <v>Ward 7</v>
      </c>
      <c r="Q439" s="5" t="str">
        <f t="shared" si="48"/>
        <v>Formal Settlement</v>
      </c>
      <c r="R439" s="5" t="str">
        <f>'Cleaned Data'!K439</f>
        <v>None</v>
      </c>
      <c r="S439" s="5" t="str">
        <f>'Cleaned Data'!L439</f>
        <v>Rejected</v>
      </c>
      <c r="T439" s="5" t="str">
        <f>'Cleaned Data'!M439</f>
        <v>Captured</v>
      </c>
      <c r="U439" s="5" t="str">
        <f>'Cleaned Data'!N439</f>
        <v>Q290</v>
      </c>
      <c r="V439" s="5" t="str">
        <f>'Cleaned Data'!O439</f>
        <v>Werner Meyer</v>
      </c>
      <c r="W439" s="4" t="str">
        <f>'Cleaned Data'!P439</f>
        <v>None</v>
      </c>
      <c r="X439" s="5" t="str">
        <f>'Cleaned Data'!Q439</f>
        <v>Applicant Is A Minor, Guardian Present And Documented</v>
      </c>
    </row>
    <row r="440" spans="1:24" x14ac:dyDescent="0.3">
      <c r="A440" s="5" t="str">
        <f>'Cleaned Data'!A440</f>
        <v>DHA-000875</v>
      </c>
      <c r="B440" s="4">
        <f>'Cleaned Data'!B440</f>
        <v>46114</v>
      </c>
      <c r="C440" s="6">
        <f t="shared" si="42"/>
        <v>2</v>
      </c>
      <c r="D440" s="6">
        <f t="shared" si="43"/>
        <v>4</v>
      </c>
      <c r="E440" s="6">
        <f t="shared" si="44"/>
        <v>2026</v>
      </c>
      <c r="F440" s="5" t="str">
        <f t="shared" si="45"/>
        <v>Home Affairs</v>
      </c>
      <c r="G440" s="5" t="str">
        <f>'Cleaned Data'!C440</f>
        <v>Home Affairs - ID Application</v>
      </c>
      <c r="H440" s="5" t="str">
        <f t="shared" si="46"/>
        <v xml:space="preserve"> ID Application</v>
      </c>
      <c r="I440" s="5" t="str">
        <f t="shared" si="47"/>
        <v>Meyerton</v>
      </c>
      <c r="J440" s="5" t="str">
        <f>'Cleaned Data'!D440</f>
        <v>Meyerton Municipal Office</v>
      </c>
      <c r="K440" s="5" t="str">
        <f>'Cleaned Data'!E440</f>
        <v>Willem Kruger</v>
      </c>
      <c r="L440" s="6" t="str">
        <f>'Cleaned Data'!F440</f>
        <v>None</v>
      </c>
      <c r="M440" s="4" t="str">
        <f>'Cleaned Data'!G440</f>
        <v>None</v>
      </c>
      <c r="N440" s="5" t="str">
        <f>'Cleaned Data'!H440</f>
        <v>None</v>
      </c>
      <c r="O440" s="8" t="str">
        <f>'Cleaned Data'!I440</f>
        <v>065 541 1694</v>
      </c>
      <c r="P440" s="5" t="str">
        <f>'Cleaned Data'!J440</f>
        <v>Ward 16</v>
      </c>
      <c r="Q440" s="5" t="str">
        <f t="shared" si="48"/>
        <v>Formal Settlement</v>
      </c>
      <c r="R440" s="5" t="str">
        <f>'Cleaned Data'!K440</f>
        <v>None</v>
      </c>
      <c r="S440" s="5" t="str">
        <f>'Cleaned Data'!L440</f>
        <v>Pending Verification</v>
      </c>
      <c r="T440" s="5" t="str">
        <f>'Cleaned Data'!M440</f>
        <v>Captured</v>
      </c>
      <c r="U440" s="5" t="str">
        <f>'Cleaned Data'!N440</f>
        <v>Q080</v>
      </c>
      <c r="V440" s="5" t="str">
        <f>'Cleaned Data'!O440</f>
        <v>Refilwe Sithole</v>
      </c>
      <c r="W440" s="4">
        <f>'Cleaned Data'!P440</f>
        <v>46134</v>
      </c>
      <c r="X440" s="5" t="str">
        <f>'Cleaned Data'!Q440</f>
        <v>System Offline - Captured Manually, Will Upload Later</v>
      </c>
    </row>
    <row r="441" spans="1:24" x14ac:dyDescent="0.3">
      <c r="A441" s="5" t="str">
        <f>'Cleaned Data'!A441</f>
        <v>DHA-000303</v>
      </c>
      <c r="B441" s="4">
        <f>'Cleaned Data'!B441</f>
        <v>46051</v>
      </c>
      <c r="C441" s="6">
        <f t="shared" si="42"/>
        <v>29</v>
      </c>
      <c r="D441" s="6">
        <f t="shared" si="43"/>
        <v>1</v>
      </c>
      <c r="E441" s="6">
        <f t="shared" si="44"/>
        <v>2026</v>
      </c>
      <c r="F441" s="5" t="str">
        <f t="shared" si="45"/>
        <v>Home Affairs</v>
      </c>
      <c r="G441" s="5" t="str">
        <f>'Cleaned Data'!C441</f>
        <v>Home Affairs - Birth Certificate</v>
      </c>
      <c r="H441" s="5" t="str">
        <f t="shared" si="46"/>
        <v xml:space="preserve"> Birth Certificate</v>
      </c>
      <c r="I441" s="5" t="str">
        <f t="shared" si="47"/>
        <v>Evaton</v>
      </c>
      <c r="J441" s="5" t="str">
        <f>'Cleaned Data'!D441</f>
        <v>Evaton Sassa Office</v>
      </c>
      <c r="K441" s="5" t="str">
        <f>'Cleaned Data'!E441</f>
        <v>Dorah Mokoena</v>
      </c>
      <c r="L441" s="6">
        <f>'Cleaned Data'!F441</f>
        <v>5600000000000</v>
      </c>
      <c r="M441" s="4">
        <f>'Cleaned Data'!G441</f>
        <v>20491</v>
      </c>
      <c r="N441" s="5" t="str">
        <f>'Cleaned Data'!H441</f>
        <v>Female</v>
      </c>
      <c r="O441" s="8" t="str">
        <f>'Cleaned Data'!I441</f>
        <v>None</v>
      </c>
      <c r="P441" s="5" t="str">
        <f>'Cleaned Data'!J441</f>
        <v>Ward 3</v>
      </c>
      <c r="Q441" s="5" t="str">
        <f t="shared" si="48"/>
        <v>Formal Settlement</v>
      </c>
      <c r="R441" s="5" t="str">
        <f>'Cleaned Data'!K441</f>
        <v>None</v>
      </c>
      <c r="S441" s="5" t="str">
        <f>'Cleaned Data'!L441</f>
        <v>Complete</v>
      </c>
      <c r="T441" s="5" t="str">
        <f>'Cleaned Data'!M441</f>
        <v>Captured</v>
      </c>
      <c r="U441" s="5" t="str">
        <f>'Cleaned Data'!N441</f>
        <v>Q229</v>
      </c>
      <c r="V441" s="5" t="str">
        <f>'Cleaned Data'!O441</f>
        <v>Busisiwe Khumalo</v>
      </c>
      <c r="W441" s="4" t="str">
        <f>'Cleaned Data'!P441</f>
        <v>None</v>
      </c>
      <c r="X441" s="5" t="str">
        <f>'Cleaned Data'!Q441</f>
        <v>None</v>
      </c>
    </row>
    <row r="442" spans="1:24" x14ac:dyDescent="0.3">
      <c r="A442" s="5" t="str">
        <f>'Cleaned Data'!A442</f>
        <v>DHA-000684</v>
      </c>
      <c r="B442" s="4">
        <f>'Cleaned Data'!B442</f>
        <v>46161</v>
      </c>
      <c r="C442" s="6">
        <f t="shared" si="42"/>
        <v>19</v>
      </c>
      <c r="D442" s="6">
        <f t="shared" si="43"/>
        <v>5</v>
      </c>
      <c r="E442" s="6">
        <f t="shared" si="44"/>
        <v>2026</v>
      </c>
      <c r="F442" s="5" t="str">
        <f t="shared" si="45"/>
        <v>Home Affairs</v>
      </c>
      <c r="G442" s="5" t="str">
        <f>'Cleaned Data'!C442</f>
        <v>Home Affairs - ID Application</v>
      </c>
      <c r="H442" s="5" t="str">
        <f t="shared" si="46"/>
        <v xml:space="preserve"> ID Application</v>
      </c>
      <c r="I442" s="5" t="str">
        <f t="shared" si="47"/>
        <v>Meyerton</v>
      </c>
      <c r="J442" s="5" t="str">
        <f>'Cleaned Data'!D442</f>
        <v>Meyerton Municipal Office</v>
      </c>
      <c r="K442" s="5" t="str">
        <f>'Cleaned Data'!E442</f>
        <v>Willem Nkosi</v>
      </c>
      <c r="L442" s="6">
        <f>'Cleaned Data'!F442</f>
        <v>5500000000000</v>
      </c>
      <c r="M442" s="4">
        <f>'Cleaned Data'!G442</f>
        <v>20176</v>
      </c>
      <c r="N442" s="5" t="str">
        <f>'Cleaned Data'!H442</f>
        <v>Male</v>
      </c>
      <c r="O442" s="8" t="str">
        <f>'Cleaned Data'!I442</f>
        <v>None</v>
      </c>
      <c r="P442" s="5" t="str">
        <f>'Cleaned Data'!J442</f>
        <v>Ward 21</v>
      </c>
      <c r="Q442" s="5" t="str">
        <f t="shared" si="48"/>
        <v>Formal Settlement</v>
      </c>
      <c r="R442" s="5" t="str">
        <f>'Cleaned Data'!K442</f>
        <v>None</v>
      </c>
      <c r="S442" s="5" t="str">
        <f>'Cleaned Data'!L442</f>
        <v>None</v>
      </c>
      <c r="T442" s="5" t="str">
        <f>'Cleaned Data'!M442</f>
        <v>Re-opened</v>
      </c>
      <c r="U442" s="5" t="str">
        <f>'Cleaned Data'!N442</f>
        <v>Q279</v>
      </c>
      <c r="V442" s="5" t="str">
        <f>'Cleaned Data'!O442</f>
        <v>Zanele Khumalo</v>
      </c>
      <c r="W442" s="4" t="str">
        <f>'Cleaned Data'!P442</f>
        <v>None</v>
      </c>
      <c r="X442" s="5" t="str">
        <f>'Cleaned Data'!Q442</f>
        <v>Applicant Did Not Bring Required Supporting Documents</v>
      </c>
    </row>
    <row r="443" spans="1:24" x14ac:dyDescent="0.3">
      <c r="A443" s="5" t="str">
        <f>'Cleaned Data'!A443</f>
        <v>MUN-000320</v>
      </c>
      <c r="B443" s="4">
        <f>'Cleaned Data'!B443</f>
        <v>46207</v>
      </c>
      <c r="C443" s="6">
        <f t="shared" si="42"/>
        <v>4</v>
      </c>
      <c r="D443" s="6">
        <f t="shared" si="43"/>
        <v>7</v>
      </c>
      <c r="E443" s="6">
        <f t="shared" si="44"/>
        <v>2026</v>
      </c>
      <c r="F443" s="5" t="str">
        <f t="shared" si="45"/>
        <v>Municipal</v>
      </c>
      <c r="G443" s="5" t="str">
        <f>'Cleaned Data'!C443</f>
        <v>Municipal - Account Query</v>
      </c>
      <c r="H443" s="5" t="str">
        <f t="shared" si="46"/>
        <v xml:space="preserve"> Account Query</v>
      </c>
      <c r="I443" s="5" t="str">
        <f t="shared" si="47"/>
        <v>Emfuleni</v>
      </c>
      <c r="J443" s="5" t="str">
        <f>'Cleaned Data'!D443</f>
        <v>Emfuleni Municipal Office</v>
      </c>
      <c r="K443" s="5" t="str">
        <f>'Cleaned Data'!E443</f>
        <v>Refilwe Nkosi</v>
      </c>
      <c r="L443" s="6">
        <f>'Cleaned Data'!F443</f>
        <v>8910000000000</v>
      </c>
      <c r="M443" s="4">
        <f>'Cleaned Data'!G443</f>
        <v>32861</v>
      </c>
      <c r="N443" s="5" t="str">
        <f>'Cleaned Data'!H443</f>
        <v>Female</v>
      </c>
      <c r="O443" s="8" t="str">
        <f>'Cleaned Data'!I443</f>
        <v>078 133 4826</v>
      </c>
      <c r="P443" s="5" t="str">
        <f>'Cleaned Data'!J443</f>
        <v>Ward 21</v>
      </c>
      <c r="Q443" s="5" t="str">
        <f t="shared" si="48"/>
        <v>Formal Settlement</v>
      </c>
      <c r="R443" s="5" t="str">
        <f>'Cleaned Data'!K443</f>
        <v>None</v>
      </c>
      <c r="S443" s="5" t="str">
        <f>'Cleaned Data'!L443</f>
        <v>Pending Verification</v>
      </c>
      <c r="T443" s="5" t="str">
        <f>'Cleaned Data'!M443</f>
        <v>Pending</v>
      </c>
      <c r="U443" s="5" t="str">
        <f>'Cleaned Data'!N443</f>
        <v>Q273</v>
      </c>
      <c r="V443" s="5" t="str">
        <f>'Cleaned Data'!O443</f>
        <v>Busisiwe Sithole</v>
      </c>
      <c r="W443" s="4">
        <f>'Cleaned Data'!P443</f>
        <v>46027</v>
      </c>
      <c r="X443" s="5" t="str">
        <f>'Cleaned Data'!Q443</f>
        <v>Urgent Case - Fast-Tracked Per Supervisor Approval</v>
      </c>
    </row>
    <row r="444" spans="1:24" x14ac:dyDescent="0.3">
      <c r="A444" s="5" t="str">
        <f>'Cleaned Data'!A444</f>
        <v>MUN-000782</v>
      </c>
      <c r="B444" s="4">
        <f>'Cleaned Data'!B444</f>
        <v>46025</v>
      </c>
      <c r="C444" s="6">
        <f t="shared" si="42"/>
        <v>3</v>
      </c>
      <c r="D444" s="6">
        <f t="shared" si="43"/>
        <v>1</v>
      </c>
      <c r="E444" s="6">
        <f t="shared" si="44"/>
        <v>2026</v>
      </c>
      <c r="F444" s="5" t="str">
        <f t="shared" si="45"/>
        <v>Municipal</v>
      </c>
      <c r="G444" s="5" t="str">
        <f>'Cleaned Data'!C444</f>
        <v>Municipal - Service Request</v>
      </c>
      <c r="H444" s="5" t="str">
        <f t="shared" si="46"/>
        <v xml:space="preserve"> Service Request</v>
      </c>
      <c r="I444" s="5" t="str">
        <f t="shared" si="47"/>
        <v>Evaton</v>
      </c>
      <c r="J444" s="5" t="str">
        <f>'Cleaned Data'!D444</f>
        <v>Evaton Sassa Office</v>
      </c>
      <c r="K444" s="5" t="str">
        <f>'Cleaned Data'!E444</f>
        <v>Lindiwe Fourie</v>
      </c>
      <c r="L444" s="6" t="str">
        <f>'Cleaned Data'!F444</f>
        <v>None</v>
      </c>
      <c r="M444" s="4">
        <f>'Cleaned Data'!G444</f>
        <v>31328</v>
      </c>
      <c r="N444" s="5" t="str">
        <f>'Cleaned Data'!H444</f>
        <v>Female</v>
      </c>
      <c r="O444" s="8" t="str">
        <f>'Cleaned Data'!I444</f>
        <v>068 183 5295</v>
      </c>
      <c r="P444" s="5" t="str">
        <f>'Cleaned Data'!J444</f>
        <v>Ward 22</v>
      </c>
      <c r="Q444" s="5" t="str">
        <f t="shared" si="48"/>
        <v>Formal Settlement</v>
      </c>
      <c r="R444" s="5" t="str">
        <f>'Cleaned Data'!K444</f>
        <v>None</v>
      </c>
      <c r="S444" s="5" t="str">
        <f>'Cleaned Data'!L444</f>
        <v>Rejected</v>
      </c>
      <c r="T444" s="5" t="str">
        <f>'Cleaned Data'!M444</f>
        <v>Re-opened</v>
      </c>
      <c r="U444" s="5" t="str">
        <f>'Cleaned Data'!N444</f>
        <v>Q220</v>
      </c>
      <c r="V444" s="5" t="str">
        <f>'Cleaned Data'!O444</f>
        <v>Werner Mahlangu</v>
      </c>
      <c r="W444" s="4" t="str">
        <f>'Cleaned Data'!P444</f>
        <v>None</v>
      </c>
      <c r="X444" s="5" t="str">
        <f>'Cleaned Data'!Q444</f>
        <v>Applicant Is A Minor, Guardian Present And Documented</v>
      </c>
    </row>
    <row r="445" spans="1:24" x14ac:dyDescent="0.3">
      <c r="A445" s="5" t="str">
        <f>'Cleaned Data'!A445</f>
        <v>CLN-000125</v>
      </c>
      <c r="B445" s="4">
        <f>'Cleaned Data'!B445</f>
        <v>46064</v>
      </c>
      <c r="C445" s="6">
        <f t="shared" si="42"/>
        <v>11</v>
      </c>
      <c r="D445" s="6">
        <f t="shared" si="43"/>
        <v>2</v>
      </c>
      <c r="E445" s="6">
        <f t="shared" si="44"/>
        <v>2026</v>
      </c>
      <c r="F445" s="5" t="str">
        <f t="shared" si="45"/>
        <v>Clinic</v>
      </c>
      <c r="G445" s="5" t="str">
        <f>'Cleaned Data'!C445</f>
        <v>Clinic - Chronic Medication Collection</v>
      </c>
      <c r="H445" s="5" t="str">
        <f t="shared" si="46"/>
        <v xml:space="preserve"> Chronic Medication Collection</v>
      </c>
      <c r="I445" s="5" t="str">
        <f t="shared" si="47"/>
        <v>Sharpeville</v>
      </c>
      <c r="J445" s="5" t="str">
        <f>'Cleaned Data'!D445</f>
        <v>Sharpeville Clinic</v>
      </c>
      <c r="K445" s="5" t="str">
        <f>'Cleaned Data'!E445</f>
        <v>Thabo Botha</v>
      </c>
      <c r="L445" s="6">
        <f>'Cleaned Data'!F445</f>
        <v>205000000000</v>
      </c>
      <c r="M445" s="4">
        <f>'Cleaned Data'!G445</f>
        <v>37473</v>
      </c>
      <c r="N445" s="5" t="str">
        <f>'Cleaned Data'!H445</f>
        <v>Female</v>
      </c>
      <c r="O445" s="8" t="str">
        <f>'Cleaned Data'!I445</f>
        <v>081 458 5450</v>
      </c>
      <c r="P445" s="5" t="str">
        <f>'Cleaned Data'!J445</f>
        <v>None</v>
      </c>
      <c r="Q445" s="5" t="str">
        <f t="shared" si="48"/>
        <v>Formal Settlement</v>
      </c>
      <c r="R445" s="5" t="str">
        <f>'Cleaned Data'!K445</f>
        <v>None</v>
      </c>
      <c r="S445" s="5" t="str">
        <f>'Cleaned Data'!L445</f>
        <v>Awaiting Home Affairs Confirmation</v>
      </c>
      <c r="T445" s="5" t="str">
        <f>'Cleaned Data'!M445</f>
        <v>Resolved</v>
      </c>
      <c r="U445" s="5" t="str">
        <f>'Cleaned Data'!N445</f>
        <v>Q171</v>
      </c>
      <c r="V445" s="5" t="str">
        <f>'Cleaned Data'!O445</f>
        <v>Zanele Khumalo</v>
      </c>
      <c r="W445" s="4">
        <f>'Cleaned Data'!P445</f>
        <v>46079</v>
      </c>
      <c r="X445" s="5" t="str">
        <f>'Cleaned Data'!Q445</f>
        <v>None</v>
      </c>
    </row>
    <row r="446" spans="1:24" x14ac:dyDescent="0.3">
      <c r="A446" s="5" t="str">
        <f>'Cleaned Data'!A446</f>
        <v>MUN-000564</v>
      </c>
      <c r="B446" s="4">
        <f>'Cleaned Data'!B446</f>
        <v>46128</v>
      </c>
      <c r="C446" s="6">
        <f t="shared" si="42"/>
        <v>16</v>
      </c>
      <c r="D446" s="6">
        <f t="shared" si="43"/>
        <v>4</v>
      </c>
      <c r="E446" s="6">
        <f t="shared" si="44"/>
        <v>2026</v>
      </c>
      <c r="F446" s="5" t="str">
        <f t="shared" si="45"/>
        <v>Municipal</v>
      </c>
      <c r="G446" s="5" t="str">
        <f>'Cleaned Data'!C446</f>
        <v>Municipal - Service Request</v>
      </c>
      <c r="H446" s="5" t="str">
        <f t="shared" si="46"/>
        <v xml:space="preserve"> Service Request</v>
      </c>
      <c r="I446" s="5" t="str">
        <f t="shared" si="47"/>
        <v>Sasolburg</v>
      </c>
      <c r="J446" s="5" t="str">
        <f>'Cleaned Data'!D446</f>
        <v>Sasolburg Home Affairs</v>
      </c>
      <c r="K446" s="5" t="str">
        <f>'Cleaned Data'!E446</f>
        <v>Zodwa Mokoena</v>
      </c>
      <c r="L446" s="6">
        <f>'Cleaned Data'!F446</f>
        <v>5010000000000</v>
      </c>
      <c r="M446" s="4">
        <f>'Cleaned Data'!G446</f>
        <v>18594</v>
      </c>
      <c r="N446" s="5" t="str">
        <f>'Cleaned Data'!H446</f>
        <v>Female</v>
      </c>
      <c r="O446" s="8" t="str">
        <f>'Cleaned Data'!I446</f>
        <v>None</v>
      </c>
      <c r="P446" s="5" t="str">
        <f>'Cleaned Data'!J446</f>
        <v>Ward 4</v>
      </c>
      <c r="Q446" s="5" t="str">
        <f t="shared" si="48"/>
        <v>Formal Settlement</v>
      </c>
      <c r="R446" s="5" t="str">
        <f>'Cleaned Data'!K446</f>
        <v>None</v>
      </c>
      <c r="S446" s="5" t="str">
        <f>'Cleaned Data'!L446</f>
        <v>Awaiting Home Affairs Confirmation</v>
      </c>
      <c r="T446" s="5" t="str">
        <f>'Cleaned Data'!M446</f>
        <v>Captured</v>
      </c>
      <c r="U446" s="5" t="str">
        <f>'Cleaned Data'!N446</f>
        <v>Q260</v>
      </c>
      <c r="V446" s="5" t="str">
        <f>'Cleaned Data'!O446</f>
        <v>Deon Sithole</v>
      </c>
      <c r="W446" s="4">
        <f>'Cleaned Data'!P446</f>
        <v>46141</v>
      </c>
      <c r="X446" s="5" t="str">
        <f>'Cleaned Data'!Q446</f>
        <v>None</v>
      </c>
    </row>
    <row r="447" spans="1:24" x14ac:dyDescent="0.3">
      <c r="A447" s="5" t="str">
        <f>'Cleaned Data'!A447</f>
        <v>SASSA-000693</v>
      </c>
      <c r="B447" s="4">
        <f>'Cleaned Data'!B447</f>
        <v>46277</v>
      </c>
      <c r="C447" s="6">
        <f t="shared" si="42"/>
        <v>12</v>
      </c>
      <c r="D447" s="6">
        <f t="shared" si="43"/>
        <v>9</v>
      </c>
      <c r="E447" s="6">
        <f t="shared" si="44"/>
        <v>2026</v>
      </c>
      <c r="F447" s="5" t="str">
        <f t="shared" si="45"/>
        <v>SASSA</v>
      </c>
      <c r="G447" s="5" t="str">
        <f>'Cleaned Data'!C447</f>
        <v>SASSA - Grant Application</v>
      </c>
      <c r="H447" s="5" t="str">
        <f t="shared" si="46"/>
        <v xml:space="preserve"> Grant Application</v>
      </c>
      <c r="I447" s="5" t="str">
        <f t="shared" si="47"/>
        <v>Vereeniging</v>
      </c>
      <c r="J447" s="5" t="str">
        <f>'Cleaned Data'!D447</f>
        <v>Vereeniging Home Affairs</v>
      </c>
      <c r="K447" s="5" t="str">
        <f>'Cleaned Data'!E447</f>
        <v>Marie Khumalo</v>
      </c>
      <c r="L447" s="6">
        <f>'Cleaned Data'!F447</f>
        <v>4510000000000</v>
      </c>
      <c r="M447" s="4">
        <f>'Cleaned Data'!G447</f>
        <v>16599</v>
      </c>
      <c r="N447" s="5" t="str">
        <f>'Cleaned Data'!H447</f>
        <v>None</v>
      </c>
      <c r="O447" s="8" t="str">
        <f>'Cleaned Data'!I447</f>
        <v>062 623 8780</v>
      </c>
      <c r="P447" s="5" t="str">
        <f>'Cleaned Data'!J447</f>
        <v>Ward 1</v>
      </c>
      <c r="Q447" s="5" t="str">
        <f t="shared" si="48"/>
        <v>Formal Settlement</v>
      </c>
      <c r="R447" s="5" t="str">
        <f>'Cleaned Data'!K447</f>
        <v>Care Dependency Grant</v>
      </c>
      <c r="S447" s="5" t="str">
        <f>'Cleaned Data'!L447</f>
        <v>Awaiting Home Affairs Confirmation</v>
      </c>
      <c r="T447" s="5" t="str">
        <f>'Cleaned Data'!M447</f>
        <v>Captured</v>
      </c>
      <c r="U447" s="5" t="str">
        <f>'Cleaned Data'!N447</f>
        <v>None</v>
      </c>
      <c r="V447" s="5" t="str">
        <f>'Cleaned Data'!O447</f>
        <v>Werner Radebe</v>
      </c>
      <c r="W447" s="4">
        <f>'Cleaned Data'!P447</f>
        <v>46336</v>
      </c>
      <c r="X447" s="5" t="str">
        <f>'Cleaned Data'!Q447</f>
        <v>Applicant Referred To Social Worker</v>
      </c>
    </row>
    <row r="448" spans="1:24" x14ac:dyDescent="0.3">
      <c r="A448" s="5" t="str">
        <f>'Cleaned Data'!A448</f>
        <v>CLN-000349</v>
      </c>
      <c r="B448" s="4">
        <f>'Cleaned Data'!B448</f>
        <v>46274</v>
      </c>
      <c r="C448" s="6">
        <f t="shared" si="42"/>
        <v>9</v>
      </c>
      <c r="D448" s="6">
        <f t="shared" si="43"/>
        <v>9</v>
      </c>
      <c r="E448" s="6">
        <f t="shared" si="44"/>
        <v>2026</v>
      </c>
      <c r="F448" s="5" t="str">
        <f t="shared" si="45"/>
        <v>Clinic</v>
      </c>
      <c r="G448" s="5" t="str">
        <f>'Cleaned Data'!C448</f>
        <v>Clinic - General Consultation</v>
      </c>
      <c r="H448" s="5" t="str">
        <f t="shared" si="46"/>
        <v xml:space="preserve"> General Consultation</v>
      </c>
      <c r="I448" s="5" t="str">
        <f t="shared" si="47"/>
        <v>Emfuleni</v>
      </c>
      <c r="J448" s="5" t="str">
        <f>'Cleaned Data'!D448</f>
        <v>Emfuleni Municipal Office</v>
      </c>
      <c r="K448" s="5" t="str">
        <f>'Cleaned Data'!E448</f>
        <v>Elizabeth Botha</v>
      </c>
      <c r="L448" s="6">
        <f>'Cleaned Data'!F448</f>
        <v>5610000000000</v>
      </c>
      <c r="M448" s="4" t="str">
        <f>'Cleaned Data'!G448</f>
        <v>None</v>
      </c>
      <c r="N448" s="5" t="str">
        <f>'Cleaned Data'!H448</f>
        <v>Female</v>
      </c>
      <c r="O448" s="8" t="str">
        <f>'Cleaned Data'!I448</f>
        <v>068 869 5864</v>
      </c>
      <c r="P448" s="5" t="str">
        <f>'Cleaned Data'!J448</f>
        <v>Ward 15</v>
      </c>
      <c r="Q448" s="5" t="str">
        <f t="shared" si="48"/>
        <v>Formal Settlement</v>
      </c>
      <c r="R448" s="5" t="str">
        <f>'Cleaned Data'!K448</f>
        <v>None</v>
      </c>
      <c r="S448" s="5" t="str">
        <f>'Cleaned Data'!L448</f>
        <v>Complete</v>
      </c>
      <c r="T448" s="5" t="str">
        <f>'Cleaned Data'!M448</f>
        <v>Pending</v>
      </c>
      <c r="U448" s="5" t="str">
        <f>'Cleaned Data'!N448</f>
        <v>Q159</v>
      </c>
      <c r="V448" s="5" t="str">
        <f>'Cleaned Data'!O448</f>
        <v>Refilwe Nel</v>
      </c>
      <c r="W448" s="4" t="str">
        <f>'Cleaned Data'!P448</f>
        <v>None</v>
      </c>
      <c r="X448" s="5" t="str">
        <f>'Cleaned Data'!Q448</f>
        <v>Urgent Case - Fast-Tracked Per Supervisor Approval</v>
      </c>
    </row>
    <row r="449" spans="1:24" x14ac:dyDescent="0.3">
      <c r="A449" s="5" t="str">
        <f>'Cleaned Data'!A449</f>
        <v>DHA-000369</v>
      </c>
      <c r="B449" s="4">
        <f>'Cleaned Data'!B449</f>
        <v>46017</v>
      </c>
      <c r="C449" s="6">
        <f t="shared" si="42"/>
        <v>26</v>
      </c>
      <c r="D449" s="6">
        <f t="shared" si="43"/>
        <v>12</v>
      </c>
      <c r="E449" s="6">
        <f t="shared" si="44"/>
        <v>2025</v>
      </c>
      <c r="F449" s="5" t="str">
        <f t="shared" si="45"/>
        <v>Home Affairs</v>
      </c>
      <c r="G449" s="5" t="str">
        <f>'Cleaned Data'!C449</f>
        <v>Home Affairs - Death Certificate</v>
      </c>
      <c r="H449" s="5" t="str">
        <f t="shared" si="46"/>
        <v xml:space="preserve"> Death Certificate</v>
      </c>
      <c r="I449" s="5" t="str">
        <f t="shared" si="47"/>
        <v>Evaton</v>
      </c>
      <c r="J449" s="5" t="str">
        <f>'Cleaned Data'!D449</f>
        <v>Evaton Sassa Office</v>
      </c>
      <c r="K449" s="5" t="str">
        <f>'Cleaned Data'!E449</f>
        <v>Bongani Molefe</v>
      </c>
      <c r="L449" s="6">
        <f>'Cleaned Data'!F449</f>
        <v>5200000000000</v>
      </c>
      <c r="M449" s="4">
        <f>'Cleaned Data'!G449</f>
        <v>19077</v>
      </c>
      <c r="N449" s="5" t="str">
        <f>'Cleaned Data'!H449</f>
        <v>Male</v>
      </c>
      <c r="O449" s="8" t="str">
        <f>'Cleaned Data'!I449</f>
        <v>071 502 7108</v>
      </c>
      <c r="P449" s="5" t="str">
        <f>'Cleaned Data'!J449</f>
        <v>Ward 20</v>
      </c>
      <c r="Q449" s="5" t="str">
        <f t="shared" si="48"/>
        <v>Formal Settlement</v>
      </c>
      <c r="R449" s="5" t="str">
        <f>'Cleaned Data'!K449</f>
        <v>None</v>
      </c>
      <c r="S449" s="5" t="str">
        <f>'Cleaned Data'!L449</f>
        <v>Pending Verification</v>
      </c>
      <c r="T449" s="5" t="str">
        <f>'Cleaned Data'!M449</f>
        <v>Pending</v>
      </c>
      <c r="U449" s="5" t="str">
        <f>'Cleaned Data'!N449</f>
        <v>Q028</v>
      </c>
      <c r="V449" s="5" t="str">
        <f>'Cleaned Data'!O449</f>
        <v>Deon Mahlangu</v>
      </c>
      <c r="W449" s="4">
        <f>'Cleaned Data'!P449</f>
        <v>46174</v>
      </c>
      <c r="X449" s="5" t="str">
        <f>'Cleaned Data'!Q449</f>
        <v>Grant Payment Query - Referred To Sassa Call Centre</v>
      </c>
    </row>
    <row r="450" spans="1:24" x14ac:dyDescent="0.3">
      <c r="A450" s="5" t="str">
        <f>'Cleaned Data'!A450</f>
        <v>SASSA-000142</v>
      </c>
      <c r="B450" s="4">
        <f>'Cleaned Data'!B450</f>
        <v>46224</v>
      </c>
      <c r="C450" s="6">
        <f t="shared" si="42"/>
        <v>21</v>
      </c>
      <c r="D450" s="6">
        <f t="shared" si="43"/>
        <v>7</v>
      </c>
      <c r="E450" s="6">
        <f t="shared" si="44"/>
        <v>2026</v>
      </c>
      <c r="F450" s="5" t="str">
        <f t="shared" si="45"/>
        <v>SASSA</v>
      </c>
      <c r="G450" s="5" t="str">
        <f>'Cleaned Data'!C450</f>
        <v>SASSA - Grant Application</v>
      </c>
      <c r="H450" s="5" t="str">
        <f t="shared" si="46"/>
        <v xml:space="preserve"> Grant Application</v>
      </c>
      <c r="I450" s="5" t="str">
        <f t="shared" si="47"/>
        <v>Vanderbijlpark</v>
      </c>
      <c r="J450" s="5" t="str">
        <f>'Cleaned Data'!D450</f>
        <v>Vanderbijlpark Home Affairs</v>
      </c>
      <c r="K450" s="5" t="str">
        <f>'Cleaned Data'!E450</f>
        <v>Zodwa Mokoena</v>
      </c>
      <c r="L450" s="6">
        <f>'Cleaned Data'!F450</f>
        <v>6600000000000</v>
      </c>
      <c r="M450" s="4">
        <f>'Cleaned Data'!G450</f>
        <v>24202</v>
      </c>
      <c r="N450" s="5" t="str">
        <f>'Cleaned Data'!H450</f>
        <v>Female</v>
      </c>
      <c r="O450" s="8" t="str">
        <f>'Cleaned Data'!I450</f>
        <v>061 352 6403</v>
      </c>
      <c r="P450" s="5" t="str">
        <f>'Cleaned Data'!J450</f>
        <v>Ward 23</v>
      </c>
      <c r="Q450" s="5" t="str">
        <f t="shared" si="48"/>
        <v>Formal Settlement</v>
      </c>
      <c r="R450" s="5" t="str">
        <f>'Cleaned Data'!K450</f>
        <v>SRD Grant</v>
      </c>
      <c r="S450" s="5" t="str">
        <f>'Cleaned Data'!L450</f>
        <v>Under Review</v>
      </c>
      <c r="T450" s="5" t="str">
        <f>'Cleaned Data'!M450</f>
        <v>Closed</v>
      </c>
      <c r="U450" s="5" t="str">
        <f>'Cleaned Data'!N450</f>
        <v>None</v>
      </c>
      <c r="V450" s="5" t="str">
        <f>'Cleaned Data'!O450</f>
        <v>Zanele Mahlangu</v>
      </c>
      <c r="W450" s="4" t="str">
        <f>'Cleaned Data'!P450</f>
        <v>None</v>
      </c>
      <c r="X450" s="5" t="str">
        <f>'Cleaned Data'!Q450</f>
        <v>Client To Return With Proof Of Residence</v>
      </c>
    </row>
    <row r="451" spans="1:24" x14ac:dyDescent="0.3">
      <c r="A451" s="5" t="str">
        <f>'Cleaned Data'!A451</f>
        <v>SASSA-000611</v>
      </c>
      <c r="B451" s="4">
        <f>'Cleaned Data'!B451</f>
        <v>46079</v>
      </c>
      <c r="C451" s="6">
        <f t="shared" ref="C451:C514" si="49">IF(B451="None","None",DAY(B451))</f>
        <v>26</v>
      </c>
      <c r="D451" s="6">
        <f t="shared" ref="D451:D514" si="50">IF(B451="None","None",MONTH(B451))</f>
        <v>2</v>
      </c>
      <c r="E451" s="6">
        <f t="shared" ref="E451:E514" si="51">IF(B451="None","None",YEAR(B451))</f>
        <v>2026</v>
      </c>
      <c r="F451" s="5" t="str">
        <f t="shared" ref="F451:F514" si="52">IF(ISNUMBER(FIND("-",G451))=TRUE,LEFT(G451,FIND("-",G451)-2),IF(ISNUMBER(FIND(" ",G451))=TRUE,LEFT(G451,FIND(" ",G451)-1),IF(G451="None","None")))</f>
        <v>SASSA</v>
      </c>
      <c r="G451" s="5" t="str">
        <f>'Cleaned Data'!C451</f>
        <v>SASSA - Grant Status Enquiry</v>
      </c>
      <c r="H451" s="5" t="str">
        <f t="shared" ref="H451:H514" si="53">IF(G451="None","None",RIGHT(G451,LEN(G451)-FIND("-",G451,1)))</f>
        <v xml:space="preserve"> Grant Status Enquiry</v>
      </c>
      <c r="I451" s="5" t="str">
        <f t="shared" ref="I451:I514" si="54">IF(J451="None","None",TRIM(SUBSTITUTE(SUBSTITUTE(SUBSTITUTE(SUBSTITUTE(J451,"Clinic","",1),"Home Affairs","",1),"Sassa Office","",1),"Municipal Office","",1)))</f>
        <v>Vanderbijlpark</v>
      </c>
      <c r="J451" s="5" t="str">
        <f>'Cleaned Data'!D451</f>
        <v>Vanderbijlpark Home Affairs</v>
      </c>
      <c r="K451" s="5" t="str">
        <f>'Cleaned Data'!E451</f>
        <v>Nokuthula Mokoena</v>
      </c>
      <c r="L451" s="6">
        <f>'Cleaned Data'!F451</f>
        <v>8610000000000</v>
      </c>
      <c r="M451" s="4">
        <f>'Cleaned Data'!G451</f>
        <v>31577</v>
      </c>
      <c r="N451" s="5" t="str">
        <f>'Cleaned Data'!H451</f>
        <v>Male</v>
      </c>
      <c r="O451" s="8" t="str">
        <f>'Cleaned Data'!I451</f>
        <v>063 786 2000</v>
      </c>
      <c r="P451" s="5" t="str">
        <f>'Cleaned Data'!J451</f>
        <v>Ward 1</v>
      </c>
      <c r="Q451" s="5" t="str">
        <f t="shared" ref="Q451:Q514" si="55">IF(ISNUMBER(FIND("Informal Settlement",P451,1)),"Informal Settlement","Formal Settlement")</f>
        <v>Formal Settlement</v>
      </c>
      <c r="R451" s="5" t="str">
        <f>'Cleaned Data'!K451</f>
        <v>Older Persons Grant</v>
      </c>
      <c r="S451" s="5" t="str">
        <f>'Cleaned Data'!L451</f>
        <v>Approved</v>
      </c>
      <c r="T451" s="5" t="str">
        <f>'Cleaned Data'!M451</f>
        <v>None</v>
      </c>
      <c r="U451" s="5" t="str">
        <f>'Cleaned Data'!N451</f>
        <v>Q117</v>
      </c>
      <c r="V451" s="5" t="str">
        <f>'Cleaned Data'!O451</f>
        <v>Chris Nel</v>
      </c>
      <c r="W451" s="4" t="str">
        <f>'Cleaned Data'!P451</f>
        <v>None</v>
      </c>
      <c r="X451" s="5" t="str">
        <f>'Cleaned Data'!Q451</f>
        <v>Home Affairs System Down For Maintenance During Visit</v>
      </c>
    </row>
    <row r="452" spans="1:24" x14ac:dyDescent="0.3">
      <c r="A452" s="5" t="str">
        <f>'Cleaned Data'!A452</f>
        <v>DHA-000630</v>
      </c>
      <c r="B452" s="4">
        <f>'Cleaned Data'!B452</f>
        <v>46018</v>
      </c>
      <c r="C452" s="6">
        <f t="shared" si="49"/>
        <v>27</v>
      </c>
      <c r="D452" s="6">
        <f t="shared" si="50"/>
        <v>12</v>
      </c>
      <c r="E452" s="6">
        <f t="shared" si="51"/>
        <v>2025</v>
      </c>
      <c r="F452" s="5" t="str">
        <f t="shared" si="52"/>
        <v>Home Affairs</v>
      </c>
      <c r="G452" s="5" t="str">
        <f>'Cleaned Data'!C452</f>
        <v>Home Affairs - ID Application</v>
      </c>
      <c r="H452" s="5" t="str">
        <f t="shared" si="53"/>
        <v xml:space="preserve"> ID Application</v>
      </c>
      <c r="I452" s="5" t="str">
        <f t="shared" si="54"/>
        <v>Sharpeville</v>
      </c>
      <c r="J452" s="5" t="str">
        <f>'Cleaned Data'!D452</f>
        <v>Sharpeville Clinic</v>
      </c>
      <c r="K452" s="5" t="str">
        <f>'Cleaned Data'!E452</f>
        <v>Grace Mokgadi</v>
      </c>
      <c r="L452" s="6">
        <f>'Cleaned Data'!F452</f>
        <v>6010000000000</v>
      </c>
      <c r="M452" s="4">
        <f>'Cleaned Data'!G452</f>
        <v>22230</v>
      </c>
      <c r="N452" s="5" t="str">
        <f>'Cleaned Data'!H452</f>
        <v>Male</v>
      </c>
      <c r="O452" s="8" t="str">
        <f>'Cleaned Data'!I452</f>
        <v>069 162 8392</v>
      </c>
      <c r="P452" s="5" t="str">
        <f>'Cleaned Data'!J452</f>
        <v>Ward 20</v>
      </c>
      <c r="Q452" s="5" t="str">
        <f t="shared" si="55"/>
        <v>Formal Settlement</v>
      </c>
      <c r="R452" s="5" t="str">
        <f>'Cleaned Data'!K452</f>
        <v>None</v>
      </c>
      <c r="S452" s="5" t="str">
        <f>'Cleaned Data'!L452</f>
        <v>None</v>
      </c>
      <c r="T452" s="5" t="str">
        <f>'Cleaned Data'!M452</f>
        <v>Re-opened</v>
      </c>
      <c r="U452" s="5" t="str">
        <f>'Cleaned Data'!N452</f>
        <v>Q228</v>
      </c>
      <c r="V452" s="5" t="str">
        <f>'Cleaned Data'!O452</f>
        <v>Busisiwe Sithole</v>
      </c>
      <c r="W452" s="4" t="str">
        <f>'Cleaned Data'!P452</f>
        <v>None</v>
      </c>
      <c r="X452" s="5" t="str">
        <f>'Cleaned Data'!Q452</f>
        <v>Biometric Capture Failed, Rescheduled</v>
      </c>
    </row>
    <row r="453" spans="1:24" x14ac:dyDescent="0.3">
      <c r="A453" s="5" t="str">
        <f>'Cleaned Data'!A453</f>
        <v>MUN-000022</v>
      </c>
      <c r="B453" s="4">
        <f>'Cleaned Data'!B453</f>
        <v>46113</v>
      </c>
      <c r="C453" s="6">
        <f t="shared" si="49"/>
        <v>1</v>
      </c>
      <c r="D453" s="6">
        <f t="shared" si="50"/>
        <v>4</v>
      </c>
      <c r="E453" s="6">
        <f t="shared" si="51"/>
        <v>2026</v>
      </c>
      <c r="F453" s="5" t="str">
        <f t="shared" si="52"/>
        <v>Municipal</v>
      </c>
      <c r="G453" s="5" t="str">
        <f>'Cleaned Data'!C453</f>
        <v>Municipal - Account Query</v>
      </c>
      <c r="H453" s="5" t="str">
        <f t="shared" si="53"/>
        <v xml:space="preserve"> Account Query</v>
      </c>
      <c r="I453" s="5" t="str">
        <f t="shared" si="54"/>
        <v>Vereeniging</v>
      </c>
      <c r="J453" s="5" t="str">
        <f>'Cleaned Data'!D453</f>
        <v>Vereeniging Home Affairs</v>
      </c>
      <c r="K453" s="5" t="str">
        <f>'Cleaned Data'!E453</f>
        <v>Mandla Fourie</v>
      </c>
      <c r="L453" s="6">
        <f>'Cleaned Data'!F453</f>
        <v>808000000000</v>
      </c>
      <c r="M453" s="4">
        <f>'Cleaned Data'!G453</f>
        <v>39699</v>
      </c>
      <c r="N453" s="5" t="str">
        <f>'Cleaned Data'!H453</f>
        <v>Female</v>
      </c>
      <c r="O453" s="8" t="str">
        <f>'Cleaned Data'!I453</f>
        <v>068 678 7602</v>
      </c>
      <c r="P453" s="5" t="str">
        <f>'Cleaned Data'!J453</f>
        <v>Ward 2</v>
      </c>
      <c r="Q453" s="5" t="str">
        <f t="shared" si="55"/>
        <v>Formal Settlement</v>
      </c>
      <c r="R453" s="5" t="str">
        <f>'Cleaned Data'!K453</f>
        <v>None</v>
      </c>
      <c r="S453" s="5" t="str">
        <f>'Cleaned Data'!L453</f>
        <v>Complete</v>
      </c>
      <c r="T453" s="5" t="str">
        <f>'Cleaned Data'!M453</f>
        <v>Resolved</v>
      </c>
      <c r="U453" s="5" t="str">
        <f>'Cleaned Data'!N453</f>
        <v>Q212</v>
      </c>
      <c r="V453" s="5" t="str">
        <f>'Cleaned Data'!O453</f>
        <v>Zanele Coetzee</v>
      </c>
      <c r="W453" s="4" t="str">
        <f>'Cleaned Data'!P453</f>
        <v>None</v>
      </c>
      <c r="X453" s="5" t="str">
        <f>'Cleaned Data'!Q453</f>
        <v>Client To Return With Proof Of Residence</v>
      </c>
    </row>
    <row r="454" spans="1:24" x14ac:dyDescent="0.3">
      <c r="A454" s="5" t="str">
        <f>'Cleaned Data'!A454</f>
        <v>MUN-000563</v>
      </c>
      <c r="B454" s="4">
        <f>'Cleaned Data'!B454</f>
        <v>45983</v>
      </c>
      <c r="C454" s="6">
        <f t="shared" si="49"/>
        <v>22</v>
      </c>
      <c r="D454" s="6">
        <f t="shared" si="50"/>
        <v>11</v>
      </c>
      <c r="E454" s="6">
        <f t="shared" si="51"/>
        <v>2025</v>
      </c>
      <c r="F454" s="5" t="str">
        <f t="shared" si="52"/>
        <v>Municipal</v>
      </c>
      <c r="G454" s="5" t="str">
        <f>'Cleaned Data'!C454</f>
        <v>Municipal - Account Query</v>
      </c>
      <c r="H454" s="5" t="str">
        <f t="shared" si="53"/>
        <v xml:space="preserve"> Account Query</v>
      </c>
      <c r="I454" s="5" t="str">
        <f t="shared" si="54"/>
        <v>Boipatong</v>
      </c>
      <c r="J454" s="5" t="str">
        <f>'Cleaned Data'!D454</f>
        <v>Boipatong Clinic</v>
      </c>
      <c r="K454" s="5" t="str">
        <f>'Cleaned Data'!E454</f>
        <v>Mandla Nkosi</v>
      </c>
      <c r="L454" s="6">
        <f>'Cleaned Data'!F454</f>
        <v>6910000000000</v>
      </c>
      <c r="M454" s="4">
        <f>'Cleaned Data'!G454</f>
        <v>25393</v>
      </c>
      <c r="N454" s="5" t="str">
        <f>'Cleaned Data'!H454</f>
        <v>Female</v>
      </c>
      <c r="O454" s="8" t="str">
        <f>'Cleaned Data'!I454</f>
        <v>None</v>
      </c>
      <c r="P454" s="5" t="str">
        <f>'Cleaned Data'!J454</f>
        <v>Ward 23</v>
      </c>
      <c r="Q454" s="5" t="str">
        <f t="shared" si="55"/>
        <v>Formal Settlement</v>
      </c>
      <c r="R454" s="5" t="str">
        <f>'Cleaned Data'!K454</f>
        <v>None</v>
      </c>
      <c r="S454" s="5" t="str">
        <f>'Cleaned Data'!L454</f>
        <v>None</v>
      </c>
      <c r="T454" s="5" t="str">
        <f>'Cleaned Data'!M454</f>
        <v>Closed</v>
      </c>
      <c r="U454" s="5" t="str">
        <f>'Cleaned Data'!N454</f>
        <v>Q071</v>
      </c>
      <c r="V454" s="5" t="str">
        <f>'Cleaned Data'!O454</f>
        <v>Deon Mahlangu</v>
      </c>
      <c r="W454" s="4" t="str">
        <f>'Cleaned Data'!P454</f>
        <v>None</v>
      </c>
      <c r="X454" s="5" t="str">
        <f>'Cleaned Data'!Q454</f>
        <v>Applicant Is A Minor, Guardian Present And Documented</v>
      </c>
    </row>
    <row r="455" spans="1:24" x14ac:dyDescent="0.3">
      <c r="A455" s="5" t="str">
        <f>'Cleaned Data'!A455</f>
        <v>MUN-000947</v>
      </c>
      <c r="B455" s="4">
        <f>'Cleaned Data'!B455</f>
        <v>46171</v>
      </c>
      <c r="C455" s="6">
        <f t="shared" si="49"/>
        <v>29</v>
      </c>
      <c r="D455" s="6">
        <f t="shared" si="50"/>
        <v>5</v>
      </c>
      <c r="E455" s="6">
        <f t="shared" si="51"/>
        <v>2026</v>
      </c>
      <c r="F455" s="5" t="str">
        <f t="shared" si="52"/>
        <v>Municipal</v>
      </c>
      <c r="G455" s="5" t="str">
        <f>'Cleaned Data'!C455</f>
        <v>Municipal - Service Request</v>
      </c>
      <c r="H455" s="5" t="str">
        <f t="shared" si="53"/>
        <v xml:space="preserve"> Service Request</v>
      </c>
      <c r="I455" s="5" t="str">
        <f t="shared" si="54"/>
        <v>Vanderbijlpark</v>
      </c>
      <c r="J455" s="5" t="str">
        <f>'Cleaned Data'!D455</f>
        <v>Vanderbijlpark Home Affairs</v>
      </c>
      <c r="K455" s="5" t="str">
        <f>'Cleaned Data'!E455</f>
        <v>Zodwa Mokoena</v>
      </c>
      <c r="L455" s="6">
        <f>'Cleaned Data'!F455</f>
        <v>7610000000000</v>
      </c>
      <c r="M455" s="4">
        <f>'Cleaned Data'!G455</f>
        <v>27828</v>
      </c>
      <c r="N455" s="5" t="str">
        <f>'Cleaned Data'!H455</f>
        <v>Female</v>
      </c>
      <c r="O455" s="8" t="str">
        <f>'Cleaned Data'!I455</f>
        <v>073 241 1734</v>
      </c>
      <c r="P455" s="5" t="str">
        <f>'Cleaned Data'!J455</f>
        <v>Ward 20</v>
      </c>
      <c r="Q455" s="5" t="str">
        <f t="shared" si="55"/>
        <v>Formal Settlement</v>
      </c>
      <c r="R455" s="5" t="str">
        <f>'Cleaned Data'!K455</f>
        <v>None</v>
      </c>
      <c r="S455" s="5" t="str">
        <f>'Cleaned Data'!L455</f>
        <v>Awaiting Home Affairs Confirmation</v>
      </c>
      <c r="T455" s="5" t="str">
        <f>'Cleaned Data'!M455</f>
        <v>Awaiting Documents</v>
      </c>
      <c r="U455" s="5" t="str">
        <f>'Cleaned Data'!N455</f>
        <v>Q248</v>
      </c>
      <c r="V455" s="5" t="str">
        <f>'Cleaned Data'!O455</f>
        <v>Refilwe Swart</v>
      </c>
      <c r="W455" s="4" t="str">
        <f>'Cleaned Data'!P455</f>
        <v>None</v>
      </c>
      <c r="X455" s="5" t="str">
        <f>'Cleaned Data'!Q455</f>
        <v>Client To Return With Proof Of Residence</v>
      </c>
    </row>
    <row r="456" spans="1:24" x14ac:dyDescent="0.3">
      <c r="A456" s="5" t="str">
        <f>'Cleaned Data'!A456</f>
        <v>MUN-000918</v>
      </c>
      <c r="B456" s="4">
        <f>'Cleaned Data'!B456</f>
        <v>46134</v>
      </c>
      <c r="C456" s="6">
        <f t="shared" si="49"/>
        <v>22</v>
      </c>
      <c r="D456" s="6">
        <f t="shared" si="50"/>
        <v>4</v>
      </c>
      <c r="E456" s="6">
        <f t="shared" si="51"/>
        <v>2026</v>
      </c>
      <c r="F456" s="5" t="str">
        <f t="shared" si="52"/>
        <v>Municipal</v>
      </c>
      <c r="G456" s="5" t="str">
        <f>'Cleaned Data'!C456</f>
        <v>Municipal - Account Query</v>
      </c>
      <c r="H456" s="5" t="str">
        <f t="shared" si="53"/>
        <v xml:space="preserve"> Account Query</v>
      </c>
      <c r="I456" s="5" t="str">
        <f t="shared" si="54"/>
        <v>Vanderbijlpark</v>
      </c>
      <c r="J456" s="5" t="str">
        <f>'Cleaned Data'!D456</f>
        <v>Vanderbijlpark Home Affairs</v>
      </c>
      <c r="K456" s="5" t="str">
        <f>'Cleaned Data'!E456</f>
        <v>Mandla Sithole</v>
      </c>
      <c r="L456" s="6">
        <f>'Cleaned Data'!F456</f>
        <v>8400000000000</v>
      </c>
      <c r="M456" s="4">
        <f>'Cleaned Data'!G456</f>
        <v>30766</v>
      </c>
      <c r="N456" s="5" t="str">
        <f>'Cleaned Data'!H456</f>
        <v>Male</v>
      </c>
      <c r="O456" s="8" t="str">
        <f>'Cleaned Data'!I456</f>
        <v>None</v>
      </c>
      <c r="P456" s="5" t="str">
        <f>'Cleaned Data'!J456</f>
        <v>Ward 6</v>
      </c>
      <c r="Q456" s="5" t="str">
        <f t="shared" si="55"/>
        <v>Formal Settlement</v>
      </c>
      <c r="R456" s="5" t="str">
        <f>'Cleaned Data'!K456</f>
        <v>None</v>
      </c>
      <c r="S456" s="5" t="str">
        <f>'Cleaned Data'!L456</f>
        <v>Approved</v>
      </c>
      <c r="T456" s="5" t="str">
        <f>'Cleaned Data'!M456</f>
        <v>None</v>
      </c>
      <c r="U456" s="5" t="str">
        <f>'Cleaned Data'!N456</f>
        <v>Q120</v>
      </c>
      <c r="V456" s="5" t="str">
        <f>'Cleaned Data'!O456</f>
        <v>Palesa Swart</v>
      </c>
      <c r="W456" s="4" t="str">
        <f>'Cleaned Data'!P456</f>
        <v>None</v>
      </c>
      <c r="X456" s="5" t="str">
        <f>'Cleaned Data'!Q456</f>
        <v>Follow-Up Call Required To Confirm Banking Details</v>
      </c>
    </row>
    <row r="457" spans="1:24" x14ac:dyDescent="0.3">
      <c r="A457" s="5" t="str">
        <f>'Cleaned Data'!A457</f>
        <v>DHA-000050</v>
      </c>
      <c r="B457" s="4">
        <f>'Cleaned Data'!B457</f>
        <v>46030</v>
      </c>
      <c r="C457" s="6">
        <f t="shared" si="49"/>
        <v>8</v>
      </c>
      <c r="D457" s="6">
        <f t="shared" si="50"/>
        <v>1</v>
      </c>
      <c r="E457" s="6">
        <f t="shared" si="51"/>
        <v>2026</v>
      </c>
      <c r="F457" s="5" t="str">
        <f t="shared" si="52"/>
        <v>Home Affairs</v>
      </c>
      <c r="G457" s="5" t="str">
        <f>'Cleaned Data'!C457</f>
        <v>Home Affairs - ID Application</v>
      </c>
      <c r="H457" s="5" t="str">
        <f t="shared" si="53"/>
        <v xml:space="preserve"> ID Application</v>
      </c>
      <c r="I457" s="5" t="str">
        <f t="shared" si="54"/>
        <v>Meyerton</v>
      </c>
      <c r="J457" s="5" t="str">
        <f>'Cleaned Data'!D457</f>
        <v>Meyerton Municipal Office</v>
      </c>
      <c r="K457" s="5" t="str">
        <f>'Cleaned Data'!E457</f>
        <v>Zodwa Radebe</v>
      </c>
      <c r="L457" s="6">
        <f>'Cleaned Data'!F457</f>
        <v>5710000000000</v>
      </c>
      <c r="M457" s="4">
        <f>'Cleaned Data'!G457</f>
        <v>21106</v>
      </c>
      <c r="N457" s="5" t="str">
        <f>'Cleaned Data'!H457</f>
        <v>Female</v>
      </c>
      <c r="O457" s="8" t="str">
        <f>'Cleaned Data'!I457</f>
        <v>084 553 2778</v>
      </c>
      <c r="P457" s="5" t="str">
        <f>'Cleaned Data'!J457</f>
        <v>Ward 12</v>
      </c>
      <c r="Q457" s="5" t="str">
        <f t="shared" si="55"/>
        <v>Formal Settlement</v>
      </c>
      <c r="R457" s="5" t="str">
        <f>'Cleaned Data'!K457</f>
        <v>Older Persons Grant</v>
      </c>
      <c r="S457" s="5" t="str">
        <f>'Cleaned Data'!L457</f>
        <v>Complete</v>
      </c>
      <c r="T457" s="5" t="str">
        <f>'Cleaned Data'!M457</f>
        <v>Captured</v>
      </c>
      <c r="U457" s="5" t="str">
        <f>'Cleaned Data'!N457</f>
        <v>Q147</v>
      </c>
      <c r="V457" s="5" t="str">
        <f>'Cleaned Data'!O457</f>
        <v>Marius Mahlangu</v>
      </c>
      <c r="W457" s="4" t="str">
        <f>'Cleaned Data'!P457</f>
        <v>None</v>
      </c>
      <c r="X457" s="5" t="str">
        <f>'Cleaned Data'!Q457</f>
        <v>System Offline - Captured Manually, Will Upload Later</v>
      </c>
    </row>
    <row r="458" spans="1:24" x14ac:dyDescent="0.3">
      <c r="A458" s="5" t="str">
        <f>'Cleaned Data'!A458</f>
        <v>DHA-000605</v>
      </c>
      <c r="B458" s="4">
        <f>'Cleaned Data'!B458</f>
        <v>46190</v>
      </c>
      <c r="C458" s="6">
        <f t="shared" si="49"/>
        <v>17</v>
      </c>
      <c r="D458" s="6">
        <f t="shared" si="50"/>
        <v>6</v>
      </c>
      <c r="E458" s="6">
        <f t="shared" si="51"/>
        <v>2026</v>
      </c>
      <c r="F458" s="5" t="str">
        <f t="shared" si="52"/>
        <v>Home Affairs</v>
      </c>
      <c r="G458" s="5" t="str">
        <f>'Cleaned Data'!C458</f>
        <v>Home Affairs - Birth Certificate</v>
      </c>
      <c r="H458" s="5" t="str">
        <f t="shared" si="53"/>
        <v xml:space="preserve"> Birth Certificate</v>
      </c>
      <c r="I458" s="5" t="str">
        <f t="shared" si="54"/>
        <v>Vereeniging</v>
      </c>
      <c r="J458" s="5" t="str">
        <f>'Cleaned Data'!D458</f>
        <v>Vereeniging Home Affairs</v>
      </c>
      <c r="K458" s="5" t="str">
        <f>'Cleaned Data'!E458</f>
        <v>Zodwa Ndlovu</v>
      </c>
      <c r="L458" s="6">
        <f>'Cleaned Data'!F458</f>
        <v>8100000000000</v>
      </c>
      <c r="M458" s="4">
        <f>'Cleaned Data'!G458</f>
        <v>29701</v>
      </c>
      <c r="N458" s="5" t="str">
        <f>'Cleaned Data'!H458</f>
        <v>Male</v>
      </c>
      <c r="O458" s="8" t="str">
        <f>'Cleaned Data'!I458</f>
        <v>061 192 6792</v>
      </c>
      <c r="P458" s="5" t="str">
        <f>'Cleaned Data'!J458</f>
        <v>Ward 3 (Informal Settlement)</v>
      </c>
      <c r="Q458" s="5" t="str">
        <f t="shared" si="55"/>
        <v>Informal Settlement</v>
      </c>
      <c r="R458" s="5" t="str">
        <f>'Cleaned Data'!K458</f>
        <v>None</v>
      </c>
      <c r="S458" s="5" t="str">
        <f>'Cleaned Data'!L458</f>
        <v>Awaiting Home Affairs Confirmation</v>
      </c>
      <c r="T458" s="5" t="str">
        <f>'Cleaned Data'!M458</f>
        <v>Captured</v>
      </c>
      <c r="U458" s="5" t="str">
        <f>'Cleaned Data'!N458</f>
        <v>Q239</v>
      </c>
      <c r="V458" s="5" t="str">
        <f>'Cleaned Data'!O458</f>
        <v>Palesa Sithole</v>
      </c>
      <c r="W458" s="4">
        <f>'Cleaned Data'!P458</f>
        <v>46220</v>
      </c>
      <c r="X458" s="5" t="str">
        <f>'Cleaned Data'!Q458</f>
        <v>System Offline - Captured Manually, Will Upload Later</v>
      </c>
    </row>
    <row r="459" spans="1:24" x14ac:dyDescent="0.3">
      <c r="A459" s="5" t="str">
        <f>'Cleaned Data'!A459</f>
        <v>MUN-000805</v>
      </c>
      <c r="B459" s="4">
        <f>'Cleaned Data'!B459</f>
        <v>46036</v>
      </c>
      <c r="C459" s="6">
        <f t="shared" si="49"/>
        <v>14</v>
      </c>
      <c r="D459" s="6">
        <f t="shared" si="50"/>
        <v>1</v>
      </c>
      <c r="E459" s="6">
        <f t="shared" si="51"/>
        <v>2026</v>
      </c>
      <c r="F459" s="5" t="str">
        <f t="shared" si="52"/>
        <v>Municipal</v>
      </c>
      <c r="G459" s="5" t="str">
        <f>'Cleaned Data'!C459</f>
        <v>Municipal - Account Query</v>
      </c>
      <c r="H459" s="5" t="str">
        <f t="shared" si="53"/>
        <v xml:space="preserve"> Account Query</v>
      </c>
      <c r="I459" s="5" t="str">
        <f t="shared" si="54"/>
        <v>Meyerton</v>
      </c>
      <c r="J459" s="5" t="str">
        <f>'Cleaned Data'!D459</f>
        <v>Meyerton Municipal Office</v>
      </c>
      <c r="K459" s="5" t="str">
        <f>'Cleaned Data'!E459</f>
        <v>Dorah Khumalo</v>
      </c>
      <c r="L459" s="6">
        <f>'Cleaned Data'!F459</f>
        <v>102000000000</v>
      </c>
      <c r="M459" s="4">
        <f>'Cleaned Data'!G459</f>
        <v>37105</v>
      </c>
      <c r="N459" s="5" t="str">
        <f>'Cleaned Data'!H459</f>
        <v>None</v>
      </c>
      <c r="O459" s="8" t="str">
        <f>'Cleaned Data'!I459</f>
        <v>066 667 5470</v>
      </c>
      <c r="P459" s="5" t="str">
        <f>'Cleaned Data'!J459</f>
        <v>Ward 23</v>
      </c>
      <c r="Q459" s="5" t="str">
        <f t="shared" si="55"/>
        <v>Formal Settlement</v>
      </c>
      <c r="R459" s="5" t="str">
        <f>'Cleaned Data'!K459</f>
        <v>None</v>
      </c>
      <c r="S459" s="5" t="str">
        <f>'Cleaned Data'!L459</f>
        <v>Incomplete - Missing Proof Of Residence</v>
      </c>
      <c r="T459" s="5" t="str">
        <f>'Cleaned Data'!M459</f>
        <v>Resolved</v>
      </c>
      <c r="U459" s="5" t="str">
        <f>'Cleaned Data'!N459</f>
        <v>None</v>
      </c>
      <c r="V459" s="5" t="str">
        <f>'Cleaned Data'!O459</f>
        <v>Zanele Nel</v>
      </c>
      <c r="W459" s="4">
        <f>'Cleaned Data'!P459</f>
        <v>46058</v>
      </c>
      <c r="X459" s="5" t="str">
        <f>'Cleaned Data'!Q459</f>
        <v>None</v>
      </c>
    </row>
    <row r="460" spans="1:24" x14ac:dyDescent="0.3">
      <c r="A460" s="5" t="str">
        <f>'Cleaned Data'!A460</f>
        <v>CLN-000576</v>
      </c>
      <c r="B460" s="4">
        <f>'Cleaned Data'!B460</f>
        <v>46090</v>
      </c>
      <c r="C460" s="6">
        <f t="shared" si="49"/>
        <v>9</v>
      </c>
      <c r="D460" s="6">
        <f t="shared" si="50"/>
        <v>3</v>
      </c>
      <c r="E460" s="6">
        <f t="shared" si="51"/>
        <v>2026</v>
      </c>
      <c r="F460" s="5" t="str">
        <f t="shared" si="52"/>
        <v>Clinic</v>
      </c>
      <c r="G460" s="5" t="str">
        <f>'Cleaned Data'!C460</f>
        <v>Clinic - Chronic Medication Collection</v>
      </c>
      <c r="H460" s="5" t="str">
        <f t="shared" si="53"/>
        <v xml:space="preserve"> Chronic Medication Collection</v>
      </c>
      <c r="I460" s="5" t="str">
        <f t="shared" si="54"/>
        <v>Vanderbijlpark</v>
      </c>
      <c r="J460" s="5" t="str">
        <f>'Cleaned Data'!D460</f>
        <v>Vanderbijlpark Home Affairs</v>
      </c>
      <c r="K460" s="5" t="str">
        <f>'Cleaned Data'!E460</f>
        <v>Lindiwe Botha</v>
      </c>
      <c r="L460" s="6">
        <f>'Cleaned Data'!F460</f>
        <v>7010000000000</v>
      </c>
      <c r="M460" s="4">
        <f>'Cleaned Data'!G460</f>
        <v>25922</v>
      </c>
      <c r="N460" s="5" t="str">
        <f>'Cleaned Data'!H460</f>
        <v>Male</v>
      </c>
      <c r="O460" s="8" t="str">
        <f>'Cleaned Data'!I460</f>
        <v>None</v>
      </c>
      <c r="P460" s="5" t="str">
        <f>'Cleaned Data'!J460</f>
        <v>Ward 8</v>
      </c>
      <c r="Q460" s="5" t="str">
        <f t="shared" si="55"/>
        <v>Formal Settlement</v>
      </c>
      <c r="R460" s="5" t="str">
        <f>'Cleaned Data'!K460</f>
        <v>None</v>
      </c>
      <c r="S460" s="5" t="str">
        <f>'Cleaned Data'!L460</f>
        <v>Incomplete - Missing ID Copy</v>
      </c>
      <c r="T460" s="5" t="str">
        <f>'Cleaned Data'!M460</f>
        <v>None</v>
      </c>
      <c r="U460" s="5" t="str">
        <f>'Cleaned Data'!N460</f>
        <v>Q170</v>
      </c>
      <c r="V460" s="5" t="str">
        <f>'Cleaned Data'!O460</f>
        <v>Lerato Swart</v>
      </c>
      <c r="W460" s="4">
        <f>'Cleaned Data'!P460</f>
        <v>46104</v>
      </c>
      <c r="X460" s="5" t="str">
        <f>'Cleaned Data'!Q460</f>
        <v>Client To Return With Proof Of Residence</v>
      </c>
    </row>
    <row r="461" spans="1:24" x14ac:dyDescent="0.3">
      <c r="A461" s="5" t="str">
        <f>'Cleaned Data'!A461</f>
        <v>SASSA-000738</v>
      </c>
      <c r="B461" s="4">
        <f>'Cleaned Data'!B461</f>
        <v>46206</v>
      </c>
      <c r="C461" s="6">
        <f t="shared" si="49"/>
        <v>3</v>
      </c>
      <c r="D461" s="6">
        <f t="shared" si="50"/>
        <v>7</v>
      </c>
      <c r="E461" s="6">
        <f t="shared" si="51"/>
        <v>2026</v>
      </c>
      <c r="F461" s="5" t="str">
        <f t="shared" si="52"/>
        <v>SASSA</v>
      </c>
      <c r="G461" s="5" t="str">
        <f>'Cleaned Data'!C461</f>
        <v>SASSA - Grant Status Enquiry</v>
      </c>
      <c r="H461" s="5" t="str">
        <f t="shared" si="53"/>
        <v xml:space="preserve"> Grant Status Enquiry</v>
      </c>
      <c r="I461" s="5" t="str">
        <f t="shared" si="54"/>
        <v>Sharpeville</v>
      </c>
      <c r="J461" s="5" t="str">
        <f>'Cleaned Data'!D461</f>
        <v>Sharpeville Clinic</v>
      </c>
      <c r="K461" s="5" t="str">
        <f>'Cleaned Data'!E461</f>
        <v>Mandla Kruger</v>
      </c>
      <c r="L461" s="6">
        <f>'Cleaned Data'!F461</f>
        <v>7900000000000</v>
      </c>
      <c r="M461" s="4">
        <f>'Cleaned Data'!G461</f>
        <v>28971</v>
      </c>
      <c r="N461" s="5" t="str">
        <f>'Cleaned Data'!H461</f>
        <v>Male</v>
      </c>
      <c r="O461" s="8" t="str">
        <f>'Cleaned Data'!I461</f>
        <v>069 635 3401</v>
      </c>
      <c r="P461" s="5" t="str">
        <f>'Cleaned Data'!J461</f>
        <v>Ward 5</v>
      </c>
      <c r="Q461" s="5" t="str">
        <f t="shared" si="55"/>
        <v>Formal Settlement</v>
      </c>
      <c r="R461" s="5" t="str">
        <f>'Cleaned Data'!K461</f>
        <v>Disability Grant</v>
      </c>
      <c r="S461" s="5" t="str">
        <f>'Cleaned Data'!L461</f>
        <v>Complete</v>
      </c>
      <c r="T461" s="5" t="str">
        <f>'Cleaned Data'!M461</f>
        <v>Escalated</v>
      </c>
      <c r="U461" s="5" t="str">
        <f>'Cleaned Data'!N461</f>
        <v>Q228</v>
      </c>
      <c r="V461" s="5" t="str">
        <f>'Cleaned Data'!O461</f>
        <v>Werner Radebe</v>
      </c>
      <c r="W461" s="4" t="str">
        <f>'Cleaned Data'!P461</f>
        <v>None</v>
      </c>
      <c r="X461" s="5" t="str">
        <f>'Cleaned Data'!Q461</f>
        <v>Interpreter Required - Assisted In Sesotho</v>
      </c>
    </row>
    <row r="462" spans="1:24" x14ac:dyDescent="0.3">
      <c r="A462" s="5" t="str">
        <f>'Cleaned Data'!A462</f>
        <v>DHA-000051</v>
      </c>
      <c r="B462" s="4">
        <f>'Cleaned Data'!B462</f>
        <v>46118</v>
      </c>
      <c r="C462" s="6">
        <f t="shared" si="49"/>
        <v>6</v>
      </c>
      <c r="D462" s="6">
        <f t="shared" si="50"/>
        <v>4</v>
      </c>
      <c r="E462" s="6">
        <f t="shared" si="51"/>
        <v>2026</v>
      </c>
      <c r="F462" s="5" t="str">
        <f t="shared" si="52"/>
        <v>Home Affairs</v>
      </c>
      <c r="G462" s="5" t="str">
        <f>'Cleaned Data'!C462</f>
        <v>Home Affairs - ID Application</v>
      </c>
      <c r="H462" s="5" t="str">
        <f t="shared" si="53"/>
        <v xml:space="preserve"> ID Application</v>
      </c>
      <c r="I462" s="5" t="str">
        <f t="shared" si="54"/>
        <v>Evaton</v>
      </c>
      <c r="J462" s="5" t="str">
        <f>'Cleaned Data'!D462</f>
        <v>Evaton Sassa Office</v>
      </c>
      <c r="K462" s="5" t="str">
        <f>'Cleaned Data'!E462</f>
        <v>Nomvula Dlamini</v>
      </c>
      <c r="L462" s="6" t="str">
        <f>'Cleaned Data'!F462</f>
        <v>None</v>
      </c>
      <c r="M462" s="4">
        <f>'Cleaned Data'!G462</f>
        <v>30914</v>
      </c>
      <c r="N462" s="5" t="str">
        <f>'Cleaned Data'!H462</f>
        <v>Female</v>
      </c>
      <c r="O462" s="8" t="str">
        <f>'Cleaned Data'!I462</f>
        <v>063 499 4242</v>
      </c>
      <c r="P462" s="5" t="str">
        <f>'Cleaned Data'!J462</f>
        <v>Ward 19</v>
      </c>
      <c r="Q462" s="5" t="str">
        <f t="shared" si="55"/>
        <v>Formal Settlement</v>
      </c>
      <c r="R462" s="5" t="str">
        <f>'Cleaned Data'!K462</f>
        <v>None</v>
      </c>
      <c r="S462" s="5" t="str">
        <f>'Cleaned Data'!L462</f>
        <v>Approved</v>
      </c>
      <c r="T462" s="5" t="str">
        <f>'Cleaned Data'!M462</f>
        <v>Escalated</v>
      </c>
      <c r="U462" s="5" t="str">
        <f>'Cleaned Data'!N462</f>
        <v>Q014</v>
      </c>
      <c r="V462" s="5" t="str">
        <f>'Cleaned Data'!O462</f>
        <v>Andries Mahlangu</v>
      </c>
      <c r="W462" s="4" t="str">
        <f>'Cleaned Data'!P462</f>
        <v>None</v>
      </c>
      <c r="X462" s="5" t="str">
        <f>'Cleaned Data'!Q462</f>
        <v>Interpreter Required - Assisted In Sesotho</v>
      </c>
    </row>
    <row r="463" spans="1:24" x14ac:dyDescent="0.3">
      <c r="A463" s="5" t="str">
        <f>'Cleaned Data'!A463</f>
        <v>MUN-000324</v>
      </c>
      <c r="B463" s="4">
        <f>'Cleaned Data'!B463</f>
        <v>46054</v>
      </c>
      <c r="C463" s="6">
        <f t="shared" si="49"/>
        <v>1</v>
      </c>
      <c r="D463" s="6">
        <f t="shared" si="50"/>
        <v>2</v>
      </c>
      <c r="E463" s="6">
        <f t="shared" si="51"/>
        <v>2026</v>
      </c>
      <c r="F463" s="5" t="str">
        <f t="shared" si="52"/>
        <v>Municipal</v>
      </c>
      <c r="G463" s="5" t="str">
        <f>'Cleaned Data'!C463</f>
        <v>Municipal - Account Query</v>
      </c>
      <c r="H463" s="5" t="str">
        <f t="shared" si="53"/>
        <v xml:space="preserve"> Account Query</v>
      </c>
      <c r="I463" s="5" t="str">
        <f t="shared" si="54"/>
        <v>Meyerton</v>
      </c>
      <c r="J463" s="5" t="str">
        <f>'Cleaned Data'!D463</f>
        <v>Meyerton Municipal Office</v>
      </c>
      <c r="K463" s="5" t="str">
        <f>'Cleaned Data'!E463</f>
        <v>Bongani Khumalo</v>
      </c>
      <c r="L463" s="6">
        <f>'Cleaned Data'!F463</f>
        <v>9910000000000</v>
      </c>
      <c r="M463" s="4">
        <f>'Cleaned Data'!G463</f>
        <v>36448</v>
      </c>
      <c r="N463" s="5" t="str">
        <f>'Cleaned Data'!H463</f>
        <v>Female</v>
      </c>
      <c r="O463" s="8" t="str">
        <f>'Cleaned Data'!I463</f>
        <v>083 782 7841</v>
      </c>
      <c r="P463" s="5" t="str">
        <f>'Cleaned Data'!J463</f>
        <v>Ward 4</v>
      </c>
      <c r="Q463" s="5" t="str">
        <f t="shared" si="55"/>
        <v>Formal Settlement</v>
      </c>
      <c r="R463" s="5" t="str">
        <f>'Cleaned Data'!K463</f>
        <v>None</v>
      </c>
      <c r="S463" s="5" t="str">
        <f>'Cleaned Data'!L463</f>
        <v>Awaiting Home Affairs Confirmation</v>
      </c>
      <c r="T463" s="5" t="str">
        <f>'Cleaned Data'!M463</f>
        <v>Re-opened</v>
      </c>
      <c r="U463" s="5" t="str">
        <f>'Cleaned Data'!N463</f>
        <v>Q218</v>
      </c>
      <c r="V463" s="5" t="str">
        <f>'Cleaned Data'!O463</f>
        <v>Chris Swart</v>
      </c>
      <c r="W463" s="4">
        <f>'Cleaned Data'!P463</f>
        <v>46052</v>
      </c>
      <c r="X463" s="5" t="str">
        <f>'Cleaned Data'!Q463</f>
        <v>None</v>
      </c>
    </row>
    <row r="464" spans="1:24" x14ac:dyDescent="0.3">
      <c r="A464" s="5" t="str">
        <f>'Cleaned Data'!A464</f>
        <v>SASSA-000592</v>
      </c>
      <c r="B464" s="4">
        <f>'Cleaned Data'!B464</f>
        <v>46049</v>
      </c>
      <c r="C464" s="6">
        <f t="shared" si="49"/>
        <v>27</v>
      </c>
      <c r="D464" s="6">
        <f t="shared" si="50"/>
        <v>1</v>
      </c>
      <c r="E464" s="6">
        <f t="shared" si="51"/>
        <v>2026</v>
      </c>
      <c r="F464" s="5" t="str">
        <f t="shared" si="52"/>
        <v>SASSA</v>
      </c>
      <c r="G464" s="5" t="str">
        <f>'Cleaned Data'!C464</f>
        <v>SASSA - Grant Application</v>
      </c>
      <c r="H464" s="5" t="str">
        <f t="shared" si="53"/>
        <v xml:space="preserve"> Grant Application</v>
      </c>
      <c r="I464" s="5" t="str">
        <f t="shared" si="54"/>
        <v>Emfuleni</v>
      </c>
      <c r="J464" s="5" t="str">
        <f>'Cleaned Data'!D464</f>
        <v>Emfuleni Municipal Office</v>
      </c>
      <c r="K464" s="5" t="str">
        <f>'Cleaned Data'!E464</f>
        <v>Tumelo Dlamini</v>
      </c>
      <c r="L464" s="6" t="str">
        <f>'Cleaned Data'!F464</f>
        <v>ID not provided</v>
      </c>
      <c r="M464" s="4">
        <f>'Cleaned Data'!G464</f>
        <v>19798</v>
      </c>
      <c r="N464" s="5" t="str">
        <f>'Cleaned Data'!H464</f>
        <v>Female</v>
      </c>
      <c r="O464" s="8" t="str">
        <f>'Cleaned Data'!I464</f>
        <v>082 254 9186</v>
      </c>
      <c r="P464" s="5" t="str">
        <f>'Cleaned Data'!J464</f>
        <v>Ward 16</v>
      </c>
      <c r="Q464" s="5" t="str">
        <f t="shared" si="55"/>
        <v>Formal Settlement</v>
      </c>
      <c r="R464" s="5" t="str">
        <f>'Cleaned Data'!K464</f>
        <v>Child Support Grant</v>
      </c>
      <c r="S464" s="5" t="str">
        <f>'Cleaned Data'!L464</f>
        <v>Awaiting Home Affairs Confirmation</v>
      </c>
      <c r="T464" s="5" t="str">
        <f>'Cleaned Data'!M464</f>
        <v>Resolved</v>
      </c>
      <c r="U464" s="5" t="str">
        <f>'Cleaned Data'!N464</f>
        <v>Q109</v>
      </c>
      <c r="V464" s="5" t="str">
        <f>'Cleaned Data'!O464</f>
        <v>Marius Sithole</v>
      </c>
      <c r="W464" s="4">
        <f>'Cleaned Data'!P464</f>
        <v>46114</v>
      </c>
      <c r="X464" s="5" t="str">
        <f>'Cleaned Data'!Q464</f>
        <v>Elderly Applicant Assisted Due To Mobility Issues</v>
      </c>
    </row>
    <row r="465" spans="1:24" x14ac:dyDescent="0.3">
      <c r="A465" s="5" t="str">
        <f>'Cleaned Data'!A465</f>
        <v>DHA-000327</v>
      </c>
      <c r="B465" s="4">
        <f>'Cleaned Data'!B465</f>
        <v>46196</v>
      </c>
      <c r="C465" s="6">
        <f t="shared" si="49"/>
        <v>23</v>
      </c>
      <c r="D465" s="6">
        <f t="shared" si="50"/>
        <v>6</v>
      </c>
      <c r="E465" s="6">
        <f t="shared" si="51"/>
        <v>2026</v>
      </c>
      <c r="F465" s="5" t="str">
        <f t="shared" si="52"/>
        <v>Home Affairs</v>
      </c>
      <c r="G465" s="5" t="str">
        <f>'Cleaned Data'!C465</f>
        <v>Home Affairs - ID Application</v>
      </c>
      <c r="H465" s="5" t="str">
        <f t="shared" si="53"/>
        <v xml:space="preserve"> ID Application</v>
      </c>
      <c r="I465" s="5" t="str">
        <f t="shared" si="54"/>
        <v>Sebokeng</v>
      </c>
      <c r="J465" s="5" t="str">
        <f>'Cleaned Data'!D465</f>
        <v>Sebokeng Sassa Office</v>
      </c>
      <c r="K465" s="5" t="str">
        <f>'Cleaned Data'!E465</f>
        <v>Tumelo Mokgadi</v>
      </c>
      <c r="L465" s="6">
        <f>'Cleaned Data'!F465</f>
        <v>6710000000000</v>
      </c>
      <c r="M465" s="4">
        <f>'Cleaned Data'!G465</f>
        <v>24709</v>
      </c>
      <c r="N465" s="5" t="str">
        <f>'Cleaned Data'!H465</f>
        <v>Female</v>
      </c>
      <c r="O465" s="8" t="str">
        <f>'Cleaned Data'!I465</f>
        <v>074 612 0268</v>
      </c>
      <c r="P465" s="5" t="str">
        <f>'Cleaned Data'!J465</f>
        <v>Ward 12</v>
      </c>
      <c r="Q465" s="5" t="str">
        <f t="shared" si="55"/>
        <v>Formal Settlement</v>
      </c>
      <c r="R465" s="5" t="str">
        <f>'Cleaned Data'!K465</f>
        <v>None</v>
      </c>
      <c r="S465" s="5" t="str">
        <f>'Cleaned Data'!L465</f>
        <v>Complete</v>
      </c>
      <c r="T465" s="5" t="str">
        <f>'Cleaned Data'!M465</f>
        <v>Escalated</v>
      </c>
      <c r="U465" s="5" t="str">
        <f>'Cleaned Data'!N465</f>
        <v>Q088</v>
      </c>
      <c r="V465" s="5" t="str">
        <f>'Cleaned Data'!O465</f>
        <v>Chris Swart</v>
      </c>
      <c r="W465" s="4" t="str">
        <f>'Cleaned Data'!P465</f>
        <v>None</v>
      </c>
      <c r="X465" s="5" t="str">
        <f>'Cleaned Data'!Q465</f>
        <v>Applicant Did Not Bring Required Supporting Documents</v>
      </c>
    </row>
    <row r="466" spans="1:24" x14ac:dyDescent="0.3">
      <c r="A466" s="5" t="str">
        <f>'Cleaned Data'!A466</f>
        <v>SASSA-000514</v>
      </c>
      <c r="B466" s="4">
        <f>'Cleaned Data'!B466</f>
        <v>46071</v>
      </c>
      <c r="C466" s="6">
        <f t="shared" si="49"/>
        <v>18</v>
      </c>
      <c r="D466" s="6">
        <f t="shared" si="50"/>
        <v>2</v>
      </c>
      <c r="E466" s="6">
        <f t="shared" si="51"/>
        <v>2026</v>
      </c>
      <c r="F466" s="5" t="str">
        <f t="shared" si="52"/>
        <v>SASSA</v>
      </c>
      <c r="G466" s="5" t="str">
        <f>'Cleaned Data'!C466</f>
        <v>SASSA - Grant Status Enquiry</v>
      </c>
      <c r="H466" s="5" t="str">
        <f t="shared" si="53"/>
        <v xml:space="preserve"> Grant Status Enquiry</v>
      </c>
      <c r="I466" s="5" t="str">
        <f t="shared" si="54"/>
        <v>Vereeniging</v>
      </c>
      <c r="J466" s="5" t="str">
        <f>'Cleaned Data'!D466</f>
        <v>Vereeniging Home Affairs</v>
      </c>
      <c r="K466" s="5" t="str">
        <f>'Cleaned Data'!E466</f>
        <v>Thabo Molefe</v>
      </c>
      <c r="L466" s="6">
        <f>'Cleaned Data'!F466</f>
        <v>2262369084</v>
      </c>
      <c r="M466" s="4">
        <f>'Cleaned Data'!G466</f>
        <v>36582</v>
      </c>
      <c r="N466" s="5" t="str">
        <f>'Cleaned Data'!H466</f>
        <v>Female</v>
      </c>
      <c r="O466" s="8" t="str">
        <f>'Cleaned Data'!I466</f>
        <v>072 765 0580</v>
      </c>
      <c r="P466" s="5" t="str">
        <f>'Cleaned Data'!J466</f>
        <v>Ward 18</v>
      </c>
      <c r="Q466" s="5" t="str">
        <f t="shared" si="55"/>
        <v>Formal Settlement</v>
      </c>
      <c r="R466" s="5" t="str">
        <f>'Cleaned Data'!K466</f>
        <v>Child Support Grant</v>
      </c>
      <c r="S466" s="5" t="str">
        <f>'Cleaned Data'!L466</f>
        <v>Rejected</v>
      </c>
      <c r="T466" s="5" t="str">
        <f>'Cleaned Data'!M466</f>
        <v>None</v>
      </c>
      <c r="U466" s="5" t="str">
        <f>'Cleaned Data'!N466</f>
        <v>Q035</v>
      </c>
      <c r="V466" s="5" t="str">
        <f>'Cleaned Data'!O466</f>
        <v>Refilwe Sithole</v>
      </c>
      <c r="W466" s="4" t="str">
        <f>'Cleaned Data'!P466</f>
        <v>None</v>
      </c>
      <c r="X466" s="5" t="str">
        <f>'Cleaned Data'!Q466</f>
        <v>Elderly Applicant Assisted Due To Mobility Issues</v>
      </c>
    </row>
    <row r="467" spans="1:24" x14ac:dyDescent="0.3">
      <c r="A467" s="5" t="str">
        <f>'Cleaned Data'!A467</f>
        <v>SASSA-001032</v>
      </c>
      <c r="B467" s="4">
        <f>'Cleaned Data'!B467</f>
        <v>46047</v>
      </c>
      <c r="C467" s="6">
        <f t="shared" si="49"/>
        <v>25</v>
      </c>
      <c r="D467" s="6">
        <f t="shared" si="50"/>
        <v>1</v>
      </c>
      <c r="E467" s="6">
        <f t="shared" si="51"/>
        <v>2026</v>
      </c>
      <c r="F467" s="5" t="str">
        <f t="shared" si="52"/>
        <v>SASSA</v>
      </c>
      <c r="G467" s="5" t="str">
        <f>'Cleaned Data'!C467</f>
        <v>SASSA - Grant Application</v>
      </c>
      <c r="H467" s="5" t="str">
        <f t="shared" si="53"/>
        <v xml:space="preserve"> Grant Application</v>
      </c>
      <c r="I467" s="5" t="str">
        <f t="shared" si="54"/>
        <v>Sebokeng</v>
      </c>
      <c r="J467" s="5" t="str">
        <f>'Cleaned Data'!D467</f>
        <v>Sebokeng Sassa Office</v>
      </c>
      <c r="K467" s="5" t="str">
        <f>'Cleaned Data'!E467</f>
        <v>Bongani Molefe</v>
      </c>
      <c r="L467" s="6" t="str">
        <f>'Cleaned Data'!F467</f>
        <v>None</v>
      </c>
      <c r="M467" s="4">
        <f>'Cleaned Data'!G467</f>
        <v>16088</v>
      </c>
      <c r="N467" s="5" t="str">
        <f>'Cleaned Data'!H467</f>
        <v>Female</v>
      </c>
      <c r="O467" s="8" t="str">
        <f>'Cleaned Data'!I467</f>
        <v>067 879 6984</v>
      </c>
      <c r="P467" s="5" t="str">
        <f>'Cleaned Data'!J467</f>
        <v>Ward 17</v>
      </c>
      <c r="Q467" s="5" t="str">
        <f t="shared" si="55"/>
        <v>Formal Settlement</v>
      </c>
      <c r="R467" s="5" t="str">
        <f>'Cleaned Data'!K467</f>
        <v>Older Person's Grant</v>
      </c>
      <c r="S467" s="5" t="str">
        <f>'Cleaned Data'!L467</f>
        <v>Incomplete - Missing Proof Of Residence</v>
      </c>
      <c r="T467" s="5" t="str">
        <f>'Cleaned Data'!M467</f>
        <v>Captured</v>
      </c>
      <c r="U467" s="5" t="str">
        <f>'Cleaned Data'!N467</f>
        <v>Q046</v>
      </c>
      <c r="V467" s="5" t="str">
        <f>'Cleaned Data'!O467</f>
        <v>Palesa Khumalo</v>
      </c>
      <c r="W467" s="4">
        <f>'Cleaned Data'!P467</f>
        <v>46065</v>
      </c>
      <c r="X467" s="5" t="str">
        <f>'Cleaned Data'!Q467</f>
        <v>Record Incomplete - Contact Number Illegible On Form</v>
      </c>
    </row>
    <row r="468" spans="1:24" x14ac:dyDescent="0.3">
      <c r="A468" s="5" t="str">
        <f>'Cleaned Data'!A468</f>
        <v>SASSA-000655</v>
      </c>
      <c r="B468" s="4">
        <f>'Cleaned Data'!B468</f>
        <v>46069</v>
      </c>
      <c r="C468" s="6">
        <f t="shared" si="49"/>
        <v>16</v>
      </c>
      <c r="D468" s="6">
        <f t="shared" si="50"/>
        <v>2</v>
      </c>
      <c r="E468" s="6">
        <f t="shared" si="51"/>
        <v>2026</v>
      </c>
      <c r="F468" s="5" t="str">
        <f t="shared" si="52"/>
        <v>SASSA</v>
      </c>
      <c r="G468" s="5" t="str">
        <f>'Cleaned Data'!C468</f>
        <v>SASSA - Grant Status Enquiry</v>
      </c>
      <c r="H468" s="5" t="str">
        <f t="shared" si="53"/>
        <v xml:space="preserve"> Grant Status Enquiry</v>
      </c>
      <c r="I468" s="5" t="str">
        <f t="shared" si="54"/>
        <v>Boipatong</v>
      </c>
      <c r="J468" s="5" t="str">
        <f>'Cleaned Data'!D468</f>
        <v>Boipatong Clinic</v>
      </c>
      <c r="K468" s="5" t="str">
        <f>'Cleaned Data'!E468</f>
        <v>Mandla Ndlovu</v>
      </c>
      <c r="L468" s="6">
        <f>'Cleaned Data'!F468</f>
        <v>5010000000000</v>
      </c>
      <c r="M468" s="4" t="str">
        <f>'Cleaned Data'!G468</f>
        <v>None</v>
      </c>
      <c r="N468" s="5" t="str">
        <f>'Cleaned Data'!H468</f>
        <v>Female</v>
      </c>
      <c r="O468" s="8" t="str">
        <f>'Cleaned Data'!I468</f>
        <v>060 218 8321</v>
      </c>
      <c r="P468" s="5" t="str">
        <f>'Cleaned Data'!J468</f>
        <v>Ward 10</v>
      </c>
      <c r="Q468" s="5" t="str">
        <f t="shared" si="55"/>
        <v>Formal Settlement</v>
      </c>
      <c r="R468" s="5" t="str">
        <f>'Cleaned Data'!K468</f>
        <v>Care Dependency Grant</v>
      </c>
      <c r="S468" s="5" t="str">
        <f>'Cleaned Data'!L468</f>
        <v>Awaiting Home Affairs Confirmation</v>
      </c>
      <c r="T468" s="5" t="str">
        <f>'Cleaned Data'!M468</f>
        <v>Re-opened</v>
      </c>
      <c r="U468" s="5" t="str">
        <f>'Cleaned Data'!N468</f>
        <v>None</v>
      </c>
      <c r="V468" s="5" t="str">
        <f>'Cleaned Data'!O468</f>
        <v>Busisiwe Nel</v>
      </c>
      <c r="W468" s="4">
        <f>'Cleaned Data'!P468</f>
        <v>46081</v>
      </c>
      <c r="X468" s="5" t="str">
        <f>'Cleaned Data'!Q468</f>
        <v>Interpreter Required - Assisted In Sesotho</v>
      </c>
    </row>
    <row r="469" spans="1:24" x14ac:dyDescent="0.3">
      <c r="A469" s="5" t="str">
        <f>'Cleaned Data'!A469</f>
        <v>SASSA-000884</v>
      </c>
      <c r="B469" s="4">
        <f>'Cleaned Data'!B469</f>
        <v>46273</v>
      </c>
      <c r="C469" s="6">
        <f t="shared" si="49"/>
        <v>8</v>
      </c>
      <c r="D469" s="6">
        <f t="shared" si="50"/>
        <v>9</v>
      </c>
      <c r="E469" s="6">
        <f t="shared" si="51"/>
        <v>2026</v>
      </c>
      <c r="F469" s="5" t="str">
        <f t="shared" si="52"/>
        <v>SASSA</v>
      </c>
      <c r="G469" s="5" t="str">
        <f>'Cleaned Data'!C469</f>
        <v>SASSA - Grant Application</v>
      </c>
      <c r="H469" s="5" t="str">
        <f t="shared" si="53"/>
        <v xml:space="preserve"> Grant Application</v>
      </c>
      <c r="I469" s="5" t="str">
        <f t="shared" si="54"/>
        <v>Emfuleni</v>
      </c>
      <c r="J469" s="5" t="str">
        <f>'Cleaned Data'!D469</f>
        <v>Emfuleni Municipal Office</v>
      </c>
      <c r="K469" s="5" t="str">
        <f>'Cleaned Data'!E469</f>
        <v>Willem Mokgadi</v>
      </c>
      <c r="L469" s="6">
        <f>'Cleaned Data'!F469</f>
        <v>2400000000000</v>
      </c>
      <c r="M469" s="4">
        <f>'Cleaned Data'!G469</f>
        <v>45342</v>
      </c>
      <c r="N469" s="5" t="str">
        <f>'Cleaned Data'!H469</f>
        <v>Female</v>
      </c>
      <c r="O469" s="8" t="str">
        <f>'Cleaned Data'!I469</f>
        <v>069 487 7932</v>
      </c>
      <c r="P469" s="5" t="str">
        <f>'Cleaned Data'!J469</f>
        <v>Ward 12</v>
      </c>
      <c r="Q469" s="5" t="str">
        <f t="shared" si="55"/>
        <v>Formal Settlement</v>
      </c>
      <c r="R469" s="5" t="str">
        <f>'Cleaned Data'!K469</f>
        <v>Care Dependency Grant</v>
      </c>
      <c r="S469" s="5" t="str">
        <f>'Cleaned Data'!L469</f>
        <v>Rejected</v>
      </c>
      <c r="T469" s="5" t="str">
        <f>'Cleaned Data'!M469</f>
        <v>Captured</v>
      </c>
      <c r="U469" s="5" t="str">
        <f>'Cleaned Data'!N469</f>
        <v>Q196</v>
      </c>
      <c r="V469" s="5" t="str">
        <f>'Cleaned Data'!O469</f>
        <v>Deon Swart</v>
      </c>
      <c r="W469" s="4" t="str">
        <f>'Cleaned Data'!P469</f>
        <v>None</v>
      </c>
      <c r="X469" s="5" t="str">
        <f>'Cleaned Data'!Q469</f>
        <v>Interpreter Required - Assisted In Sesotho</v>
      </c>
    </row>
    <row r="470" spans="1:24" x14ac:dyDescent="0.3">
      <c r="A470" s="5" t="str">
        <f>'Cleaned Data'!A470</f>
        <v>MUN-000534</v>
      </c>
      <c r="B470" s="4">
        <f>'Cleaned Data'!B470</f>
        <v>45997</v>
      </c>
      <c r="C470" s="6">
        <f t="shared" si="49"/>
        <v>6</v>
      </c>
      <c r="D470" s="6">
        <f t="shared" si="50"/>
        <v>12</v>
      </c>
      <c r="E470" s="6">
        <f t="shared" si="51"/>
        <v>2025</v>
      </c>
      <c r="F470" s="5" t="str">
        <f t="shared" si="52"/>
        <v>Municipal</v>
      </c>
      <c r="G470" s="5" t="str">
        <f>'Cleaned Data'!C470</f>
        <v>Municipal - Service Request</v>
      </c>
      <c r="H470" s="5" t="str">
        <f t="shared" si="53"/>
        <v xml:space="preserve"> Service Request</v>
      </c>
      <c r="I470" s="5" t="str">
        <f t="shared" si="54"/>
        <v>Vanderbijlpark</v>
      </c>
      <c r="J470" s="5" t="str">
        <f>'Cleaned Data'!D470</f>
        <v>Vanderbijlpark Home Affairs</v>
      </c>
      <c r="K470" s="5" t="str">
        <f>'Cleaned Data'!E470</f>
        <v>Johannes Pretorius</v>
      </c>
      <c r="L470" s="6">
        <f>'Cleaned Data'!F470</f>
        <v>6810000000000</v>
      </c>
      <c r="M470" s="4">
        <f>'Cleaned Data'!G470</f>
        <v>25175</v>
      </c>
      <c r="N470" s="5" t="str">
        <f>'Cleaned Data'!H470</f>
        <v>None</v>
      </c>
      <c r="O470" s="8" t="str">
        <f>'Cleaned Data'!I470</f>
        <v>083 506 9633</v>
      </c>
      <c r="P470" s="5" t="str">
        <f>'Cleaned Data'!J470</f>
        <v>Ward 3</v>
      </c>
      <c r="Q470" s="5" t="str">
        <f t="shared" si="55"/>
        <v>Formal Settlement</v>
      </c>
      <c r="R470" s="5" t="str">
        <f>'Cleaned Data'!K470</f>
        <v>None</v>
      </c>
      <c r="S470" s="5" t="str">
        <f>'Cleaned Data'!L470</f>
        <v>Approved</v>
      </c>
      <c r="T470" s="5" t="str">
        <f>'Cleaned Data'!M470</f>
        <v>None</v>
      </c>
      <c r="U470" s="5" t="str">
        <f>'Cleaned Data'!N470</f>
        <v>Q049</v>
      </c>
      <c r="V470" s="5" t="str">
        <f>'Cleaned Data'!O470</f>
        <v>Andries Swart</v>
      </c>
      <c r="W470" s="4" t="str">
        <f>'Cleaned Data'!P470</f>
        <v>None</v>
      </c>
      <c r="X470" s="5" t="str">
        <f>'Cleaned Data'!Q470</f>
        <v>Follow-Up Call Required To Confirm Banking Details</v>
      </c>
    </row>
    <row r="471" spans="1:24" x14ac:dyDescent="0.3">
      <c r="A471" s="5" t="str">
        <f>'Cleaned Data'!A471</f>
        <v>DHA-000972</v>
      </c>
      <c r="B471" s="4">
        <f>'Cleaned Data'!B471</f>
        <v>46104</v>
      </c>
      <c r="C471" s="6">
        <f t="shared" si="49"/>
        <v>23</v>
      </c>
      <c r="D471" s="6">
        <f t="shared" si="50"/>
        <v>3</v>
      </c>
      <c r="E471" s="6">
        <f t="shared" si="51"/>
        <v>2026</v>
      </c>
      <c r="F471" s="5" t="str">
        <f t="shared" si="52"/>
        <v>Home Affairs</v>
      </c>
      <c r="G471" s="5" t="str">
        <f>'Cleaned Data'!C471</f>
        <v>Home Affairs - ID Application</v>
      </c>
      <c r="H471" s="5" t="str">
        <f t="shared" si="53"/>
        <v xml:space="preserve"> ID Application</v>
      </c>
      <c r="I471" s="5" t="str">
        <f t="shared" si="54"/>
        <v>Vanderbijlpark</v>
      </c>
      <c r="J471" s="5" t="str">
        <f>'Cleaned Data'!D471</f>
        <v>Vanderbijlpark Home Affairs</v>
      </c>
      <c r="K471" s="5" t="str">
        <f>'Cleaned Data'!E471</f>
        <v>Tumelo Molefe</v>
      </c>
      <c r="L471" s="6">
        <f>'Cleaned Data'!F471</f>
        <v>6900000000000</v>
      </c>
      <c r="M471" s="4">
        <f>'Cleaned Data'!G471</f>
        <v>25313</v>
      </c>
      <c r="N471" s="5" t="str">
        <f>'Cleaned Data'!H471</f>
        <v>Male</v>
      </c>
      <c r="O471" s="8" t="str">
        <f>'Cleaned Data'!I471</f>
        <v>067 512 2500</v>
      </c>
      <c r="P471" s="5" t="str">
        <f>'Cleaned Data'!J471</f>
        <v>Ward 3 (Informal Settlement)</v>
      </c>
      <c r="Q471" s="5" t="str">
        <f t="shared" si="55"/>
        <v>Informal Settlement</v>
      </c>
      <c r="R471" s="5" t="str">
        <f>'Cleaned Data'!K471</f>
        <v>None</v>
      </c>
      <c r="S471" s="5" t="str">
        <f>'Cleaned Data'!L471</f>
        <v>Incomplete - Missing Proof Of Residence</v>
      </c>
      <c r="T471" s="5" t="str">
        <f>'Cleaned Data'!M471</f>
        <v>Captured</v>
      </c>
      <c r="U471" s="5" t="str">
        <f>'Cleaned Data'!N471</f>
        <v>Q179</v>
      </c>
      <c r="V471" s="5" t="str">
        <f>'Cleaned Data'!O471</f>
        <v>Lerato Swart</v>
      </c>
      <c r="W471" s="4">
        <f>'Cleaned Data'!P471</f>
        <v>46128</v>
      </c>
      <c r="X471" s="5" t="str">
        <f>'Cleaned Data'!Q471</f>
        <v>Interpreter Required - Assisted In Sesotho</v>
      </c>
    </row>
    <row r="472" spans="1:24" x14ac:dyDescent="0.3">
      <c r="A472" s="5" t="str">
        <f>'Cleaned Data'!A472</f>
        <v>CLN-000027</v>
      </c>
      <c r="B472" s="4">
        <f>'Cleaned Data'!B472</f>
        <v>46263</v>
      </c>
      <c r="C472" s="6">
        <f t="shared" si="49"/>
        <v>29</v>
      </c>
      <c r="D472" s="6">
        <f t="shared" si="50"/>
        <v>8</v>
      </c>
      <c r="E472" s="6">
        <f t="shared" si="51"/>
        <v>2026</v>
      </c>
      <c r="F472" s="5" t="str">
        <f t="shared" si="52"/>
        <v>Clinic</v>
      </c>
      <c r="G472" s="5" t="str">
        <f>'Cleaned Data'!C472</f>
        <v>Clinic - General Consultation</v>
      </c>
      <c r="H472" s="5" t="str">
        <f t="shared" si="53"/>
        <v xml:space="preserve"> General Consultation</v>
      </c>
      <c r="I472" s="5" t="str">
        <f t="shared" si="54"/>
        <v>Emfuleni</v>
      </c>
      <c r="J472" s="5" t="str">
        <f>'Cleaned Data'!D472</f>
        <v>Emfuleni Municipal Office</v>
      </c>
      <c r="K472" s="5" t="str">
        <f>'Cleaned Data'!E472</f>
        <v>Thabo Botha</v>
      </c>
      <c r="L472" s="6" t="str">
        <f>'Cleaned Data'!F472</f>
        <v>None</v>
      </c>
      <c r="M472" s="4">
        <f>'Cleaned Data'!G472</f>
        <v>34293</v>
      </c>
      <c r="N472" s="5" t="str">
        <f>'Cleaned Data'!H472</f>
        <v>None</v>
      </c>
      <c r="O472" s="8" t="str">
        <f>'Cleaned Data'!I472</f>
        <v>None</v>
      </c>
      <c r="P472" s="5" t="str">
        <f>'Cleaned Data'!J472</f>
        <v>Ward 19</v>
      </c>
      <c r="Q472" s="5" t="str">
        <f t="shared" si="55"/>
        <v>Formal Settlement</v>
      </c>
      <c r="R472" s="5" t="str">
        <f>'Cleaned Data'!K472</f>
        <v>None</v>
      </c>
      <c r="S472" s="5" t="str">
        <f>'Cleaned Data'!L472</f>
        <v>Incomplete - Missing Proof Of Residence</v>
      </c>
      <c r="T472" s="5" t="str">
        <f>'Cleaned Data'!M472</f>
        <v>Captured</v>
      </c>
      <c r="U472" s="5" t="str">
        <f>'Cleaned Data'!N472</f>
        <v>Q070</v>
      </c>
      <c r="V472" s="5" t="str">
        <f>'Cleaned Data'!O472</f>
        <v>None</v>
      </c>
      <c r="W472" s="4">
        <f>'Cleaned Data'!P472</f>
        <v>46288</v>
      </c>
      <c r="X472" s="5" t="str">
        <f>'Cleaned Data'!Q472</f>
        <v>Interpreter Required - Assisted In Sesotho</v>
      </c>
    </row>
    <row r="473" spans="1:24" x14ac:dyDescent="0.3">
      <c r="A473" s="5" t="str">
        <f>'Cleaned Data'!A473</f>
        <v>SASSA-000833</v>
      </c>
      <c r="B473" s="4">
        <f>'Cleaned Data'!B473</f>
        <v>46277</v>
      </c>
      <c r="C473" s="6">
        <f t="shared" si="49"/>
        <v>12</v>
      </c>
      <c r="D473" s="6">
        <f t="shared" si="50"/>
        <v>9</v>
      </c>
      <c r="E473" s="6">
        <f t="shared" si="51"/>
        <v>2026</v>
      </c>
      <c r="F473" s="5" t="str">
        <f t="shared" si="52"/>
        <v>SASSA</v>
      </c>
      <c r="G473" s="5" t="str">
        <f>'Cleaned Data'!C473</f>
        <v>SASSA - Grant Status Enquiry</v>
      </c>
      <c r="H473" s="5" t="str">
        <f t="shared" si="53"/>
        <v xml:space="preserve"> Grant Status Enquiry</v>
      </c>
      <c r="I473" s="5" t="str">
        <f t="shared" si="54"/>
        <v>Boipatong</v>
      </c>
      <c r="J473" s="5" t="str">
        <f>'Cleaned Data'!D473</f>
        <v>Boipatong Clinic</v>
      </c>
      <c r="K473" s="5" t="str">
        <f>'Cleaned Data'!E473</f>
        <v>Mandla Mahlangu</v>
      </c>
      <c r="L473" s="6">
        <f>'Cleaned Data'!F473</f>
        <v>5410000000000</v>
      </c>
      <c r="M473" s="4">
        <f>'Cleaned Data'!G473</f>
        <v>19905</v>
      </c>
      <c r="N473" s="5" t="str">
        <f>'Cleaned Data'!H473</f>
        <v>Male</v>
      </c>
      <c r="O473" s="8" t="str">
        <f>'Cleaned Data'!I473</f>
        <v>076 106 3266</v>
      </c>
      <c r="P473" s="5" t="str">
        <f>'Cleaned Data'!J473</f>
        <v>Ward 10</v>
      </c>
      <c r="Q473" s="5" t="str">
        <f t="shared" si="55"/>
        <v>Formal Settlement</v>
      </c>
      <c r="R473" s="5" t="str">
        <f>'Cleaned Data'!K473</f>
        <v>Older Person's Grant</v>
      </c>
      <c r="S473" s="5" t="str">
        <f>'Cleaned Data'!L473</f>
        <v>Rejected</v>
      </c>
      <c r="T473" s="5" t="str">
        <f>'Cleaned Data'!M473</f>
        <v>Closed</v>
      </c>
      <c r="U473" s="5" t="str">
        <f>'Cleaned Data'!N473</f>
        <v>Q008</v>
      </c>
      <c r="V473" s="5" t="str">
        <f>'Cleaned Data'!O473</f>
        <v>Marius Radebe</v>
      </c>
      <c r="W473" s="4" t="str">
        <f>'Cleaned Data'!P473</f>
        <v>None</v>
      </c>
      <c r="X473" s="5" t="str">
        <f>'Cleaned Data'!Q473</f>
        <v>Client To Return With Proof Of Residence</v>
      </c>
    </row>
    <row r="474" spans="1:24" x14ac:dyDescent="0.3">
      <c r="A474" s="5" t="str">
        <f>'Cleaned Data'!A474</f>
        <v>DHA-000254</v>
      </c>
      <c r="B474" s="4">
        <f>'Cleaned Data'!B474</f>
        <v>46265</v>
      </c>
      <c r="C474" s="6">
        <f t="shared" si="49"/>
        <v>31</v>
      </c>
      <c r="D474" s="6">
        <f t="shared" si="50"/>
        <v>8</v>
      </c>
      <c r="E474" s="6">
        <f t="shared" si="51"/>
        <v>2026</v>
      </c>
      <c r="F474" s="5" t="str">
        <f t="shared" si="52"/>
        <v>Home Affairs</v>
      </c>
      <c r="G474" s="5" t="str">
        <f>'Cleaned Data'!C474</f>
        <v>Home Affairs - Birth Certificate</v>
      </c>
      <c r="H474" s="5" t="str">
        <f t="shared" si="53"/>
        <v xml:space="preserve"> Birth Certificate</v>
      </c>
      <c r="I474" s="5" t="str">
        <f t="shared" si="54"/>
        <v>Sharpeville</v>
      </c>
      <c r="J474" s="5" t="str">
        <f>'Cleaned Data'!D474</f>
        <v>Sharpeville Clinic</v>
      </c>
      <c r="K474" s="5" t="str">
        <f>'Cleaned Data'!E474</f>
        <v>Elizabeth Pretorius</v>
      </c>
      <c r="L474" s="6">
        <f>'Cleaned Data'!F474</f>
        <v>8510000000000</v>
      </c>
      <c r="M474" s="4">
        <f>'Cleaned Data'!G474</f>
        <v>31327</v>
      </c>
      <c r="N474" s="5" t="str">
        <f>'Cleaned Data'!H474</f>
        <v>Female</v>
      </c>
      <c r="O474" s="8" t="str">
        <f>'Cleaned Data'!I474</f>
        <v>068 615 5390</v>
      </c>
      <c r="P474" s="5" t="str">
        <f>'Cleaned Data'!J474</f>
        <v>Ward 19</v>
      </c>
      <c r="Q474" s="5" t="str">
        <f t="shared" si="55"/>
        <v>Formal Settlement</v>
      </c>
      <c r="R474" s="5" t="str">
        <f>'Cleaned Data'!K474</f>
        <v>None</v>
      </c>
      <c r="S474" s="5" t="str">
        <f>'Cleaned Data'!L474</f>
        <v>Under Review</v>
      </c>
      <c r="T474" s="5" t="str">
        <f>'Cleaned Data'!M474</f>
        <v>Closed</v>
      </c>
      <c r="U474" s="5" t="str">
        <f>'Cleaned Data'!N474</f>
        <v>Q239</v>
      </c>
      <c r="V474" s="5" t="str">
        <f>'Cleaned Data'!O474</f>
        <v>Marius Coetzee</v>
      </c>
      <c r="W474" s="4" t="str">
        <f>'Cleaned Data'!P474</f>
        <v>None</v>
      </c>
      <c r="X474" s="5" t="str">
        <f>'Cleaned Data'!Q474</f>
        <v>None</v>
      </c>
    </row>
    <row r="475" spans="1:24" x14ac:dyDescent="0.3">
      <c r="A475" s="5" t="str">
        <f>'Cleaned Data'!A475</f>
        <v>CLN-000445</v>
      </c>
      <c r="B475" s="4">
        <f>'Cleaned Data'!B475</f>
        <v>46080</v>
      </c>
      <c r="C475" s="6">
        <f t="shared" si="49"/>
        <v>27</v>
      </c>
      <c r="D475" s="6">
        <f t="shared" si="50"/>
        <v>2</v>
      </c>
      <c r="E475" s="6">
        <f t="shared" si="51"/>
        <v>2026</v>
      </c>
      <c r="F475" s="5" t="str">
        <f t="shared" si="52"/>
        <v>Clinic</v>
      </c>
      <c r="G475" s="5" t="str">
        <f>'Cleaned Data'!C475</f>
        <v>Clinic - Chronic Medication Collection</v>
      </c>
      <c r="H475" s="5" t="str">
        <f t="shared" si="53"/>
        <v xml:space="preserve"> Chronic Medication Collection</v>
      </c>
      <c r="I475" s="5" t="str">
        <f t="shared" si="54"/>
        <v>Sharpeville</v>
      </c>
      <c r="J475" s="5" t="str">
        <f>'Cleaned Data'!D475</f>
        <v>Sharpeville Clinic</v>
      </c>
      <c r="K475" s="5" t="str">
        <f>'Cleaned Data'!E475</f>
        <v>Marie Sithole</v>
      </c>
      <c r="L475" s="6">
        <f>'Cleaned Data'!F475</f>
        <v>8310000000000</v>
      </c>
      <c r="M475" s="4">
        <f>'Cleaned Data'!G475</f>
        <v>30636</v>
      </c>
      <c r="N475" s="5" t="str">
        <f>'Cleaned Data'!H475</f>
        <v>Male</v>
      </c>
      <c r="O475" s="8" t="str">
        <f>'Cleaned Data'!I475</f>
        <v>079 693 3250</v>
      </c>
      <c r="P475" s="5" t="str">
        <f>'Cleaned Data'!J475</f>
        <v>Ward 24</v>
      </c>
      <c r="Q475" s="5" t="str">
        <f t="shared" si="55"/>
        <v>Formal Settlement</v>
      </c>
      <c r="R475" s="5" t="str">
        <f>'Cleaned Data'!K475</f>
        <v>None</v>
      </c>
      <c r="S475" s="5" t="str">
        <f>'Cleaned Data'!L475</f>
        <v>Under Review</v>
      </c>
      <c r="T475" s="5" t="str">
        <f>'Cleaned Data'!M475</f>
        <v>Captured</v>
      </c>
      <c r="U475" s="5" t="str">
        <f>'Cleaned Data'!N475</f>
        <v>Q106</v>
      </c>
      <c r="V475" s="5" t="str">
        <f>'Cleaned Data'!O475</f>
        <v>Werner Nel</v>
      </c>
      <c r="W475" s="4" t="str">
        <f>'Cleaned Data'!P475</f>
        <v>None</v>
      </c>
      <c r="X475" s="5" t="str">
        <f>'Cleaned Data'!Q475</f>
        <v>Duplicate Application Found On System - Flagged</v>
      </c>
    </row>
    <row r="476" spans="1:24" x14ac:dyDescent="0.3">
      <c r="A476" s="5" t="str">
        <f>'Cleaned Data'!A476</f>
        <v>MUN-000801</v>
      </c>
      <c r="B476" s="4">
        <f>'Cleaned Data'!B476</f>
        <v>46139</v>
      </c>
      <c r="C476" s="6">
        <f t="shared" si="49"/>
        <v>27</v>
      </c>
      <c r="D476" s="6">
        <f t="shared" si="50"/>
        <v>4</v>
      </c>
      <c r="E476" s="6">
        <f t="shared" si="51"/>
        <v>2026</v>
      </c>
      <c r="F476" s="5" t="str">
        <f t="shared" si="52"/>
        <v>Municipal</v>
      </c>
      <c r="G476" s="5" t="str">
        <f>'Cleaned Data'!C476</f>
        <v>Municipal - Account Query</v>
      </c>
      <c r="H476" s="5" t="str">
        <f t="shared" si="53"/>
        <v xml:space="preserve"> Account Query</v>
      </c>
      <c r="I476" s="5" t="str">
        <f t="shared" si="54"/>
        <v>Sasolburg</v>
      </c>
      <c r="J476" s="5" t="str">
        <f>'Cleaned Data'!D476</f>
        <v>Sasolburg Home Affairs</v>
      </c>
      <c r="K476" s="5" t="str">
        <f>'Cleaned Data'!E476</f>
        <v>Refilwe Dlamini</v>
      </c>
      <c r="L476" s="6">
        <f>'Cleaned Data'!F476</f>
        <v>9810000000000</v>
      </c>
      <c r="M476" s="4">
        <f>'Cleaned Data'!G476</f>
        <v>36157</v>
      </c>
      <c r="N476" s="5" t="str">
        <f>'Cleaned Data'!H476</f>
        <v>Female</v>
      </c>
      <c r="O476" s="8" t="str">
        <f>'Cleaned Data'!I476</f>
        <v>None</v>
      </c>
      <c r="P476" s="5" t="str">
        <f>'Cleaned Data'!J476</f>
        <v>Ward 1</v>
      </c>
      <c r="Q476" s="5" t="str">
        <f t="shared" si="55"/>
        <v>Formal Settlement</v>
      </c>
      <c r="R476" s="5" t="str">
        <f>'Cleaned Data'!K476</f>
        <v>None</v>
      </c>
      <c r="S476" s="5" t="str">
        <f>'Cleaned Data'!L476</f>
        <v>Under Review</v>
      </c>
      <c r="T476" s="5" t="str">
        <f>'Cleaned Data'!M476</f>
        <v>Pending</v>
      </c>
      <c r="U476" s="5" t="str">
        <f>'Cleaned Data'!N476</f>
        <v>Q167</v>
      </c>
      <c r="V476" s="5" t="str">
        <f>'Cleaned Data'!O476</f>
        <v>Lerato Swart</v>
      </c>
      <c r="W476" s="4" t="str">
        <f>'Cleaned Data'!P476</f>
        <v>None</v>
      </c>
      <c r="X476" s="5" t="str">
        <f>'Cleaned Data'!Q476</f>
        <v>Urgent Case - Fast-Tracked Per Supervisor Approval</v>
      </c>
    </row>
    <row r="477" spans="1:24" x14ac:dyDescent="0.3">
      <c r="A477" s="5" t="str">
        <f>'Cleaned Data'!A477</f>
        <v>SASSA-000798</v>
      </c>
      <c r="B477" s="4">
        <f>'Cleaned Data'!B477</f>
        <v>46131</v>
      </c>
      <c r="C477" s="6">
        <f t="shared" si="49"/>
        <v>19</v>
      </c>
      <c r="D477" s="6">
        <f t="shared" si="50"/>
        <v>4</v>
      </c>
      <c r="E477" s="6">
        <f t="shared" si="51"/>
        <v>2026</v>
      </c>
      <c r="F477" s="5" t="str">
        <f t="shared" si="52"/>
        <v>SASSA</v>
      </c>
      <c r="G477" s="5" t="str">
        <f>'Cleaned Data'!C477</f>
        <v>SASSA - Grant Status Enquiry</v>
      </c>
      <c r="H477" s="5" t="str">
        <f t="shared" si="53"/>
        <v xml:space="preserve"> Grant Status Enquiry</v>
      </c>
      <c r="I477" s="5" t="str">
        <f t="shared" si="54"/>
        <v>Meyerton</v>
      </c>
      <c r="J477" s="5" t="str">
        <f>'Cleaned Data'!D477</f>
        <v>Meyerton Municipal Office</v>
      </c>
      <c r="K477" s="5" t="str">
        <f>'Cleaned Data'!E477</f>
        <v>Sizwe Steyn</v>
      </c>
      <c r="L477" s="6">
        <f>'Cleaned Data'!F477</f>
        <v>4400000000000</v>
      </c>
      <c r="M477" s="4">
        <f>'Cleaned Data'!G477</f>
        <v>16122</v>
      </c>
      <c r="N477" s="5" t="str">
        <f>'Cleaned Data'!H477</f>
        <v>None</v>
      </c>
      <c r="O477" s="8" t="str">
        <f>'Cleaned Data'!I477</f>
        <v>072 221 8745</v>
      </c>
      <c r="P477" s="5" t="str">
        <f>'Cleaned Data'!J477</f>
        <v>Ward 3 (Informal Settlement)</v>
      </c>
      <c r="Q477" s="5" t="str">
        <f t="shared" si="55"/>
        <v>Informal Settlement</v>
      </c>
      <c r="R477" s="5" t="str">
        <f>'Cleaned Data'!K477</f>
        <v>Child Support Grant</v>
      </c>
      <c r="S477" s="5" t="str">
        <f>'Cleaned Data'!L477</f>
        <v>Incomplete - Missing Proof Of Residence</v>
      </c>
      <c r="T477" s="5" t="str">
        <f>'Cleaned Data'!M477</f>
        <v>Re-opened</v>
      </c>
      <c r="U477" s="5" t="str">
        <f>'Cleaned Data'!N477</f>
        <v>Q138</v>
      </c>
      <c r="V477" s="5" t="str">
        <f>'Cleaned Data'!O477</f>
        <v>Refilwe Swart</v>
      </c>
      <c r="W477" s="4">
        <f>'Cleaned Data'!P477</f>
        <v>46143</v>
      </c>
      <c r="X477" s="5" t="str">
        <f>'Cleaned Data'!Q477</f>
        <v>Urgent Case - Fast-Tracked Per Supervisor Approval</v>
      </c>
    </row>
    <row r="478" spans="1:24" x14ac:dyDescent="0.3">
      <c r="A478" s="5" t="str">
        <f>'Cleaned Data'!A478</f>
        <v>MUN-000915</v>
      </c>
      <c r="B478" s="4">
        <f>'Cleaned Data'!B478</f>
        <v>46079</v>
      </c>
      <c r="C478" s="6">
        <f t="shared" si="49"/>
        <v>26</v>
      </c>
      <c r="D478" s="6">
        <f t="shared" si="50"/>
        <v>2</v>
      </c>
      <c r="E478" s="6">
        <f t="shared" si="51"/>
        <v>2026</v>
      </c>
      <c r="F478" s="5" t="str">
        <f t="shared" si="52"/>
        <v>Municipal</v>
      </c>
      <c r="G478" s="5" t="str">
        <f>'Cleaned Data'!C478</f>
        <v>Municipal - Service Request</v>
      </c>
      <c r="H478" s="5" t="str">
        <f t="shared" si="53"/>
        <v xml:space="preserve"> Service Request</v>
      </c>
      <c r="I478" s="5" t="str">
        <f t="shared" si="54"/>
        <v>Vanderbijlpark</v>
      </c>
      <c r="J478" s="5" t="str">
        <f>'Cleaned Data'!D478</f>
        <v>Vanderbijlpark Home Affairs</v>
      </c>
      <c r="K478" s="5" t="str">
        <f>'Cleaned Data'!E478</f>
        <v>Nokuthula Botha</v>
      </c>
      <c r="L478" s="6">
        <f>'Cleaned Data'!F478</f>
        <v>12199528186</v>
      </c>
      <c r="M478" s="4" t="str">
        <f>'Cleaned Data'!G478</f>
        <v>None</v>
      </c>
      <c r="N478" s="5" t="str">
        <f>'Cleaned Data'!H478</f>
        <v>Male</v>
      </c>
      <c r="O478" s="8" t="str">
        <f>'Cleaned Data'!I478</f>
        <v>None</v>
      </c>
      <c r="P478" s="5" t="str">
        <f>'Cleaned Data'!J478</f>
        <v>Ward 11</v>
      </c>
      <c r="Q478" s="5" t="str">
        <f t="shared" si="55"/>
        <v>Formal Settlement</v>
      </c>
      <c r="R478" s="5" t="str">
        <f>'Cleaned Data'!K478</f>
        <v>None</v>
      </c>
      <c r="S478" s="5" t="str">
        <f>'Cleaned Data'!L478</f>
        <v>Approved</v>
      </c>
      <c r="T478" s="5" t="str">
        <f>'Cleaned Data'!M478</f>
        <v>None</v>
      </c>
      <c r="U478" s="5" t="str">
        <f>'Cleaned Data'!N478</f>
        <v>Q062</v>
      </c>
      <c r="V478" s="5" t="str">
        <f>'Cleaned Data'!O478</f>
        <v>Busisiwe Khumalo</v>
      </c>
      <c r="W478" s="4" t="str">
        <f>'Cleaned Data'!P478</f>
        <v>None</v>
      </c>
      <c r="X478" s="5" t="str">
        <f>'Cleaned Data'!Q478</f>
        <v>Record Incomplete - Contact Number Illegible On Form</v>
      </c>
    </row>
    <row r="479" spans="1:24" x14ac:dyDescent="0.3">
      <c r="A479" s="5" t="str">
        <f>'Cleaned Data'!A479</f>
        <v>CLN-000565</v>
      </c>
      <c r="B479" s="4">
        <f>'Cleaned Data'!B479</f>
        <v>46131</v>
      </c>
      <c r="C479" s="6">
        <f t="shared" si="49"/>
        <v>19</v>
      </c>
      <c r="D479" s="6">
        <f t="shared" si="50"/>
        <v>4</v>
      </c>
      <c r="E479" s="6">
        <f t="shared" si="51"/>
        <v>2026</v>
      </c>
      <c r="F479" s="5" t="str">
        <f t="shared" si="52"/>
        <v>Clinic</v>
      </c>
      <c r="G479" s="5" t="str">
        <f>'Cleaned Data'!C479</f>
        <v>Clinic - General Consultation</v>
      </c>
      <c r="H479" s="5" t="str">
        <f t="shared" si="53"/>
        <v xml:space="preserve"> General Consultation</v>
      </c>
      <c r="I479" s="5" t="str">
        <f t="shared" si="54"/>
        <v>Emfuleni</v>
      </c>
      <c r="J479" s="5" t="str">
        <f>'Cleaned Data'!D479</f>
        <v>Emfuleni Municipal Office</v>
      </c>
      <c r="K479" s="5" t="str">
        <f>'Cleaned Data'!E479</f>
        <v>Tumelo Sithole</v>
      </c>
      <c r="L479" s="6">
        <f>'Cleaned Data'!F479</f>
        <v>7210000000000</v>
      </c>
      <c r="M479" s="4">
        <f>'Cleaned Data'!G479</f>
        <v>26470</v>
      </c>
      <c r="N479" s="5" t="str">
        <f>'Cleaned Data'!H479</f>
        <v>None</v>
      </c>
      <c r="O479" s="8" t="str">
        <f>'Cleaned Data'!I479</f>
        <v>None</v>
      </c>
      <c r="P479" s="5" t="str">
        <f>'Cleaned Data'!J479</f>
        <v>Ward 3 (Informal Settlement)</v>
      </c>
      <c r="Q479" s="5" t="str">
        <f t="shared" si="55"/>
        <v>Informal Settlement</v>
      </c>
      <c r="R479" s="5" t="str">
        <f>'Cleaned Data'!K479</f>
        <v>None</v>
      </c>
      <c r="S479" s="5" t="str">
        <f>'Cleaned Data'!L479</f>
        <v>Complete</v>
      </c>
      <c r="T479" s="5" t="str">
        <f>'Cleaned Data'!M479</f>
        <v>Resolved</v>
      </c>
      <c r="U479" s="5" t="str">
        <f>'Cleaned Data'!N479</f>
        <v>Q102</v>
      </c>
      <c r="V479" s="5" t="str">
        <f>'Cleaned Data'!O479</f>
        <v>Busisiwe Radebe</v>
      </c>
      <c r="W479" s="4" t="str">
        <f>'Cleaned Data'!P479</f>
        <v>None</v>
      </c>
      <c r="X479" s="5" t="str">
        <f>'Cleaned Data'!Q479</f>
        <v>None</v>
      </c>
    </row>
    <row r="480" spans="1:24" x14ac:dyDescent="0.3">
      <c r="A480" s="5" t="str">
        <f>'Cleaned Data'!A480</f>
        <v>DHA-000386</v>
      </c>
      <c r="B480" s="4">
        <f>'Cleaned Data'!B480</f>
        <v>46047</v>
      </c>
      <c r="C480" s="6">
        <f t="shared" si="49"/>
        <v>25</v>
      </c>
      <c r="D480" s="6">
        <f t="shared" si="50"/>
        <v>1</v>
      </c>
      <c r="E480" s="6">
        <f t="shared" si="51"/>
        <v>2026</v>
      </c>
      <c r="F480" s="5" t="str">
        <f t="shared" si="52"/>
        <v>Home Affairs</v>
      </c>
      <c r="G480" s="5" t="str">
        <f>'Cleaned Data'!C480</f>
        <v>Home Affairs - ID Application</v>
      </c>
      <c r="H480" s="5" t="str">
        <f t="shared" si="53"/>
        <v xml:space="preserve"> ID Application</v>
      </c>
      <c r="I480" s="5" t="str">
        <f t="shared" si="54"/>
        <v>Vanderbijlpark</v>
      </c>
      <c r="J480" s="5" t="str">
        <f>'Cleaned Data'!D480</f>
        <v>Vanderbijlpark Home Affairs</v>
      </c>
      <c r="K480" s="5" t="str">
        <f>'Cleaned Data'!E480</f>
        <v>Refilwe Fourie</v>
      </c>
      <c r="L480" s="6">
        <f>'Cleaned Data'!F480</f>
        <v>8210000000000</v>
      </c>
      <c r="M480" s="4">
        <f>'Cleaned Data'!G480</f>
        <v>30208</v>
      </c>
      <c r="N480" s="5" t="str">
        <f>'Cleaned Data'!H480</f>
        <v>Female</v>
      </c>
      <c r="O480" s="8" t="str">
        <f>'Cleaned Data'!I480</f>
        <v>078 389 1451</v>
      </c>
      <c r="P480" s="5" t="str">
        <f>'Cleaned Data'!J480</f>
        <v>Ward 12</v>
      </c>
      <c r="Q480" s="5" t="str">
        <f t="shared" si="55"/>
        <v>Formal Settlement</v>
      </c>
      <c r="R480" s="5" t="str">
        <f>'Cleaned Data'!K480</f>
        <v>SRD Grant</v>
      </c>
      <c r="S480" s="5" t="str">
        <f>'Cleaned Data'!L480</f>
        <v>None</v>
      </c>
      <c r="T480" s="5" t="str">
        <f>'Cleaned Data'!M480</f>
        <v>Captured</v>
      </c>
      <c r="U480" s="5" t="str">
        <f>'Cleaned Data'!N480</f>
        <v>Q066</v>
      </c>
      <c r="V480" s="5" t="str">
        <f>'Cleaned Data'!O480</f>
        <v>Palesa Nel</v>
      </c>
      <c r="W480" s="4" t="str">
        <f>'Cleaned Data'!P480</f>
        <v>None</v>
      </c>
      <c r="X480" s="5" t="str">
        <f>'Cleaned Data'!Q480</f>
        <v>Grant Payment Query - Referred To Sassa Call Centre</v>
      </c>
    </row>
    <row r="481" spans="1:24" x14ac:dyDescent="0.3">
      <c r="A481" s="5" t="str">
        <f>'Cleaned Data'!A481</f>
        <v>CLN-000674</v>
      </c>
      <c r="B481" s="4">
        <f>'Cleaned Data'!B481</f>
        <v>46052</v>
      </c>
      <c r="C481" s="6">
        <f t="shared" si="49"/>
        <v>30</v>
      </c>
      <c r="D481" s="6">
        <f t="shared" si="50"/>
        <v>1</v>
      </c>
      <c r="E481" s="6">
        <f t="shared" si="51"/>
        <v>2026</v>
      </c>
      <c r="F481" s="5" t="str">
        <f t="shared" si="52"/>
        <v>Clinic</v>
      </c>
      <c r="G481" s="5" t="str">
        <f>'Cleaned Data'!C481</f>
        <v>Clinic - General Consultation</v>
      </c>
      <c r="H481" s="5" t="str">
        <f t="shared" si="53"/>
        <v xml:space="preserve"> General Consultation</v>
      </c>
      <c r="I481" s="5" t="str">
        <f t="shared" si="54"/>
        <v>Sebokeng</v>
      </c>
      <c r="J481" s="5" t="str">
        <f>'Cleaned Data'!D481</f>
        <v>Sebokeng Sassa Office</v>
      </c>
      <c r="K481" s="5" t="str">
        <f>'Cleaned Data'!E481</f>
        <v>Mandla Mahlangu</v>
      </c>
      <c r="L481" s="6" t="str">
        <f>'Cleaned Data'!F481</f>
        <v>None</v>
      </c>
      <c r="M481" s="4">
        <f>'Cleaned Data'!G481</f>
        <v>29370</v>
      </c>
      <c r="N481" s="5" t="str">
        <f>'Cleaned Data'!H481</f>
        <v>Female</v>
      </c>
      <c r="O481" s="8" t="str">
        <f>'Cleaned Data'!I481</f>
        <v>None</v>
      </c>
      <c r="P481" s="5" t="str">
        <f>'Cleaned Data'!J481</f>
        <v>Ward 22</v>
      </c>
      <c r="Q481" s="5" t="str">
        <f t="shared" si="55"/>
        <v>Formal Settlement</v>
      </c>
      <c r="R481" s="5" t="str">
        <f>'Cleaned Data'!K481</f>
        <v>None</v>
      </c>
      <c r="S481" s="5" t="str">
        <f>'Cleaned Data'!L481</f>
        <v>Incomplete - Missing ID Copy</v>
      </c>
      <c r="T481" s="5" t="str">
        <f>'Cleaned Data'!M481</f>
        <v>Escalated</v>
      </c>
      <c r="U481" s="5" t="str">
        <f>'Cleaned Data'!N481</f>
        <v>Q025</v>
      </c>
      <c r="V481" s="5" t="str">
        <f>'Cleaned Data'!O481</f>
        <v>Werner Khumalo</v>
      </c>
      <c r="W481" s="4">
        <f>'Cleaned Data'!P481</f>
        <v>46077</v>
      </c>
      <c r="X481" s="5" t="str">
        <f>'Cleaned Data'!Q481</f>
        <v>Client To Return With Proof Of Residence</v>
      </c>
    </row>
    <row r="482" spans="1:24" x14ac:dyDescent="0.3">
      <c r="A482" s="5" t="str">
        <f>'Cleaned Data'!A482</f>
        <v>SASSA-000522</v>
      </c>
      <c r="B482" s="4">
        <f>'Cleaned Data'!B482</f>
        <v>46112</v>
      </c>
      <c r="C482" s="6">
        <f t="shared" si="49"/>
        <v>31</v>
      </c>
      <c r="D482" s="6">
        <f t="shared" si="50"/>
        <v>3</v>
      </c>
      <c r="E482" s="6">
        <f t="shared" si="51"/>
        <v>2026</v>
      </c>
      <c r="F482" s="5" t="str">
        <f t="shared" si="52"/>
        <v>SASSA</v>
      </c>
      <c r="G482" s="5" t="str">
        <f>'Cleaned Data'!C482</f>
        <v>SASSA - Grant Application</v>
      </c>
      <c r="H482" s="5" t="str">
        <f t="shared" si="53"/>
        <v xml:space="preserve"> Grant Application</v>
      </c>
      <c r="I482" s="5" t="str">
        <f t="shared" si="54"/>
        <v>Emfuleni</v>
      </c>
      <c r="J482" s="5" t="str">
        <f>'Cleaned Data'!D482</f>
        <v>Emfuleni Municipal Office</v>
      </c>
      <c r="K482" s="5" t="str">
        <f>'Cleaned Data'!E482</f>
        <v>Willem Van Der Merwe</v>
      </c>
      <c r="L482" s="6">
        <f>'Cleaned Data'!F482</f>
        <v>9910000000000</v>
      </c>
      <c r="M482" s="4" t="str">
        <f>'Cleaned Data'!G482</f>
        <v>None</v>
      </c>
      <c r="N482" s="5" t="str">
        <f>'Cleaned Data'!H482</f>
        <v>Female</v>
      </c>
      <c r="O482" s="8" t="str">
        <f>'Cleaned Data'!I482</f>
        <v>None</v>
      </c>
      <c r="P482" s="5" t="str">
        <f>'Cleaned Data'!J482</f>
        <v>Ward 16</v>
      </c>
      <c r="Q482" s="5" t="str">
        <f t="shared" si="55"/>
        <v>Formal Settlement</v>
      </c>
      <c r="R482" s="5" t="str">
        <f>'Cleaned Data'!K482</f>
        <v>Older Person's Grant</v>
      </c>
      <c r="S482" s="5" t="str">
        <f>'Cleaned Data'!L482</f>
        <v>Complete</v>
      </c>
      <c r="T482" s="5" t="str">
        <f>'Cleaned Data'!M482</f>
        <v>Escalated</v>
      </c>
      <c r="U482" s="5" t="str">
        <f>'Cleaned Data'!N482</f>
        <v>Q106</v>
      </c>
      <c r="V482" s="5" t="str">
        <f>'Cleaned Data'!O482</f>
        <v>Palesa Swart</v>
      </c>
      <c r="W482" s="4" t="str">
        <f>'Cleaned Data'!P482</f>
        <v>None</v>
      </c>
      <c r="X482" s="5" t="str">
        <f>'Cleaned Data'!Q482</f>
        <v>Home Affairs System Down For Maintenance During Visit</v>
      </c>
    </row>
    <row r="483" spans="1:24" x14ac:dyDescent="0.3">
      <c r="A483" s="5" t="str">
        <f>'Cleaned Data'!A483</f>
        <v>CLN-000906</v>
      </c>
      <c r="B483" s="4">
        <f>'Cleaned Data'!B483</f>
        <v>46150</v>
      </c>
      <c r="C483" s="6">
        <f t="shared" si="49"/>
        <v>8</v>
      </c>
      <c r="D483" s="6">
        <f t="shared" si="50"/>
        <v>5</v>
      </c>
      <c r="E483" s="6">
        <f t="shared" si="51"/>
        <v>2026</v>
      </c>
      <c r="F483" s="5" t="str">
        <f t="shared" si="52"/>
        <v>Clinic</v>
      </c>
      <c r="G483" s="5" t="str">
        <f>'Cleaned Data'!C483</f>
        <v>Clinic - Immunisation</v>
      </c>
      <c r="H483" s="5" t="str">
        <f t="shared" si="53"/>
        <v xml:space="preserve"> Immunisation</v>
      </c>
      <c r="I483" s="5" t="str">
        <f t="shared" si="54"/>
        <v>Emfuleni</v>
      </c>
      <c r="J483" s="5" t="str">
        <f>'Cleaned Data'!D483</f>
        <v>Emfuleni Municipal Office</v>
      </c>
      <c r="K483" s="5" t="str">
        <f>'Cleaned Data'!E483</f>
        <v>Mandla Botha</v>
      </c>
      <c r="L483" s="6">
        <f>'Cleaned Data'!F483</f>
        <v>2100000000000</v>
      </c>
      <c r="M483" s="4">
        <f>'Cleaned Data'!G483</f>
        <v>44443</v>
      </c>
      <c r="N483" s="5" t="str">
        <f>'Cleaned Data'!H483</f>
        <v>None</v>
      </c>
      <c r="O483" s="8" t="str">
        <f>'Cleaned Data'!I483</f>
        <v>067 154 3869</v>
      </c>
      <c r="P483" s="5" t="str">
        <f>'Cleaned Data'!J483</f>
        <v>Ward 19</v>
      </c>
      <c r="Q483" s="5" t="str">
        <f t="shared" si="55"/>
        <v>Formal Settlement</v>
      </c>
      <c r="R483" s="5" t="str">
        <f>'Cleaned Data'!K483</f>
        <v>None</v>
      </c>
      <c r="S483" s="5" t="str">
        <f>'Cleaned Data'!L483</f>
        <v>Approved</v>
      </c>
      <c r="T483" s="5" t="str">
        <f>'Cleaned Data'!M483</f>
        <v>Closed</v>
      </c>
      <c r="U483" s="5" t="str">
        <f>'Cleaned Data'!N483</f>
        <v>Q071</v>
      </c>
      <c r="V483" s="5" t="str">
        <f>'Cleaned Data'!O483</f>
        <v>Palesa Coetzee</v>
      </c>
      <c r="W483" s="4" t="str">
        <f>'Cleaned Data'!P483</f>
        <v>None</v>
      </c>
      <c r="X483" s="5" t="str">
        <f>'Cleaned Data'!Q483</f>
        <v>Applicant Is A Minor, Guardian Present And Documented</v>
      </c>
    </row>
    <row r="484" spans="1:24" x14ac:dyDescent="0.3">
      <c r="A484" s="5" t="str">
        <f>'Cleaned Data'!A484</f>
        <v>SASSA-000683</v>
      </c>
      <c r="B484" s="4">
        <f>'Cleaned Data'!B484</f>
        <v>46281</v>
      </c>
      <c r="C484" s="6">
        <f t="shared" si="49"/>
        <v>16</v>
      </c>
      <c r="D484" s="6">
        <f t="shared" si="50"/>
        <v>9</v>
      </c>
      <c r="E484" s="6">
        <f t="shared" si="51"/>
        <v>2026</v>
      </c>
      <c r="F484" s="5" t="str">
        <f t="shared" si="52"/>
        <v>SASSA</v>
      </c>
      <c r="G484" s="5" t="str">
        <f>'Cleaned Data'!C484</f>
        <v>SASSA - Grant Status Enquiry</v>
      </c>
      <c r="H484" s="5" t="str">
        <f t="shared" si="53"/>
        <v xml:space="preserve"> Grant Status Enquiry</v>
      </c>
      <c r="I484" s="5" t="str">
        <f t="shared" si="54"/>
        <v>Emfuleni</v>
      </c>
      <c r="J484" s="5" t="str">
        <f>'Cleaned Data'!D484</f>
        <v>Emfuleni Municipal Office</v>
      </c>
      <c r="K484" s="5" t="str">
        <f>'Cleaned Data'!E484</f>
        <v>Thabo Mokoena</v>
      </c>
      <c r="L484" s="6">
        <f>'Cleaned Data'!F484</f>
        <v>505000000000</v>
      </c>
      <c r="M484" s="4">
        <f>'Cleaned Data'!G484</f>
        <v>38481</v>
      </c>
      <c r="N484" s="5" t="str">
        <f>'Cleaned Data'!H484</f>
        <v>Male</v>
      </c>
      <c r="O484" s="8" t="str">
        <f>'Cleaned Data'!I484</f>
        <v>076 964 1680</v>
      </c>
      <c r="P484" s="5" t="str">
        <f>'Cleaned Data'!J484</f>
        <v>Ward 19</v>
      </c>
      <c r="Q484" s="5" t="str">
        <f t="shared" si="55"/>
        <v>Formal Settlement</v>
      </c>
      <c r="R484" s="5" t="str">
        <f>'Cleaned Data'!K484</f>
        <v>Foster Child Grant</v>
      </c>
      <c r="S484" s="5" t="str">
        <f>'Cleaned Data'!L484</f>
        <v>Incomplete - Missing ID Copy</v>
      </c>
      <c r="T484" s="5" t="str">
        <f>'Cleaned Data'!M484</f>
        <v>Resolved</v>
      </c>
      <c r="U484" s="5" t="str">
        <f>'Cleaned Data'!N484</f>
        <v>Q241</v>
      </c>
      <c r="V484" s="5" t="str">
        <f>'Cleaned Data'!O484</f>
        <v>Deon Mahlangu</v>
      </c>
      <c r="W484" s="4">
        <f>'Cleaned Data'!P484</f>
        <v>46302</v>
      </c>
      <c r="X484" s="5" t="str">
        <f>'Cleaned Data'!Q484</f>
        <v>Biometric Capture Failed, Rescheduled</v>
      </c>
    </row>
    <row r="485" spans="1:24" x14ac:dyDescent="0.3">
      <c r="A485" s="5" t="str">
        <f>'Cleaned Data'!A485</f>
        <v>DHA-000651</v>
      </c>
      <c r="B485" s="4">
        <f>'Cleaned Data'!B485</f>
        <v>46169</v>
      </c>
      <c r="C485" s="6">
        <f t="shared" si="49"/>
        <v>27</v>
      </c>
      <c r="D485" s="6">
        <f t="shared" si="50"/>
        <v>5</v>
      </c>
      <c r="E485" s="6">
        <f t="shared" si="51"/>
        <v>2026</v>
      </c>
      <c r="F485" s="5" t="str">
        <f t="shared" si="52"/>
        <v>Home Affairs</v>
      </c>
      <c r="G485" s="5" t="str">
        <f>'Cleaned Data'!C485</f>
        <v>Home Affairs - Birth Certificate</v>
      </c>
      <c r="H485" s="5" t="str">
        <f t="shared" si="53"/>
        <v xml:space="preserve"> Birth Certificate</v>
      </c>
      <c r="I485" s="5" t="str">
        <f t="shared" si="54"/>
        <v>Sharpeville</v>
      </c>
      <c r="J485" s="5" t="str">
        <f>'Cleaned Data'!D485</f>
        <v>Sharpeville Clinic</v>
      </c>
      <c r="K485" s="5" t="str">
        <f>'Cleaned Data'!E485</f>
        <v>Refilwe Nkosi</v>
      </c>
      <c r="L485" s="6">
        <f>'Cleaned Data'!F485</f>
        <v>8700000000000</v>
      </c>
      <c r="M485" s="4">
        <f>'Cleaned Data'!G485</f>
        <v>31880</v>
      </c>
      <c r="N485" s="5" t="str">
        <f>'Cleaned Data'!H485</f>
        <v>Female</v>
      </c>
      <c r="O485" s="8" t="str">
        <f>'Cleaned Data'!I485</f>
        <v>061 805 4494</v>
      </c>
      <c r="P485" s="5" t="str">
        <f>'Cleaned Data'!J485</f>
        <v>Ward 24</v>
      </c>
      <c r="Q485" s="5" t="str">
        <f t="shared" si="55"/>
        <v>Formal Settlement</v>
      </c>
      <c r="R485" s="5" t="str">
        <f>'Cleaned Data'!K485</f>
        <v>None</v>
      </c>
      <c r="S485" s="5" t="str">
        <f>'Cleaned Data'!L485</f>
        <v>Under Review</v>
      </c>
      <c r="T485" s="5" t="str">
        <f>'Cleaned Data'!M485</f>
        <v>Re-opened</v>
      </c>
      <c r="U485" s="5" t="str">
        <f>'Cleaned Data'!N485</f>
        <v>Q199</v>
      </c>
      <c r="V485" s="5" t="str">
        <f>'Cleaned Data'!O485</f>
        <v>Werner Coetzee</v>
      </c>
      <c r="W485" s="4" t="str">
        <f>'Cleaned Data'!P485</f>
        <v>None</v>
      </c>
      <c r="X485" s="5" t="str">
        <f>'Cleaned Data'!Q485</f>
        <v>System Offline - Captured Manually, Will Upload Later</v>
      </c>
    </row>
    <row r="486" spans="1:24" x14ac:dyDescent="0.3">
      <c r="A486" s="5" t="str">
        <f>'Cleaned Data'!A486</f>
        <v>SASSA-000273</v>
      </c>
      <c r="B486" s="4">
        <f>'Cleaned Data'!B486</f>
        <v>46133</v>
      </c>
      <c r="C486" s="6">
        <f t="shared" si="49"/>
        <v>21</v>
      </c>
      <c r="D486" s="6">
        <f t="shared" si="50"/>
        <v>4</v>
      </c>
      <c r="E486" s="6">
        <f t="shared" si="51"/>
        <v>2026</v>
      </c>
      <c r="F486" s="5" t="str">
        <f t="shared" si="52"/>
        <v>SASSA</v>
      </c>
      <c r="G486" s="5" t="str">
        <f>'Cleaned Data'!C486</f>
        <v>SASSA - Grant Status Enquiry</v>
      </c>
      <c r="H486" s="5" t="str">
        <f t="shared" si="53"/>
        <v xml:space="preserve"> Grant Status Enquiry</v>
      </c>
      <c r="I486" s="5" t="str">
        <f t="shared" si="54"/>
        <v>Vanderbijlpark</v>
      </c>
      <c r="J486" s="5" t="str">
        <f>'Cleaned Data'!D486</f>
        <v>Vanderbijlpark Home Affairs</v>
      </c>
      <c r="K486" s="5" t="str">
        <f>'Cleaned Data'!E486</f>
        <v>Dorah Mokoena</v>
      </c>
      <c r="L486" s="6">
        <f>'Cleaned Data'!F486</f>
        <v>9910000000000</v>
      </c>
      <c r="M486" s="4">
        <f>'Cleaned Data'!G486</f>
        <v>36501</v>
      </c>
      <c r="N486" s="5" t="str">
        <f>'Cleaned Data'!H486</f>
        <v>Male</v>
      </c>
      <c r="O486" s="8" t="str">
        <f>'Cleaned Data'!I486</f>
        <v>084 900 1318</v>
      </c>
      <c r="P486" s="5" t="str">
        <f>'Cleaned Data'!J486</f>
        <v>None</v>
      </c>
      <c r="Q486" s="5" t="str">
        <f t="shared" si="55"/>
        <v>Formal Settlement</v>
      </c>
      <c r="R486" s="5" t="str">
        <f>'Cleaned Data'!K486</f>
        <v>Foster Child Grant</v>
      </c>
      <c r="S486" s="5" t="str">
        <f>'Cleaned Data'!L486</f>
        <v>Complete</v>
      </c>
      <c r="T486" s="5" t="str">
        <f>'Cleaned Data'!M486</f>
        <v>Resolved</v>
      </c>
      <c r="U486" s="5" t="str">
        <f>'Cleaned Data'!N486</f>
        <v>Q033</v>
      </c>
      <c r="V486" s="5" t="str">
        <f>'Cleaned Data'!O486</f>
        <v>Busisiwe Sithole</v>
      </c>
      <c r="W486" s="4" t="str">
        <f>'Cleaned Data'!P486</f>
        <v>None</v>
      </c>
      <c r="X486" s="5" t="str">
        <f>'Cleaned Data'!Q486</f>
        <v>Duplicate Application Found On System - Flagged</v>
      </c>
    </row>
    <row r="487" spans="1:24" x14ac:dyDescent="0.3">
      <c r="A487" s="5" t="str">
        <f>'Cleaned Data'!A487</f>
        <v>DHA-000434</v>
      </c>
      <c r="B487" s="4">
        <f>'Cleaned Data'!B487</f>
        <v>46157</v>
      </c>
      <c r="C487" s="6">
        <f t="shared" si="49"/>
        <v>15</v>
      </c>
      <c r="D487" s="6">
        <f t="shared" si="50"/>
        <v>5</v>
      </c>
      <c r="E487" s="6">
        <f t="shared" si="51"/>
        <v>2026</v>
      </c>
      <c r="F487" s="5" t="str">
        <f t="shared" si="52"/>
        <v>Home Affairs</v>
      </c>
      <c r="G487" s="5" t="str">
        <f>'Cleaned Data'!C487</f>
        <v>Home Affairs - Passport Application</v>
      </c>
      <c r="H487" s="5" t="str">
        <f t="shared" si="53"/>
        <v xml:space="preserve"> Passport Application</v>
      </c>
      <c r="I487" s="5" t="str">
        <f t="shared" si="54"/>
        <v>Boipatong</v>
      </c>
      <c r="J487" s="5" t="str">
        <f>'Cleaned Data'!D487</f>
        <v>Boipatong Clinic</v>
      </c>
      <c r="K487" s="5" t="str">
        <f>'Cleaned Data'!E487</f>
        <v>Lindiwe Pretorius</v>
      </c>
      <c r="L487" s="6">
        <f>'Cleaned Data'!F487</f>
        <v>107000000000</v>
      </c>
      <c r="M487" s="4">
        <f>'Cleaned Data'!G487</f>
        <v>37073</v>
      </c>
      <c r="N487" s="5" t="str">
        <f>'Cleaned Data'!H487</f>
        <v>Female</v>
      </c>
      <c r="O487" s="8" t="str">
        <f>'Cleaned Data'!I487</f>
        <v>None</v>
      </c>
      <c r="P487" s="5" t="str">
        <f>'Cleaned Data'!J487</f>
        <v>Ward 13</v>
      </c>
      <c r="Q487" s="5" t="str">
        <f t="shared" si="55"/>
        <v>Formal Settlement</v>
      </c>
      <c r="R487" s="5" t="str">
        <f>'Cleaned Data'!K487</f>
        <v>None</v>
      </c>
      <c r="S487" s="5" t="str">
        <f>'Cleaned Data'!L487</f>
        <v>Incomplete - Missing ID Copy</v>
      </c>
      <c r="T487" s="5" t="str">
        <f>'Cleaned Data'!M487</f>
        <v>Resolved</v>
      </c>
      <c r="U487" s="5" t="str">
        <f>'Cleaned Data'!N487</f>
        <v>Q172</v>
      </c>
      <c r="V487" s="5" t="str">
        <f>'Cleaned Data'!O487</f>
        <v>Chris Meyer</v>
      </c>
      <c r="W487" s="4" t="str">
        <f>'Cleaned Data'!P487</f>
        <v>None</v>
      </c>
      <c r="X487" s="5" t="str">
        <f>'Cleaned Data'!Q487</f>
        <v>None</v>
      </c>
    </row>
    <row r="488" spans="1:24" x14ac:dyDescent="0.3">
      <c r="A488" s="5" t="str">
        <f>'Cleaned Data'!A488</f>
        <v>MUN-000600</v>
      </c>
      <c r="B488" s="4">
        <f>'Cleaned Data'!B488</f>
        <v>46302</v>
      </c>
      <c r="C488" s="6">
        <f t="shared" si="49"/>
        <v>7</v>
      </c>
      <c r="D488" s="6">
        <f t="shared" si="50"/>
        <v>10</v>
      </c>
      <c r="E488" s="6">
        <f t="shared" si="51"/>
        <v>2026</v>
      </c>
      <c r="F488" s="5" t="str">
        <f t="shared" si="52"/>
        <v>Municipal</v>
      </c>
      <c r="G488" s="5" t="str">
        <f>'Cleaned Data'!C488</f>
        <v>Municipal - Service Request</v>
      </c>
      <c r="H488" s="5" t="str">
        <f t="shared" si="53"/>
        <v xml:space="preserve"> Service Request</v>
      </c>
      <c r="I488" s="5" t="str">
        <f t="shared" si="54"/>
        <v>Emfuleni</v>
      </c>
      <c r="J488" s="5" t="str">
        <f>'Cleaned Data'!D488</f>
        <v>Emfuleni Municipal Office</v>
      </c>
      <c r="K488" s="5" t="str">
        <f>'Cleaned Data'!E488</f>
        <v>Dorah Mahlangu</v>
      </c>
      <c r="L488" s="6">
        <f>'Cleaned Data'!F488</f>
        <v>5310000000000</v>
      </c>
      <c r="M488" s="4">
        <f>'Cleaned Data'!G488</f>
        <v>19614</v>
      </c>
      <c r="N488" s="5" t="str">
        <f>'Cleaned Data'!H488</f>
        <v>Female</v>
      </c>
      <c r="O488" s="8" t="str">
        <f>'Cleaned Data'!I488</f>
        <v>None</v>
      </c>
      <c r="P488" s="5" t="str">
        <f>'Cleaned Data'!J488</f>
        <v>Ward 14</v>
      </c>
      <c r="Q488" s="5" t="str">
        <f t="shared" si="55"/>
        <v>Formal Settlement</v>
      </c>
      <c r="R488" s="5" t="str">
        <f>'Cleaned Data'!K488</f>
        <v>None</v>
      </c>
      <c r="S488" s="5" t="str">
        <f>'Cleaned Data'!L488</f>
        <v>Complete</v>
      </c>
      <c r="T488" s="5" t="str">
        <f>'Cleaned Data'!M488</f>
        <v>Captured</v>
      </c>
      <c r="U488" s="5" t="str">
        <f>'Cleaned Data'!N488</f>
        <v>Q123</v>
      </c>
      <c r="V488" s="5" t="str">
        <f>'Cleaned Data'!O488</f>
        <v>Zanele Sithole</v>
      </c>
      <c r="W488" s="4" t="str">
        <f>'Cleaned Data'!P488</f>
        <v>None</v>
      </c>
      <c r="X488" s="5" t="str">
        <f>'Cleaned Data'!Q488</f>
        <v>Client To Return With Proof Of Residence</v>
      </c>
    </row>
    <row r="489" spans="1:24" x14ac:dyDescent="0.3">
      <c r="A489" s="5" t="str">
        <f>'Cleaned Data'!A489</f>
        <v>DHA-000241</v>
      </c>
      <c r="B489" s="4">
        <f>'Cleaned Data'!B489</f>
        <v>46070</v>
      </c>
      <c r="C489" s="6">
        <f t="shared" si="49"/>
        <v>17</v>
      </c>
      <c r="D489" s="6">
        <f t="shared" si="50"/>
        <v>2</v>
      </c>
      <c r="E489" s="6">
        <f t="shared" si="51"/>
        <v>2026</v>
      </c>
      <c r="F489" s="5" t="str">
        <f t="shared" si="52"/>
        <v>Home Affairs</v>
      </c>
      <c r="G489" s="5" t="str">
        <f>'Cleaned Data'!C489</f>
        <v>Home Affairs - Passport Application</v>
      </c>
      <c r="H489" s="5" t="str">
        <f t="shared" si="53"/>
        <v xml:space="preserve"> Passport Application</v>
      </c>
      <c r="I489" s="5" t="str">
        <f t="shared" si="54"/>
        <v>Sasolburg</v>
      </c>
      <c r="J489" s="5" t="str">
        <f>'Cleaned Data'!D489</f>
        <v>Sasolburg Home Affairs</v>
      </c>
      <c r="K489" s="5" t="str">
        <f>'Cleaned Data'!E489</f>
        <v>Johannes Mokoena</v>
      </c>
      <c r="L489" s="6">
        <f>'Cleaned Data'!F489</f>
        <v>508000000000</v>
      </c>
      <c r="M489" s="4" t="str">
        <f>'Cleaned Data'!G489</f>
        <v>None</v>
      </c>
      <c r="N489" s="5" t="str">
        <f>'Cleaned Data'!H489</f>
        <v>Male</v>
      </c>
      <c r="O489" s="8" t="str">
        <f>'Cleaned Data'!I489</f>
        <v>081 827 6792</v>
      </c>
      <c r="P489" s="5" t="str">
        <f>'Cleaned Data'!J489</f>
        <v>Ward 20</v>
      </c>
      <c r="Q489" s="5" t="str">
        <f t="shared" si="55"/>
        <v>Formal Settlement</v>
      </c>
      <c r="R489" s="5" t="str">
        <f>'Cleaned Data'!K489</f>
        <v>None</v>
      </c>
      <c r="S489" s="5" t="str">
        <f>'Cleaned Data'!L489</f>
        <v>None</v>
      </c>
      <c r="T489" s="5" t="str">
        <f>'Cleaned Data'!M489</f>
        <v>Captured</v>
      </c>
      <c r="U489" s="5" t="str">
        <f>'Cleaned Data'!N489</f>
        <v>Q014</v>
      </c>
      <c r="V489" s="5" t="str">
        <f>'Cleaned Data'!O489</f>
        <v>Werner Nel</v>
      </c>
      <c r="W489" s="4" t="str">
        <f>'Cleaned Data'!P489</f>
        <v>None</v>
      </c>
      <c r="X489" s="5" t="str">
        <f>'Cleaned Data'!Q489</f>
        <v>Applicant Is A Minor, Guardian Present And Documented</v>
      </c>
    </row>
    <row r="490" spans="1:24" x14ac:dyDescent="0.3">
      <c r="A490" s="5" t="str">
        <f>'Cleaned Data'!A490</f>
        <v>MUN-000829</v>
      </c>
      <c r="B490" s="4">
        <f>'Cleaned Data'!B490</f>
        <v>46083</v>
      </c>
      <c r="C490" s="6">
        <f t="shared" si="49"/>
        <v>2</v>
      </c>
      <c r="D490" s="6">
        <f t="shared" si="50"/>
        <v>3</v>
      </c>
      <c r="E490" s="6">
        <f t="shared" si="51"/>
        <v>2026</v>
      </c>
      <c r="F490" s="5" t="str">
        <f t="shared" si="52"/>
        <v>Municipal</v>
      </c>
      <c r="G490" s="5" t="str">
        <f>'Cleaned Data'!C490</f>
        <v>Municipal - Account Query</v>
      </c>
      <c r="H490" s="5" t="str">
        <f t="shared" si="53"/>
        <v xml:space="preserve"> Account Query</v>
      </c>
      <c r="I490" s="5" t="str">
        <f t="shared" si="54"/>
        <v>Emfuleni</v>
      </c>
      <c r="J490" s="5" t="str">
        <f>'Cleaned Data'!D490</f>
        <v>Emfuleni Municipal Office</v>
      </c>
      <c r="K490" s="5" t="str">
        <f>'Cleaned Data'!E490</f>
        <v>Grace Fourie</v>
      </c>
      <c r="L490" s="6">
        <f>'Cleaned Data'!F490</f>
        <v>8800000000000</v>
      </c>
      <c r="M490" s="4">
        <f>'Cleaned Data'!G490</f>
        <v>32174</v>
      </c>
      <c r="N490" s="5" t="str">
        <f>'Cleaned Data'!H490</f>
        <v>Male</v>
      </c>
      <c r="O490" s="8" t="str">
        <f>'Cleaned Data'!I490</f>
        <v>081 316 7306</v>
      </c>
      <c r="P490" s="5" t="str">
        <f>'Cleaned Data'!J490</f>
        <v>Ward 17</v>
      </c>
      <c r="Q490" s="5" t="str">
        <f t="shared" si="55"/>
        <v>Formal Settlement</v>
      </c>
      <c r="R490" s="5" t="str">
        <f>'Cleaned Data'!K490</f>
        <v>None</v>
      </c>
      <c r="S490" s="5" t="str">
        <f>'Cleaned Data'!L490</f>
        <v>Complete</v>
      </c>
      <c r="T490" s="5" t="str">
        <f>'Cleaned Data'!M490</f>
        <v>Captured</v>
      </c>
      <c r="U490" s="5" t="str">
        <f>'Cleaned Data'!N490</f>
        <v>Q183</v>
      </c>
      <c r="V490" s="5" t="str">
        <f>'Cleaned Data'!O490</f>
        <v>Marius Nel</v>
      </c>
      <c r="W490" s="4" t="str">
        <f>'Cleaned Data'!P490</f>
        <v>None</v>
      </c>
      <c r="X490" s="5" t="str">
        <f>'Cleaned Data'!Q490</f>
        <v>Duplicate Application Found On System - Flagged</v>
      </c>
    </row>
    <row r="491" spans="1:24" x14ac:dyDescent="0.3">
      <c r="A491" s="5" t="str">
        <f>'Cleaned Data'!A491</f>
        <v>DHA-000311</v>
      </c>
      <c r="B491" s="4" t="str">
        <f>'Cleaned Data'!B491</f>
        <v>None</v>
      </c>
      <c r="C491" s="6" t="str">
        <f t="shared" si="49"/>
        <v>None</v>
      </c>
      <c r="D491" s="6" t="str">
        <f t="shared" si="50"/>
        <v>None</v>
      </c>
      <c r="E491" s="6" t="str">
        <f t="shared" si="51"/>
        <v>None</v>
      </c>
      <c r="F491" s="5" t="str">
        <f t="shared" si="52"/>
        <v>Home Affairs</v>
      </c>
      <c r="G491" s="5" t="str">
        <f>'Cleaned Data'!C491</f>
        <v>Home Affairs - ID Application</v>
      </c>
      <c r="H491" s="5" t="str">
        <f t="shared" si="53"/>
        <v xml:space="preserve"> ID Application</v>
      </c>
      <c r="I491" s="5" t="str">
        <f t="shared" si="54"/>
        <v>Sharpeville</v>
      </c>
      <c r="J491" s="5" t="str">
        <f>'Cleaned Data'!D491</f>
        <v>Sharpeville Clinic</v>
      </c>
      <c r="K491" s="5" t="str">
        <f>'Cleaned Data'!E491</f>
        <v>Sizwe Sithole</v>
      </c>
      <c r="L491" s="6">
        <f>'Cleaned Data'!F491</f>
        <v>6510000000000</v>
      </c>
      <c r="M491" s="4">
        <f>'Cleaned Data'!G491</f>
        <v>24033</v>
      </c>
      <c r="N491" s="5" t="str">
        <f>'Cleaned Data'!H491</f>
        <v>Male</v>
      </c>
      <c r="O491" s="8" t="str">
        <f>'Cleaned Data'!I491</f>
        <v>064 306 6196</v>
      </c>
      <c r="P491" s="5" t="str">
        <f>'Cleaned Data'!J491</f>
        <v>Ward 14</v>
      </c>
      <c r="Q491" s="5" t="str">
        <f t="shared" si="55"/>
        <v>Formal Settlement</v>
      </c>
      <c r="R491" s="5" t="str">
        <f>'Cleaned Data'!K491</f>
        <v>None</v>
      </c>
      <c r="S491" s="5" t="str">
        <f>'Cleaned Data'!L491</f>
        <v>Incomplete - Missing Proof Of Residence</v>
      </c>
      <c r="T491" s="5" t="str">
        <f>'Cleaned Data'!M491</f>
        <v>None</v>
      </c>
      <c r="U491" s="5" t="str">
        <f>'Cleaned Data'!N491</f>
        <v>Q146</v>
      </c>
      <c r="V491" s="5" t="str">
        <f>'Cleaned Data'!O491</f>
        <v>Chris Swart</v>
      </c>
      <c r="W491" s="4" t="str">
        <f>'Cleaned Data'!P491</f>
        <v>None</v>
      </c>
      <c r="X491" s="5" t="str">
        <f>'Cleaned Data'!Q491</f>
        <v>Grant Payment Query - Referred To Sassa Call Centre</v>
      </c>
    </row>
    <row r="492" spans="1:24" x14ac:dyDescent="0.3">
      <c r="A492" s="5" t="str">
        <f>'Cleaned Data'!A492</f>
        <v>MUN-000473</v>
      </c>
      <c r="B492" s="4">
        <f>'Cleaned Data'!B492</f>
        <v>46136</v>
      </c>
      <c r="C492" s="6">
        <f t="shared" si="49"/>
        <v>24</v>
      </c>
      <c r="D492" s="6">
        <f t="shared" si="50"/>
        <v>4</v>
      </c>
      <c r="E492" s="6">
        <f t="shared" si="51"/>
        <v>2026</v>
      </c>
      <c r="F492" s="5" t="str">
        <f t="shared" si="52"/>
        <v>Municipal</v>
      </c>
      <c r="G492" s="5" t="str">
        <f>'Cleaned Data'!C492</f>
        <v>Municipal - Account Query</v>
      </c>
      <c r="H492" s="5" t="str">
        <f t="shared" si="53"/>
        <v xml:space="preserve"> Account Query</v>
      </c>
      <c r="I492" s="5" t="str">
        <f t="shared" si="54"/>
        <v>Sasolburg</v>
      </c>
      <c r="J492" s="5" t="str">
        <f>'Cleaned Data'!D492</f>
        <v>Sasolburg Home Affairs</v>
      </c>
      <c r="K492" s="5" t="str">
        <f>'Cleaned Data'!E492</f>
        <v>Sizwe Sithole</v>
      </c>
      <c r="L492" s="6" t="str">
        <f>'Cleaned Data'!F492</f>
        <v>None</v>
      </c>
      <c r="M492" s="4">
        <f>'Cleaned Data'!G492</f>
        <v>34145</v>
      </c>
      <c r="N492" s="5" t="str">
        <f>'Cleaned Data'!H492</f>
        <v>Female</v>
      </c>
      <c r="O492" s="8" t="str">
        <f>'Cleaned Data'!I492</f>
        <v>064 504 3369</v>
      </c>
      <c r="P492" s="5" t="str">
        <f>'Cleaned Data'!J492</f>
        <v>Ward 23</v>
      </c>
      <c r="Q492" s="5" t="str">
        <f t="shared" si="55"/>
        <v>Formal Settlement</v>
      </c>
      <c r="R492" s="5" t="str">
        <f>'Cleaned Data'!K492</f>
        <v>None</v>
      </c>
      <c r="S492" s="5" t="str">
        <f>'Cleaned Data'!L492</f>
        <v>Approved</v>
      </c>
      <c r="T492" s="5" t="str">
        <f>'Cleaned Data'!M492</f>
        <v>Captured</v>
      </c>
      <c r="U492" s="5" t="str">
        <f>'Cleaned Data'!N492</f>
        <v>Q299</v>
      </c>
      <c r="V492" s="5" t="str">
        <f>'Cleaned Data'!O492</f>
        <v>Palesa Meyer</v>
      </c>
      <c r="W492" s="4" t="str">
        <f>'Cleaned Data'!P492</f>
        <v>None</v>
      </c>
      <c r="X492" s="5" t="str">
        <f>'Cleaned Data'!Q492</f>
        <v>System Offline - Captured Manually, Will Upload Later</v>
      </c>
    </row>
    <row r="493" spans="1:24" x14ac:dyDescent="0.3">
      <c r="A493" s="5" t="str">
        <f>'Cleaned Data'!A493</f>
        <v>DHA-000054</v>
      </c>
      <c r="B493" s="4">
        <f>'Cleaned Data'!B493</f>
        <v>46185</v>
      </c>
      <c r="C493" s="6">
        <f t="shared" si="49"/>
        <v>12</v>
      </c>
      <c r="D493" s="6">
        <f t="shared" si="50"/>
        <v>6</v>
      </c>
      <c r="E493" s="6">
        <f t="shared" si="51"/>
        <v>2026</v>
      </c>
      <c r="F493" s="5" t="str">
        <f t="shared" si="52"/>
        <v>Home Affairs</v>
      </c>
      <c r="G493" s="5" t="str">
        <f>'Cleaned Data'!C493</f>
        <v>Home Affairs - ID Application</v>
      </c>
      <c r="H493" s="5" t="str">
        <f t="shared" si="53"/>
        <v xml:space="preserve"> ID Application</v>
      </c>
      <c r="I493" s="5" t="str">
        <f t="shared" si="54"/>
        <v>Evaton</v>
      </c>
      <c r="J493" s="5" t="str">
        <f>'Cleaned Data'!D493</f>
        <v>Evaton Sassa Office</v>
      </c>
      <c r="K493" s="5" t="str">
        <f>'Cleaned Data'!E493</f>
        <v>Thabo Khumalo</v>
      </c>
      <c r="L493" s="6">
        <f>'Cleaned Data'!F493</f>
        <v>5210000000000</v>
      </c>
      <c r="M493" s="4">
        <f>'Cleaned Data'!G493</f>
        <v>19270</v>
      </c>
      <c r="N493" s="5" t="str">
        <f>'Cleaned Data'!H493</f>
        <v>Male</v>
      </c>
      <c r="O493" s="8" t="str">
        <f>'Cleaned Data'!I493</f>
        <v>076 359 0264</v>
      </c>
      <c r="P493" s="5" t="str">
        <f>'Cleaned Data'!J493</f>
        <v>Ward 2</v>
      </c>
      <c r="Q493" s="5" t="str">
        <f t="shared" si="55"/>
        <v>Formal Settlement</v>
      </c>
      <c r="R493" s="5" t="str">
        <f>'Cleaned Data'!K493</f>
        <v>None</v>
      </c>
      <c r="S493" s="5" t="str">
        <f>'Cleaned Data'!L493</f>
        <v>Rejected</v>
      </c>
      <c r="T493" s="5" t="str">
        <f>'Cleaned Data'!M493</f>
        <v>None</v>
      </c>
      <c r="U493" s="5" t="str">
        <f>'Cleaned Data'!N493</f>
        <v>Q269</v>
      </c>
      <c r="V493" s="5" t="str">
        <f>'Cleaned Data'!O493</f>
        <v>Palesa Khumalo</v>
      </c>
      <c r="W493" s="4" t="str">
        <f>'Cleaned Data'!P493</f>
        <v>None</v>
      </c>
      <c r="X493" s="5" t="str">
        <f>'Cleaned Data'!Q493</f>
        <v>Incorrect ID Number Provided Initially, Corrected</v>
      </c>
    </row>
    <row r="494" spans="1:24" x14ac:dyDescent="0.3">
      <c r="A494" s="5" t="str">
        <f>'Cleaned Data'!A494</f>
        <v>DHA-000347</v>
      </c>
      <c r="B494" s="4">
        <f>'Cleaned Data'!B494</f>
        <v>46112</v>
      </c>
      <c r="C494" s="6">
        <f t="shared" si="49"/>
        <v>31</v>
      </c>
      <c r="D494" s="6">
        <f t="shared" si="50"/>
        <v>3</v>
      </c>
      <c r="E494" s="6">
        <f t="shared" si="51"/>
        <v>2026</v>
      </c>
      <c r="F494" s="5" t="str">
        <f t="shared" si="52"/>
        <v>Home Affairs</v>
      </c>
      <c r="G494" s="5" t="str">
        <f>'Cleaned Data'!C494</f>
        <v>Home Affairs - ID Application</v>
      </c>
      <c r="H494" s="5" t="str">
        <f t="shared" si="53"/>
        <v xml:space="preserve"> ID Application</v>
      </c>
      <c r="I494" s="5" t="str">
        <f t="shared" si="54"/>
        <v>Evaton</v>
      </c>
      <c r="J494" s="5" t="str">
        <f>'Cleaned Data'!D494</f>
        <v>Evaton Sassa Office</v>
      </c>
      <c r="K494" s="5" t="str">
        <f>'Cleaned Data'!E494</f>
        <v>Sizwe Dlamini</v>
      </c>
      <c r="L494" s="6">
        <f>'Cleaned Data'!F494</f>
        <v>8410000000000</v>
      </c>
      <c r="M494" s="4">
        <f>'Cleaned Data'!G494</f>
        <v>30980</v>
      </c>
      <c r="N494" s="5" t="str">
        <f>'Cleaned Data'!H494</f>
        <v>Male</v>
      </c>
      <c r="O494" s="8" t="str">
        <f>'Cleaned Data'!I494</f>
        <v>None</v>
      </c>
      <c r="P494" s="5" t="str">
        <f>'Cleaned Data'!J494</f>
        <v>Ward 10</v>
      </c>
      <c r="Q494" s="5" t="str">
        <f t="shared" si="55"/>
        <v>Formal Settlement</v>
      </c>
      <c r="R494" s="5" t="str">
        <f>'Cleaned Data'!K494</f>
        <v>None</v>
      </c>
      <c r="S494" s="5" t="str">
        <f>'Cleaned Data'!L494</f>
        <v>Rejected</v>
      </c>
      <c r="T494" s="5" t="str">
        <f>'Cleaned Data'!M494</f>
        <v>Re-opened</v>
      </c>
      <c r="U494" s="5" t="str">
        <f>'Cleaned Data'!N494</f>
        <v>Q240</v>
      </c>
      <c r="V494" s="5" t="str">
        <f>'Cleaned Data'!O494</f>
        <v>Deon Mahlangu</v>
      </c>
      <c r="W494" s="4" t="str">
        <f>'Cleaned Data'!P494</f>
        <v>None</v>
      </c>
      <c r="X494" s="5" t="str">
        <f>'Cleaned Data'!Q494</f>
        <v>Incorrect ID Number Provided Initially, Corrected</v>
      </c>
    </row>
    <row r="495" spans="1:24" x14ac:dyDescent="0.3">
      <c r="A495" s="5" t="str">
        <f>'Cleaned Data'!A495</f>
        <v>DHA-000750</v>
      </c>
      <c r="B495" s="4">
        <f>'Cleaned Data'!B495</f>
        <v>46028</v>
      </c>
      <c r="C495" s="6">
        <f t="shared" si="49"/>
        <v>6</v>
      </c>
      <c r="D495" s="6">
        <f t="shared" si="50"/>
        <v>1</v>
      </c>
      <c r="E495" s="6">
        <f t="shared" si="51"/>
        <v>2026</v>
      </c>
      <c r="F495" s="5" t="str">
        <f t="shared" si="52"/>
        <v>Home Affairs</v>
      </c>
      <c r="G495" s="5" t="str">
        <f>'Cleaned Data'!C495</f>
        <v>Home Affairs - ID Application</v>
      </c>
      <c r="H495" s="5" t="str">
        <f t="shared" si="53"/>
        <v xml:space="preserve"> ID Application</v>
      </c>
      <c r="I495" s="5" t="str">
        <f t="shared" si="54"/>
        <v>Meyerton</v>
      </c>
      <c r="J495" s="5" t="str">
        <f>'Cleaned Data'!D495</f>
        <v>Meyerton Municipal Office</v>
      </c>
      <c r="K495" s="5" t="str">
        <f>'Cleaned Data'!E495</f>
        <v>Marie Botha</v>
      </c>
      <c r="L495" s="6">
        <f>'Cleaned Data'!F495</f>
        <v>212000000000</v>
      </c>
      <c r="M495" s="4">
        <f>'Cleaned Data'!G495</f>
        <v>37613</v>
      </c>
      <c r="N495" s="5" t="str">
        <f>'Cleaned Data'!H495</f>
        <v>Male</v>
      </c>
      <c r="O495" s="8" t="str">
        <f>'Cleaned Data'!I495</f>
        <v>084 258 9061</v>
      </c>
      <c r="P495" s="5" t="str">
        <f>'Cleaned Data'!J495</f>
        <v>Ward 24</v>
      </c>
      <c r="Q495" s="5" t="str">
        <f t="shared" si="55"/>
        <v>Formal Settlement</v>
      </c>
      <c r="R495" s="5" t="str">
        <f>'Cleaned Data'!K495</f>
        <v>None</v>
      </c>
      <c r="S495" s="5" t="str">
        <f>'Cleaned Data'!L495</f>
        <v>Approved</v>
      </c>
      <c r="T495" s="5" t="str">
        <f>'Cleaned Data'!M495</f>
        <v>Awaiting Documents</v>
      </c>
      <c r="U495" s="5" t="str">
        <f>'Cleaned Data'!N495</f>
        <v>Q141</v>
      </c>
      <c r="V495" s="5" t="str">
        <f>'Cleaned Data'!O495</f>
        <v>Busisiwe Khumalo</v>
      </c>
      <c r="W495" s="4" t="str">
        <f>'Cleaned Data'!P495</f>
        <v>None</v>
      </c>
      <c r="X495" s="5" t="str">
        <f>'Cleaned Data'!Q495</f>
        <v>Biometric Capture Failed, Rescheduled</v>
      </c>
    </row>
    <row r="496" spans="1:24" x14ac:dyDescent="0.3">
      <c r="A496" s="5" t="str">
        <f>'Cleaned Data'!A496</f>
        <v>CLN-000395</v>
      </c>
      <c r="B496" s="4">
        <f>'Cleaned Data'!B496</f>
        <v>46165</v>
      </c>
      <c r="C496" s="6">
        <f t="shared" si="49"/>
        <v>23</v>
      </c>
      <c r="D496" s="6">
        <f t="shared" si="50"/>
        <v>5</v>
      </c>
      <c r="E496" s="6">
        <f t="shared" si="51"/>
        <v>2026</v>
      </c>
      <c r="F496" s="5" t="str">
        <f t="shared" si="52"/>
        <v>Clinic</v>
      </c>
      <c r="G496" s="5" t="str">
        <f>'Cleaned Data'!C496</f>
        <v>Clinic - General Consultation</v>
      </c>
      <c r="H496" s="5" t="str">
        <f t="shared" si="53"/>
        <v xml:space="preserve"> General Consultation</v>
      </c>
      <c r="I496" s="5" t="str">
        <f t="shared" si="54"/>
        <v>Emfuleni</v>
      </c>
      <c r="J496" s="5" t="str">
        <f>'Cleaned Data'!D496</f>
        <v>Emfuleni Municipal Office</v>
      </c>
      <c r="K496" s="5" t="str">
        <f>'Cleaned Data'!E496</f>
        <v>None</v>
      </c>
      <c r="L496" s="6">
        <f>'Cleaned Data'!F496</f>
        <v>7010000000000</v>
      </c>
      <c r="M496" s="4">
        <f>'Cleaned Data'!G496</f>
        <v>25898</v>
      </c>
      <c r="N496" s="5" t="str">
        <f>'Cleaned Data'!H496</f>
        <v>Male</v>
      </c>
      <c r="O496" s="8" t="str">
        <f>'Cleaned Data'!I496</f>
        <v>None</v>
      </c>
      <c r="P496" s="5" t="str">
        <f>'Cleaned Data'!J496</f>
        <v>Ward 3</v>
      </c>
      <c r="Q496" s="5" t="str">
        <f t="shared" si="55"/>
        <v>Formal Settlement</v>
      </c>
      <c r="R496" s="5" t="str">
        <f>'Cleaned Data'!K496</f>
        <v>None</v>
      </c>
      <c r="S496" s="5" t="str">
        <f>'Cleaned Data'!L496</f>
        <v>None</v>
      </c>
      <c r="T496" s="5" t="str">
        <f>'Cleaned Data'!M496</f>
        <v>Awaiting Documents</v>
      </c>
      <c r="U496" s="5" t="str">
        <f>'Cleaned Data'!N496</f>
        <v>Q069</v>
      </c>
      <c r="V496" s="5" t="str">
        <f>'Cleaned Data'!O496</f>
        <v>Deon Radebe</v>
      </c>
      <c r="W496" s="4" t="str">
        <f>'Cleaned Data'!P496</f>
        <v>None</v>
      </c>
      <c r="X496" s="5" t="str">
        <f>'Cleaned Data'!Q496</f>
        <v>Duplicate Application Found On System - Flagged</v>
      </c>
    </row>
    <row r="497" spans="1:24" x14ac:dyDescent="0.3">
      <c r="A497" s="5" t="str">
        <f>'Cleaned Data'!A497</f>
        <v>DHA-000688</v>
      </c>
      <c r="B497" s="4">
        <f>'Cleaned Data'!B497</f>
        <v>46166</v>
      </c>
      <c r="C497" s="6">
        <f t="shared" si="49"/>
        <v>24</v>
      </c>
      <c r="D497" s="6">
        <f t="shared" si="50"/>
        <v>5</v>
      </c>
      <c r="E497" s="6">
        <f t="shared" si="51"/>
        <v>2026</v>
      </c>
      <c r="F497" s="5" t="str">
        <f t="shared" si="52"/>
        <v>Home Affairs</v>
      </c>
      <c r="G497" s="5" t="str">
        <f>'Cleaned Data'!C497</f>
        <v>Home Affairs - Birth Certificate</v>
      </c>
      <c r="H497" s="5" t="str">
        <f t="shared" si="53"/>
        <v xml:space="preserve"> Birth Certificate</v>
      </c>
      <c r="I497" s="5" t="str">
        <f t="shared" si="54"/>
        <v>Sharpeville</v>
      </c>
      <c r="J497" s="5" t="str">
        <f>'Cleaned Data'!D497</f>
        <v>Sharpeville Clinic</v>
      </c>
      <c r="K497" s="5" t="str">
        <f>'Cleaned Data'!E497</f>
        <v>Refilwe Botha</v>
      </c>
      <c r="L497" s="6">
        <f>'Cleaned Data'!F497</f>
        <v>54081285911</v>
      </c>
      <c r="M497" s="4">
        <f>'Cleaned Data'!G497</f>
        <v>19948</v>
      </c>
      <c r="N497" s="5" t="str">
        <f>'Cleaned Data'!H497</f>
        <v>Male</v>
      </c>
      <c r="O497" s="8" t="str">
        <f>'Cleaned Data'!I497</f>
        <v>074 123 3342</v>
      </c>
      <c r="P497" s="5" t="str">
        <f>'Cleaned Data'!J497</f>
        <v>Ward 4</v>
      </c>
      <c r="Q497" s="5" t="str">
        <f t="shared" si="55"/>
        <v>Formal Settlement</v>
      </c>
      <c r="R497" s="5" t="str">
        <f>'Cleaned Data'!K497</f>
        <v>None</v>
      </c>
      <c r="S497" s="5" t="str">
        <f>'Cleaned Data'!L497</f>
        <v>Rejected</v>
      </c>
      <c r="T497" s="5" t="str">
        <f>'Cleaned Data'!M497</f>
        <v>Awaiting Documents</v>
      </c>
      <c r="U497" s="5" t="str">
        <f>'Cleaned Data'!N497</f>
        <v>Q261</v>
      </c>
      <c r="V497" s="5" t="str">
        <f>'Cleaned Data'!O497</f>
        <v>Chris Nel</v>
      </c>
      <c r="W497" s="4" t="str">
        <f>'Cleaned Data'!P497</f>
        <v>None</v>
      </c>
      <c r="X497" s="5" t="str">
        <f>'Cleaned Data'!Q497</f>
        <v>Grant Payment Query - Referred To Sassa Call Centre</v>
      </c>
    </row>
    <row r="498" spans="1:24" x14ac:dyDescent="0.3">
      <c r="A498" s="5" t="str">
        <f>'Cleaned Data'!A498</f>
        <v>MUN-000440</v>
      </c>
      <c r="B498" s="4">
        <f>'Cleaned Data'!B498</f>
        <v>46117</v>
      </c>
      <c r="C498" s="6">
        <f t="shared" si="49"/>
        <v>5</v>
      </c>
      <c r="D498" s="6">
        <f t="shared" si="50"/>
        <v>4</v>
      </c>
      <c r="E498" s="6">
        <f t="shared" si="51"/>
        <v>2026</v>
      </c>
      <c r="F498" s="5" t="str">
        <f t="shared" si="52"/>
        <v>Municipal</v>
      </c>
      <c r="G498" s="5" t="str">
        <f>'Cleaned Data'!C498</f>
        <v>Municipal - Account Query</v>
      </c>
      <c r="H498" s="5" t="str">
        <f t="shared" si="53"/>
        <v xml:space="preserve"> Account Query</v>
      </c>
      <c r="I498" s="5" t="str">
        <f t="shared" si="54"/>
        <v>Vanderbijlpark</v>
      </c>
      <c r="J498" s="5" t="str">
        <f>'Cleaned Data'!D498</f>
        <v>Vanderbijlpark Home Affairs</v>
      </c>
      <c r="K498" s="5" t="str">
        <f>'Cleaned Data'!E498</f>
        <v>Lindiwe Radebe</v>
      </c>
      <c r="L498" s="6">
        <f>'Cleaned Data'!F498</f>
        <v>5300000000000</v>
      </c>
      <c r="M498" s="4">
        <f>'Cleaned Data'!G498</f>
        <v>19385</v>
      </c>
      <c r="N498" s="5" t="str">
        <f>'Cleaned Data'!H498</f>
        <v>Female</v>
      </c>
      <c r="O498" s="8" t="str">
        <f>'Cleaned Data'!I498</f>
        <v>075 708 8894</v>
      </c>
      <c r="P498" s="5" t="str">
        <f>'Cleaned Data'!J498</f>
        <v>Ward 9</v>
      </c>
      <c r="Q498" s="5" t="str">
        <f t="shared" si="55"/>
        <v>Formal Settlement</v>
      </c>
      <c r="R498" s="5" t="str">
        <f>'Cleaned Data'!K498</f>
        <v>None</v>
      </c>
      <c r="S498" s="5" t="str">
        <f>'Cleaned Data'!L498</f>
        <v>Awaiting Home Affairs Confirmation</v>
      </c>
      <c r="T498" s="5" t="str">
        <f>'Cleaned Data'!M498</f>
        <v>None</v>
      </c>
      <c r="U498" s="5" t="str">
        <f>'Cleaned Data'!N498</f>
        <v>None</v>
      </c>
      <c r="V498" s="5" t="str">
        <f>'Cleaned Data'!O498</f>
        <v>Busisiwe Radebe</v>
      </c>
      <c r="W498" s="4">
        <f>'Cleaned Data'!P498</f>
        <v>46239</v>
      </c>
      <c r="X498" s="5" t="str">
        <f>'Cleaned Data'!Q498</f>
        <v>Home Affairs System Down For Maintenance During Visit</v>
      </c>
    </row>
    <row r="499" spans="1:24" x14ac:dyDescent="0.3">
      <c r="A499" s="5" t="str">
        <f>'Cleaned Data'!A499</f>
        <v>SASSA-000516</v>
      </c>
      <c r="B499" s="4">
        <f>'Cleaned Data'!B499</f>
        <v>45989</v>
      </c>
      <c r="C499" s="6">
        <f t="shared" si="49"/>
        <v>28</v>
      </c>
      <c r="D499" s="6">
        <f t="shared" si="50"/>
        <v>11</v>
      </c>
      <c r="E499" s="6">
        <f t="shared" si="51"/>
        <v>2025</v>
      </c>
      <c r="F499" s="5" t="str">
        <f t="shared" si="52"/>
        <v>SASSA</v>
      </c>
      <c r="G499" s="5" t="str">
        <f>'Cleaned Data'!C499</f>
        <v>SASSA - Grant Application</v>
      </c>
      <c r="H499" s="5" t="str">
        <f t="shared" si="53"/>
        <v xml:space="preserve"> Grant Application</v>
      </c>
      <c r="I499" s="5" t="str">
        <f t="shared" si="54"/>
        <v>Three Rivers</v>
      </c>
      <c r="J499" s="5" t="str">
        <f>'Cleaned Data'!D499</f>
        <v>Three Rivers Clinic</v>
      </c>
      <c r="K499" s="5" t="str">
        <f>'Cleaned Data'!E499</f>
        <v>Grace Molefe</v>
      </c>
      <c r="L499" s="6">
        <f>'Cleaned Data'!F499</f>
        <v>2310000000000</v>
      </c>
      <c r="M499" s="4">
        <f>'Cleaned Data'!G499</f>
        <v>45132</v>
      </c>
      <c r="N499" s="5" t="str">
        <f>'Cleaned Data'!H499</f>
        <v>Female</v>
      </c>
      <c r="O499" s="8" t="str">
        <f>'Cleaned Data'!I499</f>
        <v>084 693 6157</v>
      </c>
      <c r="P499" s="5" t="str">
        <f>'Cleaned Data'!J499</f>
        <v>Ward 1</v>
      </c>
      <c r="Q499" s="5" t="str">
        <f t="shared" si="55"/>
        <v>Formal Settlement</v>
      </c>
      <c r="R499" s="5" t="str">
        <f>'Cleaned Data'!K499</f>
        <v>None</v>
      </c>
      <c r="S499" s="5" t="str">
        <f>'Cleaned Data'!L499</f>
        <v>Incomplete - Missing ID Copy</v>
      </c>
      <c r="T499" s="5" t="str">
        <f>'Cleaned Data'!M499</f>
        <v>Escalated</v>
      </c>
      <c r="U499" s="5" t="str">
        <f>'Cleaned Data'!N499</f>
        <v>Q097</v>
      </c>
      <c r="V499" s="5" t="str">
        <f>'Cleaned Data'!O499</f>
        <v>Refilwe Nel</v>
      </c>
      <c r="W499" s="4">
        <f>'Cleaned Data'!P499</f>
        <v>46010</v>
      </c>
      <c r="X499" s="5" t="str">
        <f>'Cleaned Data'!Q499</f>
        <v>System Offline - Captured Manually, Will Upload Later</v>
      </c>
    </row>
    <row r="500" spans="1:24" x14ac:dyDescent="0.3">
      <c r="A500" s="5" t="str">
        <f>'Cleaned Data'!A500</f>
        <v>DHA-000387</v>
      </c>
      <c r="B500" s="4">
        <f>'Cleaned Data'!B500</f>
        <v>46044</v>
      </c>
      <c r="C500" s="6">
        <f t="shared" si="49"/>
        <v>22</v>
      </c>
      <c r="D500" s="6">
        <f t="shared" si="50"/>
        <v>1</v>
      </c>
      <c r="E500" s="6">
        <f t="shared" si="51"/>
        <v>2026</v>
      </c>
      <c r="F500" s="5" t="str">
        <f t="shared" si="52"/>
        <v>Home Affairs</v>
      </c>
      <c r="G500" s="5" t="str">
        <f>'Cleaned Data'!C500</f>
        <v>Home Affairs - Death Certificate</v>
      </c>
      <c r="H500" s="5" t="str">
        <f t="shared" si="53"/>
        <v xml:space="preserve"> Death Certificate</v>
      </c>
      <c r="I500" s="5" t="str">
        <f t="shared" si="54"/>
        <v>Sasolburg</v>
      </c>
      <c r="J500" s="5" t="str">
        <f>'Cleaned Data'!D500</f>
        <v>Sasolburg Home Affairs</v>
      </c>
      <c r="K500" s="5" t="str">
        <f>'Cleaned Data'!E500</f>
        <v>Marie Dlamini</v>
      </c>
      <c r="L500" s="6">
        <f>'Cleaned Data'!F500</f>
        <v>7910000000000</v>
      </c>
      <c r="M500" s="4">
        <f>'Cleaned Data'!G500</f>
        <v>28994</v>
      </c>
      <c r="N500" s="5" t="str">
        <f>'Cleaned Data'!H500</f>
        <v>Female</v>
      </c>
      <c r="O500" s="8" t="str">
        <f>'Cleaned Data'!I500</f>
        <v>083 683 7266</v>
      </c>
      <c r="P500" s="5" t="str">
        <f>'Cleaned Data'!J500</f>
        <v>Ward 5</v>
      </c>
      <c r="Q500" s="5" t="str">
        <f t="shared" si="55"/>
        <v>Formal Settlement</v>
      </c>
      <c r="R500" s="5" t="str">
        <f>'Cleaned Data'!K500</f>
        <v>None</v>
      </c>
      <c r="S500" s="5" t="str">
        <f>'Cleaned Data'!L500</f>
        <v>Pending Verification</v>
      </c>
      <c r="T500" s="5" t="str">
        <f>'Cleaned Data'!M500</f>
        <v>Captured</v>
      </c>
      <c r="U500" s="5" t="str">
        <f>'Cleaned Data'!N500</f>
        <v>Q048</v>
      </c>
      <c r="V500" s="5" t="str">
        <f>'Cleaned Data'!O500</f>
        <v>Werner Swart</v>
      </c>
      <c r="W500" s="4">
        <f>'Cleaned Data'!P500</f>
        <v>46074</v>
      </c>
      <c r="X500" s="5" t="str">
        <f>'Cleaned Data'!Q500</f>
        <v>None</v>
      </c>
    </row>
    <row r="501" spans="1:24" x14ac:dyDescent="0.3">
      <c r="A501" s="5" t="str">
        <f>'Cleaned Data'!A501</f>
        <v>CLN-000106</v>
      </c>
      <c r="B501" s="4">
        <f>'Cleaned Data'!B501</f>
        <v>46087</v>
      </c>
      <c r="C501" s="6">
        <f t="shared" si="49"/>
        <v>6</v>
      </c>
      <c r="D501" s="6">
        <f t="shared" si="50"/>
        <v>3</v>
      </c>
      <c r="E501" s="6">
        <f t="shared" si="51"/>
        <v>2026</v>
      </c>
      <c r="F501" s="5" t="str">
        <f t="shared" si="52"/>
        <v>Clinic</v>
      </c>
      <c r="G501" s="5" t="str">
        <f>'Cleaned Data'!C501</f>
        <v>Clinic - Chronic Medication Collection</v>
      </c>
      <c r="H501" s="5" t="str">
        <f t="shared" si="53"/>
        <v xml:space="preserve"> Chronic Medication Collection</v>
      </c>
      <c r="I501" s="5" t="str">
        <f t="shared" si="54"/>
        <v>Vanderbijlpark</v>
      </c>
      <c r="J501" s="5" t="str">
        <f>'Cleaned Data'!D501</f>
        <v>Vanderbijlpark Home Affairs</v>
      </c>
      <c r="K501" s="5" t="str">
        <f>'Cleaned Data'!E501</f>
        <v>Anna Radebe</v>
      </c>
      <c r="L501" s="6">
        <f>'Cleaned Data'!F501</f>
        <v>4710000000000</v>
      </c>
      <c r="M501" s="4">
        <f>'Cleaned Data'!G501</f>
        <v>17367</v>
      </c>
      <c r="N501" s="5" t="str">
        <f>'Cleaned Data'!H501</f>
        <v>Male</v>
      </c>
      <c r="O501" s="8" t="str">
        <f>'Cleaned Data'!I501</f>
        <v>None</v>
      </c>
      <c r="P501" s="5" t="str">
        <f>'Cleaned Data'!J501</f>
        <v>Ward 21</v>
      </c>
      <c r="Q501" s="5" t="str">
        <f t="shared" si="55"/>
        <v>Formal Settlement</v>
      </c>
      <c r="R501" s="5" t="str">
        <f>'Cleaned Data'!K501</f>
        <v>None</v>
      </c>
      <c r="S501" s="5" t="str">
        <f>'Cleaned Data'!L501</f>
        <v>Pending Verification</v>
      </c>
      <c r="T501" s="5" t="str">
        <f>'Cleaned Data'!M501</f>
        <v>Pending</v>
      </c>
      <c r="U501" s="5" t="str">
        <f>'Cleaned Data'!N501</f>
        <v>Q205</v>
      </c>
      <c r="V501" s="5" t="str">
        <f>'Cleaned Data'!O501</f>
        <v>Lerato Meyer</v>
      </c>
      <c r="W501" s="4">
        <f>'Cleaned Data'!P501</f>
        <v>46095</v>
      </c>
      <c r="X501" s="5" t="str">
        <f>'Cleaned Data'!Q501</f>
        <v>Applicant Is A Minor, Guardian Present And Documented</v>
      </c>
    </row>
    <row r="502" spans="1:24" x14ac:dyDescent="0.3">
      <c r="A502" s="5" t="str">
        <f>'Cleaned Data'!A502</f>
        <v>CLN-000286</v>
      </c>
      <c r="B502" s="4">
        <f>'Cleaned Data'!B502</f>
        <v>46017</v>
      </c>
      <c r="C502" s="6">
        <f t="shared" si="49"/>
        <v>26</v>
      </c>
      <c r="D502" s="6">
        <f t="shared" si="50"/>
        <v>12</v>
      </c>
      <c r="E502" s="6">
        <f t="shared" si="51"/>
        <v>2025</v>
      </c>
      <c r="F502" s="5" t="str">
        <f t="shared" si="52"/>
        <v>Clinic</v>
      </c>
      <c r="G502" s="5" t="str">
        <f>'Cleaned Data'!C502</f>
        <v>Clinic - Chronic Medication Collection</v>
      </c>
      <c r="H502" s="5" t="str">
        <f t="shared" si="53"/>
        <v xml:space="preserve"> Chronic Medication Collection</v>
      </c>
      <c r="I502" s="5" t="str">
        <f t="shared" si="54"/>
        <v>Vereeniging</v>
      </c>
      <c r="J502" s="5" t="str">
        <f>'Cleaned Data'!D502</f>
        <v>Vereeniging Home Affairs</v>
      </c>
      <c r="K502" s="5" t="str">
        <f>'Cleaned Data'!E502</f>
        <v>Mandla Sithole</v>
      </c>
      <c r="L502" s="6">
        <f>'Cleaned Data'!F502</f>
        <v>5300000000000</v>
      </c>
      <c r="M502" s="4">
        <f>'Cleaned Data'!G502</f>
        <v>19430</v>
      </c>
      <c r="N502" s="5" t="str">
        <f>'Cleaned Data'!H502</f>
        <v>Female</v>
      </c>
      <c r="O502" s="8" t="str">
        <f>'Cleaned Data'!I502</f>
        <v>076 342 8992</v>
      </c>
      <c r="P502" s="5" t="str">
        <f>'Cleaned Data'!J502</f>
        <v>Ward 18</v>
      </c>
      <c r="Q502" s="5" t="str">
        <f t="shared" si="55"/>
        <v>Formal Settlement</v>
      </c>
      <c r="R502" s="5" t="str">
        <f>'Cleaned Data'!K502</f>
        <v>None</v>
      </c>
      <c r="S502" s="5" t="str">
        <f>'Cleaned Data'!L502</f>
        <v>Pending Verification</v>
      </c>
      <c r="T502" s="5" t="str">
        <f>'Cleaned Data'!M502</f>
        <v>Resolved</v>
      </c>
      <c r="U502" s="5" t="str">
        <f>'Cleaned Data'!N502</f>
        <v>None</v>
      </c>
      <c r="V502" s="5" t="str">
        <f>'Cleaned Data'!O502</f>
        <v>Marius Khumalo</v>
      </c>
      <c r="W502" s="4">
        <f>'Cleaned Data'!P502</f>
        <v>46047</v>
      </c>
      <c r="X502" s="5" t="str">
        <f>'Cleaned Data'!Q502</f>
        <v>Grant Payment Query - Referred To Sassa Call Centre</v>
      </c>
    </row>
    <row r="503" spans="1:24" x14ac:dyDescent="0.3">
      <c r="A503" s="5" t="str">
        <f>'Cleaned Data'!A503</f>
        <v>SASSA-000339</v>
      </c>
      <c r="B503" s="4">
        <f>'Cleaned Data'!B503</f>
        <v>46096</v>
      </c>
      <c r="C503" s="6">
        <f t="shared" si="49"/>
        <v>15</v>
      </c>
      <c r="D503" s="6">
        <f t="shared" si="50"/>
        <v>3</v>
      </c>
      <c r="E503" s="6">
        <f t="shared" si="51"/>
        <v>2026</v>
      </c>
      <c r="F503" s="5" t="str">
        <f t="shared" si="52"/>
        <v>SASSA</v>
      </c>
      <c r="G503" s="5" t="str">
        <f>'Cleaned Data'!C503</f>
        <v>SASSA - Grant Status Enquiry</v>
      </c>
      <c r="H503" s="5" t="str">
        <f t="shared" si="53"/>
        <v xml:space="preserve"> Grant Status Enquiry</v>
      </c>
      <c r="I503" s="5" t="str">
        <f t="shared" si="54"/>
        <v>Three Rivers</v>
      </c>
      <c r="J503" s="5" t="str">
        <f>'Cleaned Data'!D503</f>
        <v>Three Rivers Clinic</v>
      </c>
      <c r="K503" s="5" t="str">
        <f>'Cleaned Data'!E503</f>
        <v>Willem Kruger</v>
      </c>
      <c r="L503" s="6">
        <f>'Cleaned Data'!F503</f>
        <v>807000000000</v>
      </c>
      <c r="M503" s="4">
        <f>'Cleaned Data'!G503</f>
        <v>39653</v>
      </c>
      <c r="N503" s="5" t="str">
        <f>'Cleaned Data'!H503</f>
        <v>Male</v>
      </c>
      <c r="O503" s="8" t="str">
        <f>'Cleaned Data'!I503</f>
        <v>080 320 0486</v>
      </c>
      <c r="P503" s="5" t="str">
        <f>'Cleaned Data'!J503</f>
        <v>Ward 1</v>
      </c>
      <c r="Q503" s="5" t="str">
        <f t="shared" si="55"/>
        <v>Formal Settlement</v>
      </c>
      <c r="R503" s="5" t="str">
        <f>'Cleaned Data'!K503</f>
        <v>Child Support Grant</v>
      </c>
      <c r="S503" s="5" t="str">
        <f>'Cleaned Data'!L503</f>
        <v>Incomplete - Missing Proof Of Residence</v>
      </c>
      <c r="T503" s="5" t="str">
        <f>'Cleaned Data'!M503</f>
        <v>Pending</v>
      </c>
      <c r="U503" s="5" t="str">
        <f>'Cleaned Data'!N503</f>
        <v>Q036</v>
      </c>
      <c r="V503" s="5" t="str">
        <f>'Cleaned Data'!O503</f>
        <v>Palesa Coetzee</v>
      </c>
      <c r="W503" s="4">
        <f>'Cleaned Data'!P503</f>
        <v>46108</v>
      </c>
      <c r="X503" s="5" t="str">
        <f>'Cleaned Data'!Q503</f>
        <v>Applicant Did Not Bring Required Supporting Documents</v>
      </c>
    </row>
    <row r="504" spans="1:24" x14ac:dyDescent="0.3">
      <c r="A504" s="5" t="str">
        <f>'Cleaned Data'!A504</f>
        <v>MUN-000973</v>
      </c>
      <c r="B504" s="4">
        <f>'Cleaned Data'!B504</f>
        <v>46115</v>
      </c>
      <c r="C504" s="6">
        <f t="shared" si="49"/>
        <v>3</v>
      </c>
      <c r="D504" s="6">
        <f t="shared" si="50"/>
        <v>4</v>
      </c>
      <c r="E504" s="6">
        <f t="shared" si="51"/>
        <v>2026</v>
      </c>
      <c r="F504" s="5" t="str">
        <f t="shared" si="52"/>
        <v>Municipal</v>
      </c>
      <c r="G504" s="5" t="str">
        <f>'Cleaned Data'!C504</f>
        <v>Municipal - Account Query</v>
      </c>
      <c r="H504" s="5" t="str">
        <f t="shared" si="53"/>
        <v xml:space="preserve"> Account Query</v>
      </c>
      <c r="I504" s="5" t="str">
        <f t="shared" si="54"/>
        <v>Sebokeng</v>
      </c>
      <c r="J504" s="5" t="str">
        <f>'Cleaned Data'!D504</f>
        <v>Sebokeng Sassa Office</v>
      </c>
      <c r="K504" s="5" t="str">
        <f>'Cleaned Data'!E504</f>
        <v>Willem Van Der Merwe</v>
      </c>
      <c r="L504" s="6">
        <f>'Cleaned Data'!F504</f>
        <v>7810000000000</v>
      </c>
      <c r="M504" s="4">
        <f>'Cleaned Data'!G504</f>
        <v>28771</v>
      </c>
      <c r="N504" s="5" t="str">
        <f>'Cleaned Data'!H504</f>
        <v>Female</v>
      </c>
      <c r="O504" s="8" t="str">
        <f>'Cleaned Data'!I504</f>
        <v>084 291 3320</v>
      </c>
      <c r="P504" s="5" t="str">
        <f>'Cleaned Data'!J504</f>
        <v>Ward 19</v>
      </c>
      <c r="Q504" s="5" t="str">
        <f t="shared" si="55"/>
        <v>Formal Settlement</v>
      </c>
      <c r="R504" s="5" t="str">
        <f>'Cleaned Data'!K504</f>
        <v>None</v>
      </c>
      <c r="S504" s="5" t="str">
        <f>'Cleaned Data'!L504</f>
        <v>Awaiting Home Affairs Confirmation</v>
      </c>
      <c r="T504" s="5" t="str">
        <f>'Cleaned Data'!M504</f>
        <v>Captured</v>
      </c>
      <c r="U504" s="5" t="str">
        <f>'Cleaned Data'!N504</f>
        <v>Q116</v>
      </c>
      <c r="V504" s="5" t="str">
        <f>'Cleaned Data'!O504</f>
        <v>Busisiwe Mahlangu</v>
      </c>
      <c r="W504" s="4">
        <f>'Cleaned Data'!P504</f>
        <v>46120</v>
      </c>
      <c r="X504" s="5" t="str">
        <f>'Cleaned Data'!Q504</f>
        <v>System Offline - Captured Manually, Will Upload Later</v>
      </c>
    </row>
    <row r="505" spans="1:24" x14ac:dyDescent="0.3">
      <c r="A505" s="5" t="str">
        <f>'Cleaned Data'!A505</f>
        <v>DHA-000233</v>
      </c>
      <c r="B505" s="4">
        <f>'Cleaned Data'!B505</f>
        <v>46187</v>
      </c>
      <c r="C505" s="6">
        <f t="shared" si="49"/>
        <v>14</v>
      </c>
      <c r="D505" s="6">
        <f t="shared" si="50"/>
        <v>6</v>
      </c>
      <c r="E505" s="6">
        <f t="shared" si="51"/>
        <v>2026</v>
      </c>
      <c r="F505" s="5" t="str">
        <f t="shared" si="52"/>
        <v>Home Affairs</v>
      </c>
      <c r="G505" s="5" t="str">
        <f>'Cleaned Data'!C505</f>
        <v>Home Affairs - Birth Certificate</v>
      </c>
      <c r="H505" s="5" t="str">
        <f t="shared" si="53"/>
        <v xml:space="preserve"> Birth Certificate</v>
      </c>
      <c r="I505" s="5" t="str">
        <f t="shared" si="54"/>
        <v>Boipatong</v>
      </c>
      <c r="J505" s="5" t="str">
        <f>'Cleaned Data'!D505</f>
        <v>Boipatong Clinic</v>
      </c>
      <c r="K505" s="5" t="str">
        <f>'Cleaned Data'!E505</f>
        <v>Tumelo Botha</v>
      </c>
      <c r="L505" s="6">
        <f>'Cleaned Data'!F505</f>
        <v>5910000000000</v>
      </c>
      <c r="M505" s="4">
        <f>'Cleaned Data'!G505</f>
        <v>21786</v>
      </c>
      <c r="N505" s="5" t="str">
        <f>'Cleaned Data'!H505</f>
        <v>None</v>
      </c>
      <c r="O505" s="8" t="str">
        <f>'Cleaned Data'!I505</f>
        <v>075 619 1797</v>
      </c>
      <c r="P505" s="5" t="str">
        <f>'Cleaned Data'!J505</f>
        <v>Ward 2</v>
      </c>
      <c r="Q505" s="5" t="str">
        <f t="shared" si="55"/>
        <v>Formal Settlement</v>
      </c>
      <c r="R505" s="5" t="str">
        <f>'Cleaned Data'!K505</f>
        <v>None</v>
      </c>
      <c r="S505" s="5" t="str">
        <f>'Cleaned Data'!L505</f>
        <v>Approved</v>
      </c>
      <c r="T505" s="5" t="str">
        <f>'Cleaned Data'!M505</f>
        <v>Re-opened</v>
      </c>
      <c r="U505" s="5" t="str">
        <f>'Cleaned Data'!N505</f>
        <v>Q265</v>
      </c>
      <c r="V505" s="5" t="str">
        <f>'Cleaned Data'!O505</f>
        <v>Deon Meyer</v>
      </c>
      <c r="W505" s="4" t="str">
        <f>'Cleaned Data'!P505</f>
        <v>None</v>
      </c>
      <c r="X505" s="5" t="str">
        <f>'Cleaned Data'!Q505</f>
        <v>Home Affairs System Down For Maintenance During Visit</v>
      </c>
    </row>
    <row r="506" spans="1:24" x14ac:dyDescent="0.3">
      <c r="A506" s="5" t="str">
        <f>'Cleaned Data'!A506</f>
        <v>MUN-000156</v>
      </c>
      <c r="B506" s="4">
        <f>'Cleaned Data'!B506</f>
        <v>46021</v>
      </c>
      <c r="C506" s="6">
        <f t="shared" si="49"/>
        <v>30</v>
      </c>
      <c r="D506" s="6">
        <f t="shared" si="50"/>
        <v>12</v>
      </c>
      <c r="E506" s="6">
        <f t="shared" si="51"/>
        <v>2025</v>
      </c>
      <c r="F506" s="5" t="str">
        <f t="shared" si="52"/>
        <v>Municipal</v>
      </c>
      <c r="G506" s="5" t="str">
        <f>'Cleaned Data'!C506</f>
        <v>Municipal - Service Request</v>
      </c>
      <c r="H506" s="5" t="str">
        <f t="shared" si="53"/>
        <v xml:space="preserve"> Service Request</v>
      </c>
      <c r="I506" s="5" t="str">
        <f t="shared" si="54"/>
        <v>Meyerton</v>
      </c>
      <c r="J506" s="5" t="str">
        <f>'Cleaned Data'!D506</f>
        <v>Meyerton Municipal Office</v>
      </c>
      <c r="K506" s="5" t="str">
        <f>'Cleaned Data'!E506</f>
        <v>Sipho Molefe</v>
      </c>
      <c r="L506" s="6">
        <f>'Cleaned Data'!F506</f>
        <v>4810000000000</v>
      </c>
      <c r="M506" s="4">
        <f>'Cleaned Data'!G506</f>
        <v>17628</v>
      </c>
      <c r="N506" s="5" t="str">
        <f>'Cleaned Data'!H506</f>
        <v>Female</v>
      </c>
      <c r="O506" s="8" t="str">
        <f>'Cleaned Data'!I506</f>
        <v>068 585 8686</v>
      </c>
      <c r="P506" s="5" t="str">
        <f>'Cleaned Data'!J506</f>
        <v>None</v>
      </c>
      <c r="Q506" s="5" t="str">
        <f t="shared" si="55"/>
        <v>Formal Settlement</v>
      </c>
      <c r="R506" s="5" t="str">
        <f>'Cleaned Data'!K506</f>
        <v>None</v>
      </c>
      <c r="S506" s="5" t="str">
        <f>'Cleaned Data'!L506</f>
        <v>Awaiting Home Affairs Confirmation</v>
      </c>
      <c r="T506" s="5" t="str">
        <f>'Cleaned Data'!M506</f>
        <v>Closed</v>
      </c>
      <c r="U506" s="5" t="str">
        <f>'Cleaned Data'!N506</f>
        <v>None</v>
      </c>
      <c r="V506" s="5" t="str">
        <f>'Cleaned Data'!O506</f>
        <v>Palesa Sithole</v>
      </c>
      <c r="W506" s="4">
        <f>'Cleaned Data'!P506</f>
        <v>46082</v>
      </c>
      <c r="X506" s="5" t="str">
        <f>'Cleaned Data'!Q506</f>
        <v>Duplicate Application Found On System - Flagged</v>
      </c>
    </row>
    <row r="507" spans="1:24" x14ac:dyDescent="0.3">
      <c r="A507" s="5" t="str">
        <f>'Cleaned Data'!A507</f>
        <v>SASSA-000418</v>
      </c>
      <c r="B507" s="4">
        <f>'Cleaned Data'!B507</f>
        <v>46165</v>
      </c>
      <c r="C507" s="6">
        <f t="shared" si="49"/>
        <v>23</v>
      </c>
      <c r="D507" s="6">
        <f t="shared" si="50"/>
        <v>5</v>
      </c>
      <c r="E507" s="6">
        <f t="shared" si="51"/>
        <v>2026</v>
      </c>
      <c r="F507" s="5" t="str">
        <f t="shared" si="52"/>
        <v>SASSA</v>
      </c>
      <c r="G507" s="5" t="str">
        <f>'Cleaned Data'!C507</f>
        <v>SASSA - Grant Application</v>
      </c>
      <c r="H507" s="5" t="str">
        <f t="shared" si="53"/>
        <v xml:space="preserve"> Grant Application</v>
      </c>
      <c r="I507" s="5" t="str">
        <f t="shared" si="54"/>
        <v>Sebokeng</v>
      </c>
      <c r="J507" s="5" t="str">
        <f>'Cleaned Data'!D507</f>
        <v>Sebokeng Sassa Office</v>
      </c>
      <c r="K507" s="5" t="str">
        <f>'Cleaned Data'!E507</f>
        <v>Dorah Pretorius</v>
      </c>
      <c r="L507" s="6">
        <f>'Cleaned Data'!F507</f>
        <v>9910000000000</v>
      </c>
      <c r="M507" s="4">
        <f>'Cleaned Data'!G507</f>
        <v>36198</v>
      </c>
      <c r="N507" s="5" t="str">
        <f>'Cleaned Data'!H507</f>
        <v>Female</v>
      </c>
      <c r="O507" s="8" t="str">
        <f>'Cleaned Data'!I507</f>
        <v>062 635 7318</v>
      </c>
      <c r="P507" s="5" t="str">
        <f>'Cleaned Data'!J507</f>
        <v>Ward 11</v>
      </c>
      <c r="Q507" s="5" t="str">
        <f t="shared" si="55"/>
        <v>Formal Settlement</v>
      </c>
      <c r="R507" s="5" t="str">
        <f>'Cleaned Data'!K507</f>
        <v>Social Relief of Distress (SRD)</v>
      </c>
      <c r="S507" s="5" t="str">
        <f>'Cleaned Data'!L507</f>
        <v>Approved</v>
      </c>
      <c r="T507" s="5" t="str">
        <f>'Cleaned Data'!M507</f>
        <v>Captured</v>
      </c>
      <c r="U507" s="5" t="str">
        <f>'Cleaned Data'!N507</f>
        <v>Q188</v>
      </c>
      <c r="V507" s="5" t="str">
        <f>'Cleaned Data'!O507</f>
        <v>Refilwe Swart</v>
      </c>
      <c r="W507" s="4" t="str">
        <f>'Cleaned Data'!P507</f>
        <v>None</v>
      </c>
      <c r="X507" s="5" t="str">
        <f>'Cleaned Data'!Q507</f>
        <v>Urgent Case - Fast-Tracked Per Supervisor Approval</v>
      </c>
    </row>
    <row r="508" spans="1:24" x14ac:dyDescent="0.3">
      <c r="A508" s="5" t="str">
        <f>'Cleaned Data'!A508</f>
        <v>SASSA-000279</v>
      </c>
      <c r="B508" s="4">
        <f>'Cleaned Data'!B508</f>
        <v>46109</v>
      </c>
      <c r="C508" s="6">
        <f t="shared" si="49"/>
        <v>28</v>
      </c>
      <c r="D508" s="6">
        <f t="shared" si="50"/>
        <v>3</v>
      </c>
      <c r="E508" s="6">
        <f t="shared" si="51"/>
        <v>2026</v>
      </c>
      <c r="F508" s="5" t="str">
        <f t="shared" si="52"/>
        <v>SASSA</v>
      </c>
      <c r="G508" s="5" t="str">
        <f>'Cleaned Data'!C508</f>
        <v>SASSA - Grant Status Enquiry</v>
      </c>
      <c r="H508" s="5" t="str">
        <f t="shared" si="53"/>
        <v xml:space="preserve"> Grant Status Enquiry</v>
      </c>
      <c r="I508" s="5" t="str">
        <f t="shared" si="54"/>
        <v>Sharpeville</v>
      </c>
      <c r="J508" s="5" t="str">
        <f>'Cleaned Data'!D508</f>
        <v>Sharpeville Clinic</v>
      </c>
      <c r="K508" s="5" t="str">
        <f>'Cleaned Data'!E508</f>
        <v>Sipho Mokoena</v>
      </c>
      <c r="L508" s="6">
        <f>'Cleaned Data'!F508</f>
        <v>7900000000000</v>
      </c>
      <c r="M508" s="4">
        <f>'Cleaned Data'!G508</f>
        <v>28879</v>
      </c>
      <c r="N508" s="5" t="str">
        <f>'Cleaned Data'!H508</f>
        <v>None</v>
      </c>
      <c r="O508" s="8" t="str">
        <f>'Cleaned Data'!I508</f>
        <v>068 124 5976</v>
      </c>
      <c r="P508" s="5" t="str">
        <f>'Cleaned Data'!J508</f>
        <v>Ward 1</v>
      </c>
      <c r="Q508" s="5" t="str">
        <f t="shared" si="55"/>
        <v>Formal Settlement</v>
      </c>
      <c r="R508" s="5" t="str">
        <f>'Cleaned Data'!K508</f>
        <v>SRD Grant</v>
      </c>
      <c r="S508" s="5" t="str">
        <f>'Cleaned Data'!L508</f>
        <v>Rejected</v>
      </c>
      <c r="T508" s="5" t="str">
        <f>'Cleaned Data'!M508</f>
        <v>Escalated</v>
      </c>
      <c r="U508" s="5" t="str">
        <f>'Cleaned Data'!N508</f>
        <v>Q058</v>
      </c>
      <c r="V508" s="5" t="str">
        <f>'Cleaned Data'!O508</f>
        <v>Zanele Coetzee</v>
      </c>
      <c r="W508" s="4" t="str">
        <f>'Cleaned Data'!P508</f>
        <v>None</v>
      </c>
      <c r="X508" s="5" t="str">
        <f>'Cleaned Data'!Q508</f>
        <v>Duplicate Application Found On System - Flagged</v>
      </c>
    </row>
    <row r="509" spans="1:24" x14ac:dyDescent="0.3">
      <c r="A509" s="5" t="str">
        <f>'Cleaned Data'!A509</f>
        <v>MUN-000642</v>
      </c>
      <c r="B509" s="4">
        <f>'Cleaned Data'!B509</f>
        <v>46262</v>
      </c>
      <c r="C509" s="6">
        <f t="shared" si="49"/>
        <v>28</v>
      </c>
      <c r="D509" s="6">
        <f t="shared" si="50"/>
        <v>8</v>
      </c>
      <c r="E509" s="6">
        <f t="shared" si="51"/>
        <v>2026</v>
      </c>
      <c r="F509" s="5" t="str">
        <f t="shared" si="52"/>
        <v>Municipal</v>
      </c>
      <c r="G509" s="5" t="str">
        <f>'Cleaned Data'!C509</f>
        <v>Municipal - Account Query</v>
      </c>
      <c r="H509" s="5" t="str">
        <f t="shared" si="53"/>
        <v xml:space="preserve"> Account Query</v>
      </c>
      <c r="I509" s="5" t="str">
        <f t="shared" si="54"/>
        <v>Sharpeville</v>
      </c>
      <c r="J509" s="5" t="str">
        <f>'Cleaned Data'!D509</f>
        <v>Sharpeville Clinic</v>
      </c>
      <c r="K509" s="5" t="str">
        <f>'Cleaned Data'!E509</f>
        <v>Willem Radebe</v>
      </c>
      <c r="L509" s="6">
        <f>'Cleaned Data'!F509</f>
        <v>7900000000000</v>
      </c>
      <c r="M509" s="4">
        <f>'Cleaned Data'!G509</f>
        <v>28867</v>
      </c>
      <c r="N509" s="5" t="str">
        <f>'Cleaned Data'!H509</f>
        <v>Female</v>
      </c>
      <c r="O509" s="8" t="str">
        <f>'Cleaned Data'!I509</f>
        <v>063 720 0953</v>
      </c>
      <c r="P509" s="5" t="str">
        <f>'Cleaned Data'!J509</f>
        <v>Ward 17</v>
      </c>
      <c r="Q509" s="5" t="str">
        <f t="shared" si="55"/>
        <v>Formal Settlement</v>
      </c>
      <c r="R509" s="5" t="str">
        <f>'Cleaned Data'!K509</f>
        <v>None</v>
      </c>
      <c r="S509" s="5" t="str">
        <f>'Cleaned Data'!L509</f>
        <v>Awaiting Home Affairs Confirmation</v>
      </c>
      <c r="T509" s="5" t="str">
        <f>'Cleaned Data'!M509</f>
        <v>Captured</v>
      </c>
      <c r="U509" s="5" t="str">
        <f>'Cleaned Data'!N509</f>
        <v>Q155</v>
      </c>
      <c r="V509" s="5" t="str">
        <f>'Cleaned Data'!O509</f>
        <v>None</v>
      </c>
      <c r="W509" s="4">
        <f>'Cleaned Data'!P509</f>
        <v>46280</v>
      </c>
      <c r="X509" s="5" t="str">
        <f>'Cleaned Data'!Q509</f>
        <v>Grant Payment Query - Referred To Sassa Call Centre</v>
      </c>
    </row>
    <row r="510" spans="1:24" x14ac:dyDescent="0.3">
      <c r="A510" s="5" t="str">
        <f>'Cleaned Data'!A510</f>
        <v>None</v>
      </c>
      <c r="B510" s="4" t="str">
        <f>'Cleaned Data'!B510</f>
        <v>None</v>
      </c>
      <c r="C510" s="6" t="str">
        <f t="shared" si="49"/>
        <v>None</v>
      </c>
      <c r="D510" s="6" t="str">
        <f t="shared" si="50"/>
        <v>None</v>
      </c>
      <c r="E510" s="6" t="str">
        <f t="shared" si="51"/>
        <v>None</v>
      </c>
      <c r="F510" s="5" t="str">
        <f t="shared" si="52"/>
        <v>None</v>
      </c>
      <c r="G510" s="5" t="str">
        <f>'Cleaned Data'!C510</f>
        <v>None</v>
      </c>
      <c r="H510" s="5" t="str">
        <f t="shared" si="53"/>
        <v>None</v>
      </c>
      <c r="I510" s="5" t="str">
        <f t="shared" si="54"/>
        <v>None</v>
      </c>
      <c r="J510" s="5" t="str">
        <f>'Cleaned Data'!D510</f>
        <v>None</v>
      </c>
      <c r="K510" s="5" t="str">
        <f>'Cleaned Data'!E510</f>
        <v>None</v>
      </c>
      <c r="L510" s="6" t="str">
        <f>'Cleaned Data'!F510</f>
        <v>None</v>
      </c>
      <c r="M510" s="4" t="str">
        <f>'Cleaned Data'!G510</f>
        <v>None</v>
      </c>
      <c r="N510" s="5" t="str">
        <f>'Cleaned Data'!H510</f>
        <v>None</v>
      </c>
      <c r="O510" s="8" t="str">
        <f>'Cleaned Data'!I510</f>
        <v>None</v>
      </c>
      <c r="P510" s="5" t="str">
        <f>'Cleaned Data'!J510</f>
        <v>None</v>
      </c>
      <c r="Q510" s="5" t="str">
        <f t="shared" si="55"/>
        <v>Formal Settlement</v>
      </c>
      <c r="R510" s="5" t="str">
        <f>'Cleaned Data'!K510</f>
        <v>None</v>
      </c>
      <c r="S510" s="5" t="str">
        <f>'Cleaned Data'!L510</f>
        <v>None</v>
      </c>
      <c r="T510" s="5" t="str">
        <f>'Cleaned Data'!M510</f>
        <v>None</v>
      </c>
      <c r="U510" s="5" t="str">
        <f>'Cleaned Data'!N510</f>
        <v>None</v>
      </c>
      <c r="V510" s="5" t="str">
        <f>'Cleaned Data'!O510</f>
        <v>None</v>
      </c>
      <c r="W510" s="4" t="str">
        <f>'Cleaned Data'!P510</f>
        <v>None</v>
      </c>
      <c r="X510" s="5" t="str">
        <f>'Cleaned Data'!Q510</f>
        <v>None</v>
      </c>
    </row>
    <row r="511" spans="1:24" x14ac:dyDescent="0.3">
      <c r="A511" s="5" t="str">
        <f>'Cleaned Data'!A511</f>
        <v>CLN-000525</v>
      </c>
      <c r="B511" s="4">
        <f>'Cleaned Data'!B511</f>
        <v>46268</v>
      </c>
      <c r="C511" s="6">
        <f t="shared" si="49"/>
        <v>3</v>
      </c>
      <c r="D511" s="6">
        <f t="shared" si="50"/>
        <v>9</v>
      </c>
      <c r="E511" s="6">
        <f t="shared" si="51"/>
        <v>2026</v>
      </c>
      <c r="F511" s="5" t="str">
        <f t="shared" si="52"/>
        <v>Clinic</v>
      </c>
      <c r="G511" s="5" t="str">
        <f>'Cleaned Data'!C511</f>
        <v>Clinic - Chronic Medication Collection</v>
      </c>
      <c r="H511" s="5" t="str">
        <f t="shared" si="53"/>
        <v xml:space="preserve"> Chronic Medication Collection</v>
      </c>
      <c r="I511" s="5" t="str">
        <f t="shared" si="54"/>
        <v>Emfuleni</v>
      </c>
      <c r="J511" s="5" t="str">
        <f>'Cleaned Data'!D511</f>
        <v>Emfuleni Municipal Office</v>
      </c>
      <c r="K511" s="5" t="str">
        <f>'Cleaned Data'!E511</f>
        <v>Marie Radebe</v>
      </c>
      <c r="L511" s="6">
        <f>'Cleaned Data'!F511</f>
        <v>4510000000000</v>
      </c>
      <c r="M511" s="4">
        <f>'Cleaned Data'!G511</f>
        <v>16747</v>
      </c>
      <c r="N511" s="5" t="str">
        <f>'Cleaned Data'!H511</f>
        <v>Male</v>
      </c>
      <c r="O511" s="8" t="str">
        <f>'Cleaned Data'!I511</f>
        <v>072 410 9650</v>
      </c>
      <c r="P511" s="5" t="str">
        <f>'Cleaned Data'!J511</f>
        <v>Ward 13</v>
      </c>
      <c r="Q511" s="5" t="str">
        <f t="shared" si="55"/>
        <v>Formal Settlement</v>
      </c>
      <c r="R511" s="5" t="str">
        <f>'Cleaned Data'!K511</f>
        <v>None</v>
      </c>
      <c r="S511" s="5" t="str">
        <f>'Cleaned Data'!L511</f>
        <v>Awaiting Home Affairs Confirmation</v>
      </c>
      <c r="T511" s="5" t="str">
        <f>'Cleaned Data'!M511</f>
        <v>Closed</v>
      </c>
      <c r="U511" s="5" t="str">
        <f>'Cleaned Data'!N511</f>
        <v>Q072</v>
      </c>
      <c r="V511" s="5" t="str">
        <f>'Cleaned Data'!O511</f>
        <v>Palesa Nel</v>
      </c>
      <c r="W511" s="4">
        <f>'Cleaned Data'!P511</f>
        <v>46110</v>
      </c>
      <c r="X511" s="5" t="str">
        <f>'Cleaned Data'!Q511</f>
        <v>None</v>
      </c>
    </row>
    <row r="512" spans="1:24" x14ac:dyDescent="0.3">
      <c r="A512" s="5" t="str">
        <f>'Cleaned Data'!A512</f>
        <v>CLN-000731</v>
      </c>
      <c r="B512" s="4">
        <f>'Cleaned Data'!B512</f>
        <v>46173</v>
      </c>
      <c r="C512" s="6">
        <f t="shared" si="49"/>
        <v>31</v>
      </c>
      <c r="D512" s="6">
        <f t="shared" si="50"/>
        <v>5</v>
      </c>
      <c r="E512" s="6">
        <f t="shared" si="51"/>
        <v>2026</v>
      </c>
      <c r="F512" s="5" t="str">
        <f t="shared" si="52"/>
        <v>Clinic</v>
      </c>
      <c r="G512" s="5" t="str">
        <f>'Cleaned Data'!C512</f>
        <v>Clinic - General Consultation</v>
      </c>
      <c r="H512" s="5" t="str">
        <f t="shared" si="53"/>
        <v xml:space="preserve"> General Consultation</v>
      </c>
      <c r="I512" s="5" t="str">
        <f t="shared" si="54"/>
        <v>Sebokeng</v>
      </c>
      <c r="J512" s="5" t="str">
        <f>'Cleaned Data'!D512</f>
        <v>Sebokeng Sassa Office</v>
      </c>
      <c r="K512" s="5" t="str">
        <f>'Cleaned Data'!E512</f>
        <v>Tumelo Mahlangu</v>
      </c>
      <c r="L512" s="6">
        <f>'Cleaned Data'!F512</f>
        <v>605000000000</v>
      </c>
      <c r="M512" s="4">
        <f>'Cleaned Data'!G512</f>
        <v>38845</v>
      </c>
      <c r="N512" s="5" t="str">
        <f>'Cleaned Data'!H512</f>
        <v>Male</v>
      </c>
      <c r="O512" s="8" t="str">
        <f>'Cleaned Data'!I512</f>
        <v>064 643 0867</v>
      </c>
      <c r="P512" s="5" t="str">
        <f>'Cleaned Data'!J512</f>
        <v>Ward 18</v>
      </c>
      <c r="Q512" s="5" t="str">
        <f t="shared" si="55"/>
        <v>Formal Settlement</v>
      </c>
      <c r="R512" s="5" t="str">
        <f>'Cleaned Data'!K512</f>
        <v>None</v>
      </c>
      <c r="S512" s="5" t="str">
        <f>'Cleaned Data'!L512</f>
        <v>None</v>
      </c>
      <c r="T512" s="5" t="str">
        <f>'Cleaned Data'!M512</f>
        <v>Captured</v>
      </c>
      <c r="U512" s="5" t="str">
        <f>'Cleaned Data'!N512</f>
        <v>Q292</v>
      </c>
      <c r="V512" s="5" t="str">
        <f>'Cleaned Data'!O512</f>
        <v>Palesa Meyer</v>
      </c>
      <c r="W512" s="4" t="str">
        <f>'Cleaned Data'!P512</f>
        <v>None</v>
      </c>
      <c r="X512" s="5" t="str">
        <f>'Cleaned Data'!Q512</f>
        <v>Incorrect ID Number Provided Initially, Corrected</v>
      </c>
    </row>
    <row r="513" spans="1:24" x14ac:dyDescent="0.3">
      <c r="A513" s="5" t="str">
        <f>'Cleaned Data'!A513</f>
        <v>SASSA-000515</v>
      </c>
      <c r="B513" s="4">
        <f>'Cleaned Data'!B513</f>
        <v>46102</v>
      </c>
      <c r="C513" s="6">
        <f t="shared" si="49"/>
        <v>21</v>
      </c>
      <c r="D513" s="6">
        <f t="shared" si="50"/>
        <v>3</v>
      </c>
      <c r="E513" s="6">
        <f t="shared" si="51"/>
        <v>2026</v>
      </c>
      <c r="F513" s="5" t="str">
        <f t="shared" si="52"/>
        <v>SASSA</v>
      </c>
      <c r="G513" s="5" t="str">
        <f>'Cleaned Data'!C513</f>
        <v>SASSA - Grant Application</v>
      </c>
      <c r="H513" s="5" t="str">
        <f t="shared" si="53"/>
        <v xml:space="preserve"> Grant Application</v>
      </c>
      <c r="I513" s="5" t="str">
        <f t="shared" si="54"/>
        <v>Boipatong</v>
      </c>
      <c r="J513" s="5" t="str">
        <f>'Cleaned Data'!D513</f>
        <v>Boipatong Clinic</v>
      </c>
      <c r="K513" s="5" t="str">
        <f>'Cleaned Data'!E513</f>
        <v>Sipho Nkosi</v>
      </c>
      <c r="L513" s="6">
        <f>'Cleaned Data'!F513</f>
        <v>4810000000000</v>
      </c>
      <c r="M513" s="4">
        <f>'Cleaned Data'!G513</f>
        <v>17784</v>
      </c>
      <c r="N513" s="5" t="str">
        <f>'Cleaned Data'!H513</f>
        <v>None</v>
      </c>
      <c r="O513" s="8" t="str">
        <f>'Cleaned Data'!I513</f>
        <v>None</v>
      </c>
      <c r="P513" s="5" t="str">
        <f>'Cleaned Data'!J513</f>
        <v>Ward 9</v>
      </c>
      <c r="Q513" s="5" t="str">
        <f t="shared" si="55"/>
        <v>Formal Settlement</v>
      </c>
      <c r="R513" s="5" t="str">
        <f>'Cleaned Data'!K513</f>
        <v>None</v>
      </c>
      <c r="S513" s="5" t="str">
        <f>'Cleaned Data'!L513</f>
        <v>Incomplete - Missing ID Copy</v>
      </c>
      <c r="T513" s="5" t="str">
        <f>'Cleaned Data'!M513</f>
        <v>Captured</v>
      </c>
      <c r="U513" s="5" t="str">
        <f>'Cleaned Data'!N513</f>
        <v>Q051</v>
      </c>
      <c r="V513" s="5" t="str">
        <f>'Cleaned Data'!O513</f>
        <v>Chris Swart</v>
      </c>
      <c r="W513" s="4">
        <f>'Cleaned Data'!P513</f>
        <v>46105</v>
      </c>
      <c r="X513" s="5" t="str">
        <f>'Cleaned Data'!Q513</f>
        <v>Record Incomplete - Contact Number Illegible On Form</v>
      </c>
    </row>
    <row r="514" spans="1:24" x14ac:dyDescent="0.3">
      <c r="A514" s="5" t="str">
        <f>'Cleaned Data'!A514</f>
        <v>DHA-000952</v>
      </c>
      <c r="B514" s="4">
        <f>'Cleaned Data'!B514</f>
        <v>46118</v>
      </c>
      <c r="C514" s="6">
        <f t="shared" si="49"/>
        <v>6</v>
      </c>
      <c r="D514" s="6">
        <f t="shared" si="50"/>
        <v>4</v>
      </c>
      <c r="E514" s="6">
        <f t="shared" si="51"/>
        <v>2026</v>
      </c>
      <c r="F514" s="5" t="str">
        <f t="shared" si="52"/>
        <v>Home Affairs</v>
      </c>
      <c r="G514" s="5" t="str">
        <f>'Cleaned Data'!C514</f>
        <v>Home Affairs - Birth Certificate</v>
      </c>
      <c r="H514" s="5" t="str">
        <f t="shared" si="53"/>
        <v xml:space="preserve"> Birth Certificate</v>
      </c>
      <c r="I514" s="5" t="str">
        <f t="shared" si="54"/>
        <v>Vereeniging</v>
      </c>
      <c r="J514" s="5" t="str">
        <f>'Cleaned Data'!D514</f>
        <v>Vereeniging Home Affairs</v>
      </c>
      <c r="K514" s="5" t="str">
        <f>'Cleaned Data'!E514</f>
        <v>Marie Khumalo</v>
      </c>
      <c r="L514" s="6">
        <f>'Cleaned Data'!F514</f>
        <v>9900000000000</v>
      </c>
      <c r="M514" s="4">
        <f>'Cleaned Data'!G514</f>
        <v>36277</v>
      </c>
      <c r="N514" s="5" t="str">
        <f>'Cleaned Data'!H514</f>
        <v>Male</v>
      </c>
      <c r="O514" s="8" t="str">
        <f>'Cleaned Data'!I514</f>
        <v>084 780 8518</v>
      </c>
      <c r="P514" s="5" t="str">
        <f>'Cleaned Data'!J514</f>
        <v>Ward 11</v>
      </c>
      <c r="Q514" s="5" t="str">
        <f t="shared" si="55"/>
        <v>Formal Settlement</v>
      </c>
      <c r="R514" s="5" t="str">
        <f>'Cleaned Data'!K514</f>
        <v>None</v>
      </c>
      <c r="S514" s="5" t="str">
        <f>'Cleaned Data'!L514</f>
        <v>Complete</v>
      </c>
      <c r="T514" s="5" t="str">
        <f>'Cleaned Data'!M514</f>
        <v>Captured</v>
      </c>
      <c r="U514" s="5" t="str">
        <f>'Cleaned Data'!N514</f>
        <v>Q052</v>
      </c>
      <c r="V514" s="5" t="str">
        <f>'Cleaned Data'!O514</f>
        <v>Marius Meyer</v>
      </c>
      <c r="W514" s="4" t="str">
        <f>'Cleaned Data'!P514</f>
        <v>None</v>
      </c>
      <c r="X514" s="5" t="str">
        <f>'Cleaned Data'!Q514</f>
        <v>Incorrect ID Number Provided Initially, Corrected</v>
      </c>
    </row>
    <row r="515" spans="1:24" x14ac:dyDescent="0.3">
      <c r="A515" s="5" t="str">
        <f>'Cleaned Data'!A515</f>
        <v>DHA-000307</v>
      </c>
      <c r="B515" s="4">
        <f>'Cleaned Data'!B515</f>
        <v>46210</v>
      </c>
      <c r="C515" s="6">
        <f t="shared" ref="C515:C578" si="56">IF(B515="None","None",DAY(B515))</f>
        <v>7</v>
      </c>
      <c r="D515" s="6">
        <f t="shared" ref="D515:D578" si="57">IF(B515="None","None",MONTH(B515))</f>
        <v>7</v>
      </c>
      <c r="E515" s="6">
        <f t="shared" ref="E515:E578" si="58">IF(B515="None","None",YEAR(B515))</f>
        <v>2026</v>
      </c>
      <c r="F515" s="5" t="str">
        <f t="shared" ref="F515:F578" si="59">IF(ISNUMBER(FIND("-",G515))=TRUE,LEFT(G515,FIND("-",G515)-2),IF(ISNUMBER(FIND(" ",G515))=TRUE,LEFT(G515,FIND(" ",G515)-1),IF(G515="None","None")))</f>
        <v>Home Affairs</v>
      </c>
      <c r="G515" s="5" t="str">
        <f>'Cleaned Data'!C515</f>
        <v>Home Affairs - ID Application</v>
      </c>
      <c r="H515" s="5" t="str">
        <f t="shared" ref="H515:H578" si="60">IF(G515="None","None",RIGHT(G515,LEN(G515)-FIND("-",G515,1)))</f>
        <v xml:space="preserve"> ID Application</v>
      </c>
      <c r="I515" s="5" t="str">
        <f t="shared" ref="I515:I578" si="61">IF(J515="None","None",TRIM(SUBSTITUTE(SUBSTITUTE(SUBSTITUTE(SUBSTITUTE(J515,"Clinic","",1),"Home Affairs","",1),"Sassa Office","",1),"Municipal Office","",1)))</f>
        <v>Vanderbijlpark</v>
      </c>
      <c r="J515" s="5" t="str">
        <f>'Cleaned Data'!D515</f>
        <v>Vanderbijlpark Home Affairs</v>
      </c>
      <c r="K515" s="5" t="str">
        <f>'Cleaned Data'!E515</f>
        <v>Kagiso Khumalo</v>
      </c>
      <c r="L515" s="6">
        <f>'Cleaned Data'!F515</f>
        <v>9610000000000</v>
      </c>
      <c r="M515" s="4">
        <f>'Cleaned Data'!G515</f>
        <v>35272</v>
      </c>
      <c r="N515" s="5" t="str">
        <f>'Cleaned Data'!H515</f>
        <v>Male</v>
      </c>
      <c r="O515" s="8" t="str">
        <f>'Cleaned Data'!I515</f>
        <v>071 377 6170</v>
      </c>
      <c r="P515" s="5" t="str">
        <f>'Cleaned Data'!J515</f>
        <v>Ward 10</v>
      </c>
      <c r="Q515" s="5" t="str">
        <f t="shared" ref="Q515:Q578" si="62">IF(ISNUMBER(FIND("Informal Settlement",P515,1)),"Informal Settlement","Formal Settlement")</f>
        <v>Formal Settlement</v>
      </c>
      <c r="R515" s="5" t="str">
        <f>'Cleaned Data'!K515</f>
        <v>None</v>
      </c>
      <c r="S515" s="5" t="str">
        <f>'Cleaned Data'!L515</f>
        <v>Incomplete - Missing ID Copy</v>
      </c>
      <c r="T515" s="5" t="str">
        <f>'Cleaned Data'!M515</f>
        <v>Captured</v>
      </c>
      <c r="U515" s="5" t="str">
        <f>'Cleaned Data'!N515</f>
        <v>Q170</v>
      </c>
      <c r="V515" s="5" t="str">
        <f>'Cleaned Data'!O515</f>
        <v>Andries Sithole</v>
      </c>
      <c r="W515" s="4">
        <f>'Cleaned Data'!P515</f>
        <v>46240</v>
      </c>
      <c r="X515" s="5" t="str">
        <f>'Cleaned Data'!Q515</f>
        <v>Client To Return With Proof Of Residence</v>
      </c>
    </row>
    <row r="516" spans="1:24" x14ac:dyDescent="0.3">
      <c r="A516" s="5" t="str">
        <f>'Cleaned Data'!A516</f>
        <v>SASSA-000274</v>
      </c>
      <c r="B516" s="4">
        <f>'Cleaned Data'!B516</f>
        <v>46222</v>
      </c>
      <c r="C516" s="6">
        <f t="shared" si="56"/>
        <v>19</v>
      </c>
      <c r="D516" s="6">
        <f t="shared" si="57"/>
        <v>7</v>
      </c>
      <c r="E516" s="6">
        <f t="shared" si="58"/>
        <v>2026</v>
      </c>
      <c r="F516" s="5" t="str">
        <f t="shared" si="59"/>
        <v>SASSA</v>
      </c>
      <c r="G516" s="5" t="str">
        <f>'Cleaned Data'!C516</f>
        <v>SASSA - Grant Application</v>
      </c>
      <c r="H516" s="5" t="str">
        <f t="shared" si="60"/>
        <v xml:space="preserve"> Grant Application</v>
      </c>
      <c r="I516" s="5" t="str">
        <f t="shared" si="61"/>
        <v>Vereeniging</v>
      </c>
      <c r="J516" s="5" t="str">
        <f>'Cleaned Data'!D516</f>
        <v>Vereeniging Home Affairs</v>
      </c>
      <c r="K516" s="5" t="str">
        <f>'Cleaned Data'!E516</f>
        <v>Sizwe Van Der Merwe</v>
      </c>
      <c r="L516" s="6">
        <f>'Cleaned Data'!F516</f>
        <v>1600000000000</v>
      </c>
      <c r="M516" s="4">
        <f>'Cleaned Data'!G516</f>
        <v>42398</v>
      </c>
      <c r="N516" s="5" t="str">
        <f>'Cleaned Data'!H516</f>
        <v>Female</v>
      </c>
      <c r="O516" s="8" t="str">
        <f>'Cleaned Data'!I516</f>
        <v>061 355 1804</v>
      </c>
      <c r="P516" s="5" t="str">
        <f>'Cleaned Data'!J516</f>
        <v>Ward 14</v>
      </c>
      <c r="Q516" s="5" t="str">
        <f t="shared" si="62"/>
        <v>Formal Settlement</v>
      </c>
      <c r="R516" s="5" t="str">
        <f>'Cleaned Data'!K516</f>
        <v>None</v>
      </c>
      <c r="S516" s="5" t="str">
        <f>'Cleaned Data'!L516</f>
        <v>Complete</v>
      </c>
      <c r="T516" s="5" t="str">
        <f>'Cleaned Data'!M516</f>
        <v>Pending</v>
      </c>
      <c r="U516" s="5" t="str">
        <f>'Cleaned Data'!N516</f>
        <v>Q021</v>
      </c>
      <c r="V516" s="5" t="str">
        <f>'Cleaned Data'!O516</f>
        <v>Zanele Swart</v>
      </c>
      <c r="W516" s="4" t="str">
        <f>'Cleaned Data'!P516</f>
        <v>None</v>
      </c>
      <c r="X516" s="5" t="str">
        <f>'Cleaned Data'!Q516</f>
        <v>Follow-Up Call Required To Confirm Banking Details</v>
      </c>
    </row>
    <row r="517" spans="1:24" x14ac:dyDescent="0.3">
      <c r="A517" s="5" t="str">
        <f>'Cleaned Data'!A517</f>
        <v>MUN-000063</v>
      </c>
      <c r="B517" s="4">
        <f>'Cleaned Data'!B517</f>
        <v>46148</v>
      </c>
      <c r="C517" s="6">
        <f t="shared" si="56"/>
        <v>6</v>
      </c>
      <c r="D517" s="6">
        <f t="shared" si="57"/>
        <v>5</v>
      </c>
      <c r="E517" s="6">
        <f t="shared" si="58"/>
        <v>2026</v>
      </c>
      <c r="F517" s="5" t="str">
        <f t="shared" si="59"/>
        <v>Municipal</v>
      </c>
      <c r="G517" s="5" t="str">
        <f>'Cleaned Data'!C517</f>
        <v>Municipal - Service Request</v>
      </c>
      <c r="H517" s="5" t="str">
        <f t="shared" si="60"/>
        <v xml:space="preserve"> Service Request</v>
      </c>
      <c r="I517" s="5" t="str">
        <f t="shared" si="61"/>
        <v>Sasolburg</v>
      </c>
      <c r="J517" s="5" t="str">
        <f>'Cleaned Data'!D517</f>
        <v>Sasolburg Home Affairs</v>
      </c>
      <c r="K517" s="5" t="str">
        <f>'Cleaned Data'!E517</f>
        <v>Refilwe Steyn</v>
      </c>
      <c r="L517" s="6">
        <f>'Cleaned Data'!F517</f>
        <v>411000000000</v>
      </c>
      <c r="M517" s="4" t="str">
        <f>'Cleaned Data'!G517</f>
        <v>None</v>
      </c>
      <c r="N517" s="5" t="str">
        <f>'Cleaned Data'!H517</f>
        <v>Female</v>
      </c>
      <c r="O517" s="8" t="str">
        <f>'Cleaned Data'!I517</f>
        <v>081 218 5335</v>
      </c>
      <c r="P517" s="5" t="str">
        <f>'Cleaned Data'!J517</f>
        <v>Ward 4</v>
      </c>
      <c r="Q517" s="5" t="str">
        <f t="shared" si="62"/>
        <v>Formal Settlement</v>
      </c>
      <c r="R517" s="5" t="str">
        <f>'Cleaned Data'!K517</f>
        <v>None</v>
      </c>
      <c r="S517" s="5" t="str">
        <f>'Cleaned Data'!L517</f>
        <v>Awaiting Home Affairs Confirmation</v>
      </c>
      <c r="T517" s="5" t="str">
        <f>'Cleaned Data'!M517</f>
        <v>None</v>
      </c>
      <c r="U517" s="5" t="str">
        <f>'Cleaned Data'!N517</f>
        <v>Q052</v>
      </c>
      <c r="V517" s="5" t="str">
        <f>'Cleaned Data'!O517</f>
        <v>Chris Coetzee</v>
      </c>
      <c r="W517" s="4">
        <f>'Cleaned Data'!P517</f>
        <v>46169</v>
      </c>
      <c r="X517" s="5" t="str">
        <f>'Cleaned Data'!Q517</f>
        <v>Follow-Up Call Required To Confirm Banking Details</v>
      </c>
    </row>
    <row r="518" spans="1:24" x14ac:dyDescent="0.3">
      <c r="A518" s="5" t="str">
        <f>'Cleaned Data'!A518</f>
        <v>CLN-000970</v>
      </c>
      <c r="B518" s="4">
        <f>'Cleaned Data'!B518</f>
        <v>46279</v>
      </c>
      <c r="C518" s="6">
        <f t="shared" si="56"/>
        <v>14</v>
      </c>
      <c r="D518" s="6">
        <f t="shared" si="57"/>
        <v>9</v>
      </c>
      <c r="E518" s="6">
        <f t="shared" si="58"/>
        <v>2026</v>
      </c>
      <c r="F518" s="5" t="str">
        <f t="shared" si="59"/>
        <v>Clinic</v>
      </c>
      <c r="G518" s="5" t="str">
        <f>'Cleaned Data'!C518</f>
        <v>Clinic - Chronic Medication Collection</v>
      </c>
      <c r="H518" s="5" t="str">
        <f t="shared" si="60"/>
        <v xml:space="preserve"> Chronic Medication Collection</v>
      </c>
      <c r="I518" s="5" t="str">
        <f t="shared" si="61"/>
        <v>Vanderbijlpark</v>
      </c>
      <c r="J518" s="5" t="str">
        <f>'Cleaned Data'!D518</f>
        <v>Vanderbijlpark Home Affairs</v>
      </c>
      <c r="K518" s="5" t="str">
        <f>'Cleaned Data'!E518</f>
        <v>Thabo Mokoena</v>
      </c>
      <c r="L518" s="6" t="str">
        <f>'Cleaned Data'!F518</f>
        <v>None</v>
      </c>
      <c r="M518" s="4">
        <f>'Cleaned Data'!G518</f>
        <v>39044</v>
      </c>
      <c r="N518" s="5" t="str">
        <f>'Cleaned Data'!H518</f>
        <v>Female</v>
      </c>
      <c r="O518" s="8" t="str">
        <f>'Cleaned Data'!I518</f>
        <v>061 686 8451</v>
      </c>
      <c r="P518" s="5" t="str">
        <f>'Cleaned Data'!J518</f>
        <v>Ward 11</v>
      </c>
      <c r="Q518" s="5" t="str">
        <f t="shared" si="62"/>
        <v>Formal Settlement</v>
      </c>
      <c r="R518" s="5" t="str">
        <f>'Cleaned Data'!K518</f>
        <v>None</v>
      </c>
      <c r="S518" s="5" t="str">
        <f>'Cleaned Data'!L518</f>
        <v>Complete</v>
      </c>
      <c r="T518" s="5" t="str">
        <f>'Cleaned Data'!M518</f>
        <v>Closed</v>
      </c>
      <c r="U518" s="5" t="str">
        <f>'Cleaned Data'!N518</f>
        <v>Q215</v>
      </c>
      <c r="V518" s="5" t="str">
        <f>'Cleaned Data'!O518</f>
        <v>Andries Nel</v>
      </c>
      <c r="W518" s="4" t="str">
        <f>'Cleaned Data'!P518</f>
        <v>None</v>
      </c>
      <c r="X518" s="5" t="str">
        <f>'Cleaned Data'!Q518</f>
        <v>Elderly Applicant Assisted Due To Mobility Issues</v>
      </c>
    </row>
    <row r="519" spans="1:24" x14ac:dyDescent="0.3">
      <c r="A519" s="5" t="str">
        <f>'Cleaned Data'!A519</f>
        <v>DHA-000503</v>
      </c>
      <c r="B519" s="4">
        <f>'Cleaned Data'!B519</f>
        <v>46030</v>
      </c>
      <c r="C519" s="6">
        <f t="shared" si="56"/>
        <v>8</v>
      </c>
      <c r="D519" s="6">
        <f t="shared" si="57"/>
        <v>1</v>
      </c>
      <c r="E519" s="6">
        <f t="shared" si="58"/>
        <v>2026</v>
      </c>
      <c r="F519" s="5" t="str">
        <f t="shared" si="59"/>
        <v>Home Affairs</v>
      </c>
      <c r="G519" s="5" t="str">
        <f>'Cleaned Data'!C519</f>
        <v>Home Affairs - Passport Application</v>
      </c>
      <c r="H519" s="5" t="str">
        <f t="shared" si="60"/>
        <v xml:space="preserve"> Passport Application</v>
      </c>
      <c r="I519" s="5" t="str">
        <f t="shared" si="61"/>
        <v>Sebokeng</v>
      </c>
      <c r="J519" s="5" t="str">
        <f>'Cleaned Data'!D519</f>
        <v>Sebokeng Sassa Office</v>
      </c>
      <c r="K519" s="5" t="str">
        <f>'Cleaned Data'!E519</f>
        <v>Bongani Kruger</v>
      </c>
      <c r="L519" s="6">
        <f>'Cleaned Data'!F519</f>
        <v>611000000000</v>
      </c>
      <c r="M519" s="4">
        <f>'Cleaned Data'!G519</f>
        <v>39042</v>
      </c>
      <c r="N519" s="5" t="str">
        <f>'Cleaned Data'!H519</f>
        <v>Male</v>
      </c>
      <c r="O519" s="8" t="str">
        <f>'Cleaned Data'!I519</f>
        <v>080 846 1472</v>
      </c>
      <c r="P519" s="5" t="str">
        <f>'Cleaned Data'!J519</f>
        <v>Ward 1</v>
      </c>
      <c r="Q519" s="5" t="str">
        <f t="shared" si="62"/>
        <v>Formal Settlement</v>
      </c>
      <c r="R519" s="5" t="str">
        <f>'Cleaned Data'!K519</f>
        <v>None</v>
      </c>
      <c r="S519" s="5" t="str">
        <f>'Cleaned Data'!L519</f>
        <v>Complete</v>
      </c>
      <c r="T519" s="5" t="str">
        <f>'Cleaned Data'!M519</f>
        <v>Captured</v>
      </c>
      <c r="U519" s="5" t="str">
        <f>'Cleaned Data'!N519</f>
        <v>Q186</v>
      </c>
      <c r="V519" s="5" t="str">
        <f>'Cleaned Data'!O519</f>
        <v>Busisiwe Khumalo</v>
      </c>
      <c r="W519" s="4" t="str">
        <f>'Cleaned Data'!P519</f>
        <v>None</v>
      </c>
      <c r="X519" s="5" t="str">
        <f>'Cleaned Data'!Q519</f>
        <v>Applicant Did Not Bring Required Supporting Documents</v>
      </c>
    </row>
    <row r="520" spans="1:24" x14ac:dyDescent="0.3">
      <c r="A520" s="5" t="str">
        <f>'Cleaned Data'!A520</f>
        <v>MUN-000924</v>
      </c>
      <c r="B520" s="4">
        <f>'Cleaned Data'!B520</f>
        <v>46118</v>
      </c>
      <c r="C520" s="6">
        <f t="shared" si="56"/>
        <v>6</v>
      </c>
      <c r="D520" s="6">
        <f t="shared" si="57"/>
        <v>4</v>
      </c>
      <c r="E520" s="6">
        <f t="shared" si="58"/>
        <v>2026</v>
      </c>
      <c r="F520" s="5" t="str">
        <f t="shared" si="59"/>
        <v>Municipal</v>
      </c>
      <c r="G520" s="5" t="str">
        <f>'Cleaned Data'!C520</f>
        <v>Municipal - Service Request</v>
      </c>
      <c r="H520" s="5" t="str">
        <f t="shared" si="60"/>
        <v xml:space="preserve"> Service Request</v>
      </c>
      <c r="I520" s="5" t="str">
        <f t="shared" si="61"/>
        <v>Evaton</v>
      </c>
      <c r="J520" s="5" t="str">
        <f>'Cleaned Data'!D520</f>
        <v>Evaton Sassa Office</v>
      </c>
      <c r="K520" s="5" t="str">
        <f>'Cleaned Data'!E520</f>
        <v>None</v>
      </c>
      <c r="L520" s="6">
        <f>'Cleaned Data'!F520</f>
        <v>7800000000000</v>
      </c>
      <c r="M520" s="4">
        <f>'Cleaned Data'!G520</f>
        <v>28504</v>
      </c>
      <c r="N520" s="5" t="str">
        <f>'Cleaned Data'!H520</f>
        <v>Female</v>
      </c>
      <c r="O520" s="8" t="str">
        <f>'Cleaned Data'!I520</f>
        <v>081 144 3845</v>
      </c>
      <c r="P520" s="5" t="str">
        <f>'Cleaned Data'!J520</f>
        <v>Ward 7</v>
      </c>
      <c r="Q520" s="5" t="str">
        <f t="shared" si="62"/>
        <v>Formal Settlement</v>
      </c>
      <c r="R520" s="5" t="str">
        <f>'Cleaned Data'!K520</f>
        <v>None</v>
      </c>
      <c r="S520" s="5" t="str">
        <f>'Cleaned Data'!L520</f>
        <v>Incomplete - Missing Proof Of Residence</v>
      </c>
      <c r="T520" s="5" t="str">
        <f>'Cleaned Data'!M520</f>
        <v>Captured</v>
      </c>
      <c r="U520" s="5" t="str">
        <f>'Cleaned Data'!N520</f>
        <v>Q168</v>
      </c>
      <c r="V520" s="5" t="str">
        <f>'Cleaned Data'!O520</f>
        <v>Deon Radebe</v>
      </c>
      <c r="W520" s="4">
        <f>'Cleaned Data'!P520</f>
        <v>46147</v>
      </c>
      <c r="X520" s="5" t="str">
        <f>'Cleaned Data'!Q520</f>
        <v>Applicant Is A Minor, Guardian Present And Documented</v>
      </c>
    </row>
    <row r="521" spans="1:24" x14ac:dyDescent="0.3">
      <c r="A521" s="5" t="str">
        <f>'Cleaned Data'!A521</f>
        <v>DHA-000482</v>
      </c>
      <c r="B521" s="4">
        <f>'Cleaned Data'!B521</f>
        <v>46257</v>
      </c>
      <c r="C521" s="6">
        <f t="shared" si="56"/>
        <v>23</v>
      </c>
      <c r="D521" s="6">
        <f t="shared" si="57"/>
        <v>8</v>
      </c>
      <c r="E521" s="6">
        <f t="shared" si="58"/>
        <v>2026</v>
      </c>
      <c r="F521" s="5" t="str">
        <f t="shared" si="59"/>
        <v>Home Affairs</v>
      </c>
      <c r="G521" s="5" t="str">
        <f>'Cleaned Data'!C521</f>
        <v>Home Affairs - Birth Certificate</v>
      </c>
      <c r="H521" s="5" t="str">
        <f t="shared" si="60"/>
        <v xml:space="preserve"> Birth Certificate</v>
      </c>
      <c r="I521" s="5" t="str">
        <f t="shared" si="61"/>
        <v>Vereeniging</v>
      </c>
      <c r="J521" s="5" t="str">
        <f>'Cleaned Data'!D521</f>
        <v>Vereeniging Home Affairs</v>
      </c>
      <c r="K521" s="5" t="str">
        <f>'Cleaned Data'!E521</f>
        <v>Lindiwe Radebe</v>
      </c>
      <c r="L521" s="6">
        <f>'Cleaned Data'!F521</f>
        <v>6000000000000</v>
      </c>
      <c r="M521" s="4">
        <f>'Cleaned Data'!G521</f>
        <v>21946</v>
      </c>
      <c r="N521" s="5" t="str">
        <f>'Cleaned Data'!H521</f>
        <v>None</v>
      </c>
      <c r="O521" s="8" t="str">
        <f>'Cleaned Data'!I521</f>
        <v>077 129 2767</v>
      </c>
      <c r="P521" s="5" t="str">
        <f>'Cleaned Data'!J521</f>
        <v>Ward 22</v>
      </c>
      <c r="Q521" s="5" t="str">
        <f t="shared" si="62"/>
        <v>Formal Settlement</v>
      </c>
      <c r="R521" s="5" t="str">
        <f>'Cleaned Data'!K521</f>
        <v>None</v>
      </c>
      <c r="S521" s="5" t="str">
        <f>'Cleaned Data'!L521</f>
        <v>Incomplete - Missing Proof Of Residence</v>
      </c>
      <c r="T521" s="5" t="str">
        <f>'Cleaned Data'!M521</f>
        <v>None</v>
      </c>
      <c r="U521" s="5" t="str">
        <f>'Cleaned Data'!N521</f>
        <v>Q174</v>
      </c>
      <c r="V521" s="5" t="str">
        <f>'Cleaned Data'!O521</f>
        <v>Palesa Mahlangu</v>
      </c>
      <c r="W521" s="4" t="str">
        <f>'Cleaned Data'!P521</f>
        <v>None</v>
      </c>
      <c r="X521" s="5" t="str">
        <f>'Cleaned Data'!Q521</f>
        <v>Home Affairs System Down For Maintenance During Visit</v>
      </c>
    </row>
    <row r="522" spans="1:24" x14ac:dyDescent="0.3">
      <c r="A522" s="5" t="str">
        <f>'Cleaned Data'!A522</f>
        <v>SASSA-000814</v>
      </c>
      <c r="B522" s="4">
        <f>'Cleaned Data'!B522</f>
        <v>46035</v>
      </c>
      <c r="C522" s="6">
        <f t="shared" si="56"/>
        <v>13</v>
      </c>
      <c r="D522" s="6">
        <f t="shared" si="57"/>
        <v>1</v>
      </c>
      <c r="E522" s="6">
        <f t="shared" si="58"/>
        <v>2026</v>
      </c>
      <c r="F522" s="5" t="str">
        <f t="shared" si="59"/>
        <v>SASSA</v>
      </c>
      <c r="G522" s="5" t="str">
        <f>'Cleaned Data'!C522</f>
        <v>SASSA - Grant Status Enquiry</v>
      </c>
      <c r="H522" s="5" t="str">
        <f t="shared" si="60"/>
        <v xml:space="preserve"> Grant Status Enquiry</v>
      </c>
      <c r="I522" s="5" t="str">
        <f t="shared" si="61"/>
        <v>Vanderbijlpark</v>
      </c>
      <c r="J522" s="5" t="str">
        <f>'Cleaned Data'!D522</f>
        <v>Vanderbijlpark Home Affairs</v>
      </c>
      <c r="K522" s="5" t="str">
        <f>'Cleaned Data'!E522</f>
        <v>Sizwe Kruger</v>
      </c>
      <c r="L522" s="6">
        <f>'Cleaned Data'!F522</f>
        <v>4610000000000</v>
      </c>
      <c r="M522" s="4">
        <f>'Cleaned Data'!G522</f>
        <v>17098</v>
      </c>
      <c r="N522" s="5" t="str">
        <f>'Cleaned Data'!H522</f>
        <v>Male</v>
      </c>
      <c r="O522" s="8" t="str">
        <f>'Cleaned Data'!I522</f>
        <v>064 292 9844</v>
      </c>
      <c r="P522" s="5" t="str">
        <f>'Cleaned Data'!J522</f>
        <v>Ward 17</v>
      </c>
      <c r="Q522" s="5" t="str">
        <f t="shared" si="62"/>
        <v>Formal Settlement</v>
      </c>
      <c r="R522" s="5" t="str">
        <f>'Cleaned Data'!K522</f>
        <v>Foster Child Grant</v>
      </c>
      <c r="S522" s="5" t="str">
        <f>'Cleaned Data'!L522</f>
        <v>Complete</v>
      </c>
      <c r="T522" s="5" t="str">
        <f>'Cleaned Data'!M522</f>
        <v>Pending</v>
      </c>
      <c r="U522" s="5" t="str">
        <f>'Cleaned Data'!N522</f>
        <v>Q124</v>
      </c>
      <c r="V522" s="5" t="str">
        <f>'Cleaned Data'!O522</f>
        <v>Lerato Coetzee</v>
      </c>
      <c r="W522" s="4" t="str">
        <f>'Cleaned Data'!P522</f>
        <v>None</v>
      </c>
      <c r="X522" s="5" t="str">
        <f>'Cleaned Data'!Q522</f>
        <v>Interpreter Required - Assisted In Sesotho</v>
      </c>
    </row>
    <row r="523" spans="1:24" x14ac:dyDescent="0.3">
      <c r="A523" s="5" t="str">
        <f>'Cleaned Data'!A523</f>
        <v>DHA-000112</v>
      </c>
      <c r="B523" s="4">
        <f>'Cleaned Data'!B523</f>
        <v>46087</v>
      </c>
      <c r="C523" s="6">
        <f t="shared" si="56"/>
        <v>6</v>
      </c>
      <c r="D523" s="6">
        <f t="shared" si="57"/>
        <v>3</v>
      </c>
      <c r="E523" s="6">
        <f t="shared" si="58"/>
        <v>2026</v>
      </c>
      <c r="F523" s="5" t="str">
        <f t="shared" si="59"/>
        <v>Home Affairs</v>
      </c>
      <c r="G523" s="5" t="str">
        <f>'Cleaned Data'!C523</f>
        <v>Home Affairs - ID Application</v>
      </c>
      <c r="H523" s="5" t="str">
        <f t="shared" si="60"/>
        <v xml:space="preserve"> ID Application</v>
      </c>
      <c r="I523" s="5" t="str">
        <f t="shared" si="61"/>
        <v>Sasolburg</v>
      </c>
      <c r="J523" s="5" t="str">
        <f>'Cleaned Data'!D523</f>
        <v>Sasolburg Home Affairs</v>
      </c>
      <c r="K523" s="5" t="str">
        <f>'Cleaned Data'!E523</f>
        <v>Zodwa Sithole</v>
      </c>
      <c r="L523" s="6" t="str">
        <f>'Cleaned Data'!F523</f>
        <v>None</v>
      </c>
      <c r="M523" s="4">
        <f>'Cleaned Data'!G523</f>
        <v>33414</v>
      </c>
      <c r="N523" s="5" t="str">
        <f>'Cleaned Data'!H523</f>
        <v>Female</v>
      </c>
      <c r="O523" s="8" t="str">
        <f>'Cleaned Data'!I523</f>
        <v>066 438 9071</v>
      </c>
      <c r="P523" s="5" t="str">
        <f>'Cleaned Data'!J523</f>
        <v>Ward 14</v>
      </c>
      <c r="Q523" s="5" t="str">
        <f t="shared" si="62"/>
        <v>Formal Settlement</v>
      </c>
      <c r="R523" s="5" t="str">
        <f>'Cleaned Data'!K523</f>
        <v>None</v>
      </c>
      <c r="S523" s="5" t="str">
        <f>'Cleaned Data'!L523</f>
        <v>Complete</v>
      </c>
      <c r="T523" s="5" t="str">
        <f>'Cleaned Data'!M523</f>
        <v>Awaiting Documents</v>
      </c>
      <c r="U523" s="5" t="str">
        <f>'Cleaned Data'!N523</f>
        <v>Q230</v>
      </c>
      <c r="V523" s="5" t="str">
        <f>'Cleaned Data'!O523</f>
        <v>Chris Swart</v>
      </c>
      <c r="W523" s="4" t="str">
        <f>'Cleaned Data'!P523</f>
        <v>None</v>
      </c>
      <c r="X523" s="5" t="str">
        <f>'Cleaned Data'!Q523</f>
        <v>Applicant Is A Minor, Guardian Present And Documented</v>
      </c>
    </row>
    <row r="524" spans="1:24" x14ac:dyDescent="0.3">
      <c r="A524" s="5" t="str">
        <f>'Cleaned Data'!A524</f>
        <v>DHA-000776</v>
      </c>
      <c r="B524" s="4">
        <f>'Cleaned Data'!B524</f>
        <v>46007</v>
      </c>
      <c r="C524" s="6">
        <f t="shared" si="56"/>
        <v>16</v>
      </c>
      <c r="D524" s="6">
        <f t="shared" si="57"/>
        <v>12</v>
      </c>
      <c r="E524" s="6">
        <f t="shared" si="58"/>
        <v>2025</v>
      </c>
      <c r="F524" s="5" t="str">
        <f t="shared" si="59"/>
        <v>Home Affairs</v>
      </c>
      <c r="G524" s="5" t="str">
        <f>'Cleaned Data'!C524</f>
        <v>Home Affairs - Death Certificate</v>
      </c>
      <c r="H524" s="5" t="str">
        <f t="shared" si="60"/>
        <v xml:space="preserve"> Death Certificate</v>
      </c>
      <c r="I524" s="5" t="str">
        <f t="shared" si="61"/>
        <v>Vereeniging</v>
      </c>
      <c r="J524" s="5" t="str">
        <f>'Cleaned Data'!D524</f>
        <v>Vereeniging Home Affairs</v>
      </c>
      <c r="K524" s="5" t="str">
        <f>'Cleaned Data'!E524</f>
        <v>Refilwe Molefe</v>
      </c>
      <c r="L524" s="6">
        <f>'Cleaned Data'!F524</f>
        <v>5110000000000</v>
      </c>
      <c r="M524" s="4">
        <f>'Cleaned Data'!G524</f>
        <v>18863</v>
      </c>
      <c r="N524" s="5" t="str">
        <f>'Cleaned Data'!H524</f>
        <v>Male</v>
      </c>
      <c r="O524" s="8" t="str">
        <f>'Cleaned Data'!I524</f>
        <v>083 889 6679</v>
      </c>
      <c r="P524" s="5" t="str">
        <f>'Cleaned Data'!J524</f>
        <v>Ward 10</v>
      </c>
      <c r="Q524" s="5" t="str">
        <f t="shared" si="62"/>
        <v>Formal Settlement</v>
      </c>
      <c r="R524" s="5" t="str">
        <f>'Cleaned Data'!K524</f>
        <v>None</v>
      </c>
      <c r="S524" s="5" t="str">
        <f>'Cleaned Data'!L524</f>
        <v>Incomplete - Missing ID Copy</v>
      </c>
      <c r="T524" s="5" t="str">
        <f>'Cleaned Data'!M524</f>
        <v>Escalated</v>
      </c>
      <c r="U524" s="5" t="str">
        <f>'Cleaned Data'!N524</f>
        <v>Q263</v>
      </c>
      <c r="V524" s="5" t="str">
        <f>'Cleaned Data'!O524</f>
        <v>Busisiwe Mahlangu</v>
      </c>
      <c r="W524" s="4" t="str">
        <f>'Cleaned Data'!P524</f>
        <v>None</v>
      </c>
      <c r="X524" s="5" t="str">
        <f>'Cleaned Data'!Q524</f>
        <v>Applicant Is A Minor, Guardian Present And Documented</v>
      </c>
    </row>
    <row r="525" spans="1:24" x14ac:dyDescent="0.3">
      <c r="A525" s="5" t="str">
        <f>'Cleaned Data'!A525</f>
        <v>SASSA-000732</v>
      </c>
      <c r="B525" s="4">
        <f>'Cleaned Data'!B525</f>
        <v>46230</v>
      </c>
      <c r="C525" s="6">
        <f t="shared" si="56"/>
        <v>27</v>
      </c>
      <c r="D525" s="6">
        <f t="shared" si="57"/>
        <v>7</v>
      </c>
      <c r="E525" s="6">
        <f t="shared" si="58"/>
        <v>2026</v>
      </c>
      <c r="F525" s="5" t="str">
        <f t="shared" si="59"/>
        <v>SASSA</v>
      </c>
      <c r="G525" s="5" t="str">
        <f>'Cleaned Data'!C525</f>
        <v>SASSA - Grant Application</v>
      </c>
      <c r="H525" s="5" t="str">
        <f t="shared" si="60"/>
        <v xml:space="preserve"> Grant Application</v>
      </c>
      <c r="I525" s="5" t="str">
        <f t="shared" si="61"/>
        <v>Meyerton</v>
      </c>
      <c r="J525" s="5" t="str">
        <f>'Cleaned Data'!D525</f>
        <v>Meyerton Municipal Office</v>
      </c>
      <c r="K525" s="5" t="str">
        <f>'Cleaned Data'!E525</f>
        <v>Refilwe Kruger</v>
      </c>
      <c r="L525" s="6">
        <f>'Cleaned Data'!F525</f>
        <v>8810000000000</v>
      </c>
      <c r="M525" s="4">
        <f>'Cleaned Data'!G525</f>
        <v>32480</v>
      </c>
      <c r="N525" s="5" t="str">
        <f>'Cleaned Data'!H525</f>
        <v>Female</v>
      </c>
      <c r="O525" s="8" t="str">
        <f>'Cleaned Data'!I525</f>
        <v>078 498 9256</v>
      </c>
      <c r="P525" s="5" t="str">
        <f>'Cleaned Data'!J525</f>
        <v>Ward 17</v>
      </c>
      <c r="Q525" s="5" t="str">
        <f t="shared" si="62"/>
        <v>Formal Settlement</v>
      </c>
      <c r="R525" s="5" t="str">
        <f>'Cleaned Data'!K525</f>
        <v>Care Dependency Grant</v>
      </c>
      <c r="S525" s="5" t="str">
        <f>'Cleaned Data'!L525</f>
        <v>Complete</v>
      </c>
      <c r="T525" s="5" t="str">
        <f>'Cleaned Data'!M525</f>
        <v>None</v>
      </c>
      <c r="U525" s="5" t="str">
        <f>'Cleaned Data'!N525</f>
        <v>Q060</v>
      </c>
      <c r="V525" s="5" t="str">
        <f>'Cleaned Data'!O525</f>
        <v>Andries Meyer</v>
      </c>
      <c r="W525" s="4" t="str">
        <f>'Cleaned Data'!P525</f>
        <v>None</v>
      </c>
      <c r="X525" s="5" t="str">
        <f>'Cleaned Data'!Q525</f>
        <v>System Offline - Captured Manually, Will Upload Later</v>
      </c>
    </row>
    <row r="526" spans="1:24" x14ac:dyDescent="0.3">
      <c r="A526" s="5" t="str">
        <f>'Cleaned Data'!A526</f>
        <v>MUN-001018</v>
      </c>
      <c r="B526" s="4">
        <f>'Cleaned Data'!B526</f>
        <v>46120</v>
      </c>
      <c r="C526" s="6">
        <f t="shared" si="56"/>
        <v>8</v>
      </c>
      <c r="D526" s="6">
        <f t="shared" si="57"/>
        <v>4</v>
      </c>
      <c r="E526" s="6">
        <f t="shared" si="58"/>
        <v>2026</v>
      </c>
      <c r="F526" s="5" t="str">
        <f t="shared" si="59"/>
        <v>Municipal</v>
      </c>
      <c r="G526" s="5" t="str">
        <f>'Cleaned Data'!C526</f>
        <v>Municipal - Service Request</v>
      </c>
      <c r="H526" s="5" t="str">
        <f t="shared" si="60"/>
        <v xml:space="preserve"> Service Request</v>
      </c>
      <c r="I526" s="5" t="str">
        <f t="shared" si="61"/>
        <v>Sasolburg</v>
      </c>
      <c r="J526" s="5" t="str">
        <f>'Cleaned Data'!D526</f>
        <v>Sasolburg Home Affairs</v>
      </c>
      <c r="K526" s="5" t="str">
        <f>'Cleaned Data'!E526</f>
        <v>Sipho Fourie</v>
      </c>
      <c r="L526" s="6">
        <f>'Cleaned Data'!F526</f>
        <v>6910000000000</v>
      </c>
      <c r="M526" s="4">
        <f>'Cleaned Data'!G526</f>
        <v>25340</v>
      </c>
      <c r="N526" s="5" t="str">
        <f>'Cleaned Data'!H526</f>
        <v>Male</v>
      </c>
      <c r="O526" s="8" t="str">
        <f>'Cleaned Data'!I526</f>
        <v>084 524 5890</v>
      </c>
      <c r="P526" s="5" t="str">
        <f>'Cleaned Data'!J526</f>
        <v>Ward 12</v>
      </c>
      <c r="Q526" s="5" t="str">
        <f t="shared" si="62"/>
        <v>Formal Settlement</v>
      </c>
      <c r="R526" s="5" t="str">
        <f>'Cleaned Data'!K526</f>
        <v>None</v>
      </c>
      <c r="S526" s="5" t="str">
        <f>'Cleaned Data'!L526</f>
        <v>Complete</v>
      </c>
      <c r="T526" s="5" t="str">
        <f>'Cleaned Data'!M526</f>
        <v>Re-opened</v>
      </c>
      <c r="U526" s="5" t="str">
        <f>'Cleaned Data'!N526</f>
        <v>Q174</v>
      </c>
      <c r="V526" s="5" t="str">
        <f>'Cleaned Data'!O526</f>
        <v>Busisiwe Sithole</v>
      </c>
      <c r="W526" s="4" t="str">
        <f>'Cleaned Data'!P526</f>
        <v>None</v>
      </c>
      <c r="X526" s="5" t="str">
        <f>'Cleaned Data'!Q526</f>
        <v>System Offline - Captured Manually, Will Upload Later</v>
      </c>
    </row>
    <row r="527" spans="1:24" x14ac:dyDescent="0.3">
      <c r="A527" s="5" t="str">
        <f>'Cleaned Data'!A527</f>
        <v>MUN-000455</v>
      </c>
      <c r="B527" s="4">
        <f>'Cleaned Data'!B527</f>
        <v>46077</v>
      </c>
      <c r="C527" s="6">
        <f t="shared" si="56"/>
        <v>24</v>
      </c>
      <c r="D527" s="6">
        <f t="shared" si="57"/>
        <v>2</v>
      </c>
      <c r="E527" s="6">
        <f t="shared" si="58"/>
        <v>2026</v>
      </c>
      <c r="F527" s="5" t="str">
        <f t="shared" si="59"/>
        <v>Municipal</v>
      </c>
      <c r="G527" s="5" t="str">
        <f>'Cleaned Data'!C527</f>
        <v>Municipal - Account Query</v>
      </c>
      <c r="H527" s="5" t="str">
        <f t="shared" si="60"/>
        <v xml:space="preserve"> Account Query</v>
      </c>
      <c r="I527" s="5" t="str">
        <f t="shared" si="61"/>
        <v>Meyerton</v>
      </c>
      <c r="J527" s="5" t="str">
        <f>'Cleaned Data'!D527</f>
        <v>Meyerton Municipal Office</v>
      </c>
      <c r="K527" s="5" t="str">
        <f>'Cleaned Data'!E527</f>
        <v>Dorah Mokoena</v>
      </c>
      <c r="L527" s="6" t="str">
        <f>'Cleaned Data'!F527</f>
        <v>None</v>
      </c>
      <c r="M527" s="4">
        <f>'Cleaned Data'!G527</f>
        <v>39227</v>
      </c>
      <c r="N527" s="5" t="str">
        <f>'Cleaned Data'!H527</f>
        <v>Female</v>
      </c>
      <c r="O527" s="8" t="str">
        <f>'Cleaned Data'!I527</f>
        <v>070 828 8424</v>
      </c>
      <c r="P527" s="5" t="str">
        <f>'Cleaned Data'!J527</f>
        <v>Ward 22</v>
      </c>
      <c r="Q527" s="5" t="str">
        <f t="shared" si="62"/>
        <v>Formal Settlement</v>
      </c>
      <c r="R527" s="5" t="str">
        <f>'Cleaned Data'!K527</f>
        <v>None</v>
      </c>
      <c r="S527" s="5" t="str">
        <f>'Cleaned Data'!L527</f>
        <v>Under Review</v>
      </c>
      <c r="T527" s="5" t="str">
        <f>'Cleaned Data'!M527</f>
        <v>Captured</v>
      </c>
      <c r="U527" s="5" t="str">
        <f>'Cleaned Data'!N527</f>
        <v>Q042</v>
      </c>
      <c r="V527" s="5" t="str">
        <f>'Cleaned Data'!O527</f>
        <v>Refilwe Nel</v>
      </c>
      <c r="W527" s="4" t="str">
        <f>'Cleaned Data'!P527</f>
        <v>None</v>
      </c>
      <c r="X527" s="5" t="str">
        <f>'Cleaned Data'!Q527</f>
        <v>Client To Return With Proof Of Residence</v>
      </c>
    </row>
    <row r="528" spans="1:24" x14ac:dyDescent="0.3">
      <c r="A528" s="5" t="str">
        <f>'Cleaned Data'!A528</f>
        <v>DHA-001001</v>
      </c>
      <c r="B528" s="4">
        <f>'Cleaned Data'!B528</f>
        <v>46152</v>
      </c>
      <c r="C528" s="6">
        <f t="shared" si="56"/>
        <v>10</v>
      </c>
      <c r="D528" s="6">
        <f t="shared" si="57"/>
        <v>5</v>
      </c>
      <c r="E528" s="6">
        <f t="shared" si="58"/>
        <v>2026</v>
      </c>
      <c r="F528" s="5" t="str">
        <f t="shared" si="59"/>
        <v>Home Affairs</v>
      </c>
      <c r="G528" s="5" t="str">
        <f>'Cleaned Data'!C528</f>
        <v>Home Affairs - Passport Application</v>
      </c>
      <c r="H528" s="5" t="str">
        <f t="shared" si="60"/>
        <v xml:space="preserve"> Passport Application</v>
      </c>
      <c r="I528" s="5" t="str">
        <f t="shared" si="61"/>
        <v>Emfuleni</v>
      </c>
      <c r="J528" s="5" t="str">
        <f>'Cleaned Data'!D528</f>
        <v>Emfuleni Municipal Office</v>
      </c>
      <c r="K528" s="5" t="str">
        <f>'Cleaned Data'!E528</f>
        <v>Dorah Pretorius</v>
      </c>
      <c r="L528" s="6">
        <f>'Cleaned Data'!F528</f>
        <v>8410000000000</v>
      </c>
      <c r="M528" s="4">
        <f>'Cleaned Data'!G528</f>
        <v>30816</v>
      </c>
      <c r="N528" s="5" t="str">
        <f>'Cleaned Data'!H528</f>
        <v>Female</v>
      </c>
      <c r="O528" s="8" t="str">
        <f>'Cleaned Data'!I528</f>
        <v>075 870 6322</v>
      </c>
      <c r="P528" s="5" t="str">
        <f>'Cleaned Data'!J528</f>
        <v>Ward 2</v>
      </c>
      <c r="Q528" s="5" t="str">
        <f t="shared" si="62"/>
        <v>Formal Settlement</v>
      </c>
      <c r="R528" s="5" t="str">
        <f>'Cleaned Data'!K528</f>
        <v>None</v>
      </c>
      <c r="S528" s="5" t="str">
        <f>'Cleaned Data'!L528</f>
        <v>Approved</v>
      </c>
      <c r="T528" s="5" t="str">
        <f>'Cleaned Data'!M528</f>
        <v>Escalated</v>
      </c>
      <c r="U528" s="5" t="str">
        <f>'Cleaned Data'!N528</f>
        <v>Q281</v>
      </c>
      <c r="V528" s="5" t="str">
        <f>'Cleaned Data'!O528</f>
        <v>Andries Coetzee</v>
      </c>
      <c r="W528" s="4" t="str">
        <f>'Cleaned Data'!P528</f>
        <v>None</v>
      </c>
      <c r="X528" s="5" t="str">
        <f>'Cleaned Data'!Q528</f>
        <v>Biometric Capture Failed, Rescheduled</v>
      </c>
    </row>
    <row r="529" spans="1:24" x14ac:dyDescent="0.3">
      <c r="A529" s="5" t="str">
        <f>'Cleaned Data'!A529</f>
        <v>DHA-000595</v>
      </c>
      <c r="B529" s="4">
        <f>'Cleaned Data'!B529</f>
        <v>46155</v>
      </c>
      <c r="C529" s="6">
        <f t="shared" si="56"/>
        <v>13</v>
      </c>
      <c r="D529" s="6">
        <f t="shared" si="57"/>
        <v>5</v>
      </c>
      <c r="E529" s="6">
        <f t="shared" si="58"/>
        <v>2026</v>
      </c>
      <c r="F529" s="5" t="str">
        <f t="shared" si="59"/>
        <v>Home Affairs</v>
      </c>
      <c r="G529" s="5" t="str">
        <f>'Cleaned Data'!C529</f>
        <v>Home Affairs - ID Application</v>
      </c>
      <c r="H529" s="5" t="str">
        <f t="shared" si="60"/>
        <v xml:space="preserve"> ID Application</v>
      </c>
      <c r="I529" s="5" t="str">
        <f t="shared" si="61"/>
        <v>Boipatong</v>
      </c>
      <c r="J529" s="5" t="str">
        <f>'Cleaned Data'!D529</f>
        <v>Boipatong Clinic</v>
      </c>
      <c r="K529" s="5" t="str">
        <f>'Cleaned Data'!E529</f>
        <v>Sipho Fourie</v>
      </c>
      <c r="L529" s="6">
        <f>'Cleaned Data'!F529</f>
        <v>8110000000000</v>
      </c>
      <c r="M529" s="4">
        <f>'Cleaned Data'!G529</f>
        <v>29789</v>
      </c>
      <c r="N529" s="5" t="str">
        <f>'Cleaned Data'!H529</f>
        <v>None</v>
      </c>
      <c r="O529" s="8" t="str">
        <f>'Cleaned Data'!I529</f>
        <v>061 253 8401</v>
      </c>
      <c r="P529" s="5" t="str">
        <f>'Cleaned Data'!J529</f>
        <v>Ward 3 (Informal Settlement)</v>
      </c>
      <c r="Q529" s="5" t="str">
        <f t="shared" si="62"/>
        <v>Informal Settlement</v>
      </c>
      <c r="R529" s="5" t="str">
        <f>'Cleaned Data'!K529</f>
        <v>None</v>
      </c>
      <c r="S529" s="5" t="str">
        <f>'Cleaned Data'!L529</f>
        <v>None</v>
      </c>
      <c r="T529" s="5" t="str">
        <f>'Cleaned Data'!M529</f>
        <v>Captured</v>
      </c>
      <c r="U529" s="5" t="str">
        <f>'Cleaned Data'!N529</f>
        <v>Q005</v>
      </c>
      <c r="V529" s="5" t="str">
        <f>'Cleaned Data'!O529</f>
        <v>Marius Coetzee</v>
      </c>
      <c r="W529" s="4" t="str">
        <f>'Cleaned Data'!P529</f>
        <v>None</v>
      </c>
      <c r="X529" s="5" t="str">
        <f>'Cleaned Data'!Q529</f>
        <v>Home Affairs System Down For Maintenance During Visit</v>
      </c>
    </row>
    <row r="530" spans="1:24" x14ac:dyDescent="0.3">
      <c r="A530" s="5" t="str">
        <f>'Cleaned Data'!A530</f>
        <v>MUN-000754</v>
      </c>
      <c r="B530" s="4">
        <f>'Cleaned Data'!B530</f>
        <v>46135</v>
      </c>
      <c r="C530" s="6">
        <f t="shared" si="56"/>
        <v>23</v>
      </c>
      <c r="D530" s="6">
        <f t="shared" si="57"/>
        <v>4</v>
      </c>
      <c r="E530" s="6">
        <f t="shared" si="58"/>
        <v>2026</v>
      </c>
      <c r="F530" s="5" t="str">
        <f t="shared" si="59"/>
        <v>Municipal</v>
      </c>
      <c r="G530" s="5" t="str">
        <f>'Cleaned Data'!C530</f>
        <v>Municipal - Service Request</v>
      </c>
      <c r="H530" s="5" t="str">
        <f t="shared" si="60"/>
        <v xml:space="preserve"> Service Request</v>
      </c>
      <c r="I530" s="5" t="str">
        <f t="shared" si="61"/>
        <v>Evaton</v>
      </c>
      <c r="J530" s="5" t="str">
        <f>'Cleaned Data'!D530</f>
        <v>Evaton Sassa Office</v>
      </c>
      <c r="K530" s="5" t="str">
        <f>'Cleaned Data'!E530</f>
        <v>Zodwa Khumalo</v>
      </c>
      <c r="L530" s="6">
        <f>'Cleaned Data'!F530</f>
        <v>9500000000000</v>
      </c>
      <c r="M530" s="4">
        <f>'Cleaned Data'!G530</f>
        <v>34809</v>
      </c>
      <c r="N530" s="5" t="str">
        <f>'Cleaned Data'!H530</f>
        <v>Male</v>
      </c>
      <c r="O530" s="8" t="str">
        <f>'Cleaned Data'!I530</f>
        <v>067 290 7074</v>
      </c>
      <c r="P530" s="5" t="str">
        <f>'Cleaned Data'!J530</f>
        <v>Ward 18</v>
      </c>
      <c r="Q530" s="5" t="str">
        <f t="shared" si="62"/>
        <v>Formal Settlement</v>
      </c>
      <c r="R530" s="5" t="str">
        <f>'Cleaned Data'!K530</f>
        <v>None</v>
      </c>
      <c r="S530" s="5" t="str">
        <f>'Cleaned Data'!L530</f>
        <v>Awaiting Home Affairs Confirmation</v>
      </c>
      <c r="T530" s="5" t="str">
        <f>'Cleaned Data'!M530</f>
        <v>Resolved</v>
      </c>
      <c r="U530" s="5" t="str">
        <f>'Cleaned Data'!N530</f>
        <v>Q074</v>
      </c>
      <c r="V530" s="5" t="str">
        <f>'Cleaned Data'!O530</f>
        <v>Deon Sithole</v>
      </c>
      <c r="W530" s="4">
        <f>'Cleaned Data'!P530</f>
        <v>46151</v>
      </c>
      <c r="X530" s="5" t="str">
        <f>'Cleaned Data'!Q530</f>
        <v>System Offline - Captured Manually, Will Upload Later</v>
      </c>
    </row>
    <row r="531" spans="1:24" x14ac:dyDescent="0.3">
      <c r="A531" s="5" t="str">
        <f>'Cleaned Data'!A531</f>
        <v>CLN-000760</v>
      </c>
      <c r="B531" s="4">
        <f>'Cleaned Data'!B531</f>
        <v>46278</v>
      </c>
      <c r="C531" s="6">
        <f t="shared" si="56"/>
        <v>13</v>
      </c>
      <c r="D531" s="6">
        <f t="shared" si="57"/>
        <v>9</v>
      </c>
      <c r="E531" s="6">
        <f t="shared" si="58"/>
        <v>2026</v>
      </c>
      <c r="F531" s="5" t="str">
        <f t="shared" si="59"/>
        <v>Clinic</v>
      </c>
      <c r="G531" s="5" t="str">
        <f>'Cleaned Data'!C531</f>
        <v>Clinic - Immunisation</v>
      </c>
      <c r="H531" s="5" t="str">
        <f t="shared" si="60"/>
        <v xml:space="preserve"> Immunisation</v>
      </c>
      <c r="I531" s="5" t="str">
        <f t="shared" si="61"/>
        <v>Evaton</v>
      </c>
      <c r="J531" s="5" t="str">
        <f>'Cleaned Data'!D531</f>
        <v>Evaton Sassa Office</v>
      </c>
      <c r="K531" s="5" t="str">
        <f>'Cleaned Data'!E531</f>
        <v>Anna Mahlangu</v>
      </c>
      <c r="L531" s="6">
        <f>'Cleaned Data'!F531</f>
        <v>2110000000000</v>
      </c>
      <c r="M531" s="4">
        <f>'Cleaned Data'!G531</f>
        <v>44394</v>
      </c>
      <c r="N531" s="5" t="str">
        <f>'Cleaned Data'!H531</f>
        <v>Male</v>
      </c>
      <c r="O531" s="8" t="str">
        <f>'Cleaned Data'!I531</f>
        <v>None</v>
      </c>
      <c r="P531" s="5" t="str">
        <f>'Cleaned Data'!J531</f>
        <v>Ward 1</v>
      </c>
      <c r="Q531" s="5" t="str">
        <f t="shared" si="62"/>
        <v>Formal Settlement</v>
      </c>
      <c r="R531" s="5" t="str">
        <f>'Cleaned Data'!K531</f>
        <v>None</v>
      </c>
      <c r="S531" s="5" t="str">
        <f>'Cleaned Data'!L531</f>
        <v>Rejected</v>
      </c>
      <c r="T531" s="5" t="str">
        <f>'Cleaned Data'!M531</f>
        <v>Captured</v>
      </c>
      <c r="U531" s="5" t="str">
        <f>'Cleaned Data'!N531</f>
        <v>Q146</v>
      </c>
      <c r="V531" s="5" t="str">
        <f>'Cleaned Data'!O531</f>
        <v>Chris Mahlangu</v>
      </c>
      <c r="W531" s="4" t="str">
        <f>'Cleaned Data'!P531</f>
        <v>None</v>
      </c>
      <c r="X531" s="5" t="str">
        <f>'Cleaned Data'!Q531</f>
        <v>Applicant Is A Minor, Guardian Present And Documented</v>
      </c>
    </row>
    <row r="532" spans="1:24" x14ac:dyDescent="0.3">
      <c r="A532" s="5" t="str">
        <f>'Cleaned Data'!A532</f>
        <v>MUN-000326</v>
      </c>
      <c r="B532" s="4">
        <f>'Cleaned Data'!B532</f>
        <v>45985</v>
      </c>
      <c r="C532" s="6">
        <f t="shared" si="56"/>
        <v>24</v>
      </c>
      <c r="D532" s="6">
        <f t="shared" si="57"/>
        <v>11</v>
      </c>
      <c r="E532" s="6">
        <f t="shared" si="58"/>
        <v>2025</v>
      </c>
      <c r="F532" s="5" t="str">
        <f t="shared" si="59"/>
        <v>Municipal</v>
      </c>
      <c r="G532" s="5" t="str">
        <f>'Cleaned Data'!C532</f>
        <v>Municipal - Account Query</v>
      </c>
      <c r="H532" s="5" t="str">
        <f t="shared" si="60"/>
        <v xml:space="preserve"> Account Query</v>
      </c>
      <c r="I532" s="5" t="str">
        <f t="shared" si="61"/>
        <v>Meyerton</v>
      </c>
      <c r="J532" s="5" t="str">
        <f>'Cleaned Data'!D532</f>
        <v>Meyerton Municipal Office</v>
      </c>
      <c r="K532" s="5" t="str">
        <f>'Cleaned Data'!E532</f>
        <v>None</v>
      </c>
      <c r="L532" s="6" t="str">
        <f>'Cleaned Data'!F532</f>
        <v>None</v>
      </c>
      <c r="M532" s="4">
        <f>'Cleaned Data'!G532</f>
        <v>34361</v>
      </c>
      <c r="N532" s="5" t="str">
        <f>'Cleaned Data'!H532</f>
        <v>Female</v>
      </c>
      <c r="O532" s="8" t="str">
        <f>'Cleaned Data'!I532</f>
        <v>075 781 3220</v>
      </c>
      <c r="P532" s="5" t="str">
        <f>'Cleaned Data'!J532</f>
        <v>Ward 15</v>
      </c>
      <c r="Q532" s="5" t="str">
        <f t="shared" si="62"/>
        <v>Formal Settlement</v>
      </c>
      <c r="R532" s="5" t="str">
        <f>'Cleaned Data'!K532</f>
        <v>None</v>
      </c>
      <c r="S532" s="5" t="str">
        <f>'Cleaned Data'!L532</f>
        <v>Approved</v>
      </c>
      <c r="T532" s="5" t="str">
        <f>'Cleaned Data'!M532</f>
        <v>None</v>
      </c>
      <c r="U532" s="5" t="str">
        <f>'Cleaned Data'!N532</f>
        <v>Q102</v>
      </c>
      <c r="V532" s="5" t="str">
        <f>'Cleaned Data'!O532</f>
        <v>Busisiwe Meyer</v>
      </c>
      <c r="W532" s="4" t="str">
        <f>'Cleaned Data'!P532</f>
        <v>None</v>
      </c>
      <c r="X532" s="5" t="str">
        <f>'Cleaned Data'!Q532</f>
        <v>Applicant Did Not Bring Required Supporting Documents</v>
      </c>
    </row>
    <row r="533" spans="1:24" x14ac:dyDescent="0.3">
      <c r="A533" s="5" t="str">
        <f>'Cleaned Data'!A533</f>
        <v>CLN-000198</v>
      </c>
      <c r="B533" s="4">
        <f>'Cleaned Data'!B533</f>
        <v>46160</v>
      </c>
      <c r="C533" s="6">
        <f t="shared" si="56"/>
        <v>18</v>
      </c>
      <c r="D533" s="6">
        <f t="shared" si="57"/>
        <v>5</v>
      </c>
      <c r="E533" s="6">
        <f t="shared" si="58"/>
        <v>2026</v>
      </c>
      <c r="F533" s="5" t="str">
        <f t="shared" si="59"/>
        <v>Clinic</v>
      </c>
      <c r="G533" s="5" t="str">
        <f>'Cleaned Data'!C533</f>
        <v>Clinic - General Consultation</v>
      </c>
      <c r="H533" s="5" t="str">
        <f t="shared" si="60"/>
        <v xml:space="preserve"> General Consultation</v>
      </c>
      <c r="I533" s="5" t="str">
        <f t="shared" si="61"/>
        <v>Sasolburg</v>
      </c>
      <c r="J533" s="5" t="str">
        <f>'Cleaned Data'!D533</f>
        <v>Sasolburg Home Affairs</v>
      </c>
      <c r="K533" s="5" t="str">
        <f>'Cleaned Data'!E533</f>
        <v>Lindiwe Dlamini</v>
      </c>
      <c r="L533" s="6">
        <f>'Cleaned Data'!F533</f>
        <v>9610000000000</v>
      </c>
      <c r="M533" s="4">
        <f>'Cleaned Data'!G533</f>
        <v>35426</v>
      </c>
      <c r="N533" s="5" t="str">
        <f>'Cleaned Data'!H533</f>
        <v>Male</v>
      </c>
      <c r="O533" s="8" t="str">
        <f>'Cleaned Data'!I533</f>
        <v>070 114 3596</v>
      </c>
      <c r="P533" s="5" t="str">
        <f>'Cleaned Data'!J533</f>
        <v>Ward 21</v>
      </c>
      <c r="Q533" s="5" t="str">
        <f t="shared" si="62"/>
        <v>Formal Settlement</v>
      </c>
      <c r="R533" s="5" t="str">
        <f>'Cleaned Data'!K533</f>
        <v>None</v>
      </c>
      <c r="S533" s="5" t="str">
        <f>'Cleaned Data'!L533</f>
        <v>Pending Verification</v>
      </c>
      <c r="T533" s="5" t="str">
        <f>'Cleaned Data'!M533</f>
        <v>Escalated</v>
      </c>
      <c r="U533" s="5" t="str">
        <f>'Cleaned Data'!N533</f>
        <v>None</v>
      </c>
      <c r="V533" s="5" t="str">
        <f>'Cleaned Data'!O533</f>
        <v>Chris Coetzee</v>
      </c>
      <c r="W533" s="4">
        <f>'Cleaned Data'!P533</f>
        <v>46164</v>
      </c>
      <c r="X533" s="5" t="str">
        <f>'Cleaned Data'!Q533</f>
        <v>Incorrect ID Number Provided Initially, Corrected</v>
      </c>
    </row>
    <row r="534" spans="1:24" x14ac:dyDescent="0.3">
      <c r="A534" s="5" t="str">
        <f>'Cleaned Data'!A534</f>
        <v>SASSA-000785</v>
      </c>
      <c r="B534" s="4">
        <f>'Cleaned Data'!B534</f>
        <v>46138</v>
      </c>
      <c r="C534" s="6">
        <f t="shared" si="56"/>
        <v>26</v>
      </c>
      <c r="D534" s="6">
        <f t="shared" si="57"/>
        <v>4</v>
      </c>
      <c r="E534" s="6">
        <f t="shared" si="58"/>
        <v>2026</v>
      </c>
      <c r="F534" s="5" t="str">
        <f t="shared" si="59"/>
        <v>SASSA</v>
      </c>
      <c r="G534" s="5" t="str">
        <f>'Cleaned Data'!C534</f>
        <v>SASSA - Grant Application</v>
      </c>
      <c r="H534" s="5" t="str">
        <f t="shared" si="60"/>
        <v xml:space="preserve"> Grant Application</v>
      </c>
      <c r="I534" s="5" t="str">
        <f t="shared" si="61"/>
        <v>Sebokeng</v>
      </c>
      <c r="J534" s="5" t="str">
        <f>'Cleaned Data'!D534</f>
        <v>Sebokeng Sassa Office</v>
      </c>
      <c r="K534" s="5" t="str">
        <f>'Cleaned Data'!E534</f>
        <v>Marie Sithole</v>
      </c>
      <c r="L534" s="6">
        <f>'Cleaned Data'!F534</f>
        <v>8010000000000</v>
      </c>
      <c r="M534" s="4">
        <f>'Cleaned Data'!G534</f>
        <v>29454</v>
      </c>
      <c r="N534" s="5" t="str">
        <f>'Cleaned Data'!H534</f>
        <v>Male</v>
      </c>
      <c r="O534" s="8" t="str">
        <f>'Cleaned Data'!I534</f>
        <v>080 458 5733</v>
      </c>
      <c r="P534" s="5" t="str">
        <f>'Cleaned Data'!J534</f>
        <v>Ward 22</v>
      </c>
      <c r="Q534" s="5" t="str">
        <f t="shared" si="62"/>
        <v>Formal Settlement</v>
      </c>
      <c r="R534" s="5" t="str">
        <f>'Cleaned Data'!K534</f>
        <v>None</v>
      </c>
      <c r="S534" s="5" t="str">
        <f>'Cleaned Data'!L534</f>
        <v>Pending Verification</v>
      </c>
      <c r="T534" s="5" t="str">
        <f>'Cleaned Data'!M534</f>
        <v>Captured</v>
      </c>
      <c r="U534" s="5" t="str">
        <f>'Cleaned Data'!N534</f>
        <v>None</v>
      </c>
      <c r="V534" s="5" t="str">
        <f>'Cleaned Data'!O534</f>
        <v>Refilwe Coetzee</v>
      </c>
      <c r="W534" s="4" t="str">
        <f>'Cleaned Data'!P534</f>
        <v>None</v>
      </c>
      <c r="X534" s="5" t="str">
        <f>'Cleaned Data'!Q534</f>
        <v>Grant Payment Query - Referred To Sassa Call Centre</v>
      </c>
    </row>
    <row r="535" spans="1:24" x14ac:dyDescent="0.3">
      <c r="A535" s="5" t="str">
        <f>'Cleaned Data'!A535</f>
        <v>SASSA-000069</v>
      </c>
      <c r="B535" s="4">
        <f>'Cleaned Data'!B535</f>
        <v>46022</v>
      </c>
      <c r="C535" s="6">
        <f t="shared" si="56"/>
        <v>31</v>
      </c>
      <c r="D535" s="6">
        <f t="shared" si="57"/>
        <v>12</v>
      </c>
      <c r="E535" s="6">
        <f t="shared" si="58"/>
        <v>2025</v>
      </c>
      <c r="F535" s="5" t="str">
        <f t="shared" si="59"/>
        <v>SASSA</v>
      </c>
      <c r="G535" s="5" t="str">
        <f>'Cleaned Data'!C535</f>
        <v>SASSA - Grant Status Enquiry</v>
      </c>
      <c r="H535" s="5" t="str">
        <f t="shared" si="60"/>
        <v xml:space="preserve"> Grant Status Enquiry</v>
      </c>
      <c r="I535" s="5" t="str">
        <f t="shared" si="61"/>
        <v>Meyerton</v>
      </c>
      <c r="J535" s="5" t="str">
        <f>'Cleaned Data'!D535</f>
        <v>Meyerton Municipal Office</v>
      </c>
      <c r="K535" s="5" t="str">
        <f>'Cleaned Data'!E535</f>
        <v>None</v>
      </c>
      <c r="L535" s="6">
        <f>'Cleaned Data'!F535</f>
        <v>6910000000000</v>
      </c>
      <c r="M535" s="4">
        <f>'Cleaned Data'!G535</f>
        <v>25390</v>
      </c>
      <c r="N535" s="5" t="str">
        <f>'Cleaned Data'!H535</f>
        <v>Female</v>
      </c>
      <c r="O535" s="8" t="str">
        <f>'Cleaned Data'!I535</f>
        <v>None</v>
      </c>
      <c r="P535" s="5" t="str">
        <f>'Cleaned Data'!J535</f>
        <v>Ward 13</v>
      </c>
      <c r="Q535" s="5" t="str">
        <f t="shared" si="62"/>
        <v>Formal Settlement</v>
      </c>
      <c r="R535" s="5" t="str">
        <f>'Cleaned Data'!K535</f>
        <v>Older Persons Grant</v>
      </c>
      <c r="S535" s="5" t="str">
        <f>'Cleaned Data'!L535</f>
        <v>Incomplete - Missing ID Copy</v>
      </c>
      <c r="T535" s="5" t="str">
        <f>'Cleaned Data'!M535</f>
        <v>Re-opened</v>
      </c>
      <c r="U535" s="5" t="str">
        <f>'Cleaned Data'!N535</f>
        <v>Q224</v>
      </c>
      <c r="V535" s="5" t="str">
        <f>'Cleaned Data'!O535</f>
        <v>Refilwe Nel</v>
      </c>
      <c r="W535" s="4">
        <f>'Cleaned Data'!P535</f>
        <v>46052</v>
      </c>
      <c r="X535" s="5" t="str">
        <f>'Cleaned Data'!Q535</f>
        <v>System Offline - Captured Manually, Will Upload Later</v>
      </c>
    </row>
    <row r="536" spans="1:24" x14ac:dyDescent="0.3">
      <c r="A536" s="5" t="str">
        <f>'Cleaned Data'!A536</f>
        <v>SASSA-000747</v>
      </c>
      <c r="B536" s="4">
        <f>'Cleaned Data'!B536</f>
        <v>45820</v>
      </c>
      <c r="C536" s="6">
        <f t="shared" si="56"/>
        <v>12</v>
      </c>
      <c r="D536" s="6">
        <f t="shared" si="57"/>
        <v>6</v>
      </c>
      <c r="E536" s="6">
        <f t="shared" si="58"/>
        <v>2025</v>
      </c>
      <c r="F536" s="5" t="str">
        <f t="shared" si="59"/>
        <v>SASSA</v>
      </c>
      <c r="G536" s="5" t="str">
        <f>'Cleaned Data'!C536</f>
        <v>SASSA - Grant Application</v>
      </c>
      <c r="H536" s="5" t="str">
        <f t="shared" si="60"/>
        <v xml:space="preserve"> Grant Application</v>
      </c>
      <c r="I536" s="5" t="str">
        <f t="shared" si="61"/>
        <v>Vereeniging</v>
      </c>
      <c r="J536" s="5" t="str">
        <f>'Cleaned Data'!D536</f>
        <v>Vereeniging Home Affairs</v>
      </c>
      <c r="K536" s="5" t="str">
        <f>'Cleaned Data'!E536</f>
        <v>Johannes Kruger</v>
      </c>
      <c r="L536" s="6">
        <f>'Cleaned Data'!F536</f>
        <v>1910000000000</v>
      </c>
      <c r="M536" s="4">
        <f>'Cleaned Data'!G536</f>
        <v>43762</v>
      </c>
      <c r="N536" s="5" t="str">
        <f>'Cleaned Data'!H536</f>
        <v>Male</v>
      </c>
      <c r="O536" s="8" t="str">
        <f>'Cleaned Data'!I536</f>
        <v>075 198 1738</v>
      </c>
      <c r="P536" s="5" t="str">
        <f>'Cleaned Data'!J536</f>
        <v>Ward 17</v>
      </c>
      <c r="Q536" s="5" t="str">
        <f t="shared" si="62"/>
        <v>Formal Settlement</v>
      </c>
      <c r="R536" s="5" t="str">
        <f>'Cleaned Data'!K536</f>
        <v>Disability Grant</v>
      </c>
      <c r="S536" s="5" t="str">
        <f>'Cleaned Data'!L536</f>
        <v>Approved</v>
      </c>
      <c r="T536" s="5" t="str">
        <f>'Cleaned Data'!M536</f>
        <v>Closed</v>
      </c>
      <c r="U536" s="5" t="str">
        <f>'Cleaned Data'!N536</f>
        <v>Q144</v>
      </c>
      <c r="V536" s="5" t="str">
        <f>'Cleaned Data'!O536</f>
        <v>Marius Nel</v>
      </c>
      <c r="W536" s="4" t="str">
        <f>'Cleaned Data'!P536</f>
        <v>None</v>
      </c>
      <c r="X536" s="5" t="str">
        <f>'Cleaned Data'!Q536</f>
        <v>Home Affairs System Down For Maintenance During Visit</v>
      </c>
    </row>
    <row r="537" spans="1:24" x14ac:dyDescent="0.3">
      <c r="A537" s="5" t="str">
        <f>'Cleaned Data'!A537</f>
        <v>CLN-000188</v>
      </c>
      <c r="B537" s="4">
        <f>'Cleaned Data'!B537</f>
        <v>46182</v>
      </c>
      <c r="C537" s="6">
        <f t="shared" si="56"/>
        <v>9</v>
      </c>
      <c r="D537" s="6">
        <f t="shared" si="57"/>
        <v>6</v>
      </c>
      <c r="E537" s="6">
        <f t="shared" si="58"/>
        <v>2026</v>
      </c>
      <c r="F537" s="5" t="str">
        <f t="shared" si="59"/>
        <v>Clinic</v>
      </c>
      <c r="G537" s="5" t="str">
        <f>'Cleaned Data'!C537</f>
        <v>Clinic - Chronic Medication Collection</v>
      </c>
      <c r="H537" s="5" t="str">
        <f t="shared" si="60"/>
        <v xml:space="preserve"> Chronic Medication Collection</v>
      </c>
      <c r="I537" s="5" t="str">
        <f t="shared" si="61"/>
        <v>Meyerton</v>
      </c>
      <c r="J537" s="5" t="str">
        <f>'Cleaned Data'!D537</f>
        <v>Meyerton Municipal Office</v>
      </c>
      <c r="K537" s="5" t="str">
        <f>'Cleaned Data'!E537</f>
        <v>None</v>
      </c>
      <c r="L537" s="6">
        <f>'Cleaned Data'!F537</f>
        <v>6410000000000</v>
      </c>
      <c r="M537" s="4">
        <f>'Cleaned Data'!G537</f>
        <v>23701</v>
      </c>
      <c r="N537" s="5" t="str">
        <f>'Cleaned Data'!H537</f>
        <v>Male</v>
      </c>
      <c r="O537" s="8" t="str">
        <f>'Cleaned Data'!I537</f>
        <v>None</v>
      </c>
      <c r="P537" s="5" t="str">
        <f>'Cleaned Data'!J537</f>
        <v>Ward 7</v>
      </c>
      <c r="Q537" s="5" t="str">
        <f t="shared" si="62"/>
        <v>Formal Settlement</v>
      </c>
      <c r="R537" s="5" t="str">
        <f>'Cleaned Data'!K537</f>
        <v>None</v>
      </c>
      <c r="S537" s="5" t="str">
        <f>'Cleaned Data'!L537</f>
        <v>Under Review</v>
      </c>
      <c r="T537" s="5" t="str">
        <f>'Cleaned Data'!M537</f>
        <v>Captured</v>
      </c>
      <c r="U537" s="5" t="str">
        <f>'Cleaned Data'!N537</f>
        <v>Q019</v>
      </c>
      <c r="V537" s="5" t="str">
        <f>'Cleaned Data'!O537</f>
        <v>Andries Mahlangu</v>
      </c>
      <c r="W537" s="4" t="str">
        <f>'Cleaned Data'!P537</f>
        <v>None</v>
      </c>
      <c r="X537" s="5" t="str">
        <f>'Cleaned Data'!Q537</f>
        <v>Grant Payment Query - Referred To Sassa Call Centre</v>
      </c>
    </row>
    <row r="538" spans="1:24" x14ac:dyDescent="0.3">
      <c r="A538" s="5" t="str">
        <f>'Cleaned Data'!A538</f>
        <v>CLN-000397</v>
      </c>
      <c r="B538" s="4">
        <f>'Cleaned Data'!B538</f>
        <v>46150</v>
      </c>
      <c r="C538" s="6">
        <f t="shared" si="56"/>
        <v>8</v>
      </c>
      <c r="D538" s="6">
        <f t="shared" si="57"/>
        <v>5</v>
      </c>
      <c r="E538" s="6">
        <f t="shared" si="58"/>
        <v>2026</v>
      </c>
      <c r="F538" s="5" t="str">
        <f t="shared" si="59"/>
        <v>Clinic</v>
      </c>
      <c r="G538" s="5" t="str">
        <f>'Cleaned Data'!C538</f>
        <v>Clinic - General Consultation</v>
      </c>
      <c r="H538" s="5" t="str">
        <f t="shared" si="60"/>
        <v xml:space="preserve"> General Consultation</v>
      </c>
      <c r="I538" s="5" t="str">
        <f t="shared" si="61"/>
        <v>Vereeniging</v>
      </c>
      <c r="J538" s="5" t="str">
        <f>'Cleaned Data'!D538</f>
        <v>Vereeniging Home Affairs</v>
      </c>
      <c r="K538" s="5" t="str">
        <f>'Cleaned Data'!E538</f>
        <v>None</v>
      </c>
      <c r="L538" s="6">
        <f>'Cleaned Data'!F538</f>
        <v>605000000000</v>
      </c>
      <c r="M538" s="4">
        <f>'Cleaned Data'!G538</f>
        <v>38854</v>
      </c>
      <c r="N538" s="5" t="str">
        <f>'Cleaned Data'!H538</f>
        <v>None</v>
      </c>
      <c r="O538" s="8" t="str">
        <f>'Cleaned Data'!I538</f>
        <v>066 676 5218</v>
      </c>
      <c r="P538" s="5" t="str">
        <f>'Cleaned Data'!J538</f>
        <v>Ward 13</v>
      </c>
      <c r="Q538" s="5" t="str">
        <f t="shared" si="62"/>
        <v>Formal Settlement</v>
      </c>
      <c r="R538" s="5" t="str">
        <f>'Cleaned Data'!K538</f>
        <v>None</v>
      </c>
      <c r="S538" s="5" t="str">
        <f>'Cleaned Data'!L538</f>
        <v>Complete</v>
      </c>
      <c r="T538" s="5" t="str">
        <f>'Cleaned Data'!M538</f>
        <v>None</v>
      </c>
      <c r="U538" s="5" t="str">
        <f>'Cleaned Data'!N538</f>
        <v>Q277</v>
      </c>
      <c r="V538" s="5" t="str">
        <f>'Cleaned Data'!O538</f>
        <v>None</v>
      </c>
      <c r="W538" s="4" t="str">
        <f>'Cleaned Data'!P538</f>
        <v>None</v>
      </c>
      <c r="X538" s="5" t="str">
        <f>'Cleaned Data'!Q538</f>
        <v>Duplicate Application Found On System - Flagged</v>
      </c>
    </row>
    <row r="539" spans="1:24" x14ac:dyDescent="0.3">
      <c r="A539" s="5" t="str">
        <f>'Cleaned Data'!A539</f>
        <v>MUN-000569</v>
      </c>
      <c r="B539" s="4">
        <f>'Cleaned Data'!B539</f>
        <v>46013</v>
      </c>
      <c r="C539" s="6">
        <f t="shared" si="56"/>
        <v>22</v>
      </c>
      <c r="D539" s="6">
        <f t="shared" si="57"/>
        <v>12</v>
      </c>
      <c r="E539" s="6">
        <f t="shared" si="58"/>
        <v>2025</v>
      </c>
      <c r="F539" s="5" t="str">
        <f t="shared" si="59"/>
        <v>Municipal</v>
      </c>
      <c r="G539" s="5" t="str">
        <f>'Cleaned Data'!C539</f>
        <v>Municipal - Account Query</v>
      </c>
      <c r="H539" s="5" t="str">
        <f t="shared" si="60"/>
        <v xml:space="preserve"> Account Query</v>
      </c>
      <c r="I539" s="5" t="str">
        <f t="shared" si="61"/>
        <v>Sasolburg</v>
      </c>
      <c r="J539" s="5" t="str">
        <f>'Cleaned Data'!D539</f>
        <v>Sasolburg Home Affairs</v>
      </c>
      <c r="K539" s="5" t="str">
        <f>'Cleaned Data'!E539</f>
        <v>Lindiwe Ndlovu</v>
      </c>
      <c r="L539" s="6" t="str">
        <f>'Cleaned Data'!F539</f>
        <v>None</v>
      </c>
      <c r="M539" s="4">
        <f>'Cleaned Data'!G539</f>
        <v>22056</v>
      </c>
      <c r="N539" s="5" t="str">
        <f>'Cleaned Data'!H539</f>
        <v>Female</v>
      </c>
      <c r="O539" s="8" t="str">
        <f>'Cleaned Data'!I539</f>
        <v>None</v>
      </c>
      <c r="P539" s="5" t="str">
        <f>'Cleaned Data'!J539</f>
        <v>None</v>
      </c>
      <c r="Q539" s="5" t="str">
        <f t="shared" si="62"/>
        <v>Formal Settlement</v>
      </c>
      <c r="R539" s="5" t="str">
        <f>'Cleaned Data'!K539</f>
        <v>None</v>
      </c>
      <c r="S539" s="5" t="str">
        <f>'Cleaned Data'!L539</f>
        <v>Awaiting Home Affairs Confirmation</v>
      </c>
      <c r="T539" s="5" t="str">
        <f>'Cleaned Data'!M539</f>
        <v>Captured</v>
      </c>
      <c r="U539" s="5" t="str">
        <f>'Cleaned Data'!N539</f>
        <v>Q125</v>
      </c>
      <c r="V539" s="5" t="str">
        <f>'Cleaned Data'!O539</f>
        <v>Busisiwe Meyer</v>
      </c>
      <c r="W539" s="4" t="str">
        <f>'Cleaned Data'!P539</f>
        <v>None</v>
      </c>
      <c r="X539" s="5" t="str">
        <f>'Cleaned Data'!Q539</f>
        <v>Biometric Capture Failed, Rescheduled</v>
      </c>
    </row>
    <row r="540" spans="1:24" x14ac:dyDescent="0.3">
      <c r="A540" s="5" t="str">
        <f>'Cleaned Data'!A540</f>
        <v>CLN-001013</v>
      </c>
      <c r="B540" s="4">
        <f>'Cleaned Data'!B540</f>
        <v>46101</v>
      </c>
      <c r="C540" s="6">
        <f t="shared" si="56"/>
        <v>20</v>
      </c>
      <c r="D540" s="6">
        <f t="shared" si="57"/>
        <v>3</v>
      </c>
      <c r="E540" s="6">
        <f t="shared" si="58"/>
        <v>2026</v>
      </c>
      <c r="F540" s="5" t="str">
        <f t="shared" si="59"/>
        <v>Clinic</v>
      </c>
      <c r="G540" s="5" t="str">
        <f>'Cleaned Data'!C540</f>
        <v>Clinic - Chronic Medication Collection</v>
      </c>
      <c r="H540" s="5" t="str">
        <f t="shared" si="60"/>
        <v xml:space="preserve"> Chronic Medication Collection</v>
      </c>
      <c r="I540" s="5" t="str">
        <f t="shared" si="61"/>
        <v>Emfuleni</v>
      </c>
      <c r="J540" s="5" t="str">
        <f>'Cleaned Data'!D540</f>
        <v>Emfuleni Municipal Office</v>
      </c>
      <c r="K540" s="5" t="str">
        <f>'Cleaned Data'!E540</f>
        <v>Willem Dlamini</v>
      </c>
      <c r="L540" s="6">
        <f>'Cleaned Data'!F540</f>
        <v>6100000000000</v>
      </c>
      <c r="M540" s="4">
        <f>'Cleaned Data'!G540</f>
        <v>22351</v>
      </c>
      <c r="N540" s="5" t="str">
        <f>'Cleaned Data'!H540</f>
        <v>Female</v>
      </c>
      <c r="O540" s="8" t="str">
        <f>'Cleaned Data'!I540</f>
        <v>061 515 4655</v>
      </c>
      <c r="P540" s="5" t="str">
        <f>'Cleaned Data'!J540</f>
        <v>Ward 19</v>
      </c>
      <c r="Q540" s="5" t="str">
        <f t="shared" si="62"/>
        <v>Formal Settlement</v>
      </c>
      <c r="R540" s="5" t="str">
        <f>'Cleaned Data'!K540</f>
        <v>None</v>
      </c>
      <c r="S540" s="5" t="str">
        <f>'Cleaned Data'!L540</f>
        <v>Incomplete - Missing Proof Of Residence</v>
      </c>
      <c r="T540" s="5" t="str">
        <f>'Cleaned Data'!M540</f>
        <v>Pending</v>
      </c>
      <c r="U540" s="5" t="str">
        <f>'Cleaned Data'!N540</f>
        <v>Q151</v>
      </c>
      <c r="V540" s="5" t="str">
        <f>'Cleaned Data'!O540</f>
        <v>Werner Nel</v>
      </c>
      <c r="W540" s="4">
        <f>'Cleaned Data'!P540</f>
        <v>46120</v>
      </c>
      <c r="X540" s="5" t="str">
        <f>'Cleaned Data'!Q540</f>
        <v>System Offline - Captured Manually, Will Upload Later</v>
      </c>
    </row>
    <row r="541" spans="1:24" x14ac:dyDescent="0.3">
      <c r="A541" s="5" t="str">
        <f>'Cleaned Data'!A541</f>
        <v>DHA-000331</v>
      </c>
      <c r="B541" s="4">
        <f>'Cleaned Data'!B541</f>
        <v>46301</v>
      </c>
      <c r="C541" s="6">
        <f t="shared" si="56"/>
        <v>6</v>
      </c>
      <c r="D541" s="6">
        <f t="shared" si="57"/>
        <v>10</v>
      </c>
      <c r="E541" s="6">
        <f t="shared" si="58"/>
        <v>2026</v>
      </c>
      <c r="F541" s="5" t="str">
        <f t="shared" si="59"/>
        <v>Home Affairs</v>
      </c>
      <c r="G541" s="5" t="str">
        <f>'Cleaned Data'!C541</f>
        <v>Home Affairs - Death Certificate</v>
      </c>
      <c r="H541" s="5" t="str">
        <f t="shared" si="60"/>
        <v xml:space="preserve"> Death Certificate</v>
      </c>
      <c r="I541" s="5" t="str">
        <f t="shared" si="61"/>
        <v>Three Rivers</v>
      </c>
      <c r="J541" s="5" t="str">
        <f>'Cleaned Data'!D541</f>
        <v>Three Rivers Clinic</v>
      </c>
      <c r="K541" s="5" t="str">
        <f>'Cleaned Data'!E541</f>
        <v>None</v>
      </c>
      <c r="L541" s="6">
        <f>'Cleaned Data'!F541</f>
        <v>9310000000000</v>
      </c>
      <c r="M541" s="4" t="str">
        <f>'Cleaned Data'!G541</f>
        <v>None</v>
      </c>
      <c r="N541" s="5" t="str">
        <f>'Cleaned Data'!H541</f>
        <v>Female</v>
      </c>
      <c r="O541" s="8" t="str">
        <f>'Cleaned Data'!I541</f>
        <v>081 612 1636</v>
      </c>
      <c r="P541" s="5" t="str">
        <f>'Cleaned Data'!J541</f>
        <v>Ward 21</v>
      </c>
      <c r="Q541" s="5" t="str">
        <f t="shared" si="62"/>
        <v>Formal Settlement</v>
      </c>
      <c r="R541" s="5" t="str">
        <f>'Cleaned Data'!K541</f>
        <v>None</v>
      </c>
      <c r="S541" s="5" t="str">
        <f>'Cleaned Data'!L541</f>
        <v>Complete</v>
      </c>
      <c r="T541" s="5" t="str">
        <f>'Cleaned Data'!M541</f>
        <v>Escalated</v>
      </c>
      <c r="U541" s="5" t="str">
        <f>'Cleaned Data'!N541</f>
        <v>Q048</v>
      </c>
      <c r="V541" s="5" t="str">
        <f>'Cleaned Data'!O541</f>
        <v>Deon Mahlangu</v>
      </c>
      <c r="W541" s="4" t="str">
        <f>'Cleaned Data'!P541</f>
        <v>None</v>
      </c>
      <c r="X541" s="5" t="str">
        <f>'Cleaned Data'!Q541</f>
        <v>Urgent Case - Fast-Tracked Per Supervisor Approval</v>
      </c>
    </row>
    <row r="542" spans="1:24" x14ac:dyDescent="0.3">
      <c r="A542" s="5" t="str">
        <f>'Cleaned Data'!A542</f>
        <v>DHA-000116</v>
      </c>
      <c r="B542" s="4">
        <f>'Cleaned Data'!B542</f>
        <v>46103</v>
      </c>
      <c r="C542" s="6">
        <f t="shared" si="56"/>
        <v>22</v>
      </c>
      <c r="D542" s="6">
        <f t="shared" si="57"/>
        <v>3</v>
      </c>
      <c r="E542" s="6">
        <f t="shared" si="58"/>
        <v>2026</v>
      </c>
      <c r="F542" s="5" t="str">
        <f t="shared" si="59"/>
        <v>Home Affairs</v>
      </c>
      <c r="G542" s="5" t="str">
        <f>'Cleaned Data'!C542</f>
        <v>Home Affairs - ID Application</v>
      </c>
      <c r="H542" s="5" t="str">
        <f t="shared" si="60"/>
        <v xml:space="preserve"> ID Application</v>
      </c>
      <c r="I542" s="5" t="str">
        <f t="shared" si="61"/>
        <v>Emfuleni</v>
      </c>
      <c r="J542" s="5" t="str">
        <f>'Cleaned Data'!D542</f>
        <v>Emfuleni Municipal Office</v>
      </c>
      <c r="K542" s="5" t="str">
        <f>'Cleaned Data'!E542</f>
        <v>Nokuthula Mokoena</v>
      </c>
      <c r="L542" s="6">
        <f>'Cleaned Data'!F542</f>
        <v>5110000000000</v>
      </c>
      <c r="M542" s="4">
        <f>'Cleaned Data'!G542</f>
        <v>18724</v>
      </c>
      <c r="N542" s="5" t="str">
        <f>'Cleaned Data'!H542</f>
        <v>Female</v>
      </c>
      <c r="O542" s="8" t="str">
        <f>'Cleaned Data'!I542</f>
        <v>062 680 1915</v>
      </c>
      <c r="P542" s="5" t="str">
        <f>'Cleaned Data'!J542</f>
        <v>Ward 6</v>
      </c>
      <c r="Q542" s="5" t="str">
        <f t="shared" si="62"/>
        <v>Formal Settlement</v>
      </c>
      <c r="R542" s="5" t="str">
        <f>'Cleaned Data'!K542</f>
        <v>None</v>
      </c>
      <c r="S542" s="5" t="str">
        <f>'Cleaned Data'!L542</f>
        <v>Under Review</v>
      </c>
      <c r="T542" s="5" t="str">
        <f>'Cleaned Data'!M542</f>
        <v>Escalated</v>
      </c>
      <c r="U542" s="5" t="str">
        <f>'Cleaned Data'!N542</f>
        <v>Q163</v>
      </c>
      <c r="V542" s="5" t="str">
        <f>'Cleaned Data'!O542</f>
        <v>Busisiwe Nel</v>
      </c>
      <c r="W542" s="4" t="str">
        <f>'Cleaned Data'!P542</f>
        <v>None</v>
      </c>
      <c r="X542" s="5" t="str">
        <f>'Cleaned Data'!Q542</f>
        <v>Biometric Capture Failed, Rescheduled</v>
      </c>
    </row>
    <row r="543" spans="1:24" x14ac:dyDescent="0.3">
      <c r="A543" s="5" t="str">
        <f>'Cleaned Data'!A543</f>
        <v>SASSA-000637</v>
      </c>
      <c r="B543" s="4">
        <f>'Cleaned Data'!B543</f>
        <v>46038</v>
      </c>
      <c r="C543" s="6">
        <f t="shared" si="56"/>
        <v>16</v>
      </c>
      <c r="D543" s="6">
        <f t="shared" si="57"/>
        <v>1</v>
      </c>
      <c r="E543" s="6">
        <f t="shared" si="58"/>
        <v>2026</v>
      </c>
      <c r="F543" s="5" t="str">
        <f t="shared" si="59"/>
        <v>SASSA</v>
      </c>
      <c r="G543" s="5" t="str">
        <f>'Cleaned Data'!C543</f>
        <v>SASSA - Grant Status Enquiry</v>
      </c>
      <c r="H543" s="5" t="str">
        <f t="shared" si="60"/>
        <v xml:space="preserve"> Grant Status Enquiry</v>
      </c>
      <c r="I543" s="5" t="str">
        <f t="shared" si="61"/>
        <v>Evaton</v>
      </c>
      <c r="J543" s="5" t="str">
        <f>'Cleaned Data'!D543</f>
        <v>Evaton Sassa Office</v>
      </c>
      <c r="K543" s="5" t="str">
        <f>'Cleaned Data'!E543</f>
        <v>Marie Mahlangu</v>
      </c>
      <c r="L543" s="6" t="str">
        <f>'Cleaned Data'!F543</f>
        <v>ID not provided</v>
      </c>
      <c r="M543" s="4">
        <f>'Cleaned Data'!G543</f>
        <v>31181</v>
      </c>
      <c r="N543" s="5" t="str">
        <f>'Cleaned Data'!H543</f>
        <v>Female</v>
      </c>
      <c r="O543" s="8" t="str">
        <f>'Cleaned Data'!I543</f>
        <v>060 187 9096</v>
      </c>
      <c r="P543" s="5" t="str">
        <f>'Cleaned Data'!J543</f>
        <v>Ward 23</v>
      </c>
      <c r="Q543" s="5" t="str">
        <f t="shared" si="62"/>
        <v>Formal Settlement</v>
      </c>
      <c r="R543" s="5" t="str">
        <f>'Cleaned Data'!K543</f>
        <v>Child Support Grant</v>
      </c>
      <c r="S543" s="5" t="str">
        <f>'Cleaned Data'!L543</f>
        <v>Incomplete - Missing Proof Of Residence</v>
      </c>
      <c r="T543" s="5" t="str">
        <f>'Cleaned Data'!M543</f>
        <v>Captured</v>
      </c>
      <c r="U543" s="5" t="str">
        <f>'Cleaned Data'!N543</f>
        <v>Q245</v>
      </c>
      <c r="V543" s="5" t="str">
        <f>'Cleaned Data'!O543</f>
        <v>None</v>
      </c>
      <c r="W543" s="4">
        <f>'Cleaned Data'!P543</f>
        <v>46050</v>
      </c>
      <c r="X543" s="5" t="str">
        <f>'Cleaned Data'!Q543</f>
        <v>System Offline - Captured Manually, Will Upload Later</v>
      </c>
    </row>
    <row r="544" spans="1:24" x14ac:dyDescent="0.3">
      <c r="A544" s="5" t="str">
        <f>'Cleaned Data'!A544</f>
        <v>CLN-000364</v>
      </c>
      <c r="B544" s="4">
        <f>'Cleaned Data'!B544</f>
        <v>46004</v>
      </c>
      <c r="C544" s="6">
        <f t="shared" si="56"/>
        <v>13</v>
      </c>
      <c r="D544" s="6">
        <f t="shared" si="57"/>
        <v>12</v>
      </c>
      <c r="E544" s="6">
        <f t="shared" si="58"/>
        <v>2025</v>
      </c>
      <c r="F544" s="5" t="str">
        <f t="shared" si="59"/>
        <v>Clinic</v>
      </c>
      <c r="G544" s="5" t="str">
        <f>'Cleaned Data'!C544</f>
        <v>Clinic - Chronic Medication Collection</v>
      </c>
      <c r="H544" s="5" t="str">
        <f t="shared" si="60"/>
        <v xml:space="preserve"> Chronic Medication Collection</v>
      </c>
      <c r="I544" s="5" t="str">
        <f t="shared" si="61"/>
        <v>Sharpeville</v>
      </c>
      <c r="J544" s="5" t="str">
        <f>'Cleaned Data'!D544</f>
        <v>Sharpeville Clinic</v>
      </c>
      <c r="K544" s="5" t="str">
        <f>'Cleaned Data'!E544</f>
        <v>Marie Khumalo</v>
      </c>
      <c r="L544" s="6" t="str">
        <f>'Cleaned Data'!F544</f>
        <v>None</v>
      </c>
      <c r="M544" s="4">
        <f>'Cleaned Data'!G544</f>
        <v>21515</v>
      </c>
      <c r="N544" s="5" t="str">
        <f>'Cleaned Data'!H544</f>
        <v>Male</v>
      </c>
      <c r="O544" s="8" t="str">
        <f>'Cleaned Data'!I544</f>
        <v>077 186 7493</v>
      </c>
      <c r="P544" s="5" t="str">
        <f>'Cleaned Data'!J544</f>
        <v>Ward 13</v>
      </c>
      <c r="Q544" s="5" t="str">
        <f t="shared" si="62"/>
        <v>Formal Settlement</v>
      </c>
      <c r="R544" s="5" t="str">
        <f>'Cleaned Data'!K544</f>
        <v>None</v>
      </c>
      <c r="S544" s="5" t="str">
        <f>'Cleaned Data'!L544</f>
        <v>Approved</v>
      </c>
      <c r="T544" s="5" t="str">
        <f>'Cleaned Data'!M544</f>
        <v>Awaiting Documents</v>
      </c>
      <c r="U544" s="5" t="str">
        <f>'Cleaned Data'!N544</f>
        <v>Q256</v>
      </c>
      <c r="V544" s="5" t="str">
        <f>'Cleaned Data'!O544</f>
        <v>Lerato Meyer</v>
      </c>
      <c r="W544" s="4" t="str">
        <f>'Cleaned Data'!P544</f>
        <v>None</v>
      </c>
      <c r="X544" s="5" t="str">
        <f>'Cleaned Data'!Q544</f>
        <v>Follow-Up Call Required To Confirm Banking Details</v>
      </c>
    </row>
    <row r="545" spans="1:24" x14ac:dyDescent="0.3">
      <c r="A545" s="5" t="str">
        <f>'Cleaned Data'!A545</f>
        <v>SASSA-000314</v>
      </c>
      <c r="B545" s="4">
        <f>'Cleaned Data'!B545</f>
        <v>46274</v>
      </c>
      <c r="C545" s="6">
        <f t="shared" si="56"/>
        <v>9</v>
      </c>
      <c r="D545" s="6">
        <f t="shared" si="57"/>
        <v>9</v>
      </c>
      <c r="E545" s="6">
        <f t="shared" si="58"/>
        <v>2026</v>
      </c>
      <c r="F545" s="5" t="str">
        <f t="shared" si="59"/>
        <v>SASSA</v>
      </c>
      <c r="G545" s="5" t="str">
        <f>'Cleaned Data'!C545</f>
        <v>SASSA - Grant Application</v>
      </c>
      <c r="H545" s="5" t="str">
        <f t="shared" si="60"/>
        <v xml:space="preserve"> Grant Application</v>
      </c>
      <c r="I545" s="5" t="str">
        <f t="shared" si="61"/>
        <v>Evaton</v>
      </c>
      <c r="J545" s="5" t="str">
        <f>'Cleaned Data'!D545</f>
        <v>Evaton Sassa Office</v>
      </c>
      <c r="K545" s="5" t="str">
        <f>'Cleaned Data'!E545</f>
        <v>Anna Sithole</v>
      </c>
      <c r="L545" s="6">
        <f>'Cleaned Data'!F545</f>
        <v>1910000000000</v>
      </c>
      <c r="M545" s="4">
        <f>'Cleaned Data'!G545</f>
        <v>43643</v>
      </c>
      <c r="N545" s="5" t="str">
        <f>'Cleaned Data'!H545</f>
        <v>Male</v>
      </c>
      <c r="O545" s="8" t="str">
        <f>'Cleaned Data'!I545</f>
        <v>077 660 5419</v>
      </c>
      <c r="P545" s="5" t="str">
        <f>'Cleaned Data'!J545</f>
        <v>Ward 4</v>
      </c>
      <c r="Q545" s="5" t="str">
        <f t="shared" si="62"/>
        <v>Formal Settlement</v>
      </c>
      <c r="R545" s="5" t="str">
        <f>'Cleaned Data'!K545</f>
        <v>None</v>
      </c>
      <c r="S545" s="5" t="str">
        <f>'Cleaned Data'!L545</f>
        <v>Under Review</v>
      </c>
      <c r="T545" s="5" t="str">
        <f>'Cleaned Data'!M545</f>
        <v>Escalated</v>
      </c>
      <c r="U545" s="5" t="str">
        <f>'Cleaned Data'!N545</f>
        <v>Q138</v>
      </c>
      <c r="V545" s="5" t="str">
        <f>'Cleaned Data'!O545</f>
        <v>Marius Mahlangu</v>
      </c>
      <c r="W545" s="4" t="str">
        <f>'Cleaned Data'!P545</f>
        <v>None</v>
      </c>
      <c r="X545" s="5" t="str">
        <f>'Cleaned Data'!Q545</f>
        <v>Home Affairs System Down For Maintenance During Visit</v>
      </c>
    </row>
    <row r="546" spans="1:24" x14ac:dyDescent="0.3">
      <c r="A546" s="5" t="str">
        <f>'Cleaned Data'!A546</f>
        <v>CLN-000129</v>
      </c>
      <c r="B546" s="4">
        <f>'Cleaned Data'!B546</f>
        <v>45993</v>
      </c>
      <c r="C546" s="6">
        <f t="shared" si="56"/>
        <v>2</v>
      </c>
      <c r="D546" s="6">
        <f t="shared" si="57"/>
        <v>12</v>
      </c>
      <c r="E546" s="6">
        <f t="shared" si="58"/>
        <v>2025</v>
      </c>
      <c r="F546" s="5" t="str">
        <f t="shared" si="59"/>
        <v>Clinic</v>
      </c>
      <c r="G546" s="5" t="str">
        <f>'Cleaned Data'!C546</f>
        <v>Clinic - Immunisation</v>
      </c>
      <c r="H546" s="5" t="str">
        <f t="shared" si="60"/>
        <v xml:space="preserve"> Immunisation</v>
      </c>
      <c r="I546" s="5" t="str">
        <f t="shared" si="61"/>
        <v>Sasolburg</v>
      </c>
      <c r="J546" s="5" t="str">
        <f>'Cleaned Data'!D546</f>
        <v>Sasolburg Home Affairs</v>
      </c>
      <c r="K546" s="5" t="str">
        <f>'Cleaned Data'!E546</f>
        <v>Nokuthula Mokgadi</v>
      </c>
      <c r="L546" s="6">
        <f>'Cleaned Data'!F546</f>
        <v>2410000000000</v>
      </c>
      <c r="M546" s="4">
        <f>'Cleaned Data'!G546</f>
        <v>45643</v>
      </c>
      <c r="N546" s="5" t="str">
        <f>'Cleaned Data'!H546</f>
        <v>Male</v>
      </c>
      <c r="O546" s="8" t="str">
        <f>'Cleaned Data'!I546</f>
        <v>083 578 8359</v>
      </c>
      <c r="P546" s="5" t="str">
        <f>'Cleaned Data'!J546</f>
        <v>Ward 16</v>
      </c>
      <c r="Q546" s="5" t="str">
        <f t="shared" si="62"/>
        <v>Formal Settlement</v>
      </c>
      <c r="R546" s="5" t="str">
        <f>'Cleaned Data'!K546</f>
        <v>None</v>
      </c>
      <c r="S546" s="5" t="str">
        <f>'Cleaned Data'!L546</f>
        <v>Under Review</v>
      </c>
      <c r="T546" s="5" t="str">
        <f>'Cleaned Data'!M546</f>
        <v>Awaiting Documents</v>
      </c>
      <c r="U546" s="5" t="str">
        <f>'Cleaned Data'!N546</f>
        <v>Q088</v>
      </c>
      <c r="V546" s="5" t="str">
        <f>'Cleaned Data'!O546</f>
        <v>None</v>
      </c>
      <c r="W546" s="4" t="str">
        <f>'Cleaned Data'!P546</f>
        <v>None</v>
      </c>
      <c r="X546" s="5" t="str">
        <f>'Cleaned Data'!Q546</f>
        <v>Interpreter Required - Assisted In Sesotho</v>
      </c>
    </row>
    <row r="547" spans="1:24" x14ac:dyDescent="0.3">
      <c r="A547" s="5" t="str">
        <f>'Cleaned Data'!A547</f>
        <v>MUN-000441</v>
      </c>
      <c r="B547" s="4">
        <f>'Cleaned Data'!B547</f>
        <v>46098</v>
      </c>
      <c r="C547" s="6">
        <f t="shared" si="56"/>
        <v>17</v>
      </c>
      <c r="D547" s="6">
        <f t="shared" si="57"/>
        <v>3</v>
      </c>
      <c r="E547" s="6">
        <f t="shared" si="58"/>
        <v>2026</v>
      </c>
      <c r="F547" s="5" t="str">
        <f t="shared" si="59"/>
        <v>Municipal</v>
      </c>
      <c r="G547" s="5" t="str">
        <f>'Cleaned Data'!C547</f>
        <v>Municipal - Service Request</v>
      </c>
      <c r="H547" s="5" t="str">
        <f t="shared" si="60"/>
        <v xml:space="preserve"> Service Request</v>
      </c>
      <c r="I547" s="5" t="str">
        <f t="shared" si="61"/>
        <v>Meyerton</v>
      </c>
      <c r="J547" s="5" t="str">
        <f>'Cleaned Data'!D547</f>
        <v>Meyerton Municipal Office</v>
      </c>
      <c r="K547" s="5" t="str">
        <f>'Cleaned Data'!E547</f>
        <v>Pieter Ndlovu</v>
      </c>
      <c r="L547" s="6">
        <f>'Cleaned Data'!F547</f>
        <v>809000000000</v>
      </c>
      <c r="M547" s="4">
        <f>'Cleaned Data'!G547</f>
        <v>39700</v>
      </c>
      <c r="N547" s="5" t="str">
        <f>'Cleaned Data'!H547</f>
        <v>Female</v>
      </c>
      <c r="O547" s="8" t="str">
        <f>'Cleaned Data'!I547</f>
        <v>073 399 6996</v>
      </c>
      <c r="P547" s="5" t="str">
        <f>'Cleaned Data'!J547</f>
        <v>None</v>
      </c>
      <c r="Q547" s="5" t="str">
        <f t="shared" si="62"/>
        <v>Formal Settlement</v>
      </c>
      <c r="R547" s="5" t="str">
        <f>'Cleaned Data'!K547</f>
        <v>None</v>
      </c>
      <c r="S547" s="5" t="str">
        <f>'Cleaned Data'!L547</f>
        <v>Incomplete - Missing Proof Of Residence</v>
      </c>
      <c r="T547" s="5" t="str">
        <f>'Cleaned Data'!M547</f>
        <v>None</v>
      </c>
      <c r="U547" s="5" t="str">
        <f>'Cleaned Data'!N547</f>
        <v>Q261</v>
      </c>
      <c r="V547" s="5" t="str">
        <f>'Cleaned Data'!O547</f>
        <v>Lerato Khumalo</v>
      </c>
      <c r="W547" s="4" t="str">
        <f>'Cleaned Data'!P547</f>
        <v>None</v>
      </c>
      <c r="X547" s="5" t="str">
        <f>'Cleaned Data'!Q547</f>
        <v>None</v>
      </c>
    </row>
    <row r="548" spans="1:24" x14ac:dyDescent="0.3">
      <c r="A548" s="5" t="str">
        <f>'Cleaned Data'!A548</f>
        <v>CLN-000195</v>
      </c>
      <c r="B548" s="4">
        <f>'Cleaned Data'!B548</f>
        <v>45991</v>
      </c>
      <c r="C548" s="6">
        <f t="shared" si="56"/>
        <v>30</v>
      </c>
      <c r="D548" s="6">
        <f t="shared" si="57"/>
        <v>11</v>
      </c>
      <c r="E548" s="6">
        <f t="shared" si="58"/>
        <v>2025</v>
      </c>
      <c r="F548" s="5" t="str">
        <f t="shared" si="59"/>
        <v>Clinic</v>
      </c>
      <c r="G548" s="5" t="str">
        <f>'Cleaned Data'!C548</f>
        <v>Clinic - Chronic Medication Collection</v>
      </c>
      <c r="H548" s="5" t="str">
        <f t="shared" si="60"/>
        <v xml:space="preserve"> Chronic Medication Collection</v>
      </c>
      <c r="I548" s="5" t="str">
        <f t="shared" si="61"/>
        <v>Emfuleni</v>
      </c>
      <c r="J548" s="5" t="str">
        <f>'Cleaned Data'!D548</f>
        <v>Emfuleni Municipal Office</v>
      </c>
      <c r="K548" s="5" t="str">
        <f>'Cleaned Data'!E548</f>
        <v>Lindiwe Molefe</v>
      </c>
      <c r="L548" s="6">
        <f>'Cleaned Data'!F548</f>
        <v>8800000000000</v>
      </c>
      <c r="M548" s="4" t="str">
        <f>'Cleaned Data'!G548</f>
        <v>None</v>
      </c>
      <c r="N548" s="5" t="str">
        <f>'Cleaned Data'!H548</f>
        <v>Male</v>
      </c>
      <c r="O548" s="8" t="str">
        <f>'Cleaned Data'!I548</f>
        <v>None</v>
      </c>
      <c r="P548" s="5" t="str">
        <f>'Cleaned Data'!J548</f>
        <v>Ward 17</v>
      </c>
      <c r="Q548" s="5" t="str">
        <f t="shared" si="62"/>
        <v>Formal Settlement</v>
      </c>
      <c r="R548" s="5" t="str">
        <f>'Cleaned Data'!K548</f>
        <v>None</v>
      </c>
      <c r="S548" s="5" t="str">
        <f>'Cleaned Data'!L548</f>
        <v>Approved</v>
      </c>
      <c r="T548" s="5" t="str">
        <f>'Cleaned Data'!M548</f>
        <v>Captured</v>
      </c>
      <c r="U548" s="5" t="str">
        <f>'Cleaned Data'!N548</f>
        <v>Q175</v>
      </c>
      <c r="V548" s="5" t="str">
        <f>'Cleaned Data'!O548</f>
        <v>Refilwe Sithole</v>
      </c>
      <c r="W548" s="4" t="str">
        <f>'Cleaned Data'!P548</f>
        <v>None</v>
      </c>
      <c r="X548" s="5" t="str">
        <f>'Cleaned Data'!Q548</f>
        <v>Incorrect ID Number Provided Initially, Corrected</v>
      </c>
    </row>
    <row r="549" spans="1:24" x14ac:dyDescent="0.3">
      <c r="A549" s="5" t="str">
        <f>'Cleaned Data'!A549</f>
        <v>SASSA-001025</v>
      </c>
      <c r="B549" s="4">
        <f>'Cleaned Data'!B549</f>
        <v>46186</v>
      </c>
      <c r="C549" s="6">
        <f t="shared" si="56"/>
        <v>13</v>
      </c>
      <c r="D549" s="6">
        <f t="shared" si="57"/>
        <v>6</v>
      </c>
      <c r="E549" s="6">
        <f t="shared" si="58"/>
        <v>2026</v>
      </c>
      <c r="F549" s="5" t="str">
        <f t="shared" si="59"/>
        <v>SASSA</v>
      </c>
      <c r="G549" s="5" t="str">
        <f>'Cleaned Data'!C549</f>
        <v>SASSA - Grant Status Enquiry</v>
      </c>
      <c r="H549" s="5" t="str">
        <f t="shared" si="60"/>
        <v xml:space="preserve"> Grant Status Enquiry</v>
      </c>
      <c r="I549" s="5" t="str">
        <f t="shared" si="61"/>
        <v>Sharpeville</v>
      </c>
      <c r="J549" s="5" t="str">
        <f>'Cleaned Data'!D549</f>
        <v>Sharpeville Clinic</v>
      </c>
      <c r="K549" s="5" t="str">
        <f>'Cleaned Data'!E549</f>
        <v>None</v>
      </c>
      <c r="L549" s="6">
        <f>'Cleaned Data'!F549</f>
        <v>9410000000000</v>
      </c>
      <c r="M549" s="4">
        <f>'Cleaned Data'!G549</f>
        <v>34490</v>
      </c>
      <c r="N549" s="5" t="str">
        <f>'Cleaned Data'!H549</f>
        <v>Female</v>
      </c>
      <c r="O549" s="8" t="str">
        <f>'Cleaned Data'!I549</f>
        <v>063 667 2183</v>
      </c>
      <c r="P549" s="5" t="str">
        <f>'Cleaned Data'!J549</f>
        <v>Ward 7</v>
      </c>
      <c r="Q549" s="5" t="str">
        <f t="shared" si="62"/>
        <v>Formal Settlement</v>
      </c>
      <c r="R549" s="5" t="str">
        <f>'Cleaned Data'!K549</f>
        <v>SRD Grant</v>
      </c>
      <c r="S549" s="5" t="str">
        <f>'Cleaned Data'!L549</f>
        <v>Awaiting Home Affairs Confirmation</v>
      </c>
      <c r="T549" s="5" t="str">
        <f>'Cleaned Data'!M549</f>
        <v>Awaiting Documents</v>
      </c>
      <c r="U549" s="5" t="str">
        <f>'Cleaned Data'!N549</f>
        <v>Q263</v>
      </c>
      <c r="V549" s="5" t="str">
        <f>'Cleaned Data'!O549</f>
        <v>Marius Swart</v>
      </c>
      <c r="W549" s="4" t="str">
        <f>'Cleaned Data'!P549</f>
        <v>None</v>
      </c>
      <c r="X549" s="5" t="str">
        <f>'Cleaned Data'!Q549</f>
        <v>None</v>
      </c>
    </row>
    <row r="550" spans="1:24" x14ac:dyDescent="0.3">
      <c r="A550" s="5" t="str">
        <f>'Cleaned Data'!A550</f>
        <v>CLN-001016</v>
      </c>
      <c r="B550" s="4">
        <f>'Cleaned Data'!B550</f>
        <v>46073</v>
      </c>
      <c r="C550" s="6">
        <f t="shared" si="56"/>
        <v>20</v>
      </c>
      <c r="D550" s="6">
        <f t="shared" si="57"/>
        <v>2</v>
      </c>
      <c r="E550" s="6">
        <f t="shared" si="58"/>
        <v>2026</v>
      </c>
      <c r="F550" s="5" t="str">
        <f t="shared" si="59"/>
        <v>Clinic</v>
      </c>
      <c r="G550" s="5" t="str">
        <f>'Cleaned Data'!C550</f>
        <v>Clinic - General Consultation</v>
      </c>
      <c r="H550" s="5" t="str">
        <f t="shared" si="60"/>
        <v xml:space="preserve"> General Consultation</v>
      </c>
      <c r="I550" s="5" t="str">
        <f t="shared" si="61"/>
        <v>Vanderbijlpark</v>
      </c>
      <c r="J550" s="5" t="str">
        <f>'Cleaned Data'!D550</f>
        <v>Vanderbijlpark Home Affairs</v>
      </c>
      <c r="K550" s="5" t="str">
        <f>'Cleaned Data'!E550</f>
        <v>Elizabeth Dlamini</v>
      </c>
      <c r="L550" s="6">
        <f>'Cleaned Data'!F550</f>
        <v>7710000000000</v>
      </c>
      <c r="M550" s="4">
        <f>'Cleaned Data'!G550</f>
        <v>28424</v>
      </c>
      <c r="N550" s="5" t="str">
        <f>'Cleaned Data'!H550</f>
        <v>Female</v>
      </c>
      <c r="O550" s="8" t="str">
        <f>'Cleaned Data'!I550</f>
        <v>067 934 8341</v>
      </c>
      <c r="P550" s="5" t="str">
        <f>'Cleaned Data'!J550</f>
        <v>Ward 19</v>
      </c>
      <c r="Q550" s="5" t="str">
        <f t="shared" si="62"/>
        <v>Formal Settlement</v>
      </c>
      <c r="R550" s="5" t="str">
        <f>'Cleaned Data'!K550</f>
        <v>Foster Child Grant</v>
      </c>
      <c r="S550" s="5" t="str">
        <f>'Cleaned Data'!L550</f>
        <v>None</v>
      </c>
      <c r="T550" s="5" t="str">
        <f>'Cleaned Data'!M550</f>
        <v>None</v>
      </c>
      <c r="U550" s="5" t="str">
        <f>'Cleaned Data'!N550</f>
        <v>Q131</v>
      </c>
      <c r="V550" s="5" t="str">
        <f>'Cleaned Data'!O550</f>
        <v>Zanele Swart</v>
      </c>
      <c r="W550" s="4" t="str">
        <f>'Cleaned Data'!P550</f>
        <v>None</v>
      </c>
      <c r="X550" s="5" t="str">
        <f>'Cleaned Data'!Q550</f>
        <v>Client To Return With Proof Of Residence</v>
      </c>
    </row>
    <row r="551" spans="1:24" x14ac:dyDescent="0.3">
      <c r="A551" s="5" t="str">
        <f>'Cleaned Data'!A551</f>
        <v>CLN-000945</v>
      </c>
      <c r="B551" s="4">
        <f>'Cleaned Data'!B551</f>
        <v>46017</v>
      </c>
      <c r="C551" s="6">
        <f t="shared" si="56"/>
        <v>26</v>
      </c>
      <c r="D551" s="6">
        <f t="shared" si="57"/>
        <v>12</v>
      </c>
      <c r="E551" s="6">
        <f t="shared" si="58"/>
        <v>2025</v>
      </c>
      <c r="F551" s="5" t="str">
        <f t="shared" si="59"/>
        <v>Clinic</v>
      </c>
      <c r="G551" s="5" t="str">
        <f>'Cleaned Data'!C551</f>
        <v>Clinic - Immunisation</v>
      </c>
      <c r="H551" s="5" t="str">
        <f t="shared" si="60"/>
        <v xml:space="preserve"> Immunisation</v>
      </c>
      <c r="I551" s="5" t="str">
        <f t="shared" si="61"/>
        <v>Vereeniging</v>
      </c>
      <c r="J551" s="5" t="str">
        <f>'Cleaned Data'!D551</f>
        <v>Vereeniging Home Affairs</v>
      </c>
      <c r="K551" s="5" t="str">
        <f>'Cleaned Data'!E551</f>
        <v>Bongani Ndlovu</v>
      </c>
      <c r="L551" s="6">
        <f>'Cleaned Data'!F551</f>
        <v>2410000000000</v>
      </c>
      <c r="M551" s="4">
        <f>'Cleaned Data'!G551</f>
        <v>45464</v>
      </c>
      <c r="N551" s="5" t="str">
        <f>'Cleaned Data'!H551</f>
        <v>Female</v>
      </c>
      <c r="O551" s="8" t="str">
        <f>'Cleaned Data'!I551</f>
        <v>060 781 9614</v>
      </c>
      <c r="P551" s="5" t="str">
        <f>'Cleaned Data'!J551</f>
        <v>Ward 8</v>
      </c>
      <c r="Q551" s="5" t="str">
        <f t="shared" si="62"/>
        <v>Formal Settlement</v>
      </c>
      <c r="R551" s="5" t="str">
        <f>'Cleaned Data'!K551</f>
        <v>None</v>
      </c>
      <c r="S551" s="5" t="str">
        <f>'Cleaned Data'!L551</f>
        <v>Rejected</v>
      </c>
      <c r="T551" s="5" t="str">
        <f>'Cleaned Data'!M551</f>
        <v>Pending</v>
      </c>
      <c r="U551" s="5" t="str">
        <f>'Cleaned Data'!N551</f>
        <v>Q059</v>
      </c>
      <c r="V551" s="5" t="str">
        <f>'Cleaned Data'!O551</f>
        <v>Refilwe Swart</v>
      </c>
      <c r="W551" s="4" t="str">
        <f>'Cleaned Data'!P551</f>
        <v>None</v>
      </c>
      <c r="X551" s="5" t="str">
        <f>'Cleaned Data'!Q551</f>
        <v>Interpreter Required - Assisted In Sesotho</v>
      </c>
    </row>
    <row r="552" spans="1:24" x14ac:dyDescent="0.3">
      <c r="A552" s="5" t="str">
        <f>'Cleaned Data'!A552</f>
        <v>DHA-000225</v>
      </c>
      <c r="B552" s="4">
        <f>'Cleaned Data'!B552</f>
        <v>46147</v>
      </c>
      <c r="C552" s="6">
        <f t="shared" si="56"/>
        <v>5</v>
      </c>
      <c r="D552" s="6">
        <f t="shared" si="57"/>
        <v>5</v>
      </c>
      <c r="E552" s="6">
        <f t="shared" si="58"/>
        <v>2026</v>
      </c>
      <c r="F552" s="5" t="str">
        <f t="shared" si="59"/>
        <v>Home Affairs</v>
      </c>
      <c r="G552" s="5" t="str">
        <f>'Cleaned Data'!C552</f>
        <v>Home Affairs - Birth Certificate</v>
      </c>
      <c r="H552" s="5" t="str">
        <f t="shared" si="60"/>
        <v xml:space="preserve"> Birth Certificate</v>
      </c>
      <c r="I552" s="5" t="str">
        <f t="shared" si="61"/>
        <v>Emfuleni</v>
      </c>
      <c r="J552" s="5" t="str">
        <f>'Cleaned Data'!D552</f>
        <v>Emfuleni Municipal Office</v>
      </c>
      <c r="K552" s="5" t="str">
        <f>'Cleaned Data'!E552</f>
        <v>Nokuthula Steyn</v>
      </c>
      <c r="L552" s="6">
        <f>'Cleaned Data'!F552</f>
        <v>4600000000000</v>
      </c>
      <c r="M552" s="4">
        <f>'Cleaned Data'!G552</f>
        <v>16901</v>
      </c>
      <c r="N552" s="5" t="str">
        <f>'Cleaned Data'!H552</f>
        <v>Male</v>
      </c>
      <c r="O552" s="8" t="str">
        <f>'Cleaned Data'!I552</f>
        <v>063 463 2999</v>
      </c>
      <c r="P552" s="5" t="str">
        <f>'Cleaned Data'!J552</f>
        <v>Ward 15</v>
      </c>
      <c r="Q552" s="5" t="str">
        <f t="shared" si="62"/>
        <v>Formal Settlement</v>
      </c>
      <c r="R552" s="5" t="str">
        <f>'Cleaned Data'!K552</f>
        <v>None</v>
      </c>
      <c r="S552" s="5" t="str">
        <f>'Cleaned Data'!L552</f>
        <v>Complete</v>
      </c>
      <c r="T552" s="5" t="str">
        <f>'Cleaned Data'!M552</f>
        <v>Captured</v>
      </c>
      <c r="U552" s="5" t="str">
        <f>'Cleaned Data'!N552</f>
        <v>Q196</v>
      </c>
      <c r="V552" s="5" t="str">
        <f>'Cleaned Data'!O552</f>
        <v>Deon Mahlangu</v>
      </c>
      <c r="W552" s="4" t="str">
        <f>'Cleaned Data'!P552</f>
        <v>None</v>
      </c>
      <c r="X552" s="5" t="str">
        <f>'Cleaned Data'!Q552</f>
        <v>None</v>
      </c>
    </row>
    <row r="553" spans="1:24" x14ac:dyDescent="0.3">
      <c r="A553" s="5" t="str">
        <f>'Cleaned Data'!A553</f>
        <v>CLN-000847</v>
      </c>
      <c r="B553" s="4">
        <f>'Cleaned Data'!B553</f>
        <v>46086</v>
      </c>
      <c r="C553" s="6">
        <f t="shared" si="56"/>
        <v>5</v>
      </c>
      <c r="D553" s="6">
        <f t="shared" si="57"/>
        <v>3</v>
      </c>
      <c r="E553" s="6">
        <f t="shared" si="58"/>
        <v>2026</v>
      </c>
      <c r="F553" s="5" t="str">
        <f t="shared" si="59"/>
        <v>Clinic</v>
      </c>
      <c r="G553" s="5" t="str">
        <f>'Cleaned Data'!C553</f>
        <v>Clinic - Immunisation</v>
      </c>
      <c r="H553" s="5" t="str">
        <f t="shared" si="60"/>
        <v xml:space="preserve"> Immunisation</v>
      </c>
      <c r="I553" s="5" t="str">
        <f t="shared" si="61"/>
        <v>Sebokeng</v>
      </c>
      <c r="J553" s="5" t="str">
        <f>'Cleaned Data'!D553</f>
        <v>Sebokeng Sassa Office</v>
      </c>
      <c r="K553" s="5" t="str">
        <f>'Cleaned Data'!E553</f>
        <v>Pieter Mahlangu</v>
      </c>
      <c r="L553" s="6">
        <f>'Cleaned Data'!F553</f>
        <v>2200000000000</v>
      </c>
      <c r="M553" s="4">
        <f>'Cleaned Data'!G553</f>
        <v>44608</v>
      </c>
      <c r="N553" s="5" t="str">
        <f>'Cleaned Data'!H553</f>
        <v>Male</v>
      </c>
      <c r="O553" s="8" t="str">
        <f>'Cleaned Data'!I553</f>
        <v>083 954 0953</v>
      </c>
      <c r="P553" s="5" t="str">
        <f>'Cleaned Data'!J553</f>
        <v>Ward 16</v>
      </c>
      <c r="Q553" s="5" t="str">
        <f t="shared" si="62"/>
        <v>Formal Settlement</v>
      </c>
      <c r="R553" s="5" t="str">
        <f>'Cleaned Data'!K553</f>
        <v>None</v>
      </c>
      <c r="S553" s="5" t="str">
        <f>'Cleaned Data'!L553</f>
        <v>Awaiting Home Affairs Confirmation</v>
      </c>
      <c r="T553" s="5" t="str">
        <f>'Cleaned Data'!M553</f>
        <v>Captured</v>
      </c>
      <c r="U553" s="5" t="str">
        <f>'Cleaned Data'!N553</f>
        <v>Q129</v>
      </c>
      <c r="V553" s="5" t="str">
        <f>'Cleaned Data'!O553</f>
        <v>Marius Meyer</v>
      </c>
      <c r="W553" s="4">
        <f>'Cleaned Data'!P553</f>
        <v>46085</v>
      </c>
      <c r="X553" s="5" t="str">
        <f>'Cleaned Data'!Q553</f>
        <v>Duplicate Application Found On System - Flagged</v>
      </c>
    </row>
    <row r="554" spans="1:24" x14ac:dyDescent="0.3">
      <c r="A554" s="5" t="str">
        <f>'Cleaned Data'!A554</f>
        <v>CLN-000243</v>
      </c>
      <c r="B554" s="4">
        <f>'Cleaned Data'!B554</f>
        <v>46281</v>
      </c>
      <c r="C554" s="6">
        <f t="shared" si="56"/>
        <v>16</v>
      </c>
      <c r="D554" s="6">
        <f t="shared" si="57"/>
        <v>9</v>
      </c>
      <c r="E554" s="6">
        <f t="shared" si="58"/>
        <v>2026</v>
      </c>
      <c r="F554" s="5" t="str">
        <f t="shared" si="59"/>
        <v>Clinic</v>
      </c>
      <c r="G554" s="5" t="str">
        <f>'Cleaned Data'!C554</f>
        <v>Clinic - General Consultation</v>
      </c>
      <c r="H554" s="5" t="str">
        <f t="shared" si="60"/>
        <v xml:space="preserve"> General Consultation</v>
      </c>
      <c r="I554" s="5" t="str">
        <f t="shared" si="61"/>
        <v>Three Rivers</v>
      </c>
      <c r="J554" s="5" t="str">
        <f>'Cleaned Data'!D554</f>
        <v>Three Rivers Clinic</v>
      </c>
      <c r="K554" s="5" t="str">
        <f>'Cleaned Data'!E554</f>
        <v>Anna Dlamini</v>
      </c>
      <c r="L554" s="6">
        <f>'Cleaned Data'!F554</f>
        <v>9400000000000</v>
      </c>
      <c r="M554" s="4">
        <f>'Cleaned Data'!G554</f>
        <v>34386</v>
      </c>
      <c r="N554" s="5" t="str">
        <f>'Cleaned Data'!H554</f>
        <v>Female</v>
      </c>
      <c r="O554" s="8" t="str">
        <f>'Cleaned Data'!I554</f>
        <v>069 877 0929</v>
      </c>
      <c r="P554" s="5" t="str">
        <f>'Cleaned Data'!J554</f>
        <v>None</v>
      </c>
      <c r="Q554" s="5" t="str">
        <f t="shared" si="62"/>
        <v>Formal Settlement</v>
      </c>
      <c r="R554" s="5" t="str">
        <f>'Cleaned Data'!K554</f>
        <v>None</v>
      </c>
      <c r="S554" s="5" t="str">
        <f>'Cleaned Data'!L554</f>
        <v>Rejected</v>
      </c>
      <c r="T554" s="5" t="str">
        <f>'Cleaned Data'!M554</f>
        <v>Closed</v>
      </c>
      <c r="U554" s="5" t="str">
        <f>'Cleaned Data'!N554</f>
        <v>Q241</v>
      </c>
      <c r="V554" s="5" t="str">
        <f>'Cleaned Data'!O554</f>
        <v>Refilwe Khumalo</v>
      </c>
      <c r="W554" s="4" t="str">
        <f>'Cleaned Data'!P554</f>
        <v>None</v>
      </c>
      <c r="X554" s="5" t="str">
        <f>'Cleaned Data'!Q554</f>
        <v>Urgent Case - Fast-Tracked Per Supervisor Approval</v>
      </c>
    </row>
    <row r="555" spans="1:24" x14ac:dyDescent="0.3">
      <c r="A555" s="5" t="str">
        <f>'Cleaned Data'!A555</f>
        <v>MUN-000076</v>
      </c>
      <c r="B555" s="4">
        <f>'Cleaned Data'!B555</f>
        <v>46298</v>
      </c>
      <c r="C555" s="6">
        <f t="shared" si="56"/>
        <v>3</v>
      </c>
      <c r="D555" s="6">
        <f t="shared" si="57"/>
        <v>10</v>
      </c>
      <c r="E555" s="6">
        <f t="shared" si="58"/>
        <v>2026</v>
      </c>
      <c r="F555" s="5" t="str">
        <f t="shared" si="59"/>
        <v>Municipal</v>
      </c>
      <c r="G555" s="5" t="str">
        <f>'Cleaned Data'!C555</f>
        <v>Municipal - Service Request</v>
      </c>
      <c r="H555" s="5" t="str">
        <f t="shared" si="60"/>
        <v xml:space="preserve"> Service Request</v>
      </c>
      <c r="I555" s="5" t="str">
        <f t="shared" si="61"/>
        <v>Sharpeville</v>
      </c>
      <c r="J555" s="5" t="str">
        <f>'Cleaned Data'!D555</f>
        <v>Sharpeville Clinic</v>
      </c>
      <c r="K555" s="5" t="str">
        <f>'Cleaned Data'!E555</f>
        <v>Thabo Nkosi</v>
      </c>
      <c r="L555" s="6">
        <f>'Cleaned Data'!F555</f>
        <v>6900000000000</v>
      </c>
      <c r="M555" s="4">
        <f>'Cleaned Data'!G555</f>
        <v>25244</v>
      </c>
      <c r="N555" s="5" t="str">
        <f>'Cleaned Data'!H555</f>
        <v>Female</v>
      </c>
      <c r="O555" s="8" t="str">
        <f>'Cleaned Data'!I555</f>
        <v>065 688 5988</v>
      </c>
      <c r="P555" s="5" t="str">
        <f>'Cleaned Data'!J555</f>
        <v>Ward 18</v>
      </c>
      <c r="Q555" s="5" t="str">
        <f t="shared" si="62"/>
        <v>Formal Settlement</v>
      </c>
      <c r="R555" s="5" t="str">
        <f>'Cleaned Data'!K555</f>
        <v>None</v>
      </c>
      <c r="S555" s="5" t="str">
        <f>'Cleaned Data'!L555</f>
        <v>Incomplete - Missing Proof Of Residence</v>
      </c>
      <c r="T555" s="5" t="str">
        <f>'Cleaned Data'!M555</f>
        <v>Captured</v>
      </c>
      <c r="U555" s="5" t="str">
        <f>'Cleaned Data'!N555</f>
        <v>None</v>
      </c>
      <c r="V555" s="5" t="str">
        <f>'Cleaned Data'!O555</f>
        <v>Palesa Nel</v>
      </c>
      <c r="W555" s="4">
        <f>'Cleaned Data'!P555</f>
        <v>46118</v>
      </c>
      <c r="X555" s="5" t="str">
        <f>'Cleaned Data'!Q555</f>
        <v>Applicant Did Not Bring Required Supporting Documents</v>
      </c>
    </row>
    <row r="556" spans="1:24" x14ac:dyDescent="0.3">
      <c r="A556" s="5" t="str">
        <f>'Cleaned Data'!A556</f>
        <v>SASSA-000938</v>
      </c>
      <c r="B556" s="4">
        <f>'Cleaned Data'!B556</f>
        <v>46107</v>
      </c>
      <c r="C556" s="6">
        <f t="shared" si="56"/>
        <v>26</v>
      </c>
      <c r="D556" s="6">
        <f t="shared" si="57"/>
        <v>3</v>
      </c>
      <c r="E556" s="6">
        <f t="shared" si="58"/>
        <v>2026</v>
      </c>
      <c r="F556" s="5" t="str">
        <f t="shared" si="59"/>
        <v>SASSA</v>
      </c>
      <c r="G556" s="5" t="str">
        <f>'Cleaned Data'!C556</f>
        <v>SASSA - Grant Application</v>
      </c>
      <c r="H556" s="5" t="str">
        <f t="shared" si="60"/>
        <v xml:space="preserve"> Grant Application</v>
      </c>
      <c r="I556" s="5" t="str">
        <f t="shared" si="61"/>
        <v>Vanderbijlpark</v>
      </c>
      <c r="J556" s="5" t="str">
        <f>'Cleaned Data'!D556</f>
        <v>Vanderbijlpark Home Affairs</v>
      </c>
      <c r="K556" s="5" t="str">
        <f>'Cleaned Data'!E556</f>
        <v>Sizwe Mokoena</v>
      </c>
      <c r="L556" s="6">
        <f>'Cleaned Data'!F556</f>
        <v>7010000000000</v>
      </c>
      <c r="M556" s="4">
        <f>'Cleaned Data'!G556</f>
        <v>25719</v>
      </c>
      <c r="N556" s="5" t="str">
        <f>'Cleaned Data'!H556</f>
        <v>Male</v>
      </c>
      <c r="O556" s="8" t="str">
        <f>'Cleaned Data'!I556</f>
        <v>083 866 4058</v>
      </c>
      <c r="P556" s="5" t="str">
        <f>'Cleaned Data'!J556</f>
        <v>Ward 17</v>
      </c>
      <c r="Q556" s="5" t="str">
        <f t="shared" si="62"/>
        <v>Formal Settlement</v>
      </c>
      <c r="R556" s="5" t="str">
        <f>'Cleaned Data'!K556</f>
        <v>Older Persons Grant</v>
      </c>
      <c r="S556" s="5" t="str">
        <f>'Cleaned Data'!L556</f>
        <v>None</v>
      </c>
      <c r="T556" s="5" t="str">
        <f>'Cleaned Data'!M556</f>
        <v>Captured</v>
      </c>
      <c r="U556" s="5" t="str">
        <f>'Cleaned Data'!N556</f>
        <v>Q112</v>
      </c>
      <c r="V556" s="5" t="str">
        <f>'Cleaned Data'!O556</f>
        <v>Andries Coetzee</v>
      </c>
      <c r="W556" s="4" t="str">
        <f>'Cleaned Data'!P556</f>
        <v>None</v>
      </c>
      <c r="X556" s="5" t="str">
        <f>'Cleaned Data'!Q556</f>
        <v>Applicant Referred To Social Worker</v>
      </c>
    </row>
    <row r="557" spans="1:24" x14ac:dyDescent="0.3">
      <c r="A557" s="5" t="str">
        <f>'Cleaned Data'!A557</f>
        <v>SASSA-000931</v>
      </c>
      <c r="B557" s="4">
        <f>'Cleaned Data'!B557</f>
        <v>46140</v>
      </c>
      <c r="C557" s="6">
        <f t="shared" si="56"/>
        <v>28</v>
      </c>
      <c r="D557" s="6">
        <f t="shared" si="57"/>
        <v>4</v>
      </c>
      <c r="E557" s="6">
        <f t="shared" si="58"/>
        <v>2026</v>
      </c>
      <c r="F557" s="5" t="str">
        <f t="shared" si="59"/>
        <v>SASSA</v>
      </c>
      <c r="G557" s="5" t="str">
        <f>'Cleaned Data'!C557</f>
        <v>SASSA - Grant Application</v>
      </c>
      <c r="H557" s="5" t="str">
        <f t="shared" si="60"/>
        <v xml:space="preserve"> Grant Application</v>
      </c>
      <c r="I557" s="5" t="str">
        <f t="shared" si="61"/>
        <v>Evaton</v>
      </c>
      <c r="J557" s="5" t="str">
        <f>'Cleaned Data'!D557</f>
        <v>Evaton Sassa Office</v>
      </c>
      <c r="K557" s="5" t="str">
        <f>'Cleaned Data'!E557</f>
        <v>Johannes Mokgadi</v>
      </c>
      <c r="L557" s="6">
        <f>'Cleaned Data'!F557</f>
        <v>8100000000000</v>
      </c>
      <c r="M557" s="4">
        <f>'Cleaned Data'!G557</f>
        <v>29646</v>
      </c>
      <c r="N557" s="5" t="str">
        <f>'Cleaned Data'!H557</f>
        <v>Female</v>
      </c>
      <c r="O557" s="8" t="str">
        <f>'Cleaned Data'!I557</f>
        <v>075 711 6305</v>
      </c>
      <c r="P557" s="5" t="str">
        <f>'Cleaned Data'!J557</f>
        <v>Ward 3 (Informal Settlement)</v>
      </c>
      <c r="Q557" s="5" t="str">
        <f t="shared" si="62"/>
        <v>Informal Settlement</v>
      </c>
      <c r="R557" s="5" t="str">
        <f>'Cleaned Data'!K557</f>
        <v>None</v>
      </c>
      <c r="S557" s="5" t="str">
        <f>'Cleaned Data'!L557</f>
        <v>Incomplete - Missing ID Copy</v>
      </c>
      <c r="T557" s="5" t="str">
        <f>'Cleaned Data'!M557</f>
        <v>Re-opened</v>
      </c>
      <c r="U557" s="5" t="str">
        <f>'Cleaned Data'!N557</f>
        <v>Q223</v>
      </c>
      <c r="V557" s="5" t="str">
        <f>'Cleaned Data'!O557</f>
        <v>Marius Meyer</v>
      </c>
      <c r="W557" s="4" t="str">
        <f>'Cleaned Data'!P557</f>
        <v>None</v>
      </c>
      <c r="X557" s="5" t="str">
        <f>'Cleaned Data'!Q557</f>
        <v>Follow-Up Call Required To Confirm Banking Details</v>
      </c>
    </row>
    <row r="558" spans="1:24" x14ac:dyDescent="0.3">
      <c r="A558" s="5" t="str">
        <f>'Cleaned Data'!A558</f>
        <v>CLN-000360</v>
      </c>
      <c r="B558" s="4">
        <f>'Cleaned Data'!B558</f>
        <v>45991</v>
      </c>
      <c r="C558" s="6">
        <f t="shared" si="56"/>
        <v>30</v>
      </c>
      <c r="D558" s="6">
        <f t="shared" si="57"/>
        <v>11</v>
      </c>
      <c r="E558" s="6">
        <f t="shared" si="58"/>
        <v>2025</v>
      </c>
      <c r="F558" s="5" t="str">
        <f t="shared" si="59"/>
        <v>Clinic</v>
      </c>
      <c r="G558" s="5" t="str">
        <f>'Cleaned Data'!C558</f>
        <v>Clinic - General Consultation</v>
      </c>
      <c r="H558" s="5" t="str">
        <f t="shared" si="60"/>
        <v xml:space="preserve"> General Consultation</v>
      </c>
      <c r="I558" s="5" t="str">
        <f t="shared" si="61"/>
        <v>Meyerton</v>
      </c>
      <c r="J558" s="5" t="str">
        <f>'Cleaned Data'!D558</f>
        <v>Meyerton Municipal Office</v>
      </c>
      <c r="K558" s="5" t="str">
        <f>'Cleaned Data'!E558</f>
        <v>Tumelo Nkosi</v>
      </c>
      <c r="L558" s="6">
        <f>'Cleaned Data'!F558</f>
        <v>9810000000000</v>
      </c>
      <c r="M558" s="4">
        <f>'Cleaned Data'!G558</f>
        <v>36102</v>
      </c>
      <c r="N558" s="5" t="str">
        <f>'Cleaned Data'!H558</f>
        <v>Female</v>
      </c>
      <c r="O558" s="8" t="str">
        <f>'Cleaned Data'!I558</f>
        <v>None</v>
      </c>
      <c r="P558" s="5" t="str">
        <f>'Cleaned Data'!J558</f>
        <v>Ward 1</v>
      </c>
      <c r="Q558" s="5" t="str">
        <f t="shared" si="62"/>
        <v>Formal Settlement</v>
      </c>
      <c r="R558" s="5" t="str">
        <f>'Cleaned Data'!K558</f>
        <v>None</v>
      </c>
      <c r="S558" s="5" t="str">
        <f>'Cleaned Data'!L558</f>
        <v>Under Review</v>
      </c>
      <c r="T558" s="5" t="str">
        <f>'Cleaned Data'!M558</f>
        <v>Re-opened</v>
      </c>
      <c r="U558" s="5" t="str">
        <f>'Cleaned Data'!N558</f>
        <v>Q124</v>
      </c>
      <c r="V558" s="5" t="str">
        <f>'Cleaned Data'!O558</f>
        <v>Refilwe Nel</v>
      </c>
      <c r="W558" s="4" t="str">
        <f>'Cleaned Data'!P558</f>
        <v>None</v>
      </c>
      <c r="X558" s="5" t="str">
        <f>'Cleaned Data'!Q558</f>
        <v>Incorrect ID Number Provided Initially, Corrected</v>
      </c>
    </row>
    <row r="559" spans="1:24" x14ac:dyDescent="0.3">
      <c r="A559" s="5" t="str">
        <f>'Cleaned Data'!A559</f>
        <v>CLN-000698</v>
      </c>
      <c r="B559" s="4">
        <f>'Cleaned Data'!B559</f>
        <v>46130</v>
      </c>
      <c r="C559" s="6">
        <f t="shared" si="56"/>
        <v>18</v>
      </c>
      <c r="D559" s="6">
        <f t="shared" si="57"/>
        <v>4</v>
      </c>
      <c r="E559" s="6">
        <f t="shared" si="58"/>
        <v>2026</v>
      </c>
      <c r="F559" s="5" t="str">
        <f t="shared" si="59"/>
        <v>Clinic</v>
      </c>
      <c r="G559" s="5" t="str">
        <f>'Cleaned Data'!C559</f>
        <v>Clinic - Chronic Medication Collection</v>
      </c>
      <c r="H559" s="5" t="str">
        <f t="shared" si="60"/>
        <v xml:space="preserve"> Chronic Medication Collection</v>
      </c>
      <c r="I559" s="5" t="str">
        <f t="shared" si="61"/>
        <v>Three Rivers</v>
      </c>
      <c r="J559" s="5" t="str">
        <f>'Cleaned Data'!D559</f>
        <v>Three Rivers Clinic</v>
      </c>
      <c r="K559" s="5" t="str">
        <f>'Cleaned Data'!E559</f>
        <v>None</v>
      </c>
      <c r="L559" s="6">
        <f>'Cleaned Data'!F559</f>
        <v>5310000000000</v>
      </c>
      <c r="M559" s="4">
        <f>'Cleaned Data'!G559</f>
        <v>19597</v>
      </c>
      <c r="N559" s="5" t="str">
        <f>'Cleaned Data'!H559</f>
        <v>Male</v>
      </c>
      <c r="O559" s="8" t="str">
        <f>'Cleaned Data'!I559</f>
        <v>None</v>
      </c>
      <c r="P559" s="5" t="str">
        <f>'Cleaned Data'!J559</f>
        <v>Ward 14</v>
      </c>
      <c r="Q559" s="5" t="str">
        <f t="shared" si="62"/>
        <v>Formal Settlement</v>
      </c>
      <c r="R559" s="5" t="str">
        <f>'Cleaned Data'!K559</f>
        <v>None</v>
      </c>
      <c r="S559" s="5" t="str">
        <f>'Cleaned Data'!L559</f>
        <v>Under Review</v>
      </c>
      <c r="T559" s="5" t="str">
        <f>'Cleaned Data'!M559</f>
        <v>Awaiting Documents</v>
      </c>
      <c r="U559" s="5" t="str">
        <f>'Cleaned Data'!N559</f>
        <v>Q236</v>
      </c>
      <c r="V559" s="5" t="str">
        <f>'Cleaned Data'!O559</f>
        <v>Andries Khumalo</v>
      </c>
      <c r="W559" s="4" t="str">
        <f>'Cleaned Data'!P559</f>
        <v>None</v>
      </c>
      <c r="X559" s="5" t="str">
        <f>'Cleaned Data'!Q559</f>
        <v>Applicant Is A Minor, Guardian Present And Documented</v>
      </c>
    </row>
    <row r="560" spans="1:24" x14ac:dyDescent="0.3">
      <c r="A560" s="5" t="str">
        <f>'Cleaned Data'!A560</f>
        <v>CLN-000370</v>
      </c>
      <c r="B560" s="4">
        <f>'Cleaned Data'!B560</f>
        <v>46152</v>
      </c>
      <c r="C560" s="6">
        <f t="shared" si="56"/>
        <v>10</v>
      </c>
      <c r="D560" s="6">
        <f t="shared" si="57"/>
        <v>5</v>
      </c>
      <c r="E560" s="6">
        <f t="shared" si="58"/>
        <v>2026</v>
      </c>
      <c r="F560" s="5" t="str">
        <f t="shared" si="59"/>
        <v>Clinic</v>
      </c>
      <c r="G560" s="5" t="str">
        <f>'Cleaned Data'!C560</f>
        <v>Clinic - Chronic Medication Collection</v>
      </c>
      <c r="H560" s="5" t="str">
        <f t="shared" si="60"/>
        <v xml:space="preserve"> Chronic Medication Collection</v>
      </c>
      <c r="I560" s="5" t="str">
        <f t="shared" si="61"/>
        <v>Vanderbijlpark</v>
      </c>
      <c r="J560" s="5" t="str">
        <f>'Cleaned Data'!D560</f>
        <v>Vanderbijlpark Home Affairs</v>
      </c>
      <c r="K560" s="5" t="str">
        <f>'Cleaned Data'!E560</f>
        <v>Grace Dlamini</v>
      </c>
      <c r="L560" s="6" t="str">
        <f>'Cleaned Data'!F560</f>
        <v>None</v>
      </c>
      <c r="M560" s="4">
        <f>'Cleaned Data'!G560</f>
        <v>21856</v>
      </c>
      <c r="N560" s="5" t="str">
        <f>'Cleaned Data'!H560</f>
        <v>Female</v>
      </c>
      <c r="O560" s="8" t="str">
        <f>'Cleaned Data'!I560</f>
        <v>None</v>
      </c>
      <c r="P560" s="5" t="str">
        <f>'Cleaned Data'!J560</f>
        <v>Ward 21</v>
      </c>
      <c r="Q560" s="5" t="str">
        <f t="shared" si="62"/>
        <v>Formal Settlement</v>
      </c>
      <c r="R560" s="5" t="str">
        <f>'Cleaned Data'!K560</f>
        <v>None</v>
      </c>
      <c r="S560" s="5" t="str">
        <f>'Cleaned Data'!L560</f>
        <v>Complete</v>
      </c>
      <c r="T560" s="5" t="str">
        <f>'Cleaned Data'!M560</f>
        <v>None</v>
      </c>
      <c r="U560" s="5" t="str">
        <f>'Cleaned Data'!N560</f>
        <v>Q155</v>
      </c>
      <c r="V560" s="5" t="str">
        <f>'Cleaned Data'!O560</f>
        <v>Marius Sithole</v>
      </c>
      <c r="W560" s="4" t="str">
        <f>'Cleaned Data'!P560</f>
        <v>None</v>
      </c>
      <c r="X560" s="5" t="str">
        <f>'Cleaned Data'!Q560</f>
        <v>Incorrect ID Number Provided Initially, Corrected</v>
      </c>
    </row>
    <row r="561" spans="1:24" x14ac:dyDescent="0.3">
      <c r="A561" s="5" t="str">
        <f>'Cleaned Data'!A561</f>
        <v>DHA-001027</v>
      </c>
      <c r="B561" s="4">
        <f>'Cleaned Data'!B561</f>
        <v>46017</v>
      </c>
      <c r="C561" s="6">
        <f t="shared" si="56"/>
        <v>26</v>
      </c>
      <c r="D561" s="6">
        <f t="shared" si="57"/>
        <v>12</v>
      </c>
      <c r="E561" s="6">
        <f t="shared" si="58"/>
        <v>2025</v>
      </c>
      <c r="F561" s="5" t="str">
        <f t="shared" si="59"/>
        <v>Home Affairs</v>
      </c>
      <c r="G561" s="5" t="str">
        <f>'Cleaned Data'!C561</f>
        <v>Home Affairs - Passport Application</v>
      </c>
      <c r="H561" s="5" t="str">
        <f t="shared" si="60"/>
        <v xml:space="preserve"> Passport Application</v>
      </c>
      <c r="I561" s="5" t="str">
        <f t="shared" si="61"/>
        <v>Meyerton</v>
      </c>
      <c r="J561" s="5" t="str">
        <f>'Cleaned Data'!D561</f>
        <v>Meyerton Municipal Office</v>
      </c>
      <c r="K561" s="5" t="str">
        <f>'Cleaned Data'!E561</f>
        <v>Tumelo Khumalo</v>
      </c>
      <c r="L561" s="6" t="str">
        <f>'Cleaned Data'!F561</f>
        <v>None</v>
      </c>
      <c r="M561" s="4">
        <f>'Cleaned Data'!G561</f>
        <v>35273</v>
      </c>
      <c r="N561" s="5" t="str">
        <f>'Cleaned Data'!H561</f>
        <v>Male</v>
      </c>
      <c r="O561" s="8" t="str">
        <f>'Cleaned Data'!I561</f>
        <v>082 741 4684</v>
      </c>
      <c r="P561" s="5" t="str">
        <f>'Cleaned Data'!J561</f>
        <v>Ward 13</v>
      </c>
      <c r="Q561" s="5" t="str">
        <f t="shared" si="62"/>
        <v>Formal Settlement</v>
      </c>
      <c r="R561" s="5" t="str">
        <f>'Cleaned Data'!K561</f>
        <v>None</v>
      </c>
      <c r="S561" s="5" t="str">
        <f>'Cleaned Data'!L561</f>
        <v>Complete</v>
      </c>
      <c r="T561" s="5" t="str">
        <f>'Cleaned Data'!M561</f>
        <v>None</v>
      </c>
      <c r="U561" s="5" t="str">
        <f>'Cleaned Data'!N561</f>
        <v>Q117</v>
      </c>
      <c r="V561" s="5" t="str">
        <f>'Cleaned Data'!O561</f>
        <v>Palesa Sithole</v>
      </c>
      <c r="W561" s="4" t="str">
        <f>'Cleaned Data'!P561</f>
        <v>None</v>
      </c>
      <c r="X561" s="5" t="str">
        <f>'Cleaned Data'!Q561</f>
        <v>Record Incomplete - Contact Number Illegible On Form</v>
      </c>
    </row>
    <row r="562" spans="1:24" x14ac:dyDescent="0.3">
      <c r="A562" s="5" t="str">
        <f>'Cleaned Data'!A562</f>
        <v>DHA-000976</v>
      </c>
      <c r="B562" s="4">
        <f>'Cleaned Data'!B562</f>
        <v>46239</v>
      </c>
      <c r="C562" s="6">
        <f t="shared" si="56"/>
        <v>5</v>
      </c>
      <c r="D562" s="6">
        <f t="shared" si="57"/>
        <v>8</v>
      </c>
      <c r="E562" s="6">
        <f t="shared" si="58"/>
        <v>2026</v>
      </c>
      <c r="F562" s="5" t="str">
        <f t="shared" si="59"/>
        <v>Home Affairs</v>
      </c>
      <c r="G562" s="5" t="str">
        <f>'Cleaned Data'!C562</f>
        <v>Home Affairs - Passport Application</v>
      </c>
      <c r="H562" s="5" t="str">
        <f t="shared" si="60"/>
        <v xml:space="preserve"> Passport Application</v>
      </c>
      <c r="I562" s="5" t="str">
        <f t="shared" si="61"/>
        <v>Emfuleni</v>
      </c>
      <c r="J562" s="5" t="str">
        <f>'Cleaned Data'!D562</f>
        <v>Emfuleni Municipal Office</v>
      </c>
      <c r="K562" s="5" t="str">
        <f>'Cleaned Data'!E562</f>
        <v>Dorah Pretorius</v>
      </c>
      <c r="L562" s="6">
        <f>'Cleaned Data'!F562</f>
        <v>7710000000000</v>
      </c>
      <c r="M562" s="4">
        <f>'Cleaned Data'!G562</f>
        <v>28362</v>
      </c>
      <c r="N562" s="5" t="str">
        <f>'Cleaned Data'!H562</f>
        <v>Female</v>
      </c>
      <c r="O562" s="8" t="str">
        <f>'Cleaned Data'!I562</f>
        <v>083 641 2632</v>
      </c>
      <c r="P562" s="5" t="str">
        <f>'Cleaned Data'!J562</f>
        <v>Ward 17</v>
      </c>
      <c r="Q562" s="5" t="str">
        <f t="shared" si="62"/>
        <v>Formal Settlement</v>
      </c>
      <c r="R562" s="5" t="str">
        <f>'Cleaned Data'!K562</f>
        <v>None</v>
      </c>
      <c r="S562" s="5" t="str">
        <f>'Cleaned Data'!L562</f>
        <v>Approved</v>
      </c>
      <c r="T562" s="5" t="str">
        <f>'Cleaned Data'!M562</f>
        <v>Closed</v>
      </c>
      <c r="U562" s="5" t="str">
        <f>'Cleaned Data'!N562</f>
        <v>None</v>
      </c>
      <c r="V562" s="5" t="str">
        <f>'Cleaned Data'!O562</f>
        <v>Andries Nel</v>
      </c>
      <c r="W562" s="4" t="str">
        <f>'Cleaned Data'!P562</f>
        <v>None</v>
      </c>
      <c r="X562" s="5" t="str">
        <f>'Cleaned Data'!Q562</f>
        <v>Urgent Case - Fast-Tracked Per Supervisor Approval</v>
      </c>
    </row>
    <row r="563" spans="1:24" x14ac:dyDescent="0.3">
      <c r="A563" s="5" t="str">
        <f>'Cleaned Data'!A563</f>
        <v>MUN-000821</v>
      </c>
      <c r="B563" s="4">
        <f>'Cleaned Data'!B563</f>
        <v>46170</v>
      </c>
      <c r="C563" s="6">
        <f t="shared" si="56"/>
        <v>28</v>
      </c>
      <c r="D563" s="6">
        <f t="shared" si="57"/>
        <v>5</v>
      </c>
      <c r="E563" s="6">
        <f t="shared" si="58"/>
        <v>2026</v>
      </c>
      <c r="F563" s="5" t="str">
        <f t="shared" si="59"/>
        <v>Municipal</v>
      </c>
      <c r="G563" s="5" t="str">
        <f>'Cleaned Data'!C563</f>
        <v>Municipal - Service Request</v>
      </c>
      <c r="H563" s="5" t="str">
        <f t="shared" si="60"/>
        <v xml:space="preserve"> Service Request</v>
      </c>
      <c r="I563" s="5" t="str">
        <f t="shared" si="61"/>
        <v>Emfuleni</v>
      </c>
      <c r="J563" s="5" t="str">
        <f>'Cleaned Data'!D563</f>
        <v>Emfuleni Municipal Office</v>
      </c>
      <c r="K563" s="5" t="str">
        <f>'Cleaned Data'!E563</f>
        <v>Mandla Ndlovu</v>
      </c>
      <c r="L563" s="6">
        <f>'Cleaned Data'!F563</f>
        <v>4900000000000</v>
      </c>
      <c r="M563" s="4">
        <f>'Cleaned Data'!G563</f>
        <v>17967</v>
      </c>
      <c r="N563" s="5" t="str">
        <f>'Cleaned Data'!H563</f>
        <v>Male</v>
      </c>
      <c r="O563" s="8" t="str">
        <f>'Cleaned Data'!I563</f>
        <v>None</v>
      </c>
      <c r="P563" s="5" t="str">
        <f>'Cleaned Data'!J563</f>
        <v>Ward 15</v>
      </c>
      <c r="Q563" s="5" t="str">
        <f t="shared" si="62"/>
        <v>Formal Settlement</v>
      </c>
      <c r="R563" s="5" t="str">
        <f>'Cleaned Data'!K563</f>
        <v>None</v>
      </c>
      <c r="S563" s="5" t="str">
        <f>'Cleaned Data'!L563</f>
        <v>None</v>
      </c>
      <c r="T563" s="5" t="str">
        <f>'Cleaned Data'!M563</f>
        <v>None</v>
      </c>
      <c r="U563" s="5" t="str">
        <f>'Cleaned Data'!N563</f>
        <v>Q052</v>
      </c>
      <c r="V563" s="5" t="str">
        <f>'Cleaned Data'!O563</f>
        <v>None</v>
      </c>
      <c r="W563" s="4" t="str">
        <f>'Cleaned Data'!P563</f>
        <v>None</v>
      </c>
      <c r="X563" s="5" t="str">
        <f>'Cleaned Data'!Q563</f>
        <v>Record Incomplete - Contact Number Illegible On Form</v>
      </c>
    </row>
    <row r="564" spans="1:24" x14ac:dyDescent="0.3">
      <c r="A564" s="5" t="str">
        <f>'Cleaned Data'!A564</f>
        <v>SASSA-000007</v>
      </c>
      <c r="B564" s="4">
        <f>'Cleaned Data'!B564</f>
        <v>46111</v>
      </c>
      <c r="C564" s="6">
        <f t="shared" si="56"/>
        <v>30</v>
      </c>
      <c r="D564" s="6">
        <f t="shared" si="57"/>
        <v>3</v>
      </c>
      <c r="E564" s="6">
        <f t="shared" si="58"/>
        <v>2026</v>
      </c>
      <c r="F564" s="5" t="str">
        <f t="shared" si="59"/>
        <v>SASSA</v>
      </c>
      <c r="G564" s="5" t="str">
        <f>'Cleaned Data'!C564</f>
        <v>SASSA - Grant Application</v>
      </c>
      <c r="H564" s="5" t="str">
        <f t="shared" si="60"/>
        <v xml:space="preserve"> Grant Application</v>
      </c>
      <c r="I564" s="5" t="str">
        <f t="shared" si="61"/>
        <v>Emfuleni</v>
      </c>
      <c r="J564" s="5" t="str">
        <f>'Cleaned Data'!D564</f>
        <v>Emfuleni Municipal Office</v>
      </c>
      <c r="K564" s="5" t="str">
        <f>'Cleaned Data'!E564</f>
        <v>Anna Radebe</v>
      </c>
      <c r="L564" s="6">
        <f>'Cleaned Data'!F564</f>
        <v>4710000000000</v>
      </c>
      <c r="M564" s="4">
        <f>'Cleaned Data'!G564</f>
        <v>17444</v>
      </c>
      <c r="N564" s="5" t="str">
        <f>'Cleaned Data'!H564</f>
        <v>Female</v>
      </c>
      <c r="O564" s="8" t="str">
        <f>'Cleaned Data'!I564</f>
        <v>072 145 2289</v>
      </c>
      <c r="P564" s="5" t="str">
        <f>'Cleaned Data'!J564</f>
        <v>Ward 4</v>
      </c>
      <c r="Q564" s="5" t="str">
        <f t="shared" si="62"/>
        <v>Formal Settlement</v>
      </c>
      <c r="R564" s="5" t="str">
        <f>'Cleaned Data'!K564</f>
        <v>Disability Grant</v>
      </c>
      <c r="S564" s="5" t="str">
        <f>'Cleaned Data'!L564</f>
        <v>None</v>
      </c>
      <c r="T564" s="5" t="str">
        <f>'Cleaned Data'!M564</f>
        <v>Closed</v>
      </c>
      <c r="U564" s="5" t="str">
        <f>'Cleaned Data'!N564</f>
        <v>Q067</v>
      </c>
      <c r="V564" s="5" t="str">
        <f>'Cleaned Data'!O564</f>
        <v>Zanele Mahlangu</v>
      </c>
      <c r="W564" s="4" t="str">
        <f>'Cleaned Data'!P564</f>
        <v>None</v>
      </c>
      <c r="X564" s="5" t="str">
        <f>'Cleaned Data'!Q564</f>
        <v>Urgent Case - Fast-Tracked Per Supervisor Approval</v>
      </c>
    </row>
    <row r="565" spans="1:24" x14ac:dyDescent="0.3">
      <c r="A565" s="5" t="str">
        <f>'Cleaned Data'!A565</f>
        <v>CLN-000843</v>
      </c>
      <c r="B565" s="4">
        <f>'Cleaned Data'!B565</f>
        <v>46005</v>
      </c>
      <c r="C565" s="6">
        <f t="shared" si="56"/>
        <v>14</v>
      </c>
      <c r="D565" s="6">
        <f t="shared" si="57"/>
        <v>12</v>
      </c>
      <c r="E565" s="6">
        <f t="shared" si="58"/>
        <v>2025</v>
      </c>
      <c r="F565" s="5" t="str">
        <f t="shared" si="59"/>
        <v>Clinic</v>
      </c>
      <c r="G565" s="5" t="str">
        <f>'Cleaned Data'!C565</f>
        <v>Clinic - Immunisation</v>
      </c>
      <c r="H565" s="5" t="str">
        <f t="shared" si="60"/>
        <v xml:space="preserve"> Immunisation</v>
      </c>
      <c r="I565" s="5" t="str">
        <f t="shared" si="61"/>
        <v>Sharpeville</v>
      </c>
      <c r="J565" s="5" t="str">
        <f>'Cleaned Data'!D565</f>
        <v>Sharpeville Clinic</v>
      </c>
      <c r="K565" s="5" t="str">
        <f>'Cleaned Data'!E565</f>
        <v>Marie Dlamini</v>
      </c>
      <c r="L565" s="6">
        <f>'Cleaned Data'!F565</f>
        <v>2210000000000</v>
      </c>
      <c r="M565" s="4">
        <f>'Cleaned Data'!G565</f>
        <v>44752</v>
      </c>
      <c r="N565" s="5" t="str">
        <f>'Cleaned Data'!H565</f>
        <v>None</v>
      </c>
      <c r="O565" s="8" t="str">
        <f>'Cleaned Data'!I565</f>
        <v>063 677 0086</v>
      </c>
      <c r="P565" s="5" t="str">
        <f>'Cleaned Data'!J565</f>
        <v>Ward 16</v>
      </c>
      <c r="Q565" s="5" t="str">
        <f t="shared" si="62"/>
        <v>Formal Settlement</v>
      </c>
      <c r="R565" s="5" t="str">
        <f>'Cleaned Data'!K565</f>
        <v>None</v>
      </c>
      <c r="S565" s="5" t="str">
        <f>'Cleaned Data'!L565</f>
        <v>Complete</v>
      </c>
      <c r="T565" s="5" t="str">
        <f>'Cleaned Data'!M565</f>
        <v>Captured</v>
      </c>
      <c r="U565" s="5" t="str">
        <f>'Cleaned Data'!N565</f>
        <v>Q099</v>
      </c>
      <c r="V565" s="5" t="str">
        <f>'Cleaned Data'!O565</f>
        <v>None</v>
      </c>
      <c r="W565" s="4" t="str">
        <f>'Cleaned Data'!P565</f>
        <v>None</v>
      </c>
      <c r="X565" s="5" t="str">
        <f>'Cleaned Data'!Q565</f>
        <v>Record Incomplete - Contact Number Illegible On Form</v>
      </c>
    </row>
    <row r="566" spans="1:24" x14ac:dyDescent="0.3">
      <c r="A566" s="5" t="str">
        <f>'Cleaned Data'!A566</f>
        <v>SASSA-000249</v>
      </c>
      <c r="B566" s="4">
        <f>'Cleaned Data'!B566</f>
        <v>46128</v>
      </c>
      <c r="C566" s="6">
        <f t="shared" si="56"/>
        <v>16</v>
      </c>
      <c r="D566" s="6">
        <f t="shared" si="57"/>
        <v>4</v>
      </c>
      <c r="E566" s="6">
        <f t="shared" si="58"/>
        <v>2026</v>
      </c>
      <c r="F566" s="5" t="str">
        <f t="shared" si="59"/>
        <v>SASSA</v>
      </c>
      <c r="G566" s="5" t="str">
        <f>'Cleaned Data'!C566</f>
        <v>SASSA - Grant Application</v>
      </c>
      <c r="H566" s="5" t="str">
        <f t="shared" si="60"/>
        <v xml:space="preserve"> Grant Application</v>
      </c>
      <c r="I566" s="5" t="str">
        <f t="shared" si="61"/>
        <v>Three Rivers</v>
      </c>
      <c r="J566" s="5" t="str">
        <f>'Cleaned Data'!D566</f>
        <v>Three Rivers Clinic</v>
      </c>
      <c r="K566" s="5" t="str">
        <f>'Cleaned Data'!E566</f>
        <v>Elizabeth Mahlangu</v>
      </c>
      <c r="L566" s="6">
        <f>'Cleaned Data'!F566</f>
        <v>8810000000000</v>
      </c>
      <c r="M566" s="4">
        <f>'Cleaned Data'!G566</f>
        <v>32307</v>
      </c>
      <c r="N566" s="5" t="str">
        <f>'Cleaned Data'!H566</f>
        <v>Female</v>
      </c>
      <c r="O566" s="8" t="str">
        <f>'Cleaned Data'!I566</f>
        <v>082 293 2983</v>
      </c>
      <c r="P566" s="5" t="str">
        <f>'Cleaned Data'!J566</f>
        <v>Ward 3</v>
      </c>
      <c r="Q566" s="5" t="str">
        <f t="shared" si="62"/>
        <v>Formal Settlement</v>
      </c>
      <c r="R566" s="5" t="str">
        <f>'Cleaned Data'!K566</f>
        <v>Child Support Grant</v>
      </c>
      <c r="S566" s="5" t="str">
        <f>'Cleaned Data'!L566</f>
        <v>Under Review</v>
      </c>
      <c r="T566" s="5" t="str">
        <f>'Cleaned Data'!M566</f>
        <v>Pending</v>
      </c>
      <c r="U566" s="5" t="str">
        <f>'Cleaned Data'!N566</f>
        <v>Q117</v>
      </c>
      <c r="V566" s="5" t="str">
        <f>'Cleaned Data'!O566</f>
        <v>Chris Sithole</v>
      </c>
      <c r="W566" s="4" t="str">
        <f>'Cleaned Data'!P566</f>
        <v>None</v>
      </c>
      <c r="X566" s="5" t="str">
        <f>'Cleaned Data'!Q566</f>
        <v>Home Affairs System Down For Maintenance During Visit</v>
      </c>
    </row>
    <row r="567" spans="1:24" x14ac:dyDescent="0.3">
      <c r="A567" s="5" t="str">
        <f>'Cleaned Data'!A567</f>
        <v>DHA-000788</v>
      </c>
      <c r="B567" s="4">
        <f>'Cleaned Data'!B567</f>
        <v>46059</v>
      </c>
      <c r="C567" s="6">
        <f t="shared" si="56"/>
        <v>6</v>
      </c>
      <c r="D567" s="6">
        <f t="shared" si="57"/>
        <v>2</v>
      </c>
      <c r="E567" s="6">
        <f t="shared" si="58"/>
        <v>2026</v>
      </c>
      <c r="F567" s="5" t="str">
        <f t="shared" si="59"/>
        <v>Home Affairs</v>
      </c>
      <c r="G567" s="5" t="str">
        <f>'Cleaned Data'!C567</f>
        <v>Home Affairs - Birth Certificate</v>
      </c>
      <c r="H567" s="5" t="str">
        <f t="shared" si="60"/>
        <v xml:space="preserve"> Birth Certificate</v>
      </c>
      <c r="I567" s="5" t="str">
        <f t="shared" si="61"/>
        <v>Emfuleni</v>
      </c>
      <c r="J567" s="5" t="str">
        <f>'Cleaned Data'!D567</f>
        <v>Emfuleni Municipal Office</v>
      </c>
      <c r="K567" s="5" t="str">
        <f>'Cleaned Data'!E567</f>
        <v>Elizabeth Fourie</v>
      </c>
      <c r="L567" s="6">
        <f>'Cleaned Data'!F567</f>
        <v>9810000000000</v>
      </c>
      <c r="M567" s="4">
        <f>'Cleaned Data'!G567</f>
        <v>35967</v>
      </c>
      <c r="N567" s="5" t="str">
        <f>'Cleaned Data'!H567</f>
        <v>Male</v>
      </c>
      <c r="O567" s="8" t="str">
        <f>'Cleaned Data'!I567</f>
        <v>069 522 2050</v>
      </c>
      <c r="P567" s="5" t="str">
        <f>'Cleaned Data'!J567</f>
        <v>Ward 20</v>
      </c>
      <c r="Q567" s="5" t="str">
        <f t="shared" si="62"/>
        <v>Formal Settlement</v>
      </c>
      <c r="R567" s="5" t="str">
        <f>'Cleaned Data'!K567</f>
        <v>Disability Grant</v>
      </c>
      <c r="S567" s="5" t="str">
        <f>'Cleaned Data'!L567</f>
        <v>Complete</v>
      </c>
      <c r="T567" s="5" t="str">
        <f>'Cleaned Data'!M567</f>
        <v>Re-opened</v>
      </c>
      <c r="U567" s="5" t="str">
        <f>'Cleaned Data'!N567</f>
        <v>Q098</v>
      </c>
      <c r="V567" s="5" t="str">
        <f>'Cleaned Data'!O567</f>
        <v>Deon Meyer</v>
      </c>
      <c r="W567" s="4" t="str">
        <f>'Cleaned Data'!P567</f>
        <v>None</v>
      </c>
      <c r="X567" s="5" t="str">
        <f>'Cleaned Data'!Q567</f>
        <v>Home Affairs System Down For Maintenance During Visit</v>
      </c>
    </row>
    <row r="568" spans="1:24" x14ac:dyDescent="0.3">
      <c r="A568" s="5" t="str">
        <f>'Cleaned Data'!A568</f>
        <v>SASSA-000580</v>
      </c>
      <c r="B568" s="4">
        <f>'Cleaned Data'!B568</f>
        <v>46211</v>
      </c>
      <c r="C568" s="6">
        <f t="shared" si="56"/>
        <v>8</v>
      </c>
      <c r="D568" s="6">
        <f t="shared" si="57"/>
        <v>7</v>
      </c>
      <c r="E568" s="6">
        <f t="shared" si="58"/>
        <v>2026</v>
      </c>
      <c r="F568" s="5" t="str">
        <f t="shared" si="59"/>
        <v>SASSA</v>
      </c>
      <c r="G568" s="5" t="str">
        <f>'Cleaned Data'!C568</f>
        <v>SASSA - Grant Application</v>
      </c>
      <c r="H568" s="5" t="str">
        <f t="shared" si="60"/>
        <v xml:space="preserve"> Grant Application</v>
      </c>
      <c r="I568" s="5" t="str">
        <f t="shared" si="61"/>
        <v>Sebokeng</v>
      </c>
      <c r="J568" s="5" t="str">
        <f>'Cleaned Data'!D568</f>
        <v>Sebokeng Sassa Office</v>
      </c>
      <c r="K568" s="5" t="str">
        <f>'Cleaned Data'!E568</f>
        <v>Nokuthula Fourie</v>
      </c>
      <c r="L568" s="6">
        <f>'Cleaned Data'!F568</f>
        <v>1010000000000</v>
      </c>
      <c r="M568" s="4">
        <f>'Cleaned Data'!G568</f>
        <v>40498</v>
      </c>
      <c r="N568" s="5" t="str">
        <f>'Cleaned Data'!H568</f>
        <v>Male</v>
      </c>
      <c r="O568" s="8" t="str">
        <f>'Cleaned Data'!I568</f>
        <v>078 334 1725</v>
      </c>
      <c r="P568" s="5" t="str">
        <f>'Cleaned Data'!J568</f>
        <v>Ward 9</v>
      </c>
      <c r="Q568" s="5" t="str">
        <f t="shared" si="62"/>
        <v>Formal Settlement</v>
      </c>
      <c r="R568" s="5" t="str">
        <f>'Cleaned Data'!K568</f>
        <v>Older Person's Grant</v>
      </c>
      <c r="S568" s="5" t="str">
        <f>'Cleaned Data'!L568</f>
        <v>None</v>
      </c>
      <c r="T568" s="5" t="str">
        <f>'Cleaned Data'!M568</f>
        <v>Captured</v>
      </c>
      <c r="U568" s="5" t="str">
        <f>'Cleaned Data'!N568</f>
        <v>Q088</v>
      </c>
      <c r="V568" s="5" t="str">
        <f>'Cleaned Data'!O568</f>
        <v>Palesa Meyer</v>
      </c>
      <c r="W568" s="4" t="str">
        <f>'Cleaned Data'!P568</f>
        <v>None</v>
      </c>
      <c r="X568" s="5" t="str">
        <f>'Cleaned Data'!Q568</f>
        <v>Urgent Case - Fast-Tracked Per Supervisor Approval</v>
      </c>
    </row>
    <row r="569" spans="1:24" x14ac:dyDescent="0.3">
      <c r="A569" s="5" t="str">
        <f>'Cleaned Data'!A569</f>
        <v>SASSA-000537</v>
      </c>
      <c r="B569" s="4">
        <f>'Cleaned Data'!B569</f>
        <v>45988</v>
      </c>
      <c r="C569" s="6">
        <f t="shared" si="56"/>
        <v>27</v>
      </c>
      <c r="D569" s="6">
        <f t="shared" si="57"/>
        <v>11</v>
      </c>
      <c r="E569" s="6">
        <f t="shared" si="58"/>
        <v>2025</v>
      </c>
      <c r="F569" s="5" t="str">
        <f t="shared" si="59"/>
        <v>SASSA</v>
      </c>
      <c r="G569" s="5" t="str">
        <f>'Cleaned Data'!C569</f>
        <v>SASSA - Grant Application</v>
      </c>
      <c r="H569" s="5" t="str">
        <f t="shared" si="60"/>
        <v xml:space="preserve"> Grant Application</v>
      </c>
      <c r="I569" s="5" t="str">
        <f t="shared" si="61"/>
        <v>Boipatong</v>
      </c>
      <c r="J569" s="5" t="str">
        <f>'Cleaned Data'!D569</f>
        <v>Boipatong Clinic</v>
      </c>
      <c r="K569" s="5" t="str">
        <f>'Cleaned Data'!E569</f>
        <v>Grace Mahlangu</v>
      </c>
      <c r="L569" s="6">
        <f>'Cleaned Data'!F569</f>
        <v>5800000000000</v>
      </c>
      <c r="M569" s="4">
        <f>'Cleaned Data'!G569</f>
        <v>21271</v>
      </c>
      <c r="N569" s="5" t="str">
        <f>'Cleaned Data'!H569</f>
        <v>Female</v>
      </c>
      <c r="O569" s="8" t="str">
        <f>'Cleaned Data'!I569</f>
        <v>066 807 4890</v>
      </c>
      <c r="P569" s="5" t="str">
        <f>'Cleaned Data'!J569</f>
        <v>None</v>
      </c>
      <c r="Q569" s="5" t="str">
        <f t="shared" si="62"/>
        <v>Formal Settlement</v>
      </c>
      <c r="R569" s="5" t="str">
        <f>'Cleaned Data'!K569</f>
        <v>SRD Grant</v>
      </c>
      <c r="S569" s="5" t="str">
        <f>'Cleaned Data'!L569</f>
        <v>Complete</v>
      </c>
      <c r="T569" s="5" t="str">
        <f>'Cleaned Data'!M569</f>
        <v>Captured</v>
      </c>
      <c r="U569" s="5" t="str">
        <f>'Cleaned Data'!N569</f>
        <v>Q001</v>
      </c>
      <c r="V569" s="5" t="str">
        <f>'Cleaned Data'!O569</f>
        <v>Lerato Radebe</v>
      </c>
      <c r="W569" s="4" t="str">
        <f>'Cleaned Data'!P569</f>
        <v>None</v>
      </c>
      <c r="X569" s="5" t="str">
        <f>'Cleaned Data'!Q569</f>
        <v>Applicant Referred To Social Worker</v>
      </c>
    </row>
    <row r="570" spans="1:24" x14ac:dyDescent="0.3">
      <c r="A570" s="5" t="str">
        <f>'Cleaned Data'!A570</f>
        <v>CLN-000777</v>
      </c>
      <c r="B570" s="4">
        <f>'Cleaned Data'!B570</f>
        <v>46048</v>
      </c>
      <c r="C570" s="6">
        <f t="shared" si="56"/>
        <v>26</v>
      </c>
      <c r="D570" s="6">
        <f t="shared" si="57"/>
        <v>1</v>
      </c>
      <c r="E570" s="6">
        <f t="shared" si="58"/>
        <v>2026</v>
      </c>
      <c r="F570" s="5" t="str">
        <f t="shared" si="59"/>
        <v>Clinic</v>
      </c>
      <c r="G570" s="5" t="str">
        <f>'Cleaned Data'!C570</f>
        <v>Clinic - General Consultation</v>
      </c>
      <c r="H570" s="5" t="str">
        <f t="shared" si="60"/>
        <v xml:space="preserve"> General Consultation</v>
      </c>
      <c r="I570" s="5" t="str">
        <f t="shared" si="61"/>
        <v>Meyerton</v>
      </c>
      <c r="J570" s="5" t="str">
        <f>'Cleaned Data'!D570</f>
        <v>Meyerton Municipal Office</v>
      </c>
      <c r="K570" s="5" t="str">
        <f>'Cleaned Data'!E570</f>
        <v>Dorah Van Der Merwe</v>
      </c>
      <c r="L570" s="6">
        <f>'Cleaned Data'!F570</f>
        <v>9300000000000</v>
      </c>
      <c r="M570" s="4" t="str">
        <f>'Cleaned Data'!G570</f>
        <v>None</v>
      </c>
      <c r="N570" s="5" t="str">
        <f>'Cleaned Data'!H570</f>
        <v>Female</v>
      </c>
      <c r="O570" s="8" t="str">
        <f>'Cleaned Data'!I570</f>
        <v>None</v>
      </c>
      <c r="P570" s="5" t="str">
        <f>'Cleaned Data'!J570</f>
        <v>Ward 8</v>
      </c>
      <c r="Q570" s="5" t="str">
        <f t="shared" si="62"/>
        <v>Formal Settlement</v>
      </c>
      <c r="R570" s="5" t="str">
        <f>'Cleaned Data'!K570</f>
        <v>SRD Grant</v>
      </c>
      <c r="S570" s="5" t="str">
        <f>'Cleaned Data'!L570</f>
        <v>None</v>
      </c>
      <c r="T570" s="5" t="str">
        <f>'Cleaned Data'!M570</f>
        <v>Closed</v>
      </c>
      <c r="U570" s="5" t="str">
        <f>'Cleaned Data'!N570</f>
        <v>Q268</v>
      </c>
      <c r="V570" s="5" t="str">
        <f>'Cleaned Data'!O570</f>
        <v>Lerato Mahlangu</v>
      </c>
      <c r="W570" s="4" t="str">
        <f>'Cleaned Data'!P570</f>
        <v>None</v>
      </c>
      <c r="X570" s="5" t="str">
        <f>'Cleaned Data'!Q570</f>
        <v>Home Affairs System Down For Maintenance During Visit</v>
      </c>
    </row>
    <row r="571" spans="1:24" x14ac:dyDescent="0.3">
      <c r="A571" s="5" t="str">
        <f>'Cleaned Data'!A571</f>
        <v>CLN-000319</v>
      </c>
      <c r="B571" s="4">
        <f>'Cleaned Data'!B571</f>
        <v>46235</v>
      </c>
      <c r="C571" s="6">
        <f t="shared" si="56"/>
        <v>1</v>
      </c>
      <c r="D571" s="6">
        <f t="shared" si="57"/>
        <v>8</v>
      </c>
      <c r="E571" s="6">
        <f t="shared" si="58"/>
        <v>2026</v>
      </c>
      <c r="F571" s="5" t="str">
        <f t="shared" si="59"/>
        <v>Clinic</v>
      </c>
      <c r="G571" s="5" t="str">
        <f>'Cleaned Data'!C571</f>
        <v>Clinic - Chronic Medication Collection</v>
      </c>
      <c r="H571" s="5" t="str">
        <f t="shared" si="60"/>
        <v xml:space="preserve"> Chronic Medication Collection</v>
      </c>
      <c r="I571" s="5" t="str">
        <f t="shared" si="61"/>
        <v>Sebokeng</v>
      </c>
      <c r="J571" s="5" t="str">
        <f>'Cleaned Data'!D571</f>
        <v>Sebokeng Sassa Office</v>
      </c>
      <c r="K571" s="5" t="str">
        <f>'Cleaned Data'!E571</f>
        <v>Mandla Radebe</v>
      </c>
      <c r="L571" s="6" t="str">
        <f>'Cleaned Data'!F571</f>
        <v>None</v>
      </c>
      <c r="M571" s="4">
        <f>'Cleaned Data'!G571</f>
        <v>38355</v>
      </c>
      <c r="N571" s="5" t="str">
        <f>'Cleaned Data'!H571</f>
        <v>Male</v>
      </c>
      <c r="O571" s="8" t="str">
        <f>'Cleaned Data'!I571</f>
        <v>080 409 5856</v>
      </c>
      <c r="P571" s="5" t="str">
        <f>'Cleaned Data'!J571</f>
        <v>Ward 13</v>
      </c>
      <c r="Q571" s="5" t="str">
        <f t="shared" si="62"/>
        <v>Formal Settlement</v>
      </c>
      <c r="R571" s="5" t="str">
        <f>'Cleaned Data'!K571</f>
        <v>None</v>
      </c>
      <c r="S571" s="5" t="str">
        <f>'Cleaned Data'!L571</f>
        <v>Approved</v>
      </c>
      <c r="T571" s="5" t="str">
        <f>'Cleaned Data'!M571</f>
        <v>None</v>
      </c>
      <c r="U571" s="5" t="str">
        <f>'Cleaned Data'!N571</f>
        <v>Q227</v>
      </c>
      <c r="V571" s="5" t="str">
        <f>'Cleaned Data'!O571</f>
        <v>Busisiwe Khumalo</v>
      </c>
      <c r="W571" s="4" t="str">
        <f>'Cleaned Data'!P571</f>
        <v>None</v>
      </c>
      <c r="X571" s="5" t="str">
        <f>'Cleaned Data'!Q571</f>
        <v>Incorrect ID Number Provided Initially, Corrected</v>
      </c>
    </row>
    <row r="572" spans="1:24" x14ac:dyDescent="0.3">
      <c r="A572" s="5" t="str">
        <f>'Cleaned Data'!A572</f>
        <v>DHA-000057</v>
      </c>
      <c r="B572" s="4">
        <f>'Cleaned Data'!B572</f>
        <v>46248</v>
      </c>
      <c r="C572" s="6">
        <f t="shared" si="56"/>
        <v>14</v>
      </c>
      <c r="D572" s="6">
        <f t="shared" si="57"/>
        <v>8</v>
      </c>
      <c r="E572" s="6">
        <f t="shared" si="58"/>
        <v>2026</v>
      </c>
      <c r="F572" s="5" t="str">
        <f t="shared" si="59"/>
        <v>Home Affairs</v>
      </c>
      <c r="G572" s="5" t="str">
        <f>'Cleaned Data'!C572</f>
        <v>Home Affairs - ID Application</v>
      </c>
      <c r="H572" s="5" t="str">
        <f t="shared" si="60"/>
        <v xml:space="preserve"> ID Application</v>
      </c>
      <c r="I572" s="5" t="str">
        <f t="shared" si="61"/>
        <v>Sebokeng</v>
      </c>
      <c r="J572" s="5" t="str">
        <f>'Cleaned Data'!D572</f>
        <v>Sebokeng Sassa Office</v>
      </c>
      <c r="K572" s="5" t="str">
        <f>'Cleaned Data'!E572</f>
        <v>Anna Fourie</v>
      </c>
      <c r="L572" s="6">
        <f>'Cleaned Data'!F572</f>
        <v>9100000000000</v>
      </c>
      <c r="M572" s="4">
        <f>'Cleaned Data'!G572</f>
        <v>33485</v>
      </c>
      <c r="N572" s="5" t="str">
        <f>'Cleaned Data'!H572</f>
        <v>Female</v>
      </c>
      <c r="O572" s="8" t="str">
        <f>'Cleaned Data'!I572</f>
        <v>071 958 3378</v>
      </c>
      <c r="P572" s="5" t="str">
        <f>'Cleaned Data'!J572</f>
        <v>Ward 21</v>
      </c>
      <c r="Q572" s="5" t="str">
        <f t="shared" si="62"/>
        <v>Formal Settlement</v>
      </c>
      <c r="R572" s="5" t="str">
        <f>'Cleaned Data'!K572</f>
        <v>None</v>
      </c>
      <c r="S572" s="5" t="str">
        <f>'Cleaned Data'!L572</f>
        <v>Rejected</v>
      </c>
      <c r="T572" s="5" t="str">
        <f>'Cleaned Data'!M572</f>
        <v>Pending</v>
      </c>
      <c r="U572" s="5" t="str">
        <f>'Cleaned Data'!N572</f>
        <v>Q198</v>
      </c>
      <c r="V572" s="5" t="str">
        <f>'Cleaned Data'!O572</f>
        <v>Andries Swart</v>
      </c>
      <c r="W572" s="4" t="str">
        <f>'Cleaned Data'!P572</f>
        <v>None</v>
      </c>
      <c r="X572" s="5" t="str">
        <f>'Cleaned Data'!Q572</f>
        <v>Home Affairs System Down For Maintenance During Visit</v>
      </c>
    </row>
    <row r="573" spans="1:24" x14ac:dyDescent="0.3">
      <c r="A573" s="5" t="str">
        <f>'Cleaned Data'!A573</f>
        <v>DHA-000384</v>
      </c>
      <c r="B573" s="4">
        <f>'Cleaned Data'!B573</f>
        <v>46143</v>
      </c>
      <c r="C573" s="6">
        <f t="shared" si="56"/>
        <v>1</v>
      </c>
      <c r="D573" s="6">
        <f t="shared" si="57"/>
        <v>5</v>
      </c>
      <c r="E573" s="6">
        <f t="shared" si="58"/>
        <v>2026</v>
      </c>
      <c r="F573" s="5" t="str">
        <f t="shared" si="59"/>
        <v>Home Affairs</v>
      </c>
      <c r="G573" s="5" t="str">
        <f>'Cleaned Data'!C573</f>
        <v>Home Affairs - Passport Application</v>
      </c>
      <c r="H573" s="5" t="str">
        <f t="shared" si="60"/>
        <v xml:space="preserve"> Passport Application</v>
      </c>
      <c r="I573" s="5" t="str">
        <f t="shared" si="61"/>
        <v>Meyerton</v>
      </c>
      <c r="J573" s="5" t="str">
        <f>'Cleaned Data'!D573</f>
        <v>Meyerton Municipal Office</v>
      </c>
      <c r="K573" s="5" t="str">
        <f>'Cleaned Data'!E573</f>
        <v>Refilwe Fourie</v>
      </c>
      <c r="L573" s="6">
        <f>'Cleaned Data'!F573</f>
        <v>6300000000000</v>
      </c>
      <c r="M573" s="4">
        <f>'Cleaned Data'!G573</f>
        <v>23127</v>
      </c>
      <c r="N573" s="5" t="str">
        <f>'Cleaned Data'!H573</f>
        <v>Female</v>
      </c>
      <c r="O573" s="8" t="str">
        <f>'Cleaned Data'!I573</f>
        <v>062 126 9009</v>
      </c>
      <c r="P573" s="5" t="str">
        <f>'Cleaned Data'!J573</f>
        <v>Ward 15</v>
      </c>
      <c r="Q573" s="5" t="str">
        <f t="shared" si="62"/>
        <v>Formal Settlement</v>
      </c>
      <c r="R573" s="5" t="str">
        <f>'Cleaned Data'!K573</f>
        <v>None</v>
      </c>
      <c r="S573" s="5" t="str">
        <f>'Cleaned Data'!L573</f>
        <v>Complete</v>
      </c>
      <c r="T573" s="5" t="str">
        <f>'Cleaned Data'!M573</f>
        <v>None</v>
      </c>
      <c r="U573" s="5" t="str">
        <f>'Cleaned Data'!N573</f>
        <v>Q025</v>
      </c>
      <c r="V573" s="5" t="str">
        <f>'Cleaned Data'!O573</f>
        <v>Andries Nel</v>
      </c>
      <c r="W573" s="4" t="str">
        <f>'Cleaned Data'!P573</f>
        <v>None</v>
      </c>
      <c r="X573" s="5" t="str">
        <f>'Cleaned Data'!Q573</f>
        <v>Elderly Applicant Assisted Due To Mobility Issues</v>
      </c>
    </row>
    <row r="574" spans="1:24" x14ac:dyDescent="0.3">
      <c r="A574" s="5" t="str">
        <f>'Cleaned Data'!A574</f>
        <v>DHA-000556</v>
      </c>
      <c r="B574" s="4">
        <f>'Cleaned Data'!B574</f>
        <v>46217</v>
      </c>
      <c r="C574" s="6">
        <f t="shared" si="56"/>
        <v>14</v>
      </c>
      <c r="D574" s="6">
        <f t="shared" si="57"/>
        <v>7</v>
      </c>
      <c r="E574" s="6">
        <f t="shared" si="58"/>
        <v>2026</v>
      </c>
      <c r="F574" s="5" t="str">
        <f t="shared" si="59"/>
        <v>Home Affairs</v>
      </c>
      <c r="G574" s="5" t="str">
        <f>'Cleaned Data'!C574</f>
        <v>Home Affairs - Death Certificate</v>
      </c>
      <c r="H574" s="5" t="str">
        <f t="shared" si="60"/>
        <v xml:space="preserve"> Death Certificate</v>
      </c>
      <c r="I574" s="5" t="str">
        <f t="shared" si="61"/>
        <v>Emfuleni</v>
      </c>
      <c r="J574" s="5" t="str">
        <f>'Cleaned Data'!D574</f>
        <v>Emfuleni Municipal Office</v>
      </c>
      <c r="K574" s="5" t="str">
        <f>'Cleaned Data'!E574</f>
        <v>Kagiso Sithole</v>
      </c>
      <c r="L574" s="6">
        <f>'Cleaned Data'!F574</f>
        <v>9900000000000</v>
      </c>
      <c r="M574" s="4">
        <f>'Cleaned Data'!G574</f>
        <v>36222</v>
      </c>
      <c r="N574" s="5" t="str">
        <f>'Cleaned Data'!H574</f>
        <v>Male</v>
      </c>
      <c r="O574" s="8" t="str">
        <f>'Cleaned Data'!I574</f>
        <v>060 484 0603</v>
      </c>
      <c r="P574" s="5" t="str">
        <f>'Cleaned Data'!J574</f>
        <v>Ward 24</v>
      </c>
      <c r="Q574" s="5" t="str">
        <f t="shared" si="62"/>
        <v>Formal Settlement</v>
      </c>
      <c r="R574" s="5" t="str">
        <f>'Cleaned Data'!K574</f>
        <v>None</v>
      </c>
      <c r="S574" s="5" t="str">
        <f>'Cleaned Data'!L574</f>
        <v>Rejected</v>
      </c>
      <c r="T574" s="5" t="str">
        <f>'Cleaned Data'!M574</f>
        <v>Escalated</v>
      </c>
      <c r="U574" s="5" t="str">
        <f>'Cleaned Data'!N574</f>
        <v>Q004</v>
      </c>
      <c r="V574" s="5" t="str">
        <f>'Cleaned Data'!O574</f>
        <v>Refilwe Radebe</v>
      </c>
      <c r="W574" s="4" t="str">
        <f>'Cleaned Data'!P574</f>
        <v>None</v>
      </c>
      <c r="X574" s="5" t="str">
        <f>'Cleaned Data'!Q574</f>
        <v>Follow-Up Call Required To Confirm Banking Details</v>
      </c>
    </row>
    <row r="575" spans="1:24" x14ac:dyDescent="0.3">
      <c r="A575" s="5" t="str">
        <f>'Cleaned Data'!A575</f>
        <v>SASSA-000358</v>
      </c>
      <c r="B575" s="4">
        <f>'Cleaned Data'!B575</f>
        <v>46264</v>
      </c>
      <c r="C575" s="6">
        <f t="shared" si="56"/>
        <v>30</v>
      </c>
      <c r="D575" s="6">
        <f t="shared" si="57"/>
        <v>8</v>
      </c>
      <c r="E575" s="6">
        <f t="shared" si="58"/>
        <v>2026</v>
      </c>
      <c r="F575" s="5" t="str">
        <f t="shared" si="59"/>
        <v>SASSA</v>
      </c>
      <c r="G575" s="5" t="str">
        <f>'Cleaned Data'!C575</f>
        <v>SASSA - Grant Status Enquiry</v>
      </c>
      <c r="H575" s="5" t="str">
        <f t="shared" si="60"/>
        <v xml:space="preserve"> Grant Status Enquiry</v>
      </c>
      <c r="I575" s="5" t="str">
        <f t="shared" si="61"/>
        <v>Emfuleni</v>
      </c>
      <c r="J575" s="5" t="str">
        <f>'Cleaned Data'!D575</f>
        <v>Emfuleni Municipal Office</v>
      </c>
      <c r="K575" s="5" t="str">
        <f>'Cleaned Data'!E575</f>
        <v>Pieter Khumalo</v>
      </c>
      <c r="L575" s="6">
        <f>'Cleaned Data'!F575</f>
        <v>8210000000000</v>
      </c>
      <c r="M575" s="4">
        <f>'Cleaned Data'!G575</f>
        <v>30298</v>
      </c>
      <c r="N575" s="5" t="str">
        <f>'Cleaned Data'!H575</f>
        <v>Male</v>
      </c>
      <c r="O575" s="8" t="str">
        <f>'Cleaned Data'!I575</f>
        <v>None</v>
      </c>
      <c r="P575" s="5" t="str">
        <f>'Cleaned Data'!J575</f>
        <v>None</v>
      </c>
      <c r="Q575" s="5" t="str">
        <f t="shared" si="62"/>
        <v>Formal Settlement</v>
      </c>
      <c r="R575" s="5" t="str">
        <f>'Cleaned Data'!K575</f>
        <v>Disability Grant</v>
      </c>
      <c r="S575" s="5" t="str">
        <f>'Cleaned Data'!L575</f>
        <v>Complete</v>
      </c>
      <c r="T575" s="5" t="str">
        <f>'Cleaned Data'!M575</f>
        <v>Escalated</v>
      </c>
      <c r="U575" s="5" t="str">
        <f>'Cleaned Data'!N575</f>
        <v>Q081</v>
      </c>
      <c r="V575" s="5" t="str">
        <f>'Cleaned Data'!O575</f>
        <v>Andries Sithole</v>
      </c>
      <c r="W575" s="4" t="str">
        <f>'Cleaned Data'!P575</f>
        <v>None</v>
      </c>
      <c r="X575" s="5" t="str">
        <f>'Cleaned Data'!Q575</f>
        <v>Grant Payment Query - Referred To Sassa Call Centre</v>
      </c>
    </row>
    <row r="576" spans="1:24" x14ac:dyDescent="0.3">
      <c r="A576" s="5" t="str">
        <f>'Cleaned Data'!A576</f>
        <v>SASSA-000531</v>
      </c>
      <c r="B576" s="4">
        <f>'Cleaned Data'!B576</f>
        <v>46160</v>
      </c>
      <c r="C576" s="6">
        <f t="shared" si="56"/>
        <v>18</v>
      </c>
      <c r="D576" s="6">
        <f t="shared" si="57"/>
        <v>5</v>
      </c>
      <c r="E576" s="6">
        <f t="shared" si="58"/>
        <v>2026</v>
      </c>
      <c r="F576" s="5" t="str">
        <f t="shared" si="59"/>
        <v>SASSA</v>
      </c>
      <c r="G576" s="5" t="str">
        <f>'Cleaned Data'!C576</f>
        <v>SASSA - Grant Application</v>
      </c>
      <c r="H576" s="5" t="str">
        <f t="shared" si="60"/>
        <v xml:space="preserve"> Grant Application</v>
      </c>
      <c r="I576" s="5" t="str">
        <f t="shared" si="61"/>
        <v>Sebokeng</v>
      </c>
      <c r="J576" s="5" t="str">
        <f>'Cleaned Data'!D576</f>
        <v>Sebokeng Sassa Office</v>
      </c>
      <c r="K576" s="5" t="str">
        <f>'Cleaned Data'!E576</f>
        <v>Elizabeth Van Der Merwe</v>
      </c>
      <c r="L576" s="6">
        <f>'Cleaned Data'!F576</f>
        <v>902000000000</v>
      </c>
      <c r="M576" s="4">
        <f>'Cleaned Data'!G576</f>
        <v>39853</v>
      </c>
      <c r="N576" s="5" t="str">
        <f>'Cleaned Data'!H576</f>
        <v>None</v>
      </c>
      <c r="O576" s="8" t="str">
        <f>'Cleaned Data'!I576</f>
        <v>072 541 0684</v>
      </c>
      <c r="P576" s="5" t="str">
        <f>'Cleaned Data'!J576</f>
        <v>Ward 10</v>
      </c>
      <c r="Q576" s="5" t="str">
        <f t="shared" si="62"/>
        <v>Formal Settlement</v>
      </c>
      <c r="R576" s="5" t="str">
        <f>'Cleaned Data'!K576</f>
        <v>Foster Child Grant</v>
      </c>
      <c r="S576" s="5" t="str">
        <f>'Cleaned Data'!L576</f>
        <v>Complete</v>
      </c>
      <c r="T576" s="5" t="str">
        <f>'Cleaned Data'!M576</f>
        <v>None</v>
      </c>
      <c r="U576" s="5" t="str">
        <f>'Cleaned Data'!N576</f>
        <v>Q122</v>
      </c>
      <c r="V576" s="5" t="str">
        <f>'Cleaned Data'!O576</f>
        <v>Chris Meyer</v>
      </c>
      <c r="W576" s="4" t="str">
        <f>'Cleaned Data'!P576</f>
        <v>None</v>
      </c>
      <c r="X576" s="5" t="str">
        <f>'Cleaned Data'!Q576</f>
        <v>None</v>
      </c>
    </row>
    <row r="577" spans="1:24" x14ac:dyDescent="0.3">
      <c r="A577" s="5" t="str">
        <f>'Cleaned Data'!A577</f>
        <v>DHA-000511</v>
      </c>
      <c r="B577" s="4">
        <f>'Cleaned Data'!B577</f>
        <v>46236</v>
      </c>
      <c r="C577" s="6">
        <f t="shared" si="56"/>
        <v>2</v>
      </c>
      <c r="D577" s="6">
        <f t="shared" si="57"/>
        <v>8</v>
      </c>
      <c r="E577" s="6">
        <f t="shared" si="58"/>
        <v>2026</v>
      </c>
      <c r="F577" s="5" t="str">
        <f t="shared" si="59"/>
        <v>Home Affairs</v>
      </c>
      <c r="G577" s="5" t="str">
        <f>'Cleaned Data'!C577</f>
        <v>Home Affairs - ID Application</v>
      </c>
      <c r="H577" s="5" t="str">
        <f t="shared" si="60"/>
        <v xml:space="preserve"> ID Application</v>
      </c>
      <c r="I577" s="5" t="str">
        <f t="shared" si="61"/>
        <v>Emfuleni</v>
      </c>
      <c r="J577" s="5" t="str">
        <f>'Cleaned Data'!D577</f>
        <v>Emfuleni Municipal Office</v>
      </c>
      <c r="K577" s="5" t="str">
        <f>'Cleaned Data'!E577</f>
        <v>Refilwe Radebe</v>
      </c>
      <c r="L577" s="6">
        <f>'Cleaned Data'!F577</f>
        <v>8610000000000</v>
      </c>
      <c r="M577" s="4">
        <f>'Cleaned Data'!G577</f>
        <v>31685</v>
      </c>
      <c r="N577" s="5" t="str">
        <f>'Cleaned Data'!H577</f>
        <v>Male</v>
      </c>
      <c r="O577" s="8" t="str">
        <f>'Cleaned Data'!I577</f>
        <v>070 772 1663</v>
      </c>
      <c r="P577" s="5" t="str">
        <f>'Cleaned Data'!J577</f>
        <v>Ward 16</v>
      </c>
      <c r="Q577" s="5" t="str">
        <f t="shared" si="62"/>
        <v>Formal Settlement</v>
      </c>
      <c r="R577" s="5" t="str">
        <f>'Cleaned Data'!K577</f>
        <v>None</v>
      </c>
      <c r="S577" s="5" t="str">
        <f>'Cleaned Data'!L577</f>
        <v>Rejected</v>
      </c>
      <c r="T577" s="5" t="str">
        <f>'Cleaned Data'!M577</f>
        <v>Captured</v>
      </c>
      <c r="U577" s="5" t="str">
        <f>'Cleaned Data'!N577</f>
        <v>Q277</v>
      </c>
      <c r="V577" s="5" t="str">
        <f>'Cleaned Data'!O577</f>
        <v>Werner Khumalo</v>
      </c>
      <c r="W577" s="4" t="str">
        <f>'Cleaned Data'!P577</f>
        <v>None</v>
      </c>
      <c r="X577" s="5" t="str">
        <f>'Cleaned Data'!Q577</f>
        <v>System Offline - Captured Manually, Will Upload Later</v>
      </c>
    </row>
    <row r="578" spans="1:24" x14ac:dyDescent="0.3">
      <c r="A578" s="5" t="str">
        <f>'Cleaned Data'!A578</f>
        <v>DHA-000547</v>
      </c>
      <c r="B578" s="4">
        <f>'Cleaned Data'!B578</f>
        <v>46023</v>
      </c>
      <c r="C578" s="6">
        <f t="shared" si="56"/>
        <v>1</v>
      </c>
      <c r="D578" s="6">
        <f t="shared" si="57"/>
        <v>1</v>
      </c>
      <c r="E578" s="6">
        <f t="shared" si="58"/>
        <v>2026</v>
      </c>
      <c r="F578" s="5" t="str">
        <f t="shared" si="59"/>
        <v>Home Affairs</v>
      </c>
      <c r="G578" s="5" t="str">
        <f>'Cleaned Data'!C578</f>
        <v>Home Affairs - Passport Application</v>
      </c>
      <c r="H578" s="5" t="str">
        <f t="shared" si="60"/>
        <v xml:space="preserve"> Passport Application</v>
      </c>
      <c r="I578" s="5" t="str">
        <f t="shared" si="61"/>
        <v>Vanderbijlpark</v>
      </c>
      <c r="J578" s="5" t="str">
        <f>'Cleaned Data'!D578</f>
        <v>Vanderbijlpark Home Affairs</v>
      </c>
      <c r="K578" s="5" t="str">
        <f>'Cleaned Data'!E578</f>
        <v>Nomvula Ndlovu</v>
      </c>
      <c r="L578" s="6">
        <f>'Cleaned Data'!F578</f>
        <v>7010000000000</v>
      </c>
      <c r="M578" s="4">
        <f>'Cleaned Data'!G578</f>
        <v>25927</v>
      </c>
      <c r="N578" s="5" t="str">
        <f>'Cleaned Data'!H578</f>
        <v>Female</v>
      </c>
      <c r="O578" s="8" t="str">
        <f>'Cleaned Data'!I578</f>
        <v>063 275 8753</v>
      </c>
      <c r="P578" s="5" t="str">
        <f>'Cleaned Data'!J578</f>
        <v>Ward 4</v>
      </c>
      <c r="Q578" s="5" t="str">
        <f t="shared" si="62"/>
        <v>Formal Settlement</v>
      </c>
      <c r="R578" s="5" t="str">
        <f>'Cleaned Data'!K578</f>
        <v>None</v>
      </c>
      <c r="S578" s="5" t="str">
        <f>'Cleaned Data'!L578</f>
        <v>Complete</v>
      </c>
      <c r="T578" s="5" t="str">
        <f>'Cleaned Data'!M578</f>
        <v>Captured</v>
      </c>
      <c r="U578" s="5" t="str">
        <f>'Cleaned Data'!N578</f>
        <v>Q035</v>
      </c>
      <c r="V578" s="5" t="str">
        <f>'Cleaned Data'!O578</f>
        <v>Chris Radebe</v>
      </c>
      <c r="W578" s="4" t="str">
        <f>'Cleaned Data'!P578</f>
        <v>None</v>
      </c>
      <c r="X578" s="5" t="str">
        <f>'Cleaned Data'!Q578</f>
        <v>Applicant Is A Minor, Guardian Present And Documented</v>
      </c>
    </row>
    <row r="579" spans="1:24" x14ac:dyDescent="0.3">
      <c r="A579" s="5" t="str">
        <f>'Cleaned Data'!A579</f>
        <v>DHA-000632</v>
      </c>
      <c r="B579" s="4">
        <f>'Cleaned Data'!B579</f>
        <v>46184</v>
      </c>
      <c r="C579" s="6">
        <f t="shared" ref="C579:C642" si="63">IF(B579="None","None",DAY(B579))</f>
        <v>11</v>
      </c>
      <c r="D579" s="6">
        <f t="shared" ref="D579:D642" si="64">IF(B579="None","None",MONTH(B579))</f>
        <v>6</v>
      </c>
      <c r="E579" s="6">
        <f t="shared" ref="E579:E642" si="65">IF(B579="None","None",YEAR(B579))</f>
        <v>2026</v>
      </c>
      <c r="F579" s="5" t="str">
        <f t="shared" ref="F579:F642" si="66">IF(ISNUMBER(FIND("-",G579))=TRUE,LEFT(G579,FIND("-",G579)-2),IF(ISNUMBER(FIND(" ",G579))=TRUE,LEFT(G579,FIND(" ",G579)-1),IF(G579="None","None")))</f>
        <v>Home Affairs</v>
      </c>
      <c r="G579" s="5" t="str">
        <f>'Cleaned Data'!C579</f>
        <v>Home Affairs - ID Application</v>
      </c>
      <c r="H579" s="5" t="str">
        <f t="shared" ref="H579:H642" si="67">IF(G579="None","None",RIGHT(G579,LEN(G579)-FIND("-",G579,1)))</f>
        <v xml:space="preserve"> ID Application</v>
      </c>
      <c r="I579" s="5" t="str">
        <f t="shared" ref="I579:I642" si="68">IF(J579="None","None",TRIM(SUBSTITUTE(SUBSTITUTE(SUBSTITUTE(SUBSTITUTE(J579,"Clinic","",1),"Home Affairs","",1),"Sassa Office","",1),"Municipal Office","",1)))</f>
        <v>Vanderbijlpark</v>
      </c>
      <c r="J579" s="5" t="str">
        <f>'Cleaned Data'!D579</f>
        <v>Vanderbijlpark Home Affairs</v>
      </c>
      <c r="K579" s="5" t="str">
        <f>'Cleaned Data'!E579</f>
        <v>Tumelo Nkosi</v>
      </c>
      <c r="L579" s="6">
        <f>'Cleaned Data'!F579</f>
        <v>90110493541</v>
      </c>
      <c r="M579" s="4" t="str">
        <f>'Cleaned Data'!G579</f>
        <v>None</v>
      </c>
      <c r="N579" s="5" t="str">
        <f>'Cleaned Data'!H579</f>
        <v>Male</v>
      </c>
      <c r="O579" s="8" t="str">
        <f>'Cleaned Data'!I579</f>
        <v>081 646 7397</v>
      </c>
      <c r="P579" s="5" t="str">
        <f>'Cleaned Data'!J579</f>
        <v>Ward 8</v>
      </c>
      <c r="Q579" s="5" t="str">
        <f t="shared" ref="Q579:Q642" si="69">IF(ISNUMBER(FIND("Informal Settlement",P579,1)),"Informal Settlement","Formal Settlement")</f>
        <v>Formal Settlement</v>
      </c>
      <c r="R579" s="5" t="str">
        <f>'Cleaned Data'!K579</f>
        <v>None</v>
      </c>
      <c r="S579" s="5" t="str">
        <f>'Cleaned Data'!L579</f>
        <v>Rejected</v>
      </c>
      <c r="T579" s="5" t="str">
        <f>'Cleaned Data'!M579</f>
        <v>None</v>
      </c>
      <c r="U579" s="5" t="str">
        <f>'Cleaned Data'!N579</f>
        <v>Q124</v>
      </c>
      <c r="V579" s="5" t="str">
        <f>'Cleaned Data'!O579</f>
        <v>Busisiwe Sithole</v>
      </c>
      <c r="W579" s="4" t="str">
        <f>'Cleaned Data'!P579</f>
        <v>None</v>
      </c>
      <c r="X579" s="5" t="str">
        <f>'Cleaned Data'!Q579</f>
        <v>System Offline - Captured Manually, Will Upload Later</v>
      </c>
    </row>
    <row r="580" spans="1:24" x14ac:dyDescent="0.3">
      <c r="A580" s="5" t="str">
        <f>'Cleaned Data'!A580</f>
        <v>DHA-000171</v>
      </c>
      <c r="B580" s="4" t="str">
        <f>'Cleaned Data'!B580</f>
        <v>None</v>
      </c>
      <c r="C580" s="6" t="str">
        <f t="shared" si="63"/>
        <v>None</v>
      </c>
      <c r="D580" s="6" t="str">
        <f t="shared" si="64"/>
        <v>None</v>
      </c>
      <c r="E580" s="6" t="str">
        <f t="shared" si="65"/>
        <v>None</v>
      </c>
      <c r="F580" s="5" t="str">
        <f t="shared" si="66"/>
        <v>Home Affairs</v>
      </c>
      <c r="G580" s="5" t="str">
        <f>'Cleaned Data'!C580</f>
        <v>Home Affairs - Passport Application</v>
      </c>
      <c r="H580" s="5" t="str">
        <f t="shared" si="67"/>
        <v xml:space="preserve"> Passport Application</v>
      </c>
      <c r="I580" s="5" t="str">
        <f t="shared" si="68"/>
        <v>Vereeniging</v>
      </c>
      <c r="J580" s="5" t="str">
        <f>'Cleaned Data'!D580</f>
        <v>Vereeniging Home Affairs</v>
      </c>
      <c r="K580" s="5" t="str">
        <f>'Cleaned Data'!E580</f>
        <v>Willem Steyn</v>
      </c>
      <c r="L580" s="6">
        <f>'Cleaned Data'!F580</f>
        <v>8300000000000</v>
      </c>
      <c r="M580" s="4">
        <f>'Cleaned Data'!G580</f>
        <v>30432</v>
      </c>
      <c r="N580" s="5" t="str">
        <f>'Cleaned Data'!H580</f>
        <v>None</v>
      </c>
      <c r="O580" s="8" t="str">
        <f>'Cleaned Data'!I580</f>
        <v>None</v>
      </c>
      <c r="P580" s="5" t="str">
        <f>'Cleaned Data'!J580</f>
        <v>Ward 3</v>
      </c>
      <c r="Q580" s="5" t="str">
        <f t="shared" si="69"/>
        <v>Formal Settlement</v>
      </c>
      <c r="R580" s="5" t="str">
        <f>'Cleaned Data'!K580</f>
        <v>None</v>
      </c>
      <c r="S580" s="5" t="str">
        <f>'Cleaned Data'!L580</f>
        <v>Pending Verification</v>
      </c>
      <c r="T580" s="5" t="str">
        <f>'Cleaned Data'!M580</f>
        <v>Closed</v>
      </c>
      <c r="U580" s="5" t="str">
        <f>'Cleaned Data'!N580</f>
        <v>Q196</v>
      </c>
      <c r="V580" s="5" t="str">
        <f>'Cleaned Data'!O580</f>
        <v>Werner Meyer</v>
      </c>
      <c r="W580" s="4">
        <f>'Cleaned Data'!P580</f>
        <v>46288</v>
      </c>
      <c r="X580" s="5" t="str">
        <f>'Cleaned Data'!Q580</f>
        <v>Urgent Case - Fast-Tracked Per Supervisor Approval</v>
      </c>
    </row>
    <row r="581" spans="1:24" x14ac:dyDescent="0.3">
      <c r="A581" s="5" t="str">
        <f>'Cleaned Data'!A581</f>
        <v>CLN-000815</v>
      </c>
      <c r="B581" s="4">
        <f>'Cleaned Data'!B581</f>
        <v>46046</v>
      </c>
      <c r="C581" s="6">
        <f t="shared" si="63"/>
        <v>24</v>
      </c>
      <c r="D581" s="6">
        <f t="shared" si="64"/>
        <v>1</v>
      </c>
      <c r="E581" s="6">
        <f t="shared" si="65"/>
        <v>2026</v>
      </c>
      <c r="F581" s="5" t="str">
        <f t="shared" si="66"/>
        <v>Clinic</v>
      </c>
      <c r="G581" s="5" t="str">
        <f>'Cleaned Data'!C581</f>
        <v>Clinic - Immunisation</v>
      </c>
      <c r="H581" s="5" t="str">
        <f t="shared" si="67"/>
        <v xml:space="preserve"> Immunisation</v>
      </c>
      <c r="I581" s="5" t="str">
        <f t="shared" si="68"/>
        <v>Three Rivers</v>
      </c>
      <c r="J581" s="5" t="str">
        <f>'Cleaned Data'!D581</f>
        <v>Three Rivers Clinic</v>
      </c>
      <c r="K581" s="5" t="str">
        <f>'Cleaned Data'!E581</f>
        <v>Johannes Molefe</v>
      </c>
      <c r="L581" s="6">
        <f>'Cleaned Data'!F581</f>
        <v>2310000000000</v>
      </c>
      <c r="M581" s="4">
        <f>'Cleaned Data'!G581</f>
        <v>45274</v>
      </c>
      <c r="N581" s="5" t="str">
        <f>'Cleaned Data'!H581</f>
        <v>Female</v>
      </c>
      <c r="O581" s="8" t="str">
        <f>'Cleaned Data'!I581</f>
        <v>081 731 4896</v>
      </c>
      <c r="P581" s="5" t="str">
        <f>'Cleaned Data'!J581</f>
        <v>Ward 18</v>
      </c>
      <c r="Q581" s="5" t="str">
        <f t="shared" si="69"/>
        <v>Formal Settlement</v>
      </c>
      <c r="R581" s="5" t="str">
        <f>'Cleaned Data'!K581</f>
        <v>None</v>
      </c>
      <c r="S581" s="5" t="str">
        <f>'Cleaned Data'!L581</f>
        <v>Complete</v>
      </c>
      <c r="T581" s="5" t="str">
        <f>'Cleaned Data'!M581</f>
        <v>None</v>
      </c>
      <c r="U581" s="5" t="str">
        <f>'Cleaned Data'!N581</f>
        <v>Q121</v>
      </c>
      <c r="V581" s="5" t="str">
        <f>'Cleaned Data'!O581</f>
        <v>Zanele Coetzee</v>
      </c>
      <c r="W581" s="4" t="str">
        <f>'Cleaned Data'!P581</f>
        <v>None</v>
      </c>
      <c r="X581" s="5" t="str">
        <f>'Cleaned Data'!Q581</f>
        <v>Follow-Up Call Required To Confirm Banking Details</v>
      </c>
    </row>
    <row r="582" spans="1:24" x14ac:dyDescent="0.3">
      <c r="A582" s="5" t="str">
        <f>'Cleaned Data'!A582</f>
        <v>MUN-000994</v>
      </c>
      <c r="B582" s="4">
        <f>'Cleaned Data'!B582</f>
        <v>46136</v>
      </c>
      <c r="C582" s="6">
        <f t="shared" si="63"/>
        <v>24</v>
      </c>
      <c r="D582" s="6">
        <f t="shared" si="64"/>
        <v>4</v>
      </c>
      <c r="E582" s="6">
        <f t="shared" si="65"/>
        <v>2026</v>
      </c>
      <c r="F582" s="5" t="str">
        <f t="shared" si="66"/>
        <v>Municipal</v>
      </c>
      <c r="G582" s="5" t="str">
        <f>'Cleaned Data'!C582</f>
        <v>Municipal - Account Query</v>
      </c>
      <c r="H582" s="5" t="str">
        <f t="shared" si="67"/>
        <v xml:space="preserve"> Account Query</v>
      </c>
      <c r="I582" s="5" t="str">
        <f t="shared" si="68"/>
        <v>Evaton</v>
      </c>
      <c r="J582" s="5" t="str">
        <f>'Cleaned Data'!D582</f>
        <v>Evaton Sassa Office</v>
      </c>
      <c r="K582" s="5" t="str">
        <f>'Cleaned Data'!E582</f>
        <v>Zodwa Steyn</v>
      </c>
      <c r="L582" s="6">
        <f>'Cleaned Data'!F582</f>
        <v>55013192241</v>
      </c>
      <c r="M582" s="4">
        <f>'Cleaned Data'!G582</f>
        <v>20120</v>
      </c>
      <c r="N582" s="5" t="str">
        <f>'Cleaned Data'!H582</f>
        <v>None</v>
      </c>
      <c r="O582" s="8" t="str">
        <f>'Cleaned Data'!I582</f>
        <v>074 589 8631</v>
      </c>
      <c r="P582" s="5" t="str">
        <f>'Cleaned Data'!J582</f>
        <v>Ward 15</v>
      </c>
      <c r="Q582" s="5" t="str">
        <f t="shared" si="69"/>
        <v>Formal Settlement</v>
      </c>
      <c r="R582" s="5" t="str">
        <f>'Cleaned Data'!K582</f>
        <v>None</v>
      </c>
      <c r="S582" s="5" t="str">
        <f>'Cleaned Data'!L582</f>
        <v>Rejected</v>
      </c>
      <c r="T582" s="5" t="str">
        <f>'Cleaned Data'!M582</f>
        <v>Closed</v>
      </c>
      <c r="U582" s="5" t="str">
        <f>'Cleaned Data'!N582</f>
        <v>Q048</v>
      </c>
      <c r="V582" s="5" t="str">
        <f>'Cleaned Data'!O582</f>
        <v>Andries Khumalo</v>
      </c>
      <c r="W582" s="4" t="str">
        <f>'Cleaned Data'!P582</f>
        <v>None</v>
      </c>
      <c r="X582" s="5" t="str">
        <f>'Cleaned Data'!Q582</f>
        <v>Incorrect ID Number Provided Initially, Corrected</v>
      </c>
    </row>
    <row r="583" spans="1:24" x14ac:dyDescent="0.3">
      <c r="A583" s="5" t="str">
        <f>'Cleaned Data'!A583</f>
        <v>SASSA-000187</v>
      </c>
      <c r="B583" s="4">
        <f>'Cleaned Data'!B583</f>
        <v>46228</v>
      </c>
      <c r="C583" s="6">
        <f t="shared" si="63"/>
        <v>25</v>
      </c>
      <c r="D583" s="6">
        <f t="shared" si="64"/>
        <v>7</v>
      </c>
      <c r="E583" s="6">
        <f t="shared" si="65"/>
        <v>2026</v>
      </c>
      <c r="F583" s="5" t="str">
        <f t="shared" si="66"/>
        <v>SASSA</v>
      </c>
      <c r="G583" s="5" t="str">
        <f>'Cleaned Data'!C583</f>
        <v>SASSA - Grant Application</v>
      </c>
      <c r="H583" s="5" t="str">
        <f t="shared" si="67"/>
        <v xml:space="preserve"> Grant Application</v>
      </c>
      <c r="I583" s="5" t="str">
        <f t="shared" si="68"/>
        <v>Sasolburg</v>
      </c>
      <c r="J583" s="5" t="str">
        <f>'Cleaned Data'!D583</f>
        <v>Sasolburg Home Affairs</v>
      </c>
      <c r="K583" s="5" t="str">
        <f>'Cleaned Data'!E583</f>
        <v>Zodwa Ndlovu</v>
      </c>
      <c r="L583" s="6">
        <f>'Cleaned Data'!F583</f>
        <v>1000000000000</v>
      </c>
      <c r="M583" s="4">
        <f>'Cleaned Data'!G583</f>
        <v>40267</v>
      </c>
      <c r="N583" s="5" t="str">
        <f>'Cleaned Data'!H583</f>
        <v>Male</v>
      </c>
      <c r="O583" s="8" t="str">
        <f>'Cleaned Data'!I583</f>
        <v>082 281 5837</v>
      </c>
      <c r="P583" s="5" t="str">
        <f>'Cleaned Data'!J583</f>
        <v>Ward 3 (Informal Settlement)</v>
      </c>
      <c r="Q583" s="5" t="str">
        <f t="shared" si="69"/>
        <v>Informal Settlement</v>
      </c>
      <c r="R583" s="5" t="str">
        <f>'Cleaned Data'!K583</f>
        <v>SRD Grant</v>
      </c>
      <c r="S583" s="5" t="str">
        <f>'Cleaned Data'!L583</f>
        <v>Awaiting Home Affairs Confirmation</v>
      </c>
      <c r="T583" s="5" t="str">
        <f>'Cleaned Data'!M583</f>
        <v>Closed</v>
      </c>
      <c r="U583" s="5" t="str">
        <f>'Cleaned Data'!N583</f>
        <v>Q162</v>
      </c>
      <c r="V583" s="5" t="str">
        <f>'Cleaned Data'!O583</f>
        <v>Deon Sithole</v>
      </c>
      <c r="W583" s="4" t="str">
        <f>'Cleaned Data'!P583</f>
        <v>None</v>
      </c>
      <c r="X583" s="5" t="str">
        <f>'Cleaned Data'!Q583</f>
        <v>None</v>
      </c>
    </row>
    <row r="584" spans="1:24" x14ac:dyDescent="0.3">
      <c r="A584" s="5" t="str">
        <f>'Cleaned Data'!A584</f>
        <v>MUN-000011</v>
      </c>
      <c r="B584" s="4">
        <f>'Cleaned Data'!B584</f>
        <v>46121</v>
      </c>
      <c r="C584" s="6">
        <f t="shared" si="63"/>
        <v>9</v>
      </c>
      <c r="D584" s="6">
        <f t="shared" si="64"/>
        <v>4</v>
      </c>
      <c r="E584" s="6">
        <f t="shared" si="65"/>
        <v>2026</v>
      </c>
      <c r="F584" s="5" t="str">
        <f t="shared" si="66"/>
        <v>Municipal</v>
      </c>
      <c r="G584" s="5" t="str">
        <f>'Cleaned Data'!C584</f>
        <v>Municipal - Service Request</v>
      </c>
      <c r="H584" s="5" t="str">
        <f t="shared" si="67"/>
        <v xml:space="preserve"> Service Request</v>
      </c>
      <c r="I584" s="5" t="str">
        <f t="shared" si="68"/>
        <v>Sebokeng</v>
      </c>
      <c r="J584" s="5" t="str">
        <f>'Cleaned Data'!D584</f>
        <v>Sebokeng Sassa Office</v>
      </c>
      <c r="K584" s="5" t="str">
        <f>'Cleaned Data'!E584</f>
        <v>Lindiwe Botha</v>
      </c>
      <c r="L584" s="6" t="str">
        <f>'Cleaned Data'!F584</f>
        <v>None</v>
      </c>
      <c r="M584" s="4">
        <f>'Cleaned Data'!G584</f>
        <v>18803</v>
      </c>
      <c r="N584" s="5" t="str">
        <f>'Cleaned Data'!H584</f>
        <v>Male</v>
      </c>
      <c r="O584" s="8" t="str">
        <f>'Cleaned Data'!I584</f>
        <v>070 637 5108</v>
      </c>
      <c r="P584" s="5" t="str">
        <f>'Cleaned Data'!J584</f>
        <v>Ward 14</v>
      </c>
      <c r="Q584" s="5" t="str">
        <f t="shared" si="69"/>
        <v>Formal Settlement</v>
      </c>
      <c r="R584" s="5" t="str">
        <f>'Cleaned Data'!K584</f>
        <v>None</v>
      </c>
      <c r="S584" s="5" t="str">
        <f>'Cleaned Data'!L584</f>
        <v>None</v>
      </c>
      <c r="T584" s="5" t="str">
        <f>'Cleaned Data'!M584</f>
        <v>Resolved</v>
      </c>
      <c r="U584" s="5" t="str">
        <f>'Cleaned Data'!N584</f>
        <v>Q008</v>
      </c>
      <c r="V584" s="5" t="str">
        <f>'Cleaned Data'!O584</f>
        <v>Chris Swart</v>
      </c>
      <c r="W584" s="4" t="str">
        <f>'Cleaned Data'!P584</f>
        <v>None</v>
      </c>
      <c r="X584" s="5" t="str">
        <f>'Cleaned Data'!Q584</f>
        <v>Applicant Is A Minor, Guardian Present And Documented</v>
      </c>
    </row>
    <row r="585" spans="1:24" x14ac:dyDescent="0.3">
      <c r="A585" s="5" t="str">
        <f>'Cleaned Data'!A585</f>
        <v>DHA-000721</v>
      </c>
      <c r="B585" s="4">
        <f>'Cleaned Data'!B585</f>
        <v>46074</v>
      </c>
      <c r="C585" s="6">
        <f t="shared" si="63"/>
        <v>21</v>
      </c>
      <c r="D585" s="6">
        <f t="shared" si="64"/>
        <v>2</v>
      </c>
      <c r="E585" s="6">
        <f t="shared" si="65"/>
        <v>2026</v>
      </c>
      <c r="F585" s="5" t="str">
        <f t="shared" si="66"/>
        <v>Home Affairs</v>
      </c>
      <c r="G585" s="5" t="str">
        <f>'Cleaned Data'!C585</f>
        <v>Home Affairs - Passport Application</v>
      </c>
      <c r="H585" s="5" t="str">
        <f t="shared" si="67"/>
        <v xml:space="preserve"> Passport Application</v>
      </c>
      <c r="I585" s="5" t="str">
        <f t="shared" si="68"/>
        <v>Meyerton</v>
      </c>
      <c r="J585" s="5" t="str">
        <f>'Cleaned Data'!D585</f>
        <v>Meyerton Municipal Office</v>
      </c>
      <c r="K585" s="5" t="str">
        <f>'Cleaned Data'!E585</f>
        <v>Johannes Steyn</v>
      </c>
      <c r="L585" s="6">
        <f>'Cleaned Data'!F585</f>
        <v>5000000000000</v>
      </c>
      <c r="M585" s="4">
        <f>'Cleaned Data'!G585</f>
        <v>18288</v>
      </c>
      <c r="N585" s="5" t="str">
        <f>'Cleaned Data'!H585</f>
        <v>Male</v>
      </c>
      <c r="O585" s="8" t="str">
        <f>'Cleaned Data'!I585</f>
        <v>062 715 1241</v>
      </c>
      <c r="P585" s="5" t="str">
        <f>'Cleaned Data'!J585</f>
        <v>Ward 2</v>
      </c>
      <c r="Q585" s="5" t="str">
        <f t="shared" si="69"/>
        <v>Formal Settlement</v>
      </c>
      <c r="R585" s="5" t="str">
        <f>'Cleaned Data'!K585</f>
        <v>None</v>
      </c>
      <c r="S585" s="5" t="str">
        <f>'Cleaned Data'!L585</f>
        <v>Rejected</v>
      </c>
      <c r="T585" s="5" t="str">
        <f>'Cleaned Data'!M585</f>
        <v>Captured</v>
      </c>
      <c r="U585" s="5" t="str">
        <f>'Cleaned Data'!N585</f>
        <v>Q180</v>
      </c>
      <c r="V585" s="5" t="str">
        <f>'Cleaned Data'!O585</f>
        <v>Zanele Radebe</v>
      </c>
      <c r="W585" s="4" t="str">
        <f>'Cleaned Data'!P585</f>
        <v>None</v>
      </c>
      <c r="X585" s="5" t="str">
        <f>'Cleaned Data'!Q585</f>
        <v>None</v>
      </c>
    </row>
    <row r="586" spans="1:24" x14ac:dyDescent="0.3">
      <c r="A586" s="5" t="str">
        <f>'Cleaned Data'!A586</f>
        <v>SASSA-000895</v>
      </c>
      <c r="B586" s="4">
        <f>'Cleaned Data'!B586</f>
        <v>46134</v>
      </c>
      <c r="C586" s="6">
        <f t="shared" si="63"/>
        <v>22</v>
      </c>
      <c r="D586" s="6">
        <f t="shared" si="64"/>
        <v>4</v>
      </c>
      <c r="E586" s="6">
        <f t="shared" si="65"/>
        <v>2026</v>
      </c>
      <c r="F586" s="5" t="str">
        <f t="shared" si="66"/>
        <v>SASSA</v>
      </c>
      <c r="G586" s="5" t="str">
        <f>'Cleaned Data'!C586</f>
        <v>SASSA - Grant Application</v>
      </c>
      <c r="H586" s="5" t="str">
        <f t="shared" si="67"/>
        <v xml:space="preserve"> Grant Application</v>
      </c>
      <c r="I586" s="5" t="str">
        <f t="shared" si="68"/>
        <v>Vereeniging</v>
      </c>
      <c r="J586" s="5" t="str">
        <f>'Cleaned Data'!D586</f>
        <v>Vereeniging Home Affairs</v>
      </c>
      <c r="K586" s="5" t="str">
        <f>'Cleaned Data'!E586</f>
        <v>Thabo Mokgadi</v>
      </c>
      <c r="L586" s="6">
        <f>'Cleaned Data'!F586</f>
        <v>5610000000000</v>
      </c>
      <c r="M586" s="4">
        <f>'Cleaned Data'!G586</f>
        <v>20578</v>
      </c>
      <c r="N586" s="5" t="str">
        <f>'Cleaned Data'!H586</f>
        <v>Male</v>
      </c>
      <c r="O586" s="8" t="str">
        <f>'Cleaned Data'!I586</f>
        <v>082 966 7627</v>
      </c>
      <c r="P586" s="5" t="str">
        <f>'Cleaned Data'!J586</f>
        <v>Ward 3 (Informal Settlement)</v>
      </c>
      <c r="Q586" s="5" t="str">
        <f t="shared" si="69"/>
        <v>Informal Settlement</v>
      </c>
      <c r="R586" s="5" t="str">
        <f>'Cleaned Data'!K586</f>
        <v>None</v>
      </c>
      <c r="S586" s="5" t="str">
        <f>'Cleaned Data'!L586</f>
        <v>Complete</v>
      </c>
      <c r="T586" s="5" t="str">
        <f>'Cleaned Data'!M586</f>
        <v>Re-opened</v>
      </c>
      <c r="U586" s="5" t="str">
        <f>'Cleaned Data'!N586</f>
        <v>Q272</v>
      </c>
      <c r="V586" s="5" t="str">
        <f>'Cleaned Data'!O586</f>
        <v>Busisiwe Radebe</v>
      </c>
      <c r="W586" s="4" t="str">
        <f>'Cleaned Data'!P586</f>
        <v>None</v>
      </c>
      <c r="X586" s="5" t="str">
        <f>'Cleaned Data'!Q586</f>
        <v>Home Affairs System Down For Maintenance During Visit</v>
      </c>
    </row>
    <row r="587" spans="1:24" x14ac:dyDescent="0.3">
      <c r="A587" s="5" t="str">
        <f>'Cleaned Data'!A587</f>
        <v>MUN-000066</v>
      </c>
      <c r="B587" s="4">
        <f>'Cleaned Data'!B587</f>
        <v>46328</v>
      </c>
      <c r="C587" s="6">
        <f t="shared" si="63"/>
        <v>2</v>
      </c>
      <c r="D587" s="6">
        <f t="shared" si="64"/>
        <v>11</v>
      </c>
      <c r="E587" s="6">
        <f t="shared" si="65"/>
        <v>2026</v>
      </c>
      <c r="F587" s="5" t="str">
        <f t="shared" si="66"/>
        <v>Municipal</v>
      </c>
      <c r="G587" s="5" t="str">
        <f>'Cleaned Data'!C587</f>
        <v>Municipal - Service Request</v>
      </c>
      <c r="H587" s="5" t="str">
        <f t="shared" si="67"/>
        <v xml:space="preserve"> Service Request</v>
      </c>
      <c r="I587" s="5" t="str">
        <f t="shared" si="68"/>
        <v>Sharpeville</v>
      </c>
      <c r="J587" s="5" t="str">
        <f>'Cleaned Data'!D587</f>
        <v>Sharpeville Clinic</v>
      </c>
      <c r="K587" s="5" t="str">
        <f>'Cleaned Data'!E587</f>
        <v>Sipho Fourie</v>
      </c>
      <c r="L587" s="6" t="str">
        <f>'Cleaned Data'!F587</f>
        <v>None</v>
      </c>
      <c r="M587" s="4">
        <f>'Cleaned Data'!G587</f>
        <v>36864</v>
      </c>
      <c r="N587" s="5" t="str">
        <f>'Cleaned Data'!H587</f>
        <v>Female</v>
      </c>
      <c r="O587" s="8" t="str">
        <f>'Cleaned Data'!I587</f>
        <v>None</v>
      </c>
      <c r="P587" s="5" t="str">
        <f>'Cleaned Data'!J587</f>
        <v>Ward 17</v>
      </c>
      <c r="Q587" s="5" t="str">
        <f t="shared" si="69"/>
        <v>Formal Settlement</v>
      </c>
      <c r="R587" s="5" t="str">
        <f>'Cleaned Data'!K587</f>
        <v>None</v>
      </c>
      <c r="S587" s="5" t="str">
        <f>'Cleaned Data'!L587</f>
        <v>Pending Verification</v>
      </c>
      <c r="T587" s="5" t="str">
        <f>'Cleaned Data'!M587</f>
        <v>Awaiting Documents</v>
      </c>
      <c r="U587" s="5" t="str">
        <f>'Cleaned Data'!N587</f>
        <v>Q162</v>
      </c>
      <c r="V587" s="5" t="str">
        <f>'Cleaned Data'!O587</f>
        <v>None</v>
      </c>
      <c r="W587" s="4" t="str">
        <f>'Cleaned Data'!P587</f>
        <v>None</v>
      </c>
      <c r="X587" s="5" t="str">
        <f>'Cleaned Data'!Q587</f>
        <v>Client To Return With Proof Of Residence</v>
      </c>
    </row>
    <row r="588" spans="1:24" x14ac:dyDescent="0.3">
      <c r="A588" s="5" t="str">
        <f>'Cleaned Data'!A588</f>
        <v>SASSA-000190</v>
      </c>
      <c r="B588" s="4">
        <f>'Cleaned Data'!B588</f>
        <v>46079</v>
      </c>
      <c r="C588" s="6">
        <f t="shared" si="63"/>
        <v>26</v>
      </c>
      <c r="D588" s="6">
        <f t="shared" si="64"/>
        <v>2</v>
      </c>
      <c r="E588" s="6">
        <f t="shared" si="65"/>
        <v>2026</v>
      </c>
      <c r="F588" s="5" t="str">
        <f t="shared" si="66"/>
        <v>SASSA</v>
      </c>
      <c r="G588" s="5" t="str">
        <f>'Cleaned Data'!C588</f>
        <v>SASSA - Grant Status Enquiry</v>
      </c>
      <c r="H588" s="5" t="str">
        <f t="shared" si="67"/>
        <v xml:space="preserve"> Grant Status Enquiry</v>
      </c>
      <c r="I588" s="5" t="str">
        <f t="shared" si="68"/>
        <v>Vereeniging</v>
      </c>
      <c r="J588" s="5" t="str">
        <f>'Cleaned Data'!D588</f>
        <v>Vereeniging Home Affairs</v>
      </c>
      <c r="K588" s="5" t="str">
        <f>'Cleaned Data'!E588</f>
        <v>Sipho Radebe</v>
      </c>
      <c r="L588" s="6">
        <f>'Cleaned Data'!F588</f>
        <v>2210000000000</v>
      </c>
      <c r="M588" s="4">
        <f>'Cleaned Data'!G588</f>
        <v>44889</v>
      </c>
      <c r="N588" s="5" t="str">
        <f>'Cleaned Data'!H588</f>
        <v>Female</v>
      </c>
      <c r="O588" s="8" t="str">
        <f>'Cleaned Data'!I588</f>
        <v>None</v>
      </c>
      <c r="P588" s="5" t="str">
        <f>'Cleaned Data'!J588</f>
        <v>Ward 1</v>
      </c>
      <c r="Q588" s="5" t="str">
        <f t="shared" si="69"/>
        <v>Formal Settlement</v>
      </c>
      <c r="R588" s="5" t="str">
        <f>'Cleaned Data'!K588</f>
        <v>Foster Child Grant</v>
      </c>
      <c r="S588" s="5" t="str">
        <f>'Cleaned Data'!L588</f>
        <v>Incomplete - Missing ID Copy</v>
      </c>
      <c r="T588" s="5" t="str">
        <f>'Cleaned Data'!M588</f>
        <v>Pending</v>
      </c>
      <c r="U588" s="5" t="str">
        <f>'Cleaned Data'!N588</f>
        <v>Q060</v>
      </c>
      <c r="V588" s="5" t="str">
        <f>'Cleaned Data'!O588</f>
        <v>Deon Khumalo</v>
      </c>
      <c r="W588" s="4">
        <f>'Cleaned Data'!P588</f>
        <v>46268</v>
      </c>
      <c r="X588" s="5" t="str">
        <f>'Cleaned Data'!Q588</f>
        <v>Duplicate Application Found On System - Flagged</v>
      </c>
    </row>
    <row r="589" spans="1:24" x14ac:dyDescent="0.3">
      <c r="A589" s="5" t="str">
        <f>'Cleaned Data'!A589</f>
        <v>SASSA-000117</v>
      </c>
      <c r="B589" s="4">
        <f>'Cleaned Data'!B589</f>
        <v>46003</v>
      </c>
      <c r="C589" s="6">
        <f t="shared" si="63"/>
        <v>12</v>
      </c>
      <c r="D589" s="6">
        <f t="shared" si="64"/>
        <v>12</v>
      </c>
      <c r="E589" s="6">
        <f t="shared" si="65"/>
        <v>2025</v>
      </c>
      <c r="F589" s="5" t="str">
        <f t="shared" si="66"/>
        <v>SASSA</v>
      </c>
      <c r="G589" s="5" t="str">
        <f>'Cleaned Data'!C589</f>
        <v>SASSA - Grant Application</v>
      </c>
      <c r="H589" s="5" t="str">
        <f t="shared" si="67"/>
        <v xml:space="preserve"> Grant Application</v>
      </c>
      <c r="I589" s="5" t="str">
        <f t="shared" si="68"/>
        <v>Vanderbijlpark</v>
      </c>
      <c r="J589" s="5" t="str">
        <f>'Cleaned Data'!D589</f>
        <v>Vanderbijlpark Home Affairs</v>
      </c>
      <c r="K589" s="5" t="str">
        <f>'Cleaned Data'!E589</f>
        <v>Willem Botha</v>
      </c>
      <c r="L589" s="6" t="str">
        <f>'Cleaned Data'!F589</f>
        <v>ID not provided</v>
      </c>
      <c r="M589" s="4">
        <f>'Cleaned Data'!G589</f>
        <v>45051</v>
      </c>
      <c r="N589" s="5" t="str">
        <f>'Cleaned Data'!H589</f>
        <v>Male</v>
      </c>
      <c r="O589" s="8" t="str">
        <f>'Cleaned Data'!I589</f>
        <v>080 111 3951</v>
      </c>
      <c r="P589" s="5" t="str">
        <f>'Cleaned Data'!J589</f>
        <v>Ward 7</v>
      </c>
      <c r="Q589" s="5" t="str">
        <f t="shared" si="69"/>
        <v>Formal Settlement</v>
      </c>
      <c r="R589" s="5" t="str">
        <f>'Cleaned Data'!K589</f>
        <v>Foster Child Grant</v>
      </c>
      <c r="S589" s="5" t="str">
        <f>'Cleaned Data'!L589</f>
        <v>None</v>
      </c>
      <c r="T589" s="5" t="str">
        <f>'Cleaned Data'!M589</f>
        <v>Captured</v>
      </c>
      <c r="U589" s="5" t="str">
        <f>'Cleaned Data'!N589</f>
        <v>Q171</v>
      </c>
      <c r="V589" s="5" t="str">
        <f>'Cleaned Data'!O589</f>
        <v>Zanele Coetzee</v>
      </c>
      <c r="W589" s="4" t="str">
        <f>'Cleaned Data'!P589</f>
        <v>None</v>
      </c>
      <c r="X589" s="5" t="str">
        <f>'Cleaned Data'!Q589</f>
        <v>Record Incomplete - Contact Number Illegible On Form</v>
      </c>
    </row>
    <row r="590" spans="1:24" x14ac:dyDescent="0.3">
      <c r="A590" s="5" t="str">
        <f>'Cleaned Data'!A590</f>
        <v>CLN-000393</v>
      </c>
      <c r="B590" s="4">
        <f>'Cleaned Data'!B590</f>
        <v>46034</v>
      </c>
      <c r="C590" s="6">
        <f t="shared" si="63"/>
        <v>12</v>
      </c>
      <c r="D590" s="6">
        <f t="shared" si="64"/>
        <v>1</v>
      </c>
      <c r="E590" s="6">
        <f t="shared" si="65"/>
        <v>2026</v>
      </c>
      <c r="F590" s="5" t="str">
        <f t="shared" si="66"/>
        <v>Clinic</v>
      </c>
      <c r="G590" s="5" t="str">
        <f>'Cleaned Data'!C590</f>
        <v>Clinic - General Consultation</v>
      </c>
      <c r="H590" s="5" t="str">
        <f t="shared" si="67"/>
        <v xml:space="preserve"> General Consultation</v>
      </c>
      <c r="I590" s="5" t="str">
        <f t="shared" si="68"/>
        <v>Boipatong</v>
      </c>
      <c r="J590" s="5" t="str">
        <f>'Cleaned Data'!D590</f>
        <v>Boipatong Clinic</v>
      </c>
      <c r="K590" s="5" t="str">
        <f>'Cleaned Data'!E590</f>
        <v>Bongani Nkosi</v>
      </c>
      <c r="L590" s="6">
        <f>'Cleaned Data'!F590</f>
        <v>4710000000000</v>
      </c>
      <c r="M590" s="4">
        <f>'Cleaned Data'!G590</f>
        <v>17356</v>
      </c>
      <c r="N590" s="5" t="str">
        <f>'Cleaned Data'!H590</f>
        <v>Male</v>
      </c>
      <c r="O590" s="8" t="str">
        <f>'Cleaned Data'!I590</f>
        <v>076 635 0595</v>
      </c>
      <c r="P590" s="5" t="str">
        <f>'Cleaned Data'!J590</f>
        <v>Ward 19</v>
      </c>
      <c r="Q590" s="5" t="str">
        <f t="shared" si="69"/>
        <v>Formal Settlement</v>
      </c>
      <c r="R590" s="5" t="str">
        <f>'Cleaned Data'!K590</f>
        <v>None</v>
      </c>
      <c r="S590" s="5" t="str">
        <f>'Cleaned Data'!L590</f>
        <v>Complete</v>
      </c>
      <c r="T590" s="5" t="str">
        <f>'Cleaned Data'!M590</f>
        <v>Re-opened</v>
      </c>
      <c r="U590" s="5" t="str">
        <f>'Cleaned Data'!N590</f>
        <v>Q215</v>
      </c>
      <c r="V590" s="5" t="str">
        <f>'Cleaned Data'!O590</f>
        <v>Chris Swart</v>
      </c>
      <c r="W590" s="4" t="str">
        <f>'Cleaned Data'!P590</f>
        <v>None</v>
      </c>
      <c r="X590" s="5" t="str">
        <f>'Cleaned Data'!Q590</f>
        <v>System Offline - Captured Manually, Will Upload Later</v>
      </c>
    </row>
    <row r="591" spans="1:24" x14ac:dyDescent="0.3">
      <c r="A591" s="5" t="str">
        <f>'Cleaned Data'!A591</f>
        <v>SASSA-001056</v>
      </c>
      <c r="B591" s="4">
        <f>'Cleaned Data'!B591</f>
        <v>46048</v>
      </c>
      <c r="C591" s="6">
        <f t="shared" si="63"/>
        <v>26</v>
      </c>
      <c r="D591" s="6">
        <f t="shared" si="64"/>
        <v>1</v>
      </c>
      <c r="E591" s="6">
        <f t="shared" si="65"/>
        <v>2026</v>
      </c>
      <c r="F591" s="5" t="str">
        <f t="shared" si="66"/>
        <v>SASSA</v>
      </c>
      <c r="G591" s="5" t="str">
        <f>'Cleaned Data'!C591</f>
        <v>SASSA - Grant Application</v>
      </c>
      <c r="H591" s="5" t="str">
        <f t="shared" si="67"/>
        <v xml:space="preserve"> Grant Application</v>
      </c>
      <c r="I591" s="5" t="str">
        <f t="shared" si="68"/>
        <v>Sebokeng</v>
      </c>
      <c r="J591" s="5" t="str">
        <f>'Cleaned Data'!D591</f>
        <v>Sebokeng Sassa Office</v>
      </c>
      <c r="K591" s="5" t="str">
        <f>'Cleaned Data'!E591</f>
        <v>Nomvula Mokoena</v>
      </c>
      <c r="L591" s="6" t="str">
        <f>'Cleaned Data'!F591</f>
        <v>None</v>
      </c>
      <c r="M591" s="4">
        <f>'Cleaned Data'!G591</f>
        <v>37541</v>
      </c>
      <c r="N591" s="5" t="str">
        <f>'Cleaned Data'!H591</f>
        <v>Female</v>
      </c>
      <c r="O591" s="8" t="str">
        <f>'Cleaned Data'!I591</f>
        <v>069 232 1958</v>
      </c>
      <c r="P591" s="5" t="str">
        <f>'Cleaned Data'!J591</f>
        <v>Ward 2</v>
      </c>
      <c r="Q591" s="5" t="str">
        <f t="shared" si="69"/>
        <v>Formal Settlement</v>
      </c>
      <c r="R591" s="5" t="str">
        <f>'Cleaned Data'!K591</f>
        <v>Child Support Grant</v>
      </c>
      <c r="S591" s="5" t="str">
        <f>'Cleaned Data'!L591</f>
        <v>Rejected</v>
      </c>
      <c r="T591" s="5" t="str">
        <f>'Cleaned Data'!M591</f>
        <v>None</v>
      </c>
      <c r="U591" s="5" t="str">
        <f>'Cleaned Data'!N591</f>
        <v>Q066</v>
      </c>
      <c r="V591" s="5" t="str">
        <f>'Cleaned Data'!O591</f>
        <v>Marius Sithole</v>
      </c>
      <c r="W591" s="4" t="str">
        <f>'Cleaned Data'!P591</f>
        <v>None</v>
      </c>
      <c r="X591" s="5" t="str">
        <f>'Cleaned Data'!Q591</f>
        <v>Elderly Applicant Assisted Due To Mobility Issues</v>
      </c>
    </row>
    <row r="592" spans="1:24" x14ac:dyDescent="0.3">
      <c r="A592" s="5" t="str">
        <f>'Cleaned Data'!A592</f>
        <v>None</v>
      </c>
      <c r="B592" s="4" t="str">
        <f>'Cleaned Data'!B592</f>
        <v>None</v>
      </c>
      <c r="C592" s="6" t="str">
        <f t="shared" si="63"/>
        <v>None</v>
      </c>
      <c r="D592" s="6" t="str">
        <f t="shared" si="64"/>
        <v>None</v>
      </c>
      <c r="E592" s="6" t="str">
        <f t="shared" si="65"/>
        <v>None</v>
      </c>
      <c r="F592" s="5" t="str">
        <f t="shared" si="66"/>
        <v>None</v>
      </c>
      <c r="G592" s="5" t="str">
        <f>'Cleaned Data'!C592</f>
        <v>None</v>
      </c>
      <c r="H592" s="5" t="str">
        <f t="shared" si="67"/>
        <v>None</v>
      </c>
      <c r="I592" s="5" t="str">
        <f t="shared" si="68"/>
        <v>None</v>
      </c>
      <c r="J592" s="5" t="str">
        <f>'Cleaned Data'!D592</f>
        <v>None</v>
      </c>
      <c r="K592" s="5" t="str">
        <f>'Cleaned Data'!E592</f>
        <v>None</v>
      </c>
      <c r="L592" s="6" t="str">
        <f>'Cleaned Data'!F592</f>
        <v>None</v>
      </c>
      <c r="M592" s="4" t="str">
        <f>'Cleaned Data'!G592</f>
        <v>None</v>
      </c>
      <c r="N592" s="5" t="str">
        <f>'Cleaned Data'!H592</f>
        <v>None</v>
      </c>
      <c r="O592" s="8" t="str">
        <f>'Cleaned Data'!I592</f>
        <v>None</v>
      </c>
      <c r="P592" s="5" t="str">
        <f>'Cleaned Data'!J592</f>
        <v>None</v>
      </c>
      <c r="Q592" s="5" t="str">
        <f t="shared" si="69"/>
        <v>Formal Settlement</v>
      </c>
      <c r="R592" s="5" t="str">
        <f>'Cleaned Data'!K592</f>
        <v>None</v>
      </c>
      <c r="S592" s="5" t="str">
        <f>'Cleaned Data'!L592</f>
        <v>None</v>
      </c>
      <c r="T592" s="5" t="str">
        <f>'Cleaned Data'!M592</f>
        <v>None</v>
      </c>
      <c r="U592" s="5" t="str">
        <f>'Cleaned Data'!N592</f>
        <v>None</v>
      </c>
      <c r="V592" s="5" t="str">
        <f>'Cleaned Data'!O592</f>
        <v>None</v>
      </c>
      <c r="W592" s="4" t="str">
        <f>'Cleaned Data'!P592</f>
        <v>None</v>
      </c>
      <c r="X592" s="5" t="str">
        <f>'Cleaned Data'!Q592</f>
        <v>None</v>
      </c>
    </row>
    <row r="593" spans="1:24" x14ac:dyDescent="0.3">
      <c r="A593" s="5" t="str">
        <f>'Cleaned Data'!A593</f>
        <v>DHA-001042</v>
      </c>
      <c r="B593" s="4">
        <f>'Cleaned Data'!B593</f>
        <v>46238</v>
      </c>
      <c r="C593" s="6">
        <f t="shared" si="63"/>
        <v>4</v>
      </c>
      <c r="D593" s="6">
        <f t="shared" si="64"/>
        <v>8</v>
      </c>
      <c r="E593" s="6">
        <f t="shared" si="65"/>
        <v>2026</v>
      </c>
      <c r="F593" s="5" t="str">
        <f t="shared" si="66"/>
        <v>Home Affairs</v>
      </c>
      <c r="G593" s="5" t="str">
        <f>'Cleaned Data'!C593</f>
        <v>Home Affairs - Passport Application</v>
      </c>
      <c r="H593" s="5" t="str">
        <f t="shared" si="67"/>
        <v xml:space="preserve"> Passport Application</v>
      </c>
      <c r="I593" s="5" t="str">
        <f t="shared" si="68"/>
        <v>Sebokeng</v>
      </c>
      <c r="J593" s="5" t="str">
        <f>'Cleaned Data'!D593</f>
        <v>Sebokeng Sassa Office</v>
      </c>
      <c r="K593" s="5" t="str">
        <f>'Cleaned Data'!E593</f>
        <v>Marie Mokgadi</v>
      </c>
      <c r="L593" s="6">
        <f>'Cleaned Data'!F593</f>
        <v>7810000000000</v>
      </c>
      <c r="M593" s="4">
        <f>'Cleaned Data'!G593</f>
        <v>28656</v>
      </c>
      <c r="N593" s="5" t="str">
        <f>'Cleaned Data'!H593</f>
        <v>Male</v>
      </c>
      <c r="O593" s="8" t="str">
        <f>'Cleaned Data'!I593</f>
        <v>064 796 0459</v>
      </c>
      <c r="P593" s="5" t="str">
        <f>'Cleaned Data'!J593</f>
        <v>Ward 17</v>
      </c>
      <c r="Q593" s="5" t="str">
        <f t="shared" si="69"/>
        <v>Formal Settlement</v>
      </c>
      <c r="R593" s="5" t="str">
        <f>'Cleaned Data'!K593</f>
        <v>None</v>
      </c>
      <c r="S593" s="5" t="str">
        <f>'Cleaned Data'!L593</f>
        <v>None</v>
      </c>
      <c r="T593" s="5" t="str">
        <f>'Cleaned Data'!M593</f>
        <v>Awaiting Documents</v>
      </c>
      <c r="U593" s="5" t="str">
        <f>'Cleaned Data'!N593</f>
        <v>Q166</v>
      </c>
      <c r="V593" s="5" t="str">
        <f>'Cleaned Data'!O593</f>
        <v>Werner Nel</v>
      </c>
      <c r="W593" s="4" t="str">
        <f>'Cleaned Data'!P593</f>
        <v>None</v>
      </c>
      <c r="X593" s="5" t="str">
        <f>'Cleaned Data'!Q593</f>
        <v>Applicant Is A Minor, Guardian Present And Documented</v>
      </c>
    </row>
    <row r="594" spans="1:24" x14ac:dyDescent="0.3">
      <c r="A594" s="5" t="str">
        <f>'Cleaned Data'!A594</f>
        <v>SASSA-000790</v>
      </c>
      <c r="B594" s="4">
        <f>'Cleaned Data'!B594</f>
        <v>46299</v>
      </c>
      <c r="C594" s="6">
        <f t="shared" si="63"/>
        <v>4</v>
      </c>
      <c r="D594" s="6">
        <f t="shared" si="64"/>
        <v>10</v>
      </c>
      <c r="E594" s="6">
        <f t="shared" si="65"/>
        <v>2026</v>
      </c>
      <c r="F594" s="5" t="str">
        <f t="shared" si="66"/>
        <v>SASSA</v>
      </c>
      <c r="G594" s="5" t="str">
        <f>'Cleaned Data'!C594</f>
        <v>SASSA - Grant Application</v>
      </c>
      <c r="H594" s="5" t="str">
        <f t="shared" si="67"/>
        <v xml:space="preserve"> Grant Application</v>
      </c>
      <c r="I594" s="5" t="str">
        <f t="shared" si="68"/>
        <v>Sebokeng</v>
      </c>
      <c r="J594" s="5" t="str">
        <f>'Cleaned Data'!D594</f>
        <v>Sebokeng Sassa Office</v>
      </c>
      <c r="K594" s="5" t="str">
        <f>'Cleaned Data'!E594</f>
        <v>Mandla Ndlovu</v>
      </c>
      <c r="L594" s="6">
        <f>'Cleaned Data'!F594</f>
        <v>6510000000000</v>
      </c>
      <c r="M594" s="4">
        <f>'Cleaned Data'!G594</f>
        <v>23937</v>
      </c>
      <c r="N594" s="5" t="str">
        <f>'Cleaned Data'!H594</f>
        <v>Female</v>
      </c>
      <c r="O594" s="8" t="str">
        <f>'Cleaned Data'!I594</f>
        <v>061 849 6288</v>
      </c>
      <c r="P594" s="5" t="str">
        <f>'Cleaned Data'!J594</f>
        <v>Ward 3 (Informal Settlement)</v>
      </c>
      <c r="Q594" s="5" t="str">
        <f t="shared" si="69"/>
        <v>Informal Settlement</v>
      </c>
      <c r="R594" s="5" t="str">
        <f>'Cleaned Data'!K594</f>
        <v>Foster Child Grant</v>
      </c>
      <c r="S594" s="5" t="str">
        <f>'Cleaned Data'!L594</f>
        <v>None</v>
      </c>
      <c r="T594" s="5" t="str">
        <f>'Cleaned Data'!M594</f>
        <v>Captured</v>
      </c>
      <c r="U594" s="5" t="str">
        <f>'Cleaned Data'!N594</f>
        <v>Q123</v>
      </c>
      <c r="V594" s="5" t="str">
        <f>'Cleaned Data'!O594</f>
        <v>Palesa Meyer</v>
      </c>
      <c r="W594" s="4" t="str">
        <f>'Cleaned Data'!P594</f>
        <v>None</v>
      </c>
      <c r="X594" s="5" t="str">
        <f>'Cleaned Data'!Q594</f>
        <v>Grant Payment Query - Referred To Sassa Call Centre</v>
      </c>
    </row>
    <row r="595" spans="1:24" x14ac:dyDescent="0.3">
      <c r="A595" s="5" t="str">
        <f>'Cleaned Data'!A595</f>
        <v>CLN-000049</v>
      </c>
      <c r="B595" s="4">
        <f>'Cleaned Data'!B595</f>
        <v>46211</v>
      </c>
      <c r="C595" s="6">
        <f t="shared" si="63"/>
        <v>8</v>
      </c>
      <c r="D595" s="6">
        <f t="shared" si="64"/>
        <v>7</v>
      </c>
      <c r="E595" s="6">
        <f t="shared" si="65"/>
        <v>2026</v>
      </c>
      <c r="F595" s="5" t="str">
        <f t="shared" si="66"/>
        <v>Clinic</v>
      </c>
      <c r="G595" s="5" t="str">
        <f>'Cleaned Data'!C595</f>
        <v>Clinic - General Consultation</v>
      </c>
      <c r="H595" s="5" t="str">
        <f t="shared" si="67"/>
        <v xml:space="preserve"> General Consultation</v>
      </c>
      <c r="I595" s="5" t="str">
        <f t="shared" si="68"/>
        <v>Emfuleni</v>
      </c>
      <c r="J595" s="5" t="str">
        <f>'Cleaned Data'!D595</f>
        <v>Emfuleni Municipal Office</v>
      </c>
      <c r="K595" s="5" t="str">
        <f>'Cleaned Data'!E595</f>
        <v>Johannes Nkosi</v>
      </c>
      <c r="L595" s="6">
        <f>'Cleaned Data'!F595</f>
        <v>5300000000000</v>
      </c>
      <c r="M595" s="4">
        <f>'Cleaned Data'!G595</f>
        <v>19392</v>
      </c>
      <c r="N595" s="5" t="str">
        <f>'Cleaned Data'!H595</f>
        <v>None</v>
      </c>
      <c r="O595" s="8" t="str">
        <f>'Cleaned Data'!I595</f>
        <v>068 846 6166</v>
      </c>
      <c r="P595" s="5" t="str">
        <f>'Cleaned Data'!J595</f>
        <v>Ward 18</v>
      </c>
      <c r="Q595" s="5" t="str">
        <f t="shared" si="69"/>
        <v>Formal Settlement</v>
      </c>
      <c r="R595" s="5" t="str">
        <f>'Cleaned Data'!K595</f>
        <v>None</v>
      </c>
      <c r="S595" s="5" t="str">
        <f>'Cleaned Data'!L595</f>
        <v>None</v>
      </c>
      <c r="T595" s="5" t="str">
        <f>'Cleaned Data'!M595</f>
        <v>Closed</v>
      </c>
      <c r="U595" s="5" t="str">
        <f>'Cleaned Data'!N595</f>
        <v>Q257</v>
      </c>
      <c r="V595" s="5" t="str">
        <f>'Cleaned Data'!O595</f>
        <v>Werner Mahlangu</v>
      </c>
      <c r="W595" s="4" t="str">
        <f>'Cleaned Data'!P595</f>
        <v>None</v>
      </c>
      <c r="X595" s="5" t="str">
        <f>'Cleaned Data'!Q595</f>
        <v>Applicant Referred To Social Worker</v>
      </c>
    </row>
    <row r="596" spans="1:24" x14ac:dyDescent="0.3">
      <c r="A596" s="5" t="str">
        <f>'Cleaned Data'!A596</f>
        <v>CLN-001015</v>
      </c>
      <c r="B596" s="4">
        <f>'Cleaned Data'!B596</f>
        <v>46059</v>
      </c>
      <c r="C596" s="6">
        <f t="shared" si="63"/>
        <v>6</v>
      </c>
      <c r="D596" s="6">
        <f t="shared" si="64"/>
        <v>2</v>
      </c>
      <c r="E596" s="6">
        <f t="shared" si="65"/>
        <v>2026</v>
      </c>
      <c r="F596" s="5" t="str">
        <f t="shared" si="66"/>
        <v>Clinic</v>
      </c>
      <c r="G596" s="5" t="str">
        <f>'Cleaned Data'!C596</f>
        <v>Clinic - General Consultation</v>
      </c>
      <c r="H596" s="5" t="str">
        <f t="shared" si="67"/>
        <v xml:space="preserve"> General Consultation</v>
      </c>
      <c r="I596" s="5" t="str">
        <f t="shared" si="68"/>
        <v>Sebokeng</v>
      </c>
      <c r="J596" s="5" t="str">
        <f>'Cleaned Data'!D596</f>
        <v>Sebokeng Sassa Office</v>
      </c>
      <c r="K596" s="5" t="str">
        <f>'Cleaned Data'!E596</f>
        <v>Sipho Mahlangu</v>
      </c>
      <c r="L596" s="6">
        <f>'Cleaned Data'!F596</f>
        <v>9510000000000</v>
      </c>
      <c r="M596" s="4">
        <f>'Cleaned Data'!G596</f>
        <v>34857</v>
      </c>
      <c r="N596" s="5" t="str">
        <f>'Cleaned Data'!H596</f>
        <v>None</v>
      </c>
      <c r="O596" s="8" t="str">
        <f>'Cleaned Data'!I596</f>
        <v>None</v>
      </c>
      <c r="P596" s="5" t="str">
        <f>'Cleaned Data'!J596</f>
        <v>Ward 7</v>
      </c>
      <c r="Q596" s="5" t="str">
        <f t="shared" si="69"/>
        <v>Formal Settlement</v>
      </c>
      <c r="R596" s="5" t="str">
        <f>'Cleaned Data'!K596</f>
        <v>None</v>
      </c>
      <c r="S596" s="5" t="str">
        <f>'Cleaned Data'!L596</f>
        <v>None</v>
      </c>
      <c r="T596" s="5" t="str">
        <f>'Cleaned Data'!M596</f>
        <v>Escalated</v>
      </c>
      <c r="U596" s="5" t="str">
        <f>'Cleaned Data'!N596</f>
        <v>Q072</v>
      </c>
      <c r="V596" s="5" t="str">
        <f>'Cleaned Data'!O596</f>
        <v>Zanele Swart</v>
      </c>
      <c r="W596" s="4" t="str">
        <f>'Cleaned Data'!P596</f>
        <v>None</v>
      </c>
      <c r="X596" s="5" t="str">
        <f>'Cleaned Data'!Q596</f>
        <v>Client To Return With Proof Of Residence</v>
      </c>
    </row>
    <row r="597" spans="1:24" x14ac:dyDescent="0.3">
      <c r="A597" s="5" t="str">
        <f>'Cleaned Data'!A597</f>
        <v>SASSA-000126</v>
      </c>
      <c r="B597" s="4">
        <f>'Cleaned Data'!B597</f>
        <v>46030</v>
      </c>
      <c r="C597" s="6">
        <f t="shared" si="63"/>
        <v>8</v>
      </c>
      <c r="D597" s="6">
        <f t="shared" si="64"/>
        <v>1</v>
      </c>
      <c r="E597" s="6">
        <f t="shared" si="65"/>
        <v>2026</v>
      </c>
      <c r="F597" s="5" t="str">
        <f t="shared" si="66"/>
        <v>SASSA</v>
      </c>
      <c r="G597" s="5" t="str">
        <f>'Cleaned Data'!C597</f>
        <v>SASSA - Grant Application</v>
      </c>
      <c r="H597" s="5" t="str">
        <f t="shared" si="67"/>
        <v xml:space="preserve"> Grant Application</v>
      </c>
      <c r="I597" s="5" t="str">
        <f t="shared" si="68"/>
        <v>Evaton</v>
      </c>
      <c r="J597" s="5" t="str">
        <f>'Cleaned Data'!D597</f>
        <v>Evaton Sassa Office</v>
      </c>
      <c r="K597" s="5" t="str">
        <f>'Cleaned Data'!E597</f>
        <v>Elizabeth Botha</v>
      </c>
      <c r="L597" s="6">
        <f>'Cleaned Data'!F597</f>
        <v>1710000000000</v>
      </c>
      <c r="M597" s="4">
        <f>'Cleaned Data'!G597</f>
        <v>42950</v>
      </c>
      <c r="N597" s="5" t="str">
        <f>'Cleaned Data'!H597</f>
        <v>Male</v>
      </c>
      <c r="O597" s="8" t="str">
        <f>'Cleaned Data'!I597</f>
        <v>080 680 8733</v>
      </c>
      <c r="P597" s="5" t="str">
        <f>'Cleaned Data'!J597</f>
        <v>Ward 14</v>
      </c>
      <c r="Q597" s="5" t="str">
        <f t="shared" si="69"/>
        <v>Formal Settlement</v>
      </c>
      <c r="R597" s="5" t="str">
        <f>'Cleaned Data'!K597</f>
        <v>Social Relief of Distress (SRD)</v>
      </c>
      <c r="S597" s="5" t="str">
        <f>'Cleaned Data'!L597</f>
        <v>Pending Verification</v>
      </c>
      <c r="T597" s="5" t="str">
        <f>'Cleaned Data'!M597</f>
        <v>Re-opened</v>
      </c>
      <c r="U597" s="5" t="str">
        <f>'Cleaned Data'!N597</f>
        <v>Q218</v>
      </c>
      <c r="V597" s="5" t="str">
        <f>'Cleaned Data'!O597</f>
        <v>Lerato Meyer</v>
      </c>
      <c r="W597" s="4">
        <f>'Cleaned Data'!P597</f>
        <v>46246</v>
      </c>
      <c r="X597" s="5" t="str">
        <f>'Cleaned Data'!Q597</f>
        <v>Duplicate Application Found On System - Flagged</v>
      </c>
    </row>
    <row r="598" spans="1:24" x14ac:dyDescent="0.3">
      <c r="A598" s="5" t="str">
        <f>'Cleaned Data'!A598</f>
        <v>SASSA-000047</v>
      </c>
      <c r="B598" s="4">
        <f>'Cleaned Data'!B598</f>
        <v>46182</v>
      </c>
      <c r="C598" s="6">
        <f t="shared" si="63"/>
        <v>9</v>
      </c>
      <c r="D598" s="6">
        <f t="shared" si="64"/>
        <v>6</v>
      </c>
      <c r="E598" s="6">
        <f t="shared" si="65"/>
        <v>2026</v>
      </c>
      <c r="F598" s="5" t="str">
        <f t="shared" si="66"/>
        <v>SASSA</v>
      </c>
      <c r="G598" s="5" t="str">
        <f>'Cleaned Data'!C598</f>
        <v>SASSA - Grant Status Enquiry</v>
      </c>
      <c r="H598" s="5" t="str">
        <f t="shared" si="67"/>
        <v xml:space="preserve"> Grant Status Enquiry</v>
      </c>
      <c r="I598" s="5" t="str">
        <f t="shared" si="68"/>
        <v>Vanderbijlpark</v>
      </c>
      <c r="J598" s="5" t="str">
        <f>'Cleaned Data'!D598</f>
        <v>Vanderbijlpark Home Affairs</v>
      </c>
      <c r="K598" s="5" t="str">
        <f>'Cleaned Data'!E598</f>
        <v>Johannes Mokoena</v>
      </c>
      <c r="L598" s="6">
        <f>'Cleaned Data'!F598</f>
        <v>6810000000000</v>
      </c>
      <c r="M598" s="4">
        <f>'Cleaned Data'!G598</f>
        <v>24987</v>
      </c>
      <c r="N598" s="5" t="str">
        <f>'Cleaned Data'!H598</f>
        <v>Male</v>
      </c>
      <c r="O598" s="8" t="str">
        <f>'Cleaned Data'!I598</f>
        <v>072 383 9501</v>
      </c>
      <c r="P598" s="5" t="str">
        <f>'Cleaned Data'!J598</f>
        <v>Ward 20</v>
      </c>
      <c r="Q598" s="5" t="str">
        <f t="shared" si="69"/>
        <v>Formal Settlement</v>
      </c>
      <c r="R598" s="5" t="str">
        <f>'Cleaned Data'!K598</f>
        <v>Older Persons Grant</v>
      </c>
      <c r="S598" s="5" t="str">
        <f>'Cleaned Data'!L598</f>
        <v>Pending Verification</v>
      </c>
      <c r="T598" s="5" t="str">
        <f>'Cleaned Data'!M598</f>
        <v>Closed</v>
      </c>
      <c r="U598" s="5" t="str">
        <f>'Cleaned Data'!N598</f>
        <v>Q206</v>
      </c>
      <c r="V598" s="5" t="str">
        <f>'Cleaned Data'!O598</f>
        <v>Marius Nel</v>
      </c>
      <c r="W598" s="4">
        <f>'Cleaned Data'!P598</f>
        <v>46278</v>
      </c>
      <c r="X598" s="5" t="str">
        <f>'Cleaned Data'!Q598</f>
        <v>Applicant Did Not Bring Required Supporting Documents</v>
      </c>
    </row>
    <row r="599" spans="1:24" x14ac:dyDescent="0.3">
      <c r="A599" s="5" t="str">
        <f>'Cleaned Data'!A599</f>
        <v>DHA-000257</v>
      </c>
      <c r="B599" s="4">
        <f>'Cleaned Data'!B599</f>
        <v>46082</v>
      </c>
      <c r="C599" s="6">
        <f t="shared" si="63"/>
        <v>1</v>
      </c>
      <c r="D599" s="6">
        <f t="shared" si="64"/>
        <v>3</v>
      </c>
      <c r="E599" s="6">
        <f t="shared" si="65"/>
        <v>2026</v>
      </c>
      <c r="F599" s="5" t="str">
        <f t="shared" si="66"/>
        <v>Home Affairs</v>
      </c>
      <c r="G599" s="5" t="str">
        <f>'Cleaned Data'!C599</f>
        <v>Home Affairs - ID Application</v>
      </c>
      <c r="H599" s="5" t="str">
        <f t="shared" si="67"/>
        <v xml:space="preserve"> ID Application</v>
      </c>
      <c r="I599" s="5" t="str">
        <f t="shared" si="68"/>
        <v>Sasolburg</v>
      </c>
      <c r="J599" s="5" t="str">
        <f>'Cleaned Data'!D599</f>
        <v>Sasolburg Home Affairs</v>
      </c>
      <c r="K599" s="5" t="str">
        <f>'Cleaned Data'!E599</f>
        <v>Dorah Khumalo</v>
      </c>
      <c r="L599" s="6">
        <f>'Cleaned Data'!F599</f>
        <v>6610000000000</v>
      </c>
      <c r="M599" s="4">
        <f>'Cleaned Data'!G599</f>
        <v>24144</v>
      </c>
      <c r="N599" s="5" t="str">
        <f>'Cleaned Data'!H599</f>
        <v>Male</v>
      </c>
      <c r="O599" s="8" t="str">
        <f>'Cleaned Data'!I599</f>
        <v>060 438 7707</v>
      </c>
      <c r="P599" s="5" t="str">
        <f>'Cleaned Data'!J599</f>
        <v>Ward 24</v>
      </c>
      <c r="Q599" s="5" t="str">
        <f t="shared" si="69"/>
        <v>Formal Settlement</v>
      </c>
      <c r="R599" s="5" t="str">
        <f>'Cleaned Data'!K599</f>
        <v>None</v>
      </c>
      <c r="S599" s="5" t="str">
        <f>'Cleaned Data'!L599</f>
        <v>Approved</v>
      </c>
      <c r="T599" s="5" t="str">
        <f>'Cleaned Data'!M599</f>
        <v>Re-opened</v>
      </c>
      <c r="U599" s="5" t="str">
        <f>'Cleaned Data'!N599</f>
        <v>Q073</v>
      </c>
      <c r="V599" s="5" t="str">
        <f>'Cleaned Data'!O599</f>
        <v>Werner Swart</v>
      </c>
      <c r="W599" s="4" t="str">
        <f>'Cleaned Data'!P599</f>
        <v>None</v>
      </c>
      <c r="X599" s="5" t="str">
        <f>'Cleaned Data'!Q599</f>
        <v>Client To Return With Proof Of Residence</v>
      </c>
    </row>
    <row r="600" spans="1:24" x14ac:dyDescent="0.3">
      <c r="A600" s="5" t="str">
        <f>'Cleaned Data'!A600</f>
        <v>MUN-000850</v>
      </c>
      <c r="B600" s="4">
        <f>'Cleaned Data'!B600</f>
        <v>46269</v>
      </c>
      <c r="C600" s="6">
        <f t="shared" si="63"/>
        <v>4</v>
      </c>
      <c r="D600" s="6">
        <f t="shared" si="64"/>
        <v>9</v>
      </c>
      <c r="E600" s="6">
        <f t="shared" si="65"/>
        <v>2026</v>
      </c>
      <c r="F600" s="5" t="str">
        <f t="shared" si="66"/>
        <v>Municipal</v>
      </c>
      <c r="G600" s="5" t="str">
        <f>'Cleaned Data'!C600</f>
        <v>Municipal - Service Request</v>
      </c>
      <c r="H600" s="5" t="str">
        <f t="shared" si="67"/>
        <v xml:space="preserve"> Service Request</v>
      </c>
      <c r="I600" s="5" t="str">
        <f t="shared" si="68"/>
        <v>Vanderbijlpark</v>
      </c>
      <c r="J600" s="5" t="str">
        <f>'Cleaned Data'!D600</f>
        <v>Vanderbijlpark Home Affairs</v>
      </c>
      <c r="K600" s="5" t="str">
        <f>'Cleaned Data'!E600</f>
        <v>Marie Pretorius</v>
      </c>
      <c r="L600" s="6">
        <f>'Cleaned Data'!F600</f>
        <v>8810000000000</v>
      </c>
      <c r="M600" s="4" t="str">
        <f>'Cleaned Data'!G600</f>
        <v>None</v>
      </c>
      <c r="N600" s="5" t="str">
        <f>'Cleaned Data'!H600</f>
        <v>None</v>
      </c>
      <c r="O600" s="8" t="str">
        <f>'Cleaned Data'!I600</f>
        <v>None</v>
      </c>
      <c r="P600" s="5" t="str">
        <f>'Cleaned Data'!J600</f>
        <v>None</v>
      </c>
      <c r="Q600" s="5" t="str">
        <f t="shared" si="69"/>
        <v>Formal Settlement</v>
      </c>
      <c r="R600" s="5" t="str">
        <f>'Cleaned Data'!K600</f>
        <v>None</v>
      </c>
      <c r="S600" s="5" t="str">
        <f>'Cleaned Data'!L600</f>
        <v>Awaiting Home Affairs Confirmation</v>
      </c>
      <c r="T600" s="5" t="str">
        <f>'Cleaned Data'!M600</f>
        <v>Captured</v>
      </c>
      <c r="U600" s="5" t="str">
        <f>'Cleaned Data'!N600</f>
        <v>Q011</v>
      </c>
      <c r="V600" s="5" t="str">
        <f>'Cleaned Data'!O600</f>
        <v>Refilwe Swart</v>
      </c>
      <c r="W600" s="4" t="str">
        <f>'Cleaned Data'!P600</f>
        <v>None</v>
      </c>
      <c r="X600" s="5" t="str">
        <f>'Cleaned Data'!Q600</f>
        <v>Home Affairs System Down For Maintenance During Visit</v>
      </c>
    </row>
    <row r="601" spans="1:24" x14ac:dyDescent="0.3">
      <c r="A601" s="5" t="str">
        <f>'Cleaned Data'!A601</f>
        <v>DHA-000554</v>
      </c>
      <c r="B601" s="4">
        <f>'Cleaned Data'!B601</f>
        <v>46043</v>
      </c>
      <c r="C601" s="6">
        <f t="shared" si="63"/>
        <v>21</v>
      </c>
      <c r="D601" s="6">
        <f t="shared" si="64"/>
        <v>1</v>
      </c>
      <c r="E601" s="6">
        <f t="shared" si="65"/>
        <v>2026</v>
      </c>
      <c r="F601" s="5" t="str">
        <f t="shared" si="66"/>
        <v>Home Affairs</v>
      </c>
      <c r="G601" s="5" t="str">
        <f>'Cleaned Data'!C601</f>
        <v>Home Affairs - ID Application</v>
      </c>
      <c r="H601" s="5" t="str">
        <f t="shared" si="67"/>
        <v xml:space="preserve"> ID Application</v>
      </c>
      <c r="I601" s="5" t="str">
        <f t="shared" si="68"/>
        <v>Boipatong</v>
      </c>
      <c r="J601" s="5" t="str">
        <f>'Cleaned Data'!D601</f>
        <v>Boipatong Clinic</v>
      </c>
      <c r="K601" s="5" t="str">
        <f>'Cleaned Data'!E601</f>
        <v>Grace Fourie</v>
      </c>
      <c r="L601" s="6">
        <f>'Cleaned Data'!F601</f>
        <v>7600000000000</v>
      </c>
      <c r="M601" s="4">
        <f>'Cleaned Data'!G601</f>
        <v>28035</v>
      </c>
      <c r="N601" s="5" t="str">
        <f>'Cleaned Data'!H601</f>
        <v>Female</v>
      </c>
      <c r="O601" s="8" t="str">
        <f>'Cleaned Data'!I601</f>
        <v>None</v>
      </c>
      <c r="P601" s="5" t="str">
        <f>'Cleaned Data'!J601</f>
        <v>Ward 20</v>
      </c>
      <c r="Q601" s="5" t="str">
        <f t="shared" si="69"/>
        <v>Formal Settlement</v>
      </c>
      <c r="R601" s="5" t="str">
        <f>'Cleaned Data'!K601</f>
        <v>None</v>
      </c>
      <c r="S601" s="5" t="str">
        <f>'Cleaned Data'!L601</f>
        <v>Under Review</v>
      </c>
      <c r="T601" s="5" t="str">
        <f>'Cleaned Data'!M601</f>
        <v>Captured</v>
      </c>
      <c r="U601" s="5" t="str">
        <f>'Cleaned Data'!N601</f>
        <v>Q033</v>
      </c>
      <c r="V601" s="5" t="str">
        <f>'Cleaned Data'!O601</f>
        <v>Chris Sithole</v>
      </c>
      <c r="W601" s="4" t="str">
        <f>'Cleaned Data'!P601</f>
        <v>None</v>
      </c>
      <c r="X601" s="5" t="str">
        <f>'Cleaned Data'!Q601</f>
        <v>Applicant Is A Minor, Guardian Present And Documented</v>
      </c>
    </row>
    <row r="602" spans="1:24" x14ac:dyDescent="0.3">
      <c r="A602" s="5" t="str">
        <f>'Cleaned Data'!A602</f>
        <v>DHA-000666</v>
      </c>
      <c r="B602" s="4">
        <f>'Cleaned Data'!B602</f>
        <v>46143</v>
      </c>
      <c r="C602" s="6">
        <f t="shared" si="63"/>
        <v>1</v>
      </c>
      <c r="D602" s="6">
        <f t="shared" si="64"/>
        <v>5</v>
      </c>
      <c r="E602" s="6">
        <f t="shared" si="65"/>
        <v>2026</v>
      </c>
      <c r="F602" s="5" t="str">
        <f t="shared" si="66"/>
        <v>Home Affairs</v>
      </c>
      <c r="G602" s="5" t="str">
        <f>'Cleaned Data'!C602</f>
        <v>Home Affairs - ID Application</v>
      </c>
      <c r="H602" s="5" t="str">
        <f t="shared" si="67"/>
        <v xml:space="preserve"> ID Application</v>
      </c>
      <c r="I602" s="5" t="str">
        <f t="shared" si="68"/>
        <v>Sebokeng</v>
      </c>
      <c r="J602" s="5" t="str">
        <f>'Cleaned Data'!D602</f>
        <v>Sebokeng Sassa Office</v>
      </c>
      <c r="K602" s="5" t="str">
        <f>'Cleaned Data'!E602</f>
        <v>Willem Pretorius</v>
      </c>
      <c r="L602" s="6">
        <f>'Cleaned Data'!F602</f>
        <v>7410000000000</v>
      </c>
      <c r="M602" s="4">
        <f>'Cleaned Data'!G602</f>
        <v>27100</v>
      </c>
      <c r="N602" s="5" t="str">
        <f>'Cleaned Data'!H602</f>
        <v>Male</v>
      </c>
      <c r="O602" s="8" t="str">
        <f>'Cleaned Data'!I602</f>
        <v>069 840 6078</v>
      </c>
      <c r="P602" s="5" t="str">
        <f>'Cleaned Data'!J602</f>
        <v>Ward 12</v>
      </c>
      <c r="Q602" s="5" t="str">
        <f t="shared" si="69"/>
        <v>Formal Settlement</v>
      </c>
      <c r="R602" s="5" t="str">
        <f>'Cleaned Data'!K602</f>
        <v>Older Persons Grant</v>
      </c>
      <c r="S602" s="5" t="str">
        <f>'Cleaned Data'!L602</f>
        <v>None</v>
      </c>
      <c r="T602" s="5" t="str">
        <f>'Cleaned Data'!M602</f>
        <v>Pending</v>
      </c>
      <c r="U602" s="5" t="str">
        <f>'Cleaned Data'!N602</f>
        <v>None</v>
      </c>
      <c r="V602" s="5" t="str">
        <f>'Cleaned Data'!O602</f>
        <v>Palesa Khumalo</v>
      </c>
      <c r="W602" s="4" t="str">
        <f>'Cleaned Data'!P602</f>
        <v>None</v>
      </c>
      <c r="X602" s="5" t="str">
        <f>'Cleaned Data'!Q602</f>
        <v>System Offline - Captured Manually, Will Upload Later</v>
      </c>
    </row>
    <row r="603" spans="1:24" x14ac:dyDescent="0.3">
      <c r="A603" s="5" t="str">
        <f>'Cleaned Data'!A603</f>
        <v>SASSA-001045</v>
      </c>
      <c r="B603" s="4">
        <f>'Cleaned Data'!B603</f>
        <v>46158</v>
      </c>
      <c r="C603" s="6">
        <f t="shared" si="63"/>
        <v>16</v>
      </c>
      <c r="D603" s="6">
        <f t="shared" si="64"/>
        <v>5</v>
      </c>
      <c r="E603" s="6">
        <f t="shared" si="65"/>
        <v>2026</v>
      </c>
      <c r="F603" s="5" t="str">
        <f t="shared" si="66"/>
        <v>SASSA</v>
      </c>
      <c r="G603" s="5" t="str">
        <f>'Cleaned Data'!C603</f>
        <v>SASSA - Grant Application</v>
      </c>
      <c r="H603" s="5" t="str">
        <f t="shared" si="67"/>
        <v xml:space="preserve"> Grant Application</v>
      </c>
      <c r="I603" s="5" t="str">
        <f t="shared" si="68"/>
        <v>Sasolburg</v>
      </c>
      <c r="J603" s="5" t="str">
        <f>'Cleaned Data'!D603</f>
        <v>Sasolburg Home Affairs</v>
      </c>
      <c r="K603" s="5" t="str">
        <f>'Cleaned Data'!E603</f>
        <v>Kagiso Mokgadi</v>
      </c>
      <c r="L603" s="6">
        <f>'Cleaned Data'!F603</f>
        <v>5100000000000</v>
      </c>
      <c r="M603" s="4" t="str">
        <f>'Cleaned Data'!G603</f>
        <v>None</v>
      </c>
      <c r="N603" s="5" t="str">
        <f>'Cleaned Data'!H603</f>
        <v>Female</v>
      </c>
      <c r="O603" s="8" t="str">
        <f>'Cleaned Data'!I603</f>
        <v>077 588 0679</v>
      </c>
      <c r="P603" s="5" t="str">
        <f>'Cleaned Data'!J603</f>
        <v>Ward 23</v>
      </c>
      <c r="Q603" s="5" t="str">
        <f t="shared" si="69"/>
        <v>Formal Settlement</v>
      </c>
      <c r="R603" s="5" t="str">
        <f>'Cleaned Data'!K603</f>
        <v>Disability Grant</v>
      </c>
      <c r="S603" s="5" t="str">
        <f>'Cleaned Data'!L603</f>
        <v>Rejected</v>
      </c>
      <c r="T603" s="5" t="str">
        <f>'Cleaned Data'!M603</f>
        <v>Awaiting Documents</v>
      </c>
      <c r="U603" s="5" t="str">
        <f>'Cleaned Data'!N603</f>
        <v>Q238</v>
      </c>
      <c r="V603" s="5" t="str">
        <f>'Cleaned Data'!O603</f>
        <v>None</v>
      </c>
      <c r="W603" s="4" t="str">
        <f>'Cleaned Data'!P603</f>
        <v>None</v>
      </c>
      <c r="X603" s="5" t="str">
        <f>'Cleaned Data'!Q603</f>
        <v>System Offline - Captured Manually, Will Upload Later</v>
      </c>
    </row>
    <row r="604" spans="1:24" x14ac:dyDescent="0.3">
      <c r="A604" s="5" t="str">
        <f>'Cleaned Data'!A604</f>
        <v>SASSA-000778</v>
      </c>
      <c r="B604" s="4">
        <f>'Cleaned Data'!B604</f>
        <v>46259</v>
      </c>
      <c r="C604" s="6">
        <f t="shared" si="63"/>
        <v>25</v>
      </c>
      <c r="D604" s="6">
        <f t="shared" si="64"/>
        <v>8</v>
      </c>
      <c r="E604" s="6">
        <f t="shared" si="65"/>
        <v>2026</v>
      </c>
      <c r="F604" s="5" t="str">
        <f t="shared" si="66"/>
        <v>SASSA</v>
      </c>
      <c r="G604" s="5" t="str">
        <f>'Cleaned Data'!C604</f>
        <v>SASSA - Grant Application</v>
      </c>
      <c r="H604" s="5" t="str">
        <f t="shared" si="67"/>
        <v xml:space="preserve"> Grant Application</v>
      </c>
      <c r="I604" s="5" t="str">
        <f t="shared" si="68"/>
        <v>Vereeniging</v>
      </c>
      <c r="J604" s="5" t="str">
        <f>'Cleaned Data'!D604</f>
        <v>Vereeniging Home Affairs</v>
      </c>
      <c r="K604" s="5" t="str">
        <f>'Cleaned Data'!E604</f>
        <v>None</v>
      </c>
      <c r="L604" s="6">
        <f>'Cleaned Data'!F604</f>
        <v>408000000000</v>
      </c>
      <c r="M604" s="4">
        <f>'Cleaned Data'!G604</f>
        <v>38210</v>
      </c>
      <c r="N604" s="5" t="str">
        <f>'Cleaned Data'!H604</f>
        <v>Male</v>
      </c>
      <c r="O604" s="8" t="str">
        <f>'Cleaned Data'!I604</f>
        <v>068 246 9430</v>
      </c>
      <c r="P604" s="5" t="str">
        <f>'Cleaned Data'!J604</f>
        <v>Ward 12</v>
      </c>
      <c r="Q604" s="5" t="str">
        <f t="shared" si="69"/>
        <v>Formal Settlement</v>
      </c>
      <c r="R604" s="5" t="str">
        <f>'Cleaned Data'!K604</f>
        <v>Disability Grant</v>
      </c>
      <c r="S604" s="5" t="str">
        <f>'Cleaned Data'!L604</f>
        <v>Approved</v>
      </c>
      <c r="T604" s="5" t="str">
        <f>'Cleaned Data'!M604</f>
        <v>Closed</v>
      </c>
      <c r="U604" s="5" t="str">
        <f>'Cleaned Data'!N604</f>
        <v>Q051</v>
      </c>
      <c r="V604" s="5" t="str">
        <f>'Cleaned Data'!O604</f>
        <v>Busisiwe Mahlangu</v>
      </c>
      <c r="W604" s="4" t="str">
        <f>'Cleaned Data'!P604</f>
        <v>None</v>
      </c>
      <c r="X604" s="5" t="str">
        <f>'Cleaned Data'!Q604</f>
        <v>Duplicate Application Found On System - Flagged</v>
      </c>
    </row>
    <row r="605" spans="1:24" x14ac:dyDescent="0.3">
      <c r="A605" s="5" t="str">
        <f>'Cleaned Data'!A605</f>
        <v>DHA-000017</v>
      </c>
      <c r="B605" s="4" t="str">
        <f>'Cleaned Data'!B605</f>
        <v>None</v>
      </c>
      <c r="C605" s="6" t="str">
        <f t="shared" si="63"/>
        <v>None</v>
      </c>
      <c r="D605" s="6" t="str">
        <f t="shared" si="64"/>
        <v>None</v>
      </c>
      <c r="E605" s="6" t="str">
        <f t="shared" si="65"/>
        <v>None</v>
      </c>
      <c r="F605" s="5" t="str">
        <f t="shared" si="66"/>
        <v>Home Affairs</v>
      </c>
      <c r="G605" s="5" t="str">
        <f>'Cleaned Data'!C605</f>
        <v>Home Affairs - Death Certificate</v>
      </c>
      <c r="H605" s="5" t="str">
        <f t="shared" si="67"/>
        <v xml:space="preserve"> Death Certificate</v>
      </c>
      <c r="I605" s="5" t="str">
        <f t="shared" si="68"/>
        <v>Sharpeville</v>
      </c>
      <c r="J605" s="5" t="str">
        <f>'Cleaned Data'!D605</f>
        <v>Sharpeville Clinic</v>
      </c>
      <c r="K605" s="5" t="str">
        <f>'Cleaned Data'!E605</f>
        <v>Willem Botha</v>
      </c>
      <c r="L605" s="6">
        <f>'Cleaned Data'!F605</f>
        <v>8100000000000</v>
      </c>
      <c r="M605" s="4">
        <f>'Cleaned Data'!G605</f>
        <v>29631</v>
      </c>
      <c r="N605" s="5" t="str">
        <f>'Cleaned Data'!H605</f>
        <v>Female</v>
      </c>
      <c r="O605" s="8" t="str">
        <f>'Cleaned Data'!I605</f>
        <v>083 984 3194</v>
      </c>
      <c r="P605" s="5" t="str">
        <f>'Cleaned Data'!J605</f>
        <v>Ward 13</v>
      </c>
      <c r="Q605" s="5" t="str">
        <f t="shared" si="69"/>
        <v>Formal Settlement</v>
      </c>
      <c r="R605" s="5" t="str">
        <f>'Cleaned Data'!K605</f>
        <v>None</v>
      </c>
      <c r="S605" s="5" t="str">
        <f>'Cleaned Data'!L605</f>
        <v>Pending Verification</v>
      </c>
      <c r="T605" s="5" t="str">
        <f>'Cleaned Data'!M605</f>
        <v>Captured</v>
      </c>
      <c r="U605" s="5" t="str">
        <f>'Cleaned Data'!N605</f>
        <v>Q166</v>
      </c>
      <c r="V605" s="5" t="str">
        <f>'Cleaned Data'!O605</f>
        <v>Palesa Coetzee</v>
      </c>
      <c r="W605" s="4">
        <f>'Cleaned Data'!P605</f>
        <v>46305</v>
      </c>
      <c r="X605" s="5" t="str">
        <f>'Cleaned Data'!Q605</f>
        <v>Home Affairs System Down For Maintenance During Visit</v>
      </c>
    </row>
    <row r="606" spans="1:24" x14ac:dyDescent="0.3">
      <c r="A606" s="5" t="str">
        <f>'Cleaned Data'!A606</f>
        <v>MUN-000616</v>
      </c>
      <c r="B606" s="4" t="str">
        <f>'Cleaned Data'!B606</f>
        <v>None</v>
      </c>
      <c r="C606" s="6" t="str">
        <f t="shared" si="63"/>
        <v>None</v>
      </c>
      <c r="D606" s="6" t="str">
        <f t="shared" si="64"/>
        <v>None</v>
      </c>
      <c r="E606" s="6" t="str">
        <f t="shared" si="65"/>
        <v>None</v>
      </c>
      <c r="F606" s="5" t="str">
        <f t="shared" si="66"/>
        <v>Municipal</v>
      </c>
      <c r="G606" s="5" t="str">
        <f>'Cleaned Data'!C606</f>
        <v>Municipal - Account Query</v>
      </c>
      <c r="H606" s="5" t="str">
        <f t="shared" si="67"/>
        <v xml:space="preserve"> Account Query</v>
      </c>
      <c r="I606" s="5" t="str">
        <f t="shared" si="68"/>
        <v>Emfuleni</v>
      </c>
      <c r="J606" s="5" t="str">
        <f>'Cleaned Data'!D606</f>
        <v>Emfuleni Municipal Office</v>
      </c>
      <c r="K606" s="5" t="str">
        <f>'Cleaned Data'!E606</f>
        <v>Elizabeth Nkosi</v>
      </c>
      <c r="L606" s="6">
        <f>'Cleaned Data'!F606</f>
        <v>9110000000000</v>
      </c>
      <c r="M606" s="4">
        <f>'Cleaned Data'!G606</f>
        <v>33528</v>
      </c>
      <c r="N606" s="5" t="str">
        <f>'Cleaned Data'!H606</f>
        <v>Male</v>
      </c>
      <c r="O606" s="8" t="str">
        <f>'Cleaned Data'!I606</f>
        <v>None</v>
      </c>
      <c r="P606" s="5" t="str">
        <f>'Cleaned Data'!J606</f>
        <v>Ward 20</v>
      </c>
      <c r="Q606" s="5" t="str">
        <f t="shared" si="69"/>
        <v>Formal Settlement</v>
      </c>
      <c r="R606" s="5" t="str">
        <f>'Cleaned Data'!K606</f>
        <v>None</v>
      </c>
      <c r="S606" s="5" t="str">
        <f>'Cleaned Data'!L606</f>
        <v>Awaiting Home Affairs Confirmation</v>
      </c>
      <c r="T606" s="5" t="str">
        <f>'Cleaned Data'!M606</f>
        <v>Captured</v>
      </c>
      <c r="U606" s="5" t="str">
        <f>'Cleaned Data'!N606</f>
        <v>Q124</v>
      </c>
      <c r="V606" s="5" t="str">
        <f>'Cleaned Data'!O606</f>
        <v>Palesa Swart</v>
      </c>
      <c r="W606" s="4">
        <f>'Cleaned Data'!P606</f>
        <v>46291</v>
      </c>
      <c r="X606" s="5" t="str">
        <f>'Cleaned Data'!Q606</f>
        <v>Follow-Up Call Required To Confirm Banking Details</v>
      </c>
    </row>
    <row r="607" spans="1:24" x14ac:dyDescent="0.3">
      <c r="A607" s="5" t="str">
        <f>'Cleaned Data'!A607</f>
        <v>CLN-000406</v>
      </c>
      <c r="B607" s="4">
        <f>'Cleaned Data'!B607</f>
        <v>46161</v>
      </c>
      <c r="C607" s="6">
        <f t="shared" si="63"/>
        <v>19</v>
      </c>
      <c r="D607" s="6">
        <f t="shared" si="64"/>
        <v>5</v>
      </c>
      <c r="E607" s="6">
        <f t="shared" si="65"/>
        <v>2026</v>
      </c>
      <c r="F607" s="5" t="str">
        <f t="shared" si="66"/>
        <v>Clinic</v>
      </c>
      <c r="G607" s="5" t="str">
        <f>'Cleaned Data'!C607</f>
        <v>Clinic - General Consultation</v>
      </c>
      <c r="H607" s="5" t="str">
        <f t="shared" si="67"/>
        <v xml:space="preserve"> General Consultation</v>
      </c>
      <c r="I607" s="5" t="str">
        <f t="shared" si="68"/>
        <v>Vanderbijlpark</v>
      </c>
      <c r="J607" s="5" t="str">
        <f>'Cleaned Data'!D607</f>
        <v>Vanderbijlpark Home Affairs</v>
      </c>
      <c r="K607" s="5" t="str">
        <f>'Cleaned Data'!E607</f>
        <v>Tumelo Pretorius</v>
      </c>
      <c r="L607" s="6">
        <f>'Cleaned Data'!F607</f>
        <v>6710000000000</v>
      </c>
      <c r="M607" s="4">
        <f>'Cleaned Data'!G607</f>
        <v>24607</v>
      </c>
      <c r="N607" s="5" t="str">
        <f>'Cleaned Data'!H607</f>
        <v>Male</v>
      </c>
      <c r="O607" s="8" t="str">
        <f>'Cleaned Data'!I607</f>
        <v>078 322 2001</v>
      </c>
      <c r="P607" s="5" t="str">
        <f>'Cleaned Data'!J607</f>
        <v>Ward 11</v>
      </c>
      <c r="Q607" s="5" t="str">
        <f t="shared" si="69"/>
        <v>Formal Settlement</v>
      </c>
      <c r="R607" s="5" t="str">
        <f>'Cleaned Data'!K607</f>
        <v>None</v>
      </c>
      <c r="S607" s="5" t="str">
        <f>'Cleaned Data'!L607</f>
        <v>Complete</v>
      </c>
      <c r="T607" s="5" t="str">
        <f>'Cleaned Data'!M607</f>
        <v>Re-opened</v>
      </c>
      <c r="U607" s="5" t="str">
        <f>'Cleaned Data'!N607</f>
        <v>Q292</v>
      </c>
      <c r="V607" s="5" t="str">
        <f>'Cleaned Data'!O607</f>
        <v>Deon Meyer</v>
      </c>
      <c r="W607" s="4" t="str">
        <f>'Cleaned Data'!P607</f>
        <v>None</v>
      </c>
      <c r="X607" s="5" t="str">
        <f>'Cleaned Data'!Q607</f>
        <v>Applicant Did Not Bring Required Supporting Documents</v>
      </c>
    </row>
    <row r="608" spans="1:24" x14ac:dyDescent="0.3">
      <c r="A608" s="5" t="str">
        <f>'Cleaned Data'!A608</f>
        <v>CLN-000696</v>
      </c>
      <c r="B608" s="4">
        <f>'Cleaned Data'!B608</f>
        <v>46184</v>
      </c>
      <c r="C608" s="6">
        <f t="shared" si="63"/>
        <v>11</v>
      </c>
      <c r="D608" s="6">
        <f t="shared" si="64"/>
        <v>6</v>
      </c>
      <c r="E608" s="6">
        <f t="shared" si="65"/>
        <v>2026</v>
      </c>
      <c r="F608" s="5" t="str">
        <f t="shared" si="66"/>
        <v>Clinic</v>
      </c>
      <c r="G608" s="5" t="str">
        <f>'Cleaned Data'!C608</f>
        <v>Clinic - Chronic Medication Collection</v>
      </c>
      <c r="H608" s="5" t="str">
        <f t="shared" si="67"/>
        <v xml:space="preserve"> Chronic Medication Collection</v>
      </c>
      <c r="I608" s="5" t="str">
        <f t="shared" si="68"/>
        <v>Vanderbijlpark</v>
      </c>
      <c r="J608" s="5" t="str">
        <f>'Cleaned Data'!D608</f>
        <v>Vanderbijlpark Home Affairs</v>
      </c>
      <c r="K608" s="5" t="str">
        <f>'Cleaned Data'!E608</f>
        <v>Willem Radebe</v>
      </c>
      <c r="L608" s="6">
        <f>'Cleaned Data'!F608</f>
        <v>7210000000000</v>
      </c>
      <c r="M608" s="4">
        <f>'Cleaned Data'!G608</f>
        <v>26476</v>
      </c>
      <c r="N608" s="5" t="str">
        <f>'Cleaned Data'!H608</f>
        <v>Male</v>
      </c>
      <c r="O608" s="8" t="str">
        <f>'Cleaned Data'!I608</f>
        <v>074 228 0114</v>
      </c>
      <c r="P608" s="5" t="str">
        <f>'Cleaned Data'!J608</f>
        <v>Ward 3 (Informal Settlement)</v>
      </c>
      <c r="Q608" s="5" t="str">
        <f t="shared" si="69"/>
        <v>Informal Settlement</v>
      </c>
      <c r="R608" s="5" t="str">
        <f>'Cleaned Data'!K608</f>
        <v>None</v>
      </c>
      <c r="S608" s="5" t="str">
        <f>'Cleaned Data'!L608</f>
        <v>Complete</v>
      </c>
      <c r="T608" s="5" t="str">
        <f>'Cleaned Data'!M608</f>
        <v>Awaiting Documents</v>
      </c>
      <c r="U608" s="5" t="str">
        <f>'Cleaned Data'!N608</f>
        <v>Q184</v>
      </c>
      <c r="V608" s="5" t="str">
        <f>'Cleaned Data'!O608</f>
        <v>Chris Meyer</v>
      </c>
      <c r="W608" s="4" t="str">
        <f>'Cleaned Data'!P608</f>
        <v>None</v>
      </c>
      <c r="X608" s="5" t="str">
        <f>'Cleaned Data'!Q608</f>
        <v>Duplicate Application Found On System - Flagged</v>
      </c>
    </row>
    <row r="609" spans="1:24" x14ac:dyDescent="0.3">
      <c r="A609" s="5" t="str">
        <f>'Cleaned Data'!A609</f>
        <v>MUN-000048</v>
      </c>
      <c r="B609" s="4">
        <f>'Cleaned Data'!B609</f>
        <v>46022</v>
      </c>
      <c r="C609" s="6">
        <f t="shared" si="63"/>
        <v>31</v>
      </c>
      <c r="D609" s="6">
        <f t="shared" si="64"/>
        <v>12</v>
      </c>
      <c r="E609" s="6">
        <f t="shared" si="65"/>
        <v>2025</v>
      </c>
      <c r="F609" s="5" t="str">
        <f t="shared" si="66"/>
        <v>Municipal</v>
      </c>
      <c r="G609" s="5" t="str">
        <f>'Cleaned Data'!C609</f>
        <v>Municipal - Account Query</v>
      </c>
      <c r="H609" s="5" t="str">
        <f t="shared" si="67"/>
        <v xml:space="preserve"> Account Query</v>
      </c>
      <c r="I609" s="5" t="str">
        <f t="shared" si="68"/>
        <v>Three Rivers</v>
      </c>
      <c r="J609" s="5" t="str">
        <f>'Cleaned Data'!D609</f>
        <v>Three Rivers Clinic</v>
      </c>
      <c r="K609" s="5" t="str">
        <f>'Cleaned Data'!E609</f>
        <v>Willem Nkosi</v>
      </c>
      <c r="L609" s="6" t="str">
        <f>'Cleaned Data'!F609</f>
        <v>None</v>
      </c>
      <c r="M609" s="4">
        <f>'Cleaned Data'!G609</f>
        <v>36959</v>
      </c>
      <c r="N609" s="5" t="str">
        <f>'Cleaned Data'!H609</f>
        <v>Female</v>
      </c>
      <c r="O609" s="8" t="str">
        <f>'Cleaned Data'!I609</f>
        <v>077 341 4182</v>
      </c>
      <c r="P609" s="5" t="str">
        <f>'Cleaned Data'!J609</f>
        <v>Ward 11</v>
      </c>
      <c r="Q609" s="5" t="str">
        <f t="shared" si="69"/>
        <v>Formal Settlement</v>
      </c>
      <c r="R609" s="5" t="str">
        <f>'Cleaned Data'!K609</f>
        <v>None</v>
      </c>
      <c r="S609" s="5" t="str">
        <f>'Cleaned Data'!L609</f>
        <v>Under Review</v>
      </c>
      <c r="T609" s="5" t="str">
        <f>'Cleaned Data'!M609</f>
        <v>None</v>
      </c>
      <c r="U609" s="5" t="str">
        <f>'Cleaned Data'!N609</f>
        <v>Q208</v>
      </c>
      <c r="V609" s="5" t="str">
        <f>'Cleaned Data'!O609</f>
        <v>Zanele Mahlangu</v>
      </c>
      <c r="W609" s="4" t="str">
        <f>'Cleaned Data'!P609</f>
        <v>None</v>
      </c>
      <c r="X609" s="5" t="str">
        <f>'Cleaned Data'!Q609</f>
        <v>Grant Payment Query - Referred To Sassa Call Centre</v>
      </c>
    </row>
    <row r="610" spans="1:24" x14ac:dyDescent="0.3">
      <c r="A610" s="5" t="str">
        <f>'Cleaned Data'!A610</f>
        <v>MUN-000158</v>
      </c>
      <c r="B610" s="4">
        <f>'Cleaned Data'!B610</f>
        <v>46096</v>
      </c>
      <c r="C610" s="6">
        <f t="shared" si="63"/>
        <v>15</v>
      </c>
      <c r="D610" s="6">
        <f t="shared" si="64"/>
        <v>3</v>
      </c>
      <c r="E610" s="6">
        <f t="shared" si="65"/>
        <v>2026</v>
      </c>
      <c r="F610" s="5" t="str">
        <f t="shared" si="66"/>
        <v>Municipal</v>
      </c>
      <c r="G610" s="5" t="str">
        <f>'Cleaned Data'!C610</f>
        <v>Municipal - Service Request</v>
      </c>
      <c r="H610" s="5" t="str">
        <f t="shared" si="67"/>
        <v xml:space="preserve"> Service Request</v>
      </c>
      <c r="I610" s="5" t="str">
        <f t="shared" si="68"/>
        <v>Sasolburg</v>
      </c>
      <c r="J610" s="5" t="str">
        <f>'Cleaned Data'!D610</f>
        <v>Sasolburg Home Affairs</v>
      </c>
      <c r="K610" s="5" t="str">
        <f>'Cleaned Data'!E610</f>
        <v>Bongani Dlamini</v>
      </c>
      <c r="L610" s="6">
        <f>'Cleaned Data'!F610</f>
        <v>6000000000000</v>
      </c>
      <c r="M610" s="4">
        <f>'Cleaned Data'!G610</f>
        <v>22071</v>
      </c>
      <c r="N610" s="5" t="str">
        <f>'Cleaned Data'!H610</f>
        <v>Female</v>
      </c>
      <c r="O610" s="8" t="str">
        <f>'Cleaned Data'!I610</f>
        <v>066 791 4312</v>
      </c>
      <c r="P610" s="5" t="str">
        <f>'Cleaned Data'!J610</f>
        <v>Ward 13</v>
      </c>
      <c r="Q610" s="5" t="str">
        <f t="shared" si="69"/>
        <v>Formal Settlement</v>
      </c>
      <c r="R610" s="5" t="str">
        <f>'Cleaned Data'!K610</f>
        <v>None</v>
      </c>
      <c r="S610" s="5" t="str">
        <f>'Cleaned Data'!L610</f>
        <v>Approved</v>
      </c>
      <c r="T610" s="5" t="str">
        <f>'Cleaned Data'!M610</f>
        <v>Captured</v>
      </c>
      <c r="U610" s="5" t="str">
        <f>'Cleaned Data'!N610</f>
        <v>Q189</v>
      </c>
      <c r="V610" s="5" t="str">
        <f>'Cleaned Data'!O610</f>
        <v>Zanele Sithole</v>
      </c>
      <c r="W610" s="4" t="str">
        <f>'Cleaned Data'!P610</f>
        <v>None</v>
      </c>
      <c r="X610" s="5" t="str">
        <f>'Cleaned Data'!Q610</f>
        <v>Record Incomplete - Contact Number Illegible On Form</v>
      </c>
    </row>
    <row r="611" spans="1:24" x14ac:dyDescent="0.3">
      <c r="A611" s="5" t="str">
        <f>'Cleaned Data'!A611</f>
        <v>MUN-001055</v>
      </c>
      <c r="B611" s="4">
        <f>'Cleaned Data'!B611</f>
        <v>46273</v>
      </c>
      <c r="C611" s="6">
        <f t="shared" si="63"/>
        <v>8</v>
      </c>
      <c r="D611" s="6">
        <f t="shared" si="64"/>
        <v>9</v>
      </c>
      <c r="E611" s="6">
        <f t="shared" si="65"/>
        <v>2026</v>
      </c>
      <c r="F611" s="5" t="str">
        <f t="shared" si="66"/>
        <v>Municipal</v>
      </c>
      <c r="G611" s="5" t="str">
        <f>'Cleaned Data'!C611</f>
        <v>Municipal - Service Request</v>
      </c>
      <c r="H611" s="5" t="str">
        <f t="shared" si="67"/>
        <v xml:space="preserve"> Service Request</v>
      </c>
      <c r="I611" s="5" t="str">
        <f t="shared" si="68"/>
        <v>Emfuleni</v>
      </c>
      <c r="J611" s="5" t="str">
        <f>'Cleaned Data'!D611</f>
        <v>Emfuleni Municipal Office</v>
      </c>
      <c r="K611" s="5" t="str">
        <f>'Cleaned Data'!E611</f>
        <v>Nokuthula Radebe</v>
      </c>
      <c r="L611" s="6">
        <f>'Cleaned Data'!F611</f>
        <v>6800000000000</v>
      </c>
      <c r="M611" s="4">
        <f>'Cleaned Data'!G611</f>
        <v>25021</v>
      </c>
      <c r="N611" s="5" t="str">
        <f>'Cleaned Data'!H611</f>
        <v>Male</v>
      </c>
      <c r="O611" s="8" t="str">
        <f>'Cleaned Data'!I611</f>
        <v>083 938 0762</v>
      </c>
      <c r="P611" s="5" t="str">
        <f>'Cleaned Data'!J611</f>
        <v>Ward 23</v>
      </c>
      <c r="Q611" s="5" t="str">
        <f t="shared" si="69"/>
        <v>Formal Settlement</v>
      </c>
      <c r="R611" s="5" t="str">
        <f>'Cleaned Data'!K611</f>
        <v>None</v>
      </c>
      <c r="S611" s="5" t="str">
        <f>'Cleaned Data'!L611</f>
        <v>Approved</v>
      </c>
      <c r="T611" s="5" t="str">
        <f>'Cleaned Data'!M611</f>
        <v>Captured</v>
      </c>
      <c r="U611" s="5" t="str">
        <f>'Cleaned Data'!N611</f>
        <v>Q281</v>
      </c>
      <c r="V611" s="5" t="str">
        <f>'Cleaned Data'!O611</f>
        <v>Deon Swart</v>
      </c>
      <c r="W611" s="4" t="str">
        <f>'Cleaned Data'!P611</f>
        <v>None</v>
      </c>
      <c r="X611" s="5" t="str">
        <f>'Cleaned Data'!Q611</f>
        <v>Incorrect ID Number Provided Initially, Corrected</v>
      </c>
    </row>
    <row r="612" spans="1:24" x14ac:dyDescent="0.3">
      <c r="A612" s="5" t="str">
        <f>'Cleaned Data'!A612</f>
        <v>MUN-000668</v>
      </c>
      <c r="B612" s="4">
        <f>'Cleaned Data'!B612</f>
        <v>46131</v>
      </c>
      <c r="C612" s="6">
        <f t="shared" si="63"/>
        <v>19</v>
      </c>
      <c r="D612" s="6">
        <f t="shared" si="64"/>
        <v>4</v>
      </c>
      <c r="E612" s="6">
        <f t="shared" si="65"/>
        <v>2026</v>
      </c>
      <c r="F612" s="5" t="str">
        <f t="shared" si="66"/>
        <v>Municipal</v>
      </c>
      <c r="G612" s="5" t="str">
        <f>'Cleaned Data'!C612</f>
        <v>Municipal - Account Query</v>
      </c>
      <c r="H612" s="5" t="str">
        <f t="shared" si="67"/>
        <v xml:space="preserve"> Account Query</v>
      </c>
      <c r="I612" s="5" t="str">
        <f t="shared" si="68"/>
        <v>Vereeniging</v>
      </c>
      <c r="J612" s="5" t="str">
        <f>'Cleaned Data'!D612</f>
        <v>Vereeniging Home Affairs</v>
      </c>
      <c r="K612" s="5" t="str">
        <f>'Cleaned Data'!E612</f>
        <v>Grace Khumalo</v>
      </c>
      <c r="L612" s="6">
        <f>'Cleaned Data'!F612</f>
        <v>7210000000000</v>
      </c>
      <c r="M612" s="4">
        <f>'Cleaned Data'!G612</f>
        <v>26629</v>
      </c>
      <c r="N612" s="5" t="str">
        <f>'Cleaned Data'!H612</f>
        <v>Male</v>
      </c>
      <c r="O612" s="8" t="str">
        <f>'Cleaned Data'!I612</f>
        <v>070 152 4866</v>
      </c>
      <c r="P612" s="5" t="str">
        <f>'Cleaned Data'!J612</f>
        <v>Ward 5</v>
      </c>
      <c r="Q612" s="5" t="str">
        <f t="shared" si="69"/>
        <v>Formal Settlement</v>
      </c>
      <c r="R612" s="5" t="str">
        <f>'Cleaned Data'!K612</f>
        <v>None</v>
      </c>
      <c r="S612" s="5" t="str">
        <f>'Cleaned Data'!L612</f>
        <v>Under Review</v>
      </c>
      <c r="T612" s="5" t="str">
        <f>'Cleaned Data'!M612</f>
        <v>Resolved</v>
      </c>
      <c r="U612" s="5" t="str">
        <f>'Cleaned Data'!N612</f>
        <v>Q163</v>
      </c>
      <c r="V612" s="5" t="str">
        <f>'Cleaned Data'!O612</f>
        <v>Marius Meyer</v>
      </c>
      <c r="W612" s="4" t="str">
        <f>'Cleaned Data'!P612</f>
        <v>None</v>
      </c>
      <c r="X612" s="5" t="str">
        <f>'Cleaned Data'!Q612</f>
        <v>Record Incomplete - Contact Number Illegible On Form</v>
      </c>
    </row>
    <row r="613" spans="1:24" x14ac:dyDescent="0.3">
      <c r="A613" s="5" t="str">
        <f>'Cleaned Data'!A613</f>
        <v>CLN-000644</v>
      </c>
      <c r="B613" s="4">
        <f>'Cleaned Data'!B613</f>
        <v>46271</v>
      </c>
      <c r="C613" s="6">
        <f t="shared" si="63"/>
        <v>6</v>
      </c>
      <c r="D613" s="6">
        <f t="shared" si="64"/>
        <v>9</v>
      </c>
      <c r="E613" s="6">
        <f t="shared" si="65"/>
        <v>2026</v>
      </c>
      <c r="F613" s="5" t="str">
        <f t="shared" si="66"/>
        <v>Clinic</v>
      </c>
      <c r="G613" s="5" t="str">
        <f>'Cleaned Data'!C613</f>
        <v>Clinic - General Consultation</v>
      </c>
      <c r="H613" s="5" t="str">
        <f t="shared" si="67"/>
        <v xml:space="preserve"> General Consultation</v>
      </c>
      <c r="I613" s="5" t="str">
        <f t="shared" si="68"/>
        <v>Emfuleni</v>
      </c>
      <c r="J613" s="5" t="str">
        <f>'Cleaned Data'!D613</f>
        <v>Emfuleni Municipal Office</v>
      </c>
      <c r="K613" s="5" t="str">
        <f>'Cleaned Data'!E613</f>
        <v>Pieter Botha</v>
      </c>
      <c r="L613" s="6">
        <f>'Cleaned Data'!F613</f>
        <v>5410000000000</v>
      </c>
      <c r="M613" s="4">
        <f>'Cleaned Data'!G613</f>
        <v>19822</v>
      </c>
      <c r="N613" s="5" t="str">
        <f>'Cleaned Data'!H613</f>
        <v>Male</v>
      </c>
      <c r="O613" s="8" t="str">
        <f>'Cleaned Data'!I613</f>
        <v>078 493 3366</v>
      </c>
      <c r="P613" s="5" t="str">
        <f>'Cleaned Data'!J613</f>
        <v>Ward 23</v>
      </c>
      <c r="Q613" s="5" t="str">
        <f t="shared" si="69"/>
        <v>Formal Settlement</v>
      </c>
      <c r="R613" s="5" t="str">
        <f>'Cleaned Data'!K613</f>
        <v>None</v>
      </c>
      <c r="S613" s="5" t="str">
        <f>'Cleaned Data'!L613</f>
        <v>Approved</v>
      </c>
      <c r="T613" s="5" t="str">
        <f>'Cleaned Data'!M613</f>
        <v>Awaiting Documents</v>
      </c>
      <c r="U613" s="5" t="str">
        <f>'Cleaned Data'!N613</f>
        <v>Q149</v>
      </c>
      <c r="V613" s="5" t="str">
        <f>'Cleaned Data'!O613</f>
        <v>Andries Sithole</v>
      </c>
      <c r="W613" s="4" t="str">
        <f>'Cleaned Data'!P613</f>
        <v>None</v>
      </c>
      <c r="X613" s="5" t="str">
        <f>'Cleaned Data'!Q613</f>
        <v>Follow-Up Call Required To Confirm Banking Details</v>
      </c>
    </row>
    <row r="614" spans="1:24" x14ac:dyDescent="0.3">
      <c r="A614" s="5" t="str">
        <f>'Cleaned Data'!A614</f>
        <v>SASSA-000542</v>
      </c>
      <c r="B614" s="4">
        <f>'Cleaned Data'!B614</f>
        <v>46193</v>
      </c>
      <c r="C614" s="6">
        <f t="shared" si="63"/>
        <v>20</v>
      </c>
      <c r="D614" s="6">
        <f t="shared" si="64"/>
        <v>6</v>
      </c>
      <c r="E614" s="6">
        <f t="shared" si="65"/>
        <v>2026</v>
      </c>
      <c r="F614" s="5" t="str">
        <f t="shared" si="66"/>
        <v>SASSA</v>
      </c>
      <c r="G614" s="5" t="str">
        <f>'Cleaned Data'!C614</f>
        <v>SASSA - Grant Application</v>
      </c>
      <c r="H614" s="5" t="str">
        <f t="shared" si="67"/>
        <v xml:space="preserve"> Grant Application</v>
      </c>
      <c r="I614" s="5" t="str">
        <f t="shared" si="68"/>
        <v>Emfuleni</v>
      </c>
      <c r="J614" s="5" t="str">
        <f>'Cleaned Data'!D614</f>
        <v>Emfuleni Municipal Office</v>
      </c>
      <c r="K614" s="5" t="str">
        <f>'Cleaned Data'!E614</f>
        <v>Nomvula Nkosi</v>
      </c>
      <c r="L614" s="6">
        <f>'Cleaned Data'!F614</f>
        <v>6500000000000</v>
      </c>
      <c r="M614" s="4">
        <f>'Cleaned Data'!G614</f>
        <v>23822</v>
      </c>
      <c r="N614" s="5" t="str">
        <f>'Cleaned Data'!H614</f>
        <v>Male</v>
      </c>
      <c r="O614" s="8" t="str">
        <f>'Cleaned Data'!I614</f>
        <v>075 809 6720</v>
      </c>
      <c r="P614" s="5" t="str">
        <f>'Cleaned Data'!J614</f>
        <v>Ward 4</v>
      </c>
      <c r="Q614" s="5" t="str">
        <f t="shared" si="69"/>
        <v>Formal Settlement</v>
      </c>
      <c r="R614" s="5" t="str">
        <f>'Cleaned Data'!K614</f>
        <v>Social Relief of Distress (SRD)</v>
      </c>
      <c r="S614" s="5" t="str">
        <f>'Cleaned Data'!L614</f>
        <v>Under Review</v>
      </c>
      <c r="T614" s="5" t="str">
        <f>'Cleaned Data'!M614</f>
        <v>Captured</v>
      </c>
      <c r="U614" s="5" t="str">
        <f>'Cleaned Data'!N614</f>
        <v>Q027</v>
      </c>
      <c r="V614" s="5" t="str">
        <f>'Cleaned Data'!O614</f>
        <v>Deon Coetzee</v>
      </c>
      <c r="W614" s="4" t="str">
        <f>'Cleaned Data'!P614</f>
        <v>None</v>
      </c>
      <c r="X614" s="5" t="str">
        <f>'Cleaned Data'!Q614</f>
        <v>Incorrect ID Number Provided Initially, Corrected</v>
      </c>
    </row>
    <row r="615" spans="1:24" x14ac:dyDescent="0.3">
      <c r="A615" s="5" t="str">
        <f>'Cleaned Data'!A615</f>
        <v>SASSA-000383</v>
      </c>
      <c r="B615" s="4">
        <f>'Cleaned Data'!B615</f>
        <v>46251</v>
      </c>
      <c r="C615" s="6">
        <f t="shared" si="63"/>
        <v>17</v>
      </c>
      <c r="D615" s="6">
        <f t="shared" si="64"/>
        <v>8</v>
      </c>
      <c r="E615" s="6">
        <f t="shared" si="65"/>
        <v>2026</v>
      </c>
      <c r="F615" s="5" t="str">
        <f t="shared" si="66"/>
        <v>SASSA</v>
      </c>
      <c r="G615" s="5" t="str">
        <f>'Cleaned Data'!C615</f>
        <v>SASSA - Grant Status Enquiry</v>
      </c>
      <c r="H615" s="5" t="str">
        <f t="shared" si="67"/>
        <v xml:space="preserve"> Grant Status Enquiry</v>
      </c>
      <c r="I615" s="5" t="str">
        <f t="shared" si="68"/>
        <v>Sasolburg</v>
      </c>
      <c r="J615" s="5" t="str">
        <f>'Cleaned Data'!D615</f>
        <v>Sasolburg Home Affairs</v>
      </c>
      <c r="K615" s="5" t="str">
        <f>'Cleaned Data'!E615</f>
        <v>Nomvula Mahlangu</v>
      </c>
      <c r="L615" s="6">
        <f>'Cleaned Data'!F615</f>
        <v>6410000000000</v>
      </c>
      <c r="M615" s="4">
        <f>'Cleaned Data'!G615</f>
        <v>23538</v>
      </c>
      <c r="N615" s="5" t="str">
        <f>'Cleaned Data'!H615</f>
        <v>Male</v>
      </c>
      <c r="O615" s="8" t="str">
        <f>'Cleaned Data'!I615</f>
        <v>063 159 0456</v>
      </c>
      <c r="P615" s="5" t="str">
        <f>'Cleaned Data'!J615</f>
        <v>Ward 22</v>
      </c>
      <c r="Q615" s="5" t="str">
        <f t="shared" si="69"/>
        <v>Formal Settlement</v>
      </c>
      <c r="R615" s="5" t="str">
        <f>'Cleaned Data'!K615</f>
        <v>Disability Grant</v>
      </c>
      <c r="S615" s="5" t="str">
        <f>'Cleaned Data'!L615</f>
        <v>None</v>
      </c>
      <c r="T615" s="5" t="str">
        <f>'Cleaned Data'!M615</f>
        <v>Re-opened</v>
      </c>
      <c r="U615" s="5" t="str">
        <f>'Cleaned Data'!N615</f>
        <v>Q195</v>
      </c>
      <c r="V615" s="5" t="str">
        <f>'Cleaned Data'!O615</f>
        <v>Refilwe Nel</v>
      </c>
      <c r="W615" s="4" t="str">
        <f>'Cleaned Data'!P615</f>
        <v>None</v>
      </c>
      <c r="X615" s="5" t="str">
        <f>'Cleaned Data'!Q615</f>
        <v>Incorrect ID Number Provided Initially, Corrected</v>
      </c>
    </row>
    <row r="616" spans="1:24" x14ac:dyDescent="0.3">
      <c r="A616" s="5" t="str">
        <f>'Cleaned Data'!A616</f>
        <v>DHA-000219</v>
      </c>
      <c r="B616" s="4">
        <f>'Cleaned Data'!B616</f>
        <v>46129</v>
      </c>
      <c r="C616" s="6">
        <f t="shared" si="63"/>
        <v>17</v>
      </c>
      <c r="D616" s="6">
        <f t="shared" si="64"/>
        <v>4</v>
      </c>
      <c r="E616" s="6">
        <f t="shared" si="65"/>
        <v>2026</v>
      </c>
      <c r="F616" s="5" t="str">
        <f t="shared" si="66"/>
        <v>Home Affairs</v>
      </c>
      <c r="G616" s="5" t="str">
        <f>'Cleaned Data'!C616</f>
        <v>Home Affairs - ID Application</v>
      </c>
      <c r="H616" s="5" t="str">
        <f t="shared" si="67"/>
        <v xml:space="preserve"> ID Application</v>
      </c>
      <c r="I616" s="5" t="str">
        <f t="shared" si="68"/>
        <v>Three Rivers</v>
      </c>
      <c r="J616" s="5" t="str">
        <f>'Cleaned Data'!D616</f>
        <v>Three Rivers Clinic</v>
      </c>
      <c r="K616" s="5" t="str">
        <f>'Cleaned Data'!E616</f>
        <v>Mandla Van Der Merwe</v>
      </c>
      <c r="L616" s="6">
        <f>'Cleaned Data'!F616</f>
        <v>9300000000000</v>
      </c>
      <c r="M616" s="4">
        <f>'Cleaned Data'!G616</f>
        <v>34048</v>
      </c>
      <c r="N616" s="5" t="str">
        <f>'Cleaned Data'!H616</f>
        <v>Female</v>
      </c>
      <c r="O616" s="8" t="str">
        <f>'Cleaned Data'!I616</f>
        <v>083 136 1262</v>
      </c>
      <c r="P616" s="5" t="str">
        <f>'Cleaned Data'!J616</f>
        <v>Ward 8</v>
      </c>
      <c r="Q616" s="5" t="str">
        <f t="shared" si="69"/>
        <v>Formal Settlement</v>
      </c>
      <c r="R616" s="5" t="str">
        <f>'Cleaned Data'!K616</f>
        <v>None</v>
      </c>
      <c r="S616" s="5" t="str">
        <f>'Cleaned Data'!L616</f>
        <v>Under Review</v>
      </c>
      <c r="T616" s="5" t="str">
        <f>'Cleaned Data'!M616</f>
        <v>Captured</v>
      </c>
      <c r="U616" s="5" t="str">
        <f>'Cleaned Data'!N616</f>
        <v>Q183</v>
      </c>
      <c r="V616" s="5" t="str">
        <f>'Cleaned Data'!O616</f>
        <v>Chris Coetzee</v>
      </c>
      <c r="W616" s="4" t="str">
        <f>'Cleaned Data'!P616</f>
        <v>None</v>
      </c>
      <c r="X616" s="5" t="str">
        <f>'Cleaned Data'!Q616</f>
        <v>System Offline - Captured Manually, Will Upload Later</v>
      </c>
    </row>
    <row r="617" spans="1:24" x14ac:dyDescent="0.3">
      <c r="A617" s="5" t="str">
        <f>'Cleaned Data'!A617</f>
        <v>SASSA-000958</v>
      </c>
      <c r="B617" s="4">
        <f>'Cleaned Data'!B617</f>
        <v>46172</v>
      </c>
      <c r="C617" s="6">
        <f t="shared" si="63"/>
        <v>30</v>
      </c>
      <c r="D617" s="6">
        <f t="shared" si="64"/>
        <v>5</v>
      </c>
      <c r="E617" s="6">
        <f t="shared" si="65"/>
        <v>2026</v>
      </c>
      <c r="F617" s="5" t="str">
        <f t="shared" si="66"/>
        <v>SASSA</v>
      </c>
      <c r="G617" s="5" t="str">
        <f>'Cleaned Data'!C617</f>
        <v>SASSA - Grant Application</v>
      </c>
      <c r="H617" s="5" t="str">
        <f t="shared" si="67"/>
        <v xml:space="preserve"> Grant Application</v>
      </c>
      <c r="I617" s="5" t="str">
        <f t="shared" si="68"/>
        <v>Emfuleni</v>
      </c>
      <c r="J617" s="5" t="str">
        <f>'Cleaned Data'!D617</f>
        <v>Emfuleni Municipal Office</v>
      </c>
      <c r="K617" s="5" t="str">
        <f>'Cleaned Data'!E617</f>
        <v>None</v>
      </c>
      <c r="L617" s="6">
        <f>'Cleaned Data'!F617</f>
        <v>8710000000000</v>
      </c>
      <c r="M617" s="4">
        <f>'Cleaned Data'!G617</f>
        <v>31996</v>
      </c>
      <c r="N617" s="5" t="str">
        <f>'Cleaned Data'!H617</f>
        <v>Male</v>
      </c>
      <c r="O617" s="8" t="str">
        <f>'Cleaned Data'!I617</f>
        <v>065 338 6009</v>
      </c>
      <c r="P617" s="5" t="str">
        <f>'Cleaned Data'!J617</f>
        <v>Ward 8</v>
      </c>
      <c r="Q617" s="5" t="str">
        <f t="shared" si="69"/>
        <v>Formal Settlement</v>
      </c>
      <c r="R617" s="5" t="str">
        <f>'Cleaned Data'!K617</f>
        <v>Care Dependency Grant</v>
      </c>
      <c r="S617" s="5" t="str">
        <f>'Cleaned Data'!L617</f>
        <v>Complete</v>
      </c>
      <c r="T617" s="5" t="str">
        <f>'Cleaned Data'!M617</f>
        <v>Awaiting Documents</v>
      </c>
      <c r="U617" s="5" t="str">
        <f>'Cleaned Data'!N617</f>
        <v>Q041</v>
      </c>
      <c r="V617" s="5" t="str">
        <f>'Cleaned Data'!O617</f>
        <v>Chris Khumalo</v>
      </c>
      <c r="W617" s="4" t="str">
        <f>'Cleaned Data'!P617</f>
        <v>None</v>
      </c>
      <c r="X617" s="5" t="str">
        <f>'Cleaned Data'!Q617</f>
        <v>Biometric Capture Failed, Rescheduled</v>
      </c>
    </row>
    <row r="618" spans="1:24" x14ac:dyDescent="0.3">
      <c r="A618" s="5" t="str">
        <f>'Cleaned Data'!A618</f>
        <v>DHA-000913</v>
      </c>
      <c r="B618" s="4">
        <f>'Cleaned Data'!B618</f>
        <v>46112</v>
      </c>
      <c r="C618" s="6">
        <f t="shared" si="63"/>
        <v>31</v>
      </c>
      <c r="D618" s="6">
        <f t="shared" si="64"/>
        <v>3</v>
      </c>
      <c r="E618" s="6">
        <f t="shared" si="65"/>
        <v>2026</v>
      </c>
      <c r="F618" s="5" t="str">
        <f t="shared" si="66"/>
        <v>Home Affairs</v>
      </c>
      <c r="G618" s="5" t="str">
        <f>'Cleaned Data'!C618</f>
        <v>Home Affairs - Birth Certificate</v>
      </c>
      <c r="H618" s="5" t="str">
        <f t="shared" si="67"/>
        <v xml:space="preserve"> Birth Certificate</v>
      </c>
      <c r="I618" s="5" t="str">
        <f t="shared" si="68"/>
        <v>Evaton</v>
      </c>
      <c r="J618" s="5" t="str">
        <f>'Cleaned Data'!D618</f>
        <v>Evaton Sassa Office</v>
      </c>
      <c r="K618" s="5" t="str">
        <f>'Cleaned Data'!E618</f>
        <v>Marie Van Der Merwe</v>
      </c>
      <c r="L618" s="6">
        <f>'Cleaned Data'!F618</f>
        <v>7310000000000</v>
      </c>
      <c r="M618" s="4">
        <f>'Cleaned Data'!G618</f>
        <v>26810</v>
      </c>
      <c r="N618" s="5" t="str">
        <f>'Cleaned Data'!H618</f>
        <v>Female</v>
      </c>
      <c r="O618" s="8" t="str">
        <f>'Cleaned Data'!I618</f>
        <v>066 434 4682</v>
      </c>
      <c r="P618" s="5" t="str">
        <f>'Cleaned Data'!J618</f>
        <v>Ward 16</v>
      </c>
      <c r="Q618" s="5" t="str">
        <f t="shared" si="69"/>
        <v>Formal Settlement</v>
      </c>
      <c r="R618" s="5" t="str">
        <f>'Cleaned Data'!K618</f>
        <v>None</v>
      </c>
      <c r="S618" s="5" t="str">
        <f>'Cleaned Data'!L618</f>
        <v>Approved</v>
      </c>
      <c r="T618" s="5" t="str">
        <f>'Cleaned Data'!M618</f>
        <v>Escalated</v>
      </c>
      <c r="U618" s="5" t="str">
        <f>'Cleaned Data'!N618</f>
        <v>Q020</v>
      </c>
      <c r="V618" s="5" t="str">
        <f>'Cleaned Data'!O618</f>
        <v>None</v>
      </c>
      <c r="W618" s="4" t="str">
        <f>'Cleaned Data'!P618</f>
        <v>None</v>
      </c>
      <c r="X618" s="5" t="str">
        <f>'Cleaned Data'!Q618</f>
        <v>Applicant Is A Minor, Guardian Present And Documented</v>
      </c>
    </row>
    <row r="619" spans="1:24" x14ac:dyDescent="0.3">
      <c r="A619" s="5" t="str">
        <f>'Cleaned Data'!A619</f>
        <v>MUN-000091</v>
      </c>
      <c r="B619" s="4">
        <f>'Cleaned Data'!B619</f>
        <v>46204</v>
      </c>
      <c r="C619" s="6">
        <f t="shared" si="63"/>
        <v>1</v>
      </c>
      <c r="D619" s="6">
        <f t="shared" si="64"/>
        <v>7</v>
      </c>
      <c r="E619" s="6">
        <f t="shared" si="65"/>
        <v>2026</v>
      </c>
      <c r="F619" s="5" t="str">
        <f t="shared" si="66"/>
        <v>Municipal</v>
      </c>
      <c r="G619" s="5" t="str">
        <f>'Cleaned Data'!C619</f>
        <v>Municipal - Service Request</v>
      </c>
      <c r="H619" s="5" t="str">
        <f t="shared" si="67"/>
        <v xml:space="preserve"> Service Request</v>
      </c>
      <c r="I619" s="5" t="str">
        <f t="shared" si="68"/>
        <v>Vereeniging</v>
      </c>
      <c r="J619" s="5" t="str">
        <f>'Cleaned Data'!D619</f>
        <v>Vereeniging Home Affairs</v>
      </c>
      <c r="K619" s="5" t="str">
        <f>'Cleaned Data'!E619</f>
        <v>Kagiso Mokgadi</v>
      </c>
      <c r="L619" s="6">
        <f>'Cleaned Data'!F619</f>
        <v>7110000000000</v>
      </c>
      <c r="M619" s="4">
        <f>'Cleaned Data'!G619</f>
        <v>26135</v>
      </c>
      <c r="N619" s="5" t="str">
        <f>'Cleaned Data'!H619</f>
        <v>Female</v>
      </c>
      <c r="O619" s="8" t="str">
        <f>'Cleaned Data'!I619</f>
        <v>None</v>
      </c>
      <c r="P619" s="5" t="str">
        <f>'Cleaned Data'!J619</f>
        <v>Ward 14</v>
      </c>
      <c r="Q619" s="5" t="str">
        <f t="shared" si="69"/>
        <v>Formal Settlement</v>
      </c>
      <c r="R619" s="5" t="str">
        <f>'Cleaned Data'!K619</f>
        <v>None</v>
      </c>
      <c r="S619" s="5" t="str">
        <f>'Cleaned Data'!L619</f>
        <v>Under Review</v>
      </c>
      <c r="T619" s="5" t="str">
        <f>'Cleaned Data'!M619</f>
        <v>Captured</v>
      </c>
      <c r="U619" s="5" t="str">
        <f>'Cleaned Data'!N619</f>
        <v>Q209</v>
      </c>
      <c r="V619" s="5" t="str">
        <f>'Cleaned Data'!O619</f>
        <v>Deon Sithole</v>
      </c>
      <c r="W619" s="4" t="str">
        <f>'Cleaned Data'!P619</f>
        <v>None</v>
      </c>
      <c r="X619" s="5" t="str">
        <f>'Cleaned Data'!Q619</f>
        <v>Applicant Did Not Bring Required Supporting Documents</v>
      </c>
    </row>
    <row r="620" spans="1:24" x14ac:dyDescent="0.3">
      <c r="A620" s="5" t="str">
        <f>'Cleaned Data'!A620</f>
        <v>SASSA-000725</v>
      </c>
      <c r="B620" s="4">
        <f>'Cleaned Data'!B620</f>
        <v>46003</v>
      </c>
      <c r="C620" s="6">
        <f t="shared" si="63"/>
        <v>12</v>
      </c>
      <c r="D620" s="6">
        <f t="shared" si="64"/>
        <v>12</v>
      </c>
      <c r="E620" s="6">
        <f t="shared" si="65"/>
        <v>2025</v>
      </c>
      <c r="F620" s="5" t="str">
        <f t="shared" si="66"/>
        <v>SASSA</v>
      </c>
      <c r="G620" s="5" t="str">
        <f>'Cleaned Data'!C620</f>
        <v>SASSA - Grant Application</v>
      </c>
      <c r="H620" s="5" t="str">
        <f t="shared" si="67"/>
        <v xml:space="preserve"> Grant Application</v>
      </c>
      <c r="I620" s="5" t="str">
        <f t="shared" si="68"/>
        <v>Vereeniging</v>
      </c>
      <c r="J620" s="5" t="str">
        <f>'Cleaned Data'!D620</f>
        <v>Vereeniging Home Affairs</v>
      </c>
      <c r="K620" s="5" t="str">
        <f>'Cleaned Data'!E620</f>
        <v>Elizabeth Pretorius</v>
      </c>
      <c r="L620" s="6">
        <f>'Cleaned Data'!F620</f>
        <v>6710000000000</v>
      </c>
      <c r="M620" s="4">
        <f>'Cleaned Data'!G620</f>
        <v>24774</v>
      </c>
      <c r="N620" s="5" t="str">
        <f>'Cleaned Data'!H620</f>
        <v>Female</v>
      </c>
      <c r="O620" s="8" t="str">
        <f>'Cleaned Data'!I620</f>
        <v>065 228 8897</v>
      </c>
      <c r="P620" s="5" t="str">
        <f>'Cleaned Data'!J620</f>
        <v>Ward 21</v>
      </c>
      <c r="Q620" s="5" t="str">
        <f t="shared" si="69"/>
        <v>Formal Settlement</v>
      </c>
      <c r="R620" s="5" t="str">
        <f>'Cleaned Data'!K620</f>
        <v>Care Dependency Grant</v>
      </c>
      <c r="S620" s="5" t="str">
        <f>'Cleaned Data'!L620</f>
        <v>Complete</v>
      </c>
      <c r="T620" s="5" t="str">
        <f>'Cleaned Data'!M620</f>
        <v>Re-opened</v>
      </c>
      <c r="U620" s="5" t="str">
        <f>'Cleaned Data'!N620</f>
        <v>Q248</v>
      </c>
      <c r="V620" s="5" t="str">
        <f>'Cleaned Data'!O620</f>
        <v>Andries Mahlangu</v>
      </c>
      <c r="W620" s="4" t="str">
        <f>'Cleaned Data'!P620</f>
        <v>None</v>
      </c>
      <c r="X620" s="5" t="str">
        <f>'Cleaned Data'!Q620</f>
        <v>Applicant Referred To Social Worker</v>
      </c>
    </row>
    <row r="621" spans="1:24" x14ac:dyDescent="0.3">
      <c r="A621" s="5" t="str">
        <f>'Cleaned Data'!A621</f>
        <v>CLN-000823</v>
      </c>
      <c r="B621" s="4">
        <f>'Cleaned Data'!B621</f>
        <v>46098</v>
      </c>
      <c r="C621" s="6">
        <f t="shared" si="63"/>
        <v>17</v>
      </c>
      <c r="D621" s="6">
        <f t="shared" si="64"/>
        <v>3</v>
      </c>
      <c r="E621" s="6">
        <f t="shared" si="65"/>
        <v>2026</v>
      </c>
      <c r="F621" s="5" t="str">
        <f t="shared" si="66"/>
        <v>Clinic</v>
      </c>
      <c r="G621" s="5" t="str">
        <f>'Cleaned Data'!C621</f>
        <v>Clinic - Immunisation</v>
      </c>
      <c r="H621" s="5" t="str">
        <f t="shared" si="67"/>
        <v xml:space="preserve"> Immunisation</v>
      </c>
      <c r="I621" s="5" t="str">
        <f t="shared" si="68"/>
        <v>Evaton</v>
      </c>
      <c r="J621" s="5" t="str">
        <f>'Cleaned Data'!D621</f>
        <v>Evaton Sassa Office</v>
      </c>
      <c r="K621" s="5" t="str">
        <f>'Cleaned Data'!E621</f>
        <v>Kagiso Van Der Merwe</v>
      </c>
      <c r="L621" s="6">
        <f>'Cleaned Data'!F621</f>
        <v>2410000000000</v>
      </c>
      <c r="M621" s="4">
        <f>'Cleaned Data'!G621</f>
        <v>45562</v>
      </c>
      <c r="N621" s="5" t="str">
        <f>'Cleaned Data'!H621</f>
        <v>Female</v>
      </c>
      <c r="O621" s="8" t="str">
        <f>'Cleaned Data'!I621</f>
        <v>None</v>
      </c>
      <c r="P621" s="5" t="str">
        <f>'Cleaned Data'!J621</f>
        <v>Ward 23</v>
      </c>
      <c r="Q621" s="5" t="str">
        <f t="shared" si="69"/>
        <v>Formal Settlement</v>
      </c>
      <c r="R621" s="5" t="str">
        <f>'Cleaned Data'!K621</f>
        <v>None</v>
      </c>
      <c r="S621" s="5" t="str">
        <f>'Cleaned Data'!L621</f>
        <v>Incomplete - Missing ID Copy</v>
      </c>
      <c r="T621" s="5" t="str">
        <f>'Cleaned Data'!M621</f>
        <v>Awaiting Documents</v>
      </c>
      <c r="U621" s="5" t="str">
        <f>'Cleaned Data'!N621</f>
        <v>Q149</v>
      </c>
      <c r="V621" s="5" t="str">
        <f>'Cleaned Data'!O621</f>
        <v>Zanele Mahlangu</v>
      </c>
      <c r="W621" s="4" t="str">
        <f>'Cleaned Data'!P621</f>
        <v>None</v>
      </c>
      <c r="X621" s="5" t="str">
        <f>'Cleaned Data'!Q621</f>
        <v>Applicant Referred To Social Worker</v>
      </c>
    </row>
    <row r="622" spans="1:24" x14ac:dyDescent="0.3">
      <c r="A622" s="5" t="str">
        <f>'Cleaned Data'!A622</f>
        <v>CLN-000055</v>
      </c>
      <c r="B622" s="4">
        <f>'Cleaned Data'!B622</f>
        <v>46281</v>
      </c>
      <c r="C622" s="6">
        <f t="shared" si="63"/>
        <v>16</v>
      </c>
      <c r="D622" s="6">
        <f t="shared" si="64"/>
        <v>9</v>
      </c>
      <c r="E622" s="6">
        <f t="shared" si="65"/>
        <v>2026</v>
      </c>
      <c r="F622" s="5" t="str">
        <f t="shared" si="66"/>
        <v>Clinic</v>
      </c>
      <c r="G622" s="5" t="str">
        <f>'Cleaned Data'!C622</f>
        <v>Clinic - General Consultation</v>
      </c>
      <c r="H622" s="5" t="str">
        <f t="shared" si="67"/>
        <v xml:space="preserve"> General Consultation</v>
      </c>
      <c r="I622" s="5" t="str">
        <f t="shared" si="68"/>
        <v>Evaton</v>
      </c>
      <c r="J622" s="5" t="str">
        <f>'Cleaned Data'!D622</f>
        <v>Evaton Sassa Office</v>
      </c>
      <c r="K622" s="5" t="str">
        <f>'Cleaned Data'!E622</f>
        <v>Johannes Radebe</v>
      </c>
      <c r="L622" s="6">
        <f>'Cleaned Data'!F622</f>
        <v>8710000000000</v>
      </c>
      <c r="M622" s="4">
        <f>'Cleaned Data'!G622</f>
        <v>31974</v>
      </c>
      <c r="N622" s="5" t="str">
        <f>'Cleaned Data'!H622</f>
        <v>Male</v>
      </c>
      <c r="O622" s="8" t="str">
        <f>'Cleaned Data'!I622</f>
        <v>None</v>
      </c>
      <c r="P622" s="5" t="str">
        <f>'Cleaned Data'!J622</f>
        <v>Ward 11</v>
      </c>
      <c r="Q622" s="5" t="str">
        <f t="shared" si="69"/>
        <v>Formal Settlement</v>
      </c>
      <c r="R622" s="5" t="str">
        <f>'Cleaned Data'!K622</f>
        <v>None</v>
      </c>
      <c r="S622" s="5" t="str">
        <f>'Cleaned Data'!L622</f>
        <v>Pending Verification</v>
      </c>
      <c r="T622" s="5" t="str">
        <f>'Cleaned Data'!M622</f>
        <v>Resolved</v>
      </c>
      <c r="U622" s="5" t="str">
        <f>'Cleaned Data'!N622</f>
        <v>Q123</v>
      </c>
      <c r="V622" s="5" t="str">
        <f>'Cleaned Data'!O622</f>
        <v>Palesa Meyer</v>
      </c>
      <c r="W622" s="4">
        <f>'Cleaned Data'!P622</f>
        <v>46310</v>
      </c>
      <c r="X622" s="5" t="str">
        <f>'Cleaned Data'!Q622</f>
        <v>Grant Payment Query - Referred To Sassa Call Centre</v>
      </c>
    </row>
    <row r="623" spans="1:24" x14ac:dyDescent="0.3">
      <c r="A623" s="5" t="str">
        <f>'Cleaned Data'!A623</f>
        <v>DHA-000889</v>
      </c>
      <c r="B623" s="4">
        <f>'Cleaned Data'!B623</f>
        <v>45998</v>
      </c>
      <c r="C623" s="6">
        <f t="shared" si="63"/>
        <v>7</v>
      </c>
      <c r="D623" s="6">
        <f t="shared" si="64"/>
        <v>12</v>
      </c>
      <c r="E623" s="6">
        <f t="shared" si="65"/>
        <v>2025</v>
      </c>
      <c r="F623" s="5" t="str">
        <f t="shared" si="66"/>
        <v>Home Affairs</v>
      </c>
      <c r="G623" s="5" t="str">
        <f>'Cleaned Data'!C623</f>
        <v>Home Affairs - ID Application</v>
      </c>
      <c r="H623" s="5" t="str">
        <f t="shared" si="67"/>
        <v xml:space="preserve"> ID Application</v>
      </c>
      <c r="I623" s="5" t="str">
        <f t="shared" si="68"/>
        <v>Emfuleni</v>
      </c>
      <c r="J623" s="5" t="str">
        <f>'Cleaned Data'!D623</f>
        <v>Emfuleni Municipal Office</v>
      </c>
      <c r="K623" s="5" t="str">
        <f>'Cleaned Data'!E623</f>
        <v>None</v>
      </c>
      <c r="L623" s="6">
        <f>'Cleaned Data'!F623</f>
        <v>8610000000000</v>
      </c>
      <c r="M623" s="4">
        <f>'Cleaned Data'!G623</f>
        <v>31742</v>
      </c>
      <c r="N623" s="5" t="str">
        <f>'Cleaned Data'!H623</f>
        <v>Female</v>
      </c>
      <c r="O623" s="8" t="str">
        <f>'Cleaned Data'!I623</f>
        <v>None</v>
      </c>
      <c r="P623" s="5" t="str">
        <f>'Cleaned Data'!J623</f>
        <v>Ward 17</v>
      </c>
      <c r="Q623" s="5" t="str">
        <f t="shared" si="69"/>
        <v>Formal Settlement</v>
      </c>
      <c r="R623" s="5" t="str">
        <f>'Cleaned Data'!K623</f>
        <v>None</v>
      </c>
      <c r="S623" s="5" t="str">
        <f>'Cleaned Data'!L623</f>
        <v>Incomplete - Missing Proof Of Residence</v>
      </c>
      <c r="T623" s="5" t="str">
        <f>'Cleaned Data'!M623</f>
        <v>Re-opened</v>
      </c>
      <c r="U623" s="5" t="str">
        <f>'Cleaned Data'!N623</f>
        <v>Q132</v>
      </c>
      <c r="V623" s="5" t="str">
        <f>'Cleaned Data'!O623</f>
        <v>Refilwe Swart</v>
      </c>
      <c r="W623" s="4" t="str">
        <f>'Cleaned Data'!P623</f>
        <v>None</v>
      </c>
      <c r="X623" s="5" t="str">
        <f>'Cleaned Data'!Q623</f>
        <v>Follow-Up Call Required To Confirm Banking Details</v>
      </c>
    </row>
    <row r="624" spans="1:24" x14ac:dyDescent="0.3">
      <c r="A624" s="5" t="str">
        <f>'Cleaned Data'!A624</f>
        <v>CLN-000458</v>
      </c>
      <c r="B624" s="4">
        <f>'Cleaned Data'!B624</f>
        <v>46217</v>
      </c>
      <c r="C624" s="6">
        <f t="shared" si="63"/>
        <v>14</v>
      </c>
      <c r="D624" s="6">
        <f t="shared" si="64"/>
        <v>7</v>
      </c>
      <c r="E624" s="6">
        <f t="shared" si="65"/>
        <v>2026</v>
      </c>
      <c r="F624" s="5" t="str">
        <f t="shared" si="66"/>
        <v>Clinic</v>
      </c>
      <c r="G624" s="5" t="str">
        <f>'Cleaned Data'!C624</f>
        <v>Clinic - Chronic Medication Collection</v>
      </c>
      <c r="H624" s="5" t="str">
        <f t="shared" si="67"/>
        <v xml:space="preserve"> Chronic Medication Collection</v>
      </c>
      <c r="I624" s="5" t="str">
        <f t="shared" si="68"/>
        <v>Emfuleni</v>
      </c>
      <c r="J624" s="5" t="str">
        <f>'Cleaned Data'!D624</f>
        <v>Emfuleni Municipal Office</v>
      </c>
      <c r="K624" s="5" t="str">
        <f>'Cleaned Data'!E624</f>
        <v>Sizwe Khumalo</v>
      </c>
      <c r="L624" s="6" t="str">
        <f>'Cleaned Data'!F624</f>
        <v>ID not provided</v>
      </c>
      <c r="M624" s="4">
        <f>'Cleaned Data'!G624</f>
        <v>27256</v>
      </c>
      <c r="N624" s="5" t="str">
        <f>'Cleaned Data'!H624</f>
        <v>Male</v>
      </c>
      <c r="O624" s="8" t="str">
        <f>'Cleaned Data'!I624</f>
        <v>070 762 9701</v>
      </c>
      <c r="P624" s="5" t="str">
        <f>'Cleaned Data'!J624</f>
        <v>Ward 19</v>
      </c>
      <c r="Q624" s="5" t="str">
        <f t="shared" si="69"/>
        <v>Formal Settlement</v>
      </c>
      <c r="R624" s="5" t="str">
        <f>'Cleaned Data'!K624</f>
        <v>None</v>
      </c>
      <c r="S624" s="5" t="str">
        <f>'Cleaned Data'!L624</f>
        <v>Awaiting Home Affairs Confirmation</v>
      </c>
      <c r="T624" s="5" t="str">
        <f>'Cleaned Data'!M624</f>
        <v>Escalated</v>
      </c>
      <c r="U624" s="5" t="str">
        <f>'Cleaned Data'!N624</f>
        <v>Q168</v>
      </c>
      <c r="V624" s="5" t="str">
        <f>'Cleaned Data'!O624</f>
        <v>Werner Sithole</v>
      </c>
      <c r="W624" s="4">
        <f>'Cleaned Data'!P624</f>
        <v>46334</v>
      </c>
      <c r="X624" s="5" t="str">
        <f>'Cleaned Data'!Q624</f>
        <v>Applicant Referred To Social Worker</v>
      </c>
    </row>
    <row r="625" spans="1:24" x14ac:dyDescent="0.3">
      <c r="A625" s="5" t="str">
        <f>'Cleaned Data'!A625</f>
        <v>MUN-000615</v>
      </c>
      <c r="B625" s="4">
        <f>'Cleaned Data'!B625</f>
        <v>46022</v>
      </c>
      <c r="C625" s="6">
        <f t="shared" si="63"/>
        <v>31</v>
      </c>
      <c r="D625" s="6">
        <f t="shared" si="64"/>
        <v>12</v>
      </c>
      <c r="E625" s="6">
        <f t="shared" si="65"/>
        <v>2025</v>
      </c>
      <c r="F625" s="5" t="str">
        <f t="shared" si="66"/>
        <v>Municipal</v>
      </c>
      <c r="G625" s="5" t="str">
        <f>'Cleaned Data'!C625</f>
        <v>Municipal - Account Query</v>
      </c>
      <c r="H625" s="5" t="str">
        <f t="shared" si="67"/>
        <v xml:space="preserve"> Account Query</v>
      </c>
      <c r="I625" s="5" t="str">
        <f t="shared" si="68"/>
        <v>Emfuleni</v>
      </c>
      <c r="J625" s="5" t="str">
        <f>'Cleaned Data'!D625</f>
        <v>Emfuleni Municipal Office</v>
      </c>
      <c r="K625" s="5" t="str">
        <f>'Cleaned Data'!E625</f>
        <v>Sipho Mahlangu</v>
      </c>
      <c r="L625" s="6">
        <f>'Cleaned Data'!F625</f>
        <v>7010000000000</v>
      </c>
      <c r="M625" s="4">
        <f>'Cleaned Data'!G625</f>
        <v>25812</v>
      </c>
      <c r="N625" s="5" t="str">
        <f>'Cleaned Data'!H625</f>
        <v>Male</v>
      </c>
      <c r="O625" s="8" t="str">
        <f>'Cleaned Data'!I625</f>
        <v>083 577 9986</v>
      </c>
      <c r="P625" s="5" t="str">
        <f>'Cleaned Data'!J625</f>
        <v>None</v>
      </c>
      <c r="Q625" s="5" t="str">
        <f t="shared" si="69"/>
        <v>Formal Settlement</v>
      </c>
      <c r="R625" s="5" t="str">
        <f>'Cleaned Data'!K625</f>
        <v>None</v>
      </c>
      <c r="S625" s="5" t="str">
        <f>'Cleaned Data'!L625</f>
        <v>None</v>
      </c>
      <c r="T625" s="5" t="str">
        <f>'Cleaned Data'!M625</f>
        <v>Captured</v>
      </c>
      <c r="U625" s="5" t="str">
        <f>'Cleaned Data'!N625</f>
        <v>Q020</v>
      </c>
      <c r="V625" s="5" t="str">
        <f>'Cleaned Data'!O625</f>
        <v>Busisiwe Mahlangu</v>
      </c>
      <c r="W625" s="4" t="str">
        <f>'Cleaned Data'!P625</f>
        <v>None</v>
      </c>
      <c r="X625" s="5" t="str">
        <f>'Cleaned Data'!Q625</f>
        <v>Client To Return With Proof Of Residence</v>
      </c>
    </row>
    <row r="626" spans="1:24" x14ac:dyDescent="0.3">
      <c r="A626" s="5" t="str">
        <f>'Cleaned Data'!A626</f>
        <v>SASSA-001014</v>
      </c>
      <c r="B626" s="4">
        <f>'Cleaned Data'!B626</f>
        <v>46196</v>
      </c>
      <c r="C626" s="6">
        <f t="shared" si="63"/>
        <v>23</v>
      </c>
      <c r="D626" s="6">
        <f t="shared" si="64"/>
        <v>6</v>
      </c>
      <c r="E626" s="6">
        <f t="shared" si="65"/>
        <v>2026</v>
      </c>
      <c r="F626" s="5" t="str">
        <f t="shared" si="66"/>
        <v>SASSA</v>
      </c>
      <c r="G626" s="5" t="str">
        <f>'Cleaned Data'!C626</f>
        <v>SASSA - Grant Status Enquiry</v>
      </c>
      <c r="H626" s="5" t="str">
        <f t="shared" si="67"/>
        <v xml:space="preserve"> Grant Status Enquiry</v>
      </c>
      <c r="I626" s="5" t="str">
        <f t="shared" si="68"/>
        <v>Vanderbijlpark</v>
      </c>
      <c r="J626" s="5" t="str">
        <f>'Cleaned Data'!D626</f>
        <v>Vanderbijlpark Home Affairs</v>
      </c>
      <c r="K626" s="5" t="str">
        <f>'Cleaned Data'!E626</f>
        <v>Anna Dlamini</v>
      </c>
      <c r="L626" s="6" t="str">
        <f>'Cleaned Data'!F626</f>
        <v>ID not provided</v>
      </c>
      <c r="M626" s="4" t="str">
        <f>'Cleaned Data'!G626</f>
        <v>None</v>
      </c>
      <c r="N626" s="5" t="str">
        <f>'Cleaned Data'!H626</f>
        <v>Male</v>
      </c>
      <c r="O626" s="8" t="str">
        <f>'Cleaned Data'!I626</f>
        <v>None</v>
      </c>
      <c r="P626" s="5" t="str">
        <f>'Cleaned Data'!J626</f>
        <v>Ward 10</v>
      </c>
      <c r="Q626" s="5" t="str">
        <f t="shared" si="69"/>
        <v>Formal Settlement</v>
      </c>
      <c r="R626" s="5" t="str">
        <f>'Cleaned Data'!K626</f>
        <v>Social Relief of Distress (SRD)</v>
      </c>
      <c r="S626" s="5" t="str">
        <f>'Cleaned Data'!L626</f>
        <v>Approved</v>
      </c>
      <c r="T626" s="5" t="str">
        <f>'Cleaned Data'!M626</f>
        <v>Closed</v>
      </c>
      <c r="U626" s="5" t="str">
        <f>'Cleaned Data'!N626</f>
        <v>Q249</v>
      </c>
      <c r="V626" s="5" t="str">
        <f>'Cleaned Data'!O626</f>
        <v>Werner Nel</v>
      </c>
      <c r="W626" s="4" t="str">
        <f>'Cleaned Data'!P626</f>
        <v>None</v>
      </c>
      <c r="X626" s="5" t="str">
        <f>'Cleaned Data'!Q626</f>
        <v>None</v>
      </c>
    </row>
    <row r="627" spans="1:24" x14ac:dyDescent="0.3">
      <c r="A627" s="5" t="str">
        <f>'Cleaned Data'!A627</f>
        <v>SASSA-000128</v>
      </c>
      <c r="B627" s="4">
        <f>'Cleaned Data'!B627</f>
        <v>46076</v>
      </c>
      <c r="C627" s="6">
        <f t="shared" si="63"/>
        <v>23</v>
      </c>
      <c r="D627" s="6">
        <f t="shared" si="64"/>
        <v>2</v>
      </c>
      <c r="E627" s="6">
        <f t="shared" si="65"/>
        <v>2026</v>
      </c>
      <c r="F627" s="5" t="str">
        <f t="shared" si="66"/>
        <v>SASSA</v>
      </c>
      <c r="G627" s="5" t="str">
        <f>'Cleaned Data'!C627</f>
        <v>SASSA - Grant Application</v>
      </c>
      <c r="H627" s="5" t="str">
        <f t="shared" si="67"/>
        <v xml:space="preserve"> Grant Application</v>
      </c>
      <c r="I627" s="5" t="str">
        <f t="shared" si="68"/>
        <v>Evaton</v>
      </c>
      <c r="J627" s="5" t="str">
        <f>'Cleaned Data'!D627</f>
        <v>Evaton Sassa Office</v>
      </c>
      <c r="K627" s="5" t="str">
        <f>'Cleaned Data'!E627</f>
        <v>Willem Ndlovu</v>
      </c>
      <c r="L627" s="6">
        <f>'Cleaned Data'!F627</f>
        <v>84080235670</v>
      </c>
      <c r="M627" s="4" t="str">
        <f>'Cleaned Data'!G627</f>
        <v>None</v>
      </c>
      <c r="N627" s="5" t="str">
        <f>'Cleaned Data'!H627</f>
        <v>Female</v>
      </c>
      <c r="O627" s="8" t="str">
        <f>'Cleaned Data'!I627</f>
        <v>061 677 5833</v>
      </c>
      <c r="P627" s="5" t="str">
        <f>'Cleaned Data'!J627</f>
        <v>Ward 22</v>
      </c>
      <c r="Q627" s="5" t="str">
        <f t="shared" si="69"/>
        <v>Formal Settlement</v>
      </c>
      <c r="R627" s="5" t="str">
        <f>'Cleaned Data'!K627</f>
        <v>Older Person's Grant</v>
      </c>
      <c r="S627" s="5" t="str">
        <f>'Cleaned Data'!L627</f>
        <v>None</v>
      </c>
      <c r="T627" s="5" t="str">
        <f>'Cleaned Data'!M627</f>
        <v>Closed</v>
      </c>
      <c r="U627" s="5" t="str">
        <f>'Cleaned Data'!N627</f>
        <v>Q026</v>
      </c>
      <c r="V627" s="5" t="str">
        <f>'Cleaned Data'!O627</f>
        <v>Andries Coetzee</v>
      </c>
      <c r="W627" s="4" t="str">
        <f>'Cleaned Data'!P627</f>
        <v>None</v>
      </c>
      <c r="X627" s="5" t="str">
        <f>'Cleaned Data'!Q627</f>
        <v>Duplicate Application Found On System - Flagged</v>
      </c>
    </row>
    <row r="628" spans="1:24" x14ac:dyDescent="0.3">
      <c r="A628" s="5" t="str">
        <f>'Cleaned Data'!A628</f>
        <v>DHA-000110</v>
      </c>
      <c r="B628" s="4">
        <f>'Cleaned Data'!B628</f>
        <v>46086</v>
      </c>
      <c r="C628" s="6">
        <f t="shared" si="63"/>
        <v>5</v>
      </c>
      <c r="D628" s="6">
        <f t="shared" si="64"/>
        <v>3</v>
      </c>
      <c r="E628" s="6">
        <f t="shared" si="65"/>
        <v>2026</v>
      </c>
      <c r="F628" s="5" t="str">
        <f t="shared" si="66"/>
        <v>Home Affairs</v>
      </c>
      <c r="G628" s="5" t="str">
        <f>'Cleaned Data'!C628</f>
        <v>Home Affairs - ID Application</v>
      </c>
      <c r="H628" s="5" t="str">
        <f t="shared" si="67"/>
        <v xml:space="preserve"> ID Application</v>
      </c>
      <c r="I628" s="5" t="str">
        <f t="shared" si="68"/>
        <v>Evaton</v>
      </c>
      <c r="J628" s="5" t="str">
        <f>'Cleaned Data'!D628</f>
        <v>Evaton Sassa Office</v>
      </c>
      <c r="K628" s="5" t="str">
        <f>'Cleaned Data'!E628</f>
        <v>Sipho Radebe</v>
      </c>
      <c r="L628" s="6" t="str">
        <f>'Cleaned Data'!F628</f>
        <v>None</v>
      </c>
      <c r="M628" s="4">
        <f>'Cleaned Data'!G628</f>
        <v>29933</v>
      </c>
      <c r="N628" s="5" t="str">
        <f>'Cleaned Data'!H628</f>
        <v>Female</v>
      </c>
      <c r="O628" s="8" t="str">
        <f>'Cleaned Data'!I628</f>
        <v>None</v>
      </c>
      <c r="P628" s="5" t="str">
        <f>'Cleaned Data'!J628</f>
        <v>Ward 19</v>
      </c>
      <c r="Q628" s="5" t="str">
        <f t="shared" si="69"/>
        <v>Formal Settlement</v>
      </c>
      <c r="R628" s="5" t="str">
        <f>'Cleaned Data'!K628</f>
        <v>None</v>
      </c>
      <c r="S628" s="5" t="str">
        <f>'Cleaned Data'!L628</f>
        <v>Awaiting Home Affairs Confirmation</v>
      </c>
      <c r="T628" s="5" t="str">
        <f>'Cleaned Data'!M628</f>
        <v>Captured</v>
      </c>
      <c r="U628" s="5" t="str">
        <f>'Cleaned Data'!N628</f>
        <v>Q210</v>
      </c>
      <c r="V628" s="5" t="str">
        <f>'Cleaned Data'!O628</f>
        <v>Marius Swart</v>
      </c>
      <c r="W628" s="4">
        <f>'Cleaned Data'!P628</f>
        <v>46085</v>
      </c>
      <c r="X628" s="5" t="str">
        <f>'Cleaned Data'!Q628</f>
        <v>Incorrect ID Number Provided Initially, Corrected</v>
      </c>
    </row>
    <row r="629" spans="1:24" x14ac:dyDescent="0.3">
      <c r="A629" s="5" t="str">
        <f>'Cleaned Data'!A629</f>
        <v>SASSA-000485</v>
      </c>
      <c r="B629" s="4">
        <f>'Cleaned Data'!B629</f>
        <v>46112</v>
      </c>
      <c r="C629" s="6">
        <f t="shared" si="63"/>
        <v>31</v>
      </c>
      <c r="D629" s="6">
        <f t="shared" si="64"/>
        <v>3</v>
      </c>
      <c r="E629" s="6">
        <f t="shared" si="65"/>
        <v>2026</v>
      </c>
      <c r="F629" s="5" t="str">
        <f t="shared" si="66"/>
        <v>SASSA</v>
      </c>
      <c r="G629" s="5" t="str">
        <f>'Cleaned Data'!C629</f>
        <v>SASSA - Grant Application</v>
      </c>
      <c r="H629" s="5" t="str">
        <f t="shared" si="67"/>
        <v xml:space="preserve"> Grant Application</v>
      </c>
      <c r="I629" s="5" t="str">
        <f t="shared" si="68"/>
        <v>Sasolburg</v>
      </c>
      <c r="J629" s="5" t="str">
        <f>'Cleaned Data'!D629</f>
        <v>Sasolburg Home Affairs</v>
      </c>
      <c r="K629" s="5" t="str">
        <f>'Cleaned Data'!E629</f>
        <v>Elizabeth Khumalo</v>
      </c>
      <c r="L629" s="6">
        <f>'Cleaned Data'!F629</f>
        <v>5010000000000</v>
      </c>
      <c r="M629" s="4" t="str">
        <f>'Cleaned Data'!G629</f>
        <v>None</v>
      </c>
      <c r="N629" s="5" t="str">
        <f>'Cleaned Data'!H629</f>
        <v>Female</v>
      </c>
      <c r="O629" s="8" t="str">
        <f>'Cleaned Data'!I629</f>
        <v>070 316 1141</v>
      </c>
      <c r="P629" s="5" t="str">
        <f>'Cleaned Data'!J629</f>
        <v>Ward 4</v>
      </c>
      <c r="Q629" s="5" t="str">
        <f t="shared" si="69"/>
        <v>Formal Settlement</v>
      </c>
      <c r="R629" s="5" t="str">
        <f>'Cleaned Data'!K629</f>
        <v>Older Persons Grant</v>
      </c>
      <c r="S629" s="5" t="str">
        <f>'Cleaned Data'!L629</f>
        <v>Rejected</v>
      </c>
      <c r="T629" s="5" t="str">
        <f>'Cleaned Data'!M629</f>
        <v>Closed</v>
      </c>
      <c r="U629" s="5" t="str">
        <f>'Cleaned Data'!N629</f>
        <v>Q145</v>
      </c>
      <c r="V629" s="5" t="str">
        <f>'Cleaned Data'!O629</f>
        <v>Lerato Swart</v>
      </c>
      <c r="W629" s="4" t="str">
        <f>'Cleaned Data'!P629</f>
        <v>None</v>
      </c>
      <c r="X629" s="5" t="str">
        <f>'Cleaned Data'!Q629</f>
        <v>Elderly Applicant Assisted Due To Mobility Issues</v>
      </c>
    </row>
    <row r="630" spans="1:24" x14ac:dyDescent="0.3">
      <c r="A630" s="5" t="str">
        <f>'Cleaned Data'!A630</f>
        <v>DHA-000044</v>
      </c>
      <c r="B630" s="4">
        <f>'Cleaned Data'!B630</f>
        <v>46216</v>
      </c>
      <c r="C630" s="6">
        <f t="shared" si="63"/>
        <v>13</v>
      </c>
      <c r="D630" s="6">
        <f t="shared" si="64"/>
        <v>7</v>
      </c>
      <c r="E630" s="6">
        <f t="shared" si="65"/>
        <v>2026</v>
      </c>
      <c r="F630" s="5" t="str">
        <f t="shared" si="66"/>
        <v>Home Affairs</v>
      </c>
      <c r="G630" s="5" t="str">
        <f>'Cleaned Data'!C630</f>
        <v>Home Affairs - Birth Certificate</v>
      </c>
      <c r="H630" s="5" t="str">
        <f t="shared" si="67"/>
        <v xml:space="preserve"> Birth Certificate</v>
      </c>
      <c r="I630" s="5" t="str">
        <f t="shared" si="68"/>
        <v>Vanderbijlpark</v>
      </c>
      <c r="J630" s="5" t="str">
        <f>'Cleaned Data'!D630</f>
        <v>Vanderbijlpark Home Affairs</v>
      </c>
      <c r="K630" s="5" t="str">
        <f>'Cleaned Data'!E630</f>
        <v>Kagiso Sithole</v>
      </c>
      <c r="L630" s="6">
        <f>'Cleaned Data'!F630</f>
        <v>8600000000000</v>
      </c>
      <c r="M630" s="4">
        <f>'Cleaned Data'!G630</f>
        <v>31510</v>
      </c>
      <c r="N630" s="5" t="str">
        <f>'Cleaned Data'!H630</f>
        <v>Male</v>
      </c>
      <c r="O630" s="8" t="str">
        <f>'Cleaned Data'!I630</f>
        <v>None</v>
      </c>
      <c r="P630" s="5" t="str">
        <f>'Cleaned Data'!J630</f>
        <v>Ward 3 (Informal Settlement)</v>
      </c>
      <c r="Q630" s="5" t="str">
        <f t="shared" si="69"/>
        <v>Informal Settlement</v>
      </c>
      <c r="R630" s="5" t="str">
        <f>'Cleaned Data'!K630</f>
        <v>None</v>
      </c>
      <c r="S630" s="5" t="str">
        <f>'Cleaned Data'!L630</f>
        <v>Rejected</v>
      </c>
      <c r="T630" s="5" t="str">
        <f>'Cleaned Data'!M630</f>
        <v>None</v>
      </c>
      <c r="U630" s="5" t="str">
        <f>'Cleaned Data'!N630</f>
        <v>Q189</v>
      </c>
      <c r="V630" s="5" t="str">
        <f>'Cleaned Data'!O630</f>
        <v>Busisiwe Sithole</v>
      </c>
      <c r="W630" s="4" t="str">
        <f>'Cleaned Data'!P630</f>
        <v>None</v>
      </c>
      <c r="X630" s="5" t="str">
        <f>'Cleaned Data'!Q630</f>
        <v>Biometric Capture Failed, Rescheduled</v>
      </c>
    </row>
    <row r="631" spans="1:24" x14ac:dyDescent="0.3">
      <c r="A631" s="5" t="str">
        <f>'Cleaned Data'!A631</f>
        <v>CLN-000423</v>
      </c>
      <c r="B631" s="4">
        <f>'Cleaned Data'!B631</f>
        <v>46138</v>
      </c>
      <c r="C631" s="6">
        <f t="shared" si="63"/>
        <v>26</v>
      </c>
      <c r="D631" s="6">
        <f t="shared" si="64"/>
        <v>4</v>
      </c>
      <c r="E631" s="6">
        <f t="shared" si="65"/>
        <v>2026</v>
      </c>
      <c r="F631" s="5" t="str">
        <f t="shared" si="66"/>
        <v>Clinic</v>
      </c>
      <c r="G631" s="5" t="str">
        <f>'Cleaned Data'!C631</f>
        <v>Clinic - Immunisation</v>
      </c>
      <c r="H631" s="5" t="str">
        <f t="shared" si="67"/>
        <v xml:space="preserve"> Immunisation</v>
      </c>
      <c r="I631" s="5" t="str">
        <f t="shared" si="68"/>
        <v>Emfuleni</v>
      </c>
      <c r="J631" s="5" t="str">
        <f>'Cleaned Data'!D631</f>
        <v>Emfuleni Municipal Office</v>
      </c>
      <c r="K631" s="5" t="str">
        <f>'Cleaned Data'!E631</f>
        <v>Bongani Mokgadi</v>
      </c>
      <c r="L631" s="6">
        <f>'Cleaned Data'!F631</f>
        <v>2310000000000</v>
      </c>
      <c r="M631" s="4">
        <f>'Cleaned Data'!G631</f>
        <v>45193</v>
      </c>
      <c r="N631" s="5" t="str">
        <f>'Cleaned Data'!H631</f>
        <v>None</v>
      </c>
      <c r="O631" s="8" t="str">
        <f>'Cleaned Data'!I631</f>
        <v>None</v>
      </c>
      <c r="P631" s="5" t="str">
        <f>'Cleaned Data'!J631</f>
        <v>Ward 20</v>
      </c>
      <c r="Q631" s="5" t="str">
        <f t="shared" si="69"/>
        <v>Formal Settlement</v>
      </c>
      <c r="R631" s="5" t="str">
        <f>'Cleaned Data'!K631</f>
        <v>None</v>
      </c>
      <c r="S631" s="5" t="str">
        <f>'Cleaned Data'!L631</f>
        <v>Complete</v>
      </c>
      <c r="T631" s="5" t="str">
        <f>'Cleaned Data'!M631</f>
        <v>None</v>
      </c>
      <c r="U631" s="5" t="str">
        <f>'Cleaned Data'!N631</f>
        <v>Q088</v>
      </c>
      <c r="V631" s="5" t="str">
        <f>'Cleaned Data'!O631</f>
        <v>Chris Sithole</v>
      </c>
      <c r="W631" s="4" t="str">
        <f>'Cleaned Data'!P631</f>
        <v>None</v>
      </c>
      <c r="X631" s="5" t="str">
        <f>'Cleaned Data'!Q631</f>
        <v>System Offline - Captured Manually, Will Upload Later</v>
      </c>
    </row>
    <row r="632" spans="1:24" x14ac:dyDescent="0.3">
      <c r="A632" s="5" t="str">
        <f>'Cleaned Data'!A632</f>
        <v>DHA-000594</v>
      </c>
      <c r="B632" s="4">
        <f>'Cleaned Data'!B632</f>
        <v>46115</v>
      </c>
      <c r="C632" s="6">
        <f t="shared" si="63"/>
        <v>3</v>
      </c>
      <c r="D632" s="6">
        <f t="shared" si="64"/>
        <v>4</v>
      </c>
      <c r="E632" s="6">
        <f t="shared" si="65"/>
        <v>2026</v>
      </c>
      <c r="F632" s="5" t="str">
        <f t="shared" si="66"/>
        <v>Home Affairs</v>
      </c>
      <c r="G632" s="5" t="str">
        <f>'Cleaned Data'!C632</f>
        <v>Home Affairs - Passport Application</v>
      </c>
      <c r="H632" s="5" t="str">
        <f t="shared" si="67"/>
        <v xml:space="preserve"> Passport Application</v>
      </c>
      <c r="I632" s="5" t="str">
        <f t="shared" si="68"/>
        <v>Sharpeville</v>
      </c>
      <c r="J632" s="5" t="str">
        <f>'Cleaned Data'!D632</f>
        <v>Sharpeville Clinic</v>
      </c>
      <c r="K632" s="5" t="str">
        <f>'Cleaned Data'!E632</f>
        <v>Refilwe Dlamini</v>
      </c>
      <c r="L632" s="6" t="str">
        <f>'Cleaned Data'!F632</f>
        <v>None</v>
      </c>
      <c r="M632" s="4">
        <f>'Cleaned Data'!G632</f>
        <v>17571</v>
      </c>
      <c r="N632" s="5" t="str">
        <f>'Cleaned Data'!H632</f>
        <v>Female</v>
      </c>
      <c r="O632" s="8" t="str">
        <f>'Cleaned Data'!I632</f>
        <v>080 437 7360</v>
      </c>
      <c r="P632" s="5" t="str">
        <f>'Cleaned Data'!J632</f>
        <v>Ward 3</v>
      </c>
      <c r="Q632" s="5" t="str">
        <f t="shared" si="69"/>
        <v>Formal Settlement</v>
      </c>
      <c r="R632" s="5" t="str">
        <f>'Cleaned Data'!K632</f>
        <v>None</v>
      </c>
      <c r="S632" s="5" t="str">
        <f>'Cleaned Data'!L632</f>
        <v>Complete</v>
      </c>
      <c r="T632" s="5" t="str">
        <f>'Cleaned Data'!M632</f>
        <v>None</v>
      </c>
      <c r="U632" s="5" t="str">
        <f>'Cleaned Data'!N632</f>
        <v>Q182</v>
      </c>
      <c r="V632" s="5" t="str">
        <f>'Cleaned Data'!O632</f>
        <v>Lerato Swart</v>
      </c>
      <c r="W632" s="4" t="str">
        <f>'Cleaned Data'!P632</f>
        <v>None</v>
      </c>
      <c r="X632" s="5" t="str">
        <f>'Cleaned Data'!Q632</f>
        <v>Home Affairs System Down For Maintenance During Visit</v>
      </c>
    </row>
    <row r="633" spans="1:24" x14ac:dyDescent="0.3">
      <c r="A633" s="5" t="str">
        <f>'Cleaned Data'!A633</f>
        <v>SASSA-001004</v>
      </c>
      <c r="B633" s="4">
        <f>'Cleaned Data'!B633</f>
        <v>46013</v>
      </c>
      <c r="C633" s="6">
        <f t="shared" si="63"/>
        <v>22</v>
      </c>
      <c r="D633" s="6">
        <f t="shared" si="64"/>
        <v>12</v>
      </c>
      <c r="E633" s="6">
        <f t="shared" si="65"/>
        <v>2025</v>
      </c>
      <c r="F633" s="5" t="str">
        <f t="shared" si="66"/>
        <v>SASSA</v>
      </c>
      <c r="G633" s="5" t="str">
        <f>'Cleaned Data'!C633</f>
        <v>SASSA - Grant Status Enquiry</v>
      </c>
      <c r="H633" s="5" t="str">
        <f t="shared" si="67"/>
        <v xml:space="preserve"> Grant Status Enquiry</v>
      </c>
      <c r="I633" s="5" t="str">
        <f t="shared" si="68"/>
        <v>Sasolburg</v>
      </c>
      <c r="J633" s="5" t="str">
        <f>'Cleaned Data'!D633</f>
        <v>Sasolburg Home Affairs</v>
      </c>
      <c r="K633" s="5" t="str">
        <f>'Cleaned Data'!E633</f>
        <v>Bongani Mahlangu</v>
      </c>
      <c r="L633" s="6">
        <f>'Cleaned Data'!F633</f>
        <v>5010000000000</v>
      </c>
      <c r="M633" s="4">
        <f>'Cleaned Data'!G633</f>
        <v>18553</v>
      </c>
      <c r="N633" s="5" t="str">
        <f>'Cleaned Data'!H633</f>
        <v>Female</v>
      </c>
      <c r="O633" s="8" t="str">
        <f>'Cleaned Data'!I633</f>
        <v>061 544 4097</v>
      </c>
      <c r="P633" s="5" t="str">
        <f>'Cleaned Data'!J633</f>
        <v>Ward 1</v>
      </c>
      <c r="Q633" s="5" t="str">
        <f t="shared" si="69"/>
        <v>Formal Settlement</v>
      </c>
      <c r="R633" s="5" t="str">
        <f>'Cleaned Data'!K633</f>
        <v>Disability Grant</v>
      </c>
      <c r="S633" s="5" t="str">
        <f>'Cleaned Data'!L633</f>
        <v>Pending Verification</v>
      </c>
      <c r="T633" s="5" t="str">
        <f>'Cleaned Data'!M633</f>
        <v>Captured</v>
      </c>
      <c r="U633" s="5" t="str">
        <f>'Cleaned Data'!N633</f>
        <v>Q277</v>
      </c>
      <c r="V633" s="5" t="str">
        <f>'Cleaned Data'!O633</f>
        <v>Zanele Mahlangu</v>
      </c>
      <c r="W633" s="4" t="str">
        <f>'Cleaned Data'!P633</f>
        <v>None</v>
      </c>
      <c r="X633" s="5" t="str">
        <f>'Cleaned Data'!Q633</f>
        <v>None</v>
      </c>
    </row>
    <row r="634" spans="1:24" x14ac:dyDescent="0.3">
      <c r="A634" s="5" t="str">
        <f>'Cleaned Data'!A634</f>
        <v>MUN-000817</v>
      </c>
      <c r="B634" s="4">
        <f>'Cleaned Data'!B634</f>
        <v>46207</v>
      </c>
      <c r="C634" s="6">
        <f t="shared" si="63"/>
        <v>4</v>
      </c>
      <c r="D634" s="6">
        <f t="shared" si="64"/>
        <v>7</v>
      </c>
      <c r="E634" s="6">
        <f t="shared" si="65"/>
        <v>2026</v>
      </c>
      <c r="F634" s="5" t="str">
        <f t="shared" si="66"/>
        <v>Municipal</v>
      </c>
      <c r="G634" s="5" t="str">
        <f>'Cleaned Data'!C634</f>
        <v>Municipal - Account Query</v>
      </c>
      <c r="H634" s="5" t="str">
        <f t="shared" si="67"/>
        <v xml:space="preserve"> Account Query</v>
      </c>
      <c r="I634" s="5" t="str">
        <f t="shared" si="68"/>
        <v>Three Rivers</v>
      </c>
      <c r="J634" s="5" t="str">
        <f>'Cleaned Data'!D634</f>
        <v>Three Rivers Clinic</v>
      </c>
      <c r="K634" s="5" t="str">
        <f>'Cleaned Data'!E634</f>
        <v>Kagiso Van Der Merwe</v>
      </c>
      <c r="L634" s="6">
        <f>'Cleaned Data'!F634</f>
        <v>602000000000</v>
      </c>
      <c r="M634" s="4">
        <f>'Cleaned Data'!G634</f>
        <v>38809</v>
      </c>
      <c r="N634" s="5" t="str">
        <f>'Cleaned Data'!H634</f>
        <v>Male</v>
      </c>
      <c r="O634" s="8" t="str">
        <f>'Cleaned Data'!I634</f>
        <v>083 422 3955</v>
      </c>
      <c r="P634" s="5" t="str">
        <f>'Cleaned Data'!J634</f>
        <v>Ward 4</v>
      </c>
      <c r="Q634" s="5" t="str">
        <f t="shared" si="69"/>
        <v>Formal Settlement</v>
      </c>
      <c r="R634" s="5" t="str">
        <f>'Cleaned Data'!K634</f>
        <v>None</v>
      </c>
      <c r="S634" s="5" t="str">
        <f>'Cleaned Data'!L634</f>
        <v>None</v>
      </c>
      <c r="T634" s="5" t="str">
        <f>'Cleaned Data'!M634</f>
        <v>Awaiting Documents</v>
      </c>
      <c r="U634" s="5" t="str">
        <f>'Cleaned Data'!N634</f>
        <v>Q215</v>
      </c>
      <c r="V634" s="5" t="str">
        <f>'Cleaned Data'!O634</f>
        <v>Andries Mahlangu</v>
      </c>
      <c r="W634" s="4" t="str">
        <f>'Cleaned Data'!P634</f>
        <v>None</v>
      </c>
      <c r="X634" s="5" t="str">
        <f>'Cleaned Data'!Q634</f>
        <v>Duplicate Application Found On System - Flagged</v>
      </c>
    </row>
    <row r="635" spans="1:24" x14ac:dyDescent="0.3">
      <c r="A635" s="5" t="str">
        <f>'Cleaned Data'!A635</f>
        <v>CLN-000589</v>
      </c>
      <c r="B635" s="4">
        <f>'Cleaned Data'!B635</f>
        <v>46014</v>
      </c>
      <c r="C635" s="6">
        <f t="shared" si="63"/>
        <v>23</v>
      </c>
      <c r="D635" s="6">
        <f t="shared" si="64"/>
        <v>12</v>
      </c>
      <c r="E635" s="6">
        <f t="shared" si="65"/>
        <v>2025</v>
      </c>
      <c r="F635" s="5" t="str">
        <f t="shared" si="66"/>
        <v>Clinic</v>
      </c>
      <c r="G635" s="5" t="str">
        <f>'Cleaned Data'!C635</f>
        <v>Clinic - Chronic Medication Collection</v>
      </c>
      <c r="H635" s="5" t="str">
        <f t="shared" si="67"/>
        <v xml:space="preserve"> Chronic Medication Collection</v>
      </c>
      <c r="I635" s="5" t="str">
        <f t="shared" si="68"/>
        <v>Vereeniging</v>
      </c>
      <c r="J635" s="5" t="str">
        <f>'Cleaned Data'!D635</f>
        <v>Vereeniging Home Affairs</v>
      </c>
      <c r="K635" s="5" t="str">
        <f>'Cleaned Data'!E635</f>
        <v>Tumelo Dlamini</v>
      </c>
      <c r="L635" s="6">
        <f>'Cleaned Data'!F635</f>
        <v>8200000000000</v>
      </c>
      <c r="M635" s="4">
        <f>'Cleaned Data'!G635</f>
        <v>29954</v>
      </c>
      <c r="N635" s="5" t="str">
        <f>'Cleaned Data'!H635</f>
        <v>Female</v>
      </c>
      <c r="O635" s="8" t="str">
        <f>'Cleaned Data'!I635</f>
        <v>081 709 2020</v>
      </c>
      <c r="P635" s="5" t="str">
        <f>'Cleaned Data'!J635</f>
        <v>Ward 18</v>
      </c>
      <c r="Q635" s="5" t="str">
        <f t="shared" si="69"/>
        <v>Formal Settlement</v>
      </c>
      <c r="R635" s="5" t="str">
        <f>'Cleaned Data'!K635</f>
        <v>None</v>
      </c>
      <c r="S635" s="5" t="str">
        <f>'Cleaned Data'!L635</f>
        <v>Rejected</v>
      </c>
      <c r="T635" s="5" t="str">
        <f>'Cleaned Data'!M635</f>
        <v>Re-opened</v>
      </c>
      <c r="U635" s="5" t="str">
        <f>'Cleaned Data'!N635</f>
        <v>Q172</v>
      </c>
      <c r="V635" s="5" t="str">
        <f>'Cleaned Data'!O635</f>
        <v>Marius Swart</v>
      </c>
      <c r="W635" s="4" t="str">
        <f>'Cleaned Data'!P635</f>
        <v>None</v>
      </c>
      <c r="X635" s="5" t="str">
        <f>'Cleaned Data'!Q635</f>
        <v>Duplicate Application Found On System - Flagged</v>
      </c>
    </row>
    <row r="636" spans="1:24" x14ac:dyDescent="0.3">
      <c r="A636" s="5" t="str">
        <f>'Cleaned Data'!A636</f>
        <v>MUN-000878</v>
      </c>
      <c r="B636" s="4">
        <f>'Cleaned Data'!B636</f>
        <v>46171</v>
      </c>
      <c r="C636" s="6">
        <f t="shared" si="63"/>
        <v>29</v>
      </c>
      <c r="D636" s="6">
        <f t="shared" si="64"/>
        <v>5</v>
      </c>
      <c r="E636" s="6">
        <f t="shared" si="65"/>
        <v>2026</v>
      </c>
      <c r="F636" s="5" t="str">
        <f t="shared" si="66"/>
        <v>Municipal</v>
      </c>
      <c r="G636" s="5" t="str">
        <f>'Cleaned Data'!C636</f>
        <v>Municipal - Service Request</v>
      </c>
      <c r="H636" s="5" t="str">
        <f t="shared" si="67"/>
        <v xml:space="preserve"> Service Request</v>
      </c>
      <c r="I636" s="5" t="str">
        <f t="shared" si="68"/>
        <v>Three Rivers</v>
      </c>
      <c r="J636" s="5" t="str">
        <f>'Cleaned Data'!D636</f>
        <v>Three Rivers Clinic</v>
      </c>
      <c r="K636" s="5" t="str">
        <f>'Cleaned Data'!E636</f>
        <v>Johannes Sithole</v>
      </c>
      <c r="L636" s="6">
        <f>'Cleaned Data'!F636</f>
        <v>6910000000000</v>
      </c>
      <c r="M636" s="4">
        <f>'Cleaned Data'!G636</f>
        <v>25377</v>
      </c>
      <c r="N636" s="5" t="str">
        <f>'Cleaned Data'!H636</f>
        <v>Male</v>
      </c>
      <c r="O636" s="8" t="str">
        <f>'Cleaned Data'!I636</f>
        <v>079 306 9296</v>
      </c>
      <c r="P636" s="5" t="str">
        <f>'Cleaned Data'!J636</f>
        <v>Ward 12</v>
      </c>
      <c r="Q636" s="5" t="str">
        <f t="shared" si="69"/>
        <v>Formal Settlement</v>
      </c>
      <c r="R636" s="5" t="str">
        <f>'Cleaned Data'!K636</f>
        <v>None</v>
      </c>
      <c r="S636" s="5" t="str">
        <f>'Cleaned Data'!L636</f>
        <v>Approved</v>
      </c>
      <c r="T636" s="5" t="str">
        <f>'Cleaned Data'!M636</f>
        <v>Resolved</v>
      </c>
      <c r="U636" s="5" t="str">
        <f>'Cleaned Data'!N636</f>
        <v>Q136</v>
      </c>
      <c r="V636" s="5" t="str">
        <f>'Cleaned Data'!O636</f>
        <v>Deon Mahlangu</v>
      </c>
      <c r="W636" s="4" t="str">
        <f>'Cleaned Data'!P636</f>
        <v>None</v>
      </c>
      <c r="X636" s="5" t="str">
        <f>'Cleaned Data'!Q636</f>
        <v>None</v>
      </c>
    </row>
    <row r="637" spans="1:24" x14ac:dyDescent="0.3">
      <c r="A637" s="5" t="str">
        <f>'Cleaned Data'!A637</f>
        <v>CLN-000905</v>
      </c>
      <c r="B637" s="4">
        <f>'Cleaned Data'!B637</f>
        <v>46202</v>
      </c>
      <c r="C637" s="6">
        <f t="shared" si="63"/>
        <v>29</v>
      </c>
      <c r="D637" s="6">
        <f t="shared" si="64"/>
        <v>6</v>
      </c>
      <c r="E637" s="6">
        <f t="shared" si="65"/>
        <v>2026</v>
      </c>
      <c r="F637" s="5" t="str">
        <f t="shared" si="66"/>
        <v>Clinic</v>
      </c>
      <c r="G637" s="5" t="str">
        <f>'Cleaned Data'!C637</f>
        <v>Clinic - General Consultation</v>
      </c>
      <c r="H637" s="5" t="str">
        <f t="shared" si="67"/>
        <v xml:space="preserve"> General Consultation</v>
      </c>
      <c r="I637" s="5" t="str">
        <f t="shared" si="68"/>
        <v>Emfuleni</v>
      </c>
      <c r="J637" s="5" t="str">
        <f>'Cleaned Data'!D637</f>
        <v>Emfuleni Municipal Office</v>
      </c>
      <c r="K637" s="5" t="str">
        <f>'Cleaned Data'!E637</f>
        <v>Willem Botha</v>
      </c>
      <c r="L637" s="6">
        <f>'Cleaned Data'!F637</f>
        <v>308000000000</v>
      </c>
      <c r="M637" s="4">
        <f>'Cleaned Data'!G637</f>
        <v>37837</v>
      </c>
      <c r="N637" s="5" t="str">
        <f>'Cleaned Data'!H637</f>
        <v>Female</v>
      </c>
      <c r="O637" s="8" t="str">
        <f>'Cleaned Data'!I637</f>
        <v>061 438 3149</v>
      </c>
      <c r="P637" s="5" t="str">
        <f>'Cleaned Data'!J637</f>
        <v>Ward 15</v>
      </c>
      <c r="Q637" s="5" t="str">
        <f t="shared" si="69"/>
        <v>Formal Settlement</v>
      </c>
      <c r="R637" s="5" t="str">
        <f>'Cleaned Data'!K637</f>
        <v>None</v>
      </c>
      <c r="S637" s="5" t="str">
        <f>'Cleaned Data'!L637</f>
        <v>Under Review</v>
      </c>
      <c r="T637" s="5" t="str">
        <f>'Cleaned Data'!M637</f>
        <v>Resolved</v>
      </c>
      <c r="U637" s="5" t="str">
        <f>'Cleaned Data'!N637</f>
        <v>Q047</v>
      </c>
      <c r="V637" s="5" t="str">
        <f>'Cleaned Data'!O637</f>
        <v>Zanele Mahlangu</v>
      </c>
      <c r="W637" s="4" t="str">
        <f>'Cleaned Data'!P637</f>
        <v>None</v>
      </c>
      <c r="X637" s="5" t="str">
        <f>'Cleaned Data'!Q637</f>
        <v>Elderly Applicant Assisted Due To Mobility Issues</v>
      </c>
    </row>
    <row r="638" spans="1:24" x14ac:dyDescent="0.3">
      <c r="A638" s="5" t="str">
        <f>'Cleaned Data'!A638</f>
        <v>SASSA-000824</v>
      </c>
      <c r="B638" s="4">
        <f>'Cleaned Data'!B638</f>
        <v>46186</v>
      </c>
      <c r="C638" s="6">
        <f t="shared" si="63"/>
        <v>13</v>
      </c>
      <c r="D638" s="6">
        <f t="shared" si="64"/>
        <v>6</v>
      </c>
      <c r="E638" s="6">
        <f t="shared" si="65"/>
        <v>2026</v>
      </c>
      <c r="F638" s="5" t="str">
        <f t="shared" si="66"/>
        <v>SASSA</v>
      </c>
      <c r="G638" s="5" t="str">
        <f>'Cleaned Data'!C638</f>
        <v>SASSA - Grant Application</v>
      </c>
      <c r="H638" s="5" t="str">
        <f t="shared" si="67"/>
        <v xml:space="preserve"> Grant Application</v>
      </c>
      <c r="I638" s="5" t="str">
        <f t="shared" si="68"/>
        <v>Emfuleni</v>
      </c>
      <c r="J638" s="5" t="str">
        <f>'Cleaned Data'!D638</f>
        <v>Emfuleni Municipal Office</v>
      </c>
      <c r="K638" s="5" t="str">
        <f>'Cleaned Data'!E638</f>
        <v>Mandla Khumalo</v>
      </c>
      <c r="L638" s="6">
        <f>'Cleaned Data'!F638</f>
        <v>5710000000000</v>
      </c>
      <c r="M638" s="4">
        <f>'Cleaned Data'!G638</f>
        <v>21036</v>
      </c>
      <c r="N638" s="5" t="str">
        <f>'Cleaned Data'!H638</f>
        <v>Male</v>
      </c>
      <c r="O638" s="8" t="str">
        <f>'Cleaned Data'!I638</f>
        <v>066 596 6589</v>
      </c>
      <c r="P638" s="5" t="str">
        <f>'Cleaned Data'!J638</f>
        <v>Ward 20</v>
      </c>
      <c r="Q638" s="5" t="str">
        <f t="shared" si="69"/>
        <v>Formal Settlement</v>
      </c>
      <c r="R638" s="5" t="str">
        <f>'Cleaned Data'!K638</f>
        <v>Child Support Grant</v>
      </c>
      <c r="S638" s="5" t="str">
        <f>'Cleaned Data'!L638</f>
        <v>Pending Verification</v>
      </c>
      <c r="T638" s="5" t="str">
        <f>'Cleaned Data'!M638</f>
        <v>Resolved</v>
      </c>
      <c r="U638" s="5" t="str">
        <f>'Cleaned Data'!N638</f>
        <v>Q095</v>
      </c>
      <c r="V638" s="5" t="str">
        <f>'Cleaned Data'!O638</f>
        <v>Marius Nel</v>
      </c>
      <c r="W638" s="4">
        <f>'Cleaned Data'!P638</f>
        <v>46202</v>
      </c>
      <c r="X638" s="5" t="str">
        <f>'Cleaned Data'!Q638</f>
        <v>System Offline - Captured Manually, Will Upload Later</v>
      </c>
    </row>
    <row r="639" spans="1:24" x14ac:dyDescent="0.3">
      <c r="A639" s="5" t="str">
        <f>'Cleaned Data'!A639</f>
        <v>MUN-000964</v>
      </c>
      <c r="B639" s="4">
        <f>'Cleaned Data'!B639</f>
        <v>46261</v>
      </c>
      <c r="C639" s="6">
        <f t="shared" si="63"/>
        <v>27</v>
      </c>
      <c r="D639" s="6">
        <f t="shared" si="64"/>
        <v>8</v>
      </c>
      <c r="E639" s="6">
        <f t="shared" si="65"/>
        <v>2026</v>
      </c>
      <c r="F639" s="5" t="str">
        <f t="shared" si="66"/>
        <v>Municipal</v>
      </c>
      <c r="G639" s="5" t="str">
        <f>'Cleaned Data'!C639</f>
        <v>Municipal - Service Request</v>
      </c>
      <c r="H639" s="5" t="str">
        <f t="shared" si="67"/>
        <v xml:space="preserve"> Service Request</v>
      </c>
      <c r="I639" s="5" t="str">
        <f t="shared" si="68"/>
        <v>Vereeniging</v>
      </c>
      <c r="J639" s="5" t="str">
        <f>'Cleaned Data'!D639</f>
        <v>Vereeniging Home Affairs</v>
      </c>
      <c r="K639" s="5" t="str">
        <f>'Cleaned Data'!E639</f>
        <v>Sizwe Fourie</v>
      </c>
      <c r="L639" s="6">
        <f>'Cleaned Data'!F639</f>
        <v>8410000000000</v>
      </c>
      <c r="M639" s="4">
        <f>'Cleaned Data'!G639</f>
        <v>30977</v>
      </c>
      <c r="N639" s="5" t="str">
        <f>'Cleaned Data'!H639</f>
        <v>Female</v>
      </c>
      <c r="O639" s="8" t="str">
        <f>'Cleaned Data'!I639</f>
        <v>069 275 0514</v>
      </c>
      <c r="P639" s="5" t="str">
        <f>'Cleaned Data'!J639</f>
        <v>Ward 3 (Informal Settlement)</v>
      </c>
      <c r="Q639" s="5" t="str">
        <f t="shared" si="69"/>
        <v>Informal Settlement</v>
      </c>
      <c r="R639" s="5" t="str">
        <f>'Cleaned Data'!K639</f>
        <v>None</v>
      </c>
      <c r="S639" s="5" t="str">
        <f>'Cleaned Data'!L639</f>
        <v>Awaiting Home Affairs Confirmation</v>
      </c>
      <c r="T639" s="5" t="str">
        <f>'Cleaned Data'!M639</f>
        <v>Captured</v>
      </c>
      <c r="U639" s="5" t="str">
        <f>'Cleaned Data'!N639</f>
        <v>Q168</v>
      </c>
      <c r="V639" s="5" t="str">
        <f>'Cleaned Data'!O639</f>
        <v>Deon Sithole</v>
      </c>
      <c r="W639" s="4">
        <f>'Cleaned Data'!P639</f>
        <v>46277</v>
      </c>
      <c r="X639" s="5" t="str">
        <f>'Cleaned Data'!Q639</f>
        <v>Applicant Did Not Bring Required Supporting Documents</v>
      </c>
    </row>
    <row r="640" spans="1:24" x14ac:dyDescent="0.3">
      <c r="A640" s="5" t="str">
        <f>'Cleaned Data'!A640</f>
        <v>CLN-000146</v>
      </c>
      <c r="B640" s="4">
        <f>'Cleaned Data'!B640</f>
        <v>46335</v>
      </c>
      <c r="C640" s="6">
        <f t="shared" si="63"/>
        <v>9</v>
      </c>
      <c r="D640" s="6">
        <f t="shared" si="64"/>
        <v>11</v>
      </c>
      <c r="E640" s="6">
        <f t="shared" si="65"/>
        <v>2026</v>
      </c>
      <c r="F640" s="5" t="str">
        <f t="shared" si="66"/>
        <v>Clinic</v>
      </c>
      <c r="G640" s="5" t="str">
        <f>'Cleaned Data'!C640</f>
        <v>Clinic - General Consultation</v>
      </c>
      <c r="H640" s="5" t="str">
        <f t="shared" si="67"/>
        <v xml:space="preserve"> General Consultation</v>
      </c>
      <c r="I640" s="5" t="str">
        <f t="shared" si="68"/>
        <v>Emfuleni</v>
      </c>
      <c r="J640" s="5" t="str">
        <f>'Cleaned Data'!D640</f>
        <v>Emfuleni Municipal Office</v>
      </c>
      <c r="K640" s="5" t="str">
        <f>'Cleaned Data'!E640</f>
        <v>Willem Van Der Merwe</v>
      </c>
      <c r="L640" s="6">
        <f>'Cleaned Data'!F640</f>
        <v>8500000000000</v>
      </c>
      <c r="M640" s="4">
        <f>'Cleaned Data'!G640</f>
        <v>31112</v>
      </c>
      <c r="N640" s="5" t="str">
        <f>'Cleaned Data'!H640</f>
        <v>None</v>
      </c>
      <c r="O640" s="8" t="str">
        <f>'Cleaned Data'!I640</f>
        <v>082 306 8330</v>
      </c>
      <c r="P640" s="5" t="str">
        <f>'Cleaned Data'!J640</f>
        <v>Ward 14</v>
      </c>
      <c r="Q640" s="5" t="str">
        <f t="shared" si="69"/>
        <v>Formal Settlement</v>
      </c>
      <c r="R640" s="5" t="str">
        <f>'Cleaned Data'!K640</f>
        <v>Child Support Grant</v>
      </c>
      <c r="S640" s="5" t="str">
        <f>'Cleaned Data'!L640</f>
        <v>Incomplete - Missing ID Copy</v>
      </c>
      <c r="T640" s="5" t="str">
        <f>'Cleaned Data'!M640</f>
        <v>Awaiting Documents</v>
      </c>
      <c r="U640" s="5" t="str">
        <f>'Cleaned Data'!N640</f>
        <v>Q185</v>
      </c>
      <c r="V640" s="5" t="str">
        <f>'Cleaned Data'!O640</f>
        <v>Busisiwe Coetzee</v>
      </c>
      <c r="W640" s="4">
        <f>'Cleaned Data'!P640</f>
        <v>46302</v>
      </c>
      <c r="X640" s="5" t="str">
        <f>'Cleaned Data'!Q640</f>
        <v>Incorrect ID Number Provided Initially, Corrected</v>
      </c>
    </row>
    <row r="641" spans="1:24" x14ac:dyDescent="0.3">
      <c r="A641" s="5" t="str">
        <f>'Cleaned Data'!A641</f>
        <v>DHA-001041</v>
      </c>
      <c r="B641" s="4">
        <f>'Cleaned Data'!B641</f>
        <v>46142</v>
      </c>
      <c r="C641" s="6">
        <f t="shared" si="63"/>
        <v>30</v>
      </c>
      <c r="D641" s="6">
        <f t="shared" si="64"/>
        <v>4</v>
      </c>
      <c r="E641" s="6">
        <f t="shared" si="65"/>
        <v>2026</v>
      </c>
      <c r="F641" s="5" t="str">
        <f t="shared" si="66"/>
        <v>Home Affairs</v>
      </c>
      <c r="G641" s="5" t="str">
        <f>'Cleaned Data'!C641</f>
        <v>Home Affairs - ID Application</v>
      </c>
      <c r="H641" s="5" t="str">
        <f t="shared" si="67"/>
        <v xml:space="preserve"> ID Application</v>
      </c>
      <c r="I641" s="5" t="str">
        <f t="shared" si="68"/>
        <v>Sharpeville</v>
      </c>
      <c r="J641" s="5" t="str">
        <f>'Cleaned Data'!D641</f>
        <v>Sharpeville Clinic</v>
      </c>
      <c r="K641" s="5" t="str">
        <f>'Cleaned Data'!E641</f>
        <v>Pieter Radebe</v>
      </c>
      <c r="L641" s="6" t="str">
        <f>'Cleaned Data'!F641</f>
        <v>None</v>
      </c>
      <c r="M641" s="4">
        <f>'Cleaned Data'!G641</f>
        <v>25423</v>
      </c>
      <c r="N641" s="5" t="str">
        <f>'Cleaned Data'!H641</f>
        <v>Male</v>
      </c>
      <c r="O641" s="8" t="str">
        <f>'Cleaned Data'!I641</f>
        <v>None</v>
      </c>
      <c r="P641" s="5" t="str">
        <f>'Cleaned Data'!J641</f>
        <v>None</v>
      </c>
      <c r="Q641" s="5" t="str">
        <f t="shared" si="69"/>
        <v>Formal Settlement</v>
      </c>
      <c r="R641" s="5" t="str">
        <f>'Cleaned Data'!K641</f>
        <v>None</v>
      </c>
      <c r="S641" s="5" t="str">
        <f>'Cleaned Data'!L641</f>
        <v>Complete</v>
      </c>
      <c r="T641" s="5" t="str">
        <f>'Cleaned Data'!M641</f>
        <v>Re-opened</v>
      </c>
      <c r="U641" s="5" t="str">
        <f>'Cleaned Data'!N641</f>
        <v>Q153</v>
      </c>
      <c r="V641" s="5" t="str">
        <f>'Cleaned Data'!O641</f>
        <v>Werner Sithole</v>
      </c>
      <c r="W641" s="4" t="str">
        <f>'Cleaned Data'!P641</f>
        <v>None</v>
      </c>
      <c r="X641" s="5" t="str">
        <f>'Cleaned Data'!Q641</f>
        <v>Follow-Up Call Required To Confirm Banking Details</v>
      </c>
    </row>
    <row r="642" spans="1:24" x14ac:dyDescent="0.3">
      <c r="A642" s="5" t="str">
        <f>'Cleaned Data'!A642</f>
        <v>SASSA-001011</v>
      </c>
      <c r="B642" s="4">
        <f>'Cleaned Data'!B642</f>
        <v>46203</v>
      </c>
      <c r="C642" s="6">
        <f t="shared" si="63"/>
        <v>30</v>
      </c>
      <c r="D642" s="6">
        <f t="shared" si="64"/>
        <v>6</v>
      </c>
      <c r="E642" s="6">
        <f t="shared" si="65"/>
        <v>2026</v>
      </c>
      <c r="F642" s="5" t="str">
        <f t="shared" si="66"/>
        <v>SASSA</v>
      </c>
      <c r="G642" s="5" t="str">
        <f>'Cleaned Data'!C642</f>
        <v>SASSA - Grant Status Enquiry</v>
      </c>
      <c r="H642" s="5" t="str">
        <f t="shared" si="67"/>
        <v xml:space="preserve"> Grant Status Enquiry</v>
      </c>
      <c r="I642" s="5" t="str">
        <f t="shared" si="68"/>
        <v>Boipatong</v>
      </c>
      <c r="J642" s="5" t="str">
        <f>'Cleaned Data'!D642</f>
        <v>Boipatong Clinic</v>
      </c>
      <c r="K642" s="5" t="str">
        <f>'Cleaned Data'!E642</f>
        <v>Refilwe Botha</v>
      </c>
      <c r="L642" s="6">
        <f>'Cleaned Data'!F642</f>
        <v>8910000000000</v>
      </c>
      <c r="M642" s="4">
        <f>'Cleaned Data'!G642</f>
        <v>32719</v>
      </c>
      <c r="N642" s="5" t="str">
        <f>'Cleaned Data'!H642</f>
        <v>Female</v>
      </c>
      <c r="O642" s="8" t="str">
        <f>'Cleaned Data'!I642</f>
        <v>072 539 3854</v>
      </c>
      <c r="P642" s="5" t="str">
        <f>'Cleaned Data'!J642</f>
        <v>Ward 3</v>
      </c>
      <c r="Q642" s="5" t="str">
        <f t="shared" si="69"/>
        <v>Formal Settlement</v>
      </c>
      <c r="R642" s="5" t="str">
        <f>'Cleaned Data'!K642</f>
        <v>Older Persons Grant</v>
      </c>
      <c r="S642" s="5" t="str">
        <f>'Cleaned Data'!L642</f>
        <v>Awaiting Home Affairs Confirmation</v>
      </c>
      <c r="T642" s="5" t="str">
        <f>'Cleaned Data'!M642</f>
        <v>None</v>
      </c>
      <c r="U642" s="5" t="str">
        <f>'Cleaned Data'!N642</f>
        <v>Q108</v>
      </c>
      <c r="V642" s="5" t="str">
        <f>'Cleaned Data'!O642</f>
        <v>Lerato Khumalo</v>
      </c>
      <c r="W642" s="4">
        <f>'Cleaned Data'!P642</f>
        <v>46215</v>
      </c>
      <c r="X642" s="5" t="str">
        <f>'Cleaned Data'!Q642</f>
        <v>Record Incomplete - Contact Number Illegible On Form</v>
      </c>
    </row>
    <row r="643" spans="1:24" x14ac:dyDescent="0.3">
      <c r="A643" s="5" t="str">
        <f>'Cleaned Data'!A643</f>
        <v>SASSA-000922</v>
      </c>
      <c r="B643" s="4">
        <f>'Cleaned Data'!B643</f>
        <v>46064</v>
      </c>
      <c r="C643" s="6">
        <f t="shared" ref="C643:C706" si="70">IF(B643="None","None",DAY(B643))</f>
        <v>11</v>
      </c>
      <c r="D643" s="6">
        <f t="shared" ref="D643:D706" si="71">IF(B643="None","None",MONTH(B643))</f>
        <v>2</v>
      </c>
      <c r="E643" s="6">
        <f t="shared" ref="E643:E706" si="72">IF(B643="None","None",YEAR(B643))</f>
        <v>2026</v>
      </c>
      <c r="F643" s="5" t="str">
        <f t="shared" ref="F643:F706" si="73">IF(ISNUMBER(FIND("-",G643))=TRUE,LEFT(G643,FIND("-",G643)-2),IF(ISNUMBER(FIND(" ",G643))=TRUE,LEFT(G643,FIND(" ",G643)-1),IF(G643="None","None")))</f>
        <v>SASSA</v>
      </c>
      <c r="G643" s="5" t="str">
        <f>'Cleaned Data'!C643</f>
        <v>SASSA - Grant Status Enquiry</v>
      </c>
      <c r="H643" s="5" t="str">
        <f t="shared" ref="H643:H706" si="74">IF(G643="None","None",RIGHT(G643,LEN(G643)-FIND("-",G643,1)))</f>
        <v xml:space="preserve"> Grant Status Enquiry</v>
      </c>
      <c r="I643" s="5" t="str">
        <f t="shared" ref="I643:I706" si="75">IF(J643="None","None",TRIM(SUBSTITUTE(SUBSTITUTE(SUBSTITUTE(SUBSTITUTE(J643,"Clinic","",1),"Home Affairs","",1),"Sassa Office","",1),"Municipal Office","",1)))</f>
        <v>Vereeniging</v>
      </c>
      <c r="J643" s="5" t="str">
        <f>'Cleaned Data'!D643</f>
        <v>Vereeniging Home Affairs</v>
      </c>
      <c r="K643" s="5" t="str">
        <f>'Cleaned Data'!E643</f>
        <v>Mandla Fourie</v>
      </c>
      <c r="L643" s="6">
        <f>'Cleaned Data'!F643</f>
        <v>704000000000</v>
      </c>
      <c r="M643" s="4">
        <f>'Cleaned Data'!G643</f>
        <v>39145</v>
      </c>
      <c r="N643" s="5" t="str">
        <f>'Cleaned Data'!H643</f>
        <v>Male</v>
      </c>
      <c r="O643" s="8" t="str">
        <f>'Cleaned Data'!I643</f>
        <v>None</v>
      </c>
      <c r="P643" s="5" t="str">
        <f>'Cleaned Data'!J643</f>
        <v>Ward 15</v>
      </c>
      <c r="Q643" s="5" t="str">
        <f t="shared" ref="Q643:Q706" si="76">IF(ISNUMBER(FIND("Informal Settlement",P643,1)),"Informal Settlement","Formal Settlement")</f>
        <v>Formal Settlement</v>
      </c>
      <c r="R643" s="5" t="str">
        <f>'Cleaned Data'!K643</f>
        <v>Child Support Grant</v>
      </c>
      <c r="S643" s="5" t="str">
        <f>'Cleaned Data'!L643</f>
        <v>Complete</v>
      </c>
      <c r="T643" s="5" t="str">
        <f>'Cleaned Data'!M643</f>
        <v>None</v>
      </c>
      <c r="U643" s="5" t="str">
        <f>'Cleaned Data'!N643</f>
        <v>Q246</v>
      </c>
      <c r="V643" s="5" t="str">
        <f>'Cleaned Data'!O643</f>
        <v>Refilwe Swart</v>
      </c>
      <c r="W643" s="4" t="str">
        <f>'Cleaned Data'!P643</f>
        <v>None</v>
      </c>
      <c r="X643" s="5" t="str">
        <f>'Cleaned Data'!Q643</f>
        <v>Elderly Applicant Assisted Due To Mobility Issues</v>
      </c>
    </row>
    <row r="644" spans="1:24" x14ac:dyDescent="0.3">
      <c r="A644" s="5" t="str">
        <f>'Cleaned Data'!A644</f>
        <v>DHA-000724</v>
      </c>
      <c r="B644" s="4">
        <f>'Cleaned Data'!B644</f>
        <v>46018</v>
      </c>
      <c r="C644" s="6">
        <f t="shared" si="70"/>
        <v>27</v>
      </c>
      <c r="D644" s="6">
        <f t="shared" si="71"/>
        <v>12</v>
      </c>
      <c r="E644" s="6">
        <f t="shared" si="72"/>
        <v>2025</v>
      </c>
      <c r="F644" s="5" t="str">
        <f t="shared" si="73"/>
        <v>Home Affairs</v>
      </c>
      <c r="G644" s="5" t="str">
        <f>'Cleaned Data'!C644</f>
        <v>Home Affairs - ID Application</v>
      </c>
      <c r="H644" s="5" t="str">
        <f t="shared" si="74"/>
        <v xml:space="preserve"> ID Application</v>
      </c>
      <c r="I644" s="5" t="str">
        <f t="shared" si="75"/>
        <v>Emfuleni</v>
      </c>
      <c r="J644" s="5" t="str">
        <f>'Cleaned Data'!D644</f>
        <v>Emfuleni Municipal Office</v>
      </c>
      <c r="K644" s="5" t="str">
        <f>'Cleaned Data'!E644</f>
        <v>Zodwa Fourie</v>
      </c>
      <c r="L644" s="6">
        <f>'Cleaned Data'!F644</f>
        <v>6610000000000</v>
      </c>
      <c r="M644" s="4">
        <f>'Cleaned Data'!G644</f>
        <v>24209</v>
      </c>
      <c r="N644" s="5" t="str">
        <f>'Cleaned Data'!H644</f>
        <v>Female</v>
      </c>
      <c r="O644" s="8" t="str">
        <f>'Cleaned Data'!I644</f>
        <v>065 263 5504</v>
      </c>
      <c r="P644" s="5" t="str">
        <f>'Cleaned Data'!J644</f>
        <v>Ward 7</v>
      </c>
      <c r="Q644" s="5" t="str">
        <f t="shared" si="76"/>
        <v>Formal Settlement</v>
      </c>
      <c r="R644" s="5" t="str">
        <f>'Cleaned Data'!K644</f>
        <v>None</v>
      </c>
      <c r="S644" s="5" t="str">
        <f>'Cleaned Data'!L644</f>
        <v>Complete</v>
      </c>
      <c r="T644" s="5" t="str">
        <f>'Cleaned Data'!M644</f>
        <v>Awaiting Documents</v>
      </c>
      <c r="U644" s="5" t="str">
        <f>'Cleaned Data'!N644</f>
        <v>Q024</v>
      </c>
      <c r="V644" s="5" t="str">
        <f>'Cleaned Data'!O644</f>
        <v>Lerato Mahlangu</v>
      </c>
      <c r="W644" s="4" t="str">
        <f>'Cleaned Data'!P644</f>
        <v>None</v>
      </c>
      <c r="X644" s="5" t="str">
        <f>'Cleaned Data'!Q644</f>
        <v>System Offline - Captured Manually, Will Upload Later</v>
      </c>
    </row>
    <row r="645" spans="1:24" x14ac:dyDescent="0.3">
      <c r="A645" s="5" t="str">
        <f>'Cleaned Data'!A645</f>
        <v>SASSA-000290</v>
      </c>
      <c r="B645" s="4">
        <f>'Cleaned Data'!B645</f>
        <v>46071</v>
      </c>
      <c r="C645" s="6">
        <f t="shared" si="70"/>
        <v>18</v>
      </c>
      <c r="D645" s="6">
        <f t="shared" si="71"/>
        <v>2</v>
      </c>
      <c r="E645" s="6">
        <f t="shared" si="72"/>
        <v>2026</v>
      </c>
      <c r="F645" s="5" t="str">
        <f t="shared" si="73"/>
        <v>SASSA</v>
      </c>
      <c r="G645" s="5" t="str">
        <f>'Cleaned Data'!C645</f>
        <v>SASSA - Grant Application</v>
      </c>
      <c r="H645" s="5" t="str">
        <f t="shared" si="74"/>
        <v xml:space="preserve"> Grant Application</v>
      </c>
      <c r="I645" s="5" t="str">
        <f t="shared" si="75"/>
        <v>Meyerton</v>
      </c>
      <c r="J645" s="5" t="str">
        <f>'Cleaned Data'!D645</f>
        <v>Meyerton Municipal Office</v>
      </c>
      <c r="K645" s="5" t="str">
        <f>'Cleaned Data'!E645</f>
        <v>Sizwe Fourie</v>
      </c>
      <c r="L645" s="6">
        <f>'Cleaned Data'!F645</f>
        <v>5010000000000</v>
      </c>
      <c r="M645" s="4" t="str">
        <f>'Cleaned Data'!G645</f>
        <v>None</v>
      </c>
      <c r="N645" s="5" t="str">
        <f>'Cleaned Data'!H645</f>
        <v>Male</v>
      </c>
      <c r="O645" s="8" t="str">
        <f>'Cleaned Data'!I645</f>
        <v>081 646 5063</v>
      </c>
      <c r="P645" s="5" t="str">
        <f>'Cleaned Data'!J645</f>
        <v>Ward 20</v>
      </c>
      <c r="Q645" s="5" t="str">
        <f t="shared" si="76"/>
        <v>Formal Settlement</v>
      </c>
      <c r="R645" s="5" t="str">
        <f>'Cleaned Data'!K645</f>
        <v>Older Person's Grant</v>
      </c>
      <c r="S645" s="5" t="str">
        <f>'Cleaned Data'!L645</f>
        <v>Under Review</v>
      </c>
      <c r="T645" s="5" t="str">
        <f>'Cleaned Data'!M645</f>
        <v>Resolved</v>
      </c>
      <c r="U645" s="5" t="str">
        <f>'Cleaned Data'!N645</f>
        <v>Q065</v>
      </c>
      <c r="V645" s="5" t="str">
        <f>'Cleaned Data'!O645</f>
        <v>Werner Mahlangu</v>
      </c>
      <c r="W645" s="4" t="str">
        <f>'Cleaned Data'!P645</f>
        <v>None</v>
      </c>
      <c r="X645" s="5" t="str">
        <f>'Cleaned Data'!Q645</f>
        <v>Record Incomplete - Contact Number Illegible On Form</v>
      </c>
    </row>
    <row r="646" spans="1:24" x14ac:dyDescent="0.3">
      <c r="A646" s="5" t="str">
        <f>'Cleaned Data'!A646</f>
        <v>CLN-000768</v>
      </c>
      <c r="B646" s="4">
        <f>'Cleaned Data'!B646</f>
        <v>46127</v>
      </c>
      <c r="C646" s="6">
        <f t="shared" si="70"/>
        <v>15</v>
      </c>
      <c r="D646" s="6">
        <f t="shared" si="71"/>
        <v>4</v>
      </c>
      <c r="E646" s="6">
        <f t="shared" si="72"/>
        <v>2026</v>
      </c>
      <c r="F646" s="5" t="str">
        <f t="shared" si="73"/>
        <v>Clinic</v>
      </c>
      <c r="G646" s="5" t="str">
        <f>'Cleaned Data'!C646</f>
        <v>Clinic - Immunisation</v>
      </c>
      <c r="H646" s="5" t="str">
        <f t="shared" si="74"/>
        <v xml:space="preserve"> Immunisation</v>
      </c>
      <c r="I646" s="5" t="str">
        <f t="shared" si="75"/>
        <v>Boipatong</v>
      </c>
      <c r="J646" s="5" t="str">
        <f>'Cleaned Data'!D646</f>
        <v>Boipatong Clinic</v>
      </c>
      <c r="K646" s="5" t="str">
        <f>'Cleaned Data'!E646</f>
        <v>Elizabeth Sithole</v>
      </c>
      <c r="L646" s="6">
        <f>'Cleaned Data'!F646</f>
        <v>2410000000000</v>
      </c>
      <c r="M646" s="4">
        <f>'Cleaned Data'!G646</f>
        <v>45595</v>
      </c>
      <c r="N646" s="5" t="str">
        <f>'Cleaned Data'!H646</f>
        <v>Male</v>
      </c>
      <c r="O646" s="8" t="str">
        <f>'Cleaned Data'!I646</f>
        <v>070 190 5773</v>
      </c>
      <c r="P646" s="5" t="str">
        <f>'Cleaned Data'!J646</f>
        <v>Ward 6</v>
      </c>
      <c r="Q646" s="5" t="str">
        <f t="shared" si="76"/>
        <v>Formal Settlement</v>
      </c>
      <c r="R646" s="5" t="str">
        <f>'Cleaned Data'!K646</f>
        <v>None</v>
      </c>
      <c r="S646" s="5" t="str">
        <f>'Cleaned Data'!L646</f>
        <v>Under Review</v>
      </c>
      <c r="T646" s="5" t="str">
        <f>'Cleaned Data'!M646</f>
        <v>Captured</v>
      </c>
      <c r="U646" s="5" t="str">
        <f>'Cleaned Data'!N646</f>
        <v>Q238</v>
      </c>
      <c r="V646" s="5" t="str">
        <f>'Cleaned Data'!O646</f>
        <v>None</v>
      </c>
      <c r="W646" s="4" t="str">
        <f>'Cleaned Data'!P646</f>
        <v>None</v>
      </c>
      <c r="X646" s="5" t="str">
        <f>'Cleaned Data'!Q646</f>
        <v>Record Incomplete - Contact Number Illegible On Form</v>
      </c>
    </row>
    <row r="647" spans="1:24" x14ac:dyDescent="0.3">
      <c r="A647" s="5" t="str">
        <f>'Cleaned Data'!A647</f>
        <v>CLN-000316</v>
      </c>
      <c r="B647" s="4">
        <f>'Cleaned Data'!B647</f>
        <v>46227</v>
      </c>
      <c r="C647" s="6">
        <f t="shared" si="70"/>
        <v>24</v>
      </c>
      <c r="D647" s="6">
        <f t="shared" si="71"/>
        <v>7</v>
      </c>
      <c r="E647" s="6">
        <f t="shared" si="72"/>
        <v>2026</v>
      </c>
      <c r="F647" s="5" t="str">
        <f t="shared" si="73"/>
        <v>Clinic</v>
      </c>
      <c r="G647" s="5" t="str">
        <f>'Cleaned Data'!C647</f>
        <v>Clinic - General Consultation</v>
      </c>
      <c r="H647" s="5" t="str">
        <f t="shared" si="74"/>
        <v xml:space="preserve"> General Consultation</v>
      </c>
      <c r="I647" s="5" t="str">
        <f t="shared" si="75"/>
        <v>Sasolburg</v>
      </c>
      <c r="J647" s="5" t="str">
        <f>'Cleaned Data'!D647</f>
        <v>Sasolburg Home Affairs</v>
      </c>
      <c r="K647" s="5" t="str">
        <f>'Cleaned Data'!E647</f>
        <v>Zodwa Mahlangu</v>
      </c>
      <c r="L647" s="6">
        <f>'Cleaned Data'!F647</f>
        <v>6910000000000</v>
      </c>
      <c r="M647" s="4">
        <f>'Cleaned Data'!G647</f>
        <v>25459</v>
      </c>
      <c r="N647" s="5" t="str">
        <f>'Cleaned Data'!H647</f>
        <v>Male</v>
      </c>
      <c r="O647" s="8" t="str">
        <f>'Cleaned Data'!I647</f>
        <v>None</v>
      </c>
      <c r="P647" s="5" t="str">
        <f>'Cleaned Data'!J647</f>
        <v>Ward 9</v>
      </c>
      <c r="Q647" s="5" t="str">
        <f t="shared" si="76"/>
        <v>Formal Settlement</v>
      </c>
      <c r="R647" s="5" t="str">
        <f>'Cleaned Data'!K647</f>
        <v>None</v>
      </c>
      <c r="S647" s="5" t="str">
        <f>'Cleaned Data'!L647</f>
        <v>Under Review</v>
      </c>
      <c r="T647" s="5" t="str">
        <f>'Cleaned Data'!M647</f>
        <v>Resolved</v>
      </c>
      <c r="U647" s="5" t="str">
        <f>'Cleaned Data'!N647</f>
        <v>None</v>
      </c>
      <c r="V647" s="5" t="str">
        <f>'Cleaned Data'!O647</f>
        <v>None</v>
      </c>
      <c r="W647" s="4" t="str">
        <f>'Cleaned Data'!P647</f>
        <v>None</v>
      </c>
      <c r="X647" s="5" t="str">
        <f>'Cleaned Data'!Q647</f>
        <v>Applicant Is A Minor, Guardian Present And Documented</v>
      </c>
    </row>
    <row r="648" spans="1:24" x14ac:dyDescent="0.3">
      <c r="A648" s="5" t="str">
        <f>'Cleaned Data'!A648</f>
        <v>SASSA-000664</v>
      </c>
      <c r="B648" s="4">
        <f>'Cleaned Data'!B648</f>
        <v>46040</v>
      </c>
      <c r="C648" s="6">
        <f t="shared" si="70"/>
        <v>18</v>
      </c>
      <c r="D648" s="6">
        <f t="shared" si="71"/>
        <v>1</v>
      </c>
      <c r="E648" s="6">
        <f t="shared" si="72"/>
        <v>2026</v>
      </c>
      <c r="F648" s="5" t="str">
        <f t="shared" si="73"/>
        <v>SASSA</v>
      </c>
      <c r="G648" s="5" t="str">
        <f>'Cleaned Data'!C648</f>
        <v>SASSA - Grant Application</v>
      </c>
      <c r="H648" s="5" t="str">
        <f t="shared" si="74"/>
        <v xml:space="preserve"> Grant Application</v>
      </c>
      <c r="I648" s="5" t="str">
        <f t="shared" si="75"/>
        <v>Vereeniging</v>
      </c>
      <c r="J648" s="5" t="str">
        <f>'Cleaned Data'!D648</f>
        <v>Vereeniging Home Affairs</v>
      </c>
      <c r="K648" s="5" t="str">
        <f>'Cleaned Data'!E648</f>
        <v>Bongani Ndlovu</v>
      </c>
      <c r="L648" s="6">
        <f>'Cleaned Data'!F648</f>
        <v>1300000000000</v>
      </c>
      <c r="M648" s="4">
        <f>'Cleaned Data'!G648</f>
        <v>41319</v>
      </c>
      <c r="N648" s="5" t="str">
        <f>'Cleaned Data'!H648</f>
        <v>Male</v>
      </c>
      <c r="O648" s="8" t="str">
        <f>'Cleaned Data'!I648</f>
        <v>066 908 5856</v>
      </c>
      <c r="P648" s="5" t="str">
        <f>'Cleaned Data'!J648</f>
        <v>Ward 13</v>
      </c>
      <c r="Q648" s="5" t="str">
        <f t="shared" si="76"/>
        <v>Formal Settlement</v>
      </c>
      <c r="R648" s="5" t="str">
        <f>'Cleaned Data'!K648</f>
        <v>None</v>
      </c>
      <c r="S648" s="5" t="str">
        <f>'Cleaned Data'!L648</f>
        <v>Rejected</v>
      </c>
      <c r="T648" s="5" t="str">
        <f>'Cleaned Data'!M648</f>
        <v>Re-opened</v>
      </c>
      <c r="U648" s="5" t="str">
        <f>'Cleaned Data'!N648</f>
        <v>Q197</v>
      </c>
      <c r="V648" s="5" t="str">
        <f>'Cleaned Data'!O648</f>
        <v>Refilwe Sithole</v>
      </c>
      <c r="W648" s="4" t="str">
        <f>'Cleaned Data'!P648</f>
        <v>None</v>
      </c>
      <c r="X648" s="5" t="str">
        <f>'Cleaned Data'!Q648</f>
        <v>Elderly Applicant Assisted Due To Mobility Issues</v>
      </c>
    </row>
    <row r="649" spans="1:24" x14ac:dyDescent="0.3">
      <c r="A649" s="5" t="str">
        <f>'Cleaned Data'!A649</f>
        <v>MUN-000469</v>
      </c>
      <c r="B649" s="4">
        <f>'Cleaned Data'!B649</f>
        <v>46068</v>
      </c>
      <c r="C649" s="6">
        <f t="shared" si="70"/>
        <v>15</v>
      </c>
      <c r="D649" s="6">
        <f t="shared" si="71"/>
        <v>2</v>
      </c>
      <c r="E649" s="6">
        <f t="shared" si="72"/>
        <v>2026</v>
      </c>
      <c r="F649" s="5" t="str">
        <f t="shared" si="73"/>
        <v>Municipal</v>
      </c>
      <c r="G649" s="5" t="str">
        <f>'Cleaned Data'!C649</f>
        <v>Municipal - Account Query</v>
      </c>
      <c r="H649" s="5" t="str">
        <f t="shared" si="74"/>
        <v xml:space="preserve"> Account Query</v>
      </c>
      <c r="I649" s="5" t="str">
        <f t="shared" si="75"/>
        <v>Emfuleni</v>
      </c>
      <c r="J649" s="5" t="str">
        <f>'Cleaned Data'!D649</f>
        <v>Emfuleni Municipal Office</v>
      </c>
      <c r="K649" s="5" t="str">
        <f>'Cleaned Data'!E649</f>
        <v>Zodwa Sithole</v>
      </c>
      <c r="L649" s="6">
        <f>'Cleaned Data'!F649</f>
        <v>7910000000000</v>
      </c>
      <c r="M649" s="4">
        <f>'Cleaned Data'!G649</f>
        <v>29048</v>
      </c>
      <c r="N649" s="5" t="str">
        <f>'Cleaned Data'!H649</f>
        <v>Male</v>
      </c>
      <c r="O649" s="8" t="str">
        <f>'Cleaned Data'!I649</f>
        <v>066 349 2992</v>
      </c>
      <c r="P649" s="5" t="str">
        <f>'Cleaned Data'!J649</f>
        <v>Ward 3 (Informal Settlement)</v>
      </c>
      <c r="Q649" s="5" t="str">
        <f t="shared" si="76"/>
        <v>Informal Settlement</v>
      </c>
      <c r="R649" s="5" t="str">
        <f>'Cleaned Data'!K649</f>
        <v>None</v>
      </c>
      <c r="S649" s="5" t="str">
        <f>'Cleaned Data'!L649</f>
        <v>Incomplete - Missing Proof Of Residence</v>
      </c>
      <c r="T649" s="5" t="str">
        <f>'Cleaned Data'!M649</f>
        <v>Re-opened</v>
      </c>
      <c r="U649" s="5" t="str">
        <f>'Cleaned Data'!N649</f>
        <v>Q273</v>
      </c>
      <c r="V649" s="5" t="str">
        <f>'Cleaned Data'!O649</f>
        <v>Chris Mahlangu</v>
      </c>
      <c r="W649" s="4">
        <f>'Cleaned Data'!P649</f>
        <v>46115</v>
      </c>
      <c r="X649" s="5" t="str">
        <f>'Cleaned Data'!Q649</f>
        <v>Elderly Applicant Assisted Due To Mobility Issues</v>
      </c>
    </row>
    <row r="650" spans="1:24" x14ac:dyDescent="0.3">
      <c r="A650" s="5" t="str">
        <f>'Cleaned Data'!A650</f>
        <v>CLN-000099</v>
      </c>
      <c r="B650" s="4">
        <f>'Cleaned Data'!B650</f>
        <v>46174</v>
      </c>
      <c r="C650" s="6">
        <f t="shared" si="70"/>
        <v>1</v>
      </c>
      <c r="D650" s="6">
        <f t="shared" si="71"/>
        <v>6</v>
      </c>
      <c r="E650" s="6">
        <f t="shared" si="72"/>
        <v>2026</v>
      </c>
      <c r="F650" s="5" t="str">
        <f t="shared" si="73"/>
        <v>Clinic</v>
      </c>
      <c r="G650" s="5" t="str">
        <f>'Cleaned Data'!C650</f>
        <v>Clinic - Chronic Medication Collection</v>
      </c>
      <c r="H650" s="5" t="str">
        <f t="shared" si="74"/>
        <v xml:space="preserve"> Chronic Medication Collection</v>
      </c>
      <c r="I650" s="5" t="str">
        <f t="shared" si="75"/>
        <v>Emfuleni</v>
      </c>
      <c r="J650" s="5" t="str">
        <f>'Cleaned Data'!D650</f>
        <v>Emfuleni Municipal Office</v>
      </c>
      <c r="K650" s="5" t="str">
        <f>'Cleaned Data'!E650</f>
        <v>Refilwe Dlamini</v>
      </c>
      <c r="L650" s="6">
        <f>'Cleaned Data'!F650</f>
        <v>9510000000000</v>
      </c>
      <c r="M650" s="4">
        <f>'Cleaned Data'!G650</f>
        <v>34873</v>
      </c>
      <c r="N650" s="5" t="str">
        <f>'Cleaned Data'!H650</f>
        <v>None</v>
      </c>
      <c r="O650" s="8" t="str">
        <f>'Cleaned Data'!I650</f>
        <v>None</v>
      </c>
      <c r="P650" s="5" t="str">
        <f>'Cleaned Data'!J650</f>
        <v>Ward 10</v>
      </c>
      <c r="Q650" s="5" t="str">
        <f t="shared" si="76"/>
        <v>Formal Settlement</v>
      </c>
      <c r="R650" s="5" t="str">
        <f>'Cleaned Data'!K650</f>
        <v>None</v>
      </c>
      <c r="S650" s="5" t="str">
        <f>'Cleaned Data'!L650</f>
        <v>Complete</v>
      </c>
      <c r="T650" s="5" t="str">
        <f>'Cleaned Data'!M650</f>
        <v>Re-opened</v>
      </c>
      <c r="U650" s="5" t="str">
        <f>'Cleaned Data'!N650</f>
        <v>Q208</v>
      </c>
      <c r="V650" s="5" t="str">
        <f>'Cleaned Data'!O650</f>
        <v>Werner Coetzee</v>
      </c>
      <c r="W650" s="4" t="str">
        <f>'Cleaned Data'!P650</f>
        <v>None</v>
      </c>
      <c r="X650" s="5" t="str">
        <f>'Cleaned Data'!Q650</f>
        <v>Applicant Referred To Social Worker</v>
      </c>
    </row>
    <row r="651" spans="1:24" x14ac:dyDescent="0.3">
      <c r="A651" s="5" t="str">
        <f>'Cleaned Data'!A651</f>
        <v>CLN-000227</v>
      </c>
      <c r="B651" s="4">
        <f>'Cleaned Data'!B651</f>
        <v>46238</v>
      </c>
      <c r="C651" s="6">
        <f t="shared" si="70"/>
        <v>4</v>
      </c>
      <c r="D651" s="6">
        <f t="shared" si="71"/>
        <v>8</v>
      </c>
      <c r="E651" s="6">
        <f t="shared" si="72"/>
        <v>2026</v>
      </c>
      <c r="F651" s="5" t="str">
        <f t="shared" si="73"/>
        <v>Clinic</v>
      </c>
      <c r="G651" s="5" t="str">
        <f>'Cleaned Data'!C651</f>
        <v>Clinic - General Consultation</v>
      </c>
      <c r="H651" s="5" t="str">
        <f t="shared" si="74"/>
        <v xml:space="preserve"> General Consultation</v>
      </c>
      <c r="I651" s="5" t="str">
        <f t="shared" si="75"/>
        <v>Evaton</v>
      </c>
      <c r="J651" s="5" t="str">
        <f>'Cleaned Data'!D651</f>
        <v>Evaton Sassa Office</v>
      </c>
      <c r="K651" s="5" t="str">
        <f>'Cleaned Data'!E651</f>
        <v>Willem Kruger</v>
      </c>
      <c r="L651" s="6">
        <f>'Cleaned Data'!F651</f>
        <v>8310000000000</v>
      </c>
      <c r="M651" s="4">
        <f>'Cleaned Data'!G651</f>
        <v>30387</v>
      </c>
      <c r="N651" s="5" t="str">
        <f>'Cleaned Data'!H651</f>
        <v>Male</v>
      </c>
      <c r="O651" s="8" t="str">
        <f>'Cleaned Data'!I651</f>
        <v>068 905 7086</v>
      </c>
      <c r="P651" s="5" t="str">
        <f>'Cleaned Data'!J651</f>
        <v>Ward 15</v>
      </c>
      <c r="Q651" s="5" t="str">
        <f t="shared" si="76"/>
        <v>Formal Settlement</v>
      </c>
      <c r="R651" s="5" t="str">
        <f>'Cleaned Data'!K651</f>
        <v>None</v>
      </c>
      <c r="S651" s="5" t="str">
        <f>'Cleaned Data'!L651</f>
        <v>Pending Verification</v>
      </c>
      <c r="T651" s="5" t="str">
        <f>'Cleaned Data'!M651</f>
        <v>Captured</v>
      </c>
      <c r="U651" s="5" t="str">
        <f>'Cleaned Data'!N651</f>
        <v>Q244</v>
      </c>
      <c r="V651" s="5" t="str">
        <f>'Cleaned Data'!O651</f>
        <v>Andries Mahlangu</v>
      </c>
      <c r="W651" s="4" t="str">
        <f>'Cleaned Data'!P651</f>
        <v>None</v>
      </c>
      <c r="X651" s="5" t="str">
        <f>'Cleaned Data'!Q651</f>
        <v>Interpreter Required - Assisted In Sesotho</v>
      </c>
    </row>
    <row r="652" spans="1:24" x14ac:dyDescent="0.3">
      <c r="A652" s="5" t="str">
        <f>'Cleaned Data'!A652</f>
        <v>DHA-000451</v>
      </c>
      <c r="B652" s="4">
        <f>'Cleaned Data'!B652</f>
        <v>45991</v>
      </c>
      <c r="C652" s="6">
        <f t="shared" si="70"/>
        <v>30</v>
      </c>
      <c r="D652" s="6">
        <f t="shared" si="71"/>
        <v>11</v>
      </c>
      <c r="E652" s="6">
        <f t="shared" si="72"/>
        <v>2025</v>
      </c>
      <c r="F652" s="5" t="str">
        <f t="shared" si="73"/>
        <v>Home Affairs</v>
      </c>
      <c r="G652" s="5" t="str">
        <f>'Cleaned Data'!C652</f>
        <v>Home Affairs - Birth Certificate</v>
      </c>
      <c r="H652" s="5" t="str">
        <f t="shared" si="74"/>
        <v xml:space="preserve"> Birth Certificate</v>
      </c>
      <c r="I652" s="5" t="str">
        <f t="shared" si="75"/>
        <v>Evaton</v>
      </c>
      <c r="J652" s="5" t="str">
        <f>'Cleaned Data'!D652</f>
        <v>Evaton Sassa Office</v>
      </c>
      <c r="K652" s="5" t="str">
        <f>'Cleaned Data'!E652</f>
        <v>Pieter Fourie</v>
      </c>
      <c r="L652" s="6">
        <f>'Cleaned Data'!F652</f>
        <v>7100000000000</v>
      </c>
      <c r="M652" s="4">
        <f>'Cleaned Data'!G652</f>
        <v>26006</v>
      </c>
      <c r="N652" s="5" t="str">
        <f>'Cleaned Data'!H652</f>
        <v>Female</v>
      </c>
      <c r="O652" s="8" t="str">
        <f>'Cleaned Data'!I652</f>
        <v>065 527 0111</v>
      </c>
      <c r="P652" s="5" t="str">
        <f>'Cleaned Data'!J652</f>
        <v>Ward 9</v>
      </c>
      <c r="Q652" s="5" t="str">
        <f t="shared" si="76"/>
        <v>Formal Settlement</v>
      </c>
      <c r="R652" s="5" t="str">
        <f>'Cleaned Data'!K652</f>
        <v>None</v>
      </c>
      <c r="S652" s="5" t="str">
        <f>'Cleaned Data'!L652</f>
        <v>Rejected</v>
      </c>
      <c r="T652" s="5" t="str">
        <f>'Cleaned Data'!M652</f>
        <v>Resolved</v>
      </c>
      <c r="U652" s="5" t="str">
        <f>'Cleaned Data'!N652</f>
        <v>Q284</v>
      </c>
      <c r="V652" s="5" t="str">
        <f>'Cleaned Data'!O652</f>
        <v>Refilwe Swart</v>
      </c>
      <c r="W652" s="4" t="str">
        <f>'Cleaned Data'!P652</f>
        <v>None</v>
      </c>
      <c r="X652" s="5" t="str">
        <f>'Cleaned Data'!Q652</f>
        <v>Duplicate Application Found On System - Flagged</v>
      </c>
    </row>
    <row r="653" spans="1:24" x14ac:dyDescent="0.3">
      <c r="A653" s="5" t="str">
        <f>'Cleaned Data'!A653</f>
        <v>SASSA-000382</v>
      </c>
      <c r="B653" s="4">
        <f>'Cleaned Data'!B653</f>
        <v>46032</v>
      </c>
      <c r="C653" s="6">
        <f t="shared" si="70"/>
        <v>10</v>
      </c>
      <c r="D653" s="6">
        <f t="shared" si="71"/>
        <v>1</v>
      </c>
      <c r="E653" s="6">
        <f t="shared" si="72"/>
        <v>2026</v>
      </c>
      <c r="F653" s="5" t="str">
        <f t="shared" si="73"/>
        <v>SASSA</v>
      </c>
      <c r="G653" s="5" t="str">
        <f>'Cleaned Data'!C653</f>
        <v>SASSA - Grant Application</v>
      </c>
      <c r="H653" s="5" t="str">
        <f t="shared" si="74"/>
        <v xml:space="preserve"> Grant Application</v>
      </c>
      <c r="I653" s="5" t="str">
        <f t="shared" si="75"/>
        <v>Meyerton</v>
      </c>
      <c r="J653" s="5" t="str">
        <f>'Cleaned Data'!D653</f>
        <v>Meyerton Municipal Office</v>
      </c>
      <c r="K653" s="5" t="str">
        <f>'Cleaned Data'!E653</f>
        <v>Tumelo Mahlangu</v>
      </c>
      <c r="L653" s="6">
        <f>'Cleaned Data'!F653</f>
        <v>9600000000000</v>
      </c>
      <c r="M653" s="4">
        <f>'Cleaned Data'!G653</f>
        <v>35372</v>
      </c>
      <c r="N653" s="5" t="str">
        <f>'Cleaned Data'!H653</f>
        <v>Female</v>
      </c>
      <c r="O653" s="8" t="str">
        <f>'Cleaned Data'!I653</f>
        <v>065 958 2641</v>
      </c>
      <c r="P653" s="5" t="str">
        <f>'Cleaned Data'!J653</f>
        <v>Ward 2</v>
      </c>
      <c r="Q653" s="5" t="str">
        <f t="shared" si="76"/>
        <v>Formal Settlement</v>
      </c>
      <c r="R653" s="5" t="str">
        <f>'Cleaned Data'!K653</f>
        <v>Older Persons Grant</v>
      </c>
      <c r="S653" s="5" t="str">
        <f>'Cleaned Data'!L653</f>
        <v>Awaiting Home Affairs Confirmation</v>
      </c>
      <c r="T653" s="5" t="str">
        <f>'Cleaned Data'!M653</f>
        <v>Captured</v>
      </c>
      <c r="U653" s="5" t="str">
        <f>'Cleaned Data'!N653</f>
        <v>Q051</v>
      </c>
      <c r="V653" s="5" t="str">
        <f>'Cleaned Data'!O653</f>
        <v>Busisiwe Radebe</v>
      </c>
      <c r="W653" s="4">
        <f>'Cleaned Data'!P653</f>
        <v>46049</v>
      </c>
      <c r="X653" s="5" t="str">
        <f>'Cleaned Data'!Q653</f>
        <v>Home Affairs System Down For Maintenance During Visit</v>
      </c>
    </row>
    <row r="654" spans="1:24" x14ac:dyDescent="0.3">
      <c r="A654" s="5" t="str">
        <f>'Cleaned Data'!A654</f>
        <v>DHA-000892</v>
      </c>
      <c r="B654" s="4">
        <f>'Cleaned Data'!B654</f>
        <v>46138</v>
      </c>
      <c r="C654" s="6">
        <f t="shared" si="70"/>
        <v>26</v>
      </c>
      <c r="D654" s="6">
        <f t="shared" si="71"/>
        <v>4</v>
      </c>
      <c r="E654" s="6">
        <f t="shared" si="72"/>
        <v>2026</v>
      </c>
      <c r="F654" s="5" t="str">
        <f t="shared" si="73"/>
        <v>Home Affairs</v>
      </c>
      <c r="G654" s="5" t="str">
        <f>'Cleaned Data'!C654</f>
        <v>Home Affairs - ID Application</v>
      </c>
      <c r="H654" s="5" t="str">
        <f t="shared" si="74"/>
        <v xml:space="preserve"> ID Application</v>
      </c>
      <c r="I654" s="5" t="str">
        <f t="shared" si="75"/>
        <v>Vereeniging</v>
      </c>
      <c r="J654" s="5" t="str">
        <f>'Cleaned Data'!D654</f>
        <v>Vereeniging Home Affairs</v>
      </c>
      <c r="K654" s="5" t="str">
        <f>'Cleaned Data'!E654</f>
        <v>Anna Kruger</v>
      </c>
      <c r="L654" s="6">
        <f>'Cleaned Data'!F654</f>
        <v>8800000000000</v>
      </c>
      <c r="M654" s="4">
        <f>'Cleaned Data'!G654</f>
        <v>32214</v>
      </c>
      <c r="N654" s="5" t="str">
        <f>'Cleaned Data'!H654</f>
        <v>Female</v>
      </c>
      <c r="O654" s="8" t="str">
        <f>'Cleaned Data'!I654</f>
        <v>084 599 0648</v>
      </c>
      <c r="P654" s="5" t="str">
        <f>'Cleaned Data'!J654</f>
        <v>Ward 11</v>
      </c>
      <c r="Q654" s="5" t="str">
        <f t="shared" si="76"/>
        <v>Formal Settlement</v>
      </c>
      <c r="R654" s="5" t="str">
        <f>'Cleaned Data'!K654</f>
        <v>None</v>
      </c>
      <c r="S654" s="5" t="str">
        <f>'Cleaned Data'!L654</f>
        <v>None</v>
      </c>
      <c r="T654" s="5" t="str">
        <f>'Cleaned Data'!M654</f>
        <v>Pending</v>
      </c>
      <c r="U654" s="5" t="str">
        <f>'Cleaned Data'!N654</f>
        <v>Q201</v>
      </c>
      <c r="V654" s="5" t="str">
        <f>'Cleaned Data'!O654</f>
        <v>Werner Meyer</v>
      </c>
      <c r="W654" s="4" t="str">
        <f>'Cleaned Data'!P654</f>
        <v>None</v>
      </c>
      <c r="X654" s="5" t="str">
        <f>'Cleaned Data'!Q654</f>
        <v>None</v>
      </c>
    </row>
    <row r="655" spans="1:24" x14ac:dyDescent="0.3">
      <c r="A655" s="5" t="str">
        <f>'Cleaned Data'!A655</f>
        <v>DHA-000462</v>
      </c>
      <c r="B655" s="4">
        <f>'Cleaned Data'!B655</f>
        <v>46265</v>
      </c>
      <c r="C655" s="6">
        <f t="shared" si="70"/>
        <v>31</v>
      </c>
      <c r="D655" s="6">
        <f t="shared" si="71"/>
        <v>8</v>
      </c>
      <c r="E655" s="6">
        <f t="shared" si="72"/>
        <v>2026</v>
      </c>
      <c r="F655" s="5" t="str">
        <f t="shared" si="73"/>
        <v>Home Affairs</v>
      </c>
      <c r="G655" s="5" t="str">
        <f>'Cleaned Data'!C655</f>
        <v>Home Affairs - Birth Certificate</v>
      </c>
      <c r="H655" s="5" t="str">
        <f t="shared" si="74"/>
        <v xml:space="preserve"> Birth Certificate</v>
      </c>
      <c r="I655" s="5" t="str">
        <f t="shared" si="75"/>
        <v>Vereeniging</v>
      </c>
      <c r="J655" s="5" t="str">
        <f>'Cleaned Data'!D655</f>
        <v>Vereeniging Home Affairs</v>
      </c>
      <c r="K655" s="5" t="str">
        <f>'Cleaned Data'!E655</f>
        <v>Nokuthula Van Der Merwe</v>
      </c>
      <c r="L655" s="6">
        <f>'Cleaned Data'!F655</f>
        <v>4600000000000</v>
      </c>
      <c r="M655" s="4">
        <f>'Cleaned Data'!G655</f>
        <v>16898</v>
      </c>
      <c r="N655" s="5" t="str">
        <f>'Cleaned Data'!H655</f>
        <v>None</v>
      </c>
      <c r="O655" s="8" t="str">
        <f>'Cleaned Data'!I655</f>
        <v>071 989 1558</v>
      </c>
      <c r="P655" s="5" t="str">
        <f>'Cleaned Data'!J655</f>
        <v>Ward 16</v>
      </c>
      <c r="Q655" s="5" t="str">
        <f t="shared" si="76"/>
        <v>Formal Settlement</v>
      </c>
      <c r="R655" s="5" t="str">
        <f>'Cleaned Data'!K655</f>
        <v>None</v>
      </c>
      <c r="S655" s="5" t="str">
        <f>'Cleaned Data'!L655</f>
        <v>Under Review</v>
      </c>
      <c r="T655" s="5" t="str">
        <f>'Cleaned Data'!M655</f>
        <v>None</v>
      </c>
      <c r="U655" s="5" t="str">
        <f>'Cleaned Data'!N655</f>
        <v>Q034</v>
      </c>
      <c r="V655" s="5" t="str">
        <f>'Cleaned Data'!O655</f>
        <v>Marius Sithole</v>
      </c>
      <c r="W655" s="4" t="str">
        <f>'Cleaned Data'!P655</f>
        <v>None</v>
      </c>
      <c r="X655" s="5" t="str">
        <f>'Cleaned Data'!Q655</f>
        <v>Interpreter Required - Assisted In Sesotho</v>
      </c>
    </row>
    <row r="656" spans="1:24" x14ac:dyDescent="0.3">
      <c r="A656" s="5" t="str">
        <f>'Cleaned Data'!A656</f>
        <v>SASSA-001026</v>
      </c>
      <c r="B656" s="4">
        <f>'Cleaned Data'!B656</f>
        <v>46161</v>
      </c>
      <c r="C656" s="6">
        <f t="shared" si="70"/>
        <v>19</v>
      </c>
      <c r="D656" s="6">
        <f t="shared" si="71"/>
        <v>5</v>
      </c>
      <c r="E656" s="6">
        <f t="shared" si="72"/>
        <v>2026</v>
      </c>
      <c r="F656" s="5" t="str">
        <f t="shared" si="73"/>
        <v>SASSA</v>
      </c>
      <c r="G656" s="5" t="str">
        <f>'Cleaned Data'!C656</f>
        <v>SASSA - Grant Application</v>
      </c>
      <c r="H656" s="5" t="str">
        <f t="shared" si="74"/>
        <v xml:space="preserve"> Grant Application</v>
      </c>
      <c r="I656" s="5" t="str">
        <f t="shared" si="75"/>
        <v>Sebokeng</v>
      </c>
      <c r="J656" s="5" t="str">
        <f>'Cleaned Data'!D656</f>
        <v>Sebokeng Sassa Office</v>
      </c>
      <c r="K656" s="5" t="str">
        <f>'Cleaned Data'!E656</f>
        <v>Willem Mokoena</v>
      </c>
      <c r="L656" s="6">
        <f>'Cleaned Data'!F656</f>
        <v>1310000000000</v>
      </c>
      <c r="M656" s="4">
        <f>'Cleaned Data'!G656</f>
        <v>41561</v>
      </c>
      <c r="N656" s="5" t="str">
        <f>'Cleaned Data'!H656</f>
        <v>Male</v>
      </c>
      <c r="O656" s="8" t="str">
        <f>'Cleaned Data'!I656</f>
        <v>080 933 8494</v>
      </c>
      <c r="P656" s="5" t="str">
        <f>'Cleaned Data'!J656</f>
        <v>Ward 17</v>
      </c>
      <c r="Q656" s="5" t="str">
        <f t="shared" si="76"/>
        <v>Formal Settlement</v>
      </c>
      <c r="R656" s="5" t="str">
        <f>'Cleaned Data'!K656</f>
        <v>Foster Child Grant</v>
      </c>
      <c r="S656" s="5" t="str">
        <f>'Cleaned Data'!L656</f>
        <v>Complete</v>
      </c>
      <c r="T656" s="5" t="str">
        <f>'Cleaned Data'!M656</f>
        <v>Escalated</v>
      </c>
      <c r="U656" s="5" t="str">
        <f>'Cleaned Data'!N656</f>
        <v>Q202</v>
      </c>
      <c r="V656" s="5" t="str">
        <f>'Cleaned Data'!O656</f>
        <v>Refilwe Mahlangu</v>
      </c>
      <c r="W656" s="4" t="str">
        <f>'Cleaned Data'!P656</f>
        <v>None</v>
      </c>
      <c r="X656" s="5" t="str">
        <f>'Cleaned Data'!Q656</f>
        <v>Elderly Applicant Assisted Due To Mobility Issues</v>
      </c>
    </row>
    <row r="657" spans="1:24" x14ac:dyDescent="0.3">
      <c r="A657" s="5" t="str">
        <f>'Cleaned Data'!A657</f>
        <v>DHA-000649</v>
      </c>
      <c r="B657" s="4">
        <f>'Cleaned Data'!B657</f>
        <v>46207</v>
      </c>
      <c r="C657" s="6">
        <f t="shared" si="70"/>
        <v>4</v>
      </c>
      <c r="D657" s="6">
        <f t="shared" si="71"/>
        <v>7</v>
      </c>
      <c r="E657" s="6">
        <f t="shared" si="72"/>
        <v>2026</v>
      </c>
      <c r="F657" s="5" t="str">
        <f t="shared" si="73"/>
        <v>Home Affairs</v>
      </c>
      <c r="G657" s="5" t="str">
        <f>'Cleaned Data'!C657</f>
        <v>Home Affairs - Birth Certificate</v>
      </c>
      <c r="H657" s="5" t="str">
        <f t="shared" si="74"/>
        <v xml:space="preserve"> Birth Certificate</v>
      </c>
      <c r="I657" s="5" t="str">
        <f t="shared" si="75"/>
        <v>Sebokeng</v>
      </c>
      <c r="J657" s="5" t="str">
        <f>'Cleaned Data'!D657</f>
        <v>Sebokeng Sassa Office</v>
      </c>
      <c r="K657" s="5" t="str">
        <f>'Cleaned Data'!E657</f>
        <v>Mandla Mokgadi</v>
      </c>
      <c r="L657" s="6">
        <f>'Cleaned Data'!F657</f>
        <v>9041872081</v>
      </c>
      <c r="M657" s="4">
        <f>'Cleaned Data'!G657</f>
        <v>36773</v>
      </c>
      <c r="N657" s="5" t="str">
        <f>'Cleaned Data'!H657</f>
        <v>Female</v>
      </c>
      <c r="O657" s="8" t="str">
        <f>'Cleaned Data'!I657</f>
        <v>066 253 9084</v>
      </c>
      <c r="P657" s="5" t="str">
        <f>'Cleaned Data'!J657</f>
        <v>Ward 15</v>
      </c>
      <c r="Q657" s="5" t="str">
        <f t="shared" si="76"/>
        <v>Formal Settlement</v>
      </c>
      <c r="R657" s="5" t="str">
        <f>'Cleaned Data'!K657</f>
        <v>None</v>
      </c>
      <c r="S657" s="5" t="str">
        <f>'Cleaned Data'!L657</f>
        <v>Incomplete - Missing ID Copy</v>
      </c>
      <c r="T657" s="5" t="str">
        <f>'Cleaned Data'!M657</f>
        <v>Closed</v>
      </c>
      <c r="U657" s="5" t="str">
        <f>'Cleaned Data'!N657</f>
        <v>Q041</v>
      </c>
      <c r="V657" s="5" t="str">
        <f>'Cleaned Data'!O657</f>
        <v>Palesa Nel</v>
      </c>
      <c r="W657" s="4" t="str">
        <f>'Cleaned Data'!P657</f>
        <v>None</v>
      </c>
      <c r="X657" s="5" t="str">
        <f>'Cleaned Data'!Q657</f>
        <v>Client To Return With Proof Of Residence</v>
      </c>
    </row>
    <row r="658" spans="1:24" x14ac:dyDescent="0.3">
      <c r="A658" s="5" t="str">
        <f>'Cleaned Data'!A658</f>
        <v>SASSA-000278</v>
      </c>
      <c r="B658" s="4">
        <f>'Cleaned Data'!B658</f>
        <v>46178</v>
      </c>
      <c r="C658" s="6">
        <f t="shared" si="70"/>
        <v>5</v>
      </c>
      <c r="D658" s="6">
        <f t="shared" si="71"/>
        <v>6</v>
      </c>
      <c r="E658" s="6">
        <f t="shared" si="72"/>
        <v>2026</v>
      </c>
      <c r="F658" s="5" t="str">
        <f t="shared" si="73"/>
        <v>SASSA</v>
      </c>
      <c r="G658" s="5" t="str">
        <f>'Cleaned Data'!C658</f>
        <v>SASSA - Grant Status Enquiry</v>
      </c>
      <c r="H658" s="5" t="str">
        <f t="shared" si="74"/>
        <v xml:space="preserve"> Grant Status Enquiry</v>
      </c>
      <c r="I658" s="5" t="str">
        <f t="shared" si="75"/>
        <v>Vanderbijlpark</v>
      </c>
      <c r="J658" s="5" t="str">
        <f>'Cleaned Data'!D658</f>
        <v>Vanderbijlpark Home Affairs</v>
      </c>
      <c r="K658" s="5" t="str">
        <f>'Cleaned Data'!E658</f>
        <v>Bongani Mokoena</v>
      </c>
      <c r="L658" s="6">
        <f>'Cleaned Data'!F658</f>
        <v>8710000000000</v>
      </c>
      <c r="M658" s="4">
        <f>'Cleaned Data'!G658</f>
        <v>32141</v>
      </c>
      <c r="N658" s="5" t="str">
        <f>'Cleaned Data'!H658</f>
        <v>None</v>
      </c>
      <c r="O658" s="8" t="str">
        <f>'Cleaned Data'!I658</f>
        <v>082 719 9094</v>
      </c>
      <c r="P658" s="5" t="str">
        <f>'Cleaned Data'!J658</f>
        <v>Ward 8</v>
      </c>
      <c r="Q658" s="5" t="str">
        <f t="shared" si="76"/>
        <v>Formal Settlement</v>
      </c>
      <c r="R658" s="5" t="str">
        <f>'Cleaned Data'!K658</f>
        <v>None</v>
      </c>
      <c r="S658" s="5" t="str">
        <f>'Cleaned Data'!L658</f>
        <v>Complete</v>
      </c>
      <c r="T658" s="5" t="str">
        <f>'Cleaned Data'!M658</f>
        <v>Closed</v>
      </c>
      <c r="U658" s="5" t="str">
        <f>'Cleaned Data'!N658</f>
        <v>Q191</v>
      </c>
      <c r="V658" s="5" t="str">
        <f>'Cleaned Data'!O658</f>
        <v>Chris Swart</v>
      </c>
      <c r="W658" s="4" t="str">
        <f>'Cleaned Data'!P658</f>
        <v>None</v>
      </c>
      <c r="X658" s="5" t="str">
        <f>'Cleaned Data'!Q658</f>
        <v>Urgent Case - Fast-Tracked Per Supervisor Approval</v>
      </c>
    </row>
    <row r="659" spans="1:24" x14ac:dyDescent="0.3">
      <c r="A659" s="5" t="str">
        <f>'Cleaned Data'!A659</f>
        <v>SASSA-000322</v>
      </c>
      <c r="B659" s="4">
        <f>'Cleaned Data'!B659</f>
        <v>46165</v>
      </c>
      <c r="C659" s="6">
        <f t="shared" si="70"/>
        <v>23</v>
      </c>
      <c r="D659" s="6">
        <f t="shared" si="71"/>
        <v>5</v>
      </c>
      <c r="E659" s="6">
        <f t="shared" si="72"/>
        <v>2026</v>
      </c>
      <c r="F659" s="5" t="str">
        <f t="shared" si="73"/>
        <v>SASSA</v>
      </c>
      <c r="G659" s="5" t="str">
        <f>'Cleaned Data'!C659</f>
        <v>SASSA - Grant Application</v>
      </c>
      <c r="H659" s="5" t="str">
        <f t="shared" si="74"/>
        <v xml:space="preserve"> Grant Application</v>
      </c>
      <c r="I659" s="5" t="str">
        <f t="shared" si="75"/>
        <v>Meyerton</v>
      </c>
      <c r="J659" s="5" t="str">
        <f>'Cleaned Data'!D659</f>
        <v>Meyerton Municipal Office</v>
      </c>
      <c r="K659" s="5" t="str">
        <f>'Cleaned Data'!E659</f>
        <v>Nokuthula Mahlangu</v>
      </c>
      <c r="L659" s="6" t="str">
        <f>'Cleaned Data'!F659</f>
        <v>ID not provided</v>
      </c>
      <c r="M659" s="4">
        <f>'Cleaned Data'!G659</f>
        <v>36986</v>
      </c>
      <c r="N659" s="5" t="str">
        <f>'Cleaned Data'!H659</f>
        <v>Male</v>
      </c>
      <c r="O659" s="8" t="str">
        <f>'Cleaned Data'!I659</f>
        <v>075 635 7609</v>
      </c>
      <c r="P659" s="5" t="str">
        <f>'Cleaned Data'!J659</f>
        <v>Ward 8</v>
      </c>
      <c r="Q659" s="5" t="str">
        <f t="shared" si="76"/>
        <v>Formal Settlement</v>
      </c>
      <c r="R659" s="5" t="str">
        <f>'Cleaned Data'!K659</f>
        <v>Disability Grant</v>
      </c>
      <c r="S659" s="5" t="str">
        <f>'Cleaned Data'!L659</f>
        <v>Complete</v>
      </c>
      <c r="T659" s="5" t="str">
        <f>'Cleaned Data'!M659</f>
        <v>None</v>
      </c>
      <c r="U659" s="5" t="str">
        <f>'Cleaned Data'!N659</f>
        <v>Q145</v>
      </c>
      <c r="V659" s="5" t="str">
        <f>'Cleaned Data'!O659</f>
        <v>Palesa Mahlangu</v>
      </c>
      <c r="W659" s="4" t="str">
        <f>'Cleaned Data'!P659</f>
        <v>None</v>
      </c>
      <c r="X659" s="5" t="str">
        <f>'Cleaned Data'!Q659</f>
        <v>Biometric Capture Failed, Rescheduled</v>
      </c>
    </row>
    <row r="660" spans="1:24" x14ac:dyDescent="0.3">
      <c r="A660" s="5" t="str">
        <f>'Cleaned Data'!A660</f>
        <v>CLN-000652</v>
      </c>
      <c r="B660" s="4">
        <f>'Cleaned Data'!B660</f>
        <v>46205</v>
      </c>
      <c r="C660" s="6">
        <f t="shared" si="70"/>
        <v>2</v>
      </c>
      <c r="D660" s="6">
        <f t="shared" si="71"/>
        <v>7</v>
      </c>
      <c r="E660" s="6">
        <f t="shared" si="72"/>
        <v>2026</v>
      </c>
      <c r="F660" s="5" t="str">
        <f t="shared" si="73"/>
        <v>Clinic</v>
      </c>
      <c r="G660" s="5" t="str">
        <f>'Cleaned Data'!C660</f>
        <v>Clinic - Chronic Medication Collection</v>
      </c>
      <c r="H660" s="5" t="str">
        <f t="shared" si="74"/>
        <v xml:space="preserve"> Chronic Medication Collection</v>
      </c>
      <c r="I660" s="5" t="str">
        <f t="shared" si="75"/>
        <v>Emfuleni</v>
      </c>
      <c r="J660" s="5" t="str">
        <f>'Cleaned Data'!D660</f>
        <v>Emfuleni Municipal Office</v>
      </c>
      <c r="K660" s="5" t="str">
        <f>'Cleaned Data'!E660</f>
        <v>Elizabeth Fourie</v>
      </c>
      <c r="L660" s="6">
        <f>'Cleaned Data'!F660</f>
        <v>7110000000000</v>
      </c>
      <c r="M660" s="4">
        <f>'Cleaned Data'!G660</f>
        <v>26181</v>
      </c>
      <c r="N660" s="5" t="str">
        <f>'Cleaned Data'!H660</f>
        <v>Male</v>
      </c>
      <c r="O660" s="8" t="str">
        <f>'Cleaned Data'!I660</f>
        <v>074 372 4381</v>
      </c>
      <c r="P660" s="5" t="str">
        <f>'Cleaned Data'!J660</f>
        <v>Ward 10</v>
      </c>
      <c r="Q660" s="5" t="str">
        <f t="shared" si="76"/>
        <v>Formal Settlement</v>
      </c>
      <c r="R660" s="5" t="str">
        <f>'Cleaned Data'!K660</f>
        <v>None</v>
      </c>
      <c r="S660" s="5" t="str">
        <f>'Cleaned Data'!L660</f>
        <v>Incomplete - Missing Proof Of Residence</v>
      </c>
      <c r="T660" s="5" t="str">
        <f>'Cleaned Data'!M660</f>
        <v>Awaiting Documents</v>
      </c>
      <c r="U660" s="5" t="str">
        <f>'Cleaned Data'!N660</f>
        <v>Q134</v>
      </c>
      <c r="V660" s="5" t="str">
        <f>'Cleaned Data'!O660</f>
        <v>Chris Nel</v>
      </c>
      <c r="W660" s="4">
        <f>'Cleaned Data'!P660</f>
        <v>46216</v>
      </c>
      <c r="X660" s="5" t="str">
        <f>'Cleaned Data'!Q660</f>
        <v>Applicant Is A Minor, Guardian Present And Documented</v>
      </c>
    </row>
    <row r="661" spans="1:24" x14ac:dyDescent="0.3">
      <c r="A661" s="5" t="str">
        <f>'Cleaned Data'!A661</f>
        <v>SASSA-000670</v>
      </c>
      <c r="B661" s="4">
        <f>'Cleaned Data'!B661</f>
        <v>46011</v>
      </c>
      <c r="C661" s="6">
        <f t="shared" si="70"/>
        <v>20</v>
      </c>
      <c r="D661" s="6">
        <f t="shared" si="71"/>
        <v>12</v>
      </c>
      <c r="E661" s="6">
        <f t="shared" si="72"/>
        <v>2025</v>
      </c>
      <c r="F661" s="5" t="str">
        <f t="shared" si="73"/>
        <v>SASSA</v>
      </c>
      <c r="G661" s="5" t="str">
        <f>'Cleaned Data'!C661</f>
        <v>SASSA - Grant Status Enquiry</v>
      </c>
      <c r="H661" s="5" t="str">
        <f t="shared" si="74"/>
        <v xml:space="preserve"> Grant Status Enquiry</v>
      </c>
      <c r="I661" s="5" t="str">
        <f t="shared" si="75"/>
        <v>Vereeniging</v>
      </c>
      <c r="J661" s="5" t="str">
        <f>'Cleaned Data'!D661</f>
        <v>Vereeniging Home Affairs</v>
      </c>
      <c r="K661" s="5" t="str">
        <f>'Cleaned Data'!E661</f>
        <v>Zodwa Steyn</v>
      </c>
      <c r="L661" s="6">
        <f>'Cleaned Data'!F661</f>
        <v>2300000000000</v>
      </c>
      <c r="M661" s="4">
        <f>'Cleaned Data'!G661</f>
        <v>44943</v>
      </c>
      <c r="N661" s="5" t="str">
        <f>'Cleaned Data'!H661</f>
        <v>None</v>
      </c>
      <c r="O661" s="8" t="str">
        <f>'Cleaned Data'!I661</f>
        <v>065 956 7985</v>
      </c>
      <c r="P661" s="5" t="str">
        <f>'Cleaned Data'!J661</f>
        <v>Ward 5</v>
      </c>
      <c r="Q661" s="5" t="str">
        <f t="shared" si="76"/>
        <v>Formal Settlement</v>
      </c>
      <c r="R661" s="5" t="str">
        <f>'Cleaned Data'!K661</f>
        <v>Social Relief of Distress (SRD)</v>
      </c>
      <c r="S661" s="5" t="str">
        <f>'Cleaned Data'!L661</f>
        <v>Complete</v>
      </c>
      <c r="T661" s="5" t="str">
        <f>'Cleaned Data'!M661</f>
        <v>Closed</v>
      </c>
      <c r="U661" s="5" t="str">
        <f>'Cleaned Data'!N661</f>
        <v>Q273</v>
      </c>
      <c r="V661" s="5" t="str">
        <f>'Cleaned Data'!O661</f>
        <v>Andries Mahlangu</v>
      </c>
      <c r="W661" s="4" t="str">
        <f>'Cleaned Data'!P661</f>
        <v>None</v>
      </c>
      <c r="X661" s="5" t="str">
        <f>'Cleaned Data'!Q661</f>
        <v>None</v>
      </c>
    </row>
    <row r="662" spans="1:24" x14ac:dyDescent="0.3">
      <c r="A662" s="5" t="str">
        <f>'Cleaned Data'!A662</f>
        <v>CLN-000826</v>
      </c>
      <c r="B662" s="4">
        <f>'Cleaned Data'!B662</f>
        <v>46358</v>
      </c>
      <c r="C662" s="6">
        <f t="shared" si="70"/>
        <v>2</v>
      </c>
      <c r="D662" s="6">
        <f t="shared" si="71"/>
        <v>12</v>
      </c>
      <c r="E662" s="6">
        <f t="shared" si="72"/>
        <v>2026</v>
      </c>
      <c r="F662" s="5" t="str">
        <f t="shared" si="73"/>
        <v>Clinic</v>
      </c>
      <c r="G662" s="5" t="str">
        <f>'Cleaned Data'!C662</f>
        <v>Clinic - General Consultation</v>
      </c>
      <c r="H662" s="5" t="str">
        <f t="shared" si="74"/>
        <v xml:space="preserve"> General Consultation</v>
      </c>
      <c r="I662" s="5" t="str">
        <f t="shared" si="75"/>
        <v>Sharpeville</v>
      </c>
      <c r="J662" s="5" t="str">
        <f>'Cleaned Data'!D662</f>
        <v>Sharpeville Clinic</v>
      </c>
      <c r="K662" s="5" t="str">
        <f>'Cleaned Data'!E662</f>
        <v>Nomvula Khumalo</v>
      </c>
      <c r="L662" s="6">
        <f>'Cleaned Data'!F662</f>
        <v>5410000000000</v>
      </c>
      <c r="M662" s="4">
        <f>'Cleaned Data'!G662</f>
        <v>20076</v>
      </c>
      <c r="N662" s="5" t="str">
        <f>'Cleaned Data'!H662</f>
        <v>Male</v>
      </c>
      <c r="O662" s="8" t="str">
        <f>'Cleaned Data'!I662</f>
        <v>082 647 2792</v>
      </c>
      <c r="P662" s="5" t="str">
        <f>'Cleaned Data'!J662</f>
        <v>Ward 16</v>
      </c>
      <c r="Q662" s="5" t="str">
        <f t="shared" si="76"/>
        <v>Formal Settlement</v>
      </c>
      <c r="R662" s="5" t="str">
        <f>'Cleaned Data'!K662</f>
        <v>None</v>
      </c>
      <c r="S662" s="5" t="str">
        <f>'Cleaned Data'!L662</f>
        <v>Rejected</v>
      </c>
      <c r="T662" s="5" t="str">
        <f>'Cleaned Data'!M662</f>
        <v>Closed</v>
      </c>
      <c r="U662" s="5" t="str">
        <f>'Cleaned Data'!N662</f>
        <v>Q181</v>
      </c>
      <c r="V662" s="5" t="str">
        <f>'Cleaned Data'!O662</f>
        <v>Marius Nel</v>
      </c>
      <c r="W662" s="4" t="str">
        <f>'Cleaned Data'!P662</f>
        <v>None</v>
      </c>
      <c r="X662" s="5" t="str">
        <f>'Cleaned Data'!Q662</f>
        <v>Interpreter Required - Assisted In Sesotho</v>
      </c>
    </row>
    <row r="663" spans="1:24" x14ac:dyDescent="0.3">
      <c r="A663" s="5" t="str">
        <f>'Cleaned Data'!A663</f>
        <v>MUN-000484</v>
      </c>
      <c r="B663" s="4">
        <f>'Cleaned Data'!B663</f>
        <v>46151</v>
      </c>
      <c r="C663" s="6">
        <f t="shared" si="70"/>
        <v>9</v>
      </c>
      <c r="D663" s="6">
        <f t="shared" si="71"/>
        <v>5</v>
      </c>
      <c r="E663" s="6">
        <f t="shared" si="72"/>
        <v>2026</v>
      </c>
      <c r="F663" s="5" t="str">
        <f t="shared" si="73"/>
        <v>Municipal</v>
      </c>
      <c r="G663" s="5" t="str">
        <f>'Cleaned Data'!C663</f>
        <v>Municipal - Service Request</v>
      </c>
      <c r="H663" s="5" t="str">
        <f t="shared" si="74"/>
        <v xml:space="preserve"> Service Request</v>
      </c>
      <c r="I663" s="5" t="str">
        <f t="shared" si="75"/>
        <v>Sebokeng</v>
      </c>
      <c r="J663" s="5" t="str">
        <f>'Cleaned Data'!D663</f>
        <v>Sebokeng Sassa Office</v>
      </c>
      <c r="K663" s="5" t="str">
        <f>'Cleaned Data'!E663</f>
        <v>Dorah Kruger</v>
      </c>
      <c r="L663" s="6">
        <f>'Cleaned Data'!F663</f>
        <v>5300000000000</v>
      </c>
      <c r="M663" s="4">
        <f>'Cleaned Data'!G663</f>
        <v>19397</v>
      </c>
      <c r="N663" s="5" t="str">
        <f>'Cleaned Data'!H663</f>
        <v>Male</v>
      </c>
      <c r="O663" s="8" t="str">
        <f>'Cleaned Data'!I663</f>
        <v>065 932 1906</v>
      </c>
      <c r="P663" s="5" t="str">
        <f>'Cleaned Data'!J663</f>
        <v>Ward 20</v>
      </c>
      <c r="Q663" s="5" t="str">
        <f t="shared" si="76"/>
        <v>Formal Settlement</v>
      </c>
      <c r="R663" s="5" t="str">
        <f>'Cleaned Data'!K663</f>
        <v>None</v>
      </c>
      <c r="S663" s="5" t="str">
        <f>'Cleaned Data'!L663</f>
        <v>Complete</v>
      </c>
      <c r="T663" s="5" t="str">
        <f>'Cleaned Data'!M663</f>
        <v>None</v>
      </c>
      <c r="U663" s="5" t="str">
        <f>'Cleaned Data'!N663</f>
        <v>Q093</v>
      </c>
      <c r="V663" s="5" t="str">
        <f>'Cleaned Data'!O663</f>
        <v>Palesa Sithole</v>
      </c>
      <c r="W663" s="4" t="str">
        <f>'Cleaned Data'!P663</f>
        <v>None</v>
      </c>
      <c r="X663" s="5" t="str">
        <f>'Cleaned Data'!Q663</f>
        <v>Client To Return With Proof Of Residence</v>
      </c>
    </row>
    <row r="664" spans="1:24" x14ac:dyDescent="0.3">
      <c r="A664" s="5" t="str">
        <f>'Cleaned Data'!A664</f>
        <v>DHA-000443</v>
      </c>
      <c r="B664" s="4">
        <f>'Cleaned Data'!B664</f>
        <v>46070</v>
      </c>
      <c r="C664" s="6">
        <f t="shared" si="70"/>
        <v>17</v>
      </c>
      <c r="D664" s="6">
        <f t="shared" si="71"/>
        <v>2</v>
      </c>
      <c r="E664" s="6">
        <f t="shared" si="72"/>
        <v>2026</v>
      </c>
      <c r="F664" s="5" t="str">
        <f t="shared" si="73"/>
        <v>Home Affairs</v>
      </c>
      <c r="G664" s="5" t="str">
        <f>'Cleaned Data'!C664</f>
        <v>Home Affairs - Birth Certificate</v>
      </c>
      <c r="H664" s="5" t="str">
        <f t="shared" si="74"/>
        <v xml:space="preserve"> Birth Certificate</v>
      </c>
      <c r="I664" s="5" t="str">
        <f t="shared" si="75"/>
        <v>Evaton</v>
      </c>
      <c r="J664" s="5" t="str">
        <f>'Cleaned Data'!D664</f>
        <v>Evaton Sassa Office</v>
      </c>
      <c r="K664" s="5" t="str">
        <f>'Cleaned Data'!E664</f>
        <v>Lindiwe Kruger</v>
      </c>
      <c r="L664" s="6">
        <f>'Cleaned Data'!F664</f>
        <v>6100000000000</v>
      </c>
      <c r="M664" s="4">
        <f>'Cleaned Data'!G664</f>
        <v>22359</v>
      </c>
      <c r="N664" s="5" t="str">
        <f>'Cleaned Data'!H664</f>
        <v>Female</v>
      </c>
      <c r="O664" s="8" t="str">
        <f>'Cleaned Data'!I664</f>
        <v>083 919 1947</v>
      </c>
      <c r="P664" s="5" t="str">
        <f>'Cleaned Data'!J664</f>
        <v>Ward 23</v>
      </c>
      <c r="Q664" s="5" t="str">
        <f t="shared" si="76"/>
        <v>Formal Settlement</v>
      </c>
      <c r="R664" s="5" t="str">
        <f>'Cleaned Data'!K664</f>
        <v>None</v>
      </c>
      <c r="S664" s="5" t="str">
        <f>'Cleaned Data'!L664</f>
        <v>Incomplete - Missing ID Copy</v>
      </c>
      <c r="T664" s="5" t="str">
        <f>'Cleaned Data'!M664</f>
        <v>Escalated</v>
      </c>
      <c r="U664" s="5" t="str">
        <f>'Cleaned Data'!N664</f>
        <v>Q035</v>
      </c>
      <c r="V664" s="5" t="str">
        <f>'Cleaned Data'!O664</f>
        <v>Chris Meyer</v>
      </c>
      <c r="W664" s="4" t="str">
        <f>'Cleaned Data'!P664</f>
        <v>None</v>
      </c>
      <c r="X664" s="5" t="str">
        <f>'Cleaned Data'!Q664</f>
        <v>Applicant Is A Minor, Guardian Present And Documented</v>
      </c>
    </row>
    <row r="665" spans="1:24" x14ac:dyDescent="0.3">
      <c r="A665" s="5" t="str">
        <f>'Cleaned Data'!A665</f>
        <v>SASSA-000504</v>
      </c>
      <c r="B665" s="4">
        <f>'Cleaned Data'!B665</f>
        <v>46053</v>
      </c>
      <c r="C665" s="6">
        <f t="shared" si="70"/>
        <v>31</v>
      </c>
      <c r="D665" s="6">
        <f t="shared" si="71"/>
        <v>1</v>
      </c>
      <c r="E665" s="6">
        <f t="shared" si="72"/>
        <v>2026</v>
      </c>
      <c r="F665" s="5" t="str">
        <f t="shared" si="73"/>
        <v>SASSA</v>
      </c>
      <c r="G665" s="5" t="str">
        <f>'Cleaned Data'!C665</f>
        <v>SASSA - Grant Application</v>
      </c>
      <c r="H665" s="5" t="str">
        <f t="shared" si="74"/>
        <v xml:space="preserve"> Grant Application</v>
      </c>
      <c r="I665" s="5" t="str">
        <f t="shared" si="75"/>
        <v>Vereeniging</v>
      </c>
      <c r="J665" s="5" t="str">
        <f>'Cleaned Data'!D665</f>
        <v>Vereeniging Home Affairs</v>
      </c>
      <c r="K665" s="5" t="str">
        <f>'Cleaned Data'!E665</f>
        <v>Zodwa Pretorius</v>
      </c>
      <c r="L665" s="6" t="str">
        <f>'Cleaned Data'!F665</f>
        <v>None</v>
      </c>
      <c r="M665" s="4">
        <f>'Cleaned Data'!G665</f>
        <v>17417</v>
      </c>
      <c r="N665" s="5" t="str">
        <f>'Cleaned Data'!H665</f>
        <v>Female</v>
      </c>
      <c r="O665" s="8" t="str">
        <f>'Cleaned Data'!I665</f>
        <v>082 753 1888</v>
      </c>
      <c r="P665" s="5" t="str">
        <f>'Cleaned Data'!J665</f>
        <v>Ward 3 (Informal Settlement)</v>
      </c>
      <c r="Q665" s="5" t="str">
        <f t="shared" si="76"/>
        <v>Informal Settlement</v>
      </c>
      <c r="R665" s="5" t="str">
        <f>'Cleaned Data'!K665</f>
        <v>Social Relief of Distress (SRD)</v>
      </c>
      <c r="S665" s="5" t="str">
        <f>'Cleaned Data'!L665</f>
        <v>Complete</v>
      </c>
      <c r="T665" s="5" t="str">
        <f>'Cleaned Data'!M665</f>
        <v>Captured</v>
      </c>
      <c r="U665" s="5" t="str">
        <f>'Cleaned Data'!N665</f>
        <v>Q088</v>
      </c>
      <c r="V665" s="5" t="str">
        <f>'Cleaned Data'!O665</f>
        <v>Refilwe Khumalo</v>
      </c>
      <c r="W665" s="4" t="str">
        <f>'Cleaned Data'!P665</f>
        <v>None</v>
      </c>
      <c r="X665" s="5" t="str">
        <f>'Cleaned Data'!Q665</f>
        <v>Urgent Case - Fast-Tracked Per Supervisor Approval</v>
      </c>
    </row>
    <row r="666" spans="1:24" x14ac:dyDescent="0.3">
      <c r="A666" s="5" t="str">
        <f>'Cleaned Data'!A666</f>
        <v>MUN-000640</v>
      </c>
      <c r="B666" s="4">
        <f>'Cleaned Data'!B666</f>
        <v>46200</v>
      </c>
      <c r="C666" s="6">
        <f t="shared" si="70"/>
        <v>27</v>
      </c>
      <c r="D666" s="6">
        <f t="shared" si="71"/>
        <v>6</v>
      </c>
      <c r="E666" s="6">
        <f t="shared" si="72"/>
        <v>2026</v>
      </c>
      <c r="F666" s="5" t="str">
        <f t="shared" si="73"/>
        <v>Municipal</v>
      </c>
      <c r="G666" s="5" t="str">
        <f>'Cleaned Data'!C666</f>
        <v>Municipal - Account Query</v>
      </c>
      <c r="H666" s="5" t="str">
        <f t="shared" si="74"/>
        <v xml:space="preserve"> Account Query</v>
      </c>
      <c r="I666" s="5" t="str">
        <f t="shared" si="75"/>
        <v>Meyerton</v>
      </c>
      <c r="J666" s="5" t="str">
        <f>'Cleaned Data'!D666</f>
        <v>Meyerton Municipal Office</v>
      </c>
      <c r="K666" s="5" t="str">
        <f>'Cleaned Data'!E666</f>
        <v>Sizwe Mahlangu</v>
      </c>
      <c r="L666" s="6">
        <f>'Cleaned Data'!F666</f>
        <v>7600000000000</v>
      </c>
      <c r="M666" s="4">
        <f>'Cleaned Data'!G666</f>
        <v>27847</v>
      </c>
      <c r="N666" s="5" t="str">
        <f>'Cleaned Data'!H666</f>
        <v>Female</v>
      </c>
      <c r="O666" s="8" t="str">
        <f>'Cleaned Data'!I666</f>
        <v>062 927 7376</v>
      </c>
      <c r="P666" s="5" t="str">
        <f>'Cleaned Data'!J666</f>
        <v>None</v>
      </c>
      <c r="Q666" s="5" t="str">
        <f t="shared" si="76"/>
        <v>Formal Settlement</v>
      </c>
      <c r="R666" s="5" t="str">
        <f>'Cleaned Data'!K666</f>
        <v>None</v>
      </c>
      <c r="S666" s="5" t="str">
        <f>'Cleaned Data'!L666</f>
        <v>Awaiting Home Affairs Confirmation</v>
      </c>
      <c r="T666" s="5" t="str">
        <f>'Cleaned Data'!M666</f>
        <v>Re-opened</v>
      </c>
      <c r="U666" s="5" t="str">
        <f>'Cleaned Data'!N666</f>
        <v>None</v>
      </c>
      <c r="V666" s="5" t="str">
        <f>'Cleaned Data'!O666</f>
        <v>Palesa Meyer</v>
      </c>
      <c r="W666" s="4">
        <f>'Cleaned Data'!P666</f>
        <v>46210</v>
      </c>
      <c r="X666" s="5" t="str">
        <f>'Cleaned Data'!Q666</f>
        <v>Applicant Is A Minor, Guardian Present And Documented</v>
      </c>
    </row>
    <row r="667" spans="1:24" x14ac:dyDescent="0.3">
      <c r="A667" s="5" t="str">
        <f>'Cleaned Data'!A667</f>
        <v>SASSA-000583</v>
      </c>
      <c r="B667" s="4">
        <f>'Cleaned Data'!B667</f>
        <v>46107</v>
      </c>
      <c r="C667" s="6">
        <f t="shared" si="70"/>
        <v>26</v>
      </c>
      <c r="D667" s="6">
        <f t="shared" si="71"/>
        <v>3</v>
      </c>
      <c r="E667" s="6">
        <f t="shared" si="72"/>
        <v>2026</v>
      </c>
      <c r="F667" s="5" t="str">
        <f t="shared" si="73"/>
        <v>SASSA</v>
      </c>
      <c r="G667" s="5" t="str">
        <f>'Cleaned Data'!C667</f>
        <v>SASSA - Grant Application</v>
      </c>
      <c r="H667" s="5" t="str">
        <f t="shared" si="74"/>
        <v xml:space="preserve"> Grant Application</v>
      </c>
      <c r="I667" s="5" t="str">
        <f t="shared" si="75"/>
        <v>Evaton</v>
      </c>
      <c r="J667" s="5" t="str">
        <f>'Cleaned Data'!D667</f>
        <v>Evaton Sassa Office</v>
      </c>
      <c r="K667" s="5" t="str">
        <f>'Cleaned Data'!E667</f>
        <v>Pieter Dlamini</v>
      </c>
      <c r="L667" s="6" t="str">
        <f>'Cleaned Data'!F667</f>
        <v>ID not provided</v>
      </c>
      <c r="M667" s="4">
        <f>'Cleaned Data'!G667</f>
        <v>29117</v>
      </c>
      <c r="N667" s="5" t="str">
        <f>'Cleaned Data'!H667</f>
        <v>Male</v>
      </c>
      <c r="O667" s="8" t="str">
        <f>'Cleaned Data'!I667</f>
        <v>069 511 2412</v>
      </c>
      <c r="P667" s="5" t="str">
        <f>'Cleaned Data'!J667</f>
        <v>Ward 5</v>
      </c>
      <c r="Q667" s="5" t="str">
        <f t="shared" si="76"/>
        <v>Formal Settlement</v>
      </c>
      <c r="R667" s="5" t="str">
        <f>'Cleaned Data'!K667</f>
        <v>SRD Grant</v>
      </c>
      <c r="S667" s="5" t="str">
        <f>'Cleaned Data'!L667</f>
        <v>None</v>
      </c>
      <c r="T667" s="5" t="str">
        <f>'Cleaned Data'!M667</f>
        <v>None</v>
      </c>
      <c r="U667" s="5" t="str">
        <f>'Cleaned Data'!N667</f>
        <v>Q135</v>
      </c>
      <c r="V667" s="5" t="str">
        <f>'Cleaned Data'!O667</f>
        <v>Chris Nel</v>
      </c>
      <c r="W667" s="4" t="str">
        <f>'Cleaned Data'!P667</f>
        <v>None</v>
      </c>
      <c r="X667" s="5" t="str">
        <f>'Cleaned Data'!Q667</f>
        <v>Interpreter Required - Assisted In Sesotho</v>
      </c>
    </row>
    <row r="668" spans="1:24" x14ac:dyDescent="0.3">
      <c r="A668" s="5" t="str">
        <f>'Cleaned Data'!A668</f>
        <v>MUN-000749</v>
      </c>
      <c r="B668" s="4">
        <f>'Cleaned Data'!B668</f>
        <v>46095</v>
      </c>
      <c r="C668" s="6">
        <f t="shared" si="70"/>
        <v>14</v>
      </c>
      <c r="D668" s="6">
        <f t="shared" si="71"/>
        <v>3</v>
      </c>
      <c r="E668" s="6">
        <f t="shared" si="72"/>
        <v>2026</v>
      </c>
      <c r="F668" s="5" t="str">
        <f t="shared" si="73"/>
        <v>Municipal</v>
      </c>
      <c r="G668" s="5" t="str">
        <f>'Cleaned Data'!C668</f>
        <v>Municipal - Service Request</v>
      </c>
      <c r="H668" s="5" t="str">
        <f t="shared" si="74"/>
        <v xml:space="preserve"> Service Request</v>
      </c>
      <c r="I668" s="5" t="str">
        <f t="shared" si="75"/>
        <v>Vanderbijlpark</v>
      </c>
      <c r="J668" s="5" t="str">
        <f>'Cleaned Data'!D668</f>
        <v>Vanderbijlpark Home Affairs</v>
      </c>
      <c r="K668" s="5" t="str">
        <f>'Cleaned Data'!E668</f>
        <v>Elizabeth Pretorius</v>
      </c>
      <c r="L668" s="6">
        <f>'Cleaned Data'!F668</f>
        <v>5610000000000</v>
      </c>
      <c r="M668" s="4">
        <f>'Cleaned Data'!G668</f>
        <v>20595</v>
      </c>
      <c r="N668" s="5" t="str">
        <f>'Cleaned Data'!H668</f>
        <v>Female</v>
      </c>
      <c r="O668" s="8" t="str">
        <f>'Cleaned Data'!I668</f>
        <v>074 239 4110</v>
      </c>
      <c r="P668" s="5" t="str">
        <f>'Cleaned Data'!J668</f>
        <v>Ward 6</v>
      </c>
      <c r="Q668" s="5" t="str">
        <f t="shared" si="76"/>
        <v>Formal Settlement</v>
      </c>
      <c r="R668" s="5" t="str">
        <f>'Cleaned Data'!K668</f>
        <v>None</v>
      </c>
      <c r="S668" s="5" t="str">
        <f>'Cleaned Data'!L668</f>
        <v>Complete</v>
      </c>
      <c r="T668" s="5" t="str">
        <f>'Cleaned Data'!M668</f>
        <v>Escalated</v>
      </c>
      <c r="U668" s="5" t="str">
        <f>'Cleaned Data'!N668</f>
        <v>Q124</v>
      </c>
      <c r="V668" s="5" t="str">
        <f>'Cleaned Data'!O668</f>
        <v>Werner Mahlangu</v>
      </c>
      <c r="W668" s="4" t="str">
        <f>'Cleaned Data'!P668</f>
        <v>None</v>
      </c>
      <c r="X668" s="5" t="str">
        <f>'Cleaned Data'!Q668</f>
        <v>Applicant Did Not Bring Required Supporting Documents</v>
      </c>
    </row>
    <row r="669" spans="1:24" x14ac:dyDescent="0.3">
      <c r="A669" s="5" t="str">
        <f>'Cleaned Data'!A669</f>
        <v>DHA-000727</v>
      </c>
      <c r="B669" s="4">
        <f>'Cleaned Data'!B669</f>
        <v>45728</v>
      </c>
      <c r="C669" s="6">
        <f t="shared" si="70"/>
        <v>12</v>
      </c>
      <c r="D669" s="6">
        <f t="shared" si="71"/>
        <v>3</v>
      </c>
      <c r="E669" s="6">
        <f t="shared" si="72"/>
        <v>2025</v>
      </c>
      <c r="F669" s="5" t="str">
        <f t="shared" si="73"/>
        <v>Home Affairs</v>
      </c>
      <c r="G669" s="5" t="str">
        <f>'Cleaned Data'!C669</f>
        <v>Home Affairs - ID Application</v>
      </c>
      <c r="H669" s="5" t="str">
        <f t="shared" si="74"/>
        <v xml:space="preserve"> ID Application</v>
      </c>
      <c r="I669" s="5" t="str">
        <f t="shared" si="75"/>
        <v>Evaton</v>
      </c>
      <c r="J669" s="5" t="str">
        <f>'Cleaned Data'!D669</f>
        <v>Evaton Sassa Office</v>
      </c>
      <c r="K669" s="5" t="str">
        <f>'Cleaned Data'!E669</f>
        <v>None</v>
      </c>
      <c r="L669" s="6">
        <f>'Cleaned Data'!F669</f>
        <v>5800000000000</v>
      </c>
      <c r="M669" s="4">
        <f>'Cleaned Data'!G669</f>
        <v>21294</v>
      </c>
      <c r="N669" s="5" t="str">
        <f>'Cleaned Data'!H669</f>
        <v>Male</v>
      </c>
      <c r="O669" s="8" t="str">
        <f>'Cleaned Data'!I669</f>
        <v>078 365 2890</v>
      </c>
      <c r="P669" s="5" t="str">
        <f>'Cleaned Data'!J669</f>
        <v>Ward 22</v>
      </c>
      <c r="Q669" s="5" t="str">
        <f t="shared" si="76"/>
        <v>Formal Settlement</v>
      </c>
      <c r="R669" s="5" t="str">
        <f>'Cleaned Data'!K669</f>
        <v>None</v>
      </c>
      <c r="S669" s="5" t="str">
        <f>'Cleaned Data'!L669</f>
        <v>Rejected</v>
      </c>
      <c r="T669" s="5" t="str">
        <f>'Cleaned Data'!M669</f>
        <v>Pending</v>
      </c>
      <c r="U669" s="5" t="str">
        <f>'Cleaned Data'!N669</f>
        <v>None</v>
      </c>
      <c r="V669" s="5" t="str">
        <f>'Cleaned Data'!O669</f>
        <v>Chris Meyer</v>
      </c>
      <c r="W669" s="4" t="str">
        <f>'Cleaned Data'!P669</f>
        <v>None</v>
      </c>
      <c r="X669" s="5" t="str">
        <f>'Cleaned Data'!Q669</f>
        <v>Biometric Capture Failed, Rescheduled</v>
      </c>
    </row>
    <row r="670" spans="1:24" x14ac:dyDescent="0.3">
      <c r="A670" s="5" t="str">
        <f>'Cleaned Data'!A670</f>
        <v>CLN-000577</v>
      </c>
      <c r="B670" s="4">
        <f>'Cleaned Data'!B670</f>
        <v>46036</v>
      </c>
      <c r="C670" s="6">
        <f t="shared" si="70"/>
        <v>14</v>
      </c>
      <c r="D670" s="6">
        <f t="shared" si="71"/>
        <v>1</v>
      </c>
      <c r="E670" s="6">
        <f t="shared" si="72"/>
        <v>2026</v>
      </c>
      <c r="F670" s="5" t="str">
        <f t="shared" si="73"/>
        <v>Clinic</v>
      </c>
      <c r="G670" s="5" t="str">
        <f>'Cleaned Data'!C670</f>
        <v>Clinic - General Consultation</v>
      </c>
      <c r="H670" s="5" t="str">
        <f t="shared" si="74"/>
        <v xml:space="preserve"> General Consultation</v>
      </c>
      <c r="I670" s="5" t="str">
        <f t="shared" si="75"/>
        <v>Meyerton</v>
      </c>
      <c r="J670" s="5" t="str">
        <f>'Cleaned Data'!D670</f>
        <v>Meyerton Municipal Office</v>
      </c>
      <c r="K670" s="5" t="str">
        <f>'Cleaned Data'!E670</f>
        <v>Marie Fourie</v>
      </c>
      <c r="L670" s="6">
        <f>'Cleaned Data'!F670</f>
        <v>6310000000000</v>
      </c>
      <c r="M670" s="4">
        <f>'Cleaned Data'!G670</f>
        <v>23238</v>
      </c>
      <c r="N670" s="5" t="str">
        <f>'Cleaned Data'!H670</f>
        <v>Male</v>
      </c>
      <c r="O670" s="8" t="str">
        <f>'Cleaned Data'!I670</f>
        <v>066 808 8148</v>
      </c>
      <c r="P670" s="5" t="str">
        <f>'Cleaned Data'!J670</f>
        <v>Ward 5</v>
      </c>
      <c r="Q670" s="5" t="str">
        <f t="shared" si="76"/>
        <v>Formal Settlement</v>
      </c>
      <c r="R670" s="5" t="str">
        <f>'Cleaned Data'!K670</f>
        <v>None</v>
      </c>
      <c r="S670" s="5" t="str">
        <f>'Cleaned Data'!L670</f>
        <v>Awaiting Home Affairs Confirmation</v>
      </c>
      <c r="T670" s="5" t="str">
        <f>'Cleaned Data'!M670</f>
        <v>None</v>
      </c>
      <c r="U670" s="5" t="str">
        <f>'Cleaned Data'!N670</f>
        <v>Q064</v>
      </c>
      <c r="V670" s="5" t="str">
        <f>'Cleaned Data'!O670</f>
        <v>Deon Radebe</v>
      </c>
      <c r="W670" s="4">
        <f>'Cleaned Data'!P670</f>
        <v>46059</v>
      </c>
      <c r="X670" s="5" t="str">
        <f>'Cleaned Data'!Q670</f>
        <v>Urgent Case - Fast-Tracked Per Supervisor Approval</v>
      </c>
    </row>
    <row r="671" spans="1:24" x14ac:dyDescent="0.3">
      <c r="A671" s="5" t="str">
        <f>'Cleaned Data'!A671</f>
        <v>MUN-000735</v>
      </c>
      <c r="B671" s="4">
        <f>'Cleaned Data'!B671</f>
        <v>46080</v>
      </c>
      <c r="C671" s="6">
        <f t="shared" si="70"/>
        <v>27</v>
      </c>
      <c r="D671" s="6">
        <f t="shared" si="71"/>
        <v>2</v>
      </c>
      <c r="E671" s="6">
        <f t="shared" si="72"/>
        <v>2026</v>
      </c>
      <c r="F671" s="5" t="str">
        <f t="shared" si="73"/>
        <v>Municipal</v>
      </c>
      <c r="G671" s="5" t="str">
        <f>'Cleaned Data'!C671</f>
        <v>Municipal - Service Request</v>
      </c>
      <c r="H671" s="5" t="str">
        <f t="shared" si="74"/>
        <v xml:space="preserve"> Service Request</v>
      </c>
      <c r="I671" s="5" t="str">
        <f t="shared" si="75"/>
        <v>Three Rivers</v>
      </c>
      <c r="J671" s="5" t="str">
        <f>'Cleaned Data'!D671</f>
        <v>Three Rivers Clinic</v>
      </c>
      <c r="K671" s="5" t="str">
        <f>'Cleaned Data'!E671</f>
        <v>Anna Khumalo</v>
      </c>
      <c r="L671" s="6" t="str">
        <f>'Cleaned Data'!F671</f>
        <v>None</v>
      </c>
      <c r="M671" s="4">
        <f>'Cleaned Data'!G671</f>
        <v>28895</v>
      </c>
      <c r="N671" s="5" t="str">
        <f>'Cleaned Data'!H671</f>
        <v>Male</v>
      </c>
      <c r="O671" s="8" t="str">
        <f>'Cleaned Data'!I671</f>
        <v>062 812 8622</v>
      </c>
      <c r="P671" s="5" t="str">
        <f>'Cleaned Data'!J671</f>
        <v>Ward 18</v>
      </c>
      <c r="Q671" s="5" t="str">
        <f t="shared" si="76"/>
        <v>Formal Settlement</v>
      </c>
      <c r="R671" s="5" t="str">
        <f>'Cleaned Data'!K671</f>
        <v>None</v>
      </c>
      <c r="S671" s="5" t="str">
        <f>'Cleaned Data'!L671</f>
        <v>Complete</v>
      </c>
      <c r="T671" s="5" t="str">
        <f>'Cleaned Data'!M671</f>
        <v>Resolved</v>
      </c>
      <c r="U671" s="5" t="str">
        <f>'Cleaned Data'!N671</f>
        <v>None</v>
      </c>
      <c r="V671" s="5" t="str">
        <f>'Cleaned Data'!O671</f>
        <v>Refilwe Meyer</v>
      </c>
      <c r="W671" s="4" t="str">
        <f>'Cleaned Data'!P671</f>
        <v>None</v>
      </c>
      <c r="X671" s="5" t="str">
        <f>'Cleaned Data'!Q671</f>
        <v>Applicant Referred To Social Worker</v>
      </c>
    </row>
    <row r="672" spans="1:24" x14ac:dyDescent="0.3">
      <c r="A672" s="5" t="str">
        <f>'Cleaned Data'!A672</f>
        <v>CLN-000398</v>
      </c>
      <c r="B672" s="4">
        <f>'Cleaned Data'!B672</f>
        <v>46081</v>
      </c>
      <c r="C672" s="6">
        <f t="shared" si="70"/>
        <v>28</v>
      </c>
      <c r="D672" s="6">
        <f t="shared" si="71"/>
        <v>2</v>
      </c>
      <c r="E672" s="6">
        <f t="shared" si="72"/>
        <v>2026</v>
      </c>
      <c r="F672" s="5" t="str">
        <f t="shared" si="73"/>
        <v>Clinic</v>
      </c>
      <c r="G672" s="5" t="str">
        <f>'Cleaned Data'!C672</f>
        <v>Clinic - Immunisation</v>
      </c>
      <c r="H672" s="5" t="str">
        <f t="shared" si="74"/>
        <v xml:space="preserve"> Immunisation</v>
      </c>
      <c r="I672" s="5" t="str">
        <f t="shared" si="75"/>
        <v>Meyerton</v>
      </c>
      <c r="J672" s="5" t="str">
        <f>'Cleaned Data'!D672</f>
        <v>Meyerton Municipal Office</v>
      </c>
      <c r="K672" s="5" t="str">
        <f>'Cleaned Data'!E672</f>
        <v>None</v>
      </c>
      <c r="L672" s="6">
        <f>'Cleaned Data'!F672</f>
        <v>2400000000000</v>
      </c>
      <c r="M672" s="4">
        <f>'Cleaned Data'!G672</f>
        <v>45313</v>
      </c>
      <c r="N672" s="5" t="str">
        <f>'Cleaned Data'!H672</f>
        <v>Female</v>
      </c>
      <c r="O672" s="8" t="str">
        <f>'Cleaned Data'!I672</f>
        <v>065 922 9822</v>
      </c>
      <c r="P672" s="5" t="str">
        <f>'Cleaned Data'!J672</f>
        <v>Ward 17</v>
      </c>
      <c r="Q672" s="5" t="str">
        <f t="shared" si="76"/>
        <v>Formal Settlement</v>
      </c>
      <c r="R672" s="5" t="str">
        <f>'Cleaned Data'!K672</f>
        <v>None</v>
      </c>
      <c r="S672" s="5" t="str">
        <f>'Cleaned Data'!L672</f>
        <v>Incomplete - Missing Proof Of Residence</v>
      </c>
      <c r="T672" s="5" t="str">
        <f>'Cleaned Data'!M672</f>
        <v>None</v>
      </c>
      <c r="U672" s="5" t="str">
        <f>'Cleaned Data'!N672</f>
        <v>Q136</v>
      </c>
      <c r="V672" s="5" t="str">
        <f>'Cleaned Data'!O672</f>
        <v>Werner Meyer</v>
      </c>
      <c r="W672" s="4">
        <f>'Cleaned Data'!P672</f>
        <v>46268</v>
      </c>
      <c r="X672" s="5" t="str">
        <f>'Cleaned Data'!Q672</f>
        <v>None</v>
      </c>
    </row>
    <row r="673" spans="1:24" x14ac:dyDescent="0.3">
      <c r="A673" s="5" t="str">
        <f>'Cleaned Data'!A673</f>
        <v>CLN-000751</v>
      </c>
      <c r="B673" s="4">
        <f>'Cleaned Data'!B673</f>
        <v>46173</v>
      </c>
      <c r="C673" s="6">
        <f t="shared" si="70"/>
        <v>31</v>
      </c>
      <c r="D673" s="6">
        <f t="shared" si="71"/>
        <v>5</v>
      </c>
      <c r="E673" s="6">
        <f t="shared" si="72"/>
        <v>2026</v>
      </c>
      <c r="F673" s="5" t="str">
        <f t="shared" si="73"/>
        <v>Clinic</v>
      </c>
      <c r="G673" s="5" t="str">
        <f>'Cleaned Data'!C673</f>
        <v>Clinic - Immunisation</v>
      </c>
      <c r="H673" s="5" t="str">
        <f t="shared" si="74"/>
        <v xml:space="preserve"> Immunisation</v>
      </c>
      <c r="I673" s="5" t="str">
        <f t="shared" si="75"/>
        <v>Emfuleni</v>
      </c>
      <c r="J673" s="5" t="str">
        <f>'Cleaned Data'!D673</f>
        <v>Emfuleni Municipal Office</v>
      </c>
      <c r="K673" s="5" t="str">
        <f>'Cleaned Data'!E673</f>
        <v>Dorah Mahlangu</v>
      </c>
      <c r="L673" s="6">
        <f>'Cleaned Data'!F673</f>
        <v>2300000000000</v>
      </c>
      <c r="M673" s="4">
        <f>'Cleaned Data'!G673</f>
        <v>45080</v>
      </c>
      <c r="N673" s="5" t="str">
        <f>'Cleaned Data'!H673</f>
        <v>Male</v>
      </c>
      <c r="O673" s="8" t="str">
        <f>'Cleaned Data'!I673</f>
        <v>070 324 9945</v>
      </c>
      <c r="P673" s="5" t="str">
        <f>'Cleaned Data'!J673</f>
        <v>Ward 17</v>
      </c>
      <c r="Q673" s="5" t="str">
        <f t="shared" si="76"/>
        <v>Formal Settlement</v>
      </c>
      <c r="R673" s="5" t="str">
        <f>'Cleaned Data'!K673</f>
        <v>None</v>
      </c>
      <c r="S673" s="5" t="str">
        <f>'Cleaned Data'!L673</f>
        <v>Rejected</v>
      </c>
      <c r="T673" s="5" t="str">
        <f>'Cleaned Data'!M673</f>
        <v>Captured</v>
      </c>
      <c r="U673" s="5" t="str">
        <f>'Cleaned Data'!N673</f>
        <v>Q022</v>
      </c>
      <c r="V673" s="5" t="str">
        <f>'Cleaned Data'!O673</f>
        <v>Refilwe Radebe</v>
      </c>
      <c r="W673" s="4" t="str">
        <f>'Cleaned Data'!P673</f>
        <v>None</v>
      </c>
      <c r="X673" s="5" t="str">
        <f>'Cleaned Data'!Q673</f>
        <v>Grant Payment Query - Referred To Sassa Call Centre</v>
      </c>
    </row>
    <row r="674" spans="1:24" x14ac:dyDescent="0.3">
      <c r="A674" s="5" t="str">
        <f>'Cleaned Data'!A674</f>
        <v>CLN-000682</v>
      </c>
      <c r="B674" s="4">
        <f>'Cleaned Data'!B674</f>
        <v>46041</v>
      </c>
      <c r="C674" s="6">
        <f t="shared" si="70"/>
        <v>19</v>
      </c>
      <c r="D674" s="6">
        <f t="shared" si="71"/>
        <v>1</v>
      </c>
      <c r="E674" s="6">
        <f t="shared" si="72"/>
        <v>2026</v>
      </c>
      <c r="F674" s="5" t="str">
        <f t="shared" si="73"/>
        <v>Clinic</v>
      </c>
      <c r="G674" s="5" t="str">
        <f>'Cleaned Data'!C674</f>
        <v>Clinic - Chronic Medication Collection</v>
      </c>
      <c r="H674" s="5" t="str">
        <f t="shared" si="74"/>
        <v xml:space="preserve"> Chronic Medication Collection</v>
      </c>
      <c r="I674" s="5" t="str">
        <f t="shared" si="75"/>
        <v>Emfuleni</v>
      </c>
      <c r="J674" s="5" t="str">
        <f>'Cleaned Data'!D674</f>
        <v>Emfuleni Municipal Office</v>
      </c>
      <c r="K674" s="5" t="str">
        <f>'Cleaned Data'!E674</f>
        <v>Elizabeth Mahlangu</v>
      </c>
      <c r="L674" s="6">
        <f>'Cleaned Data'!F674</f>
        <v>6410000000000</v>
      </c>
      <c r="M674" s="4">
        <f>'Cleaned Data'!G674</f>
        <v>23627</v>
      </c>
      <c r="N674" s="5" t="str">
        <f>'Cleaned Data'!H674</f>
        <v>Female</v>
      </c>
      <c r="O674" s="8" t="str">
        <f>'Cleaned Data'!I674</f>
        <v>078 981 8278</v>
      </c>
      <c r="P674" s="5" t="str">
        <f>'Cleaned Data'!J674</f>
        <v>Ward 17</v>
      </c>
      <c r="Q674" s="5" t="str">
        <f t="shared" si="76"/>
        <v>Formal Settlement</v>
      </c>
      <c r="R674" s="5" t="str">
        <f>'Cleaned Data'!K674</f>
        <v>None</v>
      </c>
      <c r="S674" s="5" t="str">
        <f>'Cleaned Data'!L674</f>
        <v>Under Review</v>
      </c>
      <c r="T674" s="5" t="str">
        <f>'Cleaned Data'!M674</f>
        <v>Escalated</v>
      </c>
      <c r="U674" s="5" t="str">
        <f>'Cleaned Data'!N674</f>
        <v>Q102</v>
      </c>
      <c r="V674" s="5" t="str">
        <f>'Cleaned Data'!O674</f>
        <v>Deon Radebe</v>
      </c>
      <c r="W674" s="4" t="str">
        <f>'Cleaned Data'!P674</f>
        <v>None</v>
      </c>
      <c r="X674" s="5" t="str">
        <f>'Cleaned Data'!Q674</f>
        <v>Client To Return With Proof Of Residence</v>
      </c>
    </row>
    <row r="675" spans="1:24" x14ac:dyDescent="0.3">
      <c r="A675" s="5" t="str">
        <f>'Cleaned Data'!A675</f>
        <v>CLN-000189</v>
      </c>
      <c r="B675" s="4">
        <f>'Cleaned Data'!B675</f>
        <v>46280</v>
      </c>
      <c r="C675" s="6">
        <f t="shared" si="70"/>
        <v>15</v>
      </c>
      <c r="D675" s="6">
        <f t="shared" si="71"/>
        <v>9</v>
      </c>
      <c r="E675" s="6">
        <f t="shared" si="72"/>
        <v>2026</v>
      </c>
      <c r="F675" s="5" t="str">
        <f t="shared" si="73"/>
        <v>Clinic</v>
      </c>
      <c r="G675" s="5" t="str">
        <f>'Cleaned Data'!C675</f>
        <v>Clinic - Immunisation</v>
      </c>
      <c r="H675" s="5" t="str">
        <f t="shared" si="74"/>
        <v xml:space="preserve"> Immunisation</v>
      </c>
      <c r="I675" s="5" t="str">
        <f t="shared" si="75"/>
        <v>Sasolburg</v>
      </c>
      <c r="J675" s="5" t="str">
        <f>'Cleaned Data'!D675</f>
        <v>Sasolburg Home Affairs</v>
      </c>
      <c r="K675" s="5" t="str">
        <f>'Cleaned Data'!E675</f>
        <v>Sizwe Sithole</v>
      </c>
      <c r="L675" s="6">
        <f>'Cleaned Data'!F675</f>
        <v>2210000000000</v>
      </c>
      <c r="M675" s="4">
        <f>'Cleaned Data'!G675</f>
        <v>44900</v>
      </c>
      <c r="N675" s="5" t="str">
        <f>'Cleaned Data'!H675</f>
        <v>Female</v>
      </c>
      <c r="O675" s="8" t="str">
        <f>'Cleaned Data'!I675</f>
        <v>061 816 5482</v>
      </c>
      <c r="P675" s="5" t="str">
        <f>'Cleaned Data'!J675</f>
        <v>Ward 11</v>
      </c>
      <c r="Q675" s="5" t="str">
        <f t="shared" si="76"/>
        <v>Formal Settlement</v>
      </c>
      <c r="R675" s="5" t="str">
        <f>'Cleaned Data'!K675</f>
        <v>None</v>
      </c>
      <c r="S675" s="5" t="str">
        <f>'Cleaned Data'!L675</f>
        <v>Complete</v>
      </c>
      <c r="T675" s="5" t="str">
        <f>'Cleaned Data'!M675</f>
        <v>None</v>
      </c>
      <c r="U675" s="5" t="str">
        <f>'Cleaned Data'!N675</f>
        <v>Q197</v>
      </c>
      <c r="V675" s="5" t="str">
        <f>'Cleaned Data'!O675</f>
        <v>Lerato Nel</v>
      </c>
      <c r="W675" s="4" t="str">
        <f>'Cleaned Data'!P675</f>
        <v>None</v>
      </c>
      <c r="X675" s="5" t="str">
        <f>'Cleaned Data'!Q675</f>
        <v>Grant Payment Query - Referred To Sassa Call Centre</v>
      </c>
    </row>
    <row r="676" spans="1:24" x14ac:dyDescent="0.3">
      <c r="A676" s="5" t="str">
        <f>'Cleaned Data'!A676</f>
        <v>DHA-000911</v>
      </c>
      <c r="B676" s="4">
        <f>'Cleaned Data'!B676</f>
        <v>46273</v>
      </c>
      <c r="C676" s="6">
        <f t="shared" si="70"/>
        <v>8</v>
      </c>
      <c r="D676" s="6">
        <f t="shared" si="71"/>
        <v>9</v>
      </c>
      <c r="E676" s="6">
        <f t="shared" si="72"/>
        <v>2026</v>
      </c>
      <c r="F676" s="5" t="str">
        <f t="shared" si="73"/>
        <v>Home Affairs</v>
      </c>
      <c r="G676" s="5" t="str">
        <f>'Cleaned Data'!C676</f>
        <v>Home Affairs - Passport Application</v>
      </c>
      <c r="H676" s="5" t="str">
        <f t="shared" si="74"/>
        <v xml:space="preserve"> Passport Application</v>
      </c>
      <c r="I676" s="5" t="str">
        <f t="shared" si="75"/>
        <v>Sharpeville</v>
      </c>
      <c r="J676" s="5" t="str">
        <f>'Cleaned Data'!D676</f>
        <v>Sharpeville Clinic</v>
      </c>
      <c r="K676" s="5" t="str">
        <f>'Cleaned Data'!E676</f>
        <v>Refilwe Fourie</v>
      </c>
      <c r="L676" s="6">
        <f>'Cleaned Data'!F676</f>
        <v>7010000000000</v>
      </c>
      <c r="M676" s="4">
        <f>'Cleaned Data'!G676</f>
        <v>25577</v>
      </c>
      <c r="N676" s="5" t="str">
        <f>'Cleaned Data'!H676</f>
        <v>Female</v>
      </c>
      <c r="O676" s="8" t="str">
        <f>'Cleaned Data'!I676</f>
        <v>074 976 4294</v>
      </c>
      <c r="P676" s="5" t="str">
        <f>'Cleaned Data'!J676</f>
        <v>Ward 23</v>
      </c>
      <c r="Q676" s="5" t="str">
        <f t="shared" si="76"/>
        <v>Formal Settlement</v>
      </c>
      <c r="R676" s="5" t="str">
        <f>'Cleaned Data'!K676</f>
        <v>None</v>
      </c>
      <c r="S676" s="5" t="str">
        <f>'Cleaned Data'!L676</f>
        <v>Complete</v>
      </c>
      <c r="T676" s="5" t="str">
        <f>'Cleaned Data'!M676</f>
        <v>Pending</v>
      </c>
      <c r="U676" s="5" t="str">
        <f>'Cleaned Data'!N676</f>
        <v>Q289</v>
      </c>
      <c r="V676" s="5" t="str">
        <f>'Cleaned Data'!O676</f>
        <v>Deon Nel</v>
      </c>
      <c r="W676" s="4" t="str">
        <f>'Cleaned Data'!P676</f>
        <v>None</v>
      </c>
      <c r="X676" s="5" t="str">
        <f>'Cleaned Data'!Q676</f>
        <v>None</v>
      </c>
    </row>
    <row r="677" spans="1:24" x14ac:dyDescent="0.3">
      <c r="A677" s="5" t="str">
        <f>'Cleaned Data'!A677</f>
        <v>SASSA-000491</v>
      </c>
      <c r="B677" s="4">
        <f>'Cleaned Data'!B677</f>
        <v>46126</v>
      </c>
      <c r="C677" s="6">
        <f t="shared" si="70"/>
        <v>14</v>
      </c>
      <c r="D677" s="6">
        <f t="shared" si="71"/>
        <v>4</v>
      </c>
      <c r="E677" s="6">
        <f t="shared" si="72"/>
        <v>2026</v>
      </c>
      <c r="F677" s="5" t="str">
        <f t="shared" si="73"/>
        <v>SASSA</v>
      </c>
      <c r="G677" s="5" t="str">
        <f>'Cleaned Data'!C677</f>
        <v>SASSA - Grant Application</v>
      </c>
      <c r="H677" s="5" t="str">
        <f t="shared" si="74"/>
        <v xml:space="preserve"> Grant Application</v>
      </c>
      <c r="I677" s="5" t="str">
        <f t="shared" si="75"/>
        <v>Sharpeville</v>
      </c>
      <c r="J677" s="5" t="str">
        <f>'Cleaned Data'!D677</f>
        <v>Sharpeville Clinic</v>
      </c>
      <c r="K677" s="5" t="str">
        <f>'Cleaned Data'!E677</f>
        <v>Johannes Nkosi</v>
      </c>
      <c r="L677" s="6">
        <f>'Cleaned Data'!F677</f>
        <v>1010000000000</v>
      </c>
      <c r="M677" s="4">
        <f>'Cleaned Data'!G677</f>
        <v>40368</v>
      </c>
      <c r="N677" s="5" t="str">
        <f>'Cleaned Data'!H677</f>
        <v>Female</v>
      </c>
      <c r="O677" s="8" t="str">
        <f>'Cleaned Data'!I677</f>
        <v>079 884 2518</v>
      </c>
      <c r="P677" s="5" t="str">
        <f>'Cleaned Data'!J677</f>
        <v>Ward 7</v>
      </c>
      <c r="Q677" s="5" t="str">
        <f t="shared" si="76"/>
        <v>Formal Settlement</v>
      </c>
      <c r="R677" s="5" t="str">
        <f>'Cleaned Data'!K677</f>
        <v>SRD Grant</v>
      </c>
      <c r="S677" s="5" t="str">
        <f>'Cleaned Data'!L677</f>
        <v>Rejected</v>
      </c>
      <c r="T677" s="5" t="str">
        <f>'Cleaned Data'!M677</f>
        <v>Captured</v>
      </c>
      <c r="U677" s="5" t="str">
        <f>'Cleaned Data'!N677</f>
        <v>Q169</v>
      </c>
      <c r="V677" s="5" t="str">
        <f>'Cleaned Data'!O677</f>
        <v>Marius Khumalo</v>
      </c>
      <c r="W677" s="4" t="str">
        <f>'Cleaned Data'!P677</f>
        <v>None</v>
      </c>
      <c r="X677" s="5" t="str">
        <f>'Cleaned Data'!Q677</f>
        <v>Follow-Up Call Required To Confirm Banking Details</v>
      </c>
    </row>
    <row r="678" spans="1:24" x14ac:dyDescent="0.3">
      <c r="A678" s="5" t="str">
        <f>'Cleaned Data'!A678</f>
        <v>DHA-000885</v>
      </c>
      <c r="B678" s="4">
        <f>'Cleaned Data'!B678</f>
        <v>46218</v>
      </c>
      <c r="C678" s="6">
        <f t="shared" si="70"/>
        <v>15</v>
      </c>
      <c r="D678" s="6">
        <f t="shared" si="71"/>
        <v>7</v>
      </c>
      <c r="E678" s="6">
        <f t="shared" si="72"/>
        <v>2026</v>
      </c>
      <c r="F678" s="5" t="str">
        <f t="shared" si="73"/>
        <v>Home Affairs</v>
      </c>
      <c r="G678" s="5" t="str">
        <f>'Cleaned Data'!C678</f>
        <v>Home Affairs - ID Application</v>
      </c>
      <c r="H678" s="5" t="str">
        <f t="shared" si="74"/>
        <v xml:space="preserve"> ID Application</v>
      </c>
      <c r="I678" s="5" t="str">
        <f t="shared" si="75"/>
        <v>Boipatong</v>
      </c>
      <c r="J678" s="5" t="str">
        <f>'Cleaned Data'!D678</f>
        <v>Boipatong Clinic</v>
      </c>
      <c r="K678" s="5" t="str">
        <f>'Cleaned Data'!E678</f>
        <v>Lindiwe Mokoena</v>
      </c>
      <c r="L678" s="6">
        <f>'Cleaned Data'!F678</f>
        <v>9110000000000</v>
      </c>
      <c r="M678" s="4">
        <f>'Cleaned Data'!G678</f>
        <v>33523</v>
      </c>
      <c r="N678" s="5" t="str">
        <f>'Cleaned Data'!H678</f>
        <v>Female</v>
      </c>
      <c r="O678" s="8" t="str">
        <f>'Cleaned Data'!I678</f>
        <v>082 968 6108</v>
      </c>
      <c r="P678" s="5" t="str">
        <f>'Cleaned Data'!J678</f>
        <v>Ward 9</v>
      </c>
      <c r="Q678" s="5" t="str">
        <f t="shared" si="76"/>
        <v>Formal Settlement</v>
      </c>
      <c r="R678" s="5" t="str">
        <f>'Cleaned Data'!K678</f>
        <v>None</v>
      </c>
      <c r="S678" s="5" t="str">
        <f>'Cleaned Data'!L678</f>
        <v>Under Review</v>
      </c>
      <c r="T678" s="5" t="str">
        <f>'Cleaned Data'!M678</f>
        <v>None</v>
      </c>
      <c r="U678" s="5" t="str">
        <f>'Cleaned Data'!N678</f>
        <v>Q186</v>
      </c>
      <c r="V678" s="5" t="str">
        <f>'Cleaned Data'!O678</f>
        <v>Lerato Khumalo</v>
      </c>
      <c r="W678" s="4" t="str">
        <f>'Cleaned Data'!P678</f>
        <v>None</v>
      </c>
      <c r="X678" s="5" t="str">
        <f>'Cleaned Data'!Q678</f>
        <v>Grant Payment Query - Referred To Sassa Call Centre</v>
      </c>
    </row>
    <row r="679" spans="1:24" x14ac:dyDescent="0.3">
      <c r="A679" s="5" t="str">
        <f>'Cleaned Data'!A679</f>
        <v>SASSA-001021</v>
      </c>
      <c r="B679" s="4">
        <f>'Cleaned Data'!B679</f>
        <v>45990</v>
      </c>
      <c r="C679" s="6">
        <f t="shared" si="70"/>
        <v>29</v>
      </c>
      <c r="D679" s="6">
        <f t="shared" si="71"/>
        <v>11</v>
      </c>
      <c r="E679" s="6">
        <f t="shared" si="72"/>
        <v>2025</v>
      </c>
      <c r="F679" s="5" t="str">
        <f t="shared" si="73"/>
        <v>SASSA</v>
      </c>
      <c r="G679" s="5" t="str">
        <f>'Cleaned Data'!C679</f>
        <v>SASSA - Grant Application</v>
      </c>
      <c r="H679" s="5" t="str">
        <f t="shared" si="74"/>
        <v xml:space="preserve"> Grant Application</v>
      </c>
      <c r="I679" s="5" t="str">
        <f t="shared" si="75"/>
        <v>Vanderbijlpark</v>
      </c>
      <c r="J679" s="5" t="str">
        <f>'Cleaned Data'!D679</f>
        <v>Vanderbijlpark Home Affairs</v>
      </c>
      <c r="K679" s="5" t="str">
        <f>'Cleaned Data'!E679</f>
        <v>Refilwe Botha</v>
      </c>
      <c r="L679" s="6">
        <f>'Cleaned Data'!F679</f>
        <v>1310000000000</v>
      </c>
      <c r="M679" s="4">
        <f>'Cleaned Data'!G679</f>
        <v>41457</v>
      </c>
      <c r="N679" s="5" t="str">
        <f>'Cleaned Data'!H679</f>
        <v>Male</v>
      </c>
      <c r="O679" s="8" t="str">
        <f>'Cleaned Data'!I679</f>
        <v>064 721 9617</v>
      </c>
      <c r="P679" s="5" t="str">
        <f>'Cleaned Data'!J679</f>
        <v>Ward 16</v>
      </c>
      <c r="Q679" s="5" t="str">
        <f t="shared" si="76"/>
        <v>Formal Settlement</v>
      </c>
      <c r="R679" s="5" t="str">
        <f>'Cleaned Data'!K679</f>
        <v>Foster Child Grant</v>
      </c>
      <c r="S679" s="5" t="str">
        <f>'Cleaned Data'!L679</f>
        <v>Rejected</v>
      </c>
      <c r="T679" s="5" t="str">
        <f>'Cleaned Data'!M679</f>
        <v>Captured</v>
      </c>
      <c r="U679" s="5" t="str">
        <f>'Cleaned Data'!N679</f>
        <v>Q113</v>
      </c>
      <c r="V679" s="5" t="str">
        <f>'Cleaned Data'!O679</f>
        <v>Marius Swart</v>
      </c>
      <c r="W679" s="4" t="str">
        <f>'Cleaned Data'!P679</f>
        <v>None</v>
      </c>
      <c r="X679" s="5" t="str">
        <f>'Cleaned Data'!Q679</f>
        <v>Record Incomplete - Contact Number Illegible On Form</v>
      </c>
    </row>
    <row r="680" spans="1:24" x14ac:dyDescent="0.3">
      <c r="A680" s="5" t="str">
        <f>'Cleaned Data'!A680</f>
        <v>SASSA-000123</v>
      </c>
      <c r="B680" s="4">
        <f>'Cleaned Data'!B680</f>
        <v>46008</v>
      </c>
      <c r="C680" s="6">
        <f t="shared" si="70"/>
        <v>17</v>
      </c>
      <c r="D680" s="6">
        <f t="shared" si="71"/>
        <v>12</v>
      </c>
      <c r="E680" s="6">
        <f t="shared" si="72"/>
        <v>2025</v>
      </c>
      <c r="F680" s="5" t="str">
        <f t="shared" si="73"/>
        <v>SASSA</v>
      </c>
      <c r="G680" s="5" t="str">
        <f>'Cleaned Data'!C680</f>
        <v>SASSA - Grant Application</v>
      </c>
      <c r="H680" s="5" t="str">
        <f t="shared" si="74"/>
        <v xml:space="preserve"> Grant Application</v>
      </c>
      <c r="I680" s="5" t="str">
        <f t="shared" si="75"/>
        <v>Emfuleni</v>
      </c>
      <c r="J680" s="5" t="str">
        <f>'Cleaned Data'!D680</f>
        <v>Emfuleni Municipal Office</v>
      </c>
      <c r="K680" s="5" t="str">
        <f>'Cleaned Data'!E680</f>
        <v>Nomvula Van Der Merwe</v>
      </c>
      <c r="L680" s="6">
        <f>'Cleaned Data'!F680</f>
        <v>4700000000000</v>
      </c>
      <c r="M680" s="4">
        <f>'Cleaned Data'!G680</f>
        <v>17284</v>
      </c>
      <c r="N680" s="5" t="str">
        <f>'Cleaned Data'!H680</f>
        <v>Male</v>
      </c>
      <c r="O680" s="8" t="str">
        <f>'Cleaned Data'!I680</f>
        <v>067 640 2374</v>
      </c>
      <c r="P680" s="5" t="str">
        <f>'Cleaned Data'!J680</f>
        <v>Ward 2</v>
      </c>
      <c r="Q680" s="5" t="str">
        <f t="shared" si="76"/>
        <v>Formal Settlement</v>
      </c>
      <c r="R680" s="5" t="str">
        <f>'Cleaned Data'!K680</f>
        <v>None</v>
      </c>
      <c r="S680" s="5" t="str">
        <f>'Cleaned Data'!L680</f>
        <v>Complete</v>
      </c>
      <c r="T680" s="5" t="str">
        <f>'Cleaned Data'!M680</f>
        <v>Captured</v>
      </c>
      <c r="U680" s="5" t="str">
        <f>'Cleaned Data'!N680</f>
        <v>Q019</v>
      </c>
      <c r="V680" s="5" t="str">
        <f>'Cleaned Data'!O680</f>
        <v>Marius Mahlangu</v>
      </c>
      <c r="W680" s="4" t="str">
        <f>'Cleaned Data'!P680</f>
        <v>None</v>
      </c>
      <c r="X680" s="5" t="str">
        <f>'Cleaned Data'!Q680</f>
        <v>Home Affairs System Down For Maintenance During Visit</v>
      </c>
    </row>
    <row r="681" spans="1:24" x14ac:dyDescent="0.3">
      <c r="A681" s="5" t="str">
        <f>'Cleaned Data'!A681</f>
        <v>DHA-000010</v>
      </c>
      <c r="B681" s="4">
        <f>'Cleaned Data'!B681</f>
        <v>46163</v>
      </c>
      <c r="C681" s="6">
        <f t="shared" si="70"/>
        <v>21</v>
      </c>
      <c r="D681" s="6">
        <f t="shared" si="71"/>
        <v>5</v>
      </c>
      <c r="E681" s="6">
        <f t="shared" si="72"/>
        <v>2026</v>
      </c>
      <c r="F681" s="5" t="str">
        <f t="shared" si="73"/>
        <v>Home Affairs</v>
      </c>
      <c r="G681" s="5" t="str">
        <f>'Cleaned Data'!C681</f>
        <v>Home Affairs - ID Application</v>
      </c>
      <c r="H681" s="5" t="str">
        <f t="shared" si="74"/>
        <v xml:space="preserve"> ID Application</v>
      </c>
      <c r="I681" s="5" t="str">
        <f t="shared" si="75"/>
        <v>Emfuleni</v>
      </c>
      <c r="J681" s="5" t="str">
        <f>'Cleaned Data'!D681</f>
        <v>Emfuleni Municipal Office</v>
      </c>
      <c r="K681" s="5" t="str">
        <f>'Cleaned Data'!E681</f>
        <v>Bongani Mokoena</v>
      </c>
      <c r="L681" s="6">
        <f>'Cleaned Data'!F681</f>
        <v>5400000000000</v>
      </c>
      <c r="M681" s="4">
        <f>'Cleaned Data'!G681</f>
        <v>19756</v>
      </c>
      <c r="N681" s="5" t="str">
        <f>'Cleaned Data'!H681</f>
        <v>Male</v>
      </c>
      <c r="O681" s="8" t="str">
        <f>'Cleaned Data'!I681</f>
        <v>067 522 7367</v>
      </c>
      <c r="P681" s="5" t="str">
        <f>'Cleaned Data'!J681</f>
        <v>Ward 17</v>
      </c>
      <c r="Q681" s="5" t="str">
        <f t="shared" si="76"/>
        <v>Formal Settlement</v>
      </c>
      <c r="R681" s="5" t="str">
        <f>'Cleaned Data'!K681</f>
        <v>None</v>
      </c>
      <c r="S681" s="5" t="str">
        <f>'Cleaned Data'!L681</f>
        <v>Pending Verification</v>
      </c>
      <c r="T681" s="5" t="str">
        <f>'Cleaned Data'!M681</f>
        <v>Captured</v>
      </c>
      <c r="U681" s="5" t="str">
        <f>'Cleaned Data'!N681</f>
        <v>Q144</v>
      </c>
      <c r="V681" s="5" t="str">
        <f>'Cleaned Data'!O681</f>
        <v>Zanele Coetzee</v>
      </c>
      <c r="W681" s="4">
        <f>'Cleaned Data'!P681</f>
        <v>46186</v>
      </c>
      <c r="X681" s="5" t="str">
        <f>'Cleaned Data'!Q681</f>
        <v>Follow-Up Call Required To Confirm Banking Details</v>
      </c>
    </row>
    <row r="682" spans="1:24" x14ac:dyDescent="0.3">
      <c r="A682" s="5" t="str">
        <f>'Cleaned Data'!A682</f>
        <v>DHA-000813</v>
      </c>
      <c r="B682" s="4">
        <f>'Cleaned Data'!B682</f>
        <v>45881</v>
      </c>
      <c r="C682" s="6">
        <f t="shared" si="70"/>
        <v>12</v>
      </c>
      <c r="D682" s="6">
        <f t="shared" si="71"/>
        <v>8</v>
      </c>
      <c r="E682" s="6">
        <f t="shared" si="72"/>
        <v>2025</v>
      </c>
      <c r="F682" s="5" t="str">
        <f t="shared" si="73"/>
        <v>Home Affairs</v>
      </c>
      <c r="G682" s="5" t="str">
        <f>'Cleaned Data'!C682</f>
        <v>Home Affairs - Passport Application</v>
      </c>
      <c r="H682" s="5" t="str">
        <f t="shared" si="74"/>
        <v xml:space="preserve"> Passport Application</v>
      </c>
      <c r="I682" s="5" t="str">
        <f t="shared" si="75"/>
        <v>Evaton</v>
      </c>
      <c r="J682" s="5" t="str">
        <f>'Cleaned Data'!D682</f>
        <v>Evaton Sassa Office</v>
      </c>
      <c r="K682" s="5" t="str">
        <f>'Cleaned Data'!E682</f>
        <v>Willem Molefe</v>
      </c>
      <c r="L682" s="6">
        <f>'Cleaned Data'!F682</f>
        <v>7000000000000</v>
      </c>
      <c r="M682" s="4">
        <f>'Cleaned Data'!G682</f>
        <v>25599</v>
      </c>
      <c r="N682" s="5" t="str">
        <f>'Cleaned Data'!H682</f>
        <v>Male</v>
      </c>
      <c r="O682" s="8" t="str">
        <f>'Cleaned Data'!I682</f>
        <v>063 891 0796</v>
      </c>
      <c r="P682" s="5" t="str">
        <f>'Cleaned Data'!J682</f>
        <v>Ward 24</v>
      </c>
      <c r="Q682" s="5" t="str">
        <f t="shared" si="76"/>
        <v>Formal Settlement</v>
      </c>
      <c r="R682" s="5" t="str">
        <f>'Cleaned Data'!K682</f>
        <v>None</v>
      </c>
      <c r="S682" s="5" t="str">
        <f>'Cleaned Data'!L682</f>
        <v>None</v>
      </c>
      <c r="T682" s="5" t="str">
        <f>'Cleaned Data'!M682</f>
        <v>Closed</v>
      </c>
      <c r="U682" s="5" t="str">
        <f>'Cleaned Data'!N682</f>
        <v>Q131</v>
      </c>
      <c r="V682" s="5" t="str">
        <f>'Cleaned Data'!O682</f>
        <v>Chris Radebe</v>
      </c>
      <c r="W682" s="4" t="str">
        <f>'Cleaned Data'!P682</f>
        <v>None</v>
      </c>
      <c r="X682" s="5" t="str">
        <f>'Cleaned Data'!Q682</f>
        <v>Biometric Capture Failed, Rescheduled</v>
      </c>
    </row>
    <row r="683" spans="1:24" x14ac:dyDescent="0.3">
      <c r="A683" s="5" t="str">
        <f>'Cleaned Data'!A683</f>
        <v>DHA-000165</v>
      </c>
      <c r="B683" s="4" t="str">
        <f>'Cleaned Data'!B683</f>
        <v>None</v>
      </c>
      <c r="C683" s="6" t="str">
        <f t="shared" si="70"/>
        <v>None</v>
      </c>
      <c r="D683" s="6" t="str">
        <f t="shared" si="71"/>
        <v>None</v>
      </c>
      <c r="E683" s="6" t="str">
        <f t="shared" si="72"/>
        <v>None</v>
      </c>
      <c r="F683" s="5" t="str">
        <f t="shared" si="73"/>
        <v>Home Affairs</v>
      </c>
      <c r="G683" s="5" t="str">
        <f>'Cleaned Data'!C683</f>
        <v>Home Affairs - ID Application</v>
      </c>
      <c r="H683" s="5" t="str">
        <f t="shared" si="74"/>
        <v xml:space="preserve"> ID Application</v>
      </c>
      <c r="I683" s="5" t="str">
        <f t="shared" si="75"/>
        <v>Vereeniging</v>
      </c>
      <c r="J683" s="5" t="str">
        <f>'Cleaned Data'!D683</f>
        <v>Vereeniging Home Affairs</v>
      </c>
      <c r="K683" s="5" t="str">
        <f>'Cleaned Data'!E683</f>
        <v>Refilwe Mokoena</v>
      </c>
      <c r="L683" s="6">
        <f>'Cleaned Data'!F683</f>
        <v>8800000000000</v>
      </c>
      <c r="M683" s="4">
        <f>'Cleaned Data'!G683</f>
        <v>32248</v>
      </c>
      <c r="N683" s="5" t="str">
        <f>'Cleaned Data'!H683</f>
        <v>Male</v>
      </c>
      <c r="O683" s="8" t="str">
        <f>'Cleaned Data'!I683</f>
        <v>072 730 6104</v>
      </c>
      <c r="P683" s="5" t="str">
        <f>'Cleaned Data'!J683</f>
        <v>Ward 15</v>
      </c>
      <c r="Q683" s="5" t="str">
        <f t="shared" si="76"/>
        <v>Formal Settlement</v>
      </c>
      <c r="R683" s="5" t="str">
        <f>'Cleaned Data'!K683</f>
        <v>None</v>
      </c>
      <c r="S683" s="5" t="str">
        <f>'Cleaned Data'!L683</f>
        <v>Complete</v>
      </c>
      <c r="T683" s="5" t="str">
        <f>'Cleaned Data'!M683</f>
        <v>None</v>
      </c>
      <c r="U683" s="5" t="str">
        <f>'Cleaned Data'!N683</f>
        <v>Q122</v>
      </c>
      <c r="V683" s="5" t="str">
        <f>'Cleaned Data'!O683</f>
        <v>Werner Mahlangu</v>
      </c>
      <c r="W683" s="4" t="str">
        <f>'Cleaned Data'!P683</f>
        <v>None</v>
      </c>
      <c r="X683" s="5" t="str">
        <f>'Cleaned Data'!Q683</f>
        <v>Record Incomplete - Contact Number Illegible On Form</v>
      </c>
    </row>
    <row r="684" spans="1:24" x14ac:dyDescent="0.3">
      <c r="A684" s="5" t="str">
        <f>'Cleaned Data'!A684</f>
        <v>SASSA-000623</v>
      </c>
      <c r="B684" s="4">
        <f>'Cleaned Data'!B684</f>
        <v>46060</v>
      </c>
      <c r="C684" s="6">
        <f t="shared" si="70"/>
        <v>7</v>
      </c>
      <c r="D684" s="6">
        <f t="shared" si="71"/>
        <v>2</v>
      </c>
      <c r="E684" s="6">
        <f t="shared" si="72"/>
        <v>2026</v>
      </c>
      <c r="F684" s="5" t="str">
        <f t="shared" si="73"/>
        <v>SASSA</v>
      </c>
      <c r="G684" s="5" t="str">
        <f>'Cleaned Data'!C684</f>
        <v>SASSA - Grant Application</v>
      </c>
      <c r="H684" s="5" t="str">
        <f t="shared" si="74"/>
        <v xml:space="preserve"> Grant Application</v>
      </c>
      <c r="I684" s="5" t="str">
        <f t="shared" si="75"/>
        <v>Boipatong</v>
      </c>
      <c r="J684" s="5" t="str">
        <f>'Cleaned Data'!D684</f>
        <v>Boipatong Clinic</v>
      </c>
      <c r="K684" s="5" t="str">
        <f>'Cleaned Data'!E684</f>
        <v>Willem Dlamini</v>
      </c>
      <c r="L684" s="6">
        <f>'Cleaned Data'!F684</f>
        <v>5610000000000</v>
      </c>
      <c r="M684" s="4">
        <f>'Cleaned Data'!G684</f>
        <v>20752</v>
      </c>
      <c r="N684" s="5" t="str">
        <f>'Cleaned Data'!H684</f>
        <v>Male</v>
      </c>
      <c r="O684" s="8" t="str">
        <f>'Cleaned Data'!I684</f>
        <v>078 589 3060</v>
      </c>
      <c r="P684" s="5" t="str">
        <f>'Cleaned Data'!J684</f>
        <v>Ward 24</v>
      </c>
      <c r="Q684" s="5" t="str">
        <f t="shared" si="76"/>
        <v>Formal Settlement</v>
      </c>
      <c r="R684" s="5" t="str">
        <f>'Cleaned Data'!K684</f>
        <v>None</v>
      </c>
      <c r="S684" s="5" t="str">
        <f>'Cleaned Data'!L684</f>
        <v>Incomplete - Missing ID Copy</v>
      </c>
      <c r="T684" s="5" t="str">
        <f>'Cleaned Data'!M684</f>
        <v>Resolved</v>
      </c>
      <c r="U684" s="5" t="str">
        <f>'Cleaned Data'!N684</f>
        <v>Q195</v>
      </c>
      <c r="V684" s="5" t="str">
        <f>'Cleaned Data'!O684</f>
        <v>Lerato Coetzee</v>
      </c>
      <c r="W684" s="4">
        <f>'Cleaned Data'!P684</f>
        <v>46221</v>
      </c>
      <c r="X684" s="5" t="str">
        <f>'Cleaned Data'!Q684</f>
        <v>Applicant Referred To Social Worker</v>
      </c>
    </row>
    <row r="685" spans="1:24" x14ac:dyDescent="0.3">
      <c r="A685" s="5" t="str">
        <f>'Cleaned Data'!A685</f>
        <v>DHA-000102</v>
      </c>
      <c r="B685" s="4">
        <f>'Cleaned Data'!B685</f>
        <v>46095</v>
      </c>
      <c r="C685" s="6">
        <f t="shared" si="70"/>
        <v>14</v>
      </c>
      <c r="D685" s="6">
        <f t="shared" si="71"/>
        <v>3</v>
      </c>
      <c r="E685" s="6">
        <f t="shared" si="72"/>
        <v>2026</v>
      </c>
      <c r="F685" s="5" t="str">
        <f t="shared" si="73"/>
        <v>Home Affairs</v>
      </c>
      <c r="G685" s="5" t="str">
        <f>'Cleaned Data'!C685</f>
        <v>Home Affairs - Death Certificate</v>
      </c>
      <c r="H685" s="5" t="str">
        <f t="shared" si="74"/>
        <v xml:space="preserve"> Death Certificate</v>
      </c>
      <c r="I685" s="5" t="str">
        <f t="shared" si="75"/>
        <v>Emfuleni</v>
      </c>
      <c r="J685" s="5" t="str">
        <f>'Cleaned Data'!D685</f>
        <v>Emfuleni Municipal Office</v>
      </c>
      <c r="K685" s="5" t="str">
        <f>'Cleaned Data'!E685</f>
        <v>Sizwe Botha</v>
      </c>
      <c r="L685" s="6">
        <f>'Cleaned Data'!F685</f>
        <v>8210000000000</v>
      </c>
      <c r="M685" s="4">
        <f>'Cleaned Data'!G685</f>
        <v>30315</v>
      </c>
      <c r="N685" s="5" t="str">
        <f>'Cleaned Data'!H685</f>
        <v>Female</v>
      </c>
      <c r="O685" s="8" t="str">
        <f>'Cleaned Data'!I685</f>
        <v>060 327 9429</v>
      </c>
      <c r="P685" s="5" t="str">
        <f>'Cleaned Data'!J685</f>
        <v>Ward 7</v>
      </c>
      <c r="Q685" s="5" t="str">
        <f t="shared" si="76"/>
        <v>Formal Settlement</v>
      </c>
      <c r="R685" s="5" t="str">
        <f>'Cleaned Data'!K685</f>
        <v>None</v>
      </c>
      <c r="S685" s="5" t="str">
        <f>'Cleaned Data'!L685</f>
        <v>None</v>
      </c>
      <c r="T685" s="5" t="str">
        <f>'Cleaned Data'!M685</f>
        <v>None</v>
      </c>
      <c r="U685" s="5" t="str">
        <f>'Cleaned Data'!N685</f>
        <v>Q162</v>
      </c>
      <c r="V685" s="5" t="str">
        <f>'Cleaned Data'!O685</f>
        <v>Deon Khumalo</v>
      </c>
      <c r="W685" s="4" t="str">
        <f>'Cleaned Data'!P685</f>
        <v>None</v>
      </c>
      <c r="X685" s="5" t="str">
        <f>'Cleaned Data'!Q685</f>
        <v>Follow-Up Call Required To Confirm Banking Details</v>
      </c>
    </row>
    <row r="686" spans="1:24" x14ac:dyDescent="0.3">
      <c r="A686" s="5" t="str">
        <f>'Cleaned Data'!A686</f>
        <v>SASSA-000789</v>
      </c>
      <c r="B686" s="4">
        <f>'Cleaned Data'!B686</f>
        <v>46006</v>
      </c>
      <c r="C686" s="6">
        <f t="shared" si="70"/>
        <v>15</v>
      </c>
      <c r="D686" s="6">
        <f t="shared" si="71"/>
        <v>12</v>
      </c>
      <c r="E686" s="6">
        <f t="shared" si="72"/>
        <v>2025</v>
      </c>
      <c r="F686" s="5" t="str">
        <f t="shared" si="73"/>
        <v>SASSA</v>
      </c>
      <c r="G686" s="5" t="str">
        <f>'Cleaned Data'!C686</f>
        <v>SASSA - Grant Application</v>
      </c>
      <c r="H686" s="5" t="str">
        <f t="shared" si="74"/>
        <v xml:space="preserve"> Grant Application</v>
      </c>
      <c r="I686" s="5" t="str">
        <f t="shared" si="75"/>
        <v>Three Rivers</v>
      </c>
      <c r="J686" s="5" t="str">
        <f>'Cleaned Data'!D686</f>
        <v>Three Rivers Clinic</v>
      </c>
      <c r="K686" s="5" t="str">
        <f>'Cleaned Data'!E686</f>
        <v>Anna Steyn</v>
      </c>
      <c r="L686" s="6">
        <f>'Cleaned Data'!F686</f>
        <v>801000000000</v>
      </c>
      <c r="M686" s="4">
        <f>'Cleaned Data'!G686</f>
        <v>39464</v>
      </c>
      <c r="N686" s="5" t="str">
        <f>'Cleaned Data'!H686</f>
        <v>None</v>
      </c>
      <c r="O686" s="8" t="str">
        <f>'Cleaned Data'!I686</f>
        <v>071 742 6977</v>
      </c>
      <c r="P686" s="5" t="str">
        <f>'Cleaned Data'!J686</f>
        <v>Ward 3 (Informal Settlement)</v>
      </c>
      <c r="Q686" s="5" t="str">
        <f t="shared" si="76"/>
        <v>Informal Settlement</v>
      </c>
      <c r="R686" s="5" t="str">
        <f>'Cleaned Data'!K686</f>
        <v>Foster Child Grant</v>
      </c>
      <c r="S686" s="5" t="str">
        <f>'Cleaned Data'!L686</f>
        <v>Pending Verification</v>
      </c>
      <c r="T686" s="5" t="str">
        <f>'Cleaned Data'!M686</f>
        <v>Captured</v>
      </c>
      <c r="U686" s="5" t="str">
        <f>'Cleaned Data'!N686</f>
        <v>Q187</v>
      </c>
      <c r="V686" s="5" t="str">
        <f>'Cleaned Data'!O686</f>
        <v>Deon Khumalo</v>
      </c>
      <c r="W686" s="4">
        <f>'Cleaned Data'!P686</f>
        <v>46018</v>
      </c>
      <c r="X686" s="5" t="str">
        <f>'Cleaned Data'!Q686</f>
        <v>Duplicate Application Found On System - Flagged</v>
      </c>
    </row>
    <row r="687" spans="1:24" x14ac:dyDescent="0.3">
      <c r="A687" s="5" t="str">
        <f>'Cleaned Data'!A687</f>
        <v>SASSA-000352</v>
      </c>
      <c r="B687" s="4">
        <f>'Cleaned Data'!B687</f>
        <v>46254</v>
      </c>
      <c r="C687" s="6">
        <f t="shared" si="70"/>
        <v>20</v>
      </c>
      <c r="D687" s="6">
        <f t="shared" si="71"/>
        <v>8</v>
      </c>
      <c r="E687" s="6">
        <f t="shared" si="72"/>
        <v>2026</v>
      </c>
      <c r="F687" s="5" t="str">
        <f t="shared" si="73"/>
        <v>SASSA</v>
      </c>
      <c r="G687" s="5" t="str">
        <f>'Cleaned Data'!C687</f>
        <v>SASSA - Grant Status Enquiry</v>
      </c>
      <c r="H687" s="5" t="str">
        <f t="shared" si="74"/>
        <v xml:space="preserve"> Grant Status Enquiry</v>
      </c>
      <c r="I687" s="5" t="str">
        <f t="shared" si="75"/>
        <v>Sharpeville</v>
      </c>
      <c r="J687" s="5" t="str">
        <f>'Cleaned Data'!D687</f>
        <v>Sharpeville Clinic</v>
      </c>
      <c r="K687" s="5" t="str">
        <f>'Cleaned Data'!E687</f>
        <v>Johannes Dlamini</v>
      </c>
      <c r="L687" s="6">
        <f>'Cleaned Data'!F687</f>
        <v>9410000000000</v>
      </c>
      <c r="M687" s="4">
        <f>'Cleaned Data'!G687</f>
        <v>34635</v>
      </c>
      <c r="N687" s="5" t="str">
        <f>'Cleaned Data'!H687</f>
        <v>Female</v>
      </c>
      <c r="O687" s="8" t="str">
        <f>'Cleaned Data'!I687</f>
        <v>068 686 4663</v>
      </c>
      <c r="P687" s="5" t="str">
        <f>'Cleaned Data'!J687</f>
        <v>Ward 12</v>
      </c>
      <c r="Q687" s="5" t="str">
        <f t="shared" si="76"/>
        <v>Formal Settlement</v>
      </c>
      <c r="R687" s="5" t="str">
        <f>'Cleaned Data'!K687</f>
        <v>Older Person's Grant</v>
      </c>
      <c r="S687" s="5" t="str">
        <f>'Cleaned Data'!L687</f>
        <v>Complete</v>
      </c>
      <c r="T687" s="5" t="str">
        <f>'Cleaned Data'!M687</f>
        <v>Captured</v>
      </c>
      <c r="U687" s="5" t="str">
        <f>'Cleaned Data'!N687</f>
        <v>Q191</v>
      </c>
      <c r="V687" s="5" t="str">
        <f>'Cleaned Data'!O687</f>
        <v>Busisiwe Mahlangu</v>
      </c>
      <c r="W687" s="4" t="str">
        <f>'Cleaned Data'!P687</f>
        <v>None</v>
      </c>
      <c r="X687" s="5" t="str">
        <f>'Cleaned Data'!Q687</f>
        <v>Follow-Up Call Required To Confirm Banking Details</v>
      </c>
    </row>
    <row r="688" spans="1:24" x14ac:dyDescent="0.3">
      <c r="A688" s="5" t="str">
        <f>'Cleaned Data'!A688</f>
        <v>DHA-000374</v>
      </c>
      <c r="B688" s="4">
        <f>'Cleaned Data'!B688</f>
        <v>46023</v>
      </c>
      <c r="C688" s="6">
        <f t="shared" si="70"/>
        <v>1</v>
      </c>
      <c r="D688" s="6">
        <f t="shared" si="71"/>
        <v>1</v>
      </c>
      <c r="E688" s="6">
        <f t="shared" si="72"/>
        <v>2026</v>
      </c>
      <c r="F688" s="5" t="str">
        <f t="shared" si="73"/>
        <v>Home Affairs</v>
      </c>
      <c r="G688" s="5" t="str">
        <f>'Cleaned Data'!C688</f>
        <v>Home Affairs - Passport Application</v>
      </c>
      <c r="H688" s="5" t="str">
        <f t="shared" si="74"/>
        <v xml:space="preserve"> Passport Application</v>
      </c>
      <c r="I688" s="5" t="str">
        <f t="shared" si="75"/>
        <v>Boipatong</v>
      </c>
      <c r="J688" s="5" t="str">
        <f>'Cleaned Data'!D688</f>
        <v>Boipatong Clinic</v>
      </c>
      <c r="K688" s="5" t="str">
        <f>'Cleaned Data'!E688</f>
        <v>Grace Nkosi</v>
      </c>
      <c r="L688" s="6">
        <f>'Cleaned Data'!F688</f>
        <v>8210000000000</v>
      </c>
      <c r="M688" s="4">
        <f>'Cleaned Data'!G688</f>
        <v>30234</v>
      </c>
      <c r="N688" s="5" t="str">
        <f>'Cleaned Data'!H688</f>
        <v>Male</v>
      </c>
      <c r="O688" s="8" t="str">
        <f>'Cleaned Data'!I688</f>
        <v>None</v>
      </c>
      <c r="P688" s="5" t="str">
        <f>'Cleaned Data'!J688</f>
        <v>Ward 13</v>
      </c>
      <c r="Q688" s="5" t="str">
        <f t="shared" si="76"/>
        <v>Formal Settlement</v>
      </c>
      <c r="R688" s="5" t="str">
        <f>'Cleaned Data'!K688</f>
        <v>None</v>
      </c>
      <c r="S688" s="5" t="str">
        <f>'Cleaned Data'!L688</f>
        <v>Incomplete - Missing ID Copy</v>
      </c>
      <c r="T688" s="5" t="str">
        <f>'Cleaned Data'!M688</f>
        <v>Closed</v>
      </c>
      <c r="U688" s="5" t="str">
        <f>'Cleaned Data'!N688</f>
        <v>Q265</v>
      </c>
      <c r="V688" s="5" t="str">
        <f>'Cleaned Data'!O688</f>
        <v>Chris Khumalo</v>
      </c>
      <c r="W688" s="4" t="str">
        <f>'Cleaned Data'!P688</f>
        <v>None</v>
      </c>
      <c r="X688" s="5" t="str">
        <f>'Cleaned Data'!Q688</f>
        <v>Interpreter Required - Assisted In Sesotho</v>
      </c>
    </row>
    <row r="689" spans="1:24" x14ac:dyDescent="0.3">
      <c r="A689" s="5" t="str">
        <f>'Cleaned Data'!A689</f>
        <v>MUN-000572</v>
      </c>
      <c r="B689" s="4">
        <f>'Cleaned Data'!B689</f>
        <v>46190</v>
      </c>
      <c r="C689" s="6">
        <f t="shared" si="70"/>
        <v>17</v>
      </c>
      <c r="D689" s="6">
        <f t="shared" si="71"/>
        <v>6</v>
      </c>
      <c r="E689" s="6">
        <f t="shared" si="72"/>
        <v>2026</v>
      </c>
      <c r="F689" s="5" t="str">
        <f t="shared" si="73"/>
        <v>Municipal</v>
      </c>
      <c r="G689" s="5" t="str">
        <f>'Cleaned Data'!C689</f>
        <v>Municipal - Service Request</v>
      </c>
      <c r="H689" s="5" t="str">
        <f t="shared" si="74"/>
        <v xml:space="preserve"> Service Request</v>
      </c>
      <c r="I689" s="5" t="str">
        <f t="shared" si="75"/>
        <v>Emfuleni</v>
      </c>
      <c r="J689" s="5" t="str">
        <f>'Cleaned Data'!D689</f>
        <v>Emfuleni Municipal Office</v>
      </c>
      <c r="K689" s="5" t="str">
        <f>'Cleaned Data'!E689</f>
        <v>Marie Kruger</v>
      </c>
      <c r="L689" s="6">
        <f>'Cleaned Data'!F689</f>
        <v>7010000000000</v>
      </c>
      <c r="M689" s="4">
        <f>'Cleaned Data'!G689</f>
        <v>25704</v>
      </c>
      <c r="N689" s="5" t="str">
        <f>'Cleaned Data'!H689</f>
        <v>Male</v>
      </c>
      <c r="O689" s="8" t="str">
        <f>'Cleaned Data'!I689</f>
        <v>083 883 1631</v>
      </c>
      <c r="P689" s="5" t="str">
        <f>'Cleaned Data'!J689</f>
        <v>Ward 16</v>
      </c>
      <c r="Q689" s="5" t="str">
        <f t="shared" si="76"/>
        <v>Formal Settlement</v>
      </c>
      <c r="R689" s="5" t="str">
        <f>'Cleaned Data'!K689</f>
        <v>None</v>
      </c>
      <c r="S689" s="5" t="str">
        <f>'Cleaned Data'!L689</f>
        <v>Complete</v>
      </c>
      <c r="T689" s="5" t="str">
        <f>'Cleaned Data'!M689</f>
        <v>Re-opened</v>
      </c>
      <c r="U689" s="5" t="str">
        <f>'Cleaned Data'!N689</f>
        <v>Q278</v>
      </c>
      <c r="V689" s="5" t="str">
        <f>'Cleaned Data'!O689</f>
        <v>Andries Nel</v>
      </c>
      <c r="W689" s="4" t="str">
        <f>'Cleaned Data'!P689</f>
        <v>None</v>
      </c>
      <c r="X689" s="5" t="str">
        <f>'Cleaned Data'!Q689</f>
        <v>Biometric Capture Failed, Rescheduled</v>
      </c>
    </row>
    <row r="690" spans="1:24" x14ac:dyDescent="0.3">
      <c r="A690" s="5" t="str">
        <f>'Cleaned Data'!A690</f>
        <v>SASSA-000561</v>
      </c>
      <c r="B690" s="4">
        <f>'Cleaned Data'!B690</f>
        <v>46093</v>
      </c>
      <c r="C690" s="6">
        <f t="shared" si="70"/>
        <v>12</v>
      </c>
      <c r="D690" s="6">
        <f t="shared" si="71"/>
        <v>3</v>
      </c>
      <c r="E690" s="6">
        <f t="shared" si="72"/>
        <v>2026</v>
      </c>
      <c r="F690" s="5" t="str">
        <f t="shared" si="73"/>
        <v>SASSA</v>
      </c>
      <c r="G690" s="5" t="str">
        <f>'Cleaned Data'!C690</f>
        <v>SASSA - Grant Status Enquiry</v>
      </c>
      <c r="H690" s="5" t="str">
        <f t="shared" si="74"/>
        <v xml:space="preserve"> Grant Status Enquiry</v>
      </c>
      <c r="I690" s="5" t="str">
        <f t="shared" si="75"/>
        <v>Emfuleni</v>
      </c>
      <c r="J690" s="5" t="str">
        <f>'Cleaned Data'!D690</f>
        <v>Emfuleni Municipal Office</v>
      </c>
      <c r="K690" s="5" t="str">
        <f>'Cleaned Data'!E690</f>
        <v>Elizabeth Pretorius</v>
      </c>
      <c r="L690" s="6">
        <f>'Cleaned Data'!F690</f>
        <v>5610000000000</v>
      </c>
      <c r="M690" s="4">
        <f>'Cleaned Data'!G690</f>
        <v>20699</v>
      </c>
      <c r="N690" s="5" t="str">
        <f>'Cleaned Data'!H690</f>
        <v>Male</v>
      </c>
      <c r="O690" s="8" t="str">
        <f>'Cleaned Data'!I690</f>
        <v>078 778 6982</v>
      </c>
      <c r="P690" s="5" t="str">
        <f>'Cleaned Data'!J690</f>
        <v>Ward 18</v>
      </c>
      <c r="Q690" s="5" t="str">
        <f t="shared" si="76"/>
        <v>Formal Settlement</v>
      </c>
      <c r="R690" s="5" t="str">
        <f>'Cleaned Data'!K690</f>
        <v>None</v>
      </c>
      <c r="S690" s="5" t="str">
        <f>'Cleaned Data'!L690</f>
        <v>Under Review</v>
      </c>
      <c r="T690" s="5" t="str">
        <f>'Cleaned Data'!M690</f>
        <v>Captured</v>
      </c>
      <c r="U690" s="5" t="str">
        <f>'Cleaned Data'!N690</f>
        <v>Q273</v>
      </c>
      <c r="V690" s="5" t="str">
        <f>'Cleaned Data'!O690</f>
        <v>Deon Sithole</v>
      </c>
      <c r="W690" s="4" t="str">
        <f>'Cleaned Data'!P690</f>
        <v>None</v>
      </c>
      <c r="X690" s="5" t="str">
        <f>'Cleaned Data'!Q690</f>
        <v>Follow-Up Call Required To Confirm Banking Details</v>
      </c>
    </row>
    <row r="691" spans="1:24" x14ac:dyDescent="0.3">
      <c r="A691" s="5" t="str">
        <f>'Cleaned Data'!A691</f>
        <v>DHA-000961</v>
      </c>
      <c r="B691" s="4">
        <f>'Cleaned Data'!B691</f>
        <v>46228</v>
      </c>
      <c r="C691" s="6">
        <f t="shared" si="70"/>
        <v>25</v>
      </c>
      <c r="D691" s="6">
        <f t="shared" si="71"/>
        <v>7</v>
      </c>
      <c r="E691" s="6">
        <f t="shared" si="72"/>
        <v>2026</v>
      </c>
      <c r="F691" s="5" t="str">
        <f t="shared" si="73"/>
        <v>Home Affairs</v>
      </c>
      <c r="G691" s="5" t="str">
        <f>'Cleaned Data'!C691</f>
        <v>Home Affairs - Death Certificate</v>
      </c>
      <c r="H691" s="5" t="str">
        <f t="shared" si="74"/>
        <v xml:space="preserve"> Death Certificate</v>
      </c>
      <c r="I691" s="5" t="str">
        <f t="shared" si="75"/>
        <v>Sharpeville</v>
      </c>
      <c r="J691" s="5" t="str">
        <f>'Cleaned Data'!D691</f>
        <v>Sharpeville Clinic</v>
      </c>
      <c r="K691" s="5" t="str">
        <f>'Cleaned Data'!E691</f>
        <v>Refilwe Molefe</v>
      </c>
      <c r="L691" s="6">
        <f>'Cleaned Data'!F691</f>
        <v>6710000000000</v>
      </c>
      <c r="M691" s="4">
        <f>'Cleaned Data'!G691</f>
        <v>24737</v>
      </c>
      <c r="N691" s="5" t="str">
        <f>'Cleaned Data'!H691</f>
        <v>Male</v>
      </c>
      <c r="O691" s="8" t="str">
        <f>'Cleaned Data'!I691</f>
        <v>075 902 5880</v>
      </c>
      <c r="P691" s="5" t="str">
        <f>'Cleaned Data'!J691</f>
        <v>Ward 9</v>
      </c>
      <c r="Q691" s="5" t="str">
        <f t="shared" si="76"/>
        <v>Formal Settlement</v>
      </c>
      <c r="R691" s="5" t="str">
        <f>'Cleaned Data'!K691</f>
        <v>None</v>
      </c>
      <c r="S691" s="5" t="str">
        <f>'Cleaned Data'!L691</f>
        <v>Incomplete - Missing ID Copy</v>
      </c>
      <c r="T691" s="5" t="str">
        <f>'Cleaned Data'!M691</f>
        <v>Captured</v>
      </c>
      <c r="U691" s="5" t="str">
        <f>'Cleaned Data'!N691</f>
        <v>Q242</v>
      </c>
      <c r="V691" s="5" t="str">
        <f>'Cleaned Data'!O691</f>
        <v>Palesa Coetzee</v>
      </c>
      <c r="W691" s="4">
        <f>'Cleaned Data'!P691</f>
        <v>46255</v>
      </c>
      <c r="X691" s="5" t="str">
        <f>'Cleaned Data'!Q691</f>
        <v>Interpreter Required - Assisted In Sesotho</v>
      </c>
    </row>
    <row r="692" spans="1:24" x14ac:dyDescent="0.3">
      <c r="A692" s="5" t="str">
        <f>'Cleaned Data'!A692</f>
        <v>CLN-000622</v>
      </c>
      <c r="B692" s="4">
        <f>'Cleaned Data'!B692</f>
        <v>46189</v>
      </c>
      <c r="C692" s="6">
        <f t="shared" si="70"/>
        <v>16</v>
      </c>
      <c r="D692" s="6">
        <f t="shared" si="71"/>
        <v>6</v>
      </c>
      <c r="E692" s="6">
        <f t="shared" si="72"/>
        <v>2026</v>
      </c>
      <c r="F692" s="5" t="str">
        <f t="shared" si="73"/>
        <v>Clinic</v>
      </c>
      <c r="G692" s="5" t="str">
        <f>'Cleaned Data'!C692</f>
        <v>Clinic - Chronic Medication Collection</v>
      </c>
      <c r="H692" s="5" t="str">
        <f t="shared" si="74"/>
        <v xml:space="preserve"> Chronic Medication Collection</v>
      </c>
      <c r="I692" s="5" t="str">
        <f t="shared" si="75"/>
        <v>Evaton</v>
      </c>
      <c r="J692" s="5" t="str">
        <f>'Cleaned Data'!D692</f>
        <v>Evaton Sassa Office</v>
      </c>
      <c r="K692" s="5" t="str">
        <f>'Cleaned Data'!E692</f>
        <v>Elizabeth Fourie</v>
      </c>
      <c r="L692" s="6">
        <f>'Cleaned Data'!F692</f>
        <v>9400000000000</v>
      </c>
      <c r="M692" s="4">
        <f>'Cleaned Data'!G692</f>
        <v>34385</v>
      </c>
      <c r="N692" s="5" t="str">
        <f>'Cleaned Data'!H692</f>
        <v>Male</v>
      </c>
      <c r="O692" s="8" t="str">
        <f>'Cleaned Data'!I692</f>
        <v>078 567 7922</v>
      </c>
      <c r="P692" s="5" t="str">
        <f>'Cleaned Data'!J692</f>
        <v>Ward 23</v>
      </c>
      <c r="Q692" s="5" t="str">
        <f t="shared" si="76"/>
        <v>Formal Settlement</v>
      </c>
      <c r="R692" s="5" t="str">
        <f>'Cleaned Data'!K692</f>
        <v>None</v>
      </c>
      <c r="S692" s="5" t="str">
        <f>'Cleaned Data'!L692</f>
        <v>Complete</v>
      </c>
      <c r="T692" s="5" t="str">
        <f>'Cleaned Data'!M692</f>
        <v>Captured</v>
      </c>
      <c r="U692" s="5" t="str">
        <f>'Cleaned Data'!N692</f>
        <v>Q282</v>
      </c>
      <c r="V692" s="5" t="str">
        <f>'Cleaned Data'!O692</f>
        <v>Zanele Khumalo</v>
      </c>
      <c r="W692" s="4" t="str">
        <f>'Cleaned Data'!P692</f>
        <v>None</v>
      </c>
      <c r="X692" s="5" t="str">
        <f>'Cleaned Data'!Q692</f>
        <v>Record Incomplete - Contact Number Illegible On Form</v>
      </c>
    </row>
    <row r="693" spans="1:24" x14ac:dyDescent="0.3">
      <c r="A693" s="5" t="str">
        <f>'Cleaned Data'!A693</f>
        <v>SASSA-000792</v>
      </c>
      <c r="B693" s="4">
        <f>'Cleaned Data'!B693</f>
        <v>46283</v>
      </c>
      <c r="C693" s="6">
        <f t="shared" si="70"/>
        <v>18</v>
      </c>
      <c r="D693" s="6">
        <f t="shared" si="71"/>
        <v>9</v>
      </c>
      <c r="E693" s="6">
        <f t="shared" si="72"/>
        <v>2026</v>
      </c>
      <c r="F693" s="5" t="str">
        <f t="shared" si="73"/>
        <v>SASSA</v>
      </c>
      <c r="G693" s="5" t="str">
        <f>'Cleaned Data'!C693</f>
        <v>SASSA - Grant Application</v>
      </c>
      <c r="H693" s="5" t="str">
        <f t="shared" si="74"/>
        <v xml:space="preserve"> Grant Application</v>
      </c>
      <c r="I693" s="5" t="str">
        <f t="shared" si="75"/>
        <v>Sebokeng</v>
      </c>
      <c r="J693" s="5" t="str">
        <f>'Cleaned Data'!D693</f>
        <v>Sebokeng Sassa Office</v>
      </c>
      <c r="K693" s="5" t="str">
        <f>'Cleaned Data'!E693</f>
        <v>Anna Mahlangu</v>
      </c>
      <c r="L693" s="6">
        <f>'Cleaned Data'!F693</f>
        <v>6110000000000</v>
      </c>
      <c r="M693" s="4">
        <f>'Cleaned Data'!G693</f>
        <v>22558</v>
      </c>
      <c r="N693" s="5" t="str">
        <f>'Cleaned Data'!H693</f>
        <v>Female</v>
      </c>
      <c r="O693" s="8" t="str">
        <f>'Cleaned Data'!I693</f>
        <v>069 234 2207</v>
      </c>
      <c r="P693" s="5" t="str">
        <f>'Cleaned Data'!J693</f>
        <v>Ward 4</v>
      </c>
      <c r="Q693" s="5" t="str">
        <f t="shared" si="76"/>
        <v>Formal Settlement</v>
      </c>
      <c r="R693" s="5" t="str">
        <f>'Cleaned Data'!K693</f>
        <v>SRD Grant</v>
      </c>
      <c r="S693" s="5" t="str">
        <f>'Cleaned Data'!L693</f>
        <v>Incomplete - Missing ID Copy</v>
      </c>
      <c r="T693" s="5" t="str">
        <f>'Cleaned Data'!M693</f>
        <v>Escalated</v>
      </c>
      <c r="U693" s="5" t="str">
        <f>'Cleaned Data'!N693</f>
        <v>Q293</v>
      </c>
      <c r="V693" s="5" t="str">
        <f>'Cleaned Data'!O693</f>
        <v>Lerato Mahlangu</v>
      </c>
      <c r="W693" s="4">
        <f>'Cleaned Data'!P693</f>
        <v>46307</v>
      </c>
      <c r="X693" s="5" t="str">
        <f>'Cleaned Data'!Q693</f>
        <v>Interpreter Required - Assisted In Sesotho</v>
      </c>
    </row>
    <row r="694" spans="1:24" x14ac:dyDescent="0.3">
      <c r="A694" s="5" t="str">
        <f>'Cleaned Data'!A694</f>
        <v>SASSA-000690</v>
      </c>
      <c r="B694" s="4">
        <f>'Cleaned Data'!B694</f>
        <v>46043</v>
      </c>
      <c r="C694" s="6">
        <f t="shared" si="70"/>
        <v>21</v>
      </c>
      <c r="D694" s="6">
        <f t="shared" si="71"/>
        <v>1</v>
      </c>
      <c r="E694" s="6">
        <f t="shared" si="72"/>
        <v>2026</v>
      </c>
      <c r="F694" s="5" t="str">
        <f t="shared" si="73"/>
        <v>SASSA</v>
      </c>
      <c r="G694" s="5" t="str">
        <f>'Cleaned Data'!C694</f>
        <v>SASSA - Grant Application</v>
      </c>
      <c r="H694" s="5" t="str">
        <f t="shared" si="74"/>
        <v xml:space="preserve"> Grant Application</v>
      </c>
      <c r="I694" s="5" t="str">
        <f t="shared" si="75"/>
        <v>Vereeniging</v>
      </c>
      <c r="J694" s="5" t="str">
        <f>'Cleaned Data'!D694</f>
        <v>Vereeniging Home Affairs</v>
      </c>
      <c r="K694" s="5" t="str">
        <f>'Cleaned Data'!E694</f>
        <v>Nokuthula Steyn</v>
      </c>
      <c r="L694" s="6" t="str">
        <f>'Cleaned Data'!F694</f>
        <v>None</v>
      </c>
      <c r="M694" s="4">
        <f>'Cleaned Data'!G694</f>
        <v>41960</v>
      </c>
      <c r="N694" s="5" t="str">
        <f>'Cleaned Data'!H694</f>
        <v>Male</v>
      </c>
      <c r="O694" s="8" t="str">
        <f>'Cleaned Data'!I694</f>
        <v>071 417 1833</v>
      </c>
      <c r="P694" s="5" t="str">
        <f>'Cleaned Data'!J694</f>
        <v>Ward 11</v>
      </c>
      <c r="Q694" s="5" t="str">
        <f t="shared" si="76"/>
        <v>Formal Settlement</v>
      </c>
      <c r="R694" s="5" t="str">
        <f>'Cleaned Data'!K694</f>
        <v>Older Person's Grant</v>
      </c>
      <c r="S694" s="5" t="str">
        <f>'Cleaned Data'!L694</f>
        <v>Complete</v>
      </c>
      <c r="T694" s="5" t="str">
        <f>'Cleaned Data'!M694</f>
        <v>None</v>
      </c>
      <c r="U694" s="5" t="str">
        <f>'Cleaned Data'!N694</f>
        <v>Q201</v>
      </c>
      <c r="V694" s="5" t="str">
        <f>'Cleaned Data'!O694</f>
        <v>Werner Coetzee</v>
      </c>
      <c r="W694" s="4" t="str">
        <f>'Cleaned Data'!P694</f>
        <v>None</v>
      </c>
      <c r="X694" s="5" t="str">
        <f>'Cleaned Data'!Q694</f>
        <v>Follow-Up Call Required To Confirm Banking Details</v>
      </c>
    </row>
    <row r="695" spans="1:24" x14ac:dyDescent="0.3">
      <c r="A695" s="5" t="str">
        <f>'Cleaned Data'!A695</f>
        <v>MUN-000857</v>
      </c>
      <c r="B695" s="4">
        <f>'Cleaned Data'!B695</f>
        <v>46172</v>
      </c>
      <c r="C695" s="6">
        <f t="shared" si="70"/>
        <v>30</v>
      </c>
      <c r="D695" s="6">
        <f t="shared" si="71"/>
        <v>5</v>
      </c>
      <c r="E695" s="6">
        <f t="shared" si="72"/>
        <v>2026</v>
      </c>
      <c r="F695" s="5" t="str">
        <f t="shared" si="73"/>
        <v>Municipal</v>
      </c>
      <c r="G695" s="5" t="str">
        <f>'Cleaned Data'!C695</f>
        <v>Municipal - Account Query</v>
      </c>
      <c r="H695" s="5" t="str">
        <f t="shared" si="74"/>
        <v xml:space="preserve"> Account Query</v>
      </c>
      <c r="I695" s="5" t="str">
        <f t="shared" si="75"/>
        <v>Boipatong</v>
      </c>
      <c r="J695" s="5" t="str">
        <f>'Cleaned Data'!D695</f>
        <v>Boipatong Clinic</v>
      </c>
      <c r="K695" s="5" t="str">
        <f>'Cleaned Data'!E695</f>
        <v>Marie Van Der Merwe</v>
      </c>
      <c r="L695" s="6">
        <f>'Cleaned Data'!F695</f>
        <v>5610000000000</v>
      </c>
      <c r="M695" s="4">
        <f>'Cleaned Data'!G695</f>
        <v>20715</v>
      </c>
      <c r="N695" s="5" t="str">
        <f>'Cleaned Data'!H695</f>
        <v>Male</v>
      </c>
      <c r="O695" s="8" t="str">
        <f>'Cleaned Data'!I695</f>
        <v>069 416 7068</v>
      </c>
      <c r="P695" s="5" t="str">
        <f>'Cleaned Data'!J695</f>
        <v>Ward 3 (Informal Settlement)</v>
      </c>
      <c r="Q695" s="5" t="str">
        <f t="shared" si="76"/>
        <v>Informal Settlement</v>
      </c>
      <c r="R695" s="5" t="str">
        <f>'Cleaned Data'!K695</f>
        <v>None</v>
      </c>
      <c r="S695" s="5" t="str">
        <f>'Cleaned Data'!L695</f>
        <v>Rejected</v>
      </c>
      <c r="T695" s="5" t="str">
        <f>'Cleaned Data'!M695</f>
        <v>Closed</v>
      </c>
      <c r="U695" s="5" t="str">
        <f>'Cleaned Data'!N695</f>
        <v>Q015</v>
      </c>
      <c r="V695" s="5" t="str">
        <f>'Cleaned Data'!O695</f>
        <v>None</v>
      </c>
      <c r="W695" s="4" t="str">
        <f>'Cleaned Data'!P695</f>
        <v>None</v>
      </c>
      <c r="X695" s="5" t="str">
        <f>'Cleaned Data'!Q695</f>
        <v>Elderly Applicant Assisted Due To Mobility Issues</v>
      </c>
    </row>
    <row r="696" spans="1:24" x14ac:dyDescent="0.3">
      <c r="A696" s="5" t="str">
        <f>'Cleaned Data'!A696</f>
        <v>SASSA-000240</v>
      </c>
      <c r="B696" s="4">
        <f>'Cleaned Data'!B696</f>
        <v>46199</v>
      </c>
      <c r="C696" s="6">
        <f t="shared" si="70"/>
        <v>26</v>
      </c>
      <c r="D696" s="6">
        <f t="shared" si="71"/>
        <v>6</v>
      </c>
      <c r="E696" s="6">
        <f t="shared" si="72"/>
        <v>2026</v>
      </c>
      <c r="F696" s="5" t="str">
        <f t="shared" si="73"/>
        <v>SASSA</v>
      </c>
      <c r="G696" s="5" t="str">
        <f>'Cleaned Data'!C696</f>
        <v>SASSA - Grant Application</v>
      </c>
      <c r="H696" s="5" t="str">
        <f t="shared" si="74"/>
        <v xml:space="preserve"> Grant Application</v>
      </c>
      <c r="I696" s="5" t="str">
        <f t="shared" si="75"/>
        <v>Three Rivers</v>
      </c>
      <c r="J696" s="5" t="str">
        <f>'Cleaned Data'!D696</f>
        <v>Three Rivers Clinic</v>
      </c>
      <c r="K696" s="5" t="str">
        <f>'Cleaned Data'!E696</f>
        <v>Sipho Nkosi</v>
      </c>
      <c r="L696" s="6">
        <f>'Cleaned Data'!F696</f>
        <v>1310000000000</v>
      </c>
      <c r="M696" s="4">
        <f>'Cleaned Data'!G696</f>
        <v>41626</v>
      </c>
      <c r="N696" s="5" t="str">
        <f>'Cleaned Data'!H696</f>
        <v>Male</v>
      </c>
      <c r="O696" s="8" t="str">
        <f>'Cleaned Data'!I696</f>
        <v>072 919 7919</v>
      </c>
      <c r="P696" s="5" t="str">
        <f>'Cleaned Data'!J696</f>
        <v>Ward 22</v>
      </c>
      <c r="Q696" s="5" t="str">
        <f t="shared" si="76"/>
        <v>Formal Settlement</v>
      </c>
      <c r="R696" s="5" t="str">
        <f>'Cleaned Data'!K696</f>
        <v>Social Relief of Distress (SRD)</v>
      </c>
      <c r="S696" s="5" t="str">
        <f>'Cleaned Data'!L696</f>
        <v>None</v>
      </c>
      <c r="T696" s="5" t="str">
        <f>'Cleaned Data'!M696</f>
        <v>Captured</v>
      </c>
      <c r="U696" s="5" t="str">
        <f>'Cleaned Data'!N696</f>
        <v>Q136</v>
      </c>
      <c r="V696" s="5" t="str">
        <f>'Cleaned Data'!O696</f>
        <v>Busisiwe Nel</v>
      </c>
      <c r="W696" s="4" t="str">
        <f>'Cleaned Data'!P696</f>
        <v>None</v>
      </c>
      <c r="X696" s="5" t="str">
        <f>'Cleaned Data'!Q696</f>
        <v>Record Incomplete - Contact Number Illegible On Form</v>
      </c>
    </row>
    <row r="697" spans="1:24" x14ac:dyDescent="0.3">
      <c r="A697" s="5" t="str">
        <f>'Cleaned Data'!A697</f>
        <v>DHA-001044</v>
      </c>
      <c r="B697" s="4">
        <f>'Cleaned Data'!B697</f>
        <v>46116</v>
      </c>
      <c r="C697" s="6">
        <f t="shared" si="70"/>
        <v>4</v>
      </c>
      <c r="D697" s="6">
        <f t="shared" si="71"/>
        <v>4</v>
      </c>
      <c r="E697" s="6">
        <f t="shared" si="72"/>
        <v>2026</v>
      </c>
      <c r="F697" s="5" t="str">
        <f t="shared" si="73"/>
        <v>Home Affairs</v>
      </c>
      <c r="G697" s="5" t="str">
        <f>'Cleaned Data'!C697</f>
        <v>Home Affairs - ID Application</v>
      </c>
      <c r="H697" s="5" t="str">
        <f t="shared" si="74"/>
        <v xml:space="preserve"> ID Application</v>
      </c>
      <c r="I697" s="5" t="str">
        <f t="shared" si="75"/>
        <v>Emfuleni</v>
      </c>
      <c r="J697" s="5" t="str">
        <f>'Cleaned Data'!D697</f>
        <v>Emfuleni Municipal Office</v>
      </c>
      <c r="K697" s="5" t="str">
        <f>'Cleaned Data'!E697</f>
        <v>Nomvula Steyn</v>
      </c>
      <c r="L697" s="6">
        <f>'Cleaned Data'!F697</f>
        <v>5700000000000</v>
      </c>
      <c r="M697" s="4">
        <f>'Cleaned Data'!G697</f>
        <v>21002</v>
      </c>
      <c r="N697" s="5" t="str">
        <f>'Cleaned Data'!H697</f>
        <v>Female</v>
      </c>
      <c r="O697" s="8" t="str">
        <f>'Cleaned Data'!I697</f>
        <v>081 871 1556</v>
      </c>
      <c r="P697" s="5" t="str">
        <f>'Cleaned Data'!J697</f>
        <v>Ward 7</v>
      </c>
      <c r="Q697" s="5" t="str">
        <f t="shared" si="76"/>
        <v>Formal Settlement</v>
      </c>
      <c r="R697" s="5" t="str">
        <f>'Cleaned Data'!K697</f>
        <v>None</v>
      </c>
      <c r="S697" s="5" t="str">
        <f>'Cleaned Data'!L697</f>
        <v>Awaiting Home Affairs Confirmation</v>
      </c>
      <c r="T697" s="5" t="str">
        <f>'Cleaned Data'!M697</f>
        <v>Awaiting Documents</v>
      </c>
      <c r="U697" s="5" t="str">
        <f>'Cleaned Data'!N697</f>
        <v>Q035</v>
      </c>
      <c r="V697" s="5" t="str">
        <f>'Cleaned Data'!O697</f>
        <v>Refilwe Sithole</v>
      </c>
      <c r="W697" s="4">
        <f>'Cleaned Data'!P697</f>
        <v>46142</v>
      </c>
      <c r="X697" s="5" t="str">
        <f>'Cleaned Data'!Q697</f>
        <v>Grant Payment Query - Referred To Sassa Call Centre</v>
      </c>
    </row>
    <row r="698" spans="1:24" x14ac:dyDescent="0.3">
      <c r="A698" s="5" t="str">
        <f>'Cleaned Data'!A698</f>
        <v>CLN-000077</v>
      </c>
      <c r="B698" s="4">
        <f>'Cleaned Data'!B698</f>
        <v>46218</v>
      </c>
      <c r="C698" s="6">
        <f t="shared" si="70"/>
        <v>15</v>
      </c>
      <c r="D698" s="6">
        <f t="shared" si="71"/>
        <v>7</v>
      </c>
      <c r="E698" s="6">
        <f t="shared" si="72"/>
        <v>2026</v>
      </c>
      <c r="F698" s="5" t="str">
        <f t="shared" si="73"/>
        <v>Clinic</v>
      </c>
      <c r="G698" s="5" t="str">
        <f>'Cleaned Data'!C698</f>
        <v>Clinic - General Consultation</v>
      </c>
      <c r="H698" s="5" t="str">
        <f t="shared" si="74"/>
        <v xml:space="preserve"> General Consultation</v>
      </c>
      <c r="I698" s="5" t="str">
        <f t="shared" si="75"/>
        <v>Vereeniging</v>
      </c>
      <c r="J698" s="5" t="str">
        <f>'Cleaned Data'!D698</f>
        <v>Vereeniging Home Affairs</v>
      </c>
      <c r="K698" s="5" t="str">
        <f>'Cleaned Data'!E698</f>
        <v>Sipho Dlamini</v>
      </c>
      <c r="L698" s="6">
        <f>'Cleaned Data'!F698</f>
        <v>604000000000</v>
      </c>
      <c r="M698" s="4">
        <f>'Cleaned Data'!G698</f>
        <v>38817</v>
      </c>
      <c r="N698" s="5" t="str">
        <f>'Cleaned Data'!H698</f>
        <v>Female</v>
      </c>
      <c r="O698" s="8" t="str">
        <f>'Cleaned Data'!I698</f>
        <v>068 261 9808</v>
      </c>
      <c r="P698" s="5" t="str">
        <f>'Cleaned Data'!J698</f>
        <v>None</v>
      </c>
      <c r="Q698" s="5" t="str">
        <f t="shared" si="76"/>
        <v>Formal Settlement</v>
      </c>
      <c r="R698" s="5" t="str">
        <f>'Cleaned Data'!K698</f>
        <v>None</v>
      </c>
      <c r="S698" s="5" t="str">
        <f>'Cleaned Data'!L698</f>
        <v>Complete</v>
      </c>
      <c r="T698" s="5" t="str">
        <f>'Cleaned Data'!M698</f>
        <v>None</v>
      </c>
      <c r="U698" s="5" t="str">
        <f>'Cleaned Data'!N698</f>
        <v>Q274</v>
      </c>
      <c r="V698" s="5" t="str">
        <f>'Cleaned Data'!O698</f>
        <v>Lerato Meyer</v>
      </c>
      <c r="W698" s="4" t="str">
        <f>'Cleaned Data'!P698</f>
        <v>None</v>
      </c>
      <c r="X698" s="5" t="str">
        <f>'Cleaned Data'!Q698</f>
        <v>System Offline - Captured Manually, Will Upload Later</v>
      </c>
    </row>
    <row r="699" spans="1:24" x14ac:dyDescent="0.3">
      <c r="A699" s="5" t="str">
        <f>'Cleaned Data'!A699</f>
        <v>MUN-000224</v>
      </c>
      <c r="B699" s="4">
        <f>'Cleaned Data'!B699</f>
        <v>46121</v>
      </c>
      <c r="C699" s="6">
        <f t="shared" si="70"/>
        <v>9</v>
      </c>
      <c r="D699" s="6">
        <f t="shared" si="71"/>
        <v>4</v>
      </c>
      <c r="E699" s="6">
        <f t="shared" si="72"/>
        <v>2026</v>
      </c>
      <c r="F699" s="5" t="str">
        <f t="shared" si="73"/>
        <v>Municipal</v>
      </c>
      <c r="G699" s="5" t="str">
        <f>'Cleaned Data'!C699</f>
        <v>Municipal - Service Request</v>
      </c>
      <c r="H699" s="5" t="str">
        <f t="shared" si="74"/>
        <v xml:space="preserve"> Service Request</v>
      </c>
      <c r="I699" s="5" t="str">
        <f t="shared" si="75"/>
        <v>Vereeniging</v>
      </c>
      <c r="J699" s="5" t="str">
        <f>'Cleaned Data'!D699</f>
        <v>Vereeniging Home Affairs</v>
      </c>
      <c r="K699" s="5" t="str">
        <f>'Cleaned Data'!E699</f>
        <v>Zodwa Mokoena</v>
      </c>
      <c r="L699" s="6">
        <f>'Cleaned Data'!F699</f>
        <v>7000000000000</v>
      </c>
      <c r="M699" s="4">
        <f>'Cleaned Data'!G699</f>
        <v>25623</v>
      </c>
      <c r="N699" s="5" t="str">
        <f>'Cleaned Data'!H699</f>
        <v>Male</v>
      </c>
      <c r="O699" s="8" t="str">
        <f>'Cleaned Data'!I699</f>
        <v>079 843 5536</v>
      </c>
      <c r="P699" s="5" t="str">
        <f>'Cleaned Data'!J699</f>
        <v>Ward 13</v>
      </c>
      <c r="Q699" s="5" t="str">
        <f t="shared" si="76"/>
        <v>Formal Settlement</v>
      </c>
      <c r="R699" s="5" t="str">
        <f>'Cleaned Data'!K699</f>
        <v>None</v>
      </c>
      <c r="S699" s="5" t="str">
        <f>'Cleaned Data'!L699</f>
        <v>None</v>
      </c>
      <c r="T699" s="5" t="str">
        <f>'Cleaned Data'!M699</f>
        <v>Awaiting Documents</v>
      </c>
      <c r="U699" s="5" t="str">
        <f>'Cleaned Data'!N699</f>
        <v>Q294</v>
      </c>
      <c r="V699" s="5" t="str">
        <f>'Cleaned Data'!O699</f>
        <v>Palesa Swart</v>
      </c>
      <c r="W699" s="4" t="str">
        <f>'Cleaned Data'!P699</f>
        <v>None</v>
      </c>
      <c r="X699" s="5" t="str">
        <f>'Cleaned Data'!Q699</f>
        <v>Applicant Did Not Bring Required Supporting Documents</v>
      </c>
    </row>
    <row r="700" spans="1:24" x14ac:dyDescent="0.3">
      <c r="A700" s="5" t="str">
        <f>'Cleaned Data'!A700</f>
        <v>SASSA-000663</v>
      </c>
      <c r="B700" s="4">
        <f>'Cleaned Data'!B700</f>
        <v>46155</v>
      </c>
      <c r="C700" s="6">
        <f t="shared" si="70"/>
        <v>13</v>
      </c>
      <c r="D700" s="6">
        <f t="shared" si="71"/>
        <v>5</v>
      </c>
      <c r="E700" s="6">
        <f t="shared" si="72"/>
        <v>2026</v>
      </c>
      <c r="F700" s="5" t="str">
        <f t="shared" si="73"/>
        <v>SASSA</v>
      </c>
      <c r="G700" s="5" t="str">
        <f>'Cleaned Data'!C700</f>
        <v>SASSA - Grant Application</v>
      </c>
      <c r="H700" s="5" t="str">
        <f t="shared" si="74"/>
        <v xml:space="preserve"> Grant Application</v>
      </c>
      <c r="I700" s="5" t="str">
        <f t="shared" si="75"/>
        <v>Vereeniging</v>
      </c>
      <c r="J700" s="5" t="str">
        <f>'Cleaned Data'!D700</f>
        <v>Vereeniging Home Affairs</v>
      </c>
      <c r="K700" s="5" t="str">
        <f>'Cleaned Data'!E700</f>
        <v>Johannes Van Der Merwe</v>
      </c>
      <c r="L700" s="6">
        <f>'Cleaned Data'!F700</f>
        <v>1710000000000</v>
      </c>
      <c r="M700" s="4" t="str">
        <f>'Cleaned Data'!G700</f>
        <v>None</v>
      </c>
      <c r="N700" s="5" t="str">
        <f>'Cleaned Data'!H700</f>
        <v>Male</v>
      </c>
      <c r="O700" s="8" t="str">
        <f>'Cleaned Data'!I700</f>
        <v>073 338 4423</v>
      </c>
      <c r="P700" s="5" t="str">
        <f>'Cleaned Data'!J700</f>
        <v>Ward 19</v>
      </c>
      <c r="Q700" s="5" t="str">
        <f t="shared" si="76"/>
        <v>Formal Settlement</v>
      </c>
      <c r="R700" s="5" t="str">
        <f>'Cleaned Data'!K700</f>
        <v>Child Support Grant</v>
      </c>
      <c r="S700" s="5" t="str">
        <f>'Cleaned Data'!L700</f>
        <v>Complete</v>
      </c>
      <c r="T700" s="5" t="str">
        <f>'Cleaned Data'!M700</f>
        <v>None</v>
      </c>
      <c r="U700" s="5" t="str">
        <f>'Cleaned Data'!N700</f>
        <v>Q206</v>
      </c>
      <c r="V700" s="5" t="str">
        <f>'Cleaned Data'!O700</f>
        <v>Zanele Coetzee</v>
      </c>
      <c r="W700" s="4" t="str">
        <f>'Cleaned Data'!P700</f>
        <v>None</v>
      </c>
      <c r="X700" s="5" t="str">
        <f>'Cleaned Data'!Q700</f>
        <v>Interpreter Required - Assisted In Sesotho</v>
      </c>
    </row>
    <row r="701" spans="1:24" x14ac:dyDescent="0.3">
      <c r="A701" s="5" t="str">
        <f>'Cleaned Data'!A701</f>
        <v>SASSA-000643</v>
      </c>
      <c r="B701" s="4">
        <f>'Cleaned Data'!B701</f>
        <v>46135</v>
      </c>
      <c r="C701" s="6">
        <f t="shared" si="70"/>
        <v>23</v>
      </c>
      <c r="D701" s="6">
        <f t="shared" si="71"/>
        <v>4</v>
      </c>
      <c r="E701" s="6">
        <f t="shared" si="72"/>
        <v>2026</v>
      </c>
      <c r="F701" s="5" t="str">
        <f t="shared" si="73"/>
        <v>SASSA</v>
      </c>
      <c r="G701" s="5" t="str">
        <f>'Cleaned Data'!C701</f>
        <v>SASSA - Grant Application</v>
      </c>
      <c r="H701" s="5" t="str">
        <f t="shared" si="74"/>
        <v xml:space="preserve"> Grant Application</v>
      </c>
      <c r="I701" s="5" t="str">
        <f t="shared" si="75"/>
        <v>Sharpeville</v>
      </c>
      <c r="J701" s="5" t="str">
        <f>'Cleaned Data'!D701</f>
        <v>Sharpeville Clinic</v>
      </c>
      <c r="K701" s="5" t="str">
        <f>'Cleaned Data'!E701</f>
        <v>Tumelo Sithole</v>
      </c>
      <c r="L701" s="6">
        <f>'Cleaned Data'!F701</f>
        <v>812000000000</v>
      </c>
      <c r="M701" s="4">
        <f>'Cleaned Data'!G701</f>
        <v>39793</v>
      </c>
      <c r="N701" s="5" t="str">
        <f>'Cleaned Data'!H701</f>
        <v>None</v>
      </c>
      <c r="O701" s="8" t="str">
        <f>'Cleaned Data'!I701</f>
        <v>084 802 1926</v>
      </c>
      <c r="P701" s="5" t="str">
        <f>'Cleaned Data'!J701</f>
        <v>Ward 18</v>
      </c>
      <c r="Q701" s="5" t="str">
        <f t="shared" si="76"/>
        <v>Formal Settlement</v>
      </c>
      <c r="R701" s="5" t="str">
        <f>'Cleaned Data'!K701</f>
        <v>Child Support Grant</v>
      </c>
      <c r="S701" s="5" t="str">
        <f>'Cleaned Data'!L701</f>
        <v>Rejected</v>
      </c>
      <c r="T701" s="5" t="str">
        <f>'Cleaned Data'!M701</f>
        <v>Resolved</v>
      </c>
      <c r="U701" s="5" t="str">
        <f>'Cleaned Data'!N701</f>
        <v>Q232</v>
      </c>
      <c r="V701" s="5" t="str">
        <f>'Cleaned Data'!O701</f>
        <v>Lerato Coetzee</v>
      </c>
      <c r="W701" s="4" t="str">
        <f>'Cleaned Data'!P701</f>
        <v>None</v>
      </c>
      <c r="X701" s="5" t="str">
        <f>'Cleaned Data'!Q701</f>
        <v>Record Incomplete - Contact Number Illegible On Form</v>
      </c>
    </row>
    <row r="702" spans="1:24" x14ac:dyDescent="0.3">
      <c r="A702" s="5" t="str">
        <f>'Cleaned Data'!A702</f>
        <v>DHA-000765</v>
      </c>
      <c r="B702" s="4">
        <f>'Cleaned Data'!B702</f>
        <v>46239</v>
      </c>
      <c r="C702" s="6">
        <f t="shared" si="70"/>
        <v>5</v>
      </c>
      <c r="D702" s="6">
        <f t="shared" si="71"/>
        <v>8</v>
      </c>
      <c r="E702" s="6">
        <f t="shared" si="72"/>
        <v>2026</v>
      </c>
      <c r="F702" s="5" t="str">
        <f t="shared" si="73"/>
        <v>Home Affairs</v>
      </c>
      <c r="G702" s="5" t="str">
        <f>'Cleaned Data'!C702</f>
        <v>Home Affairs - Birth Certificate</v>
      </c>
      <c r="H702" s="5" t="str">
        <f t="shared" si="74"/>
        <v xml:space="preserve"> Birth Certificate</v>
      </c>
      <c r="I702" s="5" t="str">
        <f t="shared" si="75"/>
        <v>Sebokeng</v>
      </c>
      <c r="J702" s="5" t="str">
        <f>'Cleaned Data'!D702</f>
        <v>Sebokeng Sassa Office</v>
      </c>
      <c r="K702" s="5" t="str">
        <f>'Cleaned Data'!E702</f>
        <v>Mandla Radebe</v>
      </c>
      <c r="L702" s="6">
        <f>'Cleaned Data'!F702</f>
        <v>404000000000</v>
      </c>
      <c r="M702" s="4">
        <f>'Cleaned Data'!G702</f>
        <v>38083</v>
      </c>
      <c r="N702" s="5" t="str">
        <f>'Cleaned Data'!H702</f>
        <v>Male</v>
      </c>
      <c r="O702" s="8" t="str">
        <f>'Cleaned Data'!I702</f>
        <v>076 419 9543</v>
      </c>
      <c r="P702" s="5" t="str">
        <f>'Cleaned Data'!J702</f>
        <v>Ward 19</v>
      </c>
      <c r="Q702" s="5" t="str">
        <f t="shared" si="76"/>
        <v>Formal Settlement</v>
      </c>
      <c r="R702" s="5" t="str">
        <f>'Cleaned Data'!K702</f>
        <v>None</v>
      </c>
      <c r="S702" s="5" t="str">
        <f>'Cleaned Data'!L702</f>
        <v>Complete</v>
      </c>
      <c r="T702" s="5" t="str">
        <f>'Cleaned Data'!M702</f>
        <v>Escalated</v>
      </c>
      <c r="U702" s="5" t="str">
        <f>'Cleaned Data'!N702</f>
        <v>Q279</v>
      </c>
      <c r="V702" s="5" t="str">
        <f>'Cleaned Data'!O702</f>
        <v>Zanele Radebe</v>
      </c>
      <c r="W702" s="4" t="str">
        <f>'Cleaned Data'!P702</f>
        <v>None</v>
      </c>
      <c r="X702" s="5" t="str">
        <f>'Cleaned Data'!Q702</f>
        <v>Home Affairs System Down For Maintenance During Visit</v>
      </c>
    </row>
    <row r="703" spans="1:24" x14ac:dyDescent="0.3">
      <c r="A703" s="5" t="str">
        <f>'Cleaned Data'!A703</f>
        <v>DHA-000925</v>
      </c>
      <c r="B703" s="4">
        <f>'Cleaned Data'!B703</f>
        <v>46026</v>
      </c>
      <c r="C703" s="6">
        <f t="shared" si="70"/>
        <v>4</v>
      </c>
      <c r="D703" s="6">
        <f t="shared" si="71"/>
        <v>1</v>
      </c>
      <c r="E703" s="6">
        <f t="shared" si="72"/>
        <v>2026</v>
      </c>
      <c r="F703" s="5" t="str">
        <f t="shared" si="73"/>
        <v>Home Affairs</v>
      </c>
      <c r="G703" s="5" t="str">
        <f>'Cleaned Data'!C703</f>
        <v>Home Affairs - ID Application</v>
      </c>
      <c r="H703" s="5" t="str">
        <f t="shared" si="74"/>
        <v xml:space="preserve"> ID Application</v>
      </c>
      <c r="I703" s="5" t="str">
        <f t="shared" si="75"/>
        <v>Sebokeng</v>
      </c>
      <c r="J703" s="5" t="str">
        <f>'Cleaned Data'!D703</f>
        <v>Sebokeng Sassa Office</v>
      </c>
      <c r="K703" s="5" t="str">
        <f>'Cleaned Data'!E703</f>
        <v>Nomvula Fourie</v>
      </c>
      <c r="L703" s="6">
        <f>'Cleaned Data'!F703</f>
        <v>8200000000000</v>
      </c>
      <c r="M703" s="4">
        <f>'Cleaned Data'!G703</f>
        <v>29964</v>
      </c>
      <c r="N703" s="5" t="str">
        <f>'Cleaned Data'!H703</f>
        <v>Female</v>
      </c>
      <c r="O703" s="8" t="str">
        <f>'Cleaned Data'!I703</f>
        <v>073 566 1964</v>
      </c>
      <c r="P703" s="5" t="str">
        <f>'Cleaned Data'!J703</f>
        <v>None</v>
      </c>
      <c r="Q703" s="5" t="str">
        <f t="shared" si="76"/>
        <v>Formal Settlement</v>
      </c>
      <c r="R703" s="5" t="str">
        <f>'Cleaned Data'!K703</f>
        <v>None</v>
      </c>
      <c r="S703" s="5" t="str">
        <f>'Cleaned Data'!L703</f>
        <v>Incomplete - Missing Proof Of Residence</v>
      </c>
      <c r="T703" s="5" t="str">
        <f>'Cleaned Data'!M703</f>
        <v>Escalated</v>
      </c>
      <c r="U703" s="5" t="str">
        <f>'Cleaned Data'!N703</f>
        <v>Q155</v>
      </c>
      <c r="V703" s="5" t="str">
        <f>'Cleaned Data'!O703</f>
        <v>Deon Mahlangu</v>
      </c>
      <c r="W703" s="4">
        <f>'Cleaned Data'!P703</f>
        <v>46056</v>
      </c>
      <c r="X703" s="5" t="str">
        <f>'Cleaned Data'!Q703</f>
        <v>Interpreter Required - Assisted In Sesotho</v>
      </c>
    </row>
    <row r="704" spans="1:24" x14ac:dyDescent="0.3">
      <c r="A704" s="5" t="str">
        <f>'Cleaned Data'!A704</f>
        <v>SASSA-000519</v>
      </c>
      <c r="B704" s="4">
        <f>'Cleaned Data'!B704</f>
        <v>46164</v>
      </c>
      <c r="C704" s="6">
        <f t="shared" si="70"/>
        <v>22</v>
      </c>
      <c r="D704" s="6">
        <f t="shared" si="71"/>
        <v>5</v>
      </c>
      <c r="E704" s="6">
        <f t="shared" si="72"/>
        <v>2026</v>
      </c>
      <c r="F704" s="5" t="str">
        <f t="shared" si="73"/>
        <v>SASSA</v>
      </c>
      <c r="G704" s="5" t="str">
        <f>'Cleaned Data'!C704</f>
        <v>SASSA - Grant Status Enquiry</v>
      </c>
      <c r="H704" s="5" t="str">
        <f t="shared" si="74"/>
        <v xml:space="preserve"> Grant Status Enquiry</v>
      </c>
      <c r="I704" s="5" t="str">
        <f t="shared" si="75"/>
        <v>Three Rivers</v>
      </c>
      <c r="J704" s="5" t="str">
        <f>'Cleaned Data'!D704</f>
        <v>Three Rivers Clinic</v>
      </c>
      <c r="K704" s="5" t="str">
        <f>'Cleaned Data'!E704</f>
        <v>Pieter Steyn</v>
      </c>
      <c r="L704" s="6">
        <f>'Cleaned Data'!F704</f>
        <v>6310000000000</v>
      </c>
      <c r="M704" s="4">
        <f>'Cleaned Data'!G704</f>
        <v>23175</v>
      </c>
      <c r="N704" s="5" t="str">
        <f>'Cleaned Data'!H704</f>
        <v>Male</v>
      </c>
      <c r="O704" s="8" t="str">
        <f>'Cleaned Data'!I704</f>
        <v>066 134 0409</v>
      </c>
      <c r="P704" s="5" t="str">
        <f>'Cleaned Data'!J704</f>
        <v>Ward 22</v>
      </c>
      <c r="Q704" s="5" t="str">
        <f t="shared" si="76"/>
        <v>Formal Settlement</v>
      </c>
      <c r="R704" s="5" t="str">
        <f>'Cleaned Data'!K704</f>
        <v>None</v>
      </c>
      <c r="S704" s="5" t="str">
        <f>'Cleaned Data'!L704</f>
        <v>Complete</v>
      </c>
      <c r="T704" s="5" t="str">
        <f>'Cleaned Data'!M704</f>
        <v>Resolved</v>
      </c>
      <c r="U704" s="5" t="str">
        <f>'Cleaned Data'!N704</f>
        <v>Q232</v>
      </c>
      <c r="V704" s="5" t="str">
        <f>'Cleaned Data'!O704</f>
        <v>Lerato Swart</v>
      </c>
      <c r="W704" s="4" t="str">
        <f>'Cleaned Data'!P704</f>
        <v>None</v>
      </c>
      <c r="X704" s="5" t="str">
        <f>'Cleaned Data'!Q704</f>
        <v>None</v>
      </c>
    </row>
    <row r="705" spans="1:24" x14ac:dyDescent="0.3">
      <c r="A705" s="5" t="str">
        <f>'Cleaned Data'!A705</f>
        <v>SASSA-000930</v>
      </c>
      <c r="B705" s="4">
        <f>'Cleaned Data'!B705</f>
        <v>46103</v>
      </c>
      <c r="C705" s="6">
        <f t="shared" si="70"/>
        <v>22</v>
      </c>
      <c r="D705" s="6">
        <f t="shared" si="71"/>
        <v>3</v>
      </c>
      <c r="E705" s="6">
        <f t="shared" si="72"/>
        <v>2026</v>
      </c>
      <c r="F705" s="5" t="str">
        <f t="shared" si="73"/>
        <v>SASSA</v>
      </c>
      <c r="G705" s="5" t="str">
        <f>'Cleaned Data'!C705</f>
        <v>SASSA - Grant Application</v>
      </c>
      <c r="H705" s="5" t="str">
        <f t="shared" si="74"/>
        <v xml:space="preserve"> Grant Application</v>
      </c>
      <c r="I705" s="5" t="str">
        <f t="shared" si="75"/>
        <v>Vereeniging</v>
      </c>
      <c r="J705" s="5" t="str">
        <f>'Cleaned Data'!D705</f>
        <v>Vereeniging Home Affairs</v>
      </c>
      <c r="K705" s="5" t="str">
        <f>'Cleaned Data'!E705</f>
        <v>Willem Pretorius</v>
      </c>
      <c r="L705" s="6">
        <f>'Cleaned Data'!F705</f>
        <v>8110000000000</v>
      </c>
      <c r="M705" s="4">
        <f>'Cleaned Data'!G705</f>
        <v>29942</v>
      </c>
      <c r="N705" s="5" t="str">
        <f>'Cleaned Data'!H705</f>
        <v>Female</v>
      </c>
      <c r="O705" s="8" t="str">
        <f>'Cleaned Data'!I705</f>
        <v>066 496 7428</v>
      </c>
      <c r="P705" s="5" t="str">
        <f>'Cleaned Data'!J705</f>
        <v>Ward 7</v>
      </c>
      <c r="Q705" s="5" t="str">
        <f t="shared" si="76"/>
        <v>Formal Settlement</v>
      </c>
      <c r="R705" s="5" t="str">
        <f>'Cleaned Data'!K705</f>
        <v>Social Relief of Distress (SRD)</v>
      </c>
      <c r="S705" s="5" t="str">
        <f>'Cleaned Data'!L705</f>
        <v>Under Review</v>
      </c>
      <c r="T705" s="5" t="str">
        <f>'Cleaned Data'!M705</f>
        <v>Captured</v>
      </c>
      <c r="U705" s="5" t="str">
        <f>'Cleaned Data'!N705</f>
        <v>Q034</v>
      </c>
      <c r="V705" s="5" t="str">
        <f>'Cleaned Data'!O705</f>
        <v>Lerato Meyer</v>
      </c>
      <c r="W705" s="4" t="str">
        <f>'Cleaned Data'!P705</f>
        <v>None</v>
      </c>
      <c r="X705" s="5" t="str">
        <f>'Cleaned Data'!Q705</f>
        <v>None</v>
      </c>
    </row>
    <row r="706" spans="1:24" x14ac:dyDescent="0.3">
      <c r="A706" s="5" t="str">
        <f>'Cleaned Data'!A706</f>
        <v>CLN-000461</v>
      </c>
      <c r="B706" s="4">
        <f>'Cleaned Data'!B706</f>
        <v>45973</v>
      </c>
      <c r="C706" s="6">
        <f t="shared" si="70"/>
        <v>12</v>
      </c>
      <c r="D706" s="6">
        <f t="shared" si="71"/>
        <v>11</v>
      </c>
      <c r="E706" s="6">
        <f t="shared" si="72"/>
        <v>2025</v>
      </c>
      <c r="F706" s="5" t="str">
        <f t="shared" si="73"/>
        <v>Clinic</v>
      </c>
      <c r="G706" s="5" t="str">
        <f>'Cleaned Data'!C706</f>
        <v>Clinic - General Consultation</v>
      </c>
      <c r="H706" s="5" t="str">
        <f t="shared" si="74"/>
        <v xml:space="preserve"> General Consultation</v>
      </c>
      <c r="I706" s="5" t="str">
        <f t="shared" si="75"/>
        <v>Sasolburg</v>
      </c>
      <c r="J706" s="5" t="str">
        <f>'Cleaned Data'!D706</f>
        <v>Sasolburg Home Affairs</v>
      </c>
      <c r="K706" s="5" t="str">
        <f>'Cleaned Data'!E706</f>
        <v>Nomvula Khumalo</v>
      </c>
      <c r="L706" s="6">
        <f>'Cleaned Data'!F706</f>
        <v>8010000000000</v>
      </c>
      <c r="M706" s="4">
        <f>'Cleaned Data'!G706</f>
        <v>29459</v>
      </c>
      <c r="N706" s="5" t="str">
        <f>'Cleaned Data'!H706</f>
        <v>None</v>
      </c>
      <c r="O706" s="8" t="str">
        <f>'Cleaned Data'!I706</f>
        <v>064 479 1017</v>
      </c>
      <c r="P706" s="5" t="str">
        <f>'Cleaned Data'!J706</f>
        <v>None</v>
      </c>
      <c r="Q706" s="5" t="str">
        <f t="shared" si="76"/>
        <v>Formal Settlement</v>
      </c>
      <c r="R706" s="5" t="str">
        <f>'Cleaned Data'!K706</f>
        <v>None</v>
      </c>
      <c r="S706" s="5" t="str">
        <f>'Cleaned Data'!L706</f>
        <v>Approved</v>
      </c>
      <c r="T706" s="5" t="str">
        <f>'Cleaned Data'!M706</f>
        <v>Closed</v>
      </c>
      <c r="U706" s="5" t="str">
        <f>'Cleaned Data'!N706</f>
        <v>Q076</v>
      </c>
      <c r="V706" s="5" t="str">
        <f>'Cleaned Data'!O706</f>
        <v>Marius Khumalo</v>
      </c>
      <c r="W706" s="4" t="str">
        <f>'Cleaned Data'!P706</f>
        <v>None</v>
      </c>
      <c r="X706" s="5" t="str">
        <f>'Cleaned Data'!Q706</f>
        <v>Record Incomplete - Contact Number Illegible On Form</v>
      </c>
    </row>
    <row r="707" spans="1:24" x14ac:dyDescent="0.3">
      <c r="A707" s="5" t="str">
        <f>'Cleaned Data'!A707</f>
        <v>SASSA-000312</v>
      </c>
      <c r="B707" s="4">
        <f>'Cleaned Data'!B707</f>
        <v>46172</v>
      </c>
      <c r="C707" s="6">
        <f t="shared" ref="C707:C770" si="77">IF(B707="None","None",DAY(B707))</f>
        <v>30</v>
      </c>
      <c r="D707" s="6">
        <f t="shared" ref="D707:D770" si="78">IF(B707="None","None",MONTH(B707))</f>
        <v>5</v>
      </c>
      <c r="E707" s="6">
        <f t="shared" ref="E707:E770" si="79">IF(B707="None","None",YEAR(B707))</f>
        <v>2026</v>
      </c>
      <c r="F707" s="5" t="str">
        <f t="shared" ref="F707:F770" si="80">IF(ISNUMBER(FIND("-",G707))=TRUE,LEFT(G707,FIND("-",G707)-2),IF(ISNUMBER(FIND(" ",G707))=TRUE,LEFT(G707,FIND(" ",G707)-1),IF(G707="None","None")))</f>
        <v>SASSA</v>
      </c>
      <c r="G707" s="5" t="str">
        <f>'Cleaned Data'!C707</f>
        <v>SASSA - Grant Application</v>
      </c>
      <c r="H707" s="5" t="str">
        <f t="shared" ref="H707:H770" si="81">IF(G707="None","None",RIGHT(G707,LEN(G707)-FIND("-",G707,1)))</f>
        <v xml:space="preserve"> Grant Application</v>
      </c>
      <c r="I707" s="5" t="str">
        <f t="shared" ref="I707:I770" si="82">IF(J707="None","None",TRIM(SUBSTITUTE(SUBSTITUTE(SUBSTITUTE(SUBSTITUTE(J707,"Clinic","",1),"Home Affairs","",1),"Sassa Office","",1),"Municipal Office","",1)))</f>
        <v>Sharpeville</v>
      </c>
      <c r="J707" s="5" t="str">
        <f>'Cleaned Data'!D707</f>
        <v>Sharpeville Clinic</v>
      </c>
      <c r="K707" s="5" t="str">
        <f>'Cleaned Data'!E707</f>
        <v>Lindiwe Mahlangu</v>
      </c>
      <c r="L707" s="6">
        <f>'Cleaned Data'!F707</f>
        <v>6300000000000</v>
      </c>
      <c r="M707" s="4">
        <f>'Cleaned Data'!G707</f>
        <v>23024</v>
      </c>
      <c r="N707" s="5" t="str">
        <f>'Cleaned Data'!H707</f>
        <v>Male</v>
      </c>
      <c r="O707" s="8" t="str">
        <f>'Cleaned Data'!I707</f>
        <v>069 749 8376</v>
      </c>
      <c r="P707" s="5" t="str">
        <f>'Cleaned Data'!J707</f>
        <v>Ward 5</v>
      </c>
      <c r="Q707" s="5" t="str">
        <f t="shared" ref="Q707:Q770" si="83">IF(ISNUMBER(FIND("Informal Settlement",P707,1)),"Informal Settlement","Formal Settlement")</f>
        <v>Formal Settlement</v>
      </c>
      <c r="R707" s="5" t="str">
        <f>'Cleaned Data'!K707</f>
        <v>Older Person's Grant</v>
      </c>
      <c r="S707" s="5" t="str">
        <f>'Cleaned Data'!L707</f>
        <v>None</v>
      </c>
      <c r="T707" s="5" t="str">
        <f>'Cleaned Data'!M707</f>
        <v>Pending</v>
      </c>
      <c r="U707" s="5" t="str">
        <f>'Cleaned Data'!N707</f>
        <v>Q249</v>
      </c>
      <c r="V707" s="5" t="str">
        <f>'Cleaned Data'!O707</f>
        <v>Werner Sithole</v>
      </c>
      <c r="W707" s="4" t="str">
        <f>'Cleaned Data'!P707</f>
        <v>None</v>
      </c>
      <c r="X707" s="5" t="str">
        <f>'Cleaned Data'!Q707</f>
        <v>Incorrect ID Number Provided Initially, Corrected</v>
      </c>
    </row>
    <row r="708" spans="1:24" x14ac:dyDescent="0.3">
      <c r="A708" s="5" t="str">
        <f>'Cleaned Data'!A708</f>
        <v>DHA-000019</v>
      </c>
      <c r="B708" s="4">
        <f>'Cleaned Data'!B708</f>
        <v>46092</v>
      </c>
      <c r="C708" s="6">
        <f t="shared" si="77"/>
        <v>11</v>
      </c>
      <c r="D708" s="6">
        <f t="shared" si="78"/>
        <v>3</v>
      </c>
      <c r="E708" s="6">
        <f t="shared" si="79"/>
        <v>2026</v>
      </c>
      <c r="F708" s="5" t="str">
        <f t="shared" si="80"/>
        <v>Home Affairs</v>
      </c>
      <c r="G708" s="5" t="str">
        <f>'Cleaned Data'!C708</f>
        <v>Home Affairs - Passport Application</v>
      </c>
      <c r="H708" s="5" t="str">
        <f t="shared" si="81"/>
        <v xml:space="preserve"> Passport Application</v>
      </c>
      <c r="I708" s="5" t="str">
        <f t="shared" si="82"/>
        <v>Sebokeng</v>
      </c>
      <c r="J708" s="5" t="str">
        <f>'Cleaned Data'!D708</f>
        <v>Sebokeng Sassa Office</v>
      </c>
      <c r="K708" s="5" t="str">
        <f>'Cleaned Data'!E708</f>
        <v>Thabo Mokgadi</v>
      </c>
      <c r="L708" s="6">
        <f>'Cleaned Data'!F708</f>
        <v>7210000000000</v>
      </c>
      <c r="M708" s="4">
        <f>'Cleaned Data'!G708</f>
        <v>26504</v>
      </c>
      <c r="N708" s="5" t="str">
        <f>'Cleaned Data'!H708</f>
        <v>None</v>
      </c>
      <c r="O708" s="8" t="str">
        <f>'Cleaned Data'!I708</f>
        <v>079 129 8845</v>
      </c>
      <c r="P708" s="5" t="str">
        <f>'Cleaned Data'!J708</f>
        <v>Ward 11</v>
      </c>
      <c r="Q708" s="5" t="str">
        <f t="shared" si="83"/>
        <v>Formal Settlement</v>
      </c>
      <c r="R708" s="5" t="str">
        <f>'Cleaned Data'!K708</f>
        <v>None</v>
      </c>
      <c r="S708" s="5" t="str">
        <f>'Cleaned Data'!L708</f>
        <v>Complete</v>
      </c>
      <c r="T708" s="5" t="str">
        <f>'Cleaned Data'!M708</f>
        <v>Escalated</v>
      </c>
      <c r="U708" s="5" t="str">
        <f>'Cleaned Data'!N708</f>
        <v>Q083</v>
      </c>
      <c r="V708" s="5" t="str">
        <f>'Cleaned Data'!O708</f>
        <v>Chris Khumalo</v>
      </c>
      <c r="W708" s="4" t="str">
        <f>'Cleaned Data'!P708</f>
        <v>None</v>
      </c>
      <c r="X708" s="5" t="str">
        <f>'Cleaned Data'!Q708</f>
        <v>System Offline - Captured Manually, Will Upload Later</v>
      </c>
    </row>
    <row r="709" spans="1:24" x14ac:dyDescent="0.3">
      <c r="A709" s="5" t="str">
        <f>'Cleaned Data'!A709</f>
        <v>DHA-000192</v>
      </c>
      <c r="B709" s="4">
        <f>'Cleaned Data'!B709</f>
        <v>46034</v>
      </c>
      <c r="C709" s="6">
        <f t="shared" si="77"/>
        <v>12</v>
      </c>
      <c r="D709" s="6">
        <f t="shared" si="78"/>
        <v>1</v>
      </c>
      <c r="E709" s="6">
        <f t="shared" si="79"/>
        <v>2026</v>
      </c>
      <c r="F709" s="5" t="str">
        <f t="shared" si="80"/>
        <v>Home Affairs</v>
      </c>
      <c r="G709" s="5" t="str">
        <f>'Cleaned Data'!C709</f>
        <v>Home Affairs - ID Application</v>
      </c>
      <c r="H709" s="5" t="str">
        <f t="shared" si="81"/>
        <v xml:space="preserve"> ID Application</v>
      </c>
      <c r="I709" s="5" t="str">
        <f t="shared" si="82"/>
        <v>Three Rivers</v>
      </c>
      <c r="J709" s="5" t="str">
        <f>'Cleaned Data'!D709</f>
        <v>Three Rivers Clinic</v>
      </c>
      <c r="K709" s="5" t="str">
        <f>'Cleaned Data'!E709</f>
        <v>Dorah Kruger</v>
      </c>
      <c r="L709" s="6">
        <f>'Cleaned Data'!F709</f>
        <v>8010000000000</v>
      </c>
      <c r="M709" s="4">
        <f>'Cleaned Data'!G709</f>
        <v>29500</v>
      </c>
      <c r="N709" s="5" t="str">
        <f>'Cleaned Data'!H709</f>
        <v>Male</v>
      </c>
      <c r="O709" s="8" t="str">
        <f>'Cleaned Data'!I709</f>
        <v>084 720 2544</v>
      </c>
      <c r="P709" s="5" t="str">
        <f>'Cleaned Data'!J709</f>
        <v>Ward 8</v>
      </c>
      <c r="Q709" s="5" t="str">
        <f t="shared" si="83"/>
        <v>Formal Settlement</v>
      </c>
      <c r="R709" s="5" t="str">
        <f>'Cleaned Data'!K709</f>
        <v>None</v>
      </c>
      <c r="S709" s="5" t="str">
        <f>'Cleaned Data'!L709</f>
        <v>Rejected</v>
      </c>
      <c r="T709" s="5" t="str">
        <f>'Cleaned Data'!M709</f>
        <v>Awaiting Documents</v>
      </c>
      <c r="U709" s="5" t="str">
        <f>'Cleaned Data'!N709</f>
        <v>Q249</v>
      </c>
      <c r="V709" s="5" t="str">
        <f>'Cleaned Data'!O709</f>
        <v>Refilwe Sithole</v>
      </c>
      <c r="W709" s="4" t="str">
        <f>'Cleaned Data'!P709</f>
        <v>None</v>
      </c>
      <c r="X709" s="5" t="str">
        <f>'Cleaned Data'!Q709</f>
        <v>Incorrect ID Number Provided Initially, Corrected</v>
      </c>
    </row>
    <row r="710" spans="1:24" x14ac:dyDescent="0.3">
      <c r="A710" s="5" t="str">
        <f>'Cleaned Data'!A710</f>
        <v>DHA-000414</v>
      </c>
      <c r="B710" s="4">
        <f>'Cleaned Data'!B710</f>
        <v>45986</v>
      </c>
      <c r="C710" s="6">
        <f t="shared" si="77"/>
        <v>25</v>
      </c>
      <c r="D710" s="6">
        <f t="shared" si="78"/>
        <v>11</v>
      </c>
      <c r="E710" s="6">
        <f t="shared" si="79"/>
        <v>2025</v>
      </c>
      <c r="F710" s="5" t="str">
        <f t="shared" si="80"/>
        <v>Home Affairs</v>
      </c>
      <c r="G710" s="5" t="str">
        <f>'Cleaned Data'!C710</f>
        <v>Home Affairs - Passport Application</v>
      </c>
      <c r="H710" s="5" t="str">
        <f t="shared" si="81"/>
        <v xml:space="preserve"> Passport Application</v>
      </c>
      <c r="I710" s="5" t="str">
        <f t="shared" si="82"/>
        <v>Sebokeng</v>
      </c>
      <c r="J710" s="5" t="str">
        <f>'Cleaned Data'!D710</f>
        <v>Sebokeng Sassa Office</v>
      </c>
      <c r="K710" s="5" t="str">
        <f>'Cleaned Data'!E710</f>
        <v>Refilwe Mokgadi</v>
      </c>
      <c r="L710" s="6">
        <f>'Cleaned Data'!F710</f>
        <v>6710000000000</v>
      </c>
      <c r="M710" s="4">
        <f>'Cleaned Data'!G710</f>
        <v>24766</v>
      </c>
      <c r="N710" s="5" t="str">
        <f>'Cleaned Data'!H710</f>
        <v>Female</v>
      </c>
      <c r="O710" s="8" t="str">
        <f>'Cleaned Data'!I710</f>
        <v>071 695 2810</v>
      </c>
      <c r="P710" s="5" t="str">
        <f>'Cleaned Data'!J710</f>
        <v>Ward 6</v>
      </c>
      <c r="Q710" s="5" t="str">
        <f t="shared" si="83"/>
        <v>Formal Settlement</v>
      </c>
      <c r="R710" s="5" t="str">
        <f>'Cleaned Data'!K710</f>
        <v>None</v>
      </c>
      <c r="S710" s="5" t="str">
        <f>'Cleaned Data'!L710</f>
        <v>Complete</v>
      </c>
      <c r="T710" s="5" t="str">
        <f>'Cleaned Data'!M710</f>
        <v>Escalated</v>
      </c>
      <c r="U710" s="5" t="str">
        <f>'Cleaned Data'!N710</f>
        <v>Q282</v>
      </c>
      <c r="V710" s="5" t="str">
        <f>'Cleaned Data'!O710</f>
        <v>None</v>
      </c>
      <c r="W710" s="4" t="str">
        <f>'Cleaned Data'!P710</f>
        <v>None</v>
      </c>
      <c r="X710" s="5" t="str">
        <f>'Cleaned Data'!Q710</f>
        <v>Applicant Did Not Bring Required Supporting Documents</v>
      </c>
    </row>
    <row r="711" spans="1:24" x14ac:dyDescent="0.3">
      <c r="A711" s="5" t="str">
        <f>'Cleaned Data'!A711</f>
        <v>MUN-000744</v>
      </c>
      <c r="B711" s="4">
        <f>'Cleaned Data'!B711</f>
        <v>46109</v>
      </c>
      <c r="C711" s="6">
        <f t="shared" si="77"/>
        <v>28</v>
      </c>
      <c r="D711" s="6">
        <f t="shared" si="78"/>
        <v>3</v>
      </c>
      <c r="E711" s="6">
        <f t="shared" si="79"/>
        <v>2026</v>
      </c>
      <c r="F711" s="5" t="str">
        <f t="shared" si="80"/>
        <v>Municipal</v>
      </c>
      <c r="G711" s="5" t="str">
        <f>'Cleaned Data'!C711</f>
        <v>Municipal - Service Request</v>
      </c>
      <c r="H711" s="5" t="str">
        <f t="shared" si="81"/>
        <v xml:space="preserve"> Service Request</v>
      </c>
      <c r="I711" s="5" t="str">
        <f t="shared" si="82"/>
        <v>Vereeniging</v>
      </c>
      <c r="J711" s="5" t="str">
        <f>'Cleaned Data'!D711</f>
        <v>Vereeniging Home Affairs</v>
      </c>
      <c r="K711" s="5" t="str">
        <f>'Cleaned Data'!E711</f>
        <v>Dorah Nkosi</v>
      </c>
      <c r="L711" s="6">
        <f>'Cleaned Data'!F711</f>
        <v>501000000000</v>
      </c>
      <c r="M711" s="4">
        <f>'Cleaned Data'!G711</f>
        <v>38373</v>
      </c>
      <c r="N711" s="5" t="str">
        <f>'Cleaned Data'!H711</f>
        <v>Male</v>
      </c>
      <c r="O711" s="8" t="str">
        <f>'Cleaned Data'!I711</f>
        <v>063 182 2473</v>
      </c>
      <c r="P711" s="5" t="str">
        <f>'Cleaned Data'!J711</f>
        <v>Ward 13</v>
      </c>
      <c r="Q711" s="5" t="str">
        <f t="shared" si="83"/>
        <v>Formal Settlement</v>
      </c>
      <c r="R711" s="5" t="str">
        <f>'Cleaned Data'!K711</f>
        <v>None</v>
      </c>
      <c r="S711" s="5" t="str">
        <f>'Cleaned Data'!L711</f>
        <v>Pending Verification</v>
      </c>
      <c r="T711" s="5" t="str">
        <f>'Cleaned Data'!M711</f>
        <v>Re-opened</v>
      </c>
      <c r="U711" s="5" t="str">
        <f>'Cleaned Data'!N711</f>
        <v>Q002</v>
      </c>
      <c r="V711" s="5" t="str">
        <f>'Cleaned Data'!O711</f>
        <v>Andries Mahlangu</v>
      </c>
      <c r="W711" s="4">
        <f>'Cleaned Data'!P711</f>
        <v>46134</v>
      </c>
      <c r="X711" s="5" t="str">
        <f>'Cleaned Data'!Q711</f>
        <v>Applicant Referred To Social Worker</v>
      </c>
    </row>
    <row r="712" spans="1:24" x14ac:dyDescent="0.3">
      <c r="A712" s="5" t="str">
        <f>'Cleaned Data'!A712</f>
        <v>SASSA-000873</v>
      </c>
      <c r="B712" s="4">
        <f>'Cleaned Data'!B712</f>
        <v>46058</v>
      </c>
      <c r="C712" s="6">
        <f t="shared" si="77"/>
        <v>5</v>
      </c>
      <c r="D712" s="6">
        <f t="shared" si="78"/>
        <v>2</v>
      </c>
      <c r="E712" s="6">
        <f t="shared" si="79"/>
        <v>2026</v>
      </c>
      <c r="F712" s="5" t="str">
        <f t="shared" si="80"/>
        <v>SASSA</v>
      </c>
      <c r="G712" s="5" t="str">
        <f>'Cleaned Data'!C712</f>
        <v>SASSA - Grant Status Enquiry</v>
      </c>
      <c r="H712" s="5" t="str">
        <f t="shared" si="81"/>
        <v xml:space="preserve"> Grant Status Enquiry</v>
      </c>
      <c r="I712" s="5" t="str">
        <f t="shared" si="82"/>
        <v>Sebokeng</v>
      </c>
      <c r="J712" s="5" t="str">
        <f>'Cleaned Data'!D712</f>
        <v>Sebokeng Sassa Office</v>
      </c>
      <c r="K712" s="5" t="str">
        <f>'Cleaned Data'!E712</f>
        <v>Elizabeth Molefe</v>
      </c>
      <c r="L712" s="6">
        <f>'Cleaned Data'!F712</f>
        <v>7100000000000</v>
      </c>
      <c r="M712" s="4">
        <f>'Cleaned Data'!G712</f>
        <v>26039</v>
      </c>
      <c r="N712" s="5" t="str">
        <f>'Cleaned Data'!H712</f>
        <v>Male</v>
      </c>
      <c r="O712" s="8" t="str">
        <f>'Cleaned Data'!I712</f>
        <v>077 727 5724</v>
      </c>
      <c r="P712" s="5" t="str">
        <f>'Cleaned Data'!J712</f>
        <v>Ward 22</v>
      </c>
      <c r="Q712" s="5" t="str">
        <f t="shared" si="83"/>
        <v>Formal Settlement</v>
      </c>
      <c r="R712" s="5" t="str">
        <f>'Cleaned Data'!K712</f>
        <v>None</v>
      </c>
      <c r="S712" s="5" t="str">
        <f>'Cleaned Data'!L712</f>
        <v>Incomplete - Missing ID Copy</v>
      </c>
      <c r="T712" s="5" t="str">
        <f>'Cleaned Data'!M712</f>
        <v>Re-opened</v>
      </c>
      <c r="U712" s="5" t="str">
        <f>'Cleaned Data'!N712</f>
        <v>Q150</v>
      </c>
      <c r="V712" s="5" t="str">
        <f>'Cleaned Data'!O712</f>
        <v>Palesa Sithole</v>
      </c>
      <c r="W712" s="4">
        <f>'Cleaned Data'!P712</f>
        <v>46147</v>
      </c>
      <c r="X712" s="5" t="str">
        <f>'Cleaned Data'!Q712</f>
        <v>None</v>
      </c>
    </row>
    <row r="713" spans="1:24" x14ac:dyDescent="0.3">
      <c r="A713" s="5" t="str">
        <f>'Cleaned Data'!A713</f>
        <v>CLN-000281</v>
      </c>
      <c r="B713" s="4">
        <f>'Cleaned Data'!B713</f>
        <v>45987</v>
      </c>
      <c r="C713" s="6">
        <f t="shared" si="77"/>
        <v>26</v>
      </c>
      <c r="D713" s="6">
        <f t="shared" si="78"/>
        <v>11</v>
      </c>
      <c r="E713" s="6">
        <f t="shared" si="79"/>
        <v>2025</v>
      </c>
      <c r="F713" s="5" t="str">
        <f t="shared" si="80"/>
        <v>Clinic</v>
      </c>
      <c r="G713" s="5" t="str">
        <f>'Cleaned Data'!C713</f>
        <v>Clinic - Immunisation</v>
      </c>
      <c r="H713" s="5" t="str">
        <f t="shared" si="81"/>
        <v xml:space="preserve"> Immunisation</v>
      </c>
      <c r="I713" s="5" t="str">
        <f t="shared" si="82"/>
        <v>Vanderbijlpark</v>
      </c>
      <c r="J713" s="5" t="str">
        <f>'Cleaned Data'!D713</f>
        <v>Vanderbijlpark Home Affairs</v>
      </c>
      <c r="K713" s="5" t="str">
        <f>'Cleaned Data'!E713</f>
        <v>Thabo Fourie</v>
      </c>
      <c r="L713" s="6">
        <f>'Cleaned Data'!F713</f>
        <v>2610000000000</v>
      </c>
      <c r="M713" s="4">
        <f>'Cleaned Data'!G713</f>
        <v>46186</v>
      </c>
      <c r="N713" s="5" t="str">
        <f>'Cleaned Data'!H713</f>
        <v>Female</v>
      </c>
      <c r="O713" s="8" t="str">
        <f>'Cleaned Data'!I713</f>
        <v>066 309 1981</v>
      </c>
      <c r="P713" s="5" t="str">
        <f>'Cleaned Data'!J713</f>
        <v>Ward 23</v>
      </c>
      <c r="Q713" s="5" t="str">
        <f t="shared" si="83"/>
        <v>Formal Settlement</v>
      </c>
      <c r="R713" s="5" t="str">
        <f>'Cleaned Data'!K713</f>
        <v>None</v>
      </c>
      <c r="S713" s="5" t="str">
        <f>'Cleaned Data'!L713</f>
        <v>Complete</v>
      </c>
      <c r="T713" s="5" t="str">
        <f>'Cleaned Data'!M713</f>
        <v>Captured</v>
      </c>
      <c r="U713" s="5" t="str">
        <f>'Cleaned Data'!N713</f>
        <v>Q014</v>
      </c>
      <c r="V713" s="5" t="str">
        <f>'Cleaned Data'!O713</f>
        <v>Lerato Khumalo</v>
      </c>
      <c r="W713" s="4" t="str">
        <f>'Cleaned Data'!P713</f>
        <v>None</v>
      </c>
      <c r="X713" s="5" t="str">
        <f>'Cleaned Data'!Q713</f>
        <v>Grant Payment Query - Referred To Sassa Call Centre</v>
      </c>
    </row>
    <row r="714" spans="1:24" x14ac:dyDescent="0.3">
      <c r="A714" s="5" t="str">
        <f>'Cleaned Data'!A714</f>
        <v>CLN-000500</v>
      </c>
      <c r="B714" s="4">
        <f>'Cleaned Data'!B714</f>
        <v>46243</v>
      </c>
      <c r="C714" s="6">
        <f t="shared" si="77"/>
        <v>9</v>
      </c>
      <c r="D714" s="6">
        <f t="shared" si="78"/>
        <v>8</v>
      </c>
      <c r="E714" s="6">
        <f t="shared" si="79"/>
        <v>2026</v>
      </c>
      <c r="F714" s="5" t="str">
        <f t="shared" si="80"/>
        <v>Clinic</v>
      </c>
      <c r="G714" s="5" t="str">
        <f>'Cleaned Data'!C714</f>
        <v>Clinic - Chronic Medication Collection</v>
      </c>
      <c r="H714" s="5" t="str">
        <f t="shared" si="81"/>
        <v xml:space="preserve"> Chronic Medication Collection</v>
      </c>
      <c r="I714" s="5" t="str">
        <f t="shared" si="82"/>
        <v>Evaton</v>
      </c>
      <c r="J714" s="5" t="str">
        <f>'Cleaned Data'!D714</f>
        <v>Evaton Sassa Office</v>
      </c>
      <c r="K714" s="5" t="str">
        <f>'Cleaned Data'!E714</f>
        <v>Mandla Steyn</v>
      </c>
      <c r="L714" s="6">
        <f>'Cleaned Data'!F714</f>
        <v>7110000000000</v>
      </c>
      <c r="M714" s="4">
        <f>'Cleaned Data'!G714</f>
        <v>26169</v>
      </c>
      <c r="N714" s="5" t="str">
        <f>'Cleaned Data'!H714</f>
        <v>Female</v>
      </c>
      <c r="O714" s="8" t="str">
        <f>'Cleaned Data'!I714</f>
        <v>061 718 7299</v>
      </c>
      <c r="P714" s="5" t="str">
        <f>'Cleaned Data'!J714</f>
        <v>Ward 7</v>
      </c>
      <c r="Q714" s="5" t="str">
        <f t="shared" si="83"/>
        <v>Formal Settlement</v>
      </c>
      <c r="R714" s="5" t="str">
        <f>'Cleaned Data'!K714</f>
        <v>None</v>
      </c>
      <c r="S714" s="5" t="str">
        <f>'Cleaned Data'!L714</f>
        <v>None</v>
      </c>
      <c r="T714" s="5" t="str">
        <f>'Cleaned Data'!M714</f>
        <v>Closed</v>
      </c>
      <c r="U714" s="5" t="str">
        <f>'Cleaned Data'!N714</f>
        <v>Q013</v>
      </c>
      <c r="V714" s="5" t="str">
        <f>'Cleaned Data'!O714</f>
        <v>Busisiwe Mahlangu</v>
      </c>
      <c r="W714" s="4" t="str">
        <f>'Cleaned Data'!P714</f>
        <v>None</v>
      </c>
      <c r="X714" s="5" t="str">
        <f>'Cleaned Data'!Q714</f>
        <v>None</v>
      </c>
    </row>
    <row r="715" spans="1:24" x14ac:dyDescent="0.3">
      <c r="A715" s="5" t="str">
        <f>'Cleaned Data'!A715</f>
        <v>SASSA-000329</v>
      </c>
      <c r="B715" s="4">
        <f>'Cleaned Data'!B715</f>
        <v>46117</v>
      </c>
      <c r="C715" s="6">
        <f t="shared" si="77"/>
        <v>5</v>
      </c>
      <c r="D715" s="6">
        <f t="shared" si="78"/>
        <v>4</v>
      </c>
      <c r="E715" s="6">
        <f t="shared" si="79"/>
        <v>2026</v>
      </c>
      <c r="F715" s="5" t="str">
        <f t="shared" si="80"/>
        <v>SASSA</v>
      </c>
      <c r="G715" s="5" t="str">
        <f>'Cleaned Data'!C715</f>
        <v>SASSA - Grant Application</v>
      </c>
      <c r="H715" s="5" t="str">
        <f t="shared" si="81"/>
        <v xml:space="preserve"> Grant Application</v>
      </c>
      <c r="I715" s="5" t="str">
        <f t="shared" si="82"/>
        <v>Sebokeng</v>
      </c>
      <c r="J715" s="5" t="str">
        <f>'Cleaned Data'!D715</f>
        <v>Sebokeng Sassa Office</v>
      </c>
      <c r="K715" s="5" t="str">
        <f>'Cleaned Data'!E715</f>
        <v>Marie Mahlangu</v>
      </c>
      <c r="L715" s="6">
        <f>'Cleaned Data'!F715</f>
        <v>7910000000000</v>
      </c>
      <c r="M715" s="4">
        <f>'Cleaned Data'!G715</f>
        <v>28988</v>
      </c>
      <c r="N715" s="5" t="str">
        <f>'Cleaned Data'!H715</f>
        <v>Female</v>
      </c>
      <c r="O715" s="8" t="str">
        <f>'Cleaned Data'!I715</f>
        <v>None</v>
      </c>
      <c r="P715" s="5" t="str">
        <f>'Cleaned Data'!J715</f>
        <v>Ward 3</v>
      </c>
      <c r="Q715" s="5" t="str">
        <f t="shared" si="83"/>
        <v>Formal Settlement</v>
      </c>
      <c r="R715" s="5" t="str">
        <f>'Cleaned Data'!K715</f>
        <v>Older Person's Grant</v>
      </c>
      <c r="S715" s="5" t="str">
        <f>'Cleaned Data'!L715</f>
        <v>Approved</v>
      </c>
      <c r="T715" s="5" t="str">
        <f>'Cleaned Data'!M715</f>
        <v>Closed</v>
      </c>
      <c r="U715" s="5" t="str">
        <f>'Cleaned Data'!N715</f>
        <v>Q136</v>
      </c>
      <c r="V715" s="5" t="str">
        <f>'Cleaned Data'!O715</f>
        <v>Andries Swart</v>
      </c>
      <c r="W715" s="4" t="str">
        <f>'Cleaned Data'!P715</f>
        <v>None</v>
      </c>
      <c r="X715" s="5" t="str">
        <f>'Cleaned Data'!Q715</f>
        <v>System Offline - Captured Manually, Will Upload Later</v>
      </c>
    </row>
    <row r="716" spans="1:24" x14ac:dyDescent="0.3">
      <c r="A716" s="5" t="str">
        <f>'Cleaned Data'!A716</f>
        <v>SASSA-000001</v>
      </c>
      <c r="B716" s="4">
        <f>'Cleaned Data'!B716</f>
        <v>46142</v>
      </c>
      <c r="C716" s="6">
        <f t="shared" si="77"/>
        <v>30</v>
      </c>
      <c r="D716" s="6">
        <f t="shared" si="78"/>
        <v>4</v>
      </c>
      <c r="E716" s="6">
        <f t="shared" si="79"/>
        <v>2026</v>
      </c>
      <c r="F716" s="5" t="str">
        <f t="shared" si="80"/>
        <v>SASSA</v>
      </c>
      <c r="G716" s="5" t="str">
        <f>'Cleaned Data'!C716</f>
        <v>SASSA - Grant Status Enquiry</v>
      </c>
      <c r="H716" s="5" t="str">
        <f t="shared" si="81"/>
        <v xml:space="preserve"> Grant Status Enquiry</v>
      </c>
      <c r="I716" s="5" t="str">
        <f t="shared" si="82"/>
        <v>Emfuleni</v>
      </c>
      <c r="J716" s="5" t="str">
        <f>'Cleaned Data'!D716</f>
        <v>Emfuleni Municipal Office</v>
      </c>
      <c r="K716" s="5" t="str">
        <f>'Cleaned Data'!E716</f>
        <v>Refilwe Botha</v>
      </c>
      <c r="L716" s="6">
        <f>'Cleaned Data'!F716</f>
        <v>4700000000000</v>
      </c>
      <c r="M716" s="4">
        <f>'Cleaned Data'!G716</f>
        <v>17191</v>
      </c>
      <c r="N716" s="5" t="str">
        <f>'Cleaned Data'!H716</f>
        <v>Male</v>
      </c>
      <c r="O716" s="8" t="str">
        <f>'Cleaned Data'!I716</f>
        <v>076 932 3186</v>
      </c>
      <c r="P716" s="5" t="str">
        <f>'Cleaned Data'!J716</f>
        <v>Ward 24</v>
      </c>
      <c r="Q716" s="5" t="str">
        <f t="shared" si="83"/>
        <v>Formal Settlement</v>
      </c>
      <c r="R716" s="5" t="str">
        <f>'Cleaned Data'!K716</f>
        <v>Social Relief of Distress (SRD)</v>
      </c>
      <c r="S716" s="5" t="str">
        <f>'Cleaned Data'!L716</f>
        <v>Incomplete - Missing Proof Of Residence</v>
      </c>
      <c r="T716" s="5" t="str">
        <f>'Cleaned Data'!M716</f>
        <v>Resolved</v>
      </c>
      <c r="U716" s="5" t="str">
        <f>'Cleaned Data'!N716</f>
        <v>Q164</v>
      </c>
      <c r="V716" s="5" t="str">
        <f>'Cleaned Data'!O716</f>
        <v>Werner Nel</v>
      </c>
      <c r="W716" s="4">
        <f>'Cleaned Data'!P716</f>
        <v>46154</v>
      </c>
      <c r="X716" s="5" t="str">
        <f>'Cleaned Data'!Q716</f>
        <v>Grant Payment Query - Referred To Sassa Call Centre</v>
      </c>
    </row>
    <row r="717" spans="1:24" x14ac:dyDescent="0.3">
      <c r="A717" s="5" t="str">
        <f>'Cleaned Data'!A717</f>
        <v>SASSA-000573</v>
      </c>
      <c r="B717" s="4">
        <f>'Cleaned Data'!B717</f>
        <v>46192</v>
      </c>
      <c r="C717" s="6">
        <f t="shared" si="77"/>
        <v>19</v>
      </c>
      <c r="D717" s="6">
        <f t="shared" si="78"/>
        <v>6</v>
      </c>
      <c r="E717" s="6">
        <f t="shared" si="79"/>
        <v>2026</v>
      </c>
      <c r="F717" s="5" t="str">
        <f t="shared" si="80"/>
        <v>SASSA</v>
      </c>
      <c r="G717" s="5" t="str">
        <f>'Cleaned Data'!C717</f>
        <v>SASSA - Grant Application</v>
      </c>
      <c r="H717" s="5" t="str">
        <f t="shared" si="81"/>
        <v xml:space="preserve"> Grant Application</v>
      </c>
      <c r="I717" s="5" t="str">
        <f t="shared" si="82"/>
        <v>Sharpeville</v>
      </c>
      <c r="J717" s="5" t="str">
        <f>'Cleaned Data'!D717</f>
        <v>Sharpeville Clinic</v>
      </c>
      <c r="K717" s="5" t="str">
        <f>'Cleaned Data'!E717</f>
        <v>Nokuthula Fourie</v>
      </c>
      <c r="L717" s="6">
        <f>'Cleaned Data'!F717</f>
        <v>9310000000000</v>
      </c>
      <c r="M717" s="4" t="str">
        <f>'Cleaned Data'!G717</f>
        <v>None</v>
      </c>
      <c r="N717" s="5" t="str">
        <f>'Cleaned Data'!H717</f>
        <v>Female</v>
      </c>
      <c r="O717" s="8" t="str">
        <f>'Cleaned Data'!I717</f>
        <v>061 976 0867</v>
      </c>
      <c r="P717" s="5" t="str">
        <f>'Cleaned Data'!J717</f>
        <v>Ward 14</v>
      </c>
      <c r="Q717" s="5" t="str">
        <f t="shared" si="83"/>
        <v>Formal Settlement</v>
      </c>
      <c r="R717" s="5" t="str">
        <f>'Cleaned Data'!K717</f>
        <v>Disability Grant</v>
      </c>
      <c r="S717" s="5" t="str">
        <f>'Cleaned Data'!L717</f>
        <v>Rejected</v>
      </c>
      <c r="T717" s="5" t="str">
        <f>'Cleaned Data'!M717</f>
        <v>Escalated</v>
      </c>
      <c r="U717" s="5" t="str">
        <f>'Cleaned Data'!N717</f>
        <v>None</v>
      </c>
      <c r="V717" s="5" t="str">
        <f>'Cleaned Data'!O717</f>
        <v>Marius Coetzee</v>
      </c>
      <c r="W717" s="4" t="str">
        <f>'Cleaned Data'!P717</f>
        <v>None</v>
      </c>
      <c r="X717" s="5" t="str">
        <f>'Cleaned Data'!Q717</f>
        <v>Elderly Applicant Assisted Due To Mobility Issues</v>
      </c>
    </row>
    <row r="718" spans="1:24" x14ac:dyDescent="0.3">
      <c r="A718" s="5" t="str">
        <f>'Cleaned Data'!A718</f>
        <v>DHA-000916</v>
      </c>
      <c r="B718" s="4">
        <f>'Cleaned Data'!B718</f>
        <v>46237</v>
      </c>
      <c r="C718" s="6">
        <f t="shared" si="77"/>
        <v>3</v>
      </c>
      <c r="D718" s="6">
        <f t="shared" si="78"/>
        <v>8</v>
      </c>
      <c r="E718" s="6">
        <f t="shared" si="79"/>
        <v>2026</v>
      </c>
      <c r="F718" s="5" t="str">
        <f t="shared" si="80"/>
        <v>Home Affairs</v>
      </c>
      <c r="G718" s="5" t="str">
        <f>'Cleaned Data'!C718</f>
        <v>Home Affairs - Birth Certificate</v>
      </c>
      <c r="H718" s="5" t="str">
        <f t="shared" si="81"/>
        <v xml:space="preserve"> Birth Certificate</v>
      </c>
      <c r="I718" s="5" t="str">
        <f t="shared" si="82"/>
        <v>Sharpeville</v>
      </c>
      <c r="J718" s="5" t="str">
        <f>'Cleaned Data'!D718</f>
        <v>Sharpeville Clinic</v>
      </c>
      <c r="K718" s="5" t="str">
        <f>'Cleaned Data'!E718</f>
        <v>Nomvula Pretorius</v>
      </c>
      <c r="L718" s="6">
        <f>'Cleaned Data'!F718</f>
        <v>6610000000000</v>
      </c>
      <c r="M718" s="4">
        <f>'Cleaned Data'!G718</f>
        <v>24203</v>
      </c>
      <c r="N718" s="5" t="str">
        <f>'Cleaned Data'!H718</f>
        <v>Female</v>
      </c>
      <c r="O718" s="8" t="str">
        <f>'Cleaned Data'!I718</f>
        <v>084 574 0586</v>
      </c>
      <c r="P718" s="5" t="str">
        <f>'Cleaned Data'!J718</f>
        <v>Ward 13</v>
      </c>
      <c r="Q718" s="5" t="str">
        <f t="shared" si="83"/>
        <v>Formal Settlement</v>
      </c>
      <c r="R718" s="5" t="str">
        <f>'Cleaned Data'!K718</f>
        <v>None</v>
      </c>
      <c r="S718" s="5" t="str">
        <f>'Cleaned Data'!L718</f>
        <v>Awaiting Home Affairs Confirmation</v>
      </c>
      <c r="T718" s="5" t="str">
        <f>'Cleaned Data'!M718</f>
        <v>Pending</v>
      </c>
      <c r="U718" s="5" t="str">
        <f>'Cleaned Data'!N718</f>
        <v>Q244</v>
      </c>
      <c r="V718" s="5" t="str">
        <f>'Cleaned Data'!O718</f>
        <v>None</v>
      </c>
      <c r="W718" s="4">
        <f>'Cleaned Data'!P718</f>
        <v>46261</v>
      </c>
      <c r="X718" s="5" t="str">
        <f>'Cleaned Data'!Q718</f>
        <v>Elderly Applicant Assisted Due To Mobility Issues</v>
      </c>
    </row>
    <row r="719" spans="1:24" x14ac:dyDescent="0.3">
      <c r="A719" s="5" t="str">
        <f>'Cleaned Data'!A719</f>
        <v>DHA-000960</v>
      </c>
      <c r="B719" s="4">
        <f>'Cleaned Data'!B719</f>
        <v>46134</v>
      </c>
      <c r="C719" s="6">
        <f t="shared" si="77"/>
        <v>22</v>
      </c>
      <c r="D719" s="6">
        <f t="shared" si="78"/>
        <v>4</v>
      </c>
      <c r="E719" s="6">
        <f t="shared" si="79"/>
        <v>2026</v>
      </c>
      <c r="F719" s="5" t="str">
        <f t="shared" si="80"/>
        <v>Home Affairs</v>
      </c>
      <c r="G719" s="5" t="str">
        <f>'Cleaned Data'!C719</f>
        <v>Home Affairs - Birth Certificate</v>
      </c>
      <c r="H719" s="5" t="str">
        <f t="shared" si="81"/>
        <v xml:space="preserve"> Birth Certificate</v>
      </c>
      <c r="I719" s="5" t="str">
        <f t="shared" si="82"/>
        <v>Emfuleni</v>
      </c>
      <c r="J719" s="5" t="str">
        <f>'Cleaned Data'!D719</f>
        <v>Emfuleni Municipal Office</v>
      </c>
      <c r="K719" s="5" t="str">
        <f>'Cleaned Data'!E719</f>
        <v>Pieter Radebe</v>
      </c>
      <c r="L719" s="6" t="str">
        <f>'Cleaned Data'!F719</f>
        <v>None</v>
      </c>
      <c r="M719" s="4">
        <f>'Cleaned Data'!G719</f>
        <v>34208</v>
      </c>
      <c r="N719" s="5" t="str">
        <f>'Cleaned Data'!H719</f>
        <v>Female</v>
      </c>
      <c r="O719" s="8" t="str">
        <f>'Cleaned Data'!I719</f>
        <v>066 953 7130</v>
      </c>
      <c r="P719" s="5" t="str">
        <f>'Cleaned Data'!J719</f>
        <v>Ward 10</v>
      </c>
      <c r="Q719" s="5" t="str">
        <f t="shared" si="83"/>
        <v>Formal Settlement</v>
      </c>
      <c r="R719" s="5" t="str">
        <f>'Cleaned Data'!K719</f>
        <v>None</v>
      </c>
      <c r="S719" s="5" t="str">
        <f>'Cleaned Data'!L719</f>
        <v>Rejected</v>
      </c>
      <c r="T719" s="5" t="str">
        <f>'Cleaned Data'!M719</f>
        <v>Awaiting Documents</v>
      </c>
      <c r="U719" s="5" t="str">
        <f>'Cleaned Data'!N719</f>
        <v>Q035</v>
      </c>
      <c r="V719" s="5" t="str">
        <f>'Cleaned Data'!O719</f>
        <v>Refilwe Radebe</v>
      </c>
      <c r="W719" s="4" t="str">
        <f>'Cleaned Data'!P719</f>
        <v>None</v>
      </c>
      <c r="X719" s="5" t="str">
        <f>'Cleaned Data'!Q719</f>
        <v>Incorrect ID Number Provided Initially, Corrected</v>
      </c>
    </row>
    <row r="720" spans="1:24" x14ac:dyDescent="0.3">
      <c r="A720" s="5" t="str">
        <f>'Cleaned Data'!A720</f>
        <v>DHA-000758</v>
      </c>
      <c r="B720" s="4">
        <f>'Cleaned Data'!B720</f>
        <v>46067</v>
      </c>
      <c r="C720" s="6">
        <f t="shared" si="77"/>
        <v>14</v>
      </c>
      <c r="D720" s="6">
        <f t="shared" si="78"/>
        <v>2</v>
      </c>
      <c r="E720" s="6">
        <f t="shared" si="79"/>
        <v>2026</v>
      </c>
      <c r="F720" s="5" t="str">
        <f t="shared" si="80"/>
        <v>Home Affairs</v>
      </c>
      <c r="G720" s="5" t="str">
        <f>'Cleaned Data'!C720</f>
        <v>Home Affairs - Birth Certificate</v>
      </c>
      <c r="H720" s="5" t="str">
        <f t="shared" si="81"/>
        <v xml:space="preserve"> Birth Certificate</v>
      </c>
      <c r="I720" s="5" t="str">
        <f t="shared" si="82"/>
        <v>Vanderbijlpark</v>
      </c>
      <c r="J720" s="5" t="str">
        <f>'Cleaned Data'!D720</f>
        <v>Vanderbijlpark Home Affairs</v>
      </c>
      <c r="K720" s="5" t="str">
        <f>'Cleaned Data'!E720</f>
        <v>Dorah Dlamini</v>
      </c>
      <c r="L720" s="6">
        <f>'Cleaned Data'!F720</f>
        <v>4900000000000</v>
      </c>
      <c r="M720" s="4">
        <f>'Cleaned Data'!G720</f>
        <v>17938</v>
      </c>
      <c r="N720" s="5" t="str">
        <f>'Cleaned Data'!H720</f>
        <v>Male</v>
      </c>
      <c r="O720" s="8" t="str">
        <f>'Cleaned Data'!I720</f>
        <v>075 661 5377</v>
      </c>
      <c r="P720" s="5" t="str">
        <f>'Cleaned Data'!J720</f>
        <v>Ward 10</v>
      </c>
      <c r="Q720" s="5" t="str">
        <f t="shared" si="83"/>
        <v>Formal Settlement</v>
      </c>
      <c r="R720" s="5" t="str">
        <f>'Cleaned Data'!K720</f>
        <v>None</v>
      </c>
      <c r="S720" s="5" t="str">
        <f>'Cleaned Data'!L720</f>
        <v>Awaiting Home Affairs Confirmation</v>
      </c>
      <c r="T720" s="5" t="str">
        <f>'Cleaned Data'!M720</f>
        <v>Resolved</v>
      </c>
      <c r="U720" s="5" t="str">
        <f>'Cleaned Data'!N720</f>
        <v>Q132</v>
      </c>
      <c r="V720" s="5" t="str">
        <f>'Cleaned Data'!O720</f>
        <v>Palesa Mahlangu</v>
      </c>
      <c r="W720" s="4">
        <f>'Cleaned Data'!P720</f>
        <v>46090</v>
      </c>
      <c r="X720" s="5" t="str">
        <f>'Cleaned Data'!Q720</f>
        <v>Home Affairs System Down For Maintenance During Visit</v>
      </c>
    </row>
    <row r="721" spans="1:24" x14ac:dyDescent="0.3">
      <c r="A721" s="5" t="str">
        <f>'Cleaned Data'!A721</f>
        <v>DHA-000340</v>
      </c>
      <c r="B721" s="4" t="str">
        <f>'Cleaned Data'!B721</f>
        <v>None</v>
      </c>
      <c r="C721" s="6" t="str">
        <f t="shared" si="77"/>
        <v>None</v>
      </c>
      <c r="D721" s="6" t="str">
        <f t="shared" si="78"/>
        <v>None</v>
      </c>
      <c r="E721" s="6" t="str">
        <f t="shared" si="79"/>
        <v>None</v>
      </c>
      <c r="F721" s="5" t="str">
        <f t="shared" si="80"/>
        <v>Home Affairs</v>
      </c>
      <c r="G721" s="5" t="str">
        <f>'Cleaned Data'!C721</f>
        <v>Home Affairs - Passport Application</v>
      </c>
      <c r="H721" s="5" t="str">
        <f t="shared" si="81"/>
        <v xml:space="preserve"> Passport Application</v>
      </c>
      <c r="I721" s="5" t="str">
        <f t="shared" si="82"/>
        <v>Vereeniging</v>
      </c>
      <c r="J721" s="5" t="str">
        <f>'Cleaned Data'!D721</f>
        <v>Vereeniging Home Affairs</v>
      </c>
      <c r="K721" s="5" t="str">
        <f>'Cleaned Data'!E721</f>
        <v>Dorah Dlamini</v>
      </c>
      <c r="L721" s="6">
        <f>'Cleaned Data'!F721</f>
        <v>7710000000000</v>
      </c>
      <c r="M721" s="4">
        <f>'Cleaned Data'!G721</f>
        <v>28384</v>
      </c>
      <c r="N721" s="5" t="str">
        <f>'Cleaned Data'!H721</f>
        <v>Male</v>
      </c>
      <c r="O721" s="8" t="str">
        <f>'Cleaned Data'!I721</f>
        <v>063 286 8174</v>
      </c>
      <c r="P721" s="5" t="str">
        <f>'Cleaned Data'!J721</f>
        <v>Ward 9</v>
      </c>
      <c r="Q721" s="5" t="str">
        <f t="shared" si="83"/>
        <v>Formal Settlement</v>
      </c>
      <c r="R721" s="5" t="str">
        <f>'Cleaned Data'!K721</f>
        <v>None</v>
      </c>
      <c r="S721" s="5" t="str">
        <f>'Cleaned Data'!L721</f>
        <v>Incomplete - Missing Proof Of Residence</v>
      </c>
      <c r="T721" s="5" t="str">
        <f>'Cleaned Data'!M721</f>
        <v>Re-opened</v>
      </c>
      <c r="U721" s="5" t="str">
        <f>'Cleaned Data'!N721</f>
        <v>Q032</v>
      </c>
      <c r="V721" s="5" t="str">
        <f>'Cleaned Data'!O721</f>
        <v>Deon Khumalo</v>
      </c>
      <c r="W721" s="4">
        <f>'Cleaned Data'!P721</f>
        <v>46307</v>
      </c>
      <c r="X721" s="5" t="str">
        <f>'Cleaned Data'!Q721</f>
        <v>Biometric Capture Failed, Rescheduled</v>
      </c>
    </row>
    <row r="722" spans="1:24" x14ac:dyDescent="0.3">
      <c r="A722" s="5" t="str">
        <f>'Cleaned Data'!A722</f>
        <v>DHA-000183</v>
      </c>
      <c r="B722" s="4">
        <f>'Cleaned Data'!B722</f>
        <v>46082</v>
      </c>
      <c r="C722" s="6">
        <f t="shared" si="77"/>
        <v>1</v>
      </c>
      <c r="D722" s="6">
        <f t="shared" si="78"/>
        <v>3</v>
      </c>
      <c r="E722" s="6">
        <f t="shared" si="79"/>
        <v>2026</v>
      </c>
      <c r="F722" s="5" t="str">
        <f t="shared" si="80"/>
        <v>Home Affairs</v>
      </c>
      <c r="G722" s="5" t="str">
        <f>'Cleaned Data'!C722</f>
        <v>Home Affairs - Birth Certificate</v>
      </c>
      <c r="H722" s="5" t="str">
        <f t="shared" si="81"/>
        <v xml:space="preserve"> Birth Certificate</v>
      </c>
      <c r="I722" s="5" t="str">
        <f t="shared" si="82"/>
        <v>Emfuleni</v>
      </c>
      <c r="J722" s="5" t="str">
        <f>'Cleaned Data'!D722</f>
        <v>Emfuleni Municipal Office</v>
      </c>
      <c r="K722" s="5" t="str">
        <f>'Cleaned Data'!E722</f>
        <v>Mandla Ndlovu</v>
      </c>
      <c r="L722" s="6">
        <f>'Cleaned Data'!F722</f>
        <v>6310000000000</v>
      </c>
      <c r="M722" s="4">
        <f>'Cleaned Data'!G722</f>
        <v>23225</v>
      </c>
      <c r="N722" s="5" t="str">
        <f>'Cleaned Data'!H722</f>
        <v>Female</v>
      </c>
      <c r="O722" s="8" t="str">
        <f>'Cleaned Data'!I722</f>
        <v>070 779 1602</v>
      </c>
      <c r="P722" s="5" t="str">
        <f>'Cleaned Data'!J722</f>
        <v>Ward 18</v>
      </c>
      <c r="Q722" s="5" t="str">
        <f t="shared" si="83"/>
        <v>Formal Settlement</v>
      </c>
      <c r="R722" s="5" t="str">
        <f>'Cleaned Data'!K722</f>
        <v>None</v>
      </c>
      <c r="S722" s="5" t="str">
        <f>'Cleaned Data'!L722</f>
        <v>Incomplete - Missing ID Copy</v>
      </c>
      <c r="T722" s="5" t="str">
        <f>'Cleaned Data'!M722</f>
        <v>None</v>
      </c>
      <c r="U722" s="5" t="str">
        <f>'Cleaned Data'!N722</f>
        <v>Q152</v>
      </c>
      <c r="V722" s="5" t="str">
        <f>'Cleaned Data'!O722</f>
        <v>Andries Meyer</v>
      </c>
      <c r="W722" s="4" t="str">
        <f>'Cleaned Data'!P722</f>
        <v>None</v>
      </c>
      <c r="X722" s="5" t="str">
        <f>'Cleaned Data'!Q722</f>
        <v>Follow-Up Call Required To Confirm Banking Details</v>
      </c>
    </row>
    <row r="723" spans="1:24" x14ac:dyDescent="0.3">
      <c r="A723" s="5" t="str">
        <f>'Cleaned Data'!A723</f>
        <v>DHA-000494</v>
      </c>
      <c r="B723" s="4">
        <f>'Cleaned Data'!B723</f>
        <v>46249</v>
      </c>
      <c r="C723" s="6">
        <f t="shared" si="77"/>
        <v>15</v>
      </c>
      <c r="D723" s="6">
        <f t="shared" si="78"/>
        <v>8</v>
      </c>
      <c r="E723" s="6">
        <f t="shared" si="79"/>
        <v>2026</v>
      </c>
      <c r="F723" s="5" t="str">
        <f t="shared" si="80"/>
        <v>Home Affairs</v>
      </c>
      <c r="G723" s="5" t="str">
        <f>'Cleaned Data'!C723</f>
        <v>Home Affairs - Death Certificate</v>
      </c>
      <c r="H723" s="5" t="str">
        <f t="shared" si="81"/>
        <v xml:space="preserve"> Death Certificate</v>
      </c>
      <c r="I723" s="5" t="str">
        <f t="shared" si="82"/>
        <v>Vereeniging</v>
      </c>
      <c r="J723" s="5" t="str">
        <f>'Cleaned Data'!D723</f>
        <v>Vereeniging Home Affairs</v>
      </c>
      <c r="K723" s="5" t="str">
        <f>'Cleaned Data'!E723</f>
        <v>Bongani Molefe</v>
      </c>
      <c r="L723" s="6" t="str">
        <f>'Cleaned Data'!F723</f>
        <v>None</v>
      </c>
      <c r="M723" s="4">
        <f>'Cleaned Data'!G723</f>
        <v>19799</v>
      </c>
      <c r="N723" s="5" t="str">
        <f>'Cleaned Data'!H723</f>
        <v>Male</v>
      </c>
      <c r="O723" s="8" t="str">
        <f>'Cleaned Data'!I723</f>
        <v>069 128 0083</v>
      </c>
      <c r="P723" s="5" t="str">
        <f>'Cleaned Data'!J723</f>
        <v>None</v>
      </c>
      <c r="Q723" s="5" t="str">
        <f t="shared" si="83"/>
        <v>Formal Settlement</v>
      </c>
      <c r="R723" s="5" t="str">
        <f>'Cleaned Data'!K723</f>
        <v>None</v>
      </c>
      <c r="S723" s="5" t="str">
        <f>'Cleaned Data'!L723</f>
        <v>Incomplete - Missing Proof Of Residence</v>
      </c>
      <c r="T723" s="5" t="str">
        <f>'Cleaned Data'!M723</f>
        <v>Awaiting Documents</v>
      </c>
      <c r="U723" s="5" t="str">
        <f>'Cleaned Data'!N723</f>
        <v>Q251</v>
      </c>
      <c r="V723" s="5" t="str">
        <f>'Cleaned Data'!O723</f>
        <v>Marius Coetzee</v>
      </c>
      <c r="W723" s="4">
        <f>'Cleaned Data'!P723</f>
        <v>46262</v>
      </c>
      <c r="X723" s="5" t="str">
        <f>'Cleaned Data'!Q723</f>
        <v>System Offline - Captured Manually, Will Upload Later</v>
      </c>
    </row>
    <row r="724" spans="1:24" x14ac:dyDescent="0.3">
      <c r="A724" s="5" t="str">
        <f>'Cleaned Data'!A724</f>
        <v>DHA-000605</v>
      </c>
      <c r="B724" s="4">
        <f>'Cleaned Data'!B724</f>
        <v>46190</v>
      </c>
      <c r="C724" s="6">
        <f t="shared" si="77"/>
        <v>17</v>
      </c>
      <c r="D724" s="6">
        <f t="shared" si="78"/>
        <v>6</v>
      </c>
      <c r="E724" s="6">
        <f t="shared" si="79"/>
        <v>2026</v>
      </c>
      <c r="F724" s="5" t="str">
        <f t="shared" si="80"/>
        <v>Home Affairs</v>
      </c>
      <c r="G724" s="5" t="str">
        <f>'Cleaned Data'!C724</f>
        <v>Home Affairs - Birth Certificate</v>
      </c>
      <c r="H724" s="5" t="str">
        <f t="shared" si="81"/>
        <v xml:space="preserve"> Birth Certificate</v>
      </c>
      <c r="I724" s="5" t="str">
        <f t="shared" si="82"/>
        <v>Vereeniging</v>
      </c>
      <c r="J724" s="5" t="str">
        <f>'Cleaned Data'!D724</f>
        <v>Vereeniging Home Affairs</v>
      </c>
      <c r="K724" s="5" t="str">
        <f>'Cleaned Data'!E724</f>
        <v>Zodwa Ndlovu</v>
      </c>
      <c r="L724" s="6">
        <f>'Cleaned Data'!F724</f>
        <v>8100000000000</v>
      </c>
      <c r="M724" s="4">
        <f>'Cleaned Data'!G724</f>
        <v>29701</v>
      </c>
      <c r="N724" s="5" t="str">
        <f>'Cleaned Data'!H724</f>
        <v>Male</v>
      </c>
      <c r="O724" s="8" t="str">
        <f>'Cleaned Data'!I724</f>
        <v>061 192 6792</v>
      </c>
      <c r="P724" s="5" t="str">
        <f>'Cleaned Data'!J724</f>
        <v>Ward 3 (Informal Settlement)</v>
      </c>
      <c r="Q724" s="5" t="str">
        <f t="shared" si="83"/>
        <v>Informal Settlement</v>
      </c>
      <c r="R724" s="5" t="str">
        <f>'Cleaned Data'!K724</f>
        <v>None</v>
      </c>
      <c r="S724" s="5" t="str">
        <f>'Cleaned Data'!L724</f>
        <v>Awaiting Home Affairs Confirmation</v>
      </c>
      <c r="T724" s="5" t="str">
        <f>'Cleaned Data'!M724</f>
        <v>Captured</v>
      </c>
      <c r="U724" s="5" t="str">
        <f>'Cleaned Data'!N724</f>
        <v>Q239</v>
      </c>
      <c r="V724" s="5" t="str">
        <f>'Cleaned Data'!O724</f>
        <v>Palesa Sithole</v>
      </c>
      <c r="W724" s="4">
        <f>'Cleaned Data'!P724</f>
        <v>46220</v>
      </c>
      <c r="X724" s="5" t="str">
        <f>'Cleaned Data'!Q724</f>
        <v>System Offline - Captured Manually, Will Upload Later</v>
      </c>
    </row>
    <row r="725" spans="1:24" x14ac:dyDescent="0.3">
      <c r="A725" s="5" t="str">
        <f>'Cleaned Data'!A725</f>
        <v>MUN-000097</v>
      </c>
      <c r="B725" s="4">
        <f>'Cleaned Data'!B725</f>
        <v>46100</v>
      </c>
      <c r="C725" s="6">
        <f t="shared" si="77"/>
        <v>19</v>
      </c>
      <c r="D725" s="6">
        <f t="shared" si="78"/>
        <v>3</v>
      </c>
      <c r="E725" s="6">
        <f t="shared" si="79"/>
        <v>2026</v>
      </c>
      <c r="F725" s="5" t="str">
        <f t="shared" si="80"/>
        <v>Municipal</v>
      </c>
      <c r="G725" s="5" t="str">
        <f>'Cleaned Data'!C725</f>
        <v>Municipal - Account Query</v>
      </c>
      <c r="H725" s="5" t="str">
        <f t="shared" si="81"/>
        <v xml:space="preserve"> Account Query</v>
      </c>
      <c r="I725" s="5" t="str">
        <f t="shared" si="82"/>
        <v>Sharpeville</v>
      </c>
      <c r="J725" s="5" t="str">
        <f>'Cleaned Data'!D725</f>
        <v>Sharpeville Clinic</v>
      </c>
      <c r="K725" s="5" t="str">
        <f>'Cleaned Data'!E725</f>
        <v>Marie Radebe</v>
      </c>
      <c r="L725" s="6">
        <f>'Cleaned Data'!F725</f>
        <v>8510000000000</v>
      </c>
      <c r="M725" s="4">
        <f>'Cleaned Data'!G725</f>
        <v>31362</v>
      </c>
      <c r="N725" s="5" t="str">
        <f>'Cleaned Data'!H725</f>
        <v>Male</v>
      </c>
      <c r="O725" s="8" t="str">
        <f>'Cleaned Data'!I725</f>
        <v>078 775 2015</v>
      </c>
      <c r="P725" s="5" t="str">
        <f>'Cleaned Data'!J725</f>
        <v>Ward 11</v>
      </c>
      <c r="Q725" s="5" t="str">
        <f t="shared" si="83"/>
        <v>Formal Settlement</v>
      </c>
      <c r="R725" s="5" t="str">
        <f>'Cleaned Data'!K725</f>
        <v>None</v>
      </c>
      <c r="S725" s="5" t="str">
        <f>'Cleaned Data'!L725</f>
        <v>Complete</v>
      </c>
      <c r="T725" s="5" t="str">
        <f>'Cleaned Data'!M725</f>
        <v>Escalated</v>
      </c>
      <c r="U725" s="5" t="str">
        <f>'Cleaned Data'!N725</f>
        <v>Q035</v>
      </c>
      <c r="V725" s="5" t="str">
        <f>'Cleaned Data'!O725</f>
        <v>Chris Coetzee</v>
      </c>
      <c r="W725" s="4" t="str">
        <f>'Cleaned Data'!P725</f>
        <v>None</v>
      </c>
      <c r="X725" s="5" t="str">
        <f>'Cleaned Data'!Q725</f>
        <v>Elderly Applicant Assisted Due To Mobility Issues</v>
      </c>
    </row>
    <row r="726" spans="1:24" x14ac:dyDescent="0.3">
      <c r="A726" s="5" t="str">
        <f>'Cleaned Data'!A726</f>
        <v>CLN-000667</v>
      </c>
      <c r="B726" s="4">
        <f>'Cleaned Data'!B726</f>
        <v>46184</v>
      </c>
      <c r="C726" s="6">
        <f t="shared" si="77"/>
        <v>11</v>
      </c>
      <c r="D726" s="6">
        <f t="shared" si="78"/>
        <v>6</v>
      </c>
      <c r="E726" s="6">
        <f t="shared" si="79"/>
        <v>2026</v>
      </c>
      <c r="F726" s="5" t="str">
        <f t="shared" si="80"/>
        <v>Clinic</v>
      </c>
      <c r="G726" s="5" t="str">
        <f>'Cleaned Data'!C726</f>
        <v>Clinic - Chronic Medication Collection</v>
      </c>
      <c r="H726" s="5" t="str">
        <f t="shared" si="81"/>
        <v xml:space="preserve"> Chronic Medication Collection</v>
      </c>
      <c r="I726" s="5" t="str">
        <f t="shared" si="82"/>
        <v>Sharpeville</v>
      </c>
      <c r="J726" s="5" t="str">
        <f>'Cleaned Data'!D726</f>
        <v>Sharpeville Clinic</v>
      </c>
      <c r="K726" s="5" t="str">
        <f>'Cleaned Data'!E726</f>
        <v>Lindiwe Fourie</v>
      </c>
      <c r="L726" s="6">
        <f>'Cleaned Data'!F726</f>
        <v>6300000000000</v>
      </c>
      <c r="M726" s="4">
        <f>'Cleaned Data'!G726</f>
        <v>23258</v>
      </c>
      <c r="N726" s="5" t="str">
        <f>'Cleaned Data'!H726</f>
        <v>Female</v>
      </c>
      <c r="O726" s="8" t="str">
        <f>'Cleaned Data'!I726</f>
        <v>None</v>
      </c>
      <c r="P726" s="5" t="str">
        <f>'Cleaned Data'!J726</f>
        <v>Ward 3 (Informal Settlement)</v>
      </c>
      <c r="Q726" s="5" t="str">
        <f t="shared" si="83"/>
        <v>Informal Settlement</v>
      </c>
      <c r="R726" s="5" t="str">
        <f>'Cleaned Data'!K726</f>
        <v>None</v>
      </c>
      <c r="S726" s="5" t="str">
        <f>'Cleaned Data'!L726</f>
        <v>Approved</v>
      </c>
      <c r="T726" s="5" t="str">
        <f>'Cleaned Data'!M726</f>
        <v>Escalated</v>
      </c>
      <c r="U726" s="5" t="str">
        <f>'Cleaned Data'!N726</f>
        <v>None</v>
      </c>
      <c r="V726" s="5" t="str">
        <f>'Cleaned Data'!O726</f>
        <v>Chris Nel</v>
      </c>
      <c r="W726" s="4" t="str">
        <f>'Cleaned Data'!P726</f>
        <v>None</v>
      </c>
      <c r="X726" s="5" t="str">
        <f>'Cleaned Data'!Q726</f>
        <v>Incorrect ID Number Provided Initially, Corrected</v>
      </c>
    </row>
    <row r="727" spans="1:24" x14ac:dyDescent="0.3">
      <c r="A727" s="5" t="str">
        <f>'Cleaned Data'!A727</f>
        <v>CLN-000056</v>
      </c>
      <c r="B727" s="4">
        <f>'Cleaned Data'!B727</f>
        <v>46139</v>
      </c>
      <c r="C727" s="6">
        <f t="shared" si="77"/>
        <v>27</v>
      </c>
      <c r="D727" s="6">
        <f t="shared" si="78"/>
        <v>4</v>
      </c>
      <c r="E727" s="6">
        <f t="shared" si="79"/>
        <v>2026</v>
      </c>
      <c r="F727" s="5" t="str">
        <f t="shared" si="80"/>
        <v>Clinic</v>
      </c>
      <c r="G727" s="5" t="str">
        <f>'Cleaned Data'!C727</f>
        <v>Clinic - General Consultation</v>
      </c>
      <c r="H727" s="5" t="str">
        <f t="shared" si="81"/>
        <v xml:space="preserve"> General Consultation</v>
      </c>
      <c r="I727" s="5" t="str">
        <f t="shared" si="82"/>
        <v>Sharpeville</v>
      </c>
      <c r="J727" s="5" t="str">
        <f>'Cleaned Data'!D727</f>
        <v>Sharpeville Clinic</v>
      </c>
      <c r="K727" s="5" t="str">
        <f>'Cleaned Data'!E727</f>
        <v>Lindiwe Khumalo</v>
      </c>
      <c r="L727" s="6" t="str">
        <f>'Cleaned Data'!F727</f>
        <v>None</v>
      </c>
      <c r="M727" s="4">
        <f>'Cleaned Data'!G727</f>
        <v>31506</v>
      </c>
      <c r="N727" s="5" t="str">
        <f>'Cleaned Data'!H727</f>
        <v>Male</v>
      </c>
      <c r="O727" s="8" t="str">
        <f>'Cleaned Data'!I727</f>
        <v>080 437 7933</v>
      </c>
      <c r="P727" s="5" t="str">
        <f>'Cleaned Data'!J727</f>
        <v>Ward 3 (Informal Settlement)</v>
      </c>
      <c r="Q727" s="5" t="str">
        <f t="shared" si="83"/>
        <v>Informal Settlement</v>
      </c>
      <c r="R727" s="5" t="str">
        <f>'Cleaned Data'!K727</f>
        <v>None</v>
      </c>
      <c r="S727" s="5" t="str">
        <f>'Cleaned Data'!L727</f>
        <v>Awaiting Home Affairs Confirmation</v>
      </c>
      <c r="T727" s="5" t="str">
        <f>'Cleaned Data'!M727</f>
        <v>Captured</v>
      </c>
      <c r="U727" s="5" t="str">
        <f>'Cleaned Data'!N727</f>
        <v>Q259</v>
      </c>
      <c r="V727" s="5" t="str">
        <f>'Cleaned Data'!O727</f>
        <v>Deon Sithole</v>
      </c>
      <c r="W727" s="4">
        <f>'Cleaned Data'!P727</f>
        <v>46086</v>
      </c>
      <c r="X727" s="5" t="str">
        <f>'Cleaned Data'!Q727</f>
        <v>Record Incomplete - Contact Number Illegible On Form</v>
      </c>
    </row>
    <row r="728" spans="1:24" x14ac:dyDescent="0.3">
      <c r="A728" s="5" t="str">
        <f>'Cleaned Data'!A728</f>
        <v>DHA-000351</v>
      </c>
      <c r="B728" s="4">
        <f>'Cleaned Data'!B728</f>
        <v>46111</v>
      </c>
      <c r="C728" s="6">
        <f t="shared" si="77"/>
        <v>30</v>
      </c>
      <c r="D728" s="6">
        <f t="shared" si="78"/>
        <v>3</v>
      </c>
      <c r="E728" s="6">
        <f t="shared" si="79"/>
        <v>2026</v>
      </c>
      <c r="F728" s="5" t="str">
        <f t="shared" si="80"/>
        <v>Home Affairs</v>
      </c>
      <c r="G728" s="5" t="str">
        <f>'Cleaned Data'!C728</f>
        <v>Home Affairs - ID Application</v>
      </c>
      <c r="H728" s="5" t="str">
        <f t="shared" si="81"/>
        <v xml:space="preserve"> ID Application</v>
      </c>
      <c r="I728" s="5" t="str">
        <f t="shared" si="82"/>
        <v>Vanderbijlpark</v>
      </c>
      <c r="J728" s="5" t="str">
        <f>'Cleaned Data'!D728</f>
        <v>Vanderbijlpark Home Affairs</v>
      </c>
      <c r="K728" s="5" t="str">
        <f>'Cleaned Data'!E728</f>
        <v>Tumelo Botha</v>
      </c>
      <c r="L728" s="6">
        <f>'Cleaned Data'!F728</f>
        <v>5010000000000</v>
      </c>
      <c r="M728" s="4">
        <f>'Cleaned Data'!G728</f>
        <v>18513</v>
      </c>
      <c r="N728" s="5" t="str">
        <f>'Cleaned Data'!H728</f>
        <v>Male</v>
      </c>
      <c r="O728" s="8" t="str">
        <f>'Cleaned Data'!I728</f>
        <v>083 406 4034</v>
      </c>
      <c r="P728" s="5" t="str">
        <f>'Cleaned Data'!J728</f>
        <v>Ward 13</v>
      </c>
      <c r="Q728" s="5" t="str">
        <f t="shared" si="83"/>
        <v>Formal Settlement</v>
      </c>
      <c r="R728" s="5" t="str">
        <f>'Cleaned Data'!K728</f>
        <v>None</v>
      </c>
      <c r="S728" s="5" t="str">
        <f>'Cleaned Data'!L728</f>
        <v>Complete</v>
      </c>
      <c r="T728" s="5" t="str">
        <f>'Cleaned Data'!M728</f>
        <v>Resolved</v>
      </c>
      <c r="U728" s="5" t="str">
        <f>'Cleaned Data'!N728</f>
        <v>Q233</v>
      </c>
      <c r="V728" s="5" t="str">
        <f>'Cleaned Data'!O728</f>
        <v>None</v>
      </c>
      <c r="W728" s="4" t="str">
        <f>'Cleaned Data'!P728</f>
        <v>None</v>
      </c>
      <c r="X728" s="5" t="str">
        <f>'Cleaned Data'!Q728</f>
        <v>Interpreter Required - Assisted In Sesotho</v>
      </c>
    </row>
    <row r="729" spans="1:24" x14ac:dyDescent="0.3">
      <c r="A729" s="5" t="str">
        <f>'Cleaned Data'!A729</f>
        <v>DHA-000040</v>
      </c>
      <c r="B729" s="4">
        <f>'Cleaned Data'!B729</f>
        <v>46164</v>
      </c>
      <c r="C729" s="6">
        <f t="shared" si="77"/>
        <v>22</v>
      </c>
      <c r="D729" s="6">
        <f t="shared" si="78"/>
        <v>5</v>
      </c>
      <c r="E729" s="6">
        <f t="shared" si="79"/>
        <v>2026</v>
      </c>
      <c r="F729" s="5" t="str">
        <f t="shared" si="80"/>
        <v>Home Affairs</v>
      </c>
      <c r="G729" s="5" t="str">
        <f>'Cleaned Data'!C729</f>
        <v>Home Affairs - Birth Certificate</v>
      </c>
      <c r="H729" s="5" t="str">
        <f t="shared" si="81"/>
        <v xml:space="preserve"> Birth Certificate</v>
      </c>
      <c r="I729" s="5" t="str">
        <f t="shared" si="82"/>
        <v>Vanderbijlpark</v>
      </c>
      <c r="J729" s="5" t="str">
        <f>'Cleaned Data'!D729</f>
        <v>Vanderbijlpark Home Affairs</v>
      </c>
      <c r="K729" s="5" t="str">
        <f>'Cleaned Data'!E729</f>
        <v>None</v>
      </c>
      <c r="L729" s="6">
        <f>'Cleaned Data'!F729</f>
        <v>4710000000000</v>
      </c>
      <c r="M729" s="4">
        <f>'Cleaned Data'!G729</f>
        <v>17415</v>
      </c>
      <c r="N729" s="5" t="str">
        <f>'Cleaned Data'!H729</f>
        <v>Male</v>
      </c>
      <c r="O729" s="8" t="str">
        <f>'Cleaned Data'!I729</f>
        <v>076 910 5689</v>
      </c>
      <c r="P729" s="5" t="str">
        <f>'Cleaned Data'!J729</f>
        <v>Ward 17</v>
      </c>
      <c r="Q729" s="5" t="str">
        <f t="shared" si="83"/>
        <v>Formal Settlement</v>
      </c>
      <c r="R729" s="5" t="str">
        <f>'Cleaned Data'!K729</f>
        <v>None</v>
      </c>
      <c r="S729" s="5" t="str">
        <f>'Cleaned Data'!L729</f>
        <v>Incomplete - Missing ID Copy</v>
      </c>
      <c r="T729" s="5" t="str">
        <f>'Cleaned Data'!M729</f>
        <v>Pending</v>
      </c>
      <c r="U729" s="5" t="str">
        <f>'Cleaned Data'!N729</f>
        <v>Q061</v>
      </c>
      <c r="V729" s="5" t="str">
        <f>'Cleaned Data'!O729</f>
        <v>Andries Swart</v>
      </c>
      <c r="W729" s="4">
        <f>'Cleaned Data'!P729</f>
        <v>46185</v>
      </c>
      <c r="X729" s="5" t="str">
        <f>'Cleaned Data'!Q729</f>
        <v>Home Affairs System Down For Maintenance During Visit</v>
      </c>
    </row>
    <row r="730" spans="1:24" x14ac:dyDescent="0.3">
      <c r="A730" s="5" t="str">
        <f>'Cleaned Data'!A730</f>
        <v>SASSA-000523</v>
      </c>
      <c r="B730" s="4">
        <f>'Cleaned Data'!B730</f>
        <v>46130</v>
      </c>
      <c r="C730" s="6">
        <f t="shared" si="77"/>
        <v>18</v>
      </c>
      <c r="D730" s="6">
        <f t="shared" si="78"/>
        <v>4</v>
      </c>
      <c r="E730" s="6">
        <f t="shared" si="79"/>
        <v>2026</v>
      </c>
      <c r="F730" s="5" t="str">
        <f t="shared" si="80"/>
        <v>SASSA</v>
      </c>
      <c r="G730" s="5" t="str">
        <f>'Cleaned Data'!C730</f>
        <v>SASSA - Grant Application</v>
      </c>
      <c r="H730" s="5" t="str">
        <f t="shared" si="81"/>
        <v xml:space="preserve"> Grant Application</v>
      </c>
      <c r="I730" s="5" t="str">
        <f t="shared" si="82"/>
        <v>Sebokeng</v>
      </c>
      <c r="J730" s="5" t="str">
        <f>'Cleaned Data'!D730</f>
        <v>Sebokeng Sassa Office</v>
      </c>
      <c r="K730" s="5" t="str">
        <f>'Cleaned Data'!E730</f>
        <v>Tumelo Mokoena</v>
      </c>
      <c r="L730" s="6">
        <f>'Cleaned Data'!F730</f>
        <v>5910000000000</v>
      </c>
      <c r="M730" s="4">
        <f>'Cleaned Data'!G730</f>
        <v>21801</v>
      </c>
      <c r="N730" s="5" t="str">
        <f>'Cleaned Data'!H730</f>
        <v>Male</v>
      </c>
      <c r="O730" s="8" t="str">
        <f>'Cleaned Data'!I730</f>
        <v>078 243 3307</v>
      </c>
      <c r="P730" s="5" t="str">
        <f>'Cleaned Data'!J730</f>
        <v>Ward 8</v>
      </c>
      <c r="Q730" s="5" t="str">
        <f t="shared" si="83"/>
        <v>Formal Settlement</v>
      </c>
      <c r="R730" s="5" t="str">
        <f>'Cleaned Data'!K730</f>
        <v>Social Relief of Distress (SRD)</v>
      </c>
      <c r="S730" s="5" t="str">
        <f>'Cleaned Data'!L730</f>
        <v>Incomplete - Missing ID Copy</v>
      </c>
      <c r="T730" s="5" t="str">
        <f>'Cleaned Data'!M730</f>
        <v>Captured</v>
      </c>
      <c r="U730" s="5" t="str">
        <f>'Cleaned Data'!N730</f>
        <v>Q082</v>
      </c>
      <c r="V730" s="5" t="str">
        <f>'Cleaned Data'!O730</f>
        <v>Lerato Khumalo</v>
      </c>
      <c r="W730" s="4" t="str">
        <f>'Cleaned Data'!P730</f>
        <v>None</v>
      </c>
      <c r="X730" s="5" t="str">
        <f>'Cleaned Data'!Q730</f>
        <v>Urgent Case - Fast-Tracked Per Supervisor Approval</v>
      </c>
    </row>
    <row r="731" spans="1:24" x14ac:dyDescent="0.3">
      <c r="A731" s="5" t="str">
        <f>'Cleaned Data'!A731</f>
        <v>SASSA-001012</v>
      </c>
      <c r="B731" s="4">
        <f>'Cleaned Data'!B731</f>
        <v>46222</v>
      </c>
      <c r="C731" s="6">
        <f t="shared" si="77"/>
        <v>19</v>
      </c>
      <c r="D731" s="6">
        <f t="shared" si="78"/>
        <v>7</v>
      </c>
      <c r="E731" s="6">
        <f t="shared" si="79"/>
        <v>2026</v>
      </c>
      <c r="F731" s="5" t="str">
        <f t="shared" si="80"/>
        <v>SASSA</v>
      </c>
      <c r="G731" s="5" t="str">
        <f>'Cleaned Data'!C731</f>
        <v>SASSA - Grant Application</v>
      </c>
      <c r="H731" s="5" t="str">
        <f t="shared" si="81"/>
        <v xml:space="preserve"> Grant Application</v>
      </c>
      <c r="I731" s="5" t="str">
        <f t="shared" si="82"/>
        <v>Vereeniging</v>
      </c>
      <c r="J731" s="5" t="str">
        <f>'Cleaned Data'!D731</f>
        <v>Vereeniging Home Affairs</v>
      </c>
      <c r="K731" s="5" t="str">
        <f>'Cleaned Data'!E731</f>
        <v>Thabo Steyn</v>
      </c>
      <c r="L731" s="6" t="str">
        <f>'Cleaned Data'!F731</f>
        <v>ID not provided</v>
      </c>
      <c r="M731" s="4">
        <f>'Cleaned Data'!G731</f>
        <v>40363</v>
      </c>
      <c r="N731" s="5" t="str">
        <f>'Cleaned Data'!H731</f>
        <v>Male</v>
      </c>
      <c r="O731" s="8" t="str">
        <f>'Cleaned Data'!I731</f>
        <v>083 528 9567</v>
      </c>
      <c r="P731" s="5" t="str">
        <f>'Cleaned Data'!J731</f>
        <v>Ward 11</v>
      </c>
      <c r="Q731" s="5" t="str">
        <f t="shared" si="83"/>
        <v>Formal Settlement</v>
      </c>
      <c r="R731" s="5" t="str">
        <f>'Cleaned Data'!K731</f>
        <v>Foster Child Grant</v>
      </c>
      <c r="S731" s="5" t="str">
        <f>'Cleaned Data'!L731</f>
        <v>Complete</v>
      </c>
      <c r="T731" s="5" t="str">
        <f>'Cleaned Data'!M731</f>
        <v>Captured</v>
      </c>
      <c r="U731" s="5" t="str">
        <f>'Cleaned Data'!N731</f>
        <v>Q275</v>
      </c>
      <c r="V731" s="5" t="str">
        <f>'Cleaned Data'!O731</f>
        <v>Marius Meyer</v>
      </c>
      <c r="W731" s="4" t="str">
        <f>'Cleaned Data'!P731</f>
        <v>None</v>
      </c>
      <c r="X731" s="5" t="str">
        <f>'Cleaned Data'!Q731</f>
        <v>Home Affairs System Down For Maintenance During Visit</v>
      </c>
    </row>
    <row r="732" spans="1:24" x14ac:dyDescent="0.3">
      <c r="A732" s="5" t="str">
        <f>'Cleaned Data'!A732</f>
        <v>DHA-000933</v>
      </c>
      <c r="B732" s="4">
        <f>'Cleaned Data'!B732</f>
        <v>46159</v>
      </c>
      <c r="C732" s="6">
        <f t="shared" si="77"/>
        <v>17</v>
      </c>
      <c r="D732" s="6">
        <f t="shared" si="78"/>
        <v>5</v>
      </c>
      <c r="E732" s="6">
        <f t="shared" si="79"/>
        <v>2026</v>
      </c>
      <c r="F732" s="5" t="str">
        <f t="shared" si="80"/>
        <v>Home Affairs</v>
      </c>
      <c r="G732" s="5" t="str">
        <f>'Cleaned Data'!C732</f>
        <v>Home Affairs - ID Application</v>
      </c>
      <c r="H732" s="5" t="str">
        <f t="shared" si="81"/>
        <v xml:space="preserve"> ID Application</v>
      </c>
      <c r="I732" s="5" t="str">
        <f t="shared" si="82"/>
        <v>Emfuleni</v>
      </c>
      <c r="J732" s="5" t="str">
        <f>'Cleaned Data'!D732</f>
        <v>Emfuleni Municipal Office</v>
      </c>
      <c r="K732" s="5" t="str">
        <f>'Cleaned Data'!E732</f>
        <v>Nomvula Dlamini</v>
      </c>
      <c r="L732" s="6" t="str">
        <f>'Cleaned Data'!F732</f>
        <v>ID not provided</v>
      </c>
      <c r="M732" s="4">
        <f>'Cleaned Data'!G732</f>
        <v>31261</v>
      </c>
      <c r="N732" s="5" t="str">
        <f>'Cleaned Data'!H732</f>
        <v>Female</v>
      </c>
      <c r="O732" s="8" t="str">
        <f>'Cleaned Data'!I732</f>
        <v>None</v>
      </c>
      <c r="P732" s="5" t="str">
        <f>'Cleaned Data'!J732</f>
        <v>Ward 14</v>
      </c>
      <c r="Q732" s="5" t="str">
        <f t="shared" si="83"/>
        <v>Formal Settlement</v>
      </c>
      <c r="R732" s="5" t="str">
        <f>'Cleaned Data'!K732</f>
        <v>None</v>
      </c>
      <c r="S732" s="5" t="str">
        <f>'Cleaned Data'!L732</f>
        <v>Approved</v>
      </c>
      <c r="T732" s="5" t="str">
        <f>'Cleaned Data'!M732</f>
        <v>Captured</v>
      </c>
      <c r="U732" s="5" t="str">
        <f>'Cleaned Data'!N732</f>
        <v>Q085</v>
      </c>
      <c r="V732" s="5" t="str">
        <f>'Cleaned Data'!O732</f>
        <v>None</v>
      </c>
      <c r="W732" s="4" t="str">
        <f>'Cleaned Data'!P732</f>
        <v>None</v>
      </c>
      <c r="X732" s="5" t="str">
        <f>'Cleaned Data'!Q732</f>
        <v>Incorrect ID Number Provided Initially, Corrected</v>
      </c>
    </row>
    <row r="733" spans="1:24" x14ac:dyDescent="0.3">
      <c r="A733" s="5" t="str">
        <f>'Cleaned Data'!A733</f>
        <v>CLN-000305</v>
      </c>
      <c r="B733" s="4">
        <f>'Cleaned Data'!B733</f>
        <v>46047</v>
      </c>
      <c r="C733" s="6">
        <f t="shared" si="77"/>
        <v>25</v>
      </c>
      <c r="D733" s="6">
        <f t="shared" si="78"/>
        <v>1</v>
      </c>
      <c r="E733" s="6">
        <f t="shared" si="79"/>
        <v>2026</v>
      </c>
      <c r="F733" s="5" t="str">
        <f t="shared" si="80"/>
        <v>Clinic</v>
      </c>
      <c r="G733" s="5" t="str">
        <f>'Cleaned Data'!C733</f>
        <v>Clinic - Chronic Medication Collection</v>
      </c>
      <c r="H733" s="5" t="str">
        <f t="shared" si="81"/>
        <v xml:space="preserve"> Chronic Medication Collection</v>
      </c>
      <c r="I733" s="5" t="str">
        <f t="shared" si="82"/>
        <v>Boipatong</v>
      </c>
      <c r="J733" s="5" t="str">
        <f>'Cleaned Data'!D733</f>
        <v>Boipatong Clinic</v>
      </c>
      <c r="K733" s="5" t="str">
        <f>'Cleaned Data'!E733</f>
        <v>Lindiwe Molefe</v>
      </c>
      <c r="L733" s="6">
        <f>'Cleaned Data'!F733</f>
        <v>6100000000000</v>
      </c>
      <c r="M733" s="4">
        <f>'Cleaned Data'!G733</f>
        <v>22362</v>
      </c>
      <c r="N733" s="5" t="str">
        <f>'Cleaned Data'!H733</f>
        <v>Female</v>
      </c>
      <c r="O733" s="8" t="str">
        <f>'Cleaned Data'!I733</f>
        <v>070 199 7699</v>
      </c>
      <c r="P733" s="5" t="str">
        <f>'Cleaned Data'!J733</f>
        <v>Ward 1</v>
      </c>
      <c r="Q733" s="5" t="str">
        <f t="shared" si="83"/>
        <v>Formal Settlement</v>
      </c>
      <c r="R733" s="5" t="str">
        <f>'Cleaned Data'!K733</f>
        <v>Social Relief of Distress (SRD)</v>
      </c>
      <c r="S733" s="5" t="str">
        <f>'Cleaned Data'!L733</f>
        <v>Pending Verification</v>
      </c>
      <c r="T733" s="5" t="str">
        <f>'Cleaned Data'!M733</f>
        <v>Escalated</v>
      </c>
      <c r="U733" s="5" t="str">
        <f>'Cleaned Data'!N733</f>
        <v>Q100</v>
      </c>
      <c r="V733" s="5" t="str">
        <f>'Cleaned Data'!O733</f>
        <v>Werner Meyer</v>
      </c>
      <c r="W733" s="4">
        <f>'Cleaned Data'!P733</f>
        <v>46067</v>
      </c>
      <c r="X733" s="5" t="str">
        <f>'Cleaned Data'!Q733</f>
        <v>Home Affairs System Down For Maintenance During Visit</v>
      </c>
    </row>
    <row r="734" spans="1:24" x14ac:dyDescent="0.3">
      <c r="A734" s="5" t="str">
        <f>'Cleaned Data'!A734</f>
        <v>MUN-000216</v>
      </c>
      <c r="B734" s="4">
        <f>'Cleaned Data'!B734</f>
        <v>46222</v>
      </c>
      <c r="C734" s="6">
        <f t="shared" si="77"/>
        <v>19</v>
      </c>
      <c r="D734" s="6">
        <f t="shared" si="78"/>
        <v>7</v>
      </c>
      <c r="E734" s="6">
        <f t="shared" si="79"/>
        <v>2026</v>
      </c>
      <c r="F734" s="5" t="str">
        <f t="shared" si="80"/>
        <v>Municipal</v>
      </c>
      <c r="G734" s="5" t="str">
        <f>'Cleaned Data'!C734</f>
        <v>Municipal - Account Query</v>
      </c>
      <c r="H734" s="5" t="str">
        <f t="shared" si="81"/>
        <v xml:space="preserve"> Account Query</v>
      </c>
      <c r="I734" s="5" t="str">
        <f t="shared" si="82"/>
        <v>Vereeniging</v>
      </c>
      <c r="J734" s="5" t="str">
        <f>'Cleaned Data'!D734</f>
        <v>Vereeniging Home Affairs</v>
      </c>
      <c r="K734" s="5" t="str">
        <f>'Cleaned Data'!E734</f>
        <v>Pieter Fourie</v>
      </c>
      <c r="L734" s="6">
        <f>'Cleaned Data'!F734</f>
        <v>8910000000000</v>
      </c>
      <c r="M734" s="4">
        <f>'Cleaned Data'!G734</f>
        <v>32669</v>
      </c>
      <c r="N734" s="5" t="str">
        <f>'Cleaned Data'!H734</f>
        <v>Female</v>
      </c>
      <c r="O734" s="8" t="str">
        <f>'Cleaned Data'!I734</f>
        <v>None</v>
      </c>
      <c r="P734" s="5" t="str">
        <f>'Cleaned Data'!J734</f>
        <v>Ward 17</v>
      </c>
      <c r="Q734" s="5" t="str">
        <f t="shared" si="83"/>
        <v>Formal Settlement</v>
      </c>
      <c r="R734" s="5" t="str">
        <f>'Cleaned Data'!K734</f>
        <v>None</v>
      </c>
      <c r="S734" s="5" t="str">
        <f>'Cleaned Data'!L734</f>
        <v>Incomplete - Missing Proof Of Residence</v>
      </c>
      <c r="T734" s="5" t="str">
        <f>'Cleaned Data'!M734</f>
        <v>Resolved</v>
      </c>
      <c r="U734" s="5" t="str">
        <f>'Cleaned Data'!N734</f>
        <v>Q189</v>
      </c>
      <c r="V734" s="5" t="str">
        <f>'Cleaned Data'!O734</f>
        <v>None</v>
      </c>
      <c r="W734" s="4">
        <f>'Cleaned Data'!P734</f>
        <v>46247</v>
      </c>
      <c r="X734" s="5" t="str">
        <f>'Cleaned Data'!Q734</f>
        <v>Applicant Is A Minor, Guardian Present And Documented</v>
      </c>
    </row>
    <row r="735" spans="1:24" x14ac:dyDescent="0.3">
      <c r="A735" s="5" t="str">
        <f>'Cleaned Data'!A735</f>
        <v>DHA-000299</v>
      </c>
      <c r="B735" s="4">
        <f>'Cleaned Data'!B735</f>
        <v>46028</v>
      </c>
      <c r="C735" s="6">
        <f t="shared" si="77"/>
        <v>6</v>
      </c>
      <c r="D735" s="6">
        <f t="shared" si="78"/>
        <v>1</v>
      </c>
      <c r="E735" s="6">
        <f t="shared" si="79"/>
        <v>2026</v>
      </c>
      <c r="F735" s="5" t="str">
        <f t="shared" si="80"/>
        <v>Home Affairs</v>
      </c>
      <c r="G735" s="5" t="str">
        <f>'Cleaned Data'!C735</f>
        <v>Home Affairs - ID Application</v>
      </c>
      <c r="H735" s="5" t="str">
        <f t="shared" si="81"/>
        <v xml:space="preserve"> ID Application</v>
      </c>
      <c r="I735" s="5" t="str">
        <f t="shared" si="82"/>
        <v>Vereeniging</v>
      </c>
      <c r="J735" s="5" t="str">
        <f>'Cleaned Data'!D735</f>
        <v>Vereeniging Home Affairs</v>
      </c>
      <c r="K735" s="5" t="str">
        <f>'Cleaned Data'!E735</f>
        <v>Lindiwe Khumalo</v>
      </c>
      <c r="L735" s="6">
        <f>'Cleaned Data'!F735</f>
        <v>50091682021</v>
      </c>
      <c r="M735" s="4">
        <f>'Cleaned Data'!G735</f>
        <v>18522</v>
      </c>
      <c r="N735" s="5" t="str">
        <f>'Cleaned Data'!H735</f>
        <v>Male</v>
      </c>
      <c r="O735" s="8" t="str">
        <f>'Cleaned Data'!I735</f>
        <v>069 845 9006</v>
      </c>
      <c r="P735" s="5" t="str">
        <f>'Cleaned Data'!J735</f>
        <v>Ward 17</v>
      </c>
      <c r="Q735" s="5" t="str">
        <f t="shared" si="83"/>
        <v>Formal Settlement</v>
      </c>
      <c r="R735" s="5" t="str">
        <f>'Cleaned Data'!K735</f>
        <v>None</v>
      </c>
      <c r="S735" s="5" t="str">
        <f>'Cleaned Data'!L735</f>
        <v>Approved</v>
      </c>
      <c r="T735" s="5" t="str">
        <f>'Cleaned Data'!M735</f>
        <v>None</v>
      </c>
      <c r="U735" s="5" t="str">
        <f>'Cleaned Data'!N735</f>
        <v>Q088</v>
      </c>
      <c r="V735" s="5" t="str">
        <f>'Cleaned Data'!O735</f>
        <v>Busisiwe Coetzee</v>
      </c>
      <c r="W735" s="4" t="str">
        <f>'Cleaned Data'!P735</f>
        <v>None</v>
      </c>
      <c r="X735" s="5" t="str">
        <f>'Cleaned Data'!Q735</f>
        <v>Biometric Capture Failed, Rescheduled</v>
      </c>
    </row>
    <row r="736" spans="1:24" x14ac:dyDescent="0.3">
      <c r="A736" s="5" t="str">
        <f>'Cleaned Data'!A736</f>
        <v>CLN-000372</v>
      </c>
      <c r="B736" s="4">
        <f>'Cleaned Data'!B736</f>
        <v>46274</v>
      </c>
      <c r="C736" s="6">
        <f t="shared" si="77"/>
        <v>9</v>
      </c>
      <c r="D736" s="6">
        <f t="shared" si="78"/>
        <v>9</v>
      </c>
      <c r="E736" s="6">
        <f t="shared" si="79"/>
        <v>2026</v>
      </c>
      <c r="F736" s="5" t="str">
        <f t="shared" si="80"/>
        <v>Clinic</v>
      </c>
      <c r="G736" s="5" t="str">
        <f>'Cleaned Data'!C736</f>
        <v>Clinic - Chronic Medication Collection</v>
      </c>
      <c r="H736" s="5" t="str">
        <f t="shared" si="81"/>
        <v xml:space="preserve"> Chronic Medication Collection</v>
      </c>
      <c r="I736" s="5" t="str">
        <f t="shared" si="82"/>
        <v>Meyerton</v>
      </c>
      <c r="J736" s="5" t="str">
        <f>'Cleaned Data'!D736</f>
        <v>Meyerton Municipal Office</v>
      </c>
      <c r="K736" s="5" t="str">
        <f>'Cleaned Data'!E736</f>
        <v>Elizabeth Sithole</v>
      </c>
      <c r="L736" s="6">
        <f>'Cleaned Data'!F736</f>
        <v>411000000000</v>
      </c>
      <c r="M736" s="4">
        <f>'Cleaned Data'!G736</f>
        <v>38293</v>
      </c>
      <c r="N736" s="5" t="str">
        <f>'Cleaned Data'!H736</f>
        <v>Male</v>
      </c>
      <c r="O736" s="8" t="str">
        <f>'Cleaned Data'!I736</f>
        <v>None</v>
      </c>
      <c r="P736" s="5" t="str">
        <f>'Cleaned Data'!J736</f>
        <v>Ward 15</v>
      </c>
      <c r="Q736" s="5" t="str">
        <f t="shared" si="83"/>
        <v>Formal Settlement</v>
      </c>
      <c r="R736" s="5" t="str">
        <f>'Cleaned Data'!K736</f>
        <v>None</v>
      </c>
      <c r="S736" s="5" t="str">
        <f>'Cleaned Data'!L736</f>
        <v>Pending Verification</v>
      </c>
      <c r="T736" s="5" t="str">
        <f>'Cleaned Data'!M736</f>
        <v>Pending</v>
      </c>
      <c r="U736" s="5" t="str">
        <f>'Cleaned Data'!N736</f>
        <v>Q145</v>
      </c>
      <c r="V736" s="5" t="str">
        <f>'Cleaned Data'!O736</f>
        <v>Werner Khumalo</v>
      </c>
      <c r="W736" s="4">
        <f>'Cleaned Data'!P736</f>
        <v>46288</v>
      </c>
      <c r="X736" s="5" t="str">
        <f>'Cleaned Data'!Q736</f>
        <v>Follow-Up Call Required To Confirm Banking Details</v>
      </c>
    </row>
    <row r="737" spans="1:24" x14ac:dyDescent="0.3">
      <c r="A737" s="5" t="str">
        <f>'Cleaned Data'!A737</f>
        <v>SASSA-000539</v>
      </c>
      <c r="B737" s="4">
        <f>'Cleaned Data'!B737</f>
        <v>46102</v>
      </c>
      <c r="C737" s="6">
        <f t="shared" si="77"/>
        <v>21</v>
      </c>
      <c r="D737" s="6">
        <f t="shared" si="78"/>
        <v>3</v>
      </c>
      <c r="E737" s="6">
        <f t="shared" si="79"/>
        <v>2026</v>
      </c>
      <c r="F737" s="5" t="str">
        <f t="shared" si="80"/>
        <v>SASSA</v>
      </c>
      <c r="G737" s="5" t="str">
        <f>'Cleaned Data'!C737</f>
        <v>SASSA - Grant Application</v>
      </c>
      <c r="H737" s="5" t="str">
        <f t="shared" si="81"/>
        <v xml:space="preserve"> Grant Application</v>
      </c>
      <c r="I737" s="5" t="str">
        <f t="shared" si="82"/>
        <v>Evaton</v>
      </c>
      <c r="J737" s="5" t="str">
        <f>'Cleaned Data'!D737</f>
        <v>Evaton Sassa Office</v>
      </c>
      <c r="K737" s="5" t="str">
        <f>'Cleaned Data'!E737</f>
        <v>Zodwa Fourie</v>
      </c>
      <c r="L737" s="6">
        <f>'Cleaned Data'!F737</f>
        <v>604000000000</v>
      </c>
      <c r="M737" s="4">
        <f>'Cleaned Data'!G737</f>
        <v>38811</v>
      </c>
      <c r="N737" s="5" t="str">
        <f>'Cleaned Data'!H737</f>
        <v>Male</v>
      </c>
      <c r="O737" s="8" t="str">
        <f>'Cleaned Data'!I737</f>
        <v>076 104 6126</v>
      </c>
      <c r="P737" s="5" t="str">
        <f>'Cleaned Data'!J737</f>
        <v>Ward 5</v>
      </c>
      <c r="Q737" s="5" t="str">
        <f t="shared" si="83"/>
        <v>Formal Settlement</v>
      </c>
      <c r="R737" s="5" t="str">
        <f>'Cleaned Data'!K737</f>
        <v>None</v>
      </c>
      <c r="S737" s="5" t="str">
        <f>'Cleaned Data'!L737</f>
        <v>Pending Verification</v>
      </c>
      <c r="T737" s="5" t="str">
        <f>'Cleaned Data'!M737</f>
        <v>Captured</v>
      </c>
      <c r="U737" s="5" t="str">
        <f>'Cleaned Data'!N737</f>
        <v>Q289</v>
      </c>
      <c r="V737" s="5" t="str">
        <f>'Cleaned Data'!O737</f>
        <v>Chris Radebe</v>
      </c>
      <c r="W737" s="4">
        <f>'Cleaned Data'!P737</f>
        <v>46114</v>
      </c>
      <c r="X737" s="5" t="str">
        <f>'Cleaned Data'!Q737</f>
        <v>System Offline - Captured Manually, Will Upload Later</v>
      </c>
    </row>
    <row r="738" spans="1:24" x14ac:dyDescent="0.3">
      <c r="A738" s="5" t="str">
        <f>'Cleaned Data'!A738</f>
        <v>CLN-000855</v>
      </c>
      <c r="B738" s="4">
        <f>'Cleaned Data'!B738</f>
        <v>46137</v>
      </c>
      <c r="C738" s="6">
        <f t="shared" si="77"/>
        <v>25</v>
      </c>
      <c r="D738" s="6">
        <f t="shared" si="78"/>
        <v>4</v>
      </c>
      <c r="E738" s="6">
        <f t="shared" si="79"/>
        <v>2026</v>
      </c>
      <c r="F738" s="5" t="str">
        <f t="shared" si="80"/>
        <v>Clinic</v>
      </c>
      <c r="G738" s="5" t="str">
        <f>'Cleaned Data'!C738</f>
        <v>Clinic - General Consultation</v>
      </c>
      <c r="H738" s="5" t="str">
        <f t="shared" si="81"/>
        <v xml:space="preserve"> General Consultation</v>
      </c>
      <c r="I738" s="5" t="str">
        <f t="shared" si="82"/>
        <v>Evaton</v>
      </c>
      <c r="J738" s="5" t="str">
        <f>'Cleaned Data'!D738</f>
        <v>Evaton Sassa Office</v>
      </c>
      <c r="K738" s="5" t="str">
        <f>'Cleaned Data'!E738</f>
        <v>Nokuthula Khumalo</v>
      </c>
      <c r="L738" s="6">
        <f>'Cleaned Data'!F738</f>
        <v>7110000000000</v>
      </c>
      <c r="M738" s="4">
        <f>'Cleaned Data'!G738</f>
        <v>26089</v>
      </c>
      <c r="N738" s="5" t="str">
        <f>'Cleaned Data'!H738</f>
        <v>Male</v>
      </c>
      <c r="O738" s="8" t="str">
        <f>'Cleaned Data'!I738</f>
        <v>065 543 5425</v>
      </c>
      <c r="P738" s="5" t="str">
        <f>'Cleaned Data'!J738</f>
        <v>Ward 10</v>
      </c>
      <c r="Q738" s="5" t="str">
        <f t="shared" si="83"/>
        <v>Formal Settlement</v>
      </c>
      <c r="R738" s="5" t="str">
        <f>'Cleaned Data'!K738</f>
        <v>None</v>
      </c>
      <c r="S738" s="5" t="str">
        <f>'Cleaned Data'!L738</f>
        <v>Pending Verification</v>
      </c>
      <c r="T738" s="5" t="str">
        <f>'Cleaned Data'!M738</f>
        <v>None</v>
      </c>
      <c r="U738" s="5" t="str">
        <f>'Cleaned Data'!N738</f>
        <v>Q205</v>
      </c>
      <c r="V738" s="5" t="str">
        <f>'Cleaned Data'!O738</f>
        <v>Zanele Nel</v>
      </c>
      <c r="W738" s="4">
        <f>'Cleaned Data'!P738</f>
        <v>46142</v>
      </c>
      <c r="X738" s="5" t="str">
        <f>'Cleaned Data'!Q738</f>
        <v>Follow-Up Call Required To Confirm Banking Details</v>
      </c>
    </row>
    <row r="739" spans="1:24" x14ac:dyDescent="0.3">
      <c r="A739" s="5" t="str">
        <f>'Cleaned Data'!A739</f>
        <v>DHA-000697</v>
      </c>
      <c r="B739" s="4">
        <f>'Cleaned Data'!B739</f>
        <v>46226</v>
      </c>
      <c r="C739" s="6">
        <f t="shared" si="77"/>
        <v>23</v>
      </c>
      <c r="D739" s="6">
        <f t="shared" si="78"/>
        <v>7</v>
      </c>
      <c r="E739" s="6">
        <f t="shared" si="79"/>
        <v>2026</v>
      </c>
      <c r="F739" s="5" t="str">
        <f t="shared" si="80"/>
        <v>Home Affairs</v>
      </c>
      <c r="G739" s="5" t="str">
        <f>'Cleaned Data'!C739</f>
        <v>Home Affairs - ID Application</v>
      </c>
      <c r="H739" s="5" t="str">
        <f t="shared" si="81"/>
        <v xml:space="preserve"> ID Application</v>
      </c>
      <c r="I739" s="5" t="str">
        <f t="shared" si="82"/>
        <v>Sasolburg</v>
      </c>
      <c r="J739" s="5" t="str">
        <f>'Cleaned Data'!D739</f>
        <v>Sasolburg Home Affairs</v>
      </c>
      <c r="K739" s="5" t="str">
        <f>'Cleaned Data'!E739</f>
        <v>Nomvula Ndlovu</v>
      </c>
      <c r="L739" s="6" t="str">
        <f>'Cleaned Data'!F739</f>
        <v>None</v>
      </c>
      <c r="M739" s="4">
        <f>'Cleaned Data'!G739</f>
        <v>31870</v>
      </c>
      <c r="N739" s="5" t="str">
        <f>'Cleaned Data'!H739</f>
        <v>Male</v>
      </c>
      <c r="O739" s="8" t="str">
        <f>'Cleaned Data'!I739</f>
        <v>082 787 5783</v>
      </c>
      <c r="P739" s="5" t="str">
        <f>'Cleaned Data'!J739</f>
        <v>Ward 3</v>
      </c>
      <c r="Q739" s="5" t="str">
        <f t="shared" si="83"/>
        <v>Formal Settlement</v>
      </c>
      <c r="R739" s="5" t="str">
        <f>'Cleaned Data'!K739</f>
        <v>None</v>
      </c>
      <c r="S739" s="5" t="str">
        <f>'Cleaned Data'!L739</f>
        <v>Complete</v>
      </c>
      <c r="T739" s="5" t="str">
        <f>'Cleaned Data'!M739</f>
        <v>Captured</v>
      </c>
      <c r="U739" s="5" t="str">
        <f>'Cleaned Data'!N739</f>
        <v>Q177</v>
      </c>
      <c r="V739" s="5" t="str">
        <f>'Cleaned Data'!O739</f>
        <v>Refilwe Meyer</v>
      </c>
      <c r="W739" s="4" t="str">
        <f>'Cleaned Data'!P739</f>
        <v>None</v>
      </c>
      <c r="X739" s="5" t="str">
        <f>'Cleaned Data'!Q739</f>
        <v>Record Incomplete - Contact Number Illegible On Form</v>
      </c>
    </row>
    <row r="740" spans="1:24" x14ac:dyDescent="0.3">
      <c r="A740" s="5" t="str">
        <f>'Cleaned Data'!A740</f>
        <v>CLN-000238</v>
      </c>
      <c r="B740" s="4">
        <f>'Cleaned Data'!B740</f>
        <v>46241</v>
      </c>
      <c r="C740" s="6">
        <f t="shared" si="77"/>
        <v>7</v>
      </c>
      <c r="D740" s="6">
        <f t="shared" si="78"/>
        <v>8</v>
      </c>
      <c r="E740" s="6">
        <f t="shared" si="79"/>
        <v>2026</v>
      </c>
      <c r="F740" s="5" t="str">
        <f t="shared" si="80"/>
        <v>Clinic</v>
      </c>
      <c r="G740" s="5" t="str">
        <f>'Cleaned Data'!C740</f>
        <v>Clinic - General Consultation</v>
      </c>
      <c r="H740" s="5" t="str">
        <f t="shared" si="81"/>
        <v xml:space="preserve"> General Consultation</v>
      </c>
      <c r="I740" s="5" t="str">
        <f t="shared" si="82"/>
        <v>Evaton</v>
      </c>
      <c r="J740" s="5" t="str">
        <f>'Cleaned Data'!D740</f>
        <v>Evaton Sassa Office</v>
      </c>
      <c r="K740" s="5" t="str">
        <f>'Cleaned Data'!E740</f>
        <v>Kagiso Dlamini</v>
      </c>
      <c r="L740" s="6">
        <f>'Cleaned Data'!F740</f>
        <v>8600000000000</v>
      </c>
      <c r="M740" s="4">
        <f>'Cleaned Data'!G740</f>
        <v>31503</v>
      </c>
      <c r="N740" s="5" t="str">
        <f>'Cleaned Data'!H740</f>
        <v>Female</v>
      </c>
      <c r="O740" s="8" t="str">
        <f>'Cleaned Data'!I740</f>
        <v>080 157 7884</v>
      </c>
      <c r="P740" s="5" t="str">
        <f>'Cleaned Data'!J740</f>
        <v>Ward 5</v>
      </c>
      <c r="Q740" s="5" t="str">
        <f t="shared" si="83"/>
        <v>Formal Settlement</v>
      </c>
      <c r="R740" s="5" t="str">
        <f>'Cleaned Data'!K740</f>
        <v>None</v>
      </c>
      <c r="S740" s="5" t="str">
        <f>'Cleaned Data'!L740</f>
        <v>None</v>
      </c>
      <c r="T740" s="5" t="str">
        <f>'Cleaned Data'!M740</f>
        <v>Captured</v>
      </c>
      <c r="U740" s="5" t="str">
        <f>'Cleaned Data'!N740</f>
        <v>Q067</v>
      </c>
      <c r="V740" s="5" t="str">
        <f>'Cleaned Data'!O740</f>
        <v>Deon Mahlangu</v>
      </c>
      <c r="W740" s="4" t="str">
        <f>'Cleaned Data'!P740</f>
        <v>None</v>
      </c>
      <c r="X740" s="5" t="str">
        <f>'Cleaned Data'!Q740</f>
        <v>Incorrect ID Number Provided Initially, Corrected</v>
      </c>
    </row>
    <row r="741" spans="1:24" x14ac:dyDescent="0.3">
      <c r="A741" s="5" t="str">
        <f>'Cleaned Data'!A741</f>
        <v>SASSA-000377</v>
      </c>
      <c r="B741" s="4">
        <f>'Cleaned Data'!B741</f>
        <v>46177</v>
      </c>
      <c r="C741" s="6">
        <f t="shared" si="77"/>
        <v>4</v>
      </c>
      <c r="D741" s="6">
        <f t="shared" si="78"/>
        <v>6</v>
      </c>
      <c r="E741" s="6">
        <f t="shared" si="79"/>
        <v>2026</v>
      </c>
      <c r="F741" s="5" t="str">
        <f t="shared" si="80"/>
        <v>SASSA</v>
      </c>
      <c r="G741" s="5" t="str">
        <f>'Cleaned Data'!C741</f>
        <v>SASSA - Grant Application</v>
      </c>
      <c r="H741" s="5" t="str">
        <f t="shared" si="81"/>
        <v xml:space="preserve"> Grant Application</v>
      </c>
      <c r="I741" s="5" t="str">
        <f t="shared" si="82"/>
        <v>Meyerton</v>
      </c>
      <c r="J741" s="5" t="str">
        <f>'Cleaned Data'!D741</f>
        <v>Meyerton Municipal Office</v>
      </c>
      <c r="K741" s="5" t="str">
        <f>'Cleaned Data'!E741</f>
        <v>Bongani Fourie</v>
      </c>
      <c r="L741" s="6">
        <f>'Cleaned Data'!F741</f>
        <v>2110000000000</v>
      </c>
      <c r="M741" s="4">
        <f>'Cleaned Data'!G741</f>
        <v>44382</v>
      </c>
      <c r="N741" s="5" t="str">
        <f>'Cleaned Data'!H741</f>
        <v>Male</v>
      </c>
      <c r="O741" s="8" t="str">
        <f>'Cleaned Data'!I741</f>
        <v>None</v>
      </c>
      <c r="P741" s="5" t="str">
        <f>'Cleaned Data'!J741</f>
        <v>Ward 17</v>
      </c>
      <c r="Q741" s="5" t="str">
        <f t="shared" si="83"/>
        <v>Formal Settlement</v>
      </c>
      <c r="R741" s="5" t="str">
        <f>'Cleaned Data'!K741</f>
        <v>Foster Child Grant</v>
      </c>
      <c r="S741" s="5" t="str">
        <f>'Cleaned Data'!L741</f>
        <v>Complete</v>
      </c>
      <c r="T741" s="5" t="str">
        <f>'Cleaned Data'!M741</f>
        <v>Captured</v>
      </c>
      <c r="U741" s="5" t="str">
        <f>'Cleaned Data'!N741</f>
        <v>Q035</v>
      </c>
      <c r="V741" s="5" t="str">
        <f>'Cleaned Data'!O741</f>
        <v>Palesa Nel</v>
      </c>
      <c r="W741" s="4" t="str">
        <f>'Cleaned Data'!P741</f>
        <v>None</v>
      </c>
      <c r="X741" s="5" t="str">
        <f>'Cleaned Data'!Q741</f>
        <v>Applicant Did Not Bring Required Supporting Documents</v>
      </c>
    </row>
    <row r="742" spans="1:24" x14ac:dyDescent="0.3">
      <c r="A742" s="5" t="str">
        <f>'Cleaned Data'!A742</f>
        <v>CLN-000089</v>
      </c>
      <c r="B742" s="4">
        <f>'Cleaned Data'!B742</f>
        <v>46111</v>
      </c>
      <c r="C742" s="6">
        <f t="shared" si="77"/>
        <v>30</v>
      </c>
      <c r="D742" s="6">
        <f t="shared" si="78"/>
        <v>3</v>
      </c>
      <c r="E742" s="6">
        <f t="shared" si="79"/>
        <v>2026</v>
      </c>
      <c r="F742" s="5" t="str">
        <f t="shared" si="80"/>
        <v>Clinic</v>
      </c>
      <c r="G742" s="5" t="str">
        <f>'Cleaned Data'!C742</f>
        <v>Clinic - General Consultation</v>
      </c>
      <c r="H742" s="5" t="str">
        <f t="shared" si="81"/>
        <v xml:space="preserve"> General Consultation</v>
      </c>
      <c r="I742" s="5" t="str">
        <f t="shared" si="82"/>
        <v>Vereeniging</v>
      </c>
      <c r="J742" s="5" t="str">
        <f>'Cleaned Data'!D742</f>
        <v>Vereeniging Home Affairs</v>
      </c>
      <c r="K742" s="5" t="str">
        <f>'Cleaned Data'!E742</f>
        <v>Sizwe Nkosi</v>
      </c>
      <c r="L742" s="6">
        <f>'Cleaned Data'!F742</f>
        <v>207000000000</v>
      </c>
      <c r="M742" s="4">
        <f>'Cleaned Data'!G742</f>
        <v>37453</v>
      </c>
      <c r="N742" s="5" t="str">
        <f>'Cleaned Data'!H742</f>
        <v>Male</v>
      </c>
      <c r="O742" s="8" t="str">
        <f>'Cleaned Data'!I742</f>
        <v>None</v>
      </c>
      <c r="P742" s="5" t="str">
        <f>'Cleaned Data'!J742</f>
        <v>Ward 24</v>
      </c>
      <c r="Q742" s="5" t="str">
        <f t="shared" si="83"/>
        <v>Formal Settlement</v>
      </c>
      <c r="R742" s="5" t="str">
        <f>'Cleaned Data'!K742</f>
        <v>None</v>
      </c>
      <c r="S742" s="5" t="str">
        <f>'Cleaned Data'!L742</f>
        <v>Incomplete - Missing ID Copy</v>
      </c>
      <c r="T742" s="5" t="str">
        <f>'Cleaned Data'!M742</f>
        <v>Resolved</v>
      </c>
      <c r="U742" s="5" t="str">
        <f>'Cleaned Data'!N742</f>
        <v>Q035</v>
      </c>
      <c r="V742" s="5" t="str">
        <f>'Cleaned Data'!O742</f>
        <v>Werner Coetzee</v>
      </c>
      <c r="W742" s="4">
        <f>'Cleaned Data'!P742</f>
        <v>46126</v>
      </c>
      <c r="X742" s="5" t="str">
        <f>'Cleaned Data'!Q742</f>
        <v>Duplicate Application Found On System - Flagged</v>
      </c>
    </row>
    <row r="743" spans="1:24" x14ac:dyDescent="0.3">
      <c r="A743" s="5" t="str">
        <f>'Cleaned Data'!A743</f>
        <v>CLN-000808</v>
      </c>
      <c r="B743" s="4">
        <f>'Cleaned Data'!B743</f>
        <v>46278</v>
      </c>
      <c r="C743" s="6">
        <f t="shared" si="77"/>
        <v>13</v>
      </c>
      <c r="D743" s="6">
        <f t="shared" si="78"/>
        <v>9</v>
      </c>
      <c r="E743" s="6">
        <f t="shared" si="79"/>
        <v>2026</v>
      </c>
      <c r="F743" s="5" t="str">
        <f t="shared" si="80"/>
        <v>Clinic</v>
      </c>
      <c r="G743" s="5" t="str">
        <f>'Cleaned Data'!C743</f>
        <v>Clinic - Immunisation</v>
      </c>
      <c r="H743" s="5" t="str">
        <f t="shared" si="81"/>
        <v xml:space="preserve"> Immunisation</v>
      </c>
      <c r="I743" s="5" t="str">
        <f t="shared" si="82"/>
        <v>Vereeniging</v>
      </c>
      <c r="J743" s="5" t="str">
        <f>'Cleaned Data'!D743</f>
        <v>Vereeniging Home Affairs</v>
      </c>
      <c r="K743" s="5" t="str">
        <f>'Cleaned Data'!E743</f>
        <v>Anna Molefe</v>
      </c>
      <c r="L743" s="6">
        <f>'Cleaned Data'!F743</f>
        <v>2210000000000</v>
      </c>
      <c r="M743" s="4">
        <f>'Cleaned Data'!G743</f>
        <v>44767</v>
      </c>
      <c r="N743" s="5" t="str">
        <f>'Cleaned Data'!H743</f>
        <v>None</v>
      </c>
      <c r="O743" s="8" t="str">
        <f>'Cleaned Data'!I743</f>
        <v>068 910 0086</v>
      </c>
      <c r="P743" s="5" t="str">
        <f>'Cleaned Data'!J743</f>
        <v>Ward 6</v>
      </c>
      <c r="Q743" s="5" t="str">
        <f t="shared" si="83"/>
        <v>Formal Settlement</v>
      </c>
      <c r="R743" s="5" t="str">
        <f>'Cleaned Data'!K743</f>
        <v>None</v>
      </c>
      <c r="S743" s="5" t="str">
        <f>'Cleaned Data'!L743</f>
        <v>Approved</v>
      </c>
      <c r="T743" s="5" t="str">
        <f>'Cleaned Data'!M743</f>
        <v>Escalated</v>
      </c>
      <c r="U743" s="5" t="str">
        <f>'Cleaned Data'!N743</f>
        <v>Q288</v>
      </c>
      <c r="V743" s="5" t="str">
        <f>'Cleaned Data'!O743</f>
        <v>Palesa Coetzee</v>
      </c>
      <c r="W743" s="4" t="str">
        <f>'Cleaned Data'!P743</f>
        <v>None</v>
      </c>
      <c r="X743" s="5" t="str">
        <f>'Cleaned Data'!Q743</f>
        <v>Duplicate Application Found On System - Flagged</v>
      </c>
    </row>
    <row r="744" spans="1:24" x14ac:dyDescent="0.3">
      <c r="A744" s="5" t="str">
        <f>'Cleaned Data'!A744</f>
        <v>SASSA-000530</v>
      </c>
      <c r="B744" s="4">
        <f>'Cleaned Data'!B744</f>
        <v>46264</v>
      </c>
      <c r="C744" s="6">
        <f t="shared" si="77"/>
        <v>30</v>
      </c>
      <c r="D744" s="6">
        <f t="shared" si="78"/>
        <v>8</v>
      </c>
      <c r="E744" s="6">
        <f t="shared" si="79"/>
        <v>2026</v>
      </c>
      <c r="F744" s="5" t="str">
        <f t="shared" si="80"/>
        <v>SASSA</v>
      </c>
      <c r="G744" s="5" t="str">
        <f>'Cleaned Data'!C744</f>
        <v>SASSA - Grant Application</v>
      </c>
      <c r="H744" s="5" t="str">
        <f t="shared" si="81"/>
        <v xml:space="preserve"> Grant Application</v>
      </c>
      <c r="I744" s="5" t="str">
        <f t="shared" si="82"/>
        <v>Sebokeng</v>
      </c>
      <c r="J744" s="5" t="str">
        <f>'Cleaned Data'!D744</f>
        <v>Sebokeng Sassa Office</v>
      </c>
      <c r="K744" s="5" t="str">
        <f>'Cleaned Data'!E744</f>
        <v>Nokuthula Mokgadi</v>
      </c>
      <c r="L744" s="6">
        <f>'Cleaned Data'!F744</f>
        <v>5410000000000</v>
      </c>
      <c r="M744" s="4">
        <f>'Cleaned Data'!G744</f>
        <v>19915</v>
      </c>
      <c r="N744" s="5" t="str">
        <f>'Cleaned Data'!H744</f>
        <v>Female</v>
      </c>
      <c r="O744" s="8" t="str">
        <f>'Cleaned Data'!I744</f>
        <v>078 852 1101</v>
      </c>
      <c r="P744" s="5" t="str">
        <f>'Cleaned Data'!J744</f>
        <v>Ward 23</v>
      </c>
      <c r="Q744" s="5" t="str">
        <f t="shared" si="83"/>
        <v>Formal Settlement</v>
      </c>
      <c r="R744" s="5" t="str">
        <f>'Cleaned Data'!K744</f>
        <v>Older Person's Grant</v>
      </c>
      <c r="S744" s="5" t="str">
        <f>'Cleaned Data'!L744</f>
        <v>Complete</v>
      </c>
      <c r="T744" s="5" t="str">
        <f>'Cleaned Data'!M744</f>
        <v>Captured</v>
      </c>
      <c r="U744" s="5" t="str">
        <f>'Cleaned Data'!N744</f>
        <v>Q115</v>
      </c>
      <c r="V744" s="5" t="str">
        <f>'Cleaned Data'!O744</f>
        <v>Busisiwe Swart</v>
      </c>
      <c r="W744" s="4" t="str">
        <f>'Cleaned Data'!P744</f>
        <v>None</v>
      </c>
      <c r="X744" s="5" t="str">
        <f>'Cleaned Data'!Q744</f>
        <v>Incorrect ID Number Provided Initially, Corrected</v>
      </c>
    </row>
    <row r="745" spans="1:24" x14ac:dyDescent="0.3">
      <c r="A745" s="5" t="str">
        <f>'Cleaned Data'!A745</f>
        <v>SASSA-000317</v>
      </c>
      <c r="B745" s="4">
        <f>'Cleaned Data'!B745</f>
        <v>46036</v>
      </c>
      <c r="C745" s="6">
        <f t="shared" si="77"/>
        <v>14</v>
      </c>
      <c r="D745" s="6">
        <f t="shared" si="78"/>
        <v>1</v>
      </c>
      <c r="E745" s="6">
        <f t="shared" si="79"/>
        <v>2026</v>
      </c>
      <c r="F745" s="5" t="str">
        <f t="shared" si="80"/>
        <v>SASSA</v>
      </c>
      <c r="G745" s="5" t="str">
        <f>'Cleaned Data'!C745</f>
        <v>SASSA - Grant Status Enquiry</v>
      </c>
      <c r="H745" s="5" t="str">
        <f t="shared" si="81"/>
        <v xml:space="preserve"> Grant Status Enquiry</v>
      </c>
      <c r="I745" s="5" t="str">
        <f t="shared" si="82"/>
        <v>Meyerton</v>
      </c>
      <c r="J745" s="5" t="str">
        <f>'Cleaned Data'!D745</f>
        <v>Meyerton Municipal Office</v>
      </c>
      <c r="K745" s="5" t="str">
        <f>'Cleaned Data'!E745</f>
        <v>Refilwe Kruger</v>
      </c>
      <c r="L745" s="6" t="str">
        <f>'Cleaned Data'!F745</f>
        <v>None</v>
      </c>
      <c r="M745" s="4">
        <f>'Cleaned Data'!G745</f>
        <v>19232</v>
      </c>
      <c r="N745" s="5" t="str">
        <f>'Cleaned Data'!H745</f>
        <v>Male</v>
      </c>
      <c r="O745" s="8" t="str">
        <f>'Cleaned Data'!I745</f>
        <v>None</v>
      </c>
      <c r="P745" s="5" t="str">
        <f>'Cleaned Data'!J745</f>
        <v>Ward 16</v>
      </c>
      <c r="Q745" s="5" t="str">
        <f t="shared" si="83"/>
        <v>Formal Settlement</v>
      </c>
      <c r="R745" s="5" t="str">
        <f>'Cleaned Data'!K745</f>
        <v>None</v>
      </c>
      <c r="S745" s="5" t="str">
        <f>'Cleaned Data'!L745</f>
        <v>Pending Verification</v>
      </c>
      <c r="T745" s="5" t="str">
        <f>'Cleaned Data'!M745</f>
        <v>Captured</v>
      </c>
      <c r="U745" s="5" t="str">
        <f>'Cleaned Data'!N745</f>
        <v>Q233</v>
      </c>
      <c r="V745" s="5" t="str">
        <f>'Cleaned Data'!O745</f>
        <v>Zanele Mahlangu</v>
      </c>
      <c r="W745" s="4" t="str">
        <f>'Cleaned Data'!P745</f>
        <v>None</v>
      </c>
      <c r="X745" s="5" t="str">
        <f>'Cleaned Data'!Q745</f>
        <v>Follow-Up Call Required To Confirm Banking Details</v>
      </c>
    </row>
    <row r="746" spans="1:24" x14ac:dyDescent="0.3">
      <c r="A746" s="5" t="str">
        <f>'Cleaned Data'!A746</f>
        <v>SASSA-000269</v>
      </c>
      <c r="B746" s="4">
        <f>'Cleaned Data'!B746</f>
        <v>46016</v>
      </c>
      <c r="C746" s="6">
        <f t="shared" si="77"/>
        <v>25</v>
      </c>
      <c r="D746" s="6">
        <f t="shared" si="78"/>
        <v>12</v>
      </c>
      <c r="E746" s="6">
        <f t="shared" si="79"/>
        <v>2025</v>
      </c>
      <c r="F746" s="5" t="str">
        <f t="shared" si="80"/>
        <v>SASSA</v>
      </c>
      <c r="G746" s="5" t="str">
        <f>'Cleaned Data'!C746</f>
        <v>SASSA - Grant Status Enquiry</v>
      </c>
      <c r="H746" s="5" t="str">
        <f t="shared" si="81"/>
        <v xml:space="preserve"> Grant Status Enquiry</v>
      </c>
      <c r="I746" s="5" t="str">
        <f t="shared" si="82"/>
        <v>Emfuleni</v>
      </c>
      <c r="J746" s="5" t="str">
        <f>'Cleaned Data'!D746</f>
        <v>Emfuleni Municipal Office</v>
      </c>
      <c r="K746" s="5" t="str">
        <f>'Cleaned Data'!E746</f>
        <v>Tumelo Mokgadi</v>
      </c>
      <c r="L746" s="6">
        <f>'Cleaned Data'!F746</f>
        <v>7110000000000</v>
      </c>
      <c r="M746" s="4">
        <f>'Cleaned Data'!G746</f>
        <v>26220</v>
      </c>
      <c r="N746" s="5" t="str">
        <f>'Cleaned Data'!H746</f>
        <v>Female</v>
      </c>
      <c r="O746" s="8" t="str">
        <f>'Cleaned Data'!I746</f>
        <v>079 752 3695</v>
      </c>
      <c r="P746" s="5" t="str">
        <f>'Cleaned Data'!J746</f>
        <v>Ward 23</v>
      </c>
      <c r="Q746" s="5" t="str">
        <f t="shared" si="83"/>
        <v>Formal Settlement</v>
      </c>
      <c r="R746" s="5" t="str">
        <f>'Cleaned Data'!K746</f>
        <v>Older Persons Grant</v>
      </c>
      <c r="S746" s="5" t="str">
        <f>'Cleaned Data'!L746</f>
        <v>Pending Verification</v>
      </c>
      <c r="T746" s="5" t="str">
        <f>'Cleaned Data'!M746</f>
        <v>Pending</v>
      </c>
      <c r="U746" s="5" t="str">
        <f>'Cleaned Data'!N746</f>
        <v>Q089</v>
      </c>
      <c r="V746" s="5" t="str">
        <f>'Cleaned Data'!O746</f>
        <v>Werner Meyer</v>
      </c>
      <c r="W746" s="4">
        <f>'Cleaned Data'!P746</f>
        <v>46045</v>
      </c>
      <c r="X746" s="5" t="str">
        <f>'Cleaned Data'!Q746</f>
        <v>Elderly Applicant Assisted Due To Mobility Issues</v>
      </c>
    </row>
    <row r="747" spans="1:24" x14ac:dyDescent="0.3">
      <c r="A747" s="5" t="str">
        <f>'Cleaned Data'!A747</f>
        <v>DHA-000039</v>
      </c>
      <c r="B747" s="4">
        <f>'Cleaned Data'!B747</f>
        <v>46105</v>
      </c>
      <c r="C747" s="6">
        <f t="shared" si="77"/>
        <v>24</v>
      </c>
      <c r="D747" s="6">
        <f t="shared" si="78"/>
        <v>3</v>
      </c>
      <c r="E747" s="6">
        <f t="shared" si="79"/>
        <v>2026</v>
      </c>
      <c r="F747" s="5" t="str">
        <f t="shared" si="80"/>
        <v>Home Affairs</v>
      </c>
      <c r="G747" s="5" t="str">
        <f>'Cleaned Data'!C747</f>
        <v>Home Affairs - ID Application</v>
      </c>
      <c r="H747" s="5" t="str">
        <f t="shared" si="81"/>
        <v xml:space="preserve"> ID Application</v>
      </c>
      <c r="I747" s="5" t="str">
        <f t="shared" si="82"/>
        <v>Meyerton</v>
      </c>
      <c r="J747" s="5" t="str">
        <f>'Cleaned Data'!D747</f>
        <v>Meyerton Municipal Office</v>
      </c>
      <c r="K747" s="5" t="str">
        <f>'Cleaned Data'!E747</f>
        <v>Lindiwe Kruger</v>
      </c>
      <c r="L747" s="6">
        <f>'Cleaned Data'!F747</f>
        <v>610000000000</v>
      </c>
      <c r="M747" s="4">
        <f>'Cleaned Data'!G747</f>
        <v>39012</v>
      </c>
      <c r="N747" s="5" t="str">
        <f>'Cleaned Data'!H747</f>
        <v>Female</v>
      </c>
      <c r="O747" s="8" t="str">
        <f>'Cleaned Data'!I747</f>
        <v>083 184 9191</v>
      </c>
      <c r="P747" s="5" t="str">
        <f>'Cleaned Data'!J747</f>
        <v>Ward 21</v>
      </c>
      <c r="Q747" s="5" t="str">
        <f t="shared" si="83"/>
        <v>Formal Settlement</v>
      </c>
      <c r="R747" s="5" t="str">
        <f>'Cleaned Data'!K747</f>
        <v>None</v>
      </c>
      <c r="S747" s="5" t="str">
        <f>'Cleaned Data'!L747</f>
        <v>Awaiting Home Affairs Confirmation</v>
      </c>
      <c r="T747" s="5" t="str">
        <f>'Cleaned Data'!M747</f>
        <v>Resolved</v>
      </c>
      <c r="U747" s="5" t="str">
        <f>'Cleaned Data'!N747</f>
        <v>Q165</v>
      </c>
      <c r="V747" s="5" t="str">
        <f>'Cleaned Data'!O747</f>
        <v>Marius Meyer</v>
      </c>
      <c r="W747" s="4">
        <f>'Cleaned Data'!P747</f>
        <v>46124</v>
      </c>
      <c r="X747" s="5" t="str">
        <f>'Cleaned Data'!Q747</f>
        <v>Client To Return With Proof Of Residence</v>
      </c>
    </row>
    <row r="748" spans="1:24" x14ac:dyDescent="0.3">
      <c r="A748" s="5" t="str">
        <f>'Cleaned Data'!A748</f>
        <v>MUN-000153</v>
      </c>
      <c r="B748" s="4">
        <f>'Cleaned Data'!B748</f>
        <v>46120</v>
      </c>
      <c r="C748" s="6">
        <f t="shared" si="77"/>
        <v>8</v>
      </c>
      <c r="D748" s="6">
        <f t="shared" si="78"/>
        <v>4</v>
      </c>
      <c r="E748" s="6">
        <f t="shared" si="79"/>
        <v>2026</v>
      </c>
      <c r="F748" s="5" t="str">
        <f t="shared" si="80"/>
        <v>Municipal</v>
      </c>
      <c r="G748" s="5" t="str">
        <f>'Cleaned Data'!C748</f>
        <v>Municipal - Account Query</v>
      </c>
      <c r="H748" s="5" t="str">
        <f t="shared" si="81"/>
        <v xml:space="preserve"> Account Query</v>
      </c>
      <c r="I748" s="5" t="str">
        <f t="shared" si="82"/>
        <v>Emfuleni</v>
      </c>
      <c r="J748" s="5" t="str">
        <f>'Cleaned Data'!D748</f>
        <v>Emfuleni Municipal Office</v>
      </c>
      <c r="K748" s="5" t="str">
        <f>'Cleaned Data'!E748</f>
        <v>Johannes Steyn</v>
      </c>
      <c r="L748" s="6">
        <f>'Cleaned Data'!F748</f>
        <v>7500000000000</v>
      </c>
      <c r="M748" s="4" t="str">
        <f>'Cleaned Data'!G748</f>
        <v>None</v>
      </c>
      <c r="N748" s="5" t="str">
        <f>'Cleaned Data'!H748</f>
        <v>Male</v>
      </c>
      <c r="O748" s="8" t="str">
        <f>'Cleaned Data'!I748</f>
        <v>061 361 6134</v>
      </c>
      <c r="P748" s="5" t="str">
        <f>'Cleaned Data'!J748</f>
        <v>Ward 22</v>
      </c>
      <c r="Q748" s="5" t="str">
        <f t="shared" si="83"/>
        <v>Formal Settlement</v>
      </c>
      <c r="R748" s="5" t="str">
        <f>'Cleaned Data'!K748</f>
        <v>None</v>
      </c>
      <c r="S748" s="5" t="str">
        <f>'Cleaned Data'!L748</f>
        <v>Incomplete - Missing ID Copy</v>
      </c>
      <c r="T748" s="5" t="str">
        <f>'Cleaned Data'!M748</f>
        <v>Captured</v>
      </c>
      <c r="U748" s="5" t="str">
        <f>'Cleaned Data'!N748</f>
        <v>None</v>
      </c>
      <c r="V748" s="5" t="str">
        <f>'Cleaned Data'!O748</f>
        <v>Zanele Coetzee</v>
      </c>
      <c r="W748" s="4">
        <f>'Cleaned Data'!P748</f>
        <v>46124</v>
      </c>
      <c r="X748" s="5" t="str">
        <f>'Cleaned Data'!Q748</f>
        <v>Applicant Referred To Social Worker</v>
      </c>
    </row>
    <row r="749" spans="1:24" x14ac:dyDescent="0.3">
      <c r="A749" s="5" t="str">
        <f>'Cleaned Data'!A749</f>
        <v>DHA-000080</v>
      </c>
      <c r="B749" s="4">
        <f>'Cleaned Data'!B749</f>
        <v>46097</v>
      </c>
      <c r="C749" s="6">
        <f t="shared" si="77"/>
        <v>16</v>
      </c>
      <c r="D749" s="6">
        <f t="shared" si="78"/>
        <v>3</v>
      </c>
      <c r="E749" s="6">
        <f t="shared" si="79"/>
        <v>2026</v>
      </c>
      <c r="F749" s="5" t="str">
        <f t="shared" si="80"/>
        <v>Home Affairs</v>
      </c>
      <c r="G749" s="5" t="str">
        <f>'Cleaned Data'!C749</f>
        <v>Home Affairs - ID Application</v>
      </c>
      <c r="H749" s="5" t="str">
        <f t="shared" si="81"/>
        <v xml:space="preserve"> ID Application</v>
      </c>
      <c r="I749" s="5" t="str">
        <f t="shared" si="82"/>
        <v>Sebokeng</v>
      </c>
      <c r="J749" s="5" t="str">
        <f>'Cleaned Data'!D749</f>
        <v>Sebokeng Sassa Office</v>
      </c>
      <c r="K749" s="5" t="str">
        <f>'Cleaned Data'!E749</f>
        <v>Tumelo Sithole</v>
      </c>
      <c r="L749" s="6">
        <f>'Cleaned Data'!F749</f>
        <v>206000000000</v>
      </c>
      <c r="M749" s="4">
        <f>'Cleaned Data'!G749</f>
        <v>37416</v>
      </c>
      <c r="N749" s="5" t="str">
        <f>'Cleaned Data'!H749</f>
        <v>Female</v>
      </c>
      <c r="O749" s="8" t="str">
        <f>'Cleaned Data'!I749</f>
        <v>072 530 6895</v>
      </c>
      <c r="P749" s="5" t="str">
        <f>'Cleaned Data'!J749</f>
        <v>Ward 13</v>
      </c>
      <c r="Q749" s="5" t="str">
        <f t="shared" si="83"/>
        <v>Formal Settlement</v>
      </c>
      <c r="R749" s="5" t="str">
        <f>'Cleaned Data'!K749</f>
        <v>None</v>
      </c>
      <c r="S749" s="5" t="str">
        <f>'Cleaned Data'!L749</f>
        <v>Approved</v>
      </c>
      <c r="T749" s="5" t="str">
        <f>'Cleaned Data'!M749</f>
        <v>Captured</v>
      </c>
      <c r="U749" s="5" t="str">
        <f>'Cleaned Data'!N749</f>
        <v>Q093</v>
      </c>
      <c r="V749" s="5" t="str">
        <f>'Cleaned Data'!O749</f>
        <v>Lerato Radebe</v>
      </c>
      <c r="W749" s="4" t="str">
        <f>'Cleaned Data'!P749</f>
        <v>None</v>
      </c>
      <c r="X749" s="5" t="str">
        <f>'Cleaned Data'!Q749</f>
        <v>Applicant Referred To Social Worker</v>
      </c>
    </row>
    <row r="750" spans="1:24" x14ac:dyDescent="0.3">
      <c r="A750" s="5" t="str">
        <f>'Cleaned Data'!A750</f>
        <v>SASSA-000430</v>
      </c>
      <c r="B750" s="4">
        <f>'Cleaned Data'!B750</f>
        <v>46137</v>
      </c>
      <c r="C750" s="6">
        <f t="shared" si="77"/>
        <v>25</v>
      </c>
      <c r="D750" s="6">
        <f t="shared" si="78"/>
        <v>4</v>
      </c>
      <c r="E750" s="6">
        <f t="shared" si="79"/>
        <v>2026</v>
      </c>
      <c r="F750" s="5" t="str">
        <f t="shared" si="80"/>
        <v>SASSA</v>
      </c>
      <c r="G750" s="5" t="str">
        <f>'Cleaned Data'!C750</f>
        <v>SASSA - Grant Status Enquiry</v>
      </c>
      <c r="H750" s="5" t="str">
        <f t="shared" si="81"/>
        <v xml:space="preserve"> Grant Status Enquiry</v>
      </c>
      <c r="I750" s="5" t="str">
        <f t="shared" si="82"/>
        <v>Sebokeng</v>
      </c>
      <c r="J750" s="5" t="str">
        <f>'Cleaned Data'!D750</f>
        <v>Sebokeng Sassa Office</v>
      </c>
      <c r="K750" s="5" t="str">
        <f>'Cleaned Data'!E750</f>
        <v>Marie Nkosi</v>
      </c>
      <c r="L750" s="6" t="str">
        <f>'Cleaned Data'!F750</f>
        <v>None</v>
      </c>
      <c r="M750" s="4">
        <f>'Cleaned Data'!G750</f>
        <v>19433</v>
      </c>
      <c r="N750" s="5" t="str">
        <f>'Cleaned Data'!H750</f>
        <v>Female</v>
      </c>
      <c r="O750" s="8" t="str">
        <f>'Cleaned Data'!I750</f>
        <v>081 125 8228</v>
      </c>
      <c r="P750" s="5" t="str">
        <f>'Cleaned Data'!J750</f>
        <v>Ward 9</v>
      </c>
      <c r="Q750" s="5" t="str">
        <f t="shared" si="83"/>
        <v>Formal Settlement</v>
      </c>
      <c r="R750" s="5" t="str">
        <f>'Cleaned Data'!K750</f>
        <v>Older Person's Grant</v>
      </c>
      <c r="S750" s="5" t="str">
        <f>'Cleaned Data'!L750</f>
        <v>None</v>
      </c>
      <c r="T750" s="5" t="str">
        <f>'Cleaned Data'!M750</f>
        <v>None</v>
      </c>
      <c r="U750" s="5" t="str">
        <f>'Cleaned Data'!N750</f>
        <v>Q098</v>
      </c>
      <c r="V750" s="5" t="str">
        <f>'Cleaned Data'!O750</f>
        <v>Zanele Nel</v>
      </c>
      <c r="W750" s="4" t="str">
        <f>'Cleaned Data'!P750</f>
        <v>None</v>
      </c>
      <c r="X750" s="5" t="str">
        <f>'Cleaned Data'!Q750</f>
        <v>Grant Payment Query - Referred To Sassa Call Centre</v>
      </c>
    </row>
    <row r="751" spans="1:24" x14ac:dyDescent="0.3">
      <c r="A751" s="5" t="str">
        <f>'Cleaned Data'!A751</f>
        <v>MUN-000242</v>
      </c>
      <c r="B751" s="4">
        <f>'Cleaned Data'!B751</f>
        <v>46263</v>
      </c>
      <c r="C751" s="6">
        <f t="shared" si="77"/>
        <v>29</v>
      </c>
      <c r="D751" s="6">
        <f t="shared" si="78"/>
        <v>8</v>
      </c>
      <c r="E751" s="6">
        <f t="shared" si="79"/>
        <v>2026</v>
      </c>
      <c r="F751" s="5" t="str">
        <f t="shared" si="80"/>
        <v>Municipal</v>
      </c>
      <c r="G751" s="5" t="str">
        <f>'Cleaned Data'!C751</f>
        <v>Municipal - Account Query</v>
      </c>
      <c r="H751" s="5" t="str">
        <f t="shared" si="81"/>
        <v xml:space="preserve"> Account Query</v>
      </c>
      <c r="I751" s="5" t="str">
        <f t="shared" si="82"/>
        <v>Emfuleni</v>
      </c>
      <c r="J751" s="5" t="str">
        <f>'Cleaned Data'!D751</f>
        <v>Emfuleni Municipal Office</v>
      </c>
      <c r="K751" s="5" t="str">
        <f>'Cleaned Data'!E751</f>
        <v>Refilwe Steyn</v>
      </c>
      <c r="L751" s="6">
        <f>'Cleaned Data'!F751</f>
        <v>8700000000000</v>
      </c>
      <c r="M751" s="4">
        <f>'Cleaned Data'!G751</f>
        <v>31830</v>
      </c>
      <c r="N751" s="5" t="str">
        <f>'Cleaned Data'!H751</f>
        <v>Female</v>
      </c>
      <c r="O751" s="8" t="str">
        <f>'Cleaned Data'!I751</f>
        <v>078 526 0485</v>
      </c>
      <c r="P751" s="5" t="str">
        <f>'Cleaned Data'!J751</f>
        <v>Ward 4</v>
      </c>
      <c r="Q751" s="5" t="str">
        <f t="shared" si="83"/>
        <v>Formal Settlement</v>
      </c>
      <c r="R751" s="5" t="str">
        <f>'Cleaned Data'!K751</f>
        <v>None</v>
      </c>
      <c r="S751" s="5" t="str">
        <f>'Cleaned Data'!L751</f>
        <v>Incomplete - Missing ID Copy</v>
      </c>
      <c r="T751" s="5" t="str">
        <f>'Cleaned Data'!M751</f>
        <v>Pending</v>
      </c>
      <c r="U751" s="5" t="str">
        <f>'Cleaned Data'!N751</f>
        <v>None</v>
      </c>
      <c r="V751" s="5" t="str">
        <f>'Cleaned Data'!O751</f>
        <v>Zanele Swart</v>
      </c>
      <c r="W751" s="4">
        <f>'Cleaned Data'!P751</f>
        <v>46270</v>
      </c>
      <c r="X751" s="5" t="str">
        <f>'Cleaned Data'!Q751</f>
        <v>Urgent Case - Fast-Tracked Per Supervisor Approval</v>
      </c>
    </row>
    <row r="752" spans="1:24" x14ac:dyDescent="0.3">
      <c r="A752" s="5" t="str">
        <f>'Cleaned Data'!A752</f>
        <v>CLN-000390</v>
      </c>
      <c r="B752" s="4" t="str">
        <f>'Cleaned Data'!B752</f>
        <v>None</v>
      </c>
      <c r="C752" s="6" t="str">
        <f t="shared" si="77"/>
        <v>None</v>
      </c>
      <c r="D752" s="6" t="str">
        <f t="shared" si="78"/>
        <v>None</v>
      </c>
      <c r="E752" s="6" t="str">
        <f t="shared" si="79"/>
        <v>None</v>
      </c>
      <c r="F752" s="5" t="str">
        <f t="shared" si="80"/>
        <v>Clinic</v>
      </c>
      <c r="G752" s="5" t="str">
        <f>'Cleaned Data'!C752</f>
        <v>Clinic - Immunisation</v>
      </c>
      <c r="H752" s="5" t="str">
        <f t="shared" si="81"/>
        <v xml:space="preserve"> Immunisation</v>
      </c>
      <c r="I752" s="5" t="str">
        <f t="shared" si="82"/>
        <v>Vereeniging</v>
      </c>
      <c r="J752" s="5" t="str">
        <f>'Cleaned Data'!D752</f>
        <v>Vereeniging Home Affairs</v>
      </c>
      <c r="K752" s="5" t="str">
        <f>'Cleaned Data'!E752</f>
        <v>Dorah Mahlangu</v>
      </c>
      <c r="L752" s="6">
        <f>'Cleaned Data'!F752</f>
        <v>2300000000000</v>
      </c>
      <c r="M752" s="4">
        <f>'Cleaned Data'!G752</f>
        <v>45042</v>
      </c>
      <c r="N752" s="5" t="str">
        <f>'Cleaned Data'!H752</f>
        <v>Female</v>
      </c>
      <c r="O752" s="8" t="str">
        <f>'Cleaned Data'!I752</f>
        <v>070 732 2745</v>
      </c>
      <c r="P752" s="5" t="str">
        <f>'Cleaned Data'!J752</f>
        <v>Ward 15</v>
      </c>
      <c r="Q752" s="5" t="str">
        <f t="shared" si="83"/>
        <v>Formal Settlement</v>
      </c>
      <c r="R752" s="5" t="str">
        <f>'Cleaned Data'!K752</f>
        <v>None</v>
      </c>
      <c r="S752" s="5" t="str">
        <f>'Cleaned Data'!L752</f>
        <v>Pending Verification</v>
      </c>
      <c r="T752" s="5" t="str">
        <f>'Cleaned Data'!M752</f>
        <v>Captured</v>
      </c>
      <c r="U752" s="5" t="str">
        <f>'Cleaned Data'!N752</f>
        <v>Q291</v>
      </c>
      <c r="V752" s="5" t="str">
        <f>'Cleaned Data'!O752</f>
        <v>Chris Radebe</v>
      </c>
      <c r="W752" s="4">
        <f>'Cleaned Data'!P752</f>
        <v>46303</v>
      </c>
      <c r="X752" s="5" t="str">
        <f>'Cleaned Data'!Q752</f>
        <v>Elderly Applicant Assisted Due To Mobility Issues</v>
      </c>
    </row>
    <row r="753" spans="1:24" x14ac:dyDescent="0.3">
      <c r="A753" s="5" t="str">
        <f>'Cleaned Data'!A753</f>
        <v>MUN-000346</v>
      </c>
      <c r="B753" s="4" t="str">
        <f>'Cleaned Data'!B753</f>
        <v>None</v>
      </c>
      <c r="C753" s="6" t="str">
        <f t="shared" si="77"/>
        <v>None</v>
      </c>
      <c r="D753" s="6" t="str">
        <f t="shared" si="78"/>
        <v>None</v>
      </c>
      <c r="E753" s="6" t="str">
        <f t="shared" si="79"/>
        <v>None</v>
      </c>
      <c r="F753" s="5" t="str">
        <f t="shared" si="80"/>
        <v>Municipal</v>
      </c>
      <c r="G753" s="5" t="str">
        <f>'Cleaned Data'!C753</f>
        <v>Municipal - Account Query</v>
      </c>
      <c r="H753" s="5" t="str">
        <f t="shared" si="81"/>
        <v xml:space="preserve"> Account Query</v>
      </c>
      <c r="I753" s="5" t="str">
        <f t="shared" si="82"/>
        <v>Sharpeville</v>
      </c>
      <c r="J753" s="5" t="str">
        <f>'Cleaned Data'!D753</f>
        <v>Sharpeville Clinic</v>
      </c>
      <c r="K753" s="5" t="str">
        <f>'Cleaned Data'!E753</f>
        <v>Sizwe Khumalo</v>
      </c>
      <c r="L753" s="6" t="str">
        <f>'Cleaned Data'!F753</f>
        <v>ID not provided</v>
      </c>
      <c r="M753" s="4">
        <f>'Cleaned Data'!G753</f>
        <v>26170</v>
      </c>
      <c r="N753" s="5" t="str">
        <f>'Cleaned Data'!H753</f>
        <v>Female</v>
      </c>
      <c r="O753" s="8" t="str">
        <f>'Cleaned Data'!I753</f>
        <v>064 752 9091</v>
      </c>
      <c r="P753" s="5" t="str">
        <f>'Cleaned Data'!J753</f>
        <v>Ward 16</v>
      </c>
      <c r="Q753" s="5" t="str">
        <f t="shared" si="83"/>
        <v>Formal Settlement</v>
      </c>
      <c r="R753" s="5" t="str">
        <f>'Cleaned Data'!K753</f>
        <v>None</v>
      </c>
      <c r="S753" s="5" t="str">
        <f>'Cleaned Data'!L753</f>
        <v>Approved</v>
      </c>
      <c r="T753" s="5" t="str">
        <f>'Cleaned Data'!M753</f>
        <v>Pending</v>
      </c>
      <c r="U753" s="5" t="str">
        <f>'Cleaned Data'!N753</f>
        <v>Q028</v>
      </c>
      <c r="V753" s="5" t="str">
        <f>'Cleaned Data'!O753</f>
        <v>Andries Khumalo</v>
      </c>
      <c r="W753" s="4" t="str">
        <f>'Cleaned Data'!P753</f>
        <v>None</v>
      </c>
      <c r="X753" s="5" t="str">
        <f>'Cleaned Data'!Q753</f>
        <v>Grant Payment Query - Referred To Sassa Call Centre</v>
      </c>
    </row>
    <row r="754" spans="1:24" x14ac:dyDescent="0.3">
      <c r="A754" s="5" t="str">
        <f>'Cleaned Data'!A754</f>
        <v>SASSA-000175</v>
      </c>
      <c r="B754" s="4">
        <f>'Cleaned Data'!B754</f>
        <v>46186</v>
      </c>
      <c r="C754" s="6">
        <f t="shared" si="77"/>
        <v>13</v>
      </c>
      <c r="D754" s="6">
        <f t="shared" si="78"/>
        <v>6</v>
      </c>
      <c r="E754" s="6">
        <f t="shared" si="79"/>
        <v>2026</v>
      </c>
      <c r="F754" s="5" t="str">
        <f t="shared" si="80"/>
        <v>SASSA</v>
      </c>
      <c r="G754" s="5" t="str">
        <f>'Cleaned Data'!C754</f>
        <v>SASSA - Grant Application</v>
      </c>
      <c r="H754" s="5" t="str">
        <f t="shared" si="81"/>
        <v xml:space="preserve"> Grant Application</v>
      </c>
      <c r="I754" s="5" t="str">
        <f t="shared" si="82"/>
        <v>Boipatong</v>
      </c>
      <c r="J754" s="5" t="str">
        <f>'Cleaned Data'!D754</f>
        <v>Boipatong Clinic</v>
      </c>
      <c r="K754" s="5" t="str">
        <f>'Cleaned Data'!E754</f>
        <v>Nomvula Steyn</v>
      </c>
      <c r="L754" s="6">
        <f>'Cleaned Data'!F754</f>
        <v>6010000000000</v>
      </c>
      <c r="M754" s="4">
        <f>'Cleaned Data'!G754</f>
        <v>22075</v>
      </c>
      <c r="N754" s="5" t="str">
        <f>'Cleaned Data'!H754</f>
        <v>Female</v>
      </c>
      <c r="O754" s="8" t="str">
        <f>'Cleaned Data'!I754</f>
        <v>None</v>
      </c>
      <c r="P754" s="5" t="str">
        <f>'Cleaned Data'!J754</f>
        <v>Ward 5</v>
      </c>
      <c r="Q754" s="5" t="str">
        <f t="shared" si="83"/>
        <v>Formal Settlement</v>
      </c>
      <c r="R754" s="5" t="str">
        <f>'Cleaned Data'!K754</f>
        <v>Child Support Grant</v>
      </c>
      <c r="S754" s="5" t="str">
        <f>'Cleaned Data'!L754</f>
        <v>None</v>
      </c>
      <c r="T754" s="5" t="str">
        <f>'Cleaned Data'!M754</f>
        <v>Captured</v>
      </c>
      <c r="U754" s="5" t="str">
        <f>'Cleaned Data'!N754</f>
        <v>None</v>
      </c>
      <c r="V754" s="5" t="str">
        <f>'Cleaned Data'!O754</f>
        <v>Andries Mahlangu</v>
      </c>
      <c r="W754" s="4" t="str">
        <f>'Cleaned Data'!P754</f>
        <v>None</v>
      </c>
      <c r="X754" s="5" t="str">
        <f>'Cleaned Data'!Q754</f>
        <v>Applicant Is A Minor, Guardian Present And Documented</v>
      </c>
    </row>
    <row r="755" spans="1:24" x14ac:dyDescent="0.3">
      <c r="A755" s="5" t="str">
        <f>'Cleaned Data'!A755</f>
        <v>CLN-000965</v>
      </c>
      <c r="B755" s="4">
        <f>'Cleaned Data'!B755</f>
        <v>46025</v>
      </c>
      <c r="C755" s="6">
        <f t="shared" si="77"/>
        <v>3</v>
      </c>
      <c r="D755" s="6">
        <f t="shared" si="78"/>
        <v>1</v>
      </c>
      <c r="E755" s="6">
        <f t="shared" si="79"/>
        <v>2026</v>
      </c>
      <c r="F755" s="5" t="str">
        <f t="shared" si="80"/>
        <v>Clinic</v>
      </c>
      <c r="G755" s="5" t="str">
        <f>'Cleaned Data'!C755</f>
        <v>Clinic - General Consultation</v>
      </c>
      <c r="H755" s="5" t="str">
        <f t="shared" si="81"/>
        <v xml:space="preserve"> General Consultation</v>
      </c>
      <c r="I755" s="5" t="str">
        <f t="shared" si="82"/>
        <v>Sebokeng</v>
      </c>
      <c r="J755" s="5" t="str">
        <f>'Cleaned Data'!D755</f>
        <v>Sebokeng Sassa Office</v>
      </c>
      <c r="K755" s="5" t="str">
        <f>'Cleaned Data'!E755</f>
        <v>Refilwe Mokgadi</v>
      </c>
      <c r="L755" s="6">
        <f>'Cleaned Data'!F755</f>
        <v>4710000000000</v>
      </c>
      <c r="M755" s="4">
        <f>'Cleaned Data'!G755</f>
        <v>17415</v>
      </c>
      <c r="N755" s="5" t="str">
        <f>'Cleaned Data'!H755</f>
        <v>None</v>
      </c>
      <c r="O755" s="8" t="str">
        <f>'Cleaned Data'!I755</f>
        <v>081 642 8060</v>
      </c>
      <c r="P755" s="5" t="str">
        <f>'Cleaned Data'!J755</f>
        <v>Ward 19</v>
      </c>
      <c r="Q755" s="5" t="str">
        <f t="shared" si="83"/>
        <v>Formal Settlement</v>
      </c>
      <c r="R755" s="5" t="str">
        <f>'Cleaned Data'!K755</f>
        <v>None</v>
      </c>
      <c r="S755" s="5" t="str">
        <f>'Cleaned Data'!L755</f>
        <v>Rejected</v>
      </c>
      <c r="T755" s="5" t="str">
        <f>'Cleaned Data'!M755</f>
        <v>Re-opened</v>
      </c>
      <c r="U755" s="5" t="str">
        <f>'Cleaned Data'!N755</f>
        <v>Q139</v>
      </c>
      <c r="V755" s="5" t="str">
        <f>'Cleaned Data'!O755</f>
        <v>Busisiwe Mahlangu</v>
      </c>
      <c r="W755" s="4" t="str">
        <f>'Cleaned Data'!P755</f>
        <v>None</v>
      </c>
      <c r="X755" s="5" t="str">
        <f>'Cleaned Data'!Q755</f>
        <v>Incorrect ID Number Provided Initially, Corrected</v>
      </c>
    </row>
    <row r="756" spans="1:24" x14ac:dyDescent="0.3">
      <c r="A756" s="5" t="str">
        <f>'Cleaned Data'!A756</f>
        <v>CLN-000507</v>
      </c>
      <c r="B756" s="4">
        <f>'Cleaned Data'!B756</f>
        <v>46054</v>
      </c>
      <c r="C756" s="6">
        <f t="shared" si="77"/>
        <v>1</v>
      </c>
      <c r="D756" s="6">
        <f t="shared" si="78"/>
        <v>2</v>
      </c>
      <c r="E756" s="6">
        <f t="shared" si="79"/>
        <v>2026</v>
      </c>
      <c r="F756" s="5" t="str">
        <f t="shared" si="80"/>
        <v>Clinic</v>
      </c>
      <c r="G756" s="5" t="str">
        <f>'Cleaned Data'!C756</f>
        <v>Clinic - General Consultation</v>
      </c>
      <c r="H756" s="5" t="str">
        <f t="shared" si="81"/>
        <v xml:space="preserve"> General Consultation</v>
      </c>
      <c r="I756" s="5" t="str">
        <f t="shared" si="82"/>
        <v>Sharpeville</v>
      </c>
      <c r="J756" s="5" t="str">
        <f>'Cleaned Data'!D756</f>
        <v>Sharpeville Clinic</v>
      </c>
      <c r="K756" s="5" t="str">
        <f>'Cleaned Data'!E756</f>
        <v>Sizwe Fourie</v>
      </c>
      <c r="L756" s="6">
        <f>'Cleaned Data'!F756</f>
        <v>309000000000</v>
      </c>
      <c r="M756" s="4">
        <f>'Cleaned Data'!G756</f>
        <v>37878</v>
      </c>
      <c r="N756" s="5" t="str">
        <f>'Cleaned Data'!H756</f>
        <v>Female</v>
      </c>
      <c r="O756" s="8" t="str">
        <f>'Cleaned Data'!I756</f>
        <v>080 875 4057</v>
      </c>
      <c r="P756" s="5" t="str">
        <f>'Cleaned Data'!J756</f>
        <v>Ward 17</v>
      </c>
      <c r="Q756" s="5" t="str">
        <f t="shared" si="83"/>
        <v>Formal Settlement</v>
      </c>
      <c r="R756" s="5" t="str">
        <f>'Cleaned Data'!K756</f>
        <v>None</v>
      </c>
      <c r="S756" s="5" t="str">
        <f>'Cleaned Data'!L756</f>
        <v>None</v>
      </c>
      <c r="T756" s="5" t="str">
        <f>'Cleaned Data'!M756</f>
        <v>Escalated</v>
      </c>
      <c r="U756" s="5" t="str">
        <f>'Cleaned Data'!N756</f>
        <v>Q124</v>
      </c>
      <c r="V756" s="5" t="str">
        <f>'Cleaned Data'!O756</f>
        <v>Andries Radebe</v>
      </c>
      <c r="W756" s="4" t="str">
        <f>'Cleaned Data'!P756</f>
        <v>None</v>
      </c>
      <c r="X756" s="5" t="str">
        <f>'Cleaned Data'!Q756</f>
        <v>Biometric Capture Failed, Rescheduled</v>
      </c>
    </row>
    <row r="757" spans="1:24" x14ac:dyDescent="0.3">
      <c r="A757" s="5" t="str">
        <f>'Cleaned Data'!A757</f>
        <v>DHA-000844</v>
      </c>
      <c r="B757" s="4">
        <f>'Cleaned Data'!B757</f>
        <v>46236</v>
      </c>
      <c r="C757" s="6">
        <f t="shared" si="77"/>
        <v>2</v>
      </c>
      <c r="D757" s="6">
        <f t="shared" si="78"/>
        <v>8</v>
      </c>
      <c r="E757" s="6">
        <f t="shared" si="79"/>
        <v>2026</v>
      </c>
      <c r="F757" s="5" t="str">
        <f t="shared" si="80"/>
        <v>Home Affairs</v>
      </c>
      <c r="G757" s="5" t="str">
        <f>'Cleaned Data'!C757</f>
        <v>Home Affairs - Passport Application</v>
      </c>
      <c r="H757" s="5" t="str">
        <f t="shared" si="81"/>
        <v xml:space="preserve"> Passport Application</v>
      </c>
      <c r="I757" s="5" t="str">
        <f t="shared" si="82"/>
        <v>Vereeniging</v>
      </c>
      <c r="J757" s="5" t="str">
        <f>'Cleaned Data'!D757</f>
        <v>Vereeniging Home Affairs</v>
      </c>
      <c r="K757" s="5" t="str">
        <f>'Cleaned Data'!E757</f>
        <v>Kagiso Molefe</v>
      </c>
      <c r="L757" s="6">
        <f>'Cleaned Data'!F757</f>
        <v>8210000000000</v>
      </c>
      <c r="M757" s="4">
        <f>'Cleaned Data'!G757</f>
        <v>30270</v>
      </c>
      <c r="N757" s="5" t="str">
        <f>'Cleaned Data'!H757</f>
        <v>Male</v>
      </c>
      <c r="O757" s="8" t="str">
        <f>'Cleaned Data'!I757</f>
        <v>065 308 1692</v>
      </c>
      <c r="P757" s="5" t="str">
        <f>'Cleaned Data'!J757</f>
        <v>Ward 6</v>
      </c>
      <c r="Q757" s="5" t="str">
        <f t="shared" si="83"/>
        <v>Formal Settlement</v>
      </c>
      <c r="R757" s="5" t="str">
        <f>'Cleaned Data'!K757</f>
        <v>None</v>
      </c>
      <c r="S757" s="5" t="str">
        <f>'Cleaned Data'!L757</f>
        <v>Approved</v>
      </c>
      <c r="T757" s="5" t="str">
        <f>'Cleaned Data'!M757</f>
        <v>Awaiting Documents</v>
      </c>
      <c r="U757" s="5" t="str">
        <f>'Cleaned Data'!N757</f>
        <v>Q137</v>
      </c>
      <c r="V757" s="5" t="str">
        <f>'Cleaned Data'!O757</f>
        <v>Refilwe Sithole</v>
      </c>
      <c r="W757" s="4" t="str">
        <f>'Cleaned Data'!P757</f>
        <v>None</v>
      </c>
      <c r="X757" s="5" t="str">
        <f>'Cleaned Data'!Q757</f>
        <v>Urgent Case - Fast-Tracked Per Supervisor Approval</v>
      </c>
    </row>
    <row r="758" spans="1:24" x14ac:dyDescent="0.3">
      <c r="A758" s="5" t="str">
        <f>'Cleaned Data'!A758</f>
        <v>DHA-000025</v>
      </c>
      <c r="B758" s="4">
        <f>'Cleaned Data'!B758</f>
        <v>46143</v>
      </c>
      <c r="C758" s="6">
        <f t="shared" si="77"/>
        <v>1</v>
      </c>
      <c r="D758" s="6">
        <f t="shared" si="78"/>
        <v>5</v>
      </c>
      <c r="E758" s="6">
        <f t="shared" si="79"/>
        <v>2026</v>
      </c>
      <c r="F758" s="5" t="str">
        <f t="shared" si="80"/>
        <v>Home Affairs</v>
      </c>
      <c r="G758" s="5" t="str">
        <f>'Cleaned Data'!C758</f>
        <v>Home Affairs - ID Application</v>
      </c>
      <c r="H758" s="5" t="str">
        <f t="shared" si="81"/>
        <v xml:space="preserve"> ID Application</v>
      </c>
      <c r="I758" s="5" t="str">
        <f t="shared" si="82"/>
        <v>Vereeniging</v>
      </c>
      <c r="J758" s="5" t="str">
        <f>'Cleaned Data'!D758</f>
        <v>Vereeniging Home Affairs</v>
      </c>
      <c r="K758" s="5" t="str">
        <f>'Cleaned Data'!E758</f>
        <v>Zodwa Kruger</v>
      </c>
      <c r="L758" s="6">
        <f>'Cleaned Data'!F758</f>
        <v>4510000000000</v>
      </c>
      <c r="M758" s="4">
        <f>'Cleaned Data'!G758</f>
        <v>16796</v>
      </c>
      <c r="N758" s="5" t="str">
        <f>'Cleaned Data'!H758</f>
        <v>Female</v>
      </c>
      <c r="O758" s="8" t="str">
        <f>'Cleaned Data'!I758</f>
        <v>069 645 8643</v>
      </c>
      <c r="P758" s="5" t="str">
        <f>'Cleaned Data'!J758</f>
        <v>Ward 19</v>
      </c>
      <c r="Q758" s="5" t="str">
        <f t="shared" si="83"/>
        <v>Formal Settlement</v>
      </c>
      <c r="R758" s="5" t="str">
        <f>'Cleaned Data'!K758</f>
        <v>None</v>
      </c>
      <c r="S758" s="5" t="str">
        <f>'Cleaned Data'!L758</f>
        <v>Approved</v>
      </c>
      <c r="T758" s="5" t="str">
        <f>'Cleaned Data'!M758</f>
        <v>Captured</v>
      </c>
      <c r="U758" s="5" t="str">
        <f>'Cleaned Data'!N758</f>
        <v>Q287</v>
      </c>
      <c r="V758" s="5" t="str">
        <f>'Cleaned Data'!O758</f>
        <v>Palesa Mahlangu</v>
      </c>
      <c r="W758" s="4" t="str">
        <f>'Cleaned Data'!P758</f>
        <v>None</v>
      </c>
      <c r="X758" s="5" t="str">
        <f>'Cleaned Data'!Q758</f>
        <v>Duplicate Application Found On System - Flagged</v>
      </c>
    </row>
    <row r="759" spans="1:24" x14ac:dyDescent="0.3">
      <c r="A759" s="5" t="str">
        <f>'Cleaned Data'!A759</f>
        <v>DHA-000162</v>
      </c>
      <c r="B759" s="4">
        <f>'Cleaned Data'!B759</f>
        <v>46274</v>
      </c>
      <c r="C759" s="6">
        <f t="shared" si="77"/>
        <v>9</v>
      </c>
      <c r="D759" s="6">
        <f t="shared" si="78"/>
        <v>9</v>
      </c>
      <c r="E759" s="6">
        <f t="shared" si="79"/>
        <v>2026</v>
      </c>
      <c r="F759" s="5" t="str">
        <f t="shared" si="80"/>
        <v>Home Affairs</v>
      </c>
      <c r="G759" s="5" t="str">
        <f>'Cleaned Data'!C759</f>
        <v>Home Affairs - Birth Certificate</v>
      </c>
      <c r="H759" s="5" t="str">
        <f t="shared" si="81"/>
        <v xml:space="preserve"> Birth Certificate</v>
      </c>
      <c r="I759" s="5" t="str">
        <f t="shared" si="82"/>
        <v>Sebokeng</v>
      </c>
      <c r="J759" s="5" t="str">
        <f>'Cleaned Data'!D759</f>
        <v>Sebokeng Sassa Office</v>
      </c>
      <c r="K759" s="5" t="str">
        <f>'Cleaned Data'!E759</f>
        <v>Johannes Molefe</v>
      </c>
      <c r="L759" s="6">
        <f>'Cleaned Data'!F759</f>
        <v>5410000000000</v>
      </c>
      <c r="M759" s="4">
        <f>'Cleaned Data'!G759</f>
        <v>19985</v>
      </c>
      <c r="N759" s="5" t="str">
        <f>'Cleaned Data'!H759</f>
        <v>None</v>
      </c>
      <c r="O759" s="8" t="str">
        <f>'Cleaned Data'!I759</f>
        <v>079 414 9239</v>
      </c>
      <c r="P759" s="5" t="str">
        <f>'Cleaned Data'!J759</f>
        <v>Ward 19</v>
      </c>
      <c r="Q759" s="5" t="str">
        <f t="shared" si="83"/>
        <v>Formal Settlement</v>
      </c>
      <c r="R759" s="5" t="str">
        <f>'Cleaned Data'!K759</f>
        <v>None</v>
      </c>
      <c r="S759" s="5" t="str">
        <f>'Cleaned Data'!L759</f>
        <v>Rejected</v>
      </c>
      <c r="T759" s="5" t="str">
        <f>'Cleaned Data'!M759</f>
        <v>Escalated</v>
      </c>
      <c r="U759" s="5" t="str">
        <f>'Cleaned Data'!N759</f>
        <v>Q085</v>
      </c>
      <c r="V759" s="5" t="str">
        <f>'Cleaned Data'!O759</f>
        <v>Palesa Meyer</v>
      </c>
      <c r="W759" s="4" t="str">
        <f>'Cleaned Data'!P759</f>
        <v>None</v>
      </c>
      <c r="X759" s="5" t="str">
        <f>'Cleaned Data'!Q759</f>
        <v>Biometric Capture Failed, Rescheduled</v>
      </c>
    </row>
    <row r="760" spans="1:24" x14ac:dyDescent="0.3">
      <c r="A760" s="5" t="str">
        <f>'Cleaned Data'!A760</f>
        <v>DHA-000834</v>
      </c>
      <c r="B760" s="4">
        <f>'Cleaned Data'!B760</f>
        <v>46079</v>
      </c>
      <c r="C760" s="6">
        <f t="shared" si="77"/>
        <v>26</v>
      </c>
      <c r="D760" s="6">
        <f t="shared" si="78"/>
        <v>2</v>
      </c>
      <c r="E760" s="6">
        <f t="shared" si="79"/>
        <v>2026</v>
      </c>
      <c r="F760" s="5" t="str">
        <f t="shared" si="80"/>
        <v>Home Affairs</v>
      </c>
      <c r="G760" s="5" t="str">
        <f>'Cleaned Data'!C760</f>
        <v>Home Affairs - ID Application</v>
      </c>
      <c r="H760" s="5" t="str">
        <f t="shared" si="81"/>
        <v xml:space="preserve"> ID Application</v>
      </c>
      <c r="I760" s="5" t="str">
        <f t="shared" si="82"/>
        <v>Vereeniging</v>
      </c>
      <c r="J760" s="5" t="str">
        <f>'Cleaned Data'!D760</f>
        <v>Vereeniging Home Affairs</v>
      </c>
      <c r="K760" s="5" t="str">
        <f>'Cleaned Data'!E760</f>
        <v>Zodwa Steyn</v>
      </c>
      <c r="L760" s="6">
        <f>'Cleaned Data'!F760</f>
        <v>9800000000000</v>
      </c>
      <c r="M760" s="4">
        <f>'Cleaned Data'!G760</f>
        <v>35811</v>
      </c>
      <c r="N760" s="5" t="str">
        <f>'Cleaned Data'!H760</f>
        <v>Male</v>
      </c>
      <c r="O760" s="8" t="str">
        <f>'Cleaned Data'!I760</f>
        <v>073 951 4718</v>
      </c>
      <c r="P760" s="5" t="str">
        <f>'Cleaned Data'!J760</f>
        <v>Ward 1</v>
      </c>
      <c r="Q760" s="5" t="str">
        <f t="shared" si="83"/>
        <v>Formal Settlement</v>
      </c>
      <c r="R760" s="5" t="str">
        <f>'Cleaned Data'!K760</f>
        <v>None</v>
      </c>
      <c r="S760" s="5" t="str">
        <f>'Cleaned Data'!L760</f>
        <v>Incomplete - Missing ID Copy</v>
      </c>
      <c r="T760" s="5" t="str">
        <f>'Cleaned Data'!M760</f>
        <v>Captured</v>
      </c>
      <c r="U760" s="5" t="str">
        <f>'Cleaned Data'!N760</f>
        <v>Q081</v>
      </c>
      <c r="V760" s="5" t="str">
        <f>'Cleaned Data'!O760</f>
        <v>Andries Swart</v>
      </c>
      <c r="W760" s="4">
        <f>'Cleaned Data'!P760</f>
        <v>46092</v>
      </c>
      <c r="X760" s="5" t="str">
        <f>'Cleaned Data'!Q760</f>
        <v>Urgent Case - Fast-Tracked Per Supervisor Approval</v>
      </c>
    </row>
    <row r="761" spans="1:24" x14ac:dyDescent="0.3">
      <c r="A761" s="5" t="str">
        <f>'Cleaned Data'!A761</f>
        <v>SASSA-000695</v>
      </c>
      <c r="B761" s="4">
        <f>'Cleaned Data'!B761</f>
        <v>46141</v>
      </c>
      <c r="C761" s="6">
        <f t="shared" si="77"/>
        <v>29</v>
      </c>
      <c r="D761" s="6">
        <f t="shared" si="78"/>
        <v>4</v>
      </c>
      <c r="E761" s="6">
        <f t="shared" si="79"/>
        <v>2026</v>
      </c>
      <c r="F761" s="5" t="str">
        <f t="shared" si="80"/>
        <v>SASSA</v>
      </c>
      <c r="G761" s="5" t="str">
        <f>'Cleaned Data'!C761</f>
        <v>SASSA - Grant Application</v>
      </c>
      <c r="H761" s="5" t="str">
        <f t="shared" si="81"/>
        <v xml:space="preserve"> Grant Application</v>
      </c>
      <c r="I761" s="5" t="str">
        <f t="shared" si="82"/>
        <v>Sebokeng</v>
      </c>
      <c r="J761" s="5" t="str">
        <f>'Cleaned Data'!D761</f>
        <v>Sebokeng Sassa Office</v>
      </c>
      <c r="K761" s="5" t="str">
        <f>'Cleaned Data'!E761</f>
        <v>Mandla Dlamini</v>
      </c>
      <c r="L761" s="6" t="str">
        <f>'Cleaned Data'!F761</f>
        <v>None</v>
      </c>
      <c r="M761" s="4">
        <f>'Cleaned Data'!G761</f>
        <v>34555</v>
      </c>
      <c r="N761" s="5" t="str">
        <f>'Cleaned Data'!H761</f>
        <v>Male</v>
      </c>
      <c r="O761" s="8" t="str">
        <f>'Cleaned Data'!I761</f>
        <v>060 122 1813</v>
      </c>
      <c r="P761" s="5" t="str">
        <f>'Cleaned Data'!J761</f>
        <v>Ward 16</v>
      </c>
      <c r="Q761" s="5" t="str">
        <f t="shared" si="83"/>
        <v>Formal Settlement</v>
      </c>
      <c r="R761" s="5" t="str">
        <f>'Cleaned Data'!K761</f>
        <v>Disability Grant</v>
      </c>
      <c r="S761" s="5" t="str">
        <f>'Cleaned Data'!L761</f>
        <v>Incomplete - Missing ID Copy</v>
      </c>
      <c r="T761" s="5" t="str">
        <f>'Cleaned Data'!M761</f>
        <v>Pending</v>
      </c>
      <c r="U761" s="5" t="str">
        <f>'Cleaned Data'!N761</f>
        <v>Q185</v>
      </c>
      <c r="V761" s="5" t="str">
        <f>'Cleaned Data'!O761</f>
        <v>Refilwe Nel</v>
      </c>
      <c r="W761" s="4" t="str">
        <f>'Cleaned Data'!P761</f>
        <v>None</v>
      </c>
      <c r="X761" s="5" t="str">
        <f>'Cleaned Data'!Q761</f>
        <v>Applicant Did Not Bring Required Supporting Documents</v>
      </c>
    </row>
    <row r="762" spans="1:24" x14ac:dyDescent="0.3">
      <c r="A762" s="5" t="str">
        <f>'Cleaned Data'!A762</f>
        <v>DHA-000914</v>
      </c>
      <c r="B762" s="4">
        <f>'Cleaned Data'!B762</f>
        <v>46186</v>
      </c>
      <c r="C762" s="6">
        <f t="shared" si="77"/>
        <v>13</v>
      </c>
      <c r="D762" s="6">
        <f t="shared" si="78"/>
        <v>6</v>
      </c>
      <c r="E762" s="6">
        <f t="shared" si="79"/>
        <v>2026</v>
      </c>
      <c r="F762" s="5" t="str">
        <f t="shared" si="80"/>
        <v>Home Affairs</v>
      </c>
      <c r="G762" s="5" t="str">
        <f>'Cleaned Data'!C762</f>
        <v>Home Affairs - Death Certificate</v>
      </c>
      <c r="H762" s="5" t="str">
        <f t="shared" si="81"/>
        <v xml:space="preserve"> Death Certificate</v>
      </c>
      <c r="I762" s="5" t="str">
        <f t="shared" si="82"/>
        <v>Vereeniging</v>
      </c>
      <c r="J762" s="5" t="str">
        <f>'Cleaned Data'!D762</f>
        <v>Vereeniging Home Affairs</v>
      </c>
      <c r="K762" s="5" t="str">
        <f>'Cleaned Data'!E762</f>
        <v>Nokuthula Fourie</v>
      </c>
      <c r="L762" s="6">
        <f>'Cleaned Data'!F762</f>
        <v>7100000000000</v>
      </c>
      <c r="M762" s="4">
        <f>'Cleaned Data'!G762</f>
        <v>26040</v>
      </c>
      <c r="N762" s="5" t="str">
        <f>'Cleaned Data'!H762</f>
        <v>Female</v>
      </c>
      <c r="O762" s="8" t="str">
        <f>'Cleaned Data'!I762</f>
        <v>063 507 9741</v>
      </c>
      <c r="P762" s="5" t="str">
        <f>'Cleaned Data'!J762</f>
        <v>Ward 19</v>
      </c>
      <c r="Q762" s="5" t="str">
        <f t="shared" si="83"/>
        <v>Formal Settlement</v>
      </c>
      <c r="R762" s="5" t="str">
        <f>'Cleaned Data'!K762</f>
        <v>None</v>
      </c>
      <c r="S762" s="5" t="str">
        <f>'Cleaned Data'!L762</f>
        <v>Under Review</v>
      </c>
      <c r="T762" s="5" t="str">
        <f>'Cleaned Data'!M762</f>
        <v>Resolved</v>
      </c>
      <c r="U762" s="5" t="str">
        <f>'Cleaned Data'!N762</f>
        <v>Q186</v>
      </c>
      <c r="V762" s="5" t="str">
        <f>'Cleaned Data'!O762</f>
        <v>Deon Radebe</v>
      </c>
      <c r="W762" s="4" t="str">
        <f>'Cleaned Data'!P762</f>
        <v>None</v>
      </c>
      <c r="X762" s="5" t="str">
        <f>'Cleaned Data'!Q762</f>
        <v>None</v>
      </c>
    </row>
    <row r="763" spans="1:24" x14ac:dyDescent="0.3">
      <c r="A763" s="5" t="str">
        <f>'Cleaned Data'!A763</f>
        <v>DHA-000120</v>
      </c>
      <c r="B763" s="4">
        <f>'Cleaned Data'!B763</f>
        <v>46163</v>
      </c>
      <c r="C763" s="6">
        <f t="shared" si="77"/>
        <v>21</v>
      </c>
      <c r="D763" s="6">
        <f t="shared" si="78"/>
        <v>5</v>
      </c>
      <c r="E763" s="6">
        <f t="shared" si="79"/>
        <v>2026</v>
      </c>
      <c r="F763" s="5" t="str">
        <f t="shared" si="80"/>
        <v>Home Affairs</v>
      </c>
      <c r="G763" s="5" t="str">
        <f>'Cleaned Data'!C763</f>
        <v>Home Affairs - Birth Certificate</v>
      </c>
      <c r="H763" s="5" t="str">
        <f t="shared" si="81"/>
        <v xml:space="preserve"> Birth Certificate</v>
      </c>
      <c r="I763" s="5" t="str">
        <f t="shared" si="82"/>
        <v>Three Rivers</v>
      </c>
      <c r="J763" s="5" t="str">
        <f>'Cleaned Data'!D763</f>
        <v>Three Rivers Clinic</v>
      </c>
      <c r="K763" s="5" t="str">
        <f>'Cleaned Data'!E763</f>
        <v>Refilwe Van Der Merwe</v>
      </c>
      <c r="L763" s="6">
        <f>'Cleaned Data'!F763</f>
        <v>7010000000000</v>
      </c>
      <c r="M763" s="4" t="str">
        <f>'Cleaned Data'!G763</f>
        <v>None</v>
      </c>
      <c r="N763" s="5" t="str">
        <f>'Cleaned Data'!H763</f>
        <v>Male</v>
      </c>
      <c r="O763" s="8" t="str">
        <f>'Cleaned Data'!I763</f>
        <v>078 449 8792</v>
      </c>
      <c r="P763" s="5" t="str">
        <f>'Cleaned Data'!J763</f>
        <v>Ward 4</v>
      </c>
      <c r="Q763" s="5" t="str">
        <f t="shared" si="83"/>
        <v>Formal Settlement</v>
      </c>
      <c r="R763" s="5" t="str">
        <f>'Cleaned Data'!K763</f>
        <v>None</v>
      </c>
      <c r="S763" s="5" t="str">
        <f>'Cleaned Data'!L763</f>
        <v>Awaiting Home Affairs Confirmation</v>
      </c>
      <c r="T763" s="5" t="str">
        <f>'Cleaned Data'!M763</f>
        <v>Re-opened</v>
      </c>
      <c r="U763" s="5" t="str">
        <f>'Cleaned Data'!N763</f>
        <v>Q078</v>
      </c>
      <c r="V763" s="5" t="str">
        <f>'Cleaned Data'!O763</f>
        <v>Deon Meyer</v>
      </c>
      <c r="W763" s="4" t="str">
        <f>'Cleaned Data'!P763</f>
        <v>None</v>
      </c>
      <c r="X763" s="5" t="str">
        <f>'Cleaned Data'!Q763</f>
        <v>Elderly Applicant Assisted Due To Mobility Issues</v>
      </c>
    </row>
    <row r="764" spans="1:24" x14ac:dyDescent="0.3">
      <c r="A764" s="5" t="str">
        <f>'Cleaned Data'!A764</f>
        <v>CLN-000059</v>
      </c>
      <c r="B764" s="4">
        <f>'Cleaned Data'!B764</f>
        <v>46060</v>
      </c>
      <c r="C764" s="6">
        <f t="shared" si="77"/>
        <v>7</v>
      </c>
      <c r="D764" s="6">
        <f t="shared" si="78"/>
        <v>2</v>
      </c>
      <c r="E764" s="6">
        <f t="shared" si="79"/>
        <v>2026</v>
      </c>
      <c r="F764" s="5" t="str">
        <f t="shared" si="80"/>
        <v>Clinic</v>
      </c>
      <c r="G764" s="5" t="str">
        <f>'Cleaned Data'!C764</f>
        <v>Clinic - General Consultation</v>
      </c>
      <c r="H764" s="5" t="str">
        <f t="shared" si="81"/>
        <v xml:space="preserve"> General Consultation</v>
      </c>
      <c r="I764" s="5" t="str">
        <f t="shared" si="82"/>
        <v>Boipatong</v>
      </c>
      <c r="J764" s="5" t="str">
        <f>'Cleaned Data'!D764</f>
        <v>Boipatong Clinic</v>
      </c>
      <c r="K764" s="5" t="str">
        <f>'Cleaned Data'!E764</f>
        <v>Bongani Kruger</v>
      </c>
      <c r="L764" s="6">
        <f>'Cleaned Data'!F764</f>
        <v>6310000000000</v>
      </c>
      <c r="M764" s="4">
        <f>'Cleaned Data'!G764</f>
        <v>23182</v>
      </c>
      <c r="N764" s="5" t="str">
        <f>'Cleaned Data'!H764</f>
        <v>Male</v>
      </c>
      <c r="O764" s="8" t="str">
        <f>'Cleaned Data'!I764</f>
        <v>None</v>
      </c>
      <c r="P764" s="5" t="str">
        <f>'Cleaned Data'!J764</f>
        <v>Ward 15</v>
      </c>
      <c r="Q764" s="5" t="str">
        <f t="shared" si="83"/>
        <v>Formal Settlement</v>
      </c>
      <c r="R764" s="5" t="str">
        <f>'Cleaned Data'!K764</f>
        <v>None</v>
      </c>
      <c r="S764" s="5" t="str">
        <f>'Cleaned Data'!L764</f>
        <v>Under Review</v>
      </c>
      <c r="T764" s="5" t="str">
        <f>'Cleaned Data'!M764</f>
        <v>Captured</v>
      </c>
      <c r="U764" s="5" t="str">
        <f>'Cleaned Data'!N764</f>
        <v>Q134</v>
      </c>
      <c r="V764" s="5" t="str">
        <f>'Cleaned Data'!O764</f>
        <v>Lerato Swart</v>
      </c>
      <c r="W764" s="4" t="str">
        <f>'Cleaned Data'!P764</f>
        <v>None</v>
      </c>
      <c r="X764" s="5" t="str">
        <f>'Cleaned Data'!Q764</f>
        <v>None</v>
      </c>
    </row>
    <row r="765" spans="1:24" x14ac:dyDescent="0.3">
      <c r="A765" s="5" t="str">
        <f>'Cleaned Data'!A765</f>
        <v>SASSA-000263</v>
      </c>
      <c r="B765" s="4">
        <f>'Cleaned Data'!B765</f>
        <v>46088</v>
      </c>
      <c r="C765" s="6">
        <f t="shared" si="77"/>
        <v>7</v>
      </c>
      <c r="D765" s="6">
        <f t="shared" si="78"/>
        <v>3</v>
      </c>
      <c r="E765" s="6">
        <f t="shared" si="79"/>
        <v>2026</v>
      </c>
      <c r="F765" s="5" t="str">
        <f t="shared" si="80"/>
        <v>SASSA</v>
      </c>
      <c r="G765" s="5" t="str">
        <f>'Cleaned Data'!C765</f>
        <v>SASSA - Grant Status Enquiry</v>
      </c>
      <c r="H765" s="5" t="str">
        <f t="shared" si="81"/>
        <v xml:space="preserve"> Grant Status Enquiry</v>
      </c>
      <c r="I765" s="5" t="str">
        <f t="shared" si="82"/>
        <v>Vereeniging</v>
      </c>
      <c r="J765" s="5" t="str">
        <f>'Cleaned Data'!D765</f>
        <v>Vereeniging Home Affairs</v>
      </c>
      <c r="K765" s="5" t="str">
        <f>'Cleaned Data'!E765</f>
        <v>Tumelo Mokoena</v>
      </c>
      <c r="L765" s="6">
        <f>'Cleaned Data'!F765</f>
        <v>5910000000000</v>
      </c>
      <c r="M765" s="4">
        <f>'Cleaned Data'!G765</f>
        <v>21723</v>
      </c>
      <c r="N765" s="5" t="str">
        <f>'Cleaned Data'!H765</f>
        <v>Female</v>
      </c>
      <c r="O765" s="8" t="str">
        <f>'Cleaned Data'!I765</f>
        <v>None</v>
      </c>
      <c r="P765" s="5" t="str">
        <f>'Cleaned Data'!J765</f>
        <v>Ward 9</v>
      </c>
      <c r="Q765" s="5" t="str">
        <f t="shared" si="83"/>
        <v>Formal Settlement</v>
      </c>
      <c r="R765" s="5" t="str">
        <f>'Cleaned Data'!K765</f>
        <v>Disability Grant</v>
      </c>
      <c r="S765" s="5" t="str">
        <f>'Cleaned Data'!L765</f>
        <v>Awaiting Home Affairs Confirmation</v>
      </c>
      <c r="T765" s="5" t="str">
        <f>'Cleaned Data'!M765</f>
        <v>Re-opened</v>
      </c>
      <c r="U765" s="5" t="str">
        <f>'Cleaned Data'!N765</f>
        <v>Q039</v>
      </c>
      <c r="V765" s="5" t="str">
        <f>'Cleaned Data'!O765</f>
        <v>None</v>
      </c>
      <c r="W765" s="4" t="str">
        <f>'Cleaned Data'!P765</f>
        <v>None</v>
      </c>
      <c r="X765" s="5" t="str">
        <f>'Cleaned Data'!Q765</f>
        <v>Home Affairs System Down For Maintenance During Visit</v>
      </c>
    </row>
    <row r="766" spans="1:24" x14ac:dyDescent="0.3">
      <c r="A766" s="5" t="str">
        <f>'Cleaned Data'!A766</f>
        <v>DHA-000571</v>
      </c>
      <c r="B766" s="4">
        <f>'Cleaned Data'!B766</f>
        <v>46303</v>
      </c>
      <c r="C766" s="6">
        <f t="shared" si="77"/>
        <v>8</v>
      </c>
      <c r="D766" s="6">
        <f t="shared" si="78"/>
        <v>10</v>
      </c>
      <c r="E766" s="6">
        <f t="shared" si="79"/>
        <v>2026</v>
      </c>
      <c r="F766" s="5" t="str">
        <f t="shared" si="80"/>
        <v>Home Affairs</v>
      </c>
      <c r="G766" s="5" t="str">
        <f>'Cleaned Data'!C766</f>
        <v>Home Affairs - Birth Certificate</v>
      </c>
      <c r="H766" s="5" t="str">
        <f t="shared" si="81"/>
        <v xml:space="preserve"> Birth Certificate</v>
      </c>
      <c r="I766" s="5" t="str">
        <f t="shared" si="82"/>
        <v>Sebokeng</v>
      </c>
      <c r="J766" s="5" t="str">
        <f>'Cleaned Data'!D766</f>
        <v>Sebokeng Sassa Office</v>
      </c>
      <c r="K766" s="5" t="str">
        <f>'Cleaned Data'!E766</f>
        <v>Dorah Khumalo</v>
      </c>
      <c r="L766" s="6">
        <f>'Cleaned Data'!F766</f>
        <v>806000000000</v>
      </c>
      <c r="M766" s="4">
        <f>'Cleaned Data'!G766</f>
        <v>39619</v>
      </c>
      <c r="N766" s="5" t="str">
        <f>'Cleaned Data'!H766</f>
        <v>Female</v>
      </c>
      <c r="O766" s="8" t="str">
        <f>'Cleaned Data'!I766</f>
        <v>061 949 6916</v>
      </c>
      <c r="P766" s="5" t="str">
        <f>'Cleaned Data'!J766</f>
        <v>Ward 8</v>
      </c>
      <c r="Q766" s="5" t="str">
        <f t="shared" si="83"/>
        <v>Formal Settlement</v>
      </c>
      <c r="R766" s="5" t="str">
        <f>'Cleaned Data'!K766</f>
        <v>None</v>
      </c>
      <c r="S766" s="5" t="str">
        <f>'Cleaned Data'!L766</f>
        <v>Complete</v>
      </c>
      <c r="T766" s="5" t="str">
        <f>'Cleaned Data'!M766</f>
        <v>Closed</v>
      </c>
      <c r="U766" s="5" t="str">
        <f>'Cleaned Data'!N766</f>
        <v>Q265</v>
      </c>
      <c r="V766" s="5" t="str">
        <f>'Cleaned Data'!O766</f>
        <v>None</v>
      </c>
      <c r="W766" s="4" t="str">
        <f>'Cleaned Data'!P766</f>
        <v>None</v>
      </c>
      <c r="X766" s="5" t="str">
        <f>'Cleaned Data'!Q766</f>
        <v>System Offline - Captured Manually, Will Upload Later</v>
      </c>
    </row>
    <row r="767" spans="1:24" x14ac:dyDescent="0.3">
      <c r="A767" s="5" t="str">
        <f>'Cleaned Data'!A767</f>
        <v>DHA-000169</v>
      </c>
      <c r="B767" s="4">
        <f>'Cleaned Data'!B767</f>
        <v>46260</v>
      </c>
      <c r="C767" s="6">
        <f t="shared" si="77"/>
        <v>26</v>
      </c>
      <c r="D767" s="6">
        <f t="shared" si="78"/>
        <v>8</v>
      </c>
      <c r="E767" s="6">
        <f t="shared" si="79"/>
        <v>2026</v>
      </c>
      <c r="F767" s="5" t="str">
        <f t="shared" si="80"/>
        <v>Home Affairs</v>
      </c>
      <c r="G767" s="5" t="str">
        <f>'Cleaned Data'!C767</f>
        <v>Home Affairs - ID Application</v>
      </c>
      <c r="H767" s="5" t="str">
        <f t="shared" si="81"/>
        <v xml:space="preserve"> ID Application</v>
      </c>
      <c r="I767" s="5" t="str">
        <f t="shared" si="82"/>
        <v>Sebokeng</v>
      </c>
      <c r="J767" s="5" t="str">
        <f>'Cleaned Data'!D767</f>
        <v>Sebokeng Sassa Office</v>
      </c>
      <c r="K767" s="5" t="str">
        <f>'Cleaned Data'!E767</f>
        <v>Grace Nkosi</v>
      </c>
      <c r="L767" s="6">
        <f>'Cleaned Data'!F767</f>
        <v>7200000000000</v>
      </c>
      <c r="M767" s="4">
        <f>'Cleaned Data'!G767</f>
        <v>26300</v>
      </c>
      <c r="N767" s="5" t="str">
        <f>'Cleaned Data'!H767</f>
        <v>Male</v>
      </c>
      <c r="O767" s="8" t="str">
        <f>'Cleaned Data'!I767</f>
        <v>065 838 9232</v>
      </c>
      <c r="P767" s="5" t="str">
        <f>'Cleaned Data'!J767</f>
        <v>Ward 18</v>
      </c>
      <c r="Q767" s="5" t="str">
        <f t="shared" si="83"/>
        <v>Formal Settlement</v>
      </c>
      <c r="R767" s="5" t="str">
        <f>'Cleaned Data'!K767</f>
        <v>None</v>
      </c>
      <c r="S767" s="5" t="str">
        <f>'Cleaned Data'!L767</f>
        <v>Under Review</v>
      </c>
      <c r="T767" s="5" t="str">
        <f>'Cleaned Data'!M767</f>
        <v>None</v>
      </c>
      <c r="U767" s="5" t="str">
        <f>'Cleaned Data'!N767</f>
        <v>Q241</v>
      </c>
      <c r="V767" s="5" t="str">
        <f>'Cleaned Data'!O767</f>
        <v>Lerato Sithole</v>
      </c>
      <c r="W767" s="4" t="str">
        <f>'Cleaned Data'!P767</f>
        <v>None</v>
      </c>
      <c r="X767" s="5" t="str">
        <f>'Cleaned Data'!Q767</f>
        <v>Applicant Is A Minor, Guardian Present And Documented</v>
      </c>
    </row>
    <row r="768" spans="1:24" x14ac:dyDescent="0.3">
      <c r="A768" s="5" t="str">
        <f>'Cleaned Data'!A768</f>
        <v>CLN-000082</v>
      </c>
      <c r="B768" s="4">
        <f>'Cleaned Data'!B768</f>
        <v>46157</v>
      </c>
      <c r="C768" s="6">
        <f t="shared" si="77"/>
        <v>15</v>
      </c>
      <c r="D768" s="6">
        <f t="shared" si="78"/>
        <v>5</v>
      </c>
      <c r="E768" s="6">
        <f t="shared" si="79"/>
        <v>2026</v>
      </c>
      <c r="F768" s="5" t="str">
        <f t="shared" si="80"/>
        <v>Clinic</v>
      </c>
      <c r="G768" s="5" t="str">
        <f>'Cleaned Data'!C768</f>
        <v>Clinic - General Consultation</v>
      </c>
      <c r="H768" s="5" t="str">
        <f t="shared" si="81"/>
        <v xml:space="preserve"> General Consultation</v>
      </c>
      <c r="I768" s="5" t="str">
        <f t="shared" si="82"/>
        <v>Sasolburg</v>
      </c>
      <c r="J768" s="5" t="str">
        <f>'Cleaned Data'!D768</f>
        <v>Sasolburg Home Affairs</v>
      </c>
      <c r="K768" s="5" t="str">
        <f>'Cleaned Data'!E768</f>
        <v>Thabo Mokoena</v>
      </c>
      <c r="L768" s="6" t="str">
        <f>'Cleaned Data'!F768</f>
        <v>None</v>
      </c>
      <c r="M768" s="4">
        <f>'Cleaned Data'!G768</f>
        <v>28606</v>
      </c>
      <c r="N768" s="5" t="str">
        <f>'Cleaned Data'!H768</f>
        <v>Male</v>
      </c>
      <c r="O768" s="8" t="str">
        <f>'Cleaned Data'!I768</f>
        <v>071 992 0498</v>
      </c>
      <c r="P768" s="5" t="str">
        <f>'Cleaned Data'!J768</f>
        <v>None</v>
      </c>
      <c r="Q768" s="5" t="str">
        <f t="shared" si="83"/>
        <v>Formal Settlement</v>
      </c>
      <c r="R768" s="5" t="str">
        <f>'Cleaned Data'!K768</f>
        <v>None</v>
      </c>
      <c r="S768" s="5" t="str">
        <f>'Cleaned Data'!L768</f>
        <v>Complete</v>
      </c>
      <c r="T768" s="5" t="str">
        <f>'Cleaned Data'!M768</f>
        <v>Escalated</v>
      </c>
      <c r="U768" s="5" t="str">
        <f>'Cleaned Data'!N768</f>
        <v>Q166</v>
      </c>
      <c r="V768" s="5" t="str">
        <f>'Cleaned Data'!O768</f>
        <v>None</v>
      </c>
      <c r="W768" s="4" t="str">
        <f>'Cleaned Data'!P768</f>
        <v>None</v>
      </c>
      <c r="X768" s="5" t="str">
        <f>'Cleaned Data'!Q768</f>
        <v>Client To Return With Proof Of Residence</v>
      </c>
    </row>
    <row r="769" spans="1:24" x14ac:dyDescent="0.3">
      <c r="A769" s="5" t="str">
        <f>'Cleaned Data'!A769</f>
        <v>MUN-000783</v>
      </c>
      <c r="B769" s="4" t="str">
        <f>'Cleaned Data'!B769</f>
        <v>None</v>
      </c>
      <c r="C769" s="6" t="str">
        <f t="shared" si="77"/>
        <v>None</v>
      </c>
      <c r="D769" s="6" t="str">
        <f t="shared" si="78"/>
        <v>None</v>
      </c>
      <c r="E769" s="6" t="str">
        <f t="shared" si="79"/>
        <v>None</v>
      </c>
      <c r="F769" s="5" t="str">
        <f t="shared" si="80"/>
        <v>Municipal</v>
      </c>
      <c r="G769" s="5" t="str">
        <f>'Cleaned Data'!C769</f>
        <v>Municipal - Account Query</v>
      </c>
      <c r="H769" s="5" t="str">
        <f t="shared" si="81"/>
        <v xml:space="preserve"> Account Query</v>
      </c>
      <c r="I769" s="5" t="str">
        <f t="shared" si="82"/>
        <v>Vereeniging</v>
      </c>
      <c r="J769" s="5" t="str">
        <f>'Cleaned Data'!D769</f>
        <v>Vereeniging Home Affairs</v>
      </c>
      <c r="K769" s="5" t="str">
        <f>'Cleaned Data'!E769</f>
        <v>Mandla Botha</v>
      </c>
      <c r="L769" s="6" t="str">
        <f>'Cleaned Data'!F769</f>
        <v>None</v>
      </c>
      <c r="M769" s="4">
        <f>'Cleaned Data'!G769</f>
        <v>30674</v>
      </c>
      <c r="N769" s="5" t="str">
        <f>'Cleaned Data'!H769</f>
        <v>Female</v>
      </c>
      <c r="O769" s="8" t="str">
        <f>'Cleaned Data'!I769</f>
        <v>None</v>
      </c>
      <c r="P769" s="5" t="str">
        <f>'Cleaned Data'!J769</f>
        <v>Ward 6</v>
      </c>
      <c r="Q769" s="5" t="str">
        <f t="shared" si="83"/>
        <v>Formal Settlement</v>
      </c>
      <c r="R769" s="5" t="str">
        <f>'Cleaned Data'!K769</f>
        <v>None</v>
      </c>
      <c r="S769" s="5" t="str">
        <f>'Cleaned Data'!L769</f>
        <v>Incomplete - Missing Proof Of Residence</v>
      </c>
      <c r="T769" s="5" t="str">
        <f>'Cleaned Data'!M769</f>
        <v>Captured</v>
      </c>
      <c r="U769" s="5" t="str">
        <f>'Cleaned Data'!N769</f>
        <v>Q144</v>
      </c>
      <c r="V769" s="5" t="str">
        <f>'Cleaned Data'!O769</f>
        <v>Chris Khumalo</v>
      </c>
      <c r="W769" s="4" t="str">
        <f>'Cleaned Data'!P769</f>
        <v>None</v>
      </c>
      <c r="X769" s="5" t="str">
        <f>'Cleaned Data'!Q769</f>
        <v>Incorrect ID Number Provided Initially, Corrected</v>
      </c>
    </row>
    <row r="770" spans="1:24" x14ac:dyDescent="0.3">
      <c r="A770" s="5" t="str">
        <f>'Cleaned Data'!A770</f>
        <v>SASSA-000739</v>
      </c>
      <c r="B770" s="4">
        <f>'Cleaned Data'!B770</f>
        <v>46278</v>
      </c>
      <c r="C770" s="6">
        <f t="shared" si="77"/>
        <v>13</v>
      </c>
      <c r="D770" s="6">
        <f t="shared" si="78"/>
        <v>9</v>
      </c>
      <c r="E770" s="6">
        <f t="shared" si="79"/>
        <v>2026</v>
      </c>
      <c r="F770" s="5" t="str">
        <f t="shared" si="80"/>
        <v>SASSA</v>
      </c>
      <c r="G770" s="5" t="str">
        <f>'Cleaned Data'!C770</f>
        <v>SASSA - Grant Application</v>
      </c>
      <c r="H770" s="5" t="str">
        <f t="shared" si="81"/>
        <v xml:space="preserve"> Grant Application</v>
      </c>
      <c r="I770" s="5" t="str">
        <f t="shared" si="82"/>
        <v>Meyerton</v>
      </c>
      <c r="J770" s="5" t="str">
        <f>'Cleaned Data'!D770</f>
        <v>Meyerton Municipal Office</v>
      </c>
      <c r="K770" s="5" t="str">
        <f>'Cleaned Data'!E770</f>
        <v>Kagiso Pretorius</v>
      </c>
      <c r="L770" s="6">
        <f>'Cleaned Data'!F770</f>
        <v>7110000000000</v>
      </c>
      <c r="M770" s="4">
        <f>'Cleaned Data'!G770</f>
        <v>26281</v>
      </c>
      <c r="N770" s="5" t="str">
        <f>'Cleaned Data'!H770</f>
        <v>Male</v>
      </c>
      <c r="O770" s="8" t="str">
        <f>'Cleaned Data'!I770</f>
        <v>073 903 3534</v>
      </c>
      <c r="P770" s="5" t="str">
        <f>'Cleaned Data'!J770</f>
        <v>Ward 12</v>
      </c>
      <c r="Q770" s="5" t="str">
        <f t="shared" si="83"/>
        <v>Formal Settlement</v>
      </c>
      <c r="R770" s="5" t="str">
        <f>'Cleaned Data'!K770</f>
        <v>None</v>
      </c>
      <c r="S770" s="5" t="str">
        <f>'Cleaned Data'!L770</f>
        <v>Pending Verification</v>
      </c>
      <c r="T770" s="5" t="str">
        <f>'Cleaned Data'!M770</f>
        <v>Captured</v>
      </c>
      <c r="U770" s="5" t="str">
        <f>'Cleaned Data'!N770</f>
        <v>Q157</v>
      </c>
      <c r="V770" s="5" t="str">
        <f>'Cleaned Data'!O770</f>
        <v>Lerato Sithole</v>
      </c>
      <c r="W770" s="4">
        <f>'Cleaned Data'!P770</f>
        <v>46295</v>
      </c>
      <c r="X770" s="5" t="str">
        <f>'Cleaned Data'!Q770</f>
        <v>Applicant Did Not Bring Required Supporting Documents</v>
      </c>
    </row>
    <row r="771" spans="1:24" x14ac:dyDescent="0.3">
      <c r="A771" s="5" t="str">
        <f>'Cleaned Data'!A771</f>
        <v>CLN-001059</v>
      </c>
      <c r="B771" s="4">
        <f>'Cleaned Data'!B771</f>
        <v>46280</v>
      </c>
      <c r="C771" s="6">
        <f t="shared" ref="C771:C834" si="84">IF(B771="None","None",DAY(B771))</f>
        <v>15</v>
      </c>
      <c r="D771" s="6">
        <f t="shared" ref="D771:D834" si="85">IF(B771="None","None",MONTH(B771))</f>
        <v>9</v>
      </c>
      <c r="E771" s="6">
        <f t="shared" ref="E771:E834" si="86">IF(B771="None","None",YEAR(B771))</f>
        <v>2026</v>
      </c>
      <c r="F771" s="5" t="str">
        <f t="shared" ref="F771:F834" si="87">IF(ISNUMBER(FIND("-",G771))=TRUE,LEFT(G771,FIND("-",G771)-2),IF(ISNUMBER(FIND(" ",G771))=TRUE,LEFT(G771,FIND(" ",G771)-1),IF(G771="None","None")))</f>
        <v>Clinic</v>
      </c>
      <c r="G771" s="5" t="str">
        <f>'Cleaned Data'!C771</f>
        <v>Clinic - General Consultation</v>
      </c>
      <c r="H771" s="5" t="str">
        <f t="shared" ref="H771:H834" si="88">IF(G771="None","None",RIGHT(G771,LEN(G771)-FIND("-",G771,1)))</f>
        <v xml:space="preserve"> General Consultation</v>
      </c>
      <c r="I771" s="5" t="str">
        <f t="shared" ref="I771:I834" si="89">IF(J771="None","None",TRIM(SUBSTITUTE(SUBSTITUTE(SUBSTITUTE(SUBSTITUTE(J771,"Clinic","",1),"Home Affairs","",1),"Sassa Office","",1),"Municipal Office","",1)))</f>
        <v>Vanderbijlpark</v>
      </c>
      <c r="J771" s="5" t="str">
        <f>'Cleaned Data'!D771</f>
        <v>Vanderbijlpark Home Affairs</v>
      </c>
      <c r="K771" s="5" t="str">
        <f>'Cleaned Data'!E771</f>
        <v>None</v>
      </c>
      <c r="L771" s="6" t="str">
        <f>'Cleaned Data'!F771</f>
        <v>None</v>
      </c>
      <c r="M771" s="4">
        <f>'Cleaned Data'!G771</f>
        <v>25007</v>
      </c>
      <c r="N771" s="5" t="str">
        <f>'Cleaned Data'!H771</f>
        <v>Male</v>
      </c>
      <c r="O771" s="8" t="str">
        <f>'Cleaned Data'!I771</f>
        <v>077 803 9094</v>
      </c>
      <c r="P771" s="5" t="str">
        <f>'Cleaned Data'!J771</f>
        <v>Ward 12</v>
      </c>
      <c r="Q771" s="5" t="str">
        <f t="shared" ref="Q771:Q834" si="90">IF(ISNUMBER(FIND("Informal Settlement",P771,1)),"Informal Settlement","Formal Settlement")</f>
        <v>Formal Settlement</v>
      </c>
      <c r="R771" s="5" t="str">
        <f>'Cleaned Data'!K771</f>
        <v>None</v>
      </c>
      <c r="S771" s="5" t="str">
        <f>'Cleaned Data'!L771</f>
        <v>Pending Verification</v>
      </c>
      <c r="T771" s="5" t="str">
        <f>'Cleaned Data'!M771</f>
        <v>Resolved</v>
      </c>
      <c r="U771" s="5" t="str">
        <f>'Cleaned Data'!N771</f>
        <v>None</v>
      </c>
      <c r="V771" s="5" t="str">
        <f>'Cleaned Data'!O771</f>
        <v>Marius Radebe</v>
      </c>
      <c r="W771" s="4">
        <f>'Cleaned Data'!P771</f>
        <v>46301</v>
      </c>
      <c r="X771" s="5" t="str">
        <f>'Cleaned Data'!Q771</f>
        <v>Record Incomplete - Contact Number Illegible On Form</v>
      </c>
    </row>
    <row r="772" spans="1:24" x14ac:dyDescent="0.3">
      <c r="A772" s="5" t="str">
        <f>'Cleaned Data'!A772</f>
        <v>DHA-000222</v>
      </c>
      <c r="B772" s="4">
        <f>'Cleaned Data'!B772</f>
        <v>45990</v>
      </c>
      <c r="C772" s="6">
        <f t="shared" si="84"/>
        <v>29</v>
      </c>
      <c r="D772" s="6">
        <f t="shared" si="85"/>
        <v>11</v>
      </c>
      <c r="E772" s="6">
        <f t="shared" si="86"/>
        <v>2025</v>
      </c>
      <c r="F772" s="5" t="str">
        <f t="shared" si="87"/>
        <v>Home Affairs</v>
      </c>
      <c r="G772" s="5" t="str">
        <f>'Cleaned Data'!C772</f>
        <v>Home Affairs - Birth Certificate</v>
      </c>
      <c r="H772" s="5" t="str">
        <f t="shared" si="88"/>
        <v xml:space="preserve"> Birth Certificate</v>
      </c>
      <c r="I772" s="5" t="str">
        <f t="shared" si="89"/>
        <v>Meyerton</v>
      </c>
      <c r="J772" s="5" t="str">
        <f>'Cleaned Data'!D772</f>
        <v>Meyerton Municipal Office</v>
      </c>
      <c r="K772" s="5" t="str">
        <f>'Cleaned Data'!E772</f>
        <v>Anna Radebe</v>
      </c>
      <c r="L772" s="6">
        <f>'Cleaned Data'!F772</f>
        <v>7410000000000</v>
      </c>
      <c r="M772" s="4">
        <f>'Cleaned Data'!G772</f>
        <v>27270</v>
      </c>
      <c r="N772" s="5" t="str">
        <f>'Cleaned Data'!H772</f>
        <v>Female</v>
      </c>
      <c r="O772" s="8" t="str">
        <f>'Cleaned Data'!I772</f>
        <v>069 444 5791</v>
      </c>
      <c r="P772" s="5" t="str">
        <f>'Cleaned Data'!J772</f>
        <v>Ward 13</v>
      </c>
      <c r="Q772" s="5" t="str">
        <f t="shared" si="90"/>
        <v>Formal Settlement</v>
      </c>
      <c r="R772" s="5" t="str">
        <f>'Cleaned Data'!K772</f>
        <v>None</v>
      </c>
      <c r="S772" s="5" t="str">
        <f>'Cleaned Data'!L772</f>
        <v>Complete</v>
      </c>
      <c r="T772" s="5" t="str">
        <f>'Cleaned Data'!M772</f>
        <v>Escalated</v>
      </c>
      <c r="U772" s="5" t="str">
        <f>'Cleaned Data'!N772</f>
        <v>None</v>
      </c>
      <c r="V772" s="5" t="str">
        <f>'Cleaned Data'!O772</f>
        <v>Busisiwe Sithole</v>
      </c>
      <c r="W772" s="4" t="str">
        <f>'Cleaned Data'!P772</f>
        <v>None</v>
      </c>
      <c r="X772" s="5" t="str">
        <f>'Cleaned Data'!Q772</f>
        <v>None</v>
      </c>
    </row>
    <row r="773" spans="1:24" x14ac:dyDescent="0.3">
      <c r="A773" s="5" t="str">
        <f>'Cleaned Data'!A773</f>
        <v>SASSA-000792</v>
      </c>
      <c r="B773" s="4">
        <f>'Cleaned Data'!B773</f>
        <v>46283</v>
      </c>
      <c r="C773" s="6">
        <f t="shared" si="84"/>
        <v>18</v>
      </c>
      <c r="D773" s="6">
        <f t="shared" si="85"/>
        <v>9</v>
      </c>
      <c r="E773" s="6">
        <f t="shared" si="86"/>
        <v>2026</v>
      </c>
      <c r="F773" s="5" t="str">
        <f t="shared" si="87"/>
        <v>SASSA</v>
      </c>
      <c r="G773" s="5" t="str">
        <f>'Cleaned Data'!C773</f>
        <v>SASSA - Grant Application</v>
      </c>
      <c r="H773" s="5" t="str">
        <f t="shared" si="88"/>
        <v xml:space="preserve"> Grant Application</v>
      </c>
      <c r="I773" s="5" t="str">
        <f t="shared" si="89"/>
        <v>Sebokeng</v>
      </c>
      <c r="J773" s="5" t="str">
        <f>'Cleaned Data'!D773</f>
        <v>Sebokeng Sassa Office</v>
      </c>
      <c r="K773" s="5" t="str">
        <f>'Cleaned Data'!E773</f>
        <v>Anna Mahlangu</v>
      </c>
      <c r="L773" s="6">
        <f>'Cleaned Data'!F773</f>
        <v>6110000000000</v>
      </c>
      <c r="M773" s="4">
        <f>'Cleaned Data'!G773</f>
        <v>22558</v>
      </c>
      <c r="N773" s="5" t="str">
        <f>'Cleaned Data'!H773</f>
        <v>Female</v>
      </c>
      <c r="O773" s="8" t="str">
        <f>'Cleaned Data'!I773</f>
        <v>069 234 2207</v>
      </c>
      <c r="P773" s="5" t="str">
        <f>'Cleaned Data'!J773</f>
        <v>Ward 4</v>
      </c>
      <c r="Q773" s="5" t="str">
        <f t="shared" si="90"/>
        <v>Formal Settlement</v>
      </c>
      <c r="R773" s="5" t="str">
        <f>'Cleaned Data'!K773</f>
        <v>SRD Grant</v>
      </c>
      <c r="S773" s="5" t="str">
        <f>'Cleaned Data'!L773</f>
        <v>Incomplete - Missing ID Copy</v>
      </c>
      <c r="T773" s="5" t="str">
        <f>'Cleaned Data'!M773</f>
        <v>Escalated</v>
      </c>
      <c r="U773" s="5" t="str">
        <f>'Cleaned Data'!N773</f>
        <v>Q293</v>
      </c>
      <c r="V773" s="5" t="str">
        <f>'Cleaned Data'!O773</f>
        <v>Lerato Mahlangu</v>
      </c>
      <c r="W773" s="4">
        <f>'Cleaned Data'!P773</f>
        <v>46307</v>
      </c>
      <c r="X773" s="5" t="str">
        <f>'Cleaned Data'!Q773</f>
        <v>Interpreter Required - Assisted In Sesotho</v>
      </c>
    </row>
    <row r="774" spans="1:24" x14ac:dyDescent="0.3">
      <c r="A774" s="5" t="str">
        <f>'Cleaned Data'!A774</f>
        <v>MUN-001007</v>
      </c>
      <c r="B774" s="4">
        <f>'Cleaned Data'!B774</f>
        <v>46148</v>
      </c>
      <c r="C774" s="6">
        <f t="shared" si="84"/>
        <v>6</v>
      </c>
      <c r="D774" s="6">
        <f t="shared" si="85"/>
        <v>5</v>
      </c>
      <c r="E774" s="6">
        <f t="shared" si="86"/>
        <v>2026</v>
      </c>
      <c r="F774" s="5" t="str">
        <f t="shared" si="87"/>
        <v>Municipal</v>
      </c>
      <c r="G774" s="5" t="str">
        <f>'Cleaned Data'!C774</f>
        <v>Municipal - Account Query</v>
      </c>
      <c r="H774" s="5" t="str">
        <f t="shared" si="88"/>
        <v xml:space="preserve"> Account Query</v>
      </c>
      <c r="I774" s="5" t="str">
        <f t="shared" si="89"/>
        <v>Evaton</v>
      </c>
      <c r="J774" s="5" t="str">
        <f>'Cleaned Data'!D774</f>
        <v>Evaton Sassa Office</v>
      </c>
      <c r="K774" s="5" t="str">
        <f>'Cleaned Data'!E774</f>
        <v>Thabo Fourie</v>
      </c>
      <c r="L774" s="6" t="str">
        <f>'Cleaned Data'!F774</f>
        <v>ID not provided</v>
      </c>
      <c r="M774" s="4">
        <f>'Cleaned Data'!G774</f>
        <v>33425</v>
      </c>
      <c r="N774" s="5" t="str">
        <f>'Cleaned Data'!H774</f>
        <v>Male</v>
      </c>
      <c r="O774" s="8" t="str">
        <f>'Cleaned Data'!I774</f>
        <v>084 653 5213</v>
      </c>
      <c r="P774" s="5" t="str">
        <f>'Cleaned Data'!J774</f>
        <v>Ward 17</v>
      </c>
      <c r="Q774" s="5" t="str">
        <f t="shared" si="90"/>
        <v>Formal Settlement</v>
      </c>
      <c r="R774" s="5" t="str">
        <f>'Cleaned Data'!K774</f>
        <v>None</v>
      </c>
      <c r="S774" s="5" t="str">
        <f>'Cleaned Data'!L774</f>
        <v>None</v>
      </c>
      <c r="T774" s="5" t="str">
        <f>'Cleaned Data'!M774</f>
        <v>Escalated</v>
      </c>
      <c r="U774" s="5" t="str">
        <f>'Cleaned Data'!N774</f>
        <v>None</v>
      </c>
      <c r="V774" s="5" t="str">
        <f>'Cleaned Data'!O774</f>
        <v>Busisiwe Radebe</v>
      </c>
      <c r="W774" s="4" t="str">
        <f>'Cleaned Data'!P774</f>
        <v>None</v>
      </c>
      <c r="X774" s="5" t="str">
        <f>'Cleaned Data'!Q774</f>
        <v>Applicant Referred To Social Worker</v>
      </c>
    </row>
    <row r="775" spans="1:24" x14ac:dyDescent="0.3">
      <c r="A775" s="5" t="str">
        <f>'Cleaned Data'!A775</f>
        <v>DHA-000856</v>
      </c>
      <c r="B775" s="4">
        <f>'Cleaned Data'!B775</f>
        <v>46249</v>
      </c>
      <c r="C775" s="6">
        <f t="shared" si="84"/>
        <v>15</v>
      </c>
      <c r="D775" s="6">
        <f t="shared" si="85"/>
        <v>8</v>
      </c>
      <c r="E775" s="6">
        <f t="shared" si="86"/>
        <v>2026</v>
      </c>
      <c r="F775" s="5" t="str">
        <f t="shared" si="87"/>
        <v>Home Affairs</v>
      </c>
      <c r="G775" s="5" t="str">
        <f>'Cleaned Data'!C775</f>
        <v>Home Affairs - ID Application</v>
      </c>
      <c r="H775" s="5" t="str">
        <f t="shared" si="88"/>
        <v xml:space="preserve"> ID Application</v>
      </c>
      <c r="I775" s="5" t="str">
        <f t="shared" si="89"/>
        <v>Three Rivers</v>
      </c>
      <c r="J775" s="5" t="str">
        <f>'Cleaned Data'!D775</f>
        <v>Three Rivers Clinic</v>
      </c>
      <c r="K775" s="5" t="str">
        <f>'Cleaned Data'!E775</f>
        <v>Sizwe Pretorius</v>
      </c>
      <c r="L775" s="6">
        <f>'Cleaned Data'!F775</f>
        <v>7110000000000</v>
      </c>
      <c r="M775" s="4">
        <f>'Cleaned Data'!G775</f>
        <v>26107</v>
      </c>
      <c r="N775" s="5" t="str">
        <f>'Cleaned Data'!H775</f>
        <v>None</v>
      </c>
      <c r="O775" s="8" t="str">
        <f>'Cleaned Data'!I775</f>
        <v>071 351 8425</v>
      </c>
      <c r="P775" s="5" t="str">
        <f>'Cleaned Data'!J775</f>
        <v>Ward 24</v>
      </c>
      <c r="Q775" s="5" t="str">
        <f t="shared" si="90"/>
        <v>Formal Settlement</v>
      </c>
      <c r="R775" s="5" t="str">
        <f>'Cleaned Data'!K775</f>
        <v>None</v>
      </c>
      <c r="S775" s="5" t="str">
        <f>'Cleaned Data'!L775</f>
        <v>Under Review</v>
      </c>
      <c r="T775" s="5" t="str">
        <f>'Cleaned Data'!M775</f>
        <v>Awaiting Documents</v>
      </c>
      <c r="U775" s="5" t="str">
        <f>'Cleaned Data'!N775</f>
        <v>Q156</v>
      </c>
      <c r="V775" s="5" t="str">
        <f>'Cleaned Data'!O775</f>
        <v>Werner Khumalo</v>
      </c>
      <c r="W775" s="4" t="str">
        <f>'Cleaned Data'!P775</f>
        <v>None</v>
      </c>
      <c r="X775" s="5" t="str">
        <f>'Cleaned Data'!Q775</f>
        <v>Urgent Case - Fast-Tracked Per Supervisor Approval</v>
      </c>
    </row>
    <row r="776" spans="1:24" x14ac:dyDescent="0.3">
      <c r="A776" s="5" t="str">
        <f>'Cleaned Data'!A776</f>
        <v>DHA-000864</v>
      </c>
      <c r="B776" s="4">
        <f>'Cleaned Data'!B776</f>
        <v>46122</v>
      </c>
      <c r="C776" s="6">
        <f t="shared" si="84"/>
        <v>10</v>
      </c>
      <c r="D776" s="6">
        <f t="shared" si="85"/>
        <v>4</v>
      </c>
      <c r="E776" s="6">
        <f t="shared" si="86"/>
        <v>2026</v>
      </c>
      <c r="F776" s="5" t="str">
        <f t="shared" si="87"/>
        <v>Home Affairs</v>
      </c>
      <c r="G776" s="5" t="str">
        <f>'Cleaned Data'!C776</f>
        <v>Home Affairs - ID Application</v>
      </c>
      <c r="H776" s="5" t="str">
        <f t="shared" si="88"/>
        <v xml:space="preserve"> ID Application</v>
      </c>
      <c r="I776" s="5" t="str">
        <f t="shared" si="89"/>
        <v>Vanderbijlpark</v>
      </c>
      <c r="J776" s="5" t="str">
        <f>'Cleaned Data'!D776</f>
        <v>Vanderbijlpark Home Affairs</v>
      </c>
      <c r="K776" s="5" t="str">
        <f>'Cleaned Data'!E776</f>
        <v>Pieter Steyn</v>
      </c>
      <c r="L776" s="6">
        <f>'Cleaned Data'!F776</f>
        <v>5510000000000</v>
      </c>
      <c r="M776" s="4">
        <f>'Cleaned Data'!G776</f>
        <v>20265</v>
      </c>
      <c r="N776" s="5" t="str">
        <f>'Cleaned Data'!H776</f>
        <v>Female</v>
      </c>
      <c r="O776" s="8" t="str">
        <f>'Cleaned Data'!I776</f>
        <v>063 447 7689</v>
      </c>
      <c r="P776" s="5" t="str">
        <f>'Cleaned Data'!J776</f>
        <v>Ward 20</v>
      </c>
      <c r="Q776" s="5" t="str">
        <f t="shared" si="90"/>
        <v>Formal Settlement</v>
      </c>
      <c r="R776" s="5" t="str">
        <f>'Cleaned Data'!K776</f>
        <v>None</v>
      </c>
      <c r="S776" s="5" t="str">
        <f>'Cleaned Data'!L776</f>
        <v>Complete</v>
      </c>
      <c r="T776" s="5" t="str">
        <f>'Cleaned Data'!M776</f>
        <v>Captured</v>
      </c>
      <c r="U776" s="5" t="str">
        <f>'Cleaned Data'!N776</f>
        <v>None</v>
      </c>
      <c r="V776" s="5" t="str">
        <f>'Cleaned Data'!O776</f>
        <v>Refilwe Khumalo</v>
      </c>
      <c r="W776" s="4" t="str">
        <f>'Cleaned Data'!P776</f>
        <v>None</v>
      </c>
      <c r="X776" s="5" t="str">
        <f>'Cleaned Data'!Q776</f>
        <v>Incorrect ID Number Provided Initially, Corrected</v>
      </c>
    </row>
    <row r="777" spans="1:24" x14ac:dyDescent="0.3">
      <c r="A777" s="5" t="str">
        <f>'Cleaned Data'!A777</f>
        <v>MUN-000819</v>
      </c>
      <c r="B777" s="4">
        <f>'Cleaned Data'!B777</f>
        <v>46103</v>
      </c>
      <c r="C777" s="6">
        <f t="shared" si="84"/>
        <v>22</v>
      </c>
      <c r="D777" s="6">
        <f t="shared" si="85"/>
        <v>3</v>
      </c>
      <c r="E777" s="6">
        <f t="shared" si="86"/>
        <v>2026</v>
      </c>
      <c r="F777" s="5" t="str">
        <f t="shared" si="87"/>
        <v>Municipal</v>
      </c>
      <c r="G777" s="5" t="str">
        <f>'Cleaned Data'!C777</f>
        <v>Municipal - Account Query</v>
      </c>
      <c r="H777" s="5" t="str">
        <f t="shared" si="88"/>
        <v xml:space="preserve"> Account Query</v>
      </c>
      <c r="I777" s="5" t="str">
        <f t="shared" si="89"/>
        <v>Boipatong</v>
      </c>
      <c r="J777" s="5" t="str">
        <f>'Cleaned Data'!D777</f>
        <v>Boipatong Clinic</v>
      </c>
      <c r="K777" s="5" t="str">
        <f>'Cleaned Data'!E777</f>
        <v>Elizabeth Van Der Merwe</v>
      </c>
      <c r="L777" s="6">
        <f>'Cleaned Data'!F777</f>
        <v>205000000000</v>
      </c>
      <c r="M777" s="4">
        <f>'Cleaned Data'!G777</f>
        <v>37400</v>
      </c>
      <c r="N777" s="5" t="str">
        <f>'Cleaned Data'!H777</f>
        <v>None</v>
      </c>
      <c r="O777" s="8" t="str">
        <f>'Cleaned Data'!I777</f>
        <v>075 390 2546</v>
      </c>
      <c r="P777" s="5" t="str">
        <f>'Cleaned Data'!J777</f>
        <v>Ward 24</v>
      </c>
      <c r="Q777" s="5" t="str">
        <f t="shared" si="90"/>
        <v>Formal Settlement</v>
      </c>
      <c r="R777" s="5" t="str">
        <f>'Cleaned Data'!K777</f>
        <v>None</v>
      </c>
      <c r="S777" s="5" t="str">
        <f>'Cleaned Data'!L777</f>
        <v>Complete</v>
      </c>
      <c r="T777" s="5" t="str">
        <f>'Cleaned Data'!M777</f>
        <v>Pending</v>
      </c>
      <c r="U777" s="5" t="str">
        <f>'Cleaned Data'!N777</f>
        <v>Q223</v>
      </c>
      <c r="V777" s="5" t="str">
        <f>'Cleaned Data'!O777</f>
        <v>None</v>
      </c>
      <c r="W777" s="4" t="str">
        <f>'Cleaned Data'!P777</f>
        <v>None</v>
      </c>
      <c r="X777" s="5" t="str">
        <f>'Cleaned Data'!Q777</f>
        <v>Record Incomplete - Contact Number Illegible On Form</v>
      </c>
    </row>
    <row r="778" spans="1:24" x14ac:dyDescent="0.3">
      <c r="A778" s="5" t="str">
        <f>'Cleaned Data'!A778</f>
        <v>MUN-001050</v>
      </c>
      <c r="B778" s="4">
        <f>'Cleaned Data'!B778</f>
        <v>46334</v>
      </c>
      <c r="C778" s="6">
        <f t="shared" si="84"/>
        <v>8</v>
      </c>
      <c r="D778" s="6">
        <f t="shared" si="85"/>
        <v>11</v>
      </c>
      <c r="E778" s="6">
        <f t="shared" si="86"/>
        <v>2026</v>
      </c>
      <c r="F778" s="5" t="str">
        <f t="shared" si="87"/>
        <v>Municipal</v>
      </c>
      <c r="G778" s="5" t="str">
        <f>'Cleaned Data'!C778</f>
        <v>Municipal - Account Query</v>
      </c>
      <c r="H778" s="5" t="str">
        <f t="shared" si="88"/>
        <v xml:space="preserve"> Account Query</v>
      </c>
      <c r="I778" s="5" t="str">
        <f t="shared" si="89"/>
        <v>Vereeniging</v>
      </c>
      <c r="J778" s="5" t="str">
        <f>'Cleaned Data'!D778</f>
        <v>Vereeniging Home Affairs</v>
      </c>
      <c r="K778" s="5" t="str">
        <f>'Cleaned Data'!E778</f>
        <v>Grace Mokgadi</v>
      </c>
      <c r="L778" s="6">
        <f>'Cleaned Data'!F778</f>
        <v>9010000000000</v>
      </c>
      <c r="M778" s="4">
        <f>'Cleaned Data'!G778</f>
        <v>33085</v>
      </c>
      <c r="N778" s="5" t="str">
        <f>'Cleaned Data'!H778</f>
        <v>Female</v>
      </c>
      <c r="O778" s="8" t="str">
        <f>'Cleaned Data'!I778</f>
        <v>071 122 8208</v>
      </c>
      <c r="P778" s="5" t="str">
        <f>'Cleaned Data'!J778</f>
        <v>None</v>
      </c>
      <c r="Q778" s="5" t="str">
        <f t="shared" si="90"/>
        <v>Formal Settlement</v>
      </c>
      <c r="R778" s="5" t="str">
        <f>'Cleaned Data'!K778</f>
        <v>None</v>
      </c>
      <c r="S778" s="5" t="str">
        <f>'Cleaned Data'!L778</f>
        <v>Approved</v>
      </c>
      <c r="T778" s="5" t="str">
        <f>'Cleaned Data'!M778</f>
        <v>Resolved</v>
      </c>
      <c r="U778" s="5" t="str">
        <f>'Cleaned Data'!N778</f>
        <v>Q029</v>
      </c>
      <c r="V778" s="5" t="str">
        <f>'Cleaned Data'!O778</f>
        <v>Busisiwe Mahlangu</v>
      </c>
      <c r="W778" s="4" t="str">
        <f>'Cleaned Data'!P778</f>
        <v>None</v>
      </c>
      <c r="X778" s="5" t="str">
        <f>'Cleaned Data'!Q778</f>
        <v>Biometric Capture Failed, Rescheduled</v>
      </c>
    </row>
    <row r="779" spans="1:24" x14ac:dyDescent="0.3">
      <c r="A779" s="5" t="str">
        <f>'Cleaned Data'!A779</f>
        <v>DHA-000084</v>
      </c>
      <c r="B779" s="4">
        <f>'Cleaned Data'!B779</f>
        <v>46217</v>
      </c>
      <c r="C779" s="6">
        <f t="shared" si="84"/>
        <v>14</v>
      </c>
      <c r="D779" s="6">
        <f t="shared" si="85"/>
        <v>7</v>
      </c>
      <c r="E779" s="6">
        <f t="shared" si="86"/>
        <v>2026</v>
      </c>
      <c r="F779" s="5" t="str">
        <f t="shared" si="87"/>
        <v>Home Affairs</v>
      </c>
      <c r="G779" s="5" t="str">
        <f>'Cleaned Data'!C779</f>
        <v>Home Affairs - Passport Application</v>
      </c>
      <c r="H779" s="5" t="str">
        <f t="shared" si="88"/>
        <v xml:space="preserve"> Passport Application</v>
      </c>
      <c r="I779" s="5" t="str">
        <f t="shared" si="89"/>
        <v>Emfuleni</v>
      </c>
      <c r="J779" s="5" t="str">
        <f>'Cleaned Data'!D779</f>
        <v>Emfuleni Municipal Office</v>
      </c>
      <c r="K779" s="5" t="str">
        <f>'Cleaned Data'!E779</f>
        <v>Kagiso Ndlovu</v>
      </c>
      <c r="L779" s="6">
        <f>'Cleaned Data'!F779</f>
        <v>4710000000000</v>
      </c>
      <c r="M779" s="4">
        <f>'Cleaned Data'!G779</f>
        <v>17334</v>
      </c>
      <c r="N779" s="5" t="str">
        <f>'Cleaned Data'!H779</f>
        <v>Male</v>
      </c>
      <c r="O779" s="8" t="str">
        <f>'Cleaned Data'!I779</f>
        <v>None</v>
      </c>
      <c r="P779" s="5" t="str">
        <f>'Cleaned Data'!J779</f>
        <v>Ward 12</v>
      </c>
      <c r="Q779" s="5" t="str">
        <f t="shared" si="90"/>
        <v>Formal Settlement</v>
      </c>
      <c r="R779" s="5" t="str">
        <f>'Cleaned Data'!K779</f>
        <v>None</v>
      </c>
      <c r="S779" s="5" t="str">
        <f>'Cleaned Data'!L779</f>
        <v>Awaiting Home Affairs Confirmation</v>
      </c>
      <c r="T779" s="5" t="str">
        <f>'Cleaned Data'!M779</f>
        <v>Pending</v>
      </c>
      <c r="U779" s="5" t="str">
        <f>'Cleaned Data'!N779</f>
        <v>Q189</v>
      </c>
      <c r="V779" s="5" t="str">
        <f>'Cleaned Data'!O779</f>
        <v>Zanele Sithole</v>
      </c>
      <c r="W779" s="4">
        <f>'Cleaned Data'!P779</f>
        <v>46232</v>
      </c>
      <c r="X779" s="5" t="str">
        <f>'Cleaned Data'!Q779</f>
        <v>Applicant Did Not Bring Required Supporting Documents</v>
      </c>
    </row>
    <row r="780" spans="1:24" x14ac:dyDescent="0.3">
      <c r="A780" s="5" t="str">
        <f>'Cleaned Data'!A780</f>
        <v>DHA-000093</v>
      </c>
      <c r="B780" s="4">
        <f>'Cleaned Data'!B780</f>
        <v>46187</v>
      </c>
      <c r="C780" s="6">
        <f t="shared" si="84"/>
        <v>14</v>
      </c>
      <c r="D780" s="6">
        <f t="shared" si="85"/>
        <v>6</v>
      </c>
      <c r="E780" s="6">
        <f t="shared" si="86"/>
        <v>2026</v>
      </c>
      <c r="F780" s="5" t="str">
        <f t="shared" si="87"/>
        <v>Home Affairs</v>
      </c>
      <c r="G780" s="5" t="str">
        <f>'Cleaned Data'!C780</f>
        <v>Home Affairs - Birth Certificate</v>
      </c>
      <c r="H780" s="5" t="str">
        <f t="shared" si="88"/>
        <v xml:space="preserve"> Birth Certificate</v>
      </c>
      <c r="I780" s="5" t="str">
        <f t="shared" si="89"/>
        <v>Vanderbijlpark</v>
      </c>
      <c r="J780" s="5" t="str">
        <f>'Cleaned Data'!D780</f>
        <v>Vanderbijlpark Home Affairs</v>
      </c>
      <c r="K780" s="5" t="str">
        <f>'Cleaned Data'!E780</f>
        <v>Kagiso Mokgadi</v>
      </c>
      <c r="L780" s="6">
        <f>'Cleaned Data'!F780</f>
        <v>609000000000</v>
      </c>
      <c r="M780" s="4">
        <f>'Cleaned Data'!G780</f>
        <v>38985</v>
      </c>
      <c r="N780" s="5" t="str">
        <f>'Cleaned Data'!H780</f>
        <v>Female</v>
      </c>
      <c r="O780" s="8" t="str">
        <f>'Cleaned Data'!I780</f>
        <v>065 408 4903</v>
      </c>
      <c r="P780" s="5" t="str">
        <f>'Cleaned Data'!J780</f>
        <v>Ward 17</v>
      </c>
      <c r="Q780" s="5" t="str">
        <f t="shared" si="90"/>
        <v>Formal Settlement</v>
      </c>
      <c r="R780" s="5" t="str">
        <f>'Cleaned Data'!K780</f>
        <v>None</v>
      </c>
      <c r="S780" s="5" t="str">
        <f>'Cleaned Data'!L780</f>
        <v>Incomplete - Missing ID Copy</v>
      </c>
      <c r="T780" s="5" t="str">
        <f>'Cleaned Data'!M780</f>
        <v>Resolved</v>
      </c>
      <c r="U780" s="5" t="str">
        <f>'Cleaned Data'!N780</f>
        <v>Q122</v>
      </c>
      <c r="V780" s="5" t="str">
        <f>'Cleaned Data'!O780</f>
        <v>Lerato Mahlangu</v>
      </c>
      <c r="W780" s="4">
        <f>'Cleaned Data'!P780</f>
        <v>46190</v>
      </c>
      <c r="X780" s="5" t="str">
        <f>'Cleaned Data'!Q780</f>
        <v>Home Affairs System Down For Maintenance During Visit</v>
      </c>
    </row>
    <row r="781" spans="1:24" x14ac:dyDescent="0.3">
      <c r="A781" s="5" t="str">
        <f>'Cleaned Data'!A781</f>
        <v>SASSA-000302</v>
      </c>
      <c r="B781" s="4">
        <f>'Cleaned Data'!B781</f>
        <v>46038</v>
      </c>
      <c r="C781" s="6">
        <f t="shared" si="84"/>
        <v>16</v>
      </c>
      <c r="D781" s="6">
        <f t="shared" si="85"/>
        <v>1</v>
      </c>
      <c r="E781" s="6">
        <f t="shared" si="86"/>
        <v>2026</v>
      </c>
      <c r="F781" s="5" t="str">
        <f t="shared" si="87"/>
        <v>SASSA</v>
      </c>
      <c r="G781" s="5" t="str">
        <f>'Cleaned Data'!C781</f>
        <v>SASSA - Grant Status Enquiry</v>
      </c>
      <c r="H781" s="5" t="str">
        <f t="shared" si="88"/>
        <v xml:space="preserve"> Grant Status Enquiry</v>
      </c>
      <c r="I781" s="5" t="str">
        <f t="shared" si="89"/>
        <v>Sasolburg</v>
      </c>
      <c r="J781" s="5" t="str">
        <f>'Cleaned Data'!D781</f>
        <v>Sasolburg Home Affairs</v>
      </c>
      <c r="K781" s="5" t="str">
        <f>'Cleaned Data'!E781</f>
        <v>Nomvula Mokoena</v>
      </c>
      <c r="L781" s="6">
        <f>'Cleaned Data'!F781</f>
        <v>8810000000000</v>
      </c>
      <c r="M781" s="4">
        <f>'Cleaned Data'!G781</f>
        <v>32292</v>
      </c>
      <c r="N781" s="5" t="str">
        <f>'Cleaned Data'!H781</f>
        <v>Female</v>
      </c>
      <c r="O781" s="8" t="str">
        <f>'Cleaned Data'!I781</f>
        <v>078 620 0644</v>
      </c>
      <c r="P781" s="5" t="str">
        <f>'Cleaned Data'!J781</f>
        <v>Ward 9</v>
      </c>
      <c r="Q781" s="5" t="str">
        <f t="shared" si="90"/>
        <v>Formal Settlement</v>
      </c>
      <c r="R781" s="5" t="str">
        <f>'Cleaned Data'!K781</f>
        <v>Disability Grant</v>
      </c>
      <c r="S781" s="5" t="str">
        <f>'Cleaned Data'!L781</f>
        <v>Incomplete - Missing Proof Of Residence</v>
      </c>
      <c r="T781" s="5" t="str">
        <f>'Cleaned Data'!M781</f>
        <v>Resolved</v>
      </c>
      <c r="U781" s="5" t="str">
        <f>'Cleaned Data'!N781</f>
        <v>Q204</v>
      </c>
      <c r="V781" s="5" t="str">
        <f>'Cleaned Data'!O781</f>
        <v>Deon Radebe</v>
      </c>
      <c r="W781" s="4">
        <f>'Cleaned Data'!P781</f>
        <v>46024</v>
      </c>
      <c r="X781" s="5" t="str">
        <f>'Cleaned Data'!Q781</f>
        <v>System Offline - Captured Manually, Will Upload Later</v>
      </c>
    </row>
    <row r="782" spans="1:24" x14ac:dyDescent="0.3">
      <c r="A782" s="5" t="str">
        <f>'Cleaned Data'!A782</f>
        <v>DHA-000020</v>
      </c>
      <c r="B782" s="4">
        <f>'Cleaned Data'!B782</f>
        <v>46300</v>
      </c>
      <c r="C782" s="6">
        <f t="shared" si="84"/>
        <v>5</v>
      </c>
      <c r="D782" s="6">
        <f t="shared" si="85"/>
        <v>10</v>
      </c>
      <c r="E782" s="6">
        <f t="shared" si="86"/>
        <v>2026</v>
      </c>
      <c r="F782" s="5" t="str">
        <f t="shared" si="87"/>
        <v>Home Affairs</v>
      </c>
      <c r="G782" s="5" t="str">
        <f>'Cleaned Data'!C782</f>
        <v>Home Affairs - ID Application</v>
      </c>
      <c r="H782" s="5" t="str">
        <f t="shared" si="88"/>
        <v xml:space="preserve"> ID Application</v>
      </c>
      <c r="I782" s="5" t="str">
        <f t="shared" si="89"/>
        <v>Meyerton</v>
      </c>
      <c r="J782" s="5" t="str">
        <f>'Cleaned Data'!D782</f>
        <v>Meyerton Municipal Office</v>
      </c>
      <c r="K782" s="5" t="str">
        <f>'Cleaned Data'!E782</f>
        <v>Anna Dlamini</v>
      </c>
      <c r="L782" s="6">
        <f>'Cleaned Data'!F782</f>
        <v>706000000000</v>
      </c>
      <c r="M782" s="4">
        <f>'Cleaned Data'!G782</f>
        <v>39244</v>
      </c>
      <c r="N782" s="5" t="str">
        <f>'Cleaned Data'!H782</f>
        <v>None</v>
      </c>
      <c r="O782" s="8" t="str">
        <f>'Cleaned Data'!I782</f>
        <v>063 653 8021</v>
      </c>
      <c r="P782" s="5" t="str">
        <f>'Cleaned Data'!J782</f>
        <v>Ward 11</v>
      </c>
      <c r="Q782" s="5" t="str">
        <f t="shared" si="90"/>
        <v>Formal Settlement</v>
      </c>
      <c r="R782" s="5" t="str">
        <f>'Cleaned Data'!K782</f>
        <v>Child Support Grant</v>
      </c>
      <c r="S782" s="5" t="str">
        <f>'Cleaned Data'!L782</f>
        <v>Rejected</v>
      </c>
      <c r="T782" s="5" t="str">
        <f>'Cleaned Data'!M782</f>
        <v>None</v>
      </c>
      <c r="U782" s="5" t="str">
        <f>'Cleaned Data'!N782</f>
        <v>Q071</v>
      </c>
      <c r="V782" s="5" t="str">
        <f>'Cleaned Data'!O782</f>
        <v>Refilwe Mahlangu</v>
      </c>
      <c r="W782" s="4" t="str">
        <f>'Cleaned Data'!P782</f>
        <v>None</v>
      </c>
      <c r="X782" s="5" t="str">
        <f>'Cleaned Data'!Q782</f>
        <v>Urgent Case - Fast-Tracked Per Supervisor Approval</v>
      </c>
    </row>
    <row r="783" spans="1:24" x14ac:dyDescent="0.3">
      <c r="A783" s="5" t="str">
        <f>'Cleaned Data'!A783</f>
        <v>DHA-000559</v>
      </c>
      <c r="B783" s="4">
        <f>'Cleaned Data'!B783</f>
        <v>46172</v>
      </c>
      <c r="C783" s="6">
        <f t="shared" si="84"/>
        <v>30</v>
      </c>
      <c r="D783" s="6">
        <f t="shared" si="85"/>
        <v>5</v>
      </c>
      <c r="E783" s="6">
        <f t="shared" si="86"/>
        <v>2026</v>
      </c>
      <c r="F783" s="5" t="str">
        <f t="shared" si="87"/>
        <v>Home Affairs</v>
      </c>
      <c r="G783" s="5" t="str">
        <f>'Cleaned Data'!C783</f>
        <v>Home Affairs - ID Application</v>
      </c>
      <c r="H783" s="5" t="str">
        <f t="shared" si="88"/>
        <v xml:space="preserve"> ID Application</v>
      </c>
      <c r="I783" s="5" t="str">
        <f t="shared" si="89"/>
        <v>Vereeniging</v>
      </c>
      <c r="J783" s="5" t="str">
        <f>'Cleaned Data'!D783</f>
        <v>Vereeniging Home Affairs</v>
      </c>
      <c r="K783" s="5" t="str">
        <f>'Cleaned Data'!E783</f>
        <v>Nomvula Pretorius</v>
      </c>
      <c r="L783" s="6">
        <f>'Cleaned Data'!F783</f>
        <v>409000000000</v>
      </c>
      <c r="M783" s="4">
        <f>'Cleaned Data'!G783</f>
        <v>38234</v>
      </c>
      <c r="N783" s="5" t="str">
        <f>'Cleaned Data'!H783</f>
        <v>Female</v>
      </c>
      <c r="O783" s="8" t="str">
        <f>'Cleaned Data'!I783</f>
        <v>075 309 0071</v>
      </c>
      <c r="P783" s="5" t="str">
        <f>'Cleaned Data'!J783</f>
        <v>Ward 6</v>
      </c>
      <c r="Q783" s="5" t="str">
        <f t="shared" si="90"/>
        <v>Formal Settlement</v>
      </c>
      <c r="R783" s="5" t="str">
        <f>'Cleaned Data'!K783</f>
        <v>None</v>
      </c>
      <c r="S783" s="5" t="str">
        <f>'Cleaned Data'!L783</f>
        <v>Incomplete - Missing ID Copy</v>
      </c>
      <c r="T783" s="5" t="str">
        <f>'Cleaned Data'!M783</f>
        <v>Awaiting Documents</v>
      </c>
      <c r="U783" s="5" t="str">
        <f>'Cleaned Data'!N783</f>
        <v>Q254</v>
      </c>
      <c r="V783" s="5" t="str">
        <f>'Cleaned Data'!O783</f>
        <v>Zanele Mahlangu</v>
      </c>
      <c r="W783" s="4">
        <f>'Cleaned Data'!P783</f>
        <v>46189</v>
      </c>
      <c r="X783" s="5" t="str">
        <f>'Cleaned Data'!Q783</f>
        <v>Urgent Case - Fast-Tracked Per Supervisor Approval</v>
      </c>
    </row>
    <row r="784" spans="1:24" x14ac:dyDescent="0.3">
      <c r="A784" s="5" t="str">
        <f>'Cleaned Data'!A784</f>
        <v>DHA-000186</v>
      </c>
      <c r="B784" s="4">
        <f>'Cleaned Data'!B784</f>
        <v>46051</v>
      </c>
      <c r="C784" s="6">
        <f t="shared" si="84"/>
        <v>29</v>
      </c>
      <c r="D784" s="6">
        <f t="shared" si="85"/>
        <v>1</v>
      </c>
      <c r="E784" s="6">
        <f t="shared" si="86"/>
        <v>2026</v>
      </c>
      <c r="F784" s="5" t="str">
        <f t="shared" si="87"/>
        <v>Home Affairs</v>
      </c>
      <c r="G784" s="5" t="str">
        <f>'Cleaned Data'!C784</f>
        <v>Home Affairs - Birth Certificate</v>
      </c>
      <c r="H784" s="5" t="str">
        <f t="shared" si="88"/>
        <v xml:space="preserve"> Birth Certificate</v>
      </c>
      <c r="I784" s="5" t="str">
        <f t="shared" si="89"/>
        <v>Sebokeng</v>
      </c>
      <c r="J784" s="5" t="str">
        <f>'Cleaned Data'!D784</f>
        <v>Sebokeng Sassa Office</v>
      </c>
      <c r="K784" s="5" t="str">
        <f>'Cleaned Data'!E784</f>
        <v>Pieter Van Der Merwe</v>
      </c>
      <c r="L784" s="6">
        <f>'Cleaned Data'!F784</f>
        <v>6210000000000</v>
      </c>
      <c r="M784" s="4">
        <f>'Cleaned Data'!G784</f>
        <v>22918</v>
      </c>
      <c r="N784" s="5" t="str">
        <f>'Cleaned Data'!H784</f>
        <v>Male</v>
      </c>
      <c r="O784" s="8" t="str">
        <f>'Cleaned Data'!I784</f>
        <v>076 713 7762</v>
      </c>
      <c r="P784" s="5" t="str">
        <f>'Cleaned Data'!J784</f>
        <v>Ward 19</v>
      </c>
      <c r="Q784" s="5" t="str">
        <f t="shared" si="90"/>
        <v>Formal Settlement</v>
      </c>
      <c r="R784" s="5" t="str">
        <f>'Cleaned Data'!K784</f>
        <v>None</v>
      </c>
      <c r="S784" s="5" t="str">
        <f>'Cleaned Data'!L784</f>
        <v>Awaiting Home Affairs Confirmation</v>
      </c>
      <c r="T784" s="5" t="str">
        <f>'Cleaned Data'!M784</f>
        <v>Re-opened</v>
      </c>
      <c r="U784" s="5" t="str">
        <f>'Cleaned Data'!N784</f>
        <v>Q087</v>
      </c>
      <c r="V784" s="5" t="str">
        <f>'Cleaned Data'!O784</f>
        <v>Marius Khumalo</v>
      </c>
      <c r="W784" s="4">
        <f>'Cleaned Data'!P784</f>
        <v>46328</v>
      </c>
      <c r="X784" s="5" t="str">
        <f>'Cleaned Data'!Q784</f>
        <v>Biometric Capture Failed, Rescheduled</v>
      </c>
    </row>
    <row r="785" spans="1:24" x14ac:dyDescent="0.3">
      <c r="A785" s="5" t="str">
        <f>'Cleaned Data'!A785</f>
        <v>DHA-000228</v>
      </c>
      <c r="B785" s="4">
        <f>'Cleaned Data'!B785</f>
        <v>46178</v>
      </c>
      <c r="C785" s="6">
        <f t="shared" si="84"/>
        <v>5</v>
      </c>
      <c r="D785" s="6">
        <f t="shared" si="85"/>
        <v>6</v>
      </c>
      <c r="E785" s="6">
        <f t="shared" si="86"/>
        <v>2026</v>
      </c>
      <c r="F785" s="5" t="str">
        <f t="shared" si="87"/>
        <v>Home Affairs</v>
      </c>
      <c r="G785" s="5" t="str">
        <f>'Cleaned Data'!C785</f>
        <v>Home Affairs - ID Application</v>
      </c>
      <c r="H785" s="5" t="str">
        <f t="shared" si="88"/>
        <v xml:space="preserve"> ID Application</v>
      </c>
      <c r="I785" s="5" t="str">
        <f t="shared" si="89"/>
        <v>Emfuleni</v>
      </c>
      <c r="J785" s="5" t="str">
        <f>'Cleaned Data'!D785</f>
        <v>Emfuleni Municipal Office</v>
      </c>
      <c r="K785" s="5" t="str">
        <f>'Cleaned Data'!E785</f>
        <v>Grace Steyn</v>
      </c>
      <c r="L785" s="6">
        <f>'Cleaned Data'!F785</f>
        <v>7710000000000</v>
      </c>
      <c r="M785" s="4">
        <f>'Cleaned Data'!G785</f>
        <v>28415</v>
      </c>
      <c r="N785" s="5" t="str">
        <f>'Cleaned Data'!H785</f>
        <v>Male</v>
      </c>
      <c r="O785" s="8" t="str">
        <f>'Cleaned Data'!I785</f>
        <v>None</v>
      </c>
      <c r="P785" s="5" t="str">
        <f>'Cleaned Data'!J785</f>
        <v>Ward 16</v>
      </c>
      <c r="Q785" s="5" t="str">
        <f t="shared" si="90"/>
        <v>Formal Settlement</v>
      </c>
      <c r="R785" s="5" t="str">
        <f>'Cleaned Data'!K785</f>
        <v>None</v>
      </c>
      <c r="S785" s="5" t="str">
        <f>'Cleaned Data'!L785</f>
        <v>Awaiting Home Affairs Confirmation</v>
      </c>
      <c r="T785" s="5" t="str">
        <f>'Cleaned Data'!M785</f>
        <v>Captured</v>
      </c>
      <c r="U785" s="5" t="str">
        <f>'Cleaned Data'!N785</f>
        <v>Q280</v>
      </c>
      <c r="V785" s="5" t="str">
        <f>'Cleaned Data'!O785</f>
        <v>Marius Sithole</v>
      </c>
      <c r="W785" s="4">
        <f>'Cleaned Data'!P785</f>
        <v>46185</v>
      </c>
      <c r="X785" s="5" t="str">
        <f>'Cleaned Data'!Q785</f>
        <v>Incorrect ID Number Provided Initially, Corrected</v>
      </c>
    </row>
    <row r="786" spans="1:24" x14ac:dyDescent="0.3">
      <c r="A786" s="5" t="str">
        <f>'Cleaned Data'!A786</f>
        <v>CLN-000210</v>
      </c>
      <c r="B786" s="4">
        <f>'Cleaned Data'!B786</f>
        <v>46169</v>
      </c>
      <c r="C786" s="6">
        <f t="shared" si="84"/>
        <v>27</v>
      </c>
      <c r="D786" s="6">
        <f t="shared" si="85"/>
        <v>5</v>
      </c>
      <c r="E786" s="6">
        <f t="shared" si="86"/>
        <v>2026</v>
      </c>
      <c r="F786" s="5" t="str">
        <f t="shared" si="87"/>
        <v>Clinic</v>
      </c>
      <c r="G786" s="5" t="str">
        <f>'Cleaned Data'!C786</f>
        <v>Clinic - General Consultation</v>
      </c>
      <c r="H786" s="5" t="str">
        <f t="shared" si="88"/>
        <v xml:space="preserve"> General Consultation</v>
      </c>
      <c r="I786" s="5" t="str">
        <f t="shared" si="89"/>
        <v>Sharpeville</v>
      </c>
      <c r="J786" s="5" t="str">
        <f>'Cleaned Data'!D786</f>
        <v>Sharpeville Clinic</v>
      </c>
      <c r="K786" s="5" t="str">
        <f>'Cleaned Data'!E786</f>
        <v>Refilwe Sithole</v>
      </c>
      <c r="L786" s="6">
        <f>'Cleaned Data'!F786</f>
        <v>7810000000000</v>
      </c>
      <c r="M786" s="4">
        <f>'Cleaned Data'!G786</f>
        <v>28660</v>
      </c>
      <c r="N786" s="5" t="str">
        <f>'Cleaned Data'!H786</f>
        <v>Female</v>
      </c>
      <c r="O786" s="8" t="str">
        <f>'Cleaned Data'!I786</f>
        <v>080 216 0840</v>
      </c>
      <c r="P786" s="5" t="str">
        <f>'Cleaned Data'!J786</f>
        <v>Ward 1</v>
      </c>
      <c r="Q786" s="5" t="str">
        <f t="shared" si="90"/>
        <v>Formal Settlement</v>
      </c>
      <c r="R786" s="5" t="str">
        <f>'Cleaned Data'!K786</f>
        <v>None</v>
      </c>
      <c r="S786" s="5" t="str">
        <f>'Cleaned Data'!L786</f>
        <v>Incomplete - Missing ID Copy</v>
      </c>
      <c r="T786" s="5" t="str">
        <f>'Cleaned Data'!M786</f>
        <v>Captured</v>
      </c>
      <c r="U786" s="5" t="str">
        <f>'Cleaned Data'!N786</f>
        <v>None</v>
      </c>
      <c r="V786" s="5" t="str">
        <f>'Cleaned Data'!O786</f>
        <v>Andries Radebe</v>
      </c>
      <c r="W786" s="4">
        <f>'Cleaned Data'!P786</f>
        <v>46182</v>
      </c>
      <c r="X786" s="5" t="str">
        <f>'Cleaned Data'!Q786</f>
        <v>Elderly Applicant Assisted Due To Mobility Issues</v>
      </c>
    </row>
    <row r="787" spans="1:24" x14ac:dyDescent="0.3">
      <c r="A787" s="5" t="str">
        <f>'Cleaned Data'!A787</f>
        <v>CLN-000334</v>
      </c>
      <c r="B787" s="4">
        <f>'Cleaned Data'!B787</f>
        <v>46176</v>
      </c>
      <c r="C787" s="6">
        <f t="shared" si="84"/>
        <v>3</v>
      </c>
      <c r="D787" s="6">
        <f t="shared" si="85"/>
        <v>6</v>
      </c>
      <c r="E787" s="6">
        <f t="shared" si="86"/>
        <v>2026</v>
      </c>
      <c r="F787" s="5" t="str">
        <f t="shared" si="87"/>
        <v>Clinic</v>
      </c>
      <c r="G787" s="5" t="str">
        <f>'Cleaned Data'!C787</f>
        <v>Clinic - General Consultation</v>
      </c>
      <c r="H787" s="5" t="str">
        <f t="shared" si="88"/>
        <v xml:space="preserve"> General Consultation</v>
      </c>
      <c r="I787" s="5" t="str">
        <f t="shared" si="89"/>
        <v>Three Rivers</v>
      </c>
      <c r="J787" s="5" t="str">
        <f>'Cleaned Data'!D787</f>
        <v>Three Rivers Clinic</v>
      </c>
      <c r="K787" s="5" t="str">
        <f>'Cleaned Data'!E787</f>
        <v>Sizwe Mokoena</v>
      </c>
      <c r="L787" s="6">
        <f>'Cleaned Data'!F787</f>
        <v>6710000000000</v>
      </c>
      <c r="M787" s="4">
        <f>'Cleaned Data'!G787</f>
        <v>24722</v>
      </c>
      <c r="N787" s="5" t="str">
        <f>'Cleaned Data'!H787</f>
        <v>Female</v>
      </c>
      <c r="O787" s="8" t="str">
        <f>'Cleaned Data'!I787</f>
        <v>074 203 8895</v>
      </c>
      <c r="P787" s="5" t="str">
        <f>'Cleaned Data'!J787</f>
        <v>Ward 6</v>
      </c>
      <c r="Q787" s="5" t="str">
        <f t="shared" si="90"/>
        <v>Formal Settlement</v>
      </c>
      <c r="R787" s="5" t="str">
        <f>'Cleaned Data'!K787</f>
        <v>None</v>
      </c>
      <c r="S787" s="5" t="str">
        <f>'Cleaned Data'!L787</f>
        <v>None</v>
      </c>
      <c r="T787" s="5" t="str">
        <f>'Cleaned Data'!M787</f>
        <v>Pending</v>
      </c>
      <c r="U787" s="5" t="str">
        <f>'Cleaned Data'!N787</f>
        <v>Q043</v>
      </c>
      <c r="V787" s="5" t="str">
        <f>'Cleaned Data'!O787</f>
        <v>Zanele Radebe</v>
      </c>
      <c r="W787" s="4" t="str">
        <f>'Cleaned Data'!P787</f>
        <v>None</v>
      </c>
      <c r="X787" s="5" t="str">
        <f>'Cleaned Data'!Q787</f>
        <v>Incorrect ID Number Provided Initially, Corrected</v>
      </c>
    </row>
    <row r="788" spans="1:24" x14ac:dyDescent="0.3">
      <c r="A788" s="5" t="str">
        <f>'Cleaned Data'!A788</f>
        <v>CLN-000608</v>
      </c>
      <c r="B788" s="4" t="str">
        <f>'Cleaned Data'!B788</f>
        <v>None</v>
      </c>
      <c r="C788" s="6" t="str">
        <f t="shared" si="84"/>
        <v>None</v>
      </c>
      <c r="D788" s="6" t="str">
        <f t="shared" si="85"/>
        <v>None</v>
      </c>
      <c r="E788" s="6" t="str">
        <f t="shared" si="86"/>
        <v>None</v>
      </c>
      <c r="F788" s="5" t="str">
        <f t="shared" si="87"/>
        <v>Clinic</v>
      </c>
      <c r="G788" s="5" t="str">
        <f>'Cleaned Data'!C788</f>
        <v>Clinic - Immunisation</v>
      </c>
      <c r="H788" s="5" t="str">
        <f t="shared" si="88"/>
        <v xml:space="preserve"> Immunisation</v>
      </c>
      <c r="I788" s="5" t="str">
        <f t="shared" si="89"/>
        <v>Sasolburg</v>
      </c>
      <c r="J788" s="5" t="str">
        <f>'Cleaned Data'!D788</f>
        <v>Sasolburg Home Affairs</v>
      </c>
      <c r="K788" s="5" t="str">
        <f>'Cleaned Data'!E788</f>
        <v>Marie Fourie</v>
      </c>
      <c r="L788" s="6">
        <f>'Cleaned Data'!F788</f>
        <v>2300000000000</v>
      </c>
      <c r="M788" s="4">
        <f>'Cleaned Data'!G788</f>
        <v>44989</v>
      </c>
      <c r="N788" s="5" t="str">
        <f>'Cleaned Data'!H788</f>
        <v>Female</v>
      </c>
      <c r="O788" s="8" t="str">
        <f>'Cleaned Data'!I788</f>
        <v>081 532 2078</v>
      </c>
      <c r="P788" s="5" t="str">
        <f>'Cleaned Data'!J788</f>
        <v>Ward 13</v>
      </c>
      <c r="Q788" s="5" t="str">
        <f t="shared" si="90"/>
        <v>Formal Settlement</v>
      </c>
      <c r="R788" s="5" t="str">
        <f>'Cleaned Data'!K788</f>
        <v>None</v>
      </c>
      <c r="S788" s="5" t="str">
        <f>'Cleaned Data'!L788</f>
        <v>Under Review</v>
      </c>
      <c r="T788" s="5" t="str">
        <f>'Cleaned Data'!M788</f>
        <v>Resolved</v>
      </c>
      <c r="U788" s="5" t="str">
        <f>'Cleaned Data'!N788</f>
        <v>Q135</v>
      </c>
      <c r="V788" s="5" t="str">
        <f>'Cleaned Data'!O788</f>
        <v>Andries Coetzee</v>
      </c>
      <c r="W788" s="4" t="str">
        <f>'Cleaned Data'!P788</f>
        <v>None</v>
      </c>
      <c r="X788" s="5" t="str">
        <f>'Cleaned Data'!Q788</f>
        <v>Follow-Up Call Required To Confirm Banking Details</v>
      </c>
    </row>
    <row r="789" spans="1:24" x14ac:dyDescent="0.3">
      <c r="A789" s="5" t="str">
        <f>'Cleaned Data'!A789</f>
        <v>MUN-000528</v>
      </c>
      <c r="B789" s="4">
        <f>'Cleaned Data'!B789</f>
        <v>46163</v>
      </c>
      <c r="C789" s="6">
        <f t="shared" si="84"/>
        <v>21</v>
      </c>
      <c r="D789" s="6">
        <f t="shared" si="85"/>
        <v>5</v>
      </c>
      <c r="E789" s="6">
        <f t="shared" si="86"/>
        <v>2026</v>
      </c>
      <c r="F789" s="5" t="str">
        <f t="shared" si="87"/>
        <v>Municipal</v>
      </c>
      <c r="G789" s="5" t="str">
        <f>'Cleaned Data'!C789</f>
        <v>Municipal - Service Request</v>
      </c>
      <c r="H789" s="5" t="str">
        <f t="shared" si="88"/>
        <v xml:space="preserve"> Service Request</v>
      </c>
      <c r="I789" s="5" t="str">
        <f t="shared" si="89"/>
        <v>Vanderbijlpark</v>
      </c>
      <c r="J789" s="5" t="str">
        <f>'Cleaned Data'!D789</f>
        <v>Vanderbijlpark Home Affairs</v>
      </c>
      <c r="K789" s="5" t="str">
        <f>'Cleaned Data'!E789</f>
        <v>Kagiso Ndlovu</v>
      </c>
      <c r="L789" s="6">
        <f>'Cleaned Data'!F789</f>
        <v>412000000000</v>
      </c>
      <c r="M789" s="4">
        <f>'Cleaned Data'!G789</f>
        <v>38119</v>
      </c>
      <c r="N789" s="5" t="str">
        <f>'Cleaned Data'!H789</f>
        <v>Male</v>
      </c>
      <c r="O789" s="8" t="str">
        <f>'Cleaned Data'!I789</f>
        <v>None</v>
      </c>
      <c r="P789" s="5" t="str">
        <f>'Cleaned Data'!J789</f>
        <v>Ward 13</v>
      </c>
      <c r="Q789" s="5" t="str">
        <f t="shared" si="90"/>
        <v>Formal Settlement</v>
      </c>
      <c r="R789" s="5" t="str">
        <f>'Cleaned Data'!K789</f>
        <v>None</v>
      </c>
      <c r="S789" s="5" t="str">
        <f>'Cleaned Data'!L789</f>
        <v>None</v>
      </c>
      <c r="T789" s="5" t="str">
        <f>'Cleaned Data'!M789</f>
        <v>Resolved</v>
      </c>
      <c r="U789" s="5" t="str">
        <f>'Cleaned Data'!N789</f>
        <v>Q154</v>
      </c>
      <c r="V789" s="5" t="str">
        <f>'Cleaned Data'!O789</f>
        <v>Refilwe Nel</v>
      </c>
      <c r="W789" s="4" t="str">
        <f>'Cleaned Data'!P789</f>
        <v>None</v>
      </c>
      <c r="X789" s="5" t="str">
        <f>'Cleaned Data'!Q789</f>
        <v>Interpreter Required - Assisted In Sesotho</v>
      </c>
    </row>
    <row r="790" spans="1:24" x14ac:dyDescent="0.3">
      <c r="A790" s="5" t="str">
        <f>'Cleaned Data'!A790</f>
        <v>SASSA-000232</v>
      </c>
      <c r="B790" s="4">
        <f>'Cleaned Data'!B790</f>
        <v>46144</v>
      </c>
      <c r="C790" s="6">
        <f t="shared" si="84"/>
        <v>2</v>
      </c>
      <c r="D790" s="6">
        <f t="shared" si="85"/>
        <v>5</v>
      </c>
      <c r="E790" s="6">
        <f t="shared" si="86"/>
        <v>2026</v>
      </c>
      <c r="F790" s="5" t="str">
        <f t="shared" si="87"/>
        <v>SASSA</v>
      </c>
      <c r="G790" s="5" t="str">
        <f>'Cleaned Data'!C790</f>
        <v>SASSA - Grant Application</v>
      </c>
      <c r="H790" s="5" t="str">
        <f t="shared" si="88"/>
        <v xml:space="preserve"> Grant Application</v>
      </c>
      <c r="I790" s="5" t="str">
        <f t="shared" si="89"/>
        <v>Evaton</v>
      </c>
      <c r="J790" s="5" t="str">
        <f>'Cleaned Data'!D790</f>
        <v>Evaton Sassa Office</v>
      </c>
      <c r="K790" s="5" t="str">
        <f>'Cleaned Data'!E790</f>
        <v>None</v>
      </c>
      <c r="L790" s="6">
        <f>'Cleaned Data'!F790</f>
        <v>4210000000000</v>
      </c>
      <c r="M790" s="4">
        <f>'Cleaned Data'!G790</f>
        <v>15546</v>
      </c>
      <c r="N790" s="5" t="str">
        <f>'Cleaned Data'!H790</f>
        <v>Male</v>
      </c>
      <c r="O790" s="8" t="str">
        <f>'Cleaned Data'!I790</f>
        <v>080 210 6648</v>
      </c>
      <c r="P790" s="5" t="str">
        <f>'Cleaned Data'!J790</f>
        <v>Ward 8</v>
      </c>
      <c r="Q790" s="5" t="str">
        <f t="shared" si="90"/>
        <v>Formal Settlement</v>
      </c>
      <c r="R790" s="5" t="str">
        <f>'Cleaned Data'!K790</f>
        <v>SRD Grant</v>
      </c>
      <c r="S790" s="5" t="str">
        <f>'Cleaned Data'!L790</f>
        <v>Complete</v>
      </c>
      <c r="T790" s="5" t="str">
        <f>'Cleaned Data'!M790</f>
        <v>Captured</v>
      </c>
      <c r="U790" s="5" t="str">
        <f>'Cleaned Data'!N790</f>
        <v>Q103</v>
      </c>
      <c r="V790" s="5" t="str">
        <f>'Cleaned Data'!O790</f>
        <v>Busisiwe Nel</v>
      </c>
      <c r="W790" s="4" t="str">
        <f>'Cleaned Data'!P790</f>
        <v>None</v>
      </c>
      <c r="X790" s="5" t="str">
        <f>'Cleaned Data'!Q790</f>
        <v>None</v>
      </c>
    </row>
    <row r="791" spans="1:24" x14ac:dyDescent="0.3">
      <c r="A791" s="5" t="str">
        <f>'Cleaned Data'!A791</f>
        <v>CLN-000509</v>
      </c>
      <c r="B791" s="4">
        <f>'Cleaned Data'!B791</f>
        <v>45987</v>
      </c>
      <c r="C791" s="6">
        <f t="shared" si="84"/>
        <v>26</v>
      </c>
      <c r="D791" s="6">
        <f t="shared" si="85"/>
        <v>11</v>
      </c>
      <c r="E791" s="6">
        <f t="shared" si="86"/>
        <v>2025</v>
      </c>
      <c r="F791" s="5" t="str">
        <f t="shared" si="87"/>
        <v>Clinic</v>
      </c>
      <c r="G791" s="5" t="str">
        <f>'Cleaned Data'!C791</f>
        <v>Clinic - General Consultation</v>
      </c>
      <c r="H791" s="5" t="str">
        <f t="shared" si="88"/>
        <v xml:space="preserve"> General Consultation</v>
      </c>
      <c r="I791" s="5" t="str">
        <f t="shared" si="89"/>
        <v>Emfuleni</v>
      </c>
      <c r="J791" s="5" t="str">
        <f>'Cleaned Data'!D791</f>
        <v>Emfuleni Municipal Office</v>
      </c>
      <c r="K791" s="5" t="str">
        <f>'Cleaned Data'!E791</f>
        <v>Thabo Mokoena</v>
      </c>
      <c r="L791" s="6">
        <f>'Cleaned Data'!F791</f>
        <v>5500000000000</v>
      </c>
      <c r="M791" s="4">
        <f>'Cleaned Data'!G791</f>
        <v>20200</v>
      </c>
      <c r="N791" s="5" t="str">
        <f>'Cleaned Data'!H791</f>
        <v>None</v>
      </c>
      <c r="O791" s="8" t="str">
        <f>'Cleaned Data'!I791</f>
        <v>068 634 4765</v>
      </c>
      <c r="P791" s="5" t="str">
        <f>'Cleaned Data'!J791</f>
        <v>Ward 11</v>
      </c>
      <c r="Q791" s="5" t="str">
        <f t="shared" si="90"/>
        <v>Formal Settlement</v>
      </c>
      <c r="R791" s="5" t="str">
        <f>'Cleaned Data'!K791</f>
        <v>None</v>
      </c>
      <c r="S791" s="5" t="str">
        <f>'Cleaned Data'!L791</f>
        <v>Incomplete - Missing Proof Of Residence</v>
      </c>
      <c r="T791" s="5" t="str">
        <f>'Cleaned Data'!M791</f>
        <v>Captured</v>
      </c>
      <c r="U791" s="5" t="str">
        <f>'Cleaned Data'!N791</f>
        <v>Q251</v>
      </c>
      <c r="V791" s="5" t="str">
        <f>'Cleaned Data'!O791</f>
        <v>Zanele Swart</v>
      </c>
      <c r="W791" s="4">
        <f>'Cleaned Data'!P791</f>
        <v>46006</v>
      </c>
      <c r="X791" s="5" t="str">
        <f>'Cleaned Data'!Q791</f>
        <v>None</v>
      </c>
    </row>
    <row r="792" spans="1:24" x14ac:dyDescent="0.3">
      <c r="A792" s="5" t="str">
        <f>'Cleaned Data'!A792</f>
        <v>DHA-000429</v>
      </c>
      <c r="B792" s="4">
        <f>'Cleaned Data'!B792</f>
        <v>46210</v>
      </c>
      <c r="C792" s="6">
        <f t="shared" si="84"/>
        <v>7</v>
      </c>
      <c r="D792" s="6">
        <f t="shared" si="85"/>
        <v>7</v>
      </c>
      <c r="E792" s="6">
        <f t="shared" si="86"/>
        <v>2026</v>
      </c>
      <c r="F792" s="5" t="str">
        <f t="shared" si="87"/>
        <v>Home Affairs</v>
      </c>
      <c r="G792" s="5" t="str">
        <f>'Cleaned Data'!C792</f>
        <v>Home Affairs - ID Application</v>
      </c>
      <c r="H792" s="5" t="str">
        <f t="shared" si="88"/>
        <v xml:space="preserve"> ID Application</v>
      </c>
      <c r="I792" s="5" t="str">
        <f t="shared" si="89"/>
        <v>Emfuleni</v>
      </c>
      <c r="J792" s="5" t="str">
        <f>'Cleaned Data'!D792</f>
        <v>Emfuleni Municipal Office</v>
      </c>
      <c r="K792" s="5" t="str">
        <f>'Cleaned Data'!E792</f>
        <v>Johannes Molefe</v>
      </c>
      <c r="L792" s="6">
        <f>'Cleaned Data'!F792</f>
        <v>6810000000000</v>
      </c>
      <c r="M792" s="4">
        <f>'Cleaned Data'!G792</f>
        <v>25055</v>
      </c>
      <c r="N792" s="5" t="str">
        <f>'Cleaned Data'!H792</f>
        <v>Male</v>
      </c>
      <c r="O792" s="8" t="str">
        <f>'Cleaned Data'!I792</f>
        <v>065 151 6946</v>
      </c>
      <c r="P792" s="5" t="str">
        <f>'Cleaned Data'!J792</f>
        <v>Ward 24</v>
      </c>
      <c r="Q792" s="5" t="str">
        <f t="shared" si="90"/>
        <v>Formal Settlement</v>
      </c>
      <c r="R792" s="5" t="str">
        <f>'Cleaned Data'!K792</f>
        <v>Foster Child Grant</v>
      </c>
      <c r="S792" s="5" t="str">
        <f>'Cleaned Data'!L792</f>
        <v>Rejected</v>
      </c>
      <c r="T792" s="5" t="str">
        <f>'Cleaned Data'!M792</f>
        <v>Resolved</v>
      </c>
      <c r="U792" s="5" t="str">
        <f>'Cleaned Data'!N792</f>
        <v>Q261</v>
      </c>
      <c r="V792" s="5" t="str">
        <f>'Cleaned Data'!O792</f>
        <v>Marius Swart</v>
      </c>
      <c r="W792" s="4" t="str">
        <f>'Cleaned Data'!P792</f>
        <v>None</v>
      </c>
      <c r="X792" s="5" t="str">
        <f>'Cleaned Data'!Q792</f>
        <v>System Offline - Captured Manually, Will Upload Later</v>
      </c>
    </row>
    <row r="793" spans="1:24" x14ac:dyDescent="0.3">
      <c r="A793" s="5" t="str">
        <f>'Cleaned Data'!A793</f>
        <v>SASSA-000315</v>
      </c>
      <c r="B793" s="4">
        <f>'Cleaned Data'!B793</f>
        <v>46196</v>
      </c>
      <c r="C793" s="6">
        <f t="shared" si="84"/>
        <v>23</v>
      </c>
      <c r="D793" s="6">
        <f t="shared" si="85"/>
        <v>6</v>
      </c>
      <c r="E793" s="6">
        <f t="shared" si="86"/>
        <v>2026</v>
      </c>
      <c r="F793" s="5" t="str">
        <f t="shared" si="87"/>
        <v>SASSA</v>
      </c>
      <c r="G793" s="5" t="str">
        <f>'Cleaned Data'!C793</f>
        <v>SASSA - Grant Application</v>
      </c>
      <c r="H793" s="5" t="str">
        <f t="shared" si="88"/>
        <v xml:space="preserve"> Grant Application</v>
      </c>
      <c r="I793" s="5" t="str">
        <f t="shared" si="89"/>
        <v>Three Rivers</v>
      </c>
      <c r="J793" s="5" t="str">
        <f>'Cleaned Data'!D793</f>
        <v>Three Rivers Clinic</v>
      </c>
      <c r="K793" s="5" t="str">
        <f>'Cleaned Data'!E793</f>
        <v>Thabo Pretorius</v>
      </c>
      <c r="L793" s="6">
        <f>'Cleaned Data'!F793</f>
        <v>9410000000000</v>
      </c>
      <c r="M793" s="4">
        <f>'Cleaned Data'!G793</f>
        <v>34599</v>
      </c>
      <c r="N793" s="5" t="str">
        <f>'Cleaned Data'!H793</f>
        <v>Male</v>
      </c>
      <c r="O793" s="8" t="str">
        <f>'Cleaned Data'!I793</f>
        <v>080 384 1094</v>
      </c>
      <c r="P793" s="5" t="str">
        <f>'Cleaned Data'!J793</f>
        <v>Ward 13</v>
      </c>
      <c r="Q793" s="5" t="str">
        <f t="shared" si="90"/>
        <v>Formal Settlement</v>
      </c>
      <c r="R793" s="5" t="str">
        <f>'Cleaned Data'!K793</f>
        <v>Child Support Grant</v>
      </c>
      <c r="S793" s="5" t="str">
        <f>'Cleaned Data'!L793</f>
        <v>Complete</v>
      </c>
      <c r="T793" s="5" t="str">
        <f>'Cleaned Data'!M793</f>
        <v>Resolved</v>
      </c>
      <c r="U793" s="5" t="str">
        <f>'Cleaned Data'!N793</f>
        <v>Q230</v>
      </c>
      <c r="V793" s="5" t="str">
        <f>'Cleaned Data'!O793</f>
        <v>Deon Swart</v>
      </c>
      <c r="W793" s="4" t="str">
        <f>'Cleaned Data'!P793</f>
        <v>None</v>
      </c>
      <c r="X793" s="5" t="str">
        <f>'Cleaned Data'!Q793</f>
        <v>Incorrect ID Number Provided Initially, Corrected</v>
      </c>
    </row>
    <row r="794" spans="1:24" x14ac:dyDescent="0.3">
      <c r="A794" s="5" t="str">
        <f>'Cleaned Data'!A794</f>
        <v>SASSA-000081</v>
      </c>
      <c r="B794" s="4">
        <f>'Cleaned Data'!B794</f>
        <v>46106</v>
      </c>
      <c r="C794" s="6">
        <f t="shared" si="84"/>
        <v>25</v>
      </c>
      <c r="D794" s="6">
        <f t="shared" si="85"/>
        <v>3</v>
      </c>
      <c r="E794" s="6">
        <f t="shared" si="86"/>
        <v>2026</v>
      </c>
      <c r="F794" s="5" t="str">
        <f t="shared" si="87"/>
        <v>SASSA</v>
      </c>
      <c r="G794" s="5" t="str">
        <f>'Cleaned Data'!C794</f>
        <v>SASSA - Grant Status Enquiry</v>
      </c>
      <c r="H794" s="5" t="str">
        <f t="shared" si="88"/>
        <v xml:space="preserve"> Grant Status Enquiry</v>
      </c>
      <c r="I794" s="5" t="str">
        <f t="shared" si="89"/>
        <v>Emfuleni</v>
      </c>
      <c r="J794" s="5" t="str">
        <f>'Cleaned Data'!D794</f>
        <v>Emfuleni Municipal Office</v>
      </c>
      <c r="K794" s="5" t="str">
        <f>'Cleaned Data'!E794</f>
        <v>Kagiso Molefe</v>
      </c>
      <c r="L794" s="6">
        <f>'Cleaned Data'!F794</f>
        <v>8300000000000</v>
      </c>
      <c r="M794" s="4">
        <f>'Cleaned Data'!G794</f>
        <v>30322</v>
      </c>
      <c r="N794" s="5" t="str">
        <f>'Cleaned Data'!H794</f>
        <v>None</v>
      </c>
      <c r="O794" s="8" t="str">
        <f>'Cleaned Data'!I794</f>
        <v>077 966 0710</v>
      </c>
      <c r="P794" s="5" t="str">
        <f>'Cleaned Data'!J794</f>
        <v>Ward 23</v>
      </c>
      <c r="Q794" s="5" t="str">
        <f t="shared" si="90"/>
        <v>Formal Settlement</v>
      </c>
      <c r="R794" s="5" t="str">
        <f>'Cleaned Data'!K794</f>
        <v>Older Person's Grant</v>
      </c>
      <c r="S794" s="5" t="str">
        <f>'Cleaned Data'!L794</f>
        <v>Approved</v>
      </c>
      <c r="T794" s="5" t="str">
        <f>'Cleaned Data'!M794</f>
        <v>Escalated</v>
      </c>
      <c r="U794" s="5" t="str">
        <f>'Cleaned Data'!N794</f>
        <v>None</v>
      </c>
      <c r="V794" s="5" t="str">
        <f>'Cleaned Data'!O794</f>
        <v>Lerato Nel</v>
      </c>
      <c r="W794" s="4" t="str">
        <f>'Cleaned Data'!P794</f>
        <v>None</v>
      </c>
      <c r="X794" s="5" t="str">
        <f>'Cleaned Data'!Q794</f>
        <v>System Offline - Captured Manually, Will Upload Later</v>
      </c>
    </row>
    <row r="795" spans="1:24" x14ac:dyDescent="0.3">
      <c r="A795" s="5" t="str">
        <f>'Cleaned Data'!A795</f>
        <v>DHA-000791</v>
      </c>
      <c r="B795" s="4">
        <f>'Cleaned Data'!B795</f>
        <v>46069</v>
      </c>
      <c r="C795" s="6">
        <f t="shared" si="84"/>
        <v>16</v>
      </c>
      <c r="D795" s="6">
        <f t="shared" si="85"/>
        <v>2</v>
      </c>
      <c r="E795" s="6">
        <f t="shared" si="86"/>
        <v>2026</v>
      </c>
      <c r="F795" s="5" t="str">
        <f t="shared" si="87"/>
        <v>Home Affairs</v>
      </c>
      <c r="G795" s="5" t="str">
        <f>'Cleaned Data'!C795</f>
        <v>Home Affairs - ID Application</v>
      </c>
      <c r="H795" s="5" t="str">
        <f t="shared" si="88"/>
        <v xml:space="preserve"> ID Application</v>
      </c>
      <c r="I795" s="5" t="str">
        <f t="shared" si="89"/>
        <v>Emfuleni</v>
      </c>
      <c r="J795" s="5" t="str">
        <f>'Cleaned Data'!D795</f>
        <v>Emfuleni Municipal Office</v>
      </c>
      <c r="K795" s="5" t="str">
        <f>'Cleaned Data'!E795</f>
        <v>Johannes Khumalo</v>
      </c>
      <c r="L795" s="6" t="str">
        <f>'Cleaned Data'!F795</f>
        <v>None</v>
      </c>
      <c r="M795" s="4">
        <f>'Cleaned Data'!G795</f>
        <v>20230</v>
      </c>
      <c r="N795" s="5" t="str">
        <f>'Cleaned Data'!H795</f>
        <v>Male</v>
      </c>
      <c r="O795" s="8" t="str">
        <f>'Cleaned Data'!I795</f>
        <v>072 804 6568</v>
      </c>
      <c r="P795" s="5" t="str">
        <f>'Cleaned Data'!J795</f>
        <v>Ward 1</v>
      </c>
      <c r="Q795" s="5" t="str">
        <f t="shared" si="90"/>
        <v>Formal Settlement</v>
      </c>
      <c r="R795" s="5" t="str">
        <f>'Cleaned Data'!K795</f>
        <v>None</v>
      </c>
      <c r="S795" s="5" t="str">
        <f>'Cleaned Data'!L795</f>
        <v>Incomplete - Missing ID Copy</v>
      </c>
      <c r="T795" s="5" t="str">
        <f>'Cleaned Data'!M795</f>
        <v>Captured</v>
      </c>
      <c r="U795" s="5" t="str">
        <f>'Cleaned Data'!N795</f>
        <v>Q148</v>
      </c>
      <c r="V795" s="5" t="str">
        <f>'Cleaned Data'!O795</f>
        <v>Deon Sithole</v>
      </c>
      <c r="W795" s="4" t="str">
        <f>'Cleaned Data'!P795</f>
        <v>None</v>
      </c>
      <c r="X795" s="5" t="str">
        <f>'Cleaned Data'!Q795</f>
        <v>None</v>
      </c>
    </row>
    <row r="796" spans="1:24" x14ac:dyDescent="0.3">
      <c r="A796" s="5" t="str">
        <f>'Cleaned Data'!A796</f>
        <v>SASSA-000618</v>
      </c>
      <c r="B796" s="4">
        <f>'Cleaned Data'!B796</f>
        <v>46175</v>
      </c>
      <c r="C796" s="6">
        <f t="shared" si="84"/>
        <v>2</v>
      </c>
      <c r="D796" s="6">
        <f t="shared" si="85"/>
        <v>6</v>
      </c>
      <c r="E796" s="6">
        <f t="shared" si="86"/>
        <v>2026</v>
      </c>
      <c r="F796" s="5" t="str">
        <f t="shared" si="87"/>
        <v>SASSA</v>
      </c>
      <c r="G796" s="5" t="str">
        <f>'Cleaned Data'!C796</f>
        <v>SASSA - Grant Application</v>
      </c>
      <c r="H796" s="5" t="str">
        <f t="shared" si="88"/>
        <v xml:space="preserve"> Grant Application</v>
      </c>
      <c r="I796" s="5" t="str">
        <f t="shared" si="89"/>
        <v>Meyerton</v>
      </c>
      <c r="J796" s="5" t="str">
        <f>'Cleaned Data'!D796</f>
        <v>Meyerton Municipal Office</v>
      </c>
      <c r="K796" s="5" t="str">
        <f>'Cleaned Data'!E796</f>
        <v>Willem Mokoena</v>
      </c>
      <c r="L796" s="6">
        <f>'Cleaned Data'!F796</f>
        <v>504000000000</v>
      </c>
      <c r="M796" s="4">
        <f>'Cleaned Data'!G796</f>
        <v>38454</v>
      </c>
      <c r="N796" s="5" t="str">
        <f>'Cleaned Data'!H796</f>
        <v>Male</v>
      </c>
      <c r="O796" s="8" t="str">
        <f>'Cleaned Data'!I796</f>
        <v>083 759 3845</v>
      </c>
      <c r="P796" s="5" t="str">
        <f>'Cleaned Data'!J796</f>
        <v>Ward 22</v>
      </c>
      <c r="Q796" s="5" t="str">
        <f t="shared" si="90"/>
        <v>Formal Settlement</v>
      </c>
      <c r="R796" s="5" t="str">
        <f>'Cleaned Data'!K796</f>
        <v>Care Dependency Grant</v>
      </c>
      <c r="S796" s="5" t="str">
        <f>'Cleaned Data'!L796</f>
        <v>Approved</v>
      </c>
      <c r="T796" s="5" t="str">
        <f>'Cleaned Data'!M796</f>
        <v>None</v>
      </c>
      <c r="U796" s="5" t="str">
        <f>'Cleaned Data'!N796</f>
        <v>Q202</v>
      </c>
      <c r="V796" s="5" t="str">
        <f>'Cleaned Data'!O796</f>
        <v>Zanele Radebe</v>
      </c>
      <c r="W796" s="4" t="str">
        <f>'Cleaned Data'!P796</f>
        <v>None</v>
      </c>
      <c r="X796" s="5" t="str">
        <f>'Cleaned Data'!Q796</f>
        <v>Applicant Referred To Social Worker</v>
      </c>
    </row>
    <row r="797" spans="1:24" x14ac:dyDescent="0.3">
      <c r="A797" s="5" t="str">
        <f>'Cleaned Data'!A797</f>
        <v>MUN-000552</v>
      </c>
      <c r="B797" s="4">
        <f>'Cleaned Data'!B797</f>
        <v>46038</v>
      </c>
      <c r="C797" s="6">
        <f t="shared" si="84"/>
        <v>16</v>
      </c>
      <c r="D797" s="6">
        <f t="shared" si="85"/>
        <v>1</v>
      </c>
      <c r="E797" s="6">
        <f t="shared" si="86"/>
        <v>2026</v>
      </c>
      <c r="F797" s="5" t="str">
        <f t="shared" si="87"/>
        <v>Municipal</v>
      </c>
      <c r="G797" s="5" t="str">
        <f>'Cleaned Data'!C797</f>
        <v>Municipal - Service Request</v>
      </c>
      <c r="H797" s="5" t="str">
        <f t="shared" si="88"/>
        <v xml:space="preserve"> Service Request</v>
      </c>
      <c r="I797" s="5" t="str">
        <f t="shared" si="89"/>
        <v>Vereeniging</v>
      </c>
      <c r="J797" s="5" t="str">
        <f>'Cleaned Data'!D797</f>
        <v>Vereeniging Home Affairs</v>
      </c>
      <c r="K797" s="5" t="str">
        <f>'Cleaned Data'!E797</f>
        <v>Nokuthula Ndlovu</v>
      </c>
      <c r="L797" s="6">
        <f>'Cleaned Data'!F797</f>
        <v>404000000000</v>
      </c>
      <c r="M797" s="4">
        <f>'Cleaned Data'!G797</f>
        <v>38097</v>
      </c>
      <c r="N797" s="5" t="str">
        <f>'Cleaned Data'!H797</f>
        <v>Male</v>
      </c>
      <c r="O797" s="8" t="str">
        <f>'Cleaned Data'!I797</f>
        <v>078 656 7127</v>
      </c>
      <c r="P797" s="5" t="str">
        <f>'Cleaned Data'!J797</f>
        <v>Ward 16</v>
      </c>
      <c r="Q797" s="5" t="str">
        <f t="shared" si="90"/>
        <v>Formal Settlement</v>
      </c>
      <c r="R797" s="5" t="str">
        <f>'Cleaned Data'!K797</f>
        <v>None</v>
      </c>
      <c r="S797" s="5" t="str">
        <f>'Cleaned Data'!L797</f>
        <v>Pending Verification</v>
      </c>
      <c r="T797" s="5" t="str">
        <f>'Cleaned Data'!M797</f>
        <v>Closed</v>
      </c>
      <c r="U797" s="5" t="str">
        <f>'Cleaned Data'!N797</f>
        <v>Q091</v>
      </c>
      <c r="V797" s="5" t="str">
        <f>'Cleaned Data'!O797</f>
        <v>Palesa Mahlangu</v>
      </c>
      <c r="W797" s="4">
        <f>'Cleaned Data'!P797</f>
        <v>46056</v>
      </c>
      <c r="X797" s="5" t="str">
        <f>'Cleaned Data'!Q797</f>
        <v>Interpreter Required - Assisted In Sesotho</v>
      </c>
    </row>
    <row r="798" spans="1:24" x14ac:dyDescent="0.3">
      <c r="A798" s="5" t="str">
        <f>'Cleaned Data'!A798</f>
        <v>DHA-000835</v>
      </c>
      <c r="B798" s="4">
        <f>'Cleaned Data'!B798</f>
        <v>46057</v>
      </c>
      <c r="C798" s="6">
        <f t="shared" si="84"/>
        <v>4</v>
      </c>
      <c r="D798" s="6">
        <f t="shared" si="85"/>
        <v>2</v>
      </c>
      <c r="E798" s="6">
        <f t="shared" si="86"/>
        <v>2026</v>
      </c>
      <c r="F798" s="5" t="str">
        <f t="shared" si="87"/>
        <v>Home Affairs</v>
      </c>
      <c r="G798" s="5" t="str">
        <f>'Cleaned Data'!C798</f>
        <v>Home Affairs - Birth Certificate</v>
      </c>
      <c r="H798" s="5" t="str">
        <f t="shared" si="88"/>
        <v xml:space="preserve"> Birth Certificate</v>
      </c>
      <c r="I798" s="5" t="str">
        <f t="shared" si="89"/>
        <v>Sebokeng</v>
      </c>
      <c r="J798" s="5" t="str">
        <f>'Cleaned Data'!D798</f>
        <v>Sebokeng Sassa Office</v>
      </c>
      <c r="K798" s="5" t="str">
        <f>'Cleaned Data'!E798</f>
        <v>Nomvula Kruger</v>
      </c>
      <c r="L798" s="6" t="str">
        <f>'Cleaned Data'!F798</f>
        <v>ID not provided</v>
      </c>
      <c r="M798" s="4">
        <f>'Cleaned Data'!G798</f>
        <v>33495</v>
      </c>
      <c r="N798" s="5" t="str">
        <f>'Cleaned Data'!H798</f>
        <v>Female</v>
      </c>
      <c r="O798" s="8" t="str">
        <f>'Cleaned Data'!I798</f>
        <v>None</v>
      </c>
      <c r="P798" s="5" t="str">
        <f>'Cleaned Data'!J798</f>
        <v>Ward 8</v>
      </c>
      <c r="Q798" s="5" t="str">
        <f t="shared" si="90"/>
        <v>Formal Settlement</v>
      </c>
      <c r="R798" s="5" t="str">
        <f>'Cleaned Data'!K798</f>
        <v>Social Relief of Distress (SRD)</v>
      </c>
      <c r="S798" s="5" t="str">
        <f>'Cleaned Data'!L798</f>
        <v>Complete</v>
      </c>
      <c r="T798" s="5" t="str">
        <f>'Cleaned Data'!M798</f>
        <v>Captured</v>
      </c>
      <c r="U798" s="5" t="str">
        <f>'Cleaned Data'!N798</f>
        <v>Q214</v>
      </c>
      <c r="V798" s="5" t="str">
        <f>'Cleaned Data'!O798</f>
        <v>Busisiwe Meyer</v>
      </c>
      <c r="W798" s="4" t="str">
        <f>'Cleaned Data'!P798</f>
        <v>None</v>
      </c>
      <c r="X798" s="5" t="str">
        <f>'Cleaned Data'!Q798</f>
        <v>Applicant Did Not Bring Required Supporting Documents</v>
      </c>
    </row>
    <row r="799" spans="1:24" x14ac:dyDescent="0.3">
      <c r="A799" s="5" t="str">
        <f>'Cleaned Data'!A799</f>
        <v>DHA-001048</v>
      </c>
      <c r="B799" s="4">
        <f>'Cleaned Data'!B799</f>
        <v>46227</v>
      </c>
      <c r="C799" s="6">
        <f t="shared" si="84"/>
        <v>24</v>
      </c>
      <c r="D799" s="6">
        <f t="shared" si="85"/>
        <v>7</v>
      </c>
      <c r="E799" s="6">
        <f t="shared" si="86"/>
        <v>2026</v>
      </c>
      <c r="F799" s="5" t="str">
        <f t="shared" si="87"/>
        <v>Home Affairs</v>
      </c>
      <c r="G799" s="5" t="str">
        <f>'Cleaned Data'!C799</f>
        <v>Home Affairs - ID Application</v>
      </c>
      <c r="H799" s="5" t="str">
        <f t="shared" si="88"/>
        <v xml:space="preserve"> ID Application</v>
      </c>
      <c r="I799" s="5" t="str">
        <f t="shared" si="89"/>
        <v>Sasolburg</v>
      </c>
      <c r="J799" s="5" t="str">
        <f>'Cleaned Data'!D799</f>
        <v>Sasolburg Home Affairs</v>
      </c>
      <c r="K799" s="5" t="str">
        <f>'Cleaned Data'!E799</f>
        <v>Anna Radebe</v>
      </c>
      <c r="L799" s="6">
        <f>'Cleaned Data'!F799</f>
        <v>7500000000000</v>
      </c>
      <c r="M799" s="4">
        <f>'Cleaned Data'!G799</f>
        <v>27547</v>
      </c>
      <c r="N799" s="5" t="str">
        <f>'Cleaned Data'!H799</f>
        <v>None</v>
      </c>
      <c r="O799" s="8" t="str">
        <f>'Cleaned Data'!I799</f>
        <v>None</v>
      </c>
      <c r="P799" s="5" t="str">
        <f>'Cleaned Data'!J799</f>
        <v>Ward 19</v>
      </c>
      <c r="Q799" s="5" t="str">
        <f t="shared" si="90"/>
        <v>Formal Settlement</v>
      </c>
      <c r="R799" s="5" t="str">
        <f>'Cleaned Data'!K799</f>
        <v>None</v>
      </c>
      <c r="S799" s="5" t="str">
        <f>'Cleaned Data'!L799</f>
        <v>Awaiting Home Affairs Confirmation</v>
      </c>
      <c r="T799" s="5" t="str">
        <f>'Cleaned Data'!M799</f>
        <v>Pending</v>
      </c>
      <c r="U799" s="5" t="str">
        <f>'Cleaned Data'!N799</f>
        <v>Q180</v>
      </c>
      <c r="V799" s="5" t="str">
        <f>'Cleaned Data'!O799</f>
        <v>Refilwe Nel</v>
      </c>
      <c r="W799" s="4">
        <f>'Cleaned Data'!P799</f>
        <v>46257</v>
      </c>
      <c r="X799" s="5" t="str">
        <f>'Cleaned Data'!Q799</f>
        <v>Applicant Referred To Social Worker</v>
      </c>
    </row>
    <row r="800" spans="1:24" x14ac:dyDescent="0.3">
      <c r="A800" s="5" t="str">
        <f>'Cleaned Data'!A800</f>
        <v>CLN-000239</v>
      </c>
      <c r="B800" s="4">
        <f>'Cleaned Data'!B800</f>
        <v>46254</v>
      </c>
      <c r="C800" s="6">
        <f t="shared" si="84"/>
        <v>20</v>
      </c>
      <c r="D800" s="6">
        <f t="shared" si="85"/>
        <v>8</v>
      </c>
      <c r="E800" s="6">
        <f t="shared" si="86"/>
        <v>2026</v>
      </c>
      <c r="F800" s="5" t="str">
        <f t="shared" si="87"/>
        <v>Clinic</v>
      </c>
      <c r="G800" s="5" t="str">
        <f>'Cleaned Data'!C800</f>
        <v>Clinic - Chronic Medication Collection</v>
      </c>
      <c r="H800" s="5" t="str">
        <f t="shared" si="88"/>
        <v xml:space="preserve"> Chronic Medication Collection</v>
      </c>
      <c r="I800" s="5" t="str">
        <f t="shared" si="89"/>
        <v>Vereeniging</v>
      </c>
      <c r="J800" s="5" t="str">
        <f>'Cleaned Data'!D800</f>
        <v>Vereeniging Home Affairs</v>
      </c>
      <c r="K800" s="5" t="str">
        <f>'Cleaned Data'!E800</f>
        <v>Anna Mahlangu</v>
      </c>
      <c r="L800" s="6">
        <f>'Cleaned Data'!F800</f>
        <v>5810000000000</v>
      </c>
      <c r="M800" s="4">
        <f>'Cleaned Data'!G800</f>
        <v>21357</v>
      </c>
      <c r="N800" s="5" t="str">
        <f>'Cleaned Data'!H800</f>
        <v>Male</v>
      </c>
      <c r="O800" s="8" t="str">
        <f>'Cleaned Data'!I800</f>
        <v>061 334 5774</v>
      </c>
      <c r="P800" s="5" t="str">
        <f>'Cleaned Data'!J800</f>
        <v>Ward 22</v>
      </c>
      <c r="Q800" s="5" t="str">
        <f t="shared" si="90"/>
        <v>Formal Settlement</v>
      </c>
      <c r="R800" s="5" t="str">
        <f>'Cleaned Data'!K800</f>
        <v>Older Persons Grant</v>
      </c>
      <c r="S800" s="5" t="str">
        <f>'Cleaned Data'!L800</f>
        <v>Incomplete - Missing Proof Of Residence</v>
      </c>
      <c r="T800" s="5" t="str">
        <f>'Cleaned Data'!M800</f>
        <v>Captured</v>
      </c>
      <c r="U800" s="5" t="str">
        <f>'Cleaned Data'!N800</f>
        <v>Q106</v>
      </c>
      <c r="V800" s="5" t="str">
        <f>'Cleaned Data'!O800</f>
        <v>Lerato Sithole</v>
      </c>
      <c r="W800" s="4">
        <f>'Cleaned Data'!P800</f>
        <v>46261</v>
      </c>
      <c r="X800" s="5" t="str">
        <f>'Cleaned Data'!Q800</f>
        <v>Applicant Is A Minor, Guardian Present And Documented</v>
      </c>
    </row>
    <row r="801" spans="1:24" x14ac:dyDescent="0.3">
      <c r="A801" s="5" t="str">
        <f>'Cleaned Data'!A801</f>
        <v>CLN-000138</v>
      </c>
      <c r="B801" s="4">
        <f>'Cleaned Data'!B801</f>
        <v>46036</v>
      </c>
      <c r="C801" s="6">
        <f t="shared" si="84"/>
        <v>14</v>
      </c>
      <c r="D801" s="6">
        <f t="shared" si="85"/>
        <v>1</v>
      </c>
      <c r="E801" s="6">
        <f t="shared" si="86"/>
        <v>2026</v>
      </c>
      <c r="F801" s="5" t="str">
        <f t="shared" si="87"/>
        <v>Clinic</v>
      </c>
      <c r="G801" s="5" t="str">
        <f>'Cleaned Data'!C801</f>
        <v>Clinic - Immunisation</v>
      </c>
      <c r="H801" s="5" t="str">
        <f t="shared" si="88"/>
        <v xml:space="preserve"> Immunisation</v>
      </c>
      <c r="I801" s="5" t="str">
        <f t="shared" si="89"/>
        <v>Emfuleni</v>
      </c>
      <c r="J801" s="5" t="str">
        <f>'Cleaned Data'!D801</f>
        <v>Emfuleni Municipal Office</v>
      </c>
      <c r="K801" s="5" t="str">
        <f>'Cleaned Data'!E801</f>
        <v>Kagiso Pretorius</v>
      </c>
      <c r="L801" s="6">
        <f>'Cleaned Data'!F801</f>
        <v>2110000000000</v>
      </c>
      <c r="M801" s="4">
        <f>'Cleaned Data'!G801</f>
        <v>44424</v>
      </c>
      <c r="N801" s="5" t="str">
        <f>'Cleaned Data'!H801</f>
        <v>Male</v>
      </c>
      <c r="O801" s="8" t="str">
        <f>'Cleaned Data'!I801</f>
        <v>070 713 4184</v>
      </c>
      <c r="P801" s="5" t="str">
        <f>'Cleaned Data'!J801</f>
        <v>Ward 2</v>
      </c>
      <c r="Q801" s="5" t="str">
        <f t="shared" si="90"/>
        <v>Formal Settlement</v>
      </c>
      <c r="R801" s="5" t="str">
        <f>'Cleaned Data'!K801</f>
        <v>None</v>
      </c>
      <c r="S801" s="5" t="str">
        <f>'Cleaned Data'!L801</f>
        <v>Complete</v>
      </c>
      <c r="T801" s="5" t="str">
        <f>'Cleaned Data'!M801</f>
        <v>Resolved</v>
      </c>
      <c r="U801" s="5" t="str">
        <f>'Cleaned Data'!N801</f>
        <v>Q025</v>
      </c>
      <c r="V801" s="5" t="str">
        <f>'Cleaned Data'!O801</f>
        <v>None</v>
      </c>
      <c r="W801" s="4" t="str">
        <f>'Cleaned Data'!P801</f>
        <v>None</v>
      </c>
      <c r="X801" s="5" t="str">
        <f>'Cleaned Data'!Q801</f>
        <v>Duplicate Application Found On System - Flagged</v>
      </c>
    </row>
    <row r="802" spans="1:24" x14ac:dyDescent="0.3">
      <c r="A802" s="5" t="str">
        <f>'Cleaned Data'!A802</f>
        <v>DHA-000026</v>
      </c>
      <c r="B802" s="4">
        <f>'Cleaned Data'!B802</f>
        <v>46152</v>
      </c>
      <c r="C802" s="6">
        <f t="shared" si="84"/>
        <v>10</v>
      </c>
      <c r="D802" s="6">
        <f t="shared" si="85"/>
        <v>5</v>
      </c>
      <c r="E802" s="6">
        <f t="shared" si="86"/>
        <v>2026</v>
      </c>
      <c r="F802" s="5" t="str">
        <f t="shared" si="87"/>
        <v>Home Affairs</v>
      </c>
      <c r="G802" s="5" t="str">
        <f>'Cleaned Data'!C802</f>
        <v>Home Affairs - Passport Application</v>
      </c>
      <c r="H802" s="5" t="str">
        <f t="shared" si="88"/>
        <v xml:space="preserve"> Passport Application</v>
      </c>
      <c r="I802" s="5" t="str">
        <f t="shared" si="89"/>
        <v>Sebokeng</v>
      </c>
      <c r="J802" s="5" t="str">
        <f>'Cleaned Data'!D802</f>
        <v>Sebokeng Sassa Office</v>
      </c>
      <c r="K802" s="5" t="str">
        <f>'Cleaned Data'!E802</f>
        <v>Lindiwe Mokgadi</v>
      </c>
      <c r="L802" s="6">
        <f>'Cleaned Data'!F802</f>
        <v>603000000000</v>
      </c>
      <c r="M802" s="4">
        <f>'Cleaned Data'!G802</f>
        <v>38783</v>
      </c>
      <c r="N802" s="5" t="str">
        <f>'Cleaned Data'!H802</f>
        <v>None</v>
      </c>
      <c r="O802" s="8" t="str">
        <f>'Cleaned Data'!I802</f>
        <v>070 854 3185</v>
      </c>
      <c r="P802" s="5" t="str">
        <f>'Cleaned Data'!J802</f>
        <v>Ward 8</v>
      </c>
      <c r="Q802" s="5" t="str">
        <f t="shared" si="90"/>
        <v>Formal Settlement</v>
      </c>
      <c r="R802" s="5" t="str">
        <f>'Cleaned Data'!K802</f>
        <v>None</v>
      </c>
      <c r="S802" s="5" t="str">
        <f>'Cleaned Data'!L802</f>
        <v>Complete</v>
      </c>
      <c r="T802" s="5" t="str">
        <f>'Cleaned Data'!M802</f>
        <v>Captured</v>
      </c>
      <c r="U802" s="5" t="str">
        <f>'Cleaned Data'!N802</f>
        <v>Q106</v>
      </c>
      <c r="V802" s="5" t="str">
        <f>'Cleaned Data'!O802</f>
        <v>Lerato Radebe</v>
      </c>
      <c r="W802" s="4" t="str">
        <f>'Cleaned Data'!P802</f>
        <v>None</v>
      </c>
      <c r="X802" s="5" t="str">
        <f>'Cleaned Data'!Q802</f>
        <v>Applicant Referred To Social Worker</v>
      </c>
    </row>
    <row r="803" spans="1:24" x14ac:dyDescent="0.3">
      <c r="A803" s="5" t="str">
        <f>'Cleaned Data'!A803</f>
        <v>DHA-000879</v>
      </c>
      <c r="B803" s="4">
        <f>'Cleaned Data'!B803</f>
        <v>46006</v>
      </c>
      <c r="C803" s="6">
        <f t="shared" si="84"/>
        <v>15</v>
      </c>
      <c r="D803" s="6">
        <f t="shared" si="85"/>
        <v>12</v>
      </c>
      <c r="E803" s="6">
        <f t="shared" si="86"/>
        <v>2025</v>
      </c>
      <c r="F803" s="5" t="str">
        <f t="shared" si="87"/>
        <v>Home Affairs</v>
      </c>
      <c r="G803" s="5" t="str">
        <f>'Cleaned Data'!C803</f>
        <v>Home Affairs - ID Application</v>
      </c>
      <c r="H803" s="5" t="str">
        <f t="shared" si="88"/>
        <v xml:space="preserve"> ID Application</v>
      </c>
      <c r="I803" s="5" t="str">
        <f t="shared" si="89"/>
        <v>Vereeniging</v>
      </c>
      <c r="J803" s="5" t="str">
        <f>'Cleaned Data'!D803</f>
        <v>Vereeniging Home Affairs</v>
      </c>
      <c r="K803" s="5" t="str">
        <f>'Cleaned Data'!E803</f>
        <v>Dorah Pretorius</v>
      </c>
      <c r="L803" s="6">
        <f>'Cleaned Data'!F803</f>
        <v>9210000000000</v>
      </c>
      <c r="M803" s="4">
        <f>'Cleaned Data'!G803</f>
        <v>33876</v>
      </c>
      <c r="N803" s="5" t="str">
        <f>'Cleaned Data'!H803</f>
        <v>Male</v>
      </c>
      <c r="O803" s="8" t="str">
        <f>'Cleaned Data'!I803</f>
        <v>083 688 0753</v>
      </c>
      <c r="P803" s="5" t="str">
        <f>'Cleaned Data'!J803</f>
        <v>Ward 13</v>
      </c>
      <c r="Q803" s="5" t="str">
        <f t="shared" si="90"/>
        <v>Formal Settlement</v>
      </c>
      <c r="R803" s="5" t="str">
        <f>'Cleaned Data'!K803</f>
        <v>None</v>
      </c>
      <c r="S803" s="5" t="str">
        <f>'Cleaned Data'!L803</f>
        <v>Incomplete - Missing ID Copy</v>
      </c>
      <c r="T803" s="5" t="str">
        <f>'Cleaned Data'!M803</f>
        <v>Pending</v>
      </c>
      <c r="U803" s="5" t="str">
        <f>'Cleaned Data'!N803</f>
        <v>Q275</v>
      </c>
      <c r="V803" s="5" t="str">
        <f>'Cleaned Data'!O803</f>
        <v>Deon Radebe</v>
      </c>
      <c r="W803" s="4">
        <f>'Cleaned Data'!P803</f>
        <v>46024</v>
      </c>
      <c r="X803" s="5" t="str">
        <f>'Cleaned Data'!Q803</f>
        <v>Incorrect ID Number Provided Initially, Corrected</v>
      </c>
    </row>
    <row r="804" spans="1:24" x14ac:dyDescent="0.3">
      <c r="A804" s="5" t="str">
        <f>'Cleaned Data'!A804</f>
        <v>CLN-001002</v>
      </c>
      <c r="B804" s="4">
        <f>'Cleaned Data'!B804</f>
        <v>46254</v>
      </c>
      <c r="C804" s="6">
        <f t="shared" si="84"/>
        <v>20</v>
      </c>
      <c r="D804" s="6">
        <f t="shared" si="85"/>
        <v>8</v>
      </c>
      <c r="E804" s="6">
        <f t="shared" si="86"/>
        <v>2026</v>
      </c>
      <c r="F804" s="5" t="str">
        <f t="shared" si="87"/>
        <v>Clinic</v>
      </c>
      <c r="G804" s="5" t="str">
        <f>'Cleaned Data'!C804</f>
        <v>Clinic - Chronic Medication Collection</v>
      </c>
      <c r="H804" s="5" t="str">
        <f t="shared" si="88"/>
        <v xml:space="preserve"> Chronic Medication Collection</v>
      </c>
      <c r="I804" s="5" t="str">
        <f t="shared" si="89"/>
        <v>Vanderbijlpark</v>
      </c>
      <c r="J804" s="5" t="str">
        <f>'Cleaned Data'!D804</f>
        <v>Vanderbijlpark Home Affairs</v>
      </c>
      <c r="K804" s="5" t="str">
        <f>'Cleaned Data'!E804</f>
        <v>Nomvula Steyn</v>
      </c>
      <c r="L804" s="6">
        <f>'Cleaned Data'!F804</f>
        <v>5700000000000</v>
      </c>
      <c r="M804" s="4">
        <f>'Cleaned Data'!G804</f>
        <v>20973</v>
      </c>
      <c r="N804" s="5" t="str">
        <f>'Cleaned Data'!H804</f>
        <v>Male</v>
      </c>
      <c r="O804" s="8" t="str">
        <f>'Cleaned Data'!I804</f>
        <v>None</v>
      </c>
      <c r="P804" s="5" t="str">
        <f>'Cleaned Data'!J804</f>
        <v>Ward 9</v>
      </c>
      <c r="Q804" s="5" t="str">
        <f t="shared" si="90"/>
        <v>Formal Settlement</v>
      </c>
      <c r="R804" s="5" t="str">
        <f>'Cleaned Data'!K804</f>
        <v>None</v>
      </c>
      <c r="S804" s="5" t="str">
        <f>'Cleaned Data'!L804</f>
        <v>Rejected</v>
      </c>
      <c r="T804" s="5" t="str">
        <f>'Cleaned Data'!M804</f>
        <v>Awaiting Documents</v>
      </c>
      <c r="U804" s="5" t="str">
        <f>'Cleaned Data'!N804</f>
        <v>Q042</v>
      </c>
      <c r="V804" s="5" t="str">
        <f>'Cleaned Data'!O804</f>
        <v>Busisiwe Swart</v>
      </c>
      <c r="W804" s="4" t="str">
        <f>'Cleaned Data'!P804</f>
        <v>None</v>
      </c>
      <c r="X804" s="5" t="str">
        <f>'Cleaned Data'!Q804</f>
        <v>Client To Return With Proof Of Residence</v>
      </c>
    </row>
    <row r="805" spans="1:24" x14ac:dyDescent="0.3">
      <c r="A805" s="5" t="str">
        <f>'Cleaned Data'!A805</f>
        <v>SASSA-000341</v>
      </c>
      <c r="B805" s="4">
        <f>'Cleaned Data'!B805</f>
        <v>46196</v>
      </c>
      <c r="C805" s="6">
        <f t="shared" si="84"/>
        <v>23</v>
      </c>
      <c r="D805" s="6">
        <f t="shared" si="85"/>
        <v>6</v>
      </c>
      <c r="E805" s="6">
        <f t="shared" si="86"/>
        <v>2026</v>
      </c>
      <c r="F805" s="5" t="str">
        <f t="shared" si="87"/>
        <v>SASSA</v>
      </c>
      <c r="G805" s="5" t="str">
        <f>'Cleaned Data'!C805</f>
        <v>SASSA - Grant Application</v>
      </c>
      <c r="H805" s="5" t="str">
        <f t="shared" si="88"/>
        <v xml:space="preserve"> Grant Application</v>
      </c>
      <c r="I805" s="5" t="str">
        <f t="shared" si="89"/>
        <v>Sharpeville</v>
      </c>
      <c r="J805" s="5" t="str">
        <f>'Cleaned Data'!D805</f>
        <v>Sharpeville Clinic</v>
      </c>
      <c r="K805" s="5" t="str">
        <f>'Cleaned Data'!E805</f>
        <v>Sipho Fourie</v>
      </c>
      <c r="L805" s="6">
        <f>'Cleaned Data'!F805</f>
        <v>6098931180</v>
      </c>
      <c r="M805" s="4" t="str">
        <f>'Cleaned Data'!G805</f>
        <v>None</v>
      </c>
      <c r="N805" s="5" t="str">
        <f>'Cleaned Data'!H805</f>
        <v>Male</v>
      </c>
      <c r="O805" s="8" t="str">
        <f>'Cleaned Data'!I805</f>
        <v>060 633 6053</v>
      </c>
      <c r="P805" s="5" t="str">
        <f>'Cleaned Data'!J805</f>
        <v>Ward 6</v>
      </c>
      <c r="Q805" s="5" t="str">
        <f t="shared" si="90"/>
        <v>Formal Settlement</v>
      </c>
      <c r="R805" s="5" t="str">
        <f>'Cleaned Data'!K805</f>
        <v>Child Support Grant</v>
      </c>
      <c r="S805" s="5" t="str">
        <f>'Cleaned Data'!L805</f>
        <v>Awaiting Home Affairs Confirmation</v>
      </c>
      <c r="T805" s="5" t="str">
        <f>'Cleaned Data'!M805</f>
        <v>Awaiting Documents</v>
      </c>
      <c r="U805" s="5" t="str">
        <f>'Cleaned Data'!N805</f>
        <v>Q221</v>
      </c>
      <c r="V805" s="5" t="str">
        <f>'Cleaned Data'!O805</f>
        <v>Deon Mahlangu</v>
      </c>
      <c r="W805" s="4" t="str">
        <f>'Cleaned Data'!P805</f>
        <v>None</v>
      </c>
      <c r="X805" s="5" t="str">
        <f>'Cleaned Data'!Q805</f>
        <v>Elderly Applicant Assisted Due To Mobility Issues</v>
      </c>
    </row>
    <row r="806" spans="1:24" x14ac:dyDescent="0.3">
      <c r="A806" s="5" t="str">
        <f>'Cleaned Data'!A806</f>
        <v>CLN-000062</v>
      </c>
      <c r="B806" s="4">
        <f>'Cleaned Data'!B806</f>
        <v>46202</v>
      </c>
      <c r="C806" s="6">
        <f t="shared" si="84"/>
        <v>29</v>
      </c>
      <c r="D806" s="6">
        <f t="shared" si="85"/>
        <v>6</v>
      </c>
      <c r="E806" s="6">
        <f t="shared" si="86"/>
        <v>2026</v>
      </c>
      <c r="F806" s="5" t="str">
        <f t="shared" si="87"/>
        <v>Clinic</v>
      </c>
      <c r="G806" s="5" t="str">
        <f>'Cleaned Data'!C806</f>
        <v>Clinic - Immunisation</v>
      </c>
      <c r="H806" s="5" t="str">
        <f t="shared" si="88"/>
        <v xml:space="preserve"> Immunisation</v>
      </c>
      <c r="I806" s="5" t="str">
        <f t="shared" si="89"/>
        <v>Vanderbijlpark</v>
      </c>
      <c r="J806" s="5" t="str">
        <f>'Cleaned Data'!D806</f>
        <v>Vanderbijlpark Home Affairs</v>
      </c>
      <c r="K806" s="5" t="str">
        <f>'Cleaned Data'!E806</f>
        <v>Sizwe Steyn</v>
      </c>
      <c r="L806" s="6">
        <f>'Cleaned Data'!F806</f>
        <v>2610000000000</v>
      </c>
      <c r="M806" s="4">
        <f>'Cleaned Data'!G806</f>
        <v>46181</v>
      </c>
      <c r="N806" s="5" t="str">
        <f>'Cleaned Data'!H806</f>
        <v>Female</v>
      </c>
      <c r="O806" s="8" t="str">
        <f>'Cleaned Data'!I806</f>
        <v>069 395 1845</v>
      </c>
      <c r="P806" s="5" t="str">
        <f>'Cleaned Data'!J806</f>
        <v>Ward 22</v>
      </c>
      <c r="Q806" s="5" t="str">
        <f t="shared" si="90"/>
        <v>Formal Settlement</v>
      </c>
      <c r="R806" s="5" t="str">
        <f>'Cleaned Data'!K806</f>
        <v>None</v>
      </c>
      <c r="S806" s="5" t="str">
        <f>'Cleaned Data'!L806</f>
        <v>None</v>
      </c>
      <c r="T806" s="5" t="str">
        <f>'Cleaned Data'!M806</f>
        <v>Captured</v>
      </c>
      <c r="U806" s="5" t="str">
        <f>'Cleaned Data'!N806</f>
        <v>Q015</v>
      </c>
      <c r="V806" s="5" t="str">
        <f>'Cleaned Data'!O806</f>
        <v>Lerato Nel</v>
      </c>
      <c r="W806" s="4" t="str">
        <f>'Cleaned Data'!P806</f>
        <v>None</v>
      </c>
      <c r="X806" s="5" t="str">
        <f>'Cleaned Data'!Q806</f>
        <v>Urgent Case - Fast-Tracked Per Supervisor Approval</v>
      </c>
    </row>
    <row r="807" spans="1:24" x14ac:dyDescent="0.3">
      <c r="A807" s="5" t="str">
        <f>'Cleaned Data'!A807</f>
        <v>SASSA-000308</v>
      </c>
      <c r="B807" s="4">
        <f>'Cleaned Data'!B807</f>
        <v>46126</v>
      </c>
      <c r="C807" s="6">
        <f t="shared" si="84"/>
        <v>14</v>
      </c>
      <c r="D807" s="6">
        <f t="shared" si="85"/>
        <v>4</v>
      </c>
      <c r="E807" s="6">
        <f t="shared" si="86"/>
        <v>2026</v>
      </c>
      <c r="F807" s="5" t="str">
        <f t="shared" si="87"/>
        <v>SASSA</v>
      </c>
      <c r="G807" s="5" t="str">
        <f>'Cleaned Data'!C807</f>
        <v>SASSA - Grant Status Enquiry</v>
      </c>
      <c r="H807" s="5" t="str">
        <f t="shared" si="88"/>
        <v xml:space="preserve"> Grant Status Enquiry</v>
      </c>
      <c r="I807" s="5" t="str">
        <f t="shared" si="89"/>
        <v>Sasolburg</v>
      </c>
      <c r="J807" s="5" t="str">
        <f>'Cleaned Data'!D807</f>
        <v>Sasolburg Home Affairs</v>
      </c>
      <c r="K807" s="5" t="str">
        <f>'Cleaned Data'!E807</f>
        <v>Bongani Molefe</v>
      </c>
      <c r="L807" s="6">
        <f>'Cleaned Data'!F807</f>
        <v>5810000000000</v>
      </c>
      <c r="M807" s="4" t="str">
        <f>'Cleaned Data'!G807</f>
        <v>None</v>
      </c>
      <c r="N807" s="5" t="str">
        <f>'Cleaned Data'!H807</f>
        <v>Male</v>
      </c>
      <c r="O807" s="8" t="str">
        <f>'Cleaned Data'!I807</f>
        <v>061 924 3816</v>
      </c>
      <c r="P807" s="5" t="str">
        <f>'Cleaned Data'!J807</f>
        <v>Ward 1</v>
      </c>
      <c r="Q807" s="5" t="str">
        <f t="shared" si="90"/>
        <v>Formal Settlement</v>
      </c>
      <c r="R807" s="5" t="str">
        <f>'Cleaned Data'!K807</f>
        <v>Social Relief of Distress (SRD)</v>
      </c>
      <c r="S807" s="5" t="str">
        <f>'Cleaned Data'!L807</f>
        <v>Rejected</v>
      </c>
      <c r="T807" s="5" t="str">
        <f>'Cleaned Data'!M807</f>
        <v>Captured</v>
      </c>
      <c r="U807" s="5" t="str">
        <f>'Cleaned Data'!N807</f>
        <v>Q023</v>
      </c>
      <c r="V807" s="5" t="str">
        <f>'Cleaned Data'!O807</f>
        <v>Marius Coetzee</v>
      </c>
      <c r="W807" s="4" t="str">
        <f>'Cleaned Data'!P807</f>
        <v>None</v>
      </c>
      <c r="X807" s="5" t="str">
        <f>'Cleaned Data'!Q807</f>
        <v>Follow-Up Call Required To Confirm Banking Details</v>
      </c>
    </row>
    <row r="808" spans="1:24" x14ac:dyDescent="0.3">
      <c r="A808" s="5" t="str">
        <f>'Cleaned Data'!A808</f>
        <v>DHA-000159</v>
      </c>
      <c r="B808" s="4">
        <f>'Cleaned Data'!B808</f>
        <v>46186</v>
      </c>
      <c r="C808" s="6">
        <f t="shared" si="84"/>
        <v>13</v>
      </c>
      <c r="D808" s="6">
        <f t="shared" si="85"/>
        <v>6</v>
      </c>
      <c r="E808" s="6">
        <f t="shared" si="86"/>
        <v>2026</v>
      </c>
      <c r="F808" s="5" t="str">
        <f t="shared" si="87"/>
        <v>Home Affairs</v>
      </c>
      <c r="G808" s="5" t="str">
        <f>'Cleaned Data'!C808</f>
        <v>Home Affairs - ID Application</v>
      </c>
      <c r="H808" s="5" t="str">
        <f t="shared" si="88"/>
        <v xml:space="preserve"> ID Application</v>
      </c>
      <c r="I808" s="5" t="str">
        <f t="shared" si="89"/>
        <v>Meyerton</v>
      </c>
      <c r="J808" s="5" t="str">
        <f>'Cleaned Data'!D808</f>
        <v>Meyerton Municipal Office</v>
      </c>
      <c r="K808" s="5" t="str">
        <f>'Cleaned Data'!E808</f>
        <v>Nokuthula Fourie</v>
      </c>
      <c r="L808" s="6">
        <f>'Cleaned Data'!F808</f>
        <v>9500000000000</v>
      </c>
      <c r="M808" s="4">
        <f>'Cleaned Data'!G808</f>
        <v>34738</v>
      </c>
      <c r="N808" s="5" t="str">
        <f>'Cleaned Data'!H808</f>
        <v>Male</v>
      </c>
      <c r="O808" s="8" t="str">
        <f>'Cleaned Data'!I808</f>
        <v>077 657 9974</v>
      </c>
      <c r="P808" s="5" t="str">
        <f>'Cleaned Data'!J808</f>
        <v>Ward 8</v>
      </c>
      <c r="Q808" s="5" t="str">
        <f t="shared" si="90"/>
        <v>Formal Settlement</v>
      </c>
      <c r="R808" s="5" t="str">
        <f>'Cleaned Data'!K808</f>
        <v>None</v>
      </c>
      <c r="S808" s="5" t="str">
        <f>'Cleaned Data'!L808</f>
        <v>Approved</v>
      </c>
      <c r="T808" s="5" t="str">
        <f>'Cleaned Data'!M808</f>
        <v>None</v>
      </c>
      <c r="U808" s="5" t="str">
        <f>'Cleaned Data'!N808</f>
        <v>Q027</v>
      </c>
      <c r="V808" s="5" t="str">
        <f>'Cleaned Data'!O808</f>
        <v>Chris Mahlangu</v>
      </c>
      <c r="W808" s="4" t="str">
        <f>'Cleaned Data'!P808</f>
        <v>None</v>
      </c>
      <c r="X808" s="5" t="str">
        <f>'Cleaned Data'!Q808</f>
        <v>Follow-Up Call Required To Confirm Banking Details</v>
      </c>
    </row>
    <row r="809" spans="1:24" x14ac:dyDescent="0.3">
      <c r="A809" s="5" t="str">
        <f>'Cleaned Data'!A809</f>
        <v>SASSA-000524</v>
      </c>
      <c r="B809" s="4">
        <f>'Cleaned Data'!B809</f>
        <v>46181</v>
      </c>
      <c r="C809" s="6">
        <f t="shared" si="84"/>
        <v>8</v>
      </c>
      <c r="D809" s="6">
        <f t="shared" si="85"/>
        <v>6</v>
      </c>
      <c r="E809" s="6">
        <f t="shared" si="86"/>
        <v>2026</v>
      </c>
      <c r="F809" s="5" t="str">
        <f t="shared" si="87"/>
        <v>SASSA</v>
      </c>
      <c r="G809" s="5" t="str">
        <f>'Cleaned Data'!C809</f>
        <v>SASSA - Grant Application</v>
      </c>
      <c r="H809" s="5" t="str">
        <f t="shared" si="88"/>
        <v xml:space="preserve"> Grant Application</v>
      </c>
      <c r="I809" s="5" t="str">
        <f t="shared" si="89"/>
        <v>Boipatong</v>
      </c>
      <c r="J809" s="5" t="str">
        <f>'Cleaned Data'!D809</f>
        <v>Boipatong Clinic</v>
      </c>
      <c r="K809" s="5" t="str">
        <f>'Cleaned Data'!E809</f>
        <v>Anna Fourie</v>
      </c>
      <c r="L809" s="6">
        <f>'Cleaned Data'!F809</f>
        <v>9600000000000</v>
      </c>
      <c r="M809" s="4">
        <f>'Cleaned Data'!G809</f>
        <v>35164</v>
      </c>
      <c r="N809" s="5" t="str">
        <f>'Cleaned Data'!H809</f>
        <v>Male</v>
      </c>
      <c r="O809" s="8" t="str">
        <f>'Cleaned Data'!I809</f>
        <v>068 203 3933</v>
      </c>
      <c r="P809" s="5" t="str">
        <f>'Cleaned Data'!J809</f>
        <v>Ward 21</v>
      </c>
      <c r="Q809" s="5" t="str">
        <f t="shared" si="90"/>
        <v>Formal Settlement</v>
      </c>
      <c r="R809" s="5" t="str">
        <f>'Cleaned Data'!K809</f>
        <v>Child Support Grant</v>
      </c>
      <c r="S809" s="5" t="str">
        <f>'Cleaned Data'!L809</f>
        <v>Awaiting Home Affairs Confirmation</v>
      </c>
      <c r="T809" s="5" t="str">
        <f>'Cleaned Data'!M809</f>
        <v>Closed</v>
      </c>
      <c r="U809" s="5" t="str">
        <f>'Cleaned Data'!N809</f>
        <v>Q175</v>
      </c>
      <c r="V809" s="5" t="str">
        <f>'Cleaned Data'!O809</f>
        <v>Andries Radebe</v>
      </c>
      <c r="W809" s="4">
        <f>'Cleaned Data'!P809</f>
        <v>46060</v>
      </c>
      <c r="X809" s="5" t="str">
        <f>'Cleaned Data'!Q809</f>
        <v>Home Affairs System Down For Maintenance During Visit</v>
      </c>
    </row>
    <row r="810" spans="1:24" x14ac:dyDescent="0.3">
      <c r="A810" s="5" t="str">
        <f>'Cleaned Data'!A810</f>
        <v>DHA-000753</v>
      </c>
      <c r="B810" s="4">
        <f>'Cleaned Data'!B810</f>
        <v>45997</v>
      </c>
      <c r="C810" s="6">
        <f t="shared" si="84"/>
        <v>6</v>
      </c>
      <c r="D810" s="6">
        <f t="shared" si="85"/>
        <v>12</v>
      </c>
      <c r="E810" s="6">
        <f t="shared" si="86"/>
        <v>2025</v>
      </c>
      <c r="F810" s="5" t="str">
        <f t="shared" si="87"/>
        <v>Home Affairs</v>
      </c>
      <c r="G810" s="5" t="str">
        <f>'Cleaned Data'!C810</f>
        <v>Home Affairs - Birth Certificate</v>
      </c>
      <c r="H810" s="5" t="str">
        <f t="shared" si="88"/>
        <v xml:space="preserve"> Birth Certificate</v>
      </c>
      <c r="I810" s="5" t="str">
        <f t="shared" si="89"/>
        <v>Sebokeng</v>
      </c>
      <c r="J810" s="5" t="str">
        <f>'Cleaned Data'!D810</f>
        <v>Sebokeng Sassa Office</v>
      </c>
      <c r="K810" s="5" t="str">
        <f>'Cleaned Data'!E810</f>
        <v>Thabo Nkosi</v>
      </c>
      <c r="L810" s="6">
        <f>'Cleaned Data'!F810</f>
        <v>6010000000000</v>
      </c>
      <c r="M810" s="4">
        <f>'Cleaned Data'!G810</f>
        <v>22042</v>
      </c>
      <c r="N810" s="5" t="str">
        <f>'Cleaned Data'!H810</f>
        <v>Female</v>
      </c>
      <c r="O810" s="8" t="str">
        <f>'Cleaned Data'!I810</f>
        <v>080 818 6823</v>
      </c>
      <c r="P810" s="5" t="str">
        <f>'Cleaned Data'!J810</f>
        <v>Ward 14</v>
      </c>
      <c r="Q810" s="5" t="str">
        <f t="shared" si="90"/>
        <v>Formal Settlement</v>
      </c>
      <c r="R810" s="5" t="str">
        <f>'Cleaned Data'!K810</f>
        <v>None</v>
      </c>
      <c r="S810" s="5" t="str">
        <f>'Cleaned Data'!L810</f>
        <v>Incomplete - Missing Proof Of Residence</v>
      </c>
      <c r="T810" s="5" t="str">
        <f>'Cleaned Data'!M810</f>
        <v>Captured</v>
      </c>
      <c r="U810" s="5" t="str">
        <f>'Cleaned Data'!N810</f>
        <v>Q010</v>
      </c>
      <c r="V810" s="5" t="str">
        <f>'Cleaned Data'!O810</f>
        <v>Lerato Meyer</v>
      </c>
      <c r="W810" s="4">
        <f>'Cleaned Data'!P810</f>
        <v>46004</v>
      </c>
      <c r="X810" s="5" t="str">
        <f>'Cleaned Data'!Q810</f>
        <v>System Offline - Captured Manually, Will Upload Later</v>
      </c>
    </row>
    <row r="811" spans="1:24" x14ac:dyDescent="0.3">
      <c r="A811" s="5" t="str">
        <f>'Cleaned Data'!A811</f>
        <v>SASSA-000472</v>
      </c>
      <c r="B811" s="4">
        <f>'Cleaned Data'!B811</f>
        <v>46270</v>
      </c>
      <c r="C811" s="6">
        <f t="shared" si="84"/>
        <v>5</v>
      </c>
      <c r="D811" s="6">
        <f t="shared" si="85"/>
        <v>9</v>
      </c>
      <c r="E811" s="6">
        <f t="shared" si="86"/>
        <v>2026</v>
      </c>
      <c r="F811" s="5" t="str">
        <f t="shared" si="87"/>
        <v>SASSA</v>
      </c>
      <c r="G811" s="5" t="str">
        <f>'Cleaned Data'!C811</f>
        <v>SASSA - Grant Application</v>
      </c>
      <c r="H811" s="5" t="str">
        <f t="shared" si="88"/>
        <v xml:space="preserve"> Grant Application</v>
      </c>
      <c r="I811" s="5" t="str">
        <f t="shared" si="89"/>
        <v>Vanderbijlpark</v>
      </c>
      <c r="J811" s="5" t="str">
        <f>'Cleaned Data'!D811</f>
        <v>Vanderbijlpark Home Affairs</v>
      </c>
      <c r="K811" s="5" t="str">
        <f>'Cleaned Data'!E811</f>
        <v>Mandla Mahlangu</v>
      </c>
      <c r="L811" s="6">
        <f>'Cleaned Data'!F811</f>
        <v>1010000000000</v>
      </c>
      <c r="M811" s="4">
        <f>'Cleaned Data'!G811</f>
        <v>40466</v>
      </c>
      <c r="N811" s="5" t="str">
        <f>'Cleaned Data'!H811</f>
        <v>Female</v>
      </c>
      <c r="O811" s="8" t="str">
        <f>'Cleaned Data'!I811</f>
        <v>083 985 1432</v>
      </c>
      <c r="P811" s="5" t="str">
        <f>'Cleaned Data'!J811</f>
        <v>Ward 10</v>
      </c>
      <c r="Q811" s="5" t="str">
        <f t="shared" si="90"/>
        <v>Formal Settlement</v>
      </c>
      <c r="R811" s="5" t="str">
        <f>'Cleaned Data'!K811</f>
        <v>Foster Child Grant</v>
      </c>
      <c r="S811" s="5" t="str">
        <f>'Cleaned Data'!L811</f>
        <v>Under Review</v>
      </c>
      <c r="T811" s="5" t="str">
        <f>'Cleaned Data'!M811</f>
        <v>Closed</v>
      </c>
      <c r="U811" s="5" t="str">
        <f>'Cleaned Data'!N811</f>
        <v>Q223</v>
      </c>
      <c r="V811" s="5" t="str">
        <f>'Cleaned Data'!O811</f>
        <v>Deon Khumalo</v>
      </c>
      <c r="W811" s="4" t="str">
        <f>'Cleaned Data'!P811</f>
        <v>None</v>
      </c>
      <c r="X811" s="5" t="str">
        <f>'Cleaned Data'!Q811</f>
        <v>Applicant Did Not Bring Required Supporting Documents</v>
      </c>
    </row>
    <row r="812" spans="1:24" x14ac:dyDescent="0.3">
      <c r="A812" s="5" t="str">
        <f>'Cleaned Data'!A812</f>
        <v>DHA-000018</v>
      </c>
      <c r="B812" s="4">
        <f>'Cleaned Data'!B812</f>
        <v>46189</v>
      </c>
      <c r="C812" s="6">
        <f t="shared" si="84"/>
        <v>16</v>
      </c>
      <c r="D812" s="6">
        <f t="shared" si="85"/>
        <v>6</v>
      </c>
      <c r="E812" s="6">
        <f t="shared" si="86"/>
        <v>2026</v>
      </c>
      <c r="F812" s="5" t="str">
        <f t="shared" si="87"/>
        <v>Home Affairs</v>
      </c>
      <c r="G812" s="5" t="str">
        <f>'Cleaned Data'!C812</f>
        <v>Home Affairs - ID Application</v>
      </c>
      <c r="H812" s="5" t="str">
        <f t="shared" si="88"/>
        <v xml:space="preserve"> ID Application</v>
      </c>
      <c r="I812" s="5" t="str">
        <f t="shared" si="89"/>
        <v>Vereeniging</v>
      </c>
      <c r="J812" s="5" t="str">
        <f>'Cleaned Data'!D812</f>
        <v>Vereeniging Home Affairs</v>
      </c>
      <c r="K812" s="5" t="str">
        <f>'Cleaned Data'!E812</f>
        <v>Tumelo Van Der Merwe</v>
      </c>
      <c r="L812" s="6" t="str">
        <f>'Cleaned Data'!F812</f>
        <v>ID not provided</v>
      </c>
      <c r="M812" s="4">
        <f>'Cleaned Data'!G812</f>
        <v>27920</v>
      </c>
      <c r="N812" s="5" t="str">
        <f>'Cleaned Data'!H812</f>
        <v>Female</v>
      </c>
      <c r="O812" s="8" t="str">
        <f>'Cleaned Data'!I812</f>
        <v>065 966 2815</v>
      </c>
      <c r="P812" s="5" t="str">
        <f>'Cleaned Data'!J812</f>
        <v>Ward 9</v>
      </c>
      <c r="Q812" s="5" t="str">
        <f t="shared" si="90"/>
        <v>Formal Settlement</v>
      </c>
      <c r="R812" s="5" t="str">
        <f>'Cleaned Data'!K812</f>
        <v>None</v>
      </c>
      <c r="S812" s="5" t="str">
        <f>'Cleaned Data'!L812</f>
        <v>Incomplete - Missing Proof Of Residence</v>
      </c>
      <c r="T812" s="5" t="str">
        <f>'Cleaned Data'!M812</f>
        <v>None</v>
      </c>
      <c r="U812" s="5" t="str">
        <f>'Cleaned Data'!N812</f>
        <v>Q202</v>
      </c>
      <c r="V812" s="5" t="str">
        <f>'Cleaned Data'!O812</f>
        <v>Palesa Mahlangu</v>
      </c>
      <c r="W812" s="4">
        <f>'Cleaned Data'!P812</f>
        <v>46210</v>
      </c>
      <c r="X812" s="5" t="str">
        <f>'Cleaned Data'!Q812</f>
        <v>Duplicate Application Found On System - Flagged</v>
      </c>
    </row>
    <row r="813" spans="1:24" x14ac:dyDescent="0.3">
      <c r="A813" s="5" t="str">
        <f>'Cleaned Data'!A813</f>
        <v>MUN-000992</v>
      </c>
      <c r="B813" s="4">
        <f>'Cleaned Data'!B813</f>
        <v>46142</v>
      </c>
      <c r="C813" s="6">
        <f t="shared" si="84"/>
        <v>30</v>
      </c>
      <c r="D813" s="6">
        <f t="shared" si="85"/>
        <v>4</v>
      </c>
      <c r="E813" s="6">
        <f t="shared" si="86"/>
        <v>2026</v>
      </c>
      <c r="F813" s="5" t="str">
        <f t="shared" si="87"/>
        <v>Municipal</v>
      </c>
      <c r="G813" s="5" t="str">
        <f>'Cleaned Data'!C813</f>
        <v>Municipal - Service Request</v>
      </c>
      <c r="H813" s="5" t="str">
        <f t="shared" si="88"/>
        <v xml:space="preserve"> Service Request</v>
      </c>
      <c r="I813" s="5" t="str">
        <f t="shared" si="89"/>
        <v>Sharpeville</v>
      </c>
      <c r="J813" s="5" t="str">
        <f>'Cleaned Data'!D813</f>
        <v>Sharpeville Clinic</v>
      </c>
      <c r="K813" s="5" t="str">
        <f>'Cleaned Data'!E813</f>
        <v>Anna Van Der Merwe</v>
      </c>
      <c r="L813" s="6">
        <f>'Cleaned Data'!F813</f>
        <v>9110000000000</v>
      </c>
      <c r="M813" s="4">
        <f>'Cleaned Data'!G813</f>
        <v>33279</v>
      </c>
      <c r="N813" s="5" t="str">
        <f>'Cleaned Data'!H813</f>
        <v>None</v>
      </c>
      <c r="O813" s="8" t="str">
        <f>'Cleaned Data'!I813</f>
        <v>080 965 2781</v>
      </c>
      <c r="P813" s="5" t="str">
        <f>'Cleaned Data'!J813</f>
        <v>Ward 19</v>
      </c>
      <c r="Q813" s="5" t="str">
        <f t="shared" si="90"/>
        <v>Formal Settlement</v>
      </c>
      <c r="R813" s="5" t="str">
        <f>'Cleaned Data'!K813</f>
        <v>None</v>
      </c>
      <c r="S813" s="5" t="str">
        <f>'Cleaned Data'!L813</f>
        <v>Incomplete - Missing Proof Of Residence</v>
      </c>
      <c r="T813" s="5" t="str">
        <f>'Cleaned Data'!M813</f>
        <v>None</v>
      </c>
      <c r="U813" s="5" t="str">
        <f>'Cleaned Data'!N813</f>
        <v>None</v>
      </c>
      <c r="V813" s="5" t="str">
        <f>'Cleaned Data'!O813</f>
        <v>Palesa Khumalo</v>
      </c>
      <c r="W813" s="4">
        <f>'Cleaned Data'!P813</f>
        <v>46161</v>
      </c>
      <c r="X813" s="5" t="str">
        <f>'Cleaned Data'!Q813</f>
        <v>Applicant Referred To Social Worker</v>
      </c>
    </row>
    <row r="814" spans="1:24" x14ac:dyDescent="0.3">
      <c r="A814" s="5" t="str">
        <f>'Cleaned Data'!A814</f>
        <v>SASSA-000068</v>
      </c>
      <c r="B814" s="4">
        <f>'Cleaned Data'!B814</f>
        <v>46062</v>
      </c>
      <c r="C814" s="6">
        <f t="shared" si="84"/>
        <v>9</v>
      </c>
      <c r="D814" s="6">
        <f t="shared" si="85"/>
        <v>2</v>
      </c>
      <c r="E814" s="6">
        <f t="shared" si="86"/>
        <v>2026</v>
      </c>
      <c r="F814" s="5" t="str">
        <f t="shared" si="87"/>
        <v>SASSA</v>
      </c>
      <c r="G814" s="5" t="str">
        <f>'Cleaned Data'!C814</f>
        <v>SASSA - Grant Status Enquiry</v>
      </c>
      <c r="H814" s="5" t="str">
        <f t="shared" si="88"/>
        <v xml:space="preserve"> Grant Status Enquiry</v>
      </c>
      <c r="I814" s="5" t="str">
        <f t="shared" si="89"/>
        <v>Sharpeville</v>
      </c>
      <c r="J814" s="5" t="str">
        <f>'Cleaned Data'!D814</f>
        <v>Sharpeville Clinic</v>
      </c>
      <c r="K814" s="5" t="str">
        <f>'Cleaned Data'!E814</f>
        <v>Elizabeth Van Der Merwe</v>
      </c>
      <c r="L814" s="6">
        <f>'Cleaned Data'!F814</f>
        <v>8400000000000</v>
      </c>
      <c r="M814" s="4" t="str">
        <f>'Cleaned Data'!G814</f>
        <v>None</v>
      </c>
      <c r="N814" s="5" t="str">
        <f>'Cleaned Data'!H814</f>
        <v>Female</v>
      </c>
      <c r="O814" s="8" t="str">
        <f>'Cleaned Data'!I814</f>
        <v>068 713 2225</v>
      </c>
      <c r="P814" s="5" t="str">
        <f>'Cleaned Data'!J814</f>
        <v>Ward 23</v>
      </c>
      <c r="Q814" s="5" t="str">
        <f t="shared" si="90"/>
        <v>Formal Settlement</v>
      </c>
      <c r="R814" s="5" t="str">
        <f>'Cleaned Data'!K814</f>
        <v>Child Support Grant</v>
      </c>
      <c r="S814" s="5" t="str">
        <f>'Cleaned Data'!L814</f>
        <v>Complete</v>
      </c>
      <c r="T814" s="5" t="str">
        <f>'Cleaned Data'!M814</f>
        <v>Re-opened</v>
      </c>
      <c r="U814" s="5" t="str">
        <f>'Cleaned Data'!N814</f>
        <v>Q261</v>
      </c>
      <c r="V814" s="5" t="str">
        <f>'Cleaned Data'!O814</f>
        <v>Palesa Swart</v>
      </c>
      <c r="W814" s="4" t="str">
        <f>'Cleaned Data'!P814</f>
        <v>None</v>
      </c>
      <c r="X814" s="5" t="str">
        <f>'Cleaned Data'!Q814</f>
        <v>Applicant Did Not Bring Required Supporting Documents</v>
      </c>
    </row>
    <row r="815" spans="1:24" x14ac:dyDescent="0.3">
      <c r="A815" s="5" t="str">
        <f>'Cleaned Data'!A815</f>
        <v>DHA-000867</v>
      </c>
      <c r="B815" s="4">
        <f>'Cleaned Data'!B815</f>
        <v>46109</v>
      </c>
      <c r="C815" s="6">
        <f t="shared" si="84"/>
        <v>28</v>
      </c>
      <c r="D815" s="6">
        <f t="shared" si="85"/>
        <v>3</v>
      </c>
      <c r="E815" s="6">
        <f t="shared" si="86"/>
        <v>2026</v>
      </c>
      <c r="F815" s="5" t="str">
        <f t="shared" si="87"/>
        <v>Home Affairs</v>
      </c>
      <c r="G815" s="5" t="str">
        <f>'Cleaned Data'!C815</f>
        <v>Home Affairs - ID Application</v>
      </c>
      <c r="H815" s="5" t="str">
        <f t="shared" si="88"/>
        <v xml:space="preserve"> ID Application</v>
      </c>
      <c r="I815" s="5" t="str">
        <f t="shared" si="89"/>
        <v>Boipatong</v>
      </c>
      <c r="J815" s="5" t="str">
        <f>'Cleaned Data'!D815</f>
        <v>Boipatong Clinic</v>
      </c>
      <c r="K815" s="5" t="str">
        <f>'Cleaned Data'!E815</f>
        <v>Nokuthula Ndlovu</v>
      </c>
      <c r="L815" s="6">
        <f>'Cleaned Data'!F815</f>
        <v>8610000000000</v>
      </c>
      <c r="M815" s="4">
        <f>'Cleaned Data'!G815</f>
        <v>31654</v>
      </c>
      <c r="N815" s="5" t="str">
        <f>'Cleaned Data'!H815</f>
        <v>Female</v>
      </c>
      <c r="O815" s="8" t="str">
        <f>'Cleaned Data'!I815</f>
        <v>None</v>
      </c>
      <c r="P815" s="5" t="str">
        <f>'Cleaned Data'!J815</f>
        <v>Ward 11</v>
      </c>
      <c r="Q815" s="5" t="str">
        <f t="shared" si="90"/>
        <v>Formal Settlement</v>
      </c>
      <c r="R815" s="5" t="str">
        <f>'Cleaned Data'!K815</f>
        <v>None</v>
      </c>
      <c r="S815" s="5" t="str">
        <f>'Cleaned Data'!L815</f>
        <v>Approved</v>
      </c>
      <c r="T815" s="5" t="str">
        <f>'Cleaned Data'!M815</f>
        <v>None</v>
      </c>
      <c r="U815" s="5" t="str">
        <f>'Cleaned Data'!N815</f>
        <v>Q166</v>
      </c>
      <c r="V815" s="5" t="str">
        <f>'Cleaned Data'!O815</f>
        <v>Andries Mahlangu</v>
      </c>
      <c r="W815" s="4" t="str">
        <f>'Cleaned Data'!P815</f>
        <v>None</v>
      </c>
      <c r="X815" s="5" t="str">
        <f>'Cleaned Data'!Q815</f>
        <v>None</v>
      </c>
    </row>
    <row r="816" spans="1:24" x14ac:dyDescent="0.3">
      <c r="A816" s="5" t="str">
        <f>'Cleaned Data'!A816</f>
        <v>CLN-000841</v>
      </c>
      <c r="B816" s="4">
        <f>'Cleaned Data'!B816</f>
        <v>46004</v>
      </c>
      <c r="C816" s="6">
        <f t="shared" si="84"/>
        <v>13</v>
      </c>
      <c r="D816" s="6">
        <f t="shared" si="85"/>
        <v>12</v>
      </c>
      <c r="E816" s="6">
        <f t="shared" si="86"/>
        <v>2025</v>
      </c>
      <c r="F816" s="5" t="str">
        <f t="shared" si="87"/>
        <v>Clinic</v>
      </c>
      <c r="G816" s="5" t="str">
        <f>'Cleaned Data'!C816</f>
        <v>Clinic - General Consultation</v>
      </c>
      <c r="H816" s="5" t="str">
        <f t="shared" si="88"/>
        <v xml:space="preserve"> General Consultation</v>
      </c>
      <c r="I816" s="5" t="str">
        <f t="shared" si="89"/>
        <v>Vereeniging</v>
      </c>
      <c r="J816" s="5" t="str">
        <f>'Cleaned Data'!D816</f>
        <v>Vereeniging Home Affairs</v>
      </c>
      <c r="K816" s="5" t="str">
        <f>'Cleaned Data'!E816</f>
        <v>Thabo Sithole</v>
      </c>
      <c r="L816" s="6" t="str">
        <f>'Cleaned Data'!F816</f>
        <v>None</v>
      </c>
      <c r="M816" s="4">
        <f>'Cleaned Data'!G816</f>
        <v>25145</v>
      </c>
      <c r="N816" s="5" t="str">
        <f>'Cleaned Data'!H816</f>
        <v>Male</v>
      </c>
      <c r="O816" s="8" t="str">
        <f>'Cleaned Data'!I816</f>
        <v>069 586 6129</v>
      </c>
      <c r="P816" s="5" t="str">
        <f>'Cleaned Data'!J816</f>
        <v>Ward 3 (Informal Settlement)</v>
      </c>
      <c r="Q816" s="5" t="str">
        <f t="shared" si="90"/>
        <v>Informal Settlement</v>
      </c>
      <c r="R816" s="5" t="str">
        <f>'Cleaned Data'!K816</f>
        <v>None</v>
      </c>
      <c r="S816" s="5" t="str">
        <f>'Cleaned Data'!L816</f>
        <v>Incomplete - Missing ID Copy</v>
      </c>
      <c r="T816" s="5" t="str">
        <f>'Cleaned Data'!M816</f>
        <v>Resolved</v>
      </c>
      <c r="U816" s="5" t="str">
        <f>'Cleaned Data'!N816</f>
        <v>Q180</v>
      </c>
      <c r="V816" s="5" t="str">
        <f>'Cleaned Data'!O816</f>
        <v>Zanele Radebe</v>
      </c>
      <c r="W816" s="4">
        <f>'Cleaned Data'!P816</f>
        <v>46010</v>
      </c>
      <c r="X816" s="5" t="str">
        <f>'Cleaned Data'!Q816</f>
        <v>None</v>
      </c>
    </row>
    <row r="817" spans="1:24" x14ac:dyDescent="0.3">
      <c r="A817" s="5" t="str">
        <f>'Cleaned Data'!A817</f>
        <v>CLN-000722</v>
      </c>
      <c r="B817" s="4">
        <f>'Cleaned Data'!B817</f>
        <v>46079</v>
      </c>
      <c r="C817" s="6">
        <f t="shared" si="84"/>
        <v>26</v>
      </c>
      <c r="D817" s="6">
        <f t="shared" si="85"/>
        <v>2</v>
      </c>
      <c r="E817" s="6">
        <f t="shared" si="86"/>
        <v>2026</v>
      </c>
      <c r="F817" s="5" t="str">
        <f t="shared" si="87"/>
        <v>Clinic</v>
      </c>
      <c r="G817" s="5" t="str">
        <f>'Cleaned Data'!C817</f>
        <v>Clinic - General Consultation</v>
      </c>
      <c r="H817" s="5" t="str">
        <f t="shared" si="88"/>
        <v xml:space="preserve"> General Consultation</v>
      </c>
      <c r="I817" s="5" t="str">
        <f t="shared" si="89"/>
        <v>Evaton</v>
      </c>
      <c r="J817" s="5" t="str">
        <f>'Cleaned Data'!D817</f>
        <v>Evaton Sassa Office</v>
      </c>
      <c r="K817" s="5" t="str">
        <f>'Cleaned Data'!E817</f>
        <v>Bongani Fourie</v>
      </c>
      <c r="L817" s="6">
        <f>'Cleaned Data'!F817</f>
        <v>5210000000000</v>
      </c>
      <c r="M817" s="4">
        <f>'Cleaned Data'!G817</f>
        <v>19295</v>
      </c>
      <c r="N817" s="5" t="str">
        <f>'Cleaned Data'!H817</f>
        <v>Male</v>
      </c>
      <c r="O817" s="8" t="str">
        <f>'Cleaned Data'!I817</f>
        <v>081 386 9860</v>
      </c>
      <c r="P817" s="5" t="str">
        <f>'Cleaned Data'!J817</f>
        <v>Ward 16</v>
      </c>
      <c r="Q817" s="5" t="str">
        <f t="shared" si="90"/>
        <v>Formal Settlement</v>
      </c>
      <c r="R817" s="5" t="str">
        <f>'Cleaned Data'!K817</f>
        <v>None</v>
      </c>
      <c r="S817" s="5" t="str">
        <f>'Cleaned Data'!L817</f>
        <v>Awaiting Home Affairs Confirmation</v>
      </c>
      <c r="T817" s="5" t="str">
        <f>'Cleaned Data'!M817</f>
        <v>Closed</v>
      </c>
      <c r="U817" s="5" t="str">
        <f>'Cleaned Data'!N817</f>
        <v>Q252</v>
      </c>
      <c r="V817" s="5" t="str">
        <f>'Cleaned Data'!O817</f>
        <v>Marius Radebe</v>
      </c>
      <c r="W817" s="4">
        <f>'Cleaned Data'!P817</f>
        <v>46109</v>
      </c>
      <c r="X817" s="5" t="str">
        <f>'Cleaned Data'!Q817</f>
        <v>None</v>
      </c>
    </row>
    <row r="818" spans="1:24" x14ac:dyDescent="0.3">
      <c r="A818" s="5" t="str">
        <f>'Cleaned Data'!A818</f>
        <v>DHA-000113</v>
      </c>
      <c r="B818" s="4">
        <f>'Cleaned Data'!B818</f>
        <v>46094</v>
      </c>
      <c r="C818" s="6">
        <f t="shared" si="84"/>
        <v>13</v>
      </c>
      <c r="D818" s="6">
        <f t="shared" si="85"/>
        <v>3</v>
      </c>
      <c r="E818" s="6">
        <f t="shared" si="86"/>
        <v>2026</v>
      </c>
      <c r="F818" s="5" t="str">
        <f t="shared" si="87"/>
        <v>Home Affairs</v>
      </c>
      <c r="G818" s="5" t="str">
        <f>'Cleaned Data'!C818</f>
        <v>Home Affairs - ID Application</v>
      </c>
      <c r="H818" s="5" t="str">
        <f t="shared" si="88"/>
        <v xml:space="preserve"> ID Application</v>
      </c>
      <c r="I818" s="5" t="str">
        <f t="shared" si="89"/>
        <v>Emfuleni</v>
      </c>
      <c r="J818" s="5" t="str">
        <f>'Cleaned Data'!D818</f>
        <v>Emfuleni Municipal Office</v>
      </c>
      <c r="K818" s="5" t="str">
        <f>'Cleaned Data'!E818</f>
        <v>Zodwa Mokoena</v>
      </c>
      <c r="L818" s="6" t="str">
        <f>'Cleaned Data'!F818</f>
        <v>None</v>
      </c>
      <c r="M818" s="4">
        <f>'Cleaned Data'!G818</f>
        <v>27273</v>
      </c>
      <c r="N818" s="5" t="str">
        <f>'Cleaned Data'!H818</f>
        <v>Male</v>
      </c>
      <c r="O818" s="8" t="str">
        <f>'Cleaned Data'!I818</f>
        <v>079 319 6577</v>
      </c>
      <c r="P818" s="5" t="str">
        <f>'Cleaned Data'!J818</f>
        <v>Ward 19</v>
      </c>
      <c r="Q818" s="5" t="str">
        <f t="shared" si="90"/>
        <v>Formal Settlement</v>
      </c>
      <c r="R818" s="5" t="str">
        <f>'Cleaned Data'!K818</f>
        <v>None</v>
      </c>
      <c r="S818" s="5" t="str">
        <f>'Cleaned Data'!L818</f>
        <v>Complete</v>
      </c>
      <c r="T818" s="5" t="str">
        <f>'Cleaned Data'!M818</f>
        <v>Captured</v>
      </c>
      <c r="U818" s="5" t="str">
        <f>'Cleaned Data'!N818</f>
        <v>Q040</v>
      </c>
      <c r="V818" s="5" t="str">
        <f>'Cleaned Data'!O818</f>
        <v>Deon Nel</v>
      </c>
      <c r="W818" s="4" t="str">
        <f>'Cleaned Data'!P818</f>
        <v>None</v>
      </c>
      <c r="X818" s="5" t="str">
        <f>'Cleaned Data'!Q818</f>
        <v>Applicant Is A Minor, Guardian Present And Documented</v>
      </c>
    </row>
    <row r="819" spans="1:24" x14ac:dyDescent="0.3">
      <c r="A819" s="5" t="str">
        <f>'Cleaned Data'!A819</f>
        <v>DHA-000941</v>
      </c>
      <c r="B819" s="4">
        <f>'Cleaned Data'!B819</f>
        <v>46328</v>
      </c>
      <c r="C819" s="6">
        <f t="shared" si="84"/>
        <v>2</v>
      </c>
      <c r="D819" s="6">
        <f t="shared" si="85"/>
        <v>11</v>
      </c>
      <c r="E819" s="6">
        <f t="shared" si="86"/>
        <v>2026</v>
      </c>
      <c r="F819" s="5" t="str">
        <f t="shared" si="87"/>
        <v>Home Affairs</v>
      </c>
      <c r="G819" s="5" t="str">
        <f>'Cleaned Data'!C819</f>
        <v>Home Affairs - Death Certificate</v>
      </c>
      <c r="H819" s="5" t="str">
        <f t="shared" si="88"/>
        <v xml:space="preserve"> Death Certificate</v>
      </c>
      <c r="I819" s="5" t="str">
        <f t="shared" si="89"/>
        <v>Emfuleni</v>
      </c>
      <c r="J819" s="5" t="str">
        <f>'Cleaned Data'!D819</f>
        <v>Emfuleni Municipal Office</v>
      </c>
      <c r="K819" s="5" t="str">
        <f>'Cleaned Data'!E819</f>
        <v>Nomvula Nkosi</v>
      </c>
      <c r="L819" s="6">
        <f>'Cleaned Data'!F819</f>
        <v>8810000000000</v>
      </c>
      <c r="M819" s="4">
        <f>'Cleaned Data'!G819</f>
        <v>32346</v>
      </c>
      <c r="N819" s="5" t="str">
        <f>'Cleaned Data'!H819</f>
        <v>Female</v>
      </c>
      <c r="O819" s="8" t="str">
        <f>'Cleaned Data'!I819</f>
        <v>063 997 6474</v>
      </c>
      <c r="P819" s="5" t="str">
        <f>'Cleaned Data'!J819</f>
        <v>Ward 14</v>
      </c>
      <c r="Q819" s="5" t="str">
        <f t="shared" si="90"/>
        <v>Formal Settlement</v>
      </c>
      <c r="R819" s="5" t="str">
        <f>'Cleaned Data'!K819</f>
        <v>None</v>
      </c>
      <c r="S819" s="5" t="str">
        <f>'Cleaned Data'!L819</f>
        <v>Approved</v>
      </c>
      <c r="T819" s="5" t="str">
        <f>'Cleaned Data'!M819</f>
        <v>Escalated</v>
      </c>
      <c r="U819" s="5" t="str">
        <f>'Cleaned Data'!N819</f>
        <v>Q187</v>
      </c>
      <c r="V819" s="5" t="str">
        <f>'Cleaned Data'!O819</f>
        <v>Refilwe Coetzee</v>
      </c>
      <c r="W819" s="4" t="str">
        <f>'Cleaned Data'!P819</f>
        <v>None</v>
      </c>
      <c r="X819" s="5" t="str">
        <f>'Cleaned Data'!Q819</f>
        <v>Home Affairs System Down For Maintenance During Visit</v>
      </c>
    </row>
    <row r="820" spans="1:24" x14ac:dyDescent="0.3">
      <c r="A820" s="5" t="str">
        <f>'Cleaned Data'!A820</f>
        <v>SASSA-000726</v>
      </c>
      <c r="B820" s="4">
        <f>'Cleaned Data'!B820</f>
        <v>46128</v>
      </c>
      <c r="C820" s="6">
        <f t="shared" si="84"/>
        <v>16</v>
      </c>
      <c r="D820" s="6">
        <f t="shared" si="85"/>
        <v>4</v>
      </c>
      <c r="E820" s="6">
        <f t="shared" si="86"/>
        <v>2026</v>
      </c>
      <c r="F820" s="5" t="str">
        <f t="shared" si="87"/>
        <v>SASSA</v>
      </c>
      <c r="G820" s="5" t="str">
        <f>'Cleaned Data'!C820</f>
        <v>SASSA - Grant Application</v>
      </c>
      <c r="H820" s="5" t="str">
        <f t="shared" si="88"/>
        <v xml:space="preserve"> Grant Application</v>
      </c>
      <c r="I820" s="5" t="str">
        <f t="shared" si="89"/>
        <v>Vereeniging</v>
      </c>
      <c r="J820" s="5" t="str">
        <f>'Cleaned Data'!D820</f>
        <v>Vereeniging Home Affairs</v>
      </c>
      <c r="K820" s="5" t="str">
        <f>'Cleaned Data'!E820</f>
        <v>Willem Mokgadi</v>
      </c>
      <c r="L820" s="6">
        <f>'Cleaned Data'!F820</f>
        <v>1510000000000</v>
      </c>
      <c r="M820" s="4">
        <f>'Cleaned Data'!G820</f>
        <v>42369</v>
      </c>
      <c r="N820" s="5" t="str">
        <f>'Cleaned Data'!H820</f>
        <v>None</v>
      </c>
      <c r="O820" s="8" t="str">
        <f>'Cleaned Data'!I820</f>
        <v>071 313 2190</v>
      </c>
      <c r="P820" s="5" t="str">
        <f>'Cleaned Data'!J820</f>
        <v>Ward 3</v>
      </c>
      <c r="Q820" s="5" t="str">
        <f t="shared" si="90"/>
        <v>Formal Settlement</v>
      </c>
      <c r="R820" s="5" t="str">
        <f>'Cleaned Data'!K820</f>
        <v>Child Support Grant</v>
      </c>
      <c r="S820" s="5" t="str">
        <f>'Cleaned Data'!L820</f>
        <v>Pending Verification</v>
      </c>
      <c r="T820" s="5" t="str">
        <f>'Cleaned Data'!M820</f>
        <v>Captured</v>
      </c>
      <c r="U820" s="5" t="str">
        <f>'Cleaned Data'!N820</f>
        <v>Q133</v>
      </c>
      <c r="V820" s="5" t="str">
        <f>'Cleaned Data'!O820</f>
        <v>Deon Khumalo</v>
      </c>
      <c r="W820" s="4">
        <f>'Cleaned Data'!P820</f>
        <v>46148</v>
      </c>
      <c r="X820" s="5" t="str">
        <f>'Cleaned Data'!Q820</f>
        <v>Follow-Up Call Required To Confirm Banking Details</v>
      </c>
    </row>
    <row r="821" spans="1:24" x14ac:dyDescent="0.3">
      <c r="A821" s="5" t="str">
        <f>'Cleaned Data'!A821</f>
        <v>CLN-000619</v>
      </c>
      <c r="B821" s="4">
        <f>'Cleaned Data'!B821</f>
        <v>46156</v>
      </c>
      <c r="C821" s="6">
        <f t="shared" si="84"/>
        <v>14</v>
      </c>
      <c r="D821" s="6">
        <f t="shared" si="85"/>
        <v>5</v>
      </c>
      <c r="E821" s="6">
        <f t="shared" si="86"/>
        <v>2026</v>
      </c>
      <c r="F821" s="5" t="str">
        <f t="shared" si="87"/>
        <v>Clinic</v>
      </c>
      <c r="G821" s="5" t="str">
        <f>'Cleaned Data'!C821</f>
        <v>Clinic - General Consultation</v>
      </c>
      <c r="H821" s="5" t="str">
        <f t="shared" si="88"/>
        <v xml:space="preserve"> General Consultation</v>
      </c>
      <c r="I821" s="5" t="str">
        <f t="shared" si="89"/>
        <v>Emfuleni</v>
      </c>
      <c r="J821" s="5" t="str">
        <f>'Cleaned Data'!D821</f>
        <v>Emfuleni Municipal Office</v>
      </c>
      <c r="K821" s="5" t="str">
        <f>'Cleaned Data'!E821</f>
        <v>Bongani Van Der Merwe</v>
      </c>
      <c r="L821" s="6">
        <f>'Cleaned Data'!F821</f>
        <v>8200000000000</v>
      </c>
      <c r="M821" s="4">
        <f>'Cleaned Data'!G821</f>
        <v>29989</v>
      </c>
      <c r="N821" s="5" t="str">
        <f>'Cleaned Data'!H821</f>
        <v>Male</v>
      </c>
      <c r="O821" s="8" t="str">
        <f>'Cleaned Data'!I821</f>
        <v>068 969 1824</v>
      </c>
      <c r="P821" s="5" t="str">
        <f>'Cleaned Data'!J821</f>
        <v>Ward 23</v>
      </c>
      <c r="Q821" s="5" t="str">
        <f t="shared" si="90"/>
        <v>Formal Settlement</v>
      </c>
      <c r="R821" s="5" t="str">
        <f>'Cleaned Data'!K821</f>
        <v>None</v>
      </c>
      <c r="S821" s="5" t="str">
        <f>'Cleaned Data'!L821</f>
        <v>Complete</v>
      </c>
      <c r="T821" s="5" t="str">
        <f>'Cleaned Data'!M821</f>
        <v>Captured</v>
      </c>
      <c r="U821" s="5" t="str">
        <f>'Cleaned Data'!N821</f>
        <v>Q174</v>
      </c>
      <c r="V821" s="5" t="str">
        <f>'Cleaned Data'!O821</f>
        <v>Werner Sithole</v>
      </c>
      <c r="W821" s="4" t="str">
        <f>'Cleaned Data'!P821</f>
        <v>None</v>
      </c>
      <c r="X821" s="5" t="str">
        <f>'Cleaned Data'!Q821</f>
        <v>Grant Payment Query - Referred To Sassa Call Centre</v>
      </c>
    </row>
    <row r="822" spans="1:24" x14ac:dyDescent="0.3">
      <c r="A822" s="5" t="str">
        <f>'Cleaned Data'!A822</f>
        <v>SASSA-000517</v>
      </c>
      <c r="B822" s="4">
        <f>'Cleaned Data'!B822</f>
        <v>46063</v>
      </c>
      <c r="C822" s="6">
        <f t="shared" si="84"/>
        <v>10</v>
      </c>
      <c r="D822" s="6">
        <f t="shared" si="85"/>
        <v>2</v>
      </c>
      <c r="E822" s="6">
        <f t="shared" si="86"/>
        <v>2026</v>
      </c>
      <c r="F822" s="5" t="str">
        <f t="shared" si="87"/>
        <v>SASSA</v>
      </c>
      <c r="G822" s="5" t="str">
        <f>'Cleaned Data'!C822</f>
        <v>SASSA - Grant Application</v>
      </c>
      <c r="H822" s="5" t="str">
        <f t="shared" si="88"/>
        <v xml:space="preserve"> Grant Application</v>
      </c>
      <c r="I822" s="5" t="str">
        <f t="shared" si="89"/>
        <v>Vanderbijlpark</v>
      </c>
      <c r="J822" s="5" t="str">
        <f>'Cleaned Data'!D822</f>
        <v>Vanderbijlpark Home Affairs</v>
      </c>
      <c r="K822" s="5" t="str">
        <f>'Cleaned Data'!E822</f>
        <v>None</v>
      </c>
      <c r="L822" s="6">
        <f>'Cleaned Data'!F822</f>
        <v>7300000000000</v>
      </c>
      <c r="M822" s="4" t="str">
        <f>'Cleaned Data'!G822</f>
        <v>None</v>
      </c>
      <c r="N822" s="5" t="str">
        <f>'Cleaned Data'!H822</f>
        <v>Female</v>
      </c>
      <c r="O822" s="8" t="str">
        <f>'Cleaned Data'!I822</f>
        <v>067 855 1637</v>
      </c>
      <c r="P822" s="5" t="str">
        <f>'Cleaned Data'!J822</f>
        <v>Ward 6</v>
      </c>
      <c r="Q822" s="5" t="str">
        <f t="shared" si="90"/>
        <v>Formal Settlement</v>
      </c>
      <c r="R822" s="5" t="str">
        <f>'Cleaned Data'!K822</f>
        <v>Child Support Grant</v>
      </c>
      <c r="S822" s="5" t="str">
        <f>'Cleaned Data'!L822</f>
        <v>Approved</v>
      </c>
      <c r="T822" s="5" t="str">
        <f>'Cleaned Data'!M822</f>
        <v>Re-opened</v>
      </c>
      <c r="U822" s="5" t="str">
        <f>'Cleaned Data'!N822</f>
        <v>Q294</v>
      </c>
      <c r="V822" s="5" t="str">
        <f>'Cleaned Data'!O822</f>
        <v>Werner Meyer</v>
      </c>
      <c r="W822" s="4" t="str">
        <f>'Cleaned Data'!P822</f>
        <v>None</v>
      </c>
      <c r="X822" s="5" t="str">
        <f>'Cleaned Data'!Q822</f>
        <v>Client To Return With Proof Of Residence</v>
      </c>
    </row>
    <row r="823" spans="1:24" x14ac:dyDescent="0.3">
      <c r="A823" s="5" t="str">
        <f>'Cleaned Data'!A823</f>
        <v>DHA-001035</v>
      </c>
      <c r="B823" s="4">
        <f>'Cleaned Data'!B823</f>
        <v>46273</v>
      </c>
      <c r="C823" s="6">
        <f t="shared" si="84"/>
        <v>8</v>
      </c>
      <c r="D823" s="6">
        <f t="shared" si="85"/>
        <v>9</v>
      </c>
      <c r="E823" s="6">
        <f t="shared" si="86"/>
        <v>2026</v>
      </c>
      <c r="F823" s="5" t="str">
        <f t="shared" si="87"/>
        <v>Home Affairs</v>
      </c>
      <c r="G823" s="5" t="str">
        <f>'Cleaned Data'!C823</f>
        <v>Home Affairs - Passport Application</v>
      </c>
      <c r="H823" s="5" t="str">
        <f t="shared" si="88"/>
        <v xml:space="preserve"> Passport Application</v>
      </c>
      <c r="I823" s="5" t="str">
        <f t="shared" si="89"/>
        <v>Evaton</v>
      </c>
      <c r="J823" s="5" t="str">
        <f>'Cleaned Data'!D823</f>
        <v>Evaton Sassa Office</v>
      </c>
      <c r="K823" s="5" t="str">
        <f>'Cleaned Data'!E823</f>
        <v>Kagiso Botha</v>
      </c>
      <c r="L823" s="6">
        <f>'Cleaned Data'!F823</f>
        <v>9800000000000</v>
      </c>
      <c r="M823" s="4">
        <f>'Cleaned Data'!G823</f>
        <v>35799</v>
      </c>
      <c r="N823" s="5" t="str">
        <f>'Cleaned Data'!H823</f>
        <v>None</v>
      </c>
      <c r="O823" s="8" t="str">
        <f>'Cleaned Data'!I823</f>
        <v>082 651 5293</v>
      </c>
      <c r="P823" s="5" t="str">
        <f>'Cleaned Data'!J823</f>
        <v>Ward 5</v>
      </c>
      <c r="Q823" s="5" t="str">
        <f t="shared" si="90"/>
        <v>Formal Settlement</v>
      </c>
      <c r="R823" s="5" t="str">
        <f>'Cleaned Data'!K823</f>
        <v>None</v>
      </c>
      <c r="S823" s="5" t="str">
        <f>'Cleaned Data'!L823</f>
        <v>Complete</v>
      </c>
      <c r="T823" s="5" t="str">
        <f>'Cleaned Data'!M823</f>
        <v>Resolved</v>
      </c>
      <c r="U823" s="5" t="str">
        <f>'Cleaned Data'!N823</f>
        <v>None</v>
      </c>
      <c r="V823" s="5" t="str">
        <f>'Cleaned Data'!O823</f>
        <v>None</v>
      </c>
      <c r="W823" s="4" t="str">
        <f>'Cleaned Data'!P823</f>
        <v>None</v>
      </c>
      <c r="X823" s="5" t="str">
        <f>'Cleaned Data'!Q823</f>
        <v>Duplicate Application Found On System - Flagged</v>
      </c>
    </row>
    <row r="824" spans="1:24" x14ac:dyDescent="0.3">
      <c r="A824" s="5" t="str">
        <f>'Cleaned Data'!A824</f>
        <v>DHA-000103</v>
      </c>
      <c r="B824" s="4">
        <f>'Cleaned Data'!B824</f>
        <v>46004</v>
      </c>
      <c r="C824" s="6">
        <f t="shared" si="84"/>
        <v>13</v>
      </c>
      <c r="D824" s="6">
        <f t="shared" si="85"/>
        <v>12</v>
      </c>
      <c r="E824" s="6">
        <f t="shared" si="86"/>
        <v>2025</v>
      </c>
      <c r="F824" s="5" t="str">
        <f t="shared" si="87"/>
        <v>Home Affairs</v>
      </c>
      <c r="G824" s="5" t="str">
        <f>'Cleaned Data'!C824</f>
        <v>Home Affairs - Birth Certificate</v>
      </c>
      <c r="H824" s="5" t="str">
        <f t="shared" si="88"/>
        <v xml:space="preserve"> Birth Certificate</v>
      </c>
      <c r="I824" s="5" t="str">
        <f t="shared" si="89"/>
        <v>Sebokeng</v>
      </c>
      <c r="J824" s="5" t="str">
        <f>'Cleaned Data'!D824</f>
        <v>Sebokeng Sassa Office</v>
      </c>
      <c r="K824" s="5" t="str">
        <f>'Cleaned Data'!E824</f>
        <v>Grace Ndlovu</v>
      </c>
      <c r="L824" s="6">
        <f>'Cleaned Data'!F824</f>
        <v>8710000000000</v>
      </c>
      <c r="M824" s="4">
        <f>'Cleaned Data'!G824</f>
        <v>32054</v>
      </c>
      <c r="N824" s="5" t="str">
        <f>'Cleaned Data'!H824</f>
        <v>None</v>
      </c>
      <c r="O824" s="8" t="str">
        <f>'Cleaned Data'!I824</f>
        <v>075 429 2652</v>
      </c>
      <c r="P824" s="5" t="str">
        <f>'Cleaned Data'!J824</f>
        <v>Ward 24</v>
      </c>
      <c r="Q824" s="5" t="str">
        <f t="shared" si="90"/>
        <v>Formal Settlement</v>
      </c>
      <c r="R824" s="5" t="str">
        <f>'Cleaned Data'!K824</f>
        <v>Care Dependency Grant</v>
      </c>
      <c r="S824" s="5" t="str">
        <f>'Cleaned Data'!L824</f>
        <v>Rejected</v>
      </c>
      <c r="T824" s="5" t="str">
        <f>'Cleaned Data'!M824</f>
        <v>Closed</v>
      </c>
      <c r="U824" s="5" t="str">
        <f>'Cleaned Data'!N824</f>
        <v>None</v>
      </c>
      <c r="V824" s="5" t="str">
        <f>'Cleaned Data'!O824</f>
        <v>Zanele Radebe</v>
      </c>
      <c r="W824" s="4" t="str">
        <f>'Cleaned Data'!P824</f>
        <v>None</v>
      </c>
      <c r="X824" s="5" t="str">
        <f>'Cleaned Data'!Q824</f>
        <v>Record Incomplete - Contact Number Illegible On Form</v>
      </c>
    </row>
    <row r="825" spans="1:24" x14ac:dyDescent="0.3">
      <c r="A825" s="5" t="str">
        <f>'Cleaned Data'!A825</f>
        <v>DHA-000416</v>
      </c>
      <c r="B825" s="4">
        <f>'Cleaned Data'!B825</f>
        <v>46160</v>
      </c>
      <c r="C825" s="6">
        <f t="shared" si="84"/>
        <v>18</v>
      </c>
      <c r="D825" s="6">
        <f t="shared" si="85"/>
        <v>5</v>
      </c>
      <c r="E825" s="6">
        <f t="shared" si="86"/>
        <v>2026</v>
      </c>
      <c r="F825" s="5" t="str">
        <f t="shared" si="87"/>
        <v>Home Affairs</v>
      </c>
      <c r="G825" s="5" t="str">
        <f>'Cleaned Data'!C825</f>
        <v>Home Affairs - Birth Certificate</v>
      </c>
      <c r="H825" s="5" t="str">
        <f t="shared" si="88"/>
        <v xml:space="preserve"> Birth Certificate</v>
      </c>
      <c r="I825" s="5" t="str">
        <f t="shared" si="89"/>
        <v>Meyerton</v>
      </c>
      <c r="J825" s="5" t="str">
        <f>'Cleaned Data'!D825</f>
        <v>Meyerton Municipal Office</v>
      </c>
      <c r="K825" s="5" t="str">
        <f>'Cleaned Data'!E825</f>
        <v>Bongani Mokoena</v>
      </c>
      <c r="L825" s="6">
        <f>'Cleaned Data'!F825</f>
        <v>47050580690</v>
      </c>
      <c r="M825" s="4">
        <f>'Cleaned Data'!G825</f>
        <v>17292</v>
      </c>
      <c r="N825" s="5" t="str">
        <f>'Cleaned Data'!H825</f>
        <v>Male</v>
      </c>
      <c r="O825" s="8" t="str">
        <f>'Cleaned Data'!I825</f>
        <v>None</v>
      </c>
      <c r="P825" s="5" t="str">
        <f>'Cleaned Data'!J825</f>
        <v>Ward 16</v>
      </c>
      <c r="Q825" s="5" t="str">
        <f t="shared" si="90"/>
        <v>Formal Settlement</v>
      </c>
      <c r="R825" s="5" t="str">
        <f>'Cleaned Data'!K825</f>
        <v>None</v>
      </c>
      <c r="S825" s="5" t="str">
        <f>'Cleaned Data'!L825</f>
        <v>Under Review</v>
      </c>
      <c r="T825" s="5" t="str">
        <f>'Cleaned Data'!M825</f>
        <v>None</v>
      </c>
      <c r="U825" s="5" t="str">
        <f>'Cleaned Data'!N825</f>
        <v>Q252</v>
      </c>
      <c r="V825" s="5" t="str">
        <f>'Cleaned Data'!O825</f>
        <v>Palesa Mahlangu</v>
      </c>
      <c r="W825" s="4" t="str">
        <f>'Cleaned Data'!P825</f>
        <v>None</v>
      </c>
      <c r="X825" s="5" t="str">
        <f>'Cleaned Data'!Q825</f>
        <v>Duplicate Application Found On System - Flagged</v>
      </c>
    </row>
    <row r="826" spans="1:24" x14ac:dyDescent="0.3">
      <c r="A826" s="5" t="str">
        <f>'Cleaned Data'!A826</f>
        <v>MUN-000846</v>
      </c>
      <c r="B826" s="4">
        <f>'Cleaned Data'!B826</f>
        <v>46043</v>
      </c>
      <c r="C826" s="6">
        <f t="shared" si="84"/>
        <v>21</v>
      </c>
      <c r="D826" s="6">
        <f t="shared" si="85"/>
        <v>1</v>
      </c>
      <c r="E826" s="6">
        <f t="shared" si="86"/>
        <v>2026</v>
      </c>
      <c r="F826" s="5" t="str">
        <f t="shared" si="87"/>
        <v>Municipal</v>
      </c>
      <c r="G826" s="5" t="str">
        <f>'Cleaned Data'!C826</f>
        <v>Municipal - Account Query</v>
      </c>
      <c r="H826" s="5" t="str">
        <f t="shared" si="88"/>
        <v xml:space="preserve"> Account Query</v>
      </c>
      <c r="I826" s="5" t="str">
        <f t="shared" si="89"/>
        <v>Vanderbijlpark</v>
      </c>
      <c r="J826" s="5" t="str">
        <f>'Cleaned Data'!D826</f>
        <v>Vanderbijlpark Home Affairs</v>
      </c>
      <c r="K826" s="5" t="str">
        <f>'Cleaned Data'!E826</f>
        <v>Willem Kruger</v>
      </c>
      <c r="L826" s="6">
        <f>'Cleaned Data'!F826</f>
        <v>5510000000000</v>
      </c>
      <c r="M826" s="4">
        <f>'Cleaned Data'!G826</f>
        <v>20449</v>
      </c>
      <c r="N826" s="5" t="str">
        <f>'Cleaned Data'!H826</f>
        <v>Male</v>
      </c>
      <c r="O826" s="8" t="str">
        <f>'Cleaned Data'!I826</f>
        <v>None</v>
      </c>
      <c r="P826" s="5" t="str">
        <f>'Cleaned Data'!J826</f>
        <v>Ward 13</v>
      </c>
      <c r="Q826" s="5" t="str">
        <f t="shared" si="90"/>
        <v>Formal Settlement</v>
      </c>
      <c r="R826" s="5" t="str">
        <f>'Cleaned Data'!K826</f>
        <v>None</v>
      </c>
      <c r="S826" s="5" t="str">
        <f>'Cleaned Data'!L826</f>
        <v>Awaiting Home Affairs Confirmation</v>
      </c>
      <c r="T826" s="5" t="str">
        <f>'Cleaned Data'!M826</f>
        <v>Captured</v>
      </c>
      <c r="U826" s="5" t="str">
        <f>'Cleaned Data'!N826</f>
        <v>Q251</v>
      </c>
      <c r="V826" s="5" t="str">
        <f>'Cleaned Data'!O826</f>
        <v>Lerato Nel</v>
      </c>
      <c r="W826" s="4">
        <f>'Cleaned Data'!P826</f>
        <v>46072</v>
      </c>
      <c r="X826" s="5" t="str">
        <f>'Cleaned Data'!Q826</f>
        <v>None</v>
      </c>
    </row>
    <row r="827" spans="1:24" x14ac:dyDescent="0.3">
      <c r="A827" s="5" t="str">
        <f>'Cleaned Data'!A827</f>
        <v>SASSA-000488</v>
      </c>
      <c r="B827" s="4">
        <f>'Cleaned Data'!B827</f>
        <v>46131</v>
      </c>
      <c r="C827" s="6">
        <f t="shared" si="84"/>
        <v>19</v>
      </c>
      <c r="D827" s="6">
        <f t="shared" si="85"/>
        <v>4</v>
      </c>
      <c r="E827" s="6">
        <f t="shared" si="86"/>
        <v>2026</v>
      </c>
      <c r="F827" s="5" t="str">
        <f t="shared" si="87"/>
        <v>SASSA</v>
      </c>
      <c r="G827" s="5" t="str">
        <f>'Cleaned Data'!C827</f>
        <v>SASSA - Grant Status Enquiry</v>
      </c>
      <c r="H827" s="5" t="str">
        <f t="shared" si="88"/>
        <v xml:space="preserve"> Grant Status Enquiry</v>
      </c>
      <c r="I827" s="5" t="str">
        <f t="shared" si="89"/>
        <v>Vanderbijlpark</v>
      </c>
      <c r="J827" s="5" t="str">
        <f>'Cleaned Data'!D827</f>
        <v>Vanderbijlpark Home Affairs</v>
      </c>
      <c r="K827" s="5" t="str">
        <f>'Cleaned Data'!E827</f>
        <v>Refilwe Radebe</v>
      </c>
      <c r="L827" s="6">
        <f>'Cleaned Data'!F827</f>
        <v>7600000000000</v>
      </c>
      <c r="M827" s="4">
        <f>'Cleaned Data'!G827</f>
        <v>27822</v>
      </c>
      <c r="N827" s="5" t="str">
        <f>'Cleaned Data'!H827</f>
        <v>Female</v>
      </c>
      <c r="O827" s="8" t="str">
        <f>'Cleaned Data'!I827</f>
        <v>064 808 7561</v>
      </c>
      <c r="P827" s="5" t="str">
        <f>'Cleaned Data'!J827</f>
        <v>Ward 8</v>
      </c>
      <c r="Q827" s="5" t="str">
        <f t="shared" si="90"/>
        <v>Formal Settlement</v>
      </c>
      <c r="R827" s="5" t="str">
        <f>'Cleaned Data'!K827</f>
        <v>Older Persons Grant</v>
      </c>
      <c r="S827" s="5" t="str">
        <f>'Cleaned Data'!L827</f>
        <v>Complete</v>
      </c>
      <c r="T827" s="5" t="str">
        <f>'Cleaned Data'!M827</f>
        <v>Awaiting Documents</v>
      </c>
      <c r="U827" s="5" t="str">
        <f>'Cleaned Data'!N827</f>
        <v>Q230</v>
      </c>
      <c r="V827" s="5" t="str">
        <f>'Cleaned Data'!O827</f>
        <v>Zanele Nel</v>
      </c>
      <c r="W827" s="4" t="str">
        <f>'Cleaned Data'!P827</f>
        <v>None</v>
      </c>
      <c r="X827" s="5" t="str">
        <f>'Cleaned Data'!Q827</f>
        <v>Biometric Capture Failed, Rescheduled</v>
      </c>
    </row>
    <row r="828" spans="1:24" x14ac:dyDescent="0.3">
      <c r="A828" s="5" t="str">
        <f>'Cleaned Data'!A828</f>
        <v>SASSA-000474</v>
      </c>
      <c r="B828" s="4">
        <f>'Cleaned Data'!B828</f>
        <v>46087</v>
      </c>
      <c r="C828" s="6">
        <f t="shared" si="84"/>
        <v>6</v>
      </c>
      <c r="D828" s="6">
        <f t="shared" si="85"/>
        <v>3</v>
      </c>
      <c r="E828" s="6">
        <f t="shared" si="86"/>
        <v>2026</v>
      </c>
      <c r="F828" s="5" t="str">
        <f t="shared" si="87"/>
        <v>SASSA</v>
      </c>
      <c r="G828" s="5" t="str">
        <f>'Cleaned Data'!C828</f>
        <v>SASSA - Grant Status Enquiry</v>
      </c>
      <c r="H828" s="5" t="str">
        <f t="shared" si="88"/>
        <v xml:space="preserve"> Grant Status Enquiry</v>
      </c>
      <c r="I828" s="5" t="str">
        <f t="shared" si="89"/>
        <v>Boipatong</v>
      </c>
      <c r="J828" s="5" t="str">
        <f>'Cleaned Data'!D828</f>
        <v>Boipatong Clinic</v>
      </c>
      <c r="K828" s="5" t="str">
        <f>'Cleaned Data'!E828</f>
        <v>Nomvula Steyn</v>
      </c>
      <c r="L828" s="6">
        <f>'Cleaned Data'!F828</f>
        <v>1010000000000</v>
      </c>
      <c r="M828" s="4">
        <f>'Cleaned Data'!G828</f>
        <v>40438</v>
      </c>
      <c r="N828" s="5" t="str">
        <f>'Cleaned Data'!H828</f>
        <v>Female</v>
      </c>
      <c r="O828" s="8" t="str">
        <f>'Cleaned Data'!I828</f>
        <v>061 957 6483</v>
      </c>
      <c r="P828" s="5" t="str">
        <f>'Cleaned Data'!J828</f>
        <v>Ward 24</v>
      </c>
      <c r="Q828" s="5" t="str">
        <f t="shared" si="90"/>
        <v>Formal Settlement</v>
      </c>
      <c r="R828" s="5" t="str">
        <f>'Cleaned Data'!K828</f>
        <v>Older Persons Grant</v>
      </c>
      <c r="S828" s="5" t="str">
        <f>'Cleaned Data'!L828</f>
        <v>Rejected</v>
      </c>
      <c r="T828" s="5" t="str">
        <f>'Cleaned Data'!M828</f>
        <v>Closed</v>
      </c>
      <c r="U828" s="5" t="str">
        <f>'Cleaned Data'!N828</f>
        <v>Q181</v>
      </c>
      <c r="V828" s="5" t="str">
        <f>'Cleaned Data'!O828</f>
        <v>Deon Meyer</v>
      </c>
      <c r="W828" s="4" t="str">
        <f>'Cleaned Data'!P828</f>
        <v>None</v>
      </c>
      <c r="X828" s="5" t="str">
        <f>'Cleaned Data'!Q828</f>
        <v>Biometric Capture Failed, Rescheduled</v>
      </c>
    </row>
    <row r="829" spans="1:24" x14ac:dyDescent="0.3">
      <c r="A829" s="5" t="str">
        <f>'Cleaned Data'!A829</f>
        <v>DHA-000832</v>
      </c>
      <c r="B829" s="4">
        <f>'Cleaned Data'!B829</f>
        <v>46105</v>
      </c>
      <c r="C829" s="6">
        <f t="shared" si="84"/>
        <v>24</v>
      </c>
      <c r="D829" s="6">
        <f t="shared" si="85"/>
        <v>3</v>
      </c>
      <c r="E829" s="6">
        <f t="shared" si="86"/>
        <v>2026</v>
      </c>
      <c r="F829" s="5" t="str">
        <f t="shared" si="87"/>
        <v>Home Affairs</v>
      </c>
      <c r="G829" s="5" t="str">
        <f>'Cleaned Data'!C829</f>
        <v>Home Affairs - Passport Application</v>
      </c>
      <c r="H829" s="5" t="str">
        <f t="shared" si="88"/>
        <v xml:space="preserve"> Passport Application</v>
      </c>
      <c r="I829" s="5" t="str">
        <f t="shared" si="89"/>
        <v>Evaton</v>
      </c>
      <c r="J829" s="5" t="str">
        <f>'Cleaned Data'!D829</f>
        <v>Evaton Sassa Office</v>
      </c>
      <c r="K829" s="5" t="str">
        <f>'Cleaned Data'!E829</f>
        <v>Nokuthula Mokgadi</v>
      </c>
      <c r="L829" s="6">
        <f>'Cleaned Data'!F829</f>
        <v>5110000000000</v>
      </c>
      <c r="M829" s="4">
        <f>'Cleaned Data'!G829</f>
        <v>18818</v>
      </c>
      <c r="N829" s="5" t="str">
        <f>'Cleaned Data'!H829</f>
        <v>Male</v>
      </c>
      <c r="O829" s="8" t="str">
        <f>'Cleaned Data'!I829</f>
        <v>076 895 6698</v>
      </c>
      <c r="P829" s="5" t="str">
        <f>'Cleaned Data'!J829</f>
        <v>Ward 14</v>
      </c>
      <c r="Q829" s="5" t="str">
        <f t="shared" si="90"/>
        <v>Formal Settlement</v>
      </c>
      <c r="R829" s="5" t="str">
        <f>'Cleaned Data'!K829</f>
        <v>None</v>
      </c>
      <c r="S829" s="5" t="str">
        <f>'Cleaned Data'!L829</f>
        <v>Complete</v>
      </c>
      <c r="T829" s="5" t="str">
        <f>'Cleaned Data'!M829</f>
        <v>Escalated</v>
      </c>
      <c r="U829" s="5" t="str">
        <f>'Cleaned Data'!N829</f>
        <v>Q214</v>
      </c>
      <c r="V829" s="5" t="str">
        <f>'Cleaned Data'!O829</f>
        <v>Zanele Khumalo</v>
      </c>
      <c r="W829" s="4" t="str">
        <f>'Cleaned Data'!P829</f>
        <v>None</v>
      </c>
      <c r="X829" s="5" t="str">
        <f>'Cleaned Data'!Q829</f>
        <v>Home Affairs System Down For Maintenance During Visit</v>
      </c>
    </row>
    <row r="830" spans="1:24" x14ac:dyDescent="0.3">
      <c r="A830" s="5" t="str">
        <f>'Cleaned Data'!A830</f>
        <v>SASSA-000957</v>
      </c>
      <c r="B830" s="4">
        <f>'Cleaned Data'!B830</f>
        <v>46247</v>
      </c>
      <c r="C830" s="6">
        <f t="shared" si="84"/>
        <v>13</v>
      </c>
      <c r="D830" s="6">
        <f t="shared" si="85"/>
        <v>8</v>
      </c>
      <c r="E830" s="6">
        <f t="shared" si="86"/>
        <v>2026</v>
      </c>
      <c r="F830" s="5" t="str">
        <f t="shared" si="87"/>
        <v>SASSA</v>
      </c>
      <c r="G830" s="5" t="str">
        <f>'Cleaned Data'!C830</f>
        <v>SASSA - Grant Application</v>
      </c>
      <c r="H830" s="5" t="str">
        <f t="shared" si="88"/>
        <v xml:space="preserve"> Grant Application</v>
      </c>
      <c r="I830" s="5" t="str">
        <f t="shared" si="89"/>
        <v>Vanderbijlpark</v>
      </c>
      <c r="J830" s="5" t="str">
        <f>'Cleaned Data'!D830</f>
        <v>Vanderbijlpark Home Affairs</v>
      </c>
      <c r="K830" s="5" t="str">
        <f>'Cleaned Data'!E830</f>
        <v>Anna Dlamini</v>
      </c>
      <c r="L830" s="6">
        <f>'Cleaned Data'!F830</f>
        <v>4310000000000</v>
      </c>
      <c r="M830" s="4">
        <f>'Cleaned Data'!G830</f>
        <v>15843</v>
      </c>
      <c r="N830" s="5" t="str">
        <f>'Cleaned Data'!H830</f>
        <v>Female</v>
      </c>
      <c r="O830" s="8" t="str">
        <f>'Cleaned Data'!I830</f>
        <v>067 615 4219</v>
      </c>
      <c r="P830" s="5" t="str">
        <f>'Cleaned Data'!J830</f>
        <v>Ward 1</v>
      </c>
      <c r="Q830" s="5" t="str">
        <f t="shared" si="90"/>
        <v>Formal Settlement</v>
      </c>
      <c r="R830" s="5" t="str">
        <f>'Cleaned Data'!K830</f>
        <v>Care Dependency Grant</v>
      </c>
      <c r="S830" s="5" t="str">
        <f>'Cleaned Data'!L830</f>
        <v>Awaiting Home Affairs Confirmation</v>
      </c>
      <c r="T830" s="5" t="str">
        <f>'Cleaned Data'!M830</f>
        <v>Captured</v>
      </c>
      <c r="U830" s="5" t="str">
        <f>'Cleaned Data'!N830</f>
        <v>Q065</v>
      </c>
      <c r="V830" s="5" t="str">
        <f>'Cleaned Data'!O830</f>
        <v>Werner Radebe</v>
      </c>
      <c r="W830" s="4">
        <f>'Cleaned Data'!P830</f>
        <v>46272</v>
      </c>
      <c r="X830" s="5" t="str">
        <f>'Cleaned Data'!Q830</f>
        <v>Interpreter Required - Assisted In Sesotho</v>
      </c>
    </row>
    <row r="831" spans="1:24" x14ac:dyDescent="0.3">
      <c r="A831" s="5" t="str">
        <f>'Cleaned Data'!A831</f>
        <v>CLN-000766</v>
      </c>
      <c r="B831" s="4">
        <f>'Cleaned Data'!B831</f>
        <v>46086</v>
      </c>
      <c r="C831" s="6">
        <f t="shared" si="84"/>
        <v>5</v>
      </c>
      <c r="D831" s="6">
        <f t="shared" si="85"/>
        <v>3</v>
      </c>
      <c r="E831" s="6">
        <f t="shared" si="86"/>
        <v>2026</v>
      </c>
      <c r="F831" s="5" t="str">
        <f t="shared" si="87"/>
        <v>Clinic</v>
      </c>
      <c r="G831" s="5" t="str">
        <f>'Cleaned Data'!C831</f>
        <v>Clinic - General Consultation</v>
      </c>
      <c r="H831" s="5" t="str">
        <f t="shared" si="88"/>
        <v xml:space="preserve"> General Consultation</v>
      </c>
      <c r="I831" s="5" t="str">
        <f t="shared" si="89"/>
        <v>Emfuleni</v>
      </c>
      <c r="J831" s="5" t="str">
        <f>'Cleaned Data'!D831</f>
        <v>Emfuleni Municipal Office</v>
      </c>
      <c r="K831" s="5" t="str">
        <f>'Cleaned Data'!E831</f>
        <v>Nokuthula Mokgadi</v>
      </c>
      <c r="L831" s="6">
        <f>'Cleaned Data'!F831</f>
        <v>9510000000000</v>
      </c>
      <c r="M831" s="4" t="str">
        <f>'Cleaned Data'!G831</f>
        <v>None</v>
      </c>
      <c r="N831" s="5" t="str">
        <f>'Cleaned Data'!H831</f>
        <v>Female</v>
      </c>
      <c r="O831" s="8" t="str">
        <f>'Cleaned Data'!I831</f>
        <v>068 800 2848</v>
      </c>
      <c r="P831" s="5" t="str">
        <f>'Cleaned Data'!J831</f>
        <v>Ward 17</v>
      </c>
      <c r="Q831" s="5" t="str">
        <f t="shared" si="90"/>
        <v>Formal Settlement</v>
      </c>
      <c r="R831" s="5" t="str">
        <f>'Cleaned Data'!K831</f>
        <v>None</v>
      </c>
      <c r="S831" s="5" t="str">
        <f>'Cleaned Data'!L831</f>
        <v>Complete</v>
      </c>
      <c r="T831" s="5" t="str">
        <f>'Cleaned Data'!M831</f>
        <v>Captured</v>
      </c>
      <c r="U831" s="5" t="str">
        <f>'Cleaned Data'!N831</f>
        <v>None</v>
      </c>
      <c r="V831" s="5" t="str">
        <f>'Cleaned Data'!O831</f>
        <v>Palesa Radebe</v>
      </c>
      <c r="W831" s="4" t="str">
        <f>'Cleaned Data'!P831</f>
        <v>None</v>
      </c>
      <c r="X831" s="5" t="str">
        <f>'Cleaned Data'!Q831</f>
        <v>Follow-Up Call Required To Confirm Banking Details</v>
      </c>
    </row>
    <row r="832" spans="1:24" x14ac:dyDescent="0.3">
      <c r="A832" s="5" t="str">
        <f>'Cleaned Data'!A832</f>
        <v>SASSA-000292</v>
      </c>
      <c r="B832" s="4">
        <f>'Cleaned Data'!B832</f>
        <v>46005</v>
      </c>
      <c r="C832" s="6">
        <f t="shared" si="84"/>
        <v>14</v>
      </c>
      <c r="D832" s="6">
        <f t="shared" si="85"/>
        <v>12</v>
      </c>
      <c r="E832" s="6">
        <f t="shared" si="86"/>
        <v>2025</v>
      </c>
      <c r="F832" s="5" t="str">
        <f t="shared" si="87"/>
        <v>SASSA</v>
      </c>
      <c r="G832" s="5" t="str">
        <f>'Cleaned Data'!C832</f>
        <v>SASSA - Grant Application</v>
      </c>
      <c r="H832" s="5" t="str">
        <f t="shared" si="88"/>
        <v xml:space="preserve"> Grant Application</v>
      </c>
      <c r="I832" s="5" t="str">
        <f t="shared" si="89"/>
        <v>Emfuleni</v>
      </c>
      <c r="J832" s="5" t="str">
        <f>'Cleaned Data'!D832</f>
        <v>Emfuleni Municipal Office</v>
      </c>
      <c r="K832" s="5" t="str">
        <f>'Cleaned Data'!E832</f>
        <v>Bongani Steyn</v>
      </c>
      <c r="L832" s="6" t="str">
        <f>'Cleaned Data'!F832</f>
        <v>None</v>
      </c>
      <c r="M832" s="4">
        <f>'Cleaned Data'!G832</f>
        <v>27784</v>
      </c>
      <c r="N832" s="5" t="str">
        <f>'Cleaned Data'!H832</f>
        <v>Female</v>
      </c>
      <c r="O832" s="8" t="str">
        <f>'Cleaned Data'!I832</f>
        <v>075 931 9184</v>
      </c>
      <c r="P832" s="5" t="str">
        <f>'Cleaned Data'!J832</f>
        <v>Ward 4</v>
      </c>
      <c r="Q832" s="5" t="str">
        <f t="shared" si="90"/>
        <v>Formal Settlement</v>
      </c>
      <c r="R832" s="5" t="str">
        <f>'Cleaned Data'!K832</f>
        <v>Older Person's Grant</v>
      </c>
      <c r="S832" s="5" t="str">
        <f>'Cleaned Data'!L832</f>
        <v>Complete</v>
      </c>
      <c r="T832" s="5" t="str">
        <f>'Cleaned Data'!M832</f>
        <v>Re-opened</v>
      </c>
      <c r="U832" s="5" t="str">
        <f>'Cleaned Data'!N832</f>
        <v>None</v>
      </c>
      <c r="V832" s="5" t="str">
        <f>'Cleaned Data'!O832</f>
        <v>Andries Meyer</v>
      </c>
      <c r="W832" s="4" t="str">
        <f>'Cleaned Data'!P832</f>
        <v>None</v>
      </c>
      <c r="X832" s="5" t="str">
        <f>'Cleaned Data'!Q832</f>
        <v>Follow-Up Call Required To Confirm Banking Details</v>
      </c>
    </row>
    <row r="833" spans="1:24" x14ac:dyDescent="0.3">
      <c r="A833" s="5" t="str">
        <f>'Cleaned Data'!A833</f>
        <v>MUN-000264</v>
      </c>
      <c r="B833" s="4">
        <f>'Cleaned Data'!B833</f>
        <v>46143</v>
      </c>
      <c r="C833" s="6">
        <f t="shared" si="84"/>
        <v>1</v>
      </c>
      <c r="D833" s="6">
        <f t="shared" si="85"/>
        <v>5</v>
      </c>
      <c r="E833" s="6">
        <f t="shared" si="86"/>
        <v>2026</v>
      </c>
      <c r="F833" s="5" t="str">
        <f t="shared" si="87"/>
        <v>Municipal</v>
      </c>
      <c r="G833" s="5" t="str">
        <f>'Cleaned Data'!C833</f>
        <v>Municipal - Service Request</v>
      </c>
      <c r="H833" s="5" t="str">
        <f t="shared" si="88"/>
        <v xml:space="preserve"> Service Request</v>
      </c>
      <c r="I833" s="5" t="str">
        <f t="shared" si="89"/>
        <v>Sasolburg</v>
      </c>
      <c r="J833" s="5" t="str">
        <f>'Cleaned Data'!D833</f>
        <v>Sasolburg Home Affairs</v>
      </c>
      <c r="K833" s="5" t="str">
        <f>'Cleaned Data'!E833</f>
        <v>Mandla Van Der Merwe</v>
      </c>
      <c r="L833" s="6">
        <f>'Cleaned Data'!F833</f>
        <v>8510000000000</v>
      </c>
      <c r="M833" s="4">
        <f>'Cleaned Data'!G833</f>
        <v>31398</v>
      </c>
      <c r="N833" s="5" t="str">
        <f>'Cleaned Data'!H833</f>
        <v>Female</v>
      </c>
      <c r="O833" s="8" t="str">
        <f>'Cleaned Data'!I833</f>
        <v>None</v>
      </c>
      <c r="P833" s="5" t="str">
        <f>'Cleaned Data'!J833</f>
        <v>Ward 7</v>
      </c>
      <c r="Q833" s="5" t="str">
        <f t="shared" si="90"/>
        <v>Formal Settlement</v>
      </c>
      <c r="R833" s="5" t="str">
        <f>'Cleaned Data'!K833</f>
        <v>None</v>
      </c>
      <c r="S833" s="5" t="str">
        <f>'Cleaned Data'!L833</f>
        <v>Incomplete - Missing Proof Of Residence</v>
      </c>
      <c r="T833" s="5" t="str">
        <f>'Cleaned Data'!M833</f>
        <v>Captured</v>
      </c>
      <c r="U833" s="5" t="str">
        <f>'Cleaned Data'!N833</f>
        <v>None</v>
      </c>
      <c r="V833" s="5" t="str">
        <f>'Cleaned Data'!O833</f>
        <v>Deon Sithole</v>
      </c>
      <c r="W833" s="4">
        <f>'Cleaned Data'!P833</f>
        <v>46162</v>
      </c>
      <c r="X833" s="5" t="str">
        <f>'Cleaned Data'!Q833</f>
        <v>Interpreter Required - Assisted In Sesotho</v>
      </c>
    </row>
    <row r="834" spans="1:24" x14ac:dyDescent="0.3">
      <c r="A834" s="5" t="str">
        <f>'Cleaned Data'!A834</f>
        <v>CLN-000252</v>
      </c>
      <c r="B834" s="4">
        <f>'Cleaned Data'!B834</f>
        <v>46072</v>
      </c>
      <c r="C834" s="6">
        <f t="shared" si="84"/>
        <v>19</v>
      </c>
      <c r="D834" s="6">
        <f t="shared" si="85"/>
        <v>2</v>
      </c>
      <c r="E834" s="6">
        <f t="shared" si="86"/>
        <v>2026</v>
      </c>
      <c r="F834" s="5" t="str">
        <f t="shared" si="87"/>
        <v>Clinic</v>
      </c>
      <c r="G834" s="5" t="str">
        <f>'Cleaned Data'!C834</f>
        <v>Clinic - Immunisation</v>
      </c>
      <c r="H834" s="5" t="str">
        <f t="shared" si="88"/>
        <v xml:space="preserve"> Immunisation</v>
      </c>
      <c r="I834" s="5" t="str">
        <f t="shared" si="89"/>
        <v>Vereeniging</v>
      </c>
      <c r="J834" s="5" t="str">
        <f>'Cleaned Data'!D834</f>
        <v>Vereeniging Home Affairs</v>
      </c>
      <c r="K834" s="5" t="str">
        <f>'Cleaned Data'!E834</f>
        <v>Lindiwe Pretorius</v>
      </c>
      <c r="L834" s="6" t="str">
        <f>'Cleaned Data'!F834</f>
        <v>None</v>
      </c>
      <c r="M834" s="4">
        <f>'Cleaned Data'!G834</f>
        <v>45517</v>
      </c>
      <c r="N834" s="5" t="str">
        <f>'Cleaned Data'!H834</f>
        <v>Male</v>
      </c>
      <c r="O834" s="8" t="str">
        <f>'Cleaned Data'!I834</f>
        <v>072 960 8036</v>
      </c>
      <c r="P834" s="5" t="str">
        <f>'Cleaned Data'!J834</f>
        <v>Ward 4</v>
      </c>
      <c r="Q834" s="5" t="str">
        <f t="shared" si="90"/>
        <v>Formal Settlement</v>
      </c>
      <c r="R834" s="5" t="str">
        <f>'Cleaned Data'!K834</f>
        <v>None</v>
      </c>
      <c r="S834" s="5" t="str">
        <f>'Cleaned Data'!L834</f>
        <v>None</v>
      </c>
      <c r="T834" s="5" t="str">
        <f>'Cleaned Data'!M834</f>
        <v>Re-opened</v>
      </c>
      <c r="U834" s="5" t="str">
        <f>'Cleaned Data'!N834</f>
        <v>Q113</v>
      </c>
      <c r="V834" s="5" t="str">
        <f>'Cleaned Data'!O834</f>
        <v>Marius Swart</v>
      </c>
      <c r="W834" s="4" t="str">
        <f>'Cleaned Data'!P834</f>
        <v>None</v>
      </c>
      <c r="X834" s="5" t="str">
        <f>'Cleaned Data'!Q834</f>
        <v>Client To Return With Proof Of Residence</v>
      </c>
    </row>
    <row r="835" spans="1:24" x14ac:dyDescent="0.3">
      <c r="A835" s="5" t="str">
        <f>'Cleaned Data'!A835</f>
        <v>CLN-000606</v>
      </c>
      <c r="B835" s="4">
        <f>'Cleaned Data'!B835</f>
        <v>46181</v>
      </c>
      <c r="C835" s="6">
        <f t="shared" ref="C835:C898" si="91">IF(B835="None","None",DAY(B835))</f>
        <v>8</v>
      </c>
      <c r="D835" s="6">
        <f t="shared" ref="D835:D898" si="92">IF(B835="None","None",MONTH(B835))</f>
        <v>6</v>
      </c>
      <c r="E835" s="6">
        <f t="shared" ref="E835:E898" si="93">IF(B835="None","None",YEAR(B835))</f>
        <v>2026</v>
      </c>
      <c r="F835" s="5" t="str">
        <f t="shared" ref="F835:F898" si="94">IF(ISNUMBER(FIND("-",G835))=TRUE,LEFT(G835,FIND("-",G835)-2),IF(ISNUMBER(FIND(" ",G835))=TRUE,LEFT(G835,FIND(" ",G835)-1),IF(G835="None","None")))</f>
        <v>Clinic</v>
      </c>
      <c r="G835" s="5" t="str">
        <f>'Cleaned Data'!C835</f>
        <v>Clinic - Chronic Medication Collection</v>
      </c>
      <c r="H835" s="5" t="str">
        <f t="shared" ref="H835:H898" si="95">IF(G835="None","None",RIGHT(G835,LEN(G835)-FIND("-",G835,1)))</f>
        <v xml:space="preserve"> Chronic Medication Collection</v>
      </c>
      <c r="I835" s="5" t="str">
        <f t="shared" ref="I835:I898" si="96">IF(J835="None","None",TRIM(SUBSTITUTE(SUBSTITUTE(SUBSTITUTE(SUBSTITUTE(J835,"Clinic","",1),"Home Affairs","",1),"Sassa Office","",1),"Municipal Office","",1)))</f>
        <v>Vanderbijlpark</v>
      </c>
      <c r="J835" s="5" t="str">
        <f>'Cleaned Data'!D835</f>
        <v>Vanderbijlpark Home Affairs</v>
      </c>
      <c r="K835" s="5" t="str">
        <f>'Cleaned Data'!E835</f>
        <v>Kagiso Sithole</v>
      </c>
      <c r="L835" s="6">
        <f>'Cleaned Data'!F835</f>
        <v>6100000000000</v>
      </c>
      <c r="M835" s="4">
        <f>'Cleaned Data'!G835</f>
        <v>22364</v>
      </c>
      <c r="N835" s="5" t="str">
        <f>'Cleaned Data'!H835</f>
        <v>Female</v>
      </c>
      <c r="O835" s="8" t="str">
        <f>'Cleaned Data'!I835</f>
        <v>073 853 2392</v>
      </c>
      <c r="P835" s="5" t="str">
        <f>'Cleaned Data'!J835</f>
        <v>Ward 9</v>
      </c>
      <c r="Q835" s="5" t="str">
        <f t="shared" ref="Q835:Q898" si="97">IF(ISNUMBER(FIND("Informal Settlement",P835,1)),"Informal Settlement","Formal Settlement")</f>
        <v>Formal Settlement</v>
      </c>
      <c r="R835" s="5" t="str">
        <f>'Cleaned Data'!K835</f>
        <v>None</v>
      </c>
      <c r="S835" s="5" t="str">
        <f>'Cleaned Data'!L835</f>
        <v>Complete</v>
      </c>
      <c r="T835" s="5" t="str">
        <f>'Cleaned Data'!M835</f>
        <v>None</v>
      </c>
      <c r="U835" s="5" t="str">
        <f>'Cleaned Data'!N835</f>
        <v>Q125</v>
      </c>
      <c r="V835" s="5" t="str">
        <f>'Cleaned Data'!O835</f>
        <v>Marius Radebe</v>
      </c>
      <c r="W835" s="4" t="str">
        <f>'Cleaned Data'!P835</f>
        <v>None</v>
      </c>
      <c r="X835" s="5" t="str">
        <f>'Cleaned Data'!Q835</f>
        <v>Home Affairs System Down For Maintenance During Visit</v>
      </c>
    </row>
    <row r="836" spans="1:24" x14ac:dyDescent="0.3">
      <c r="A836" s="5" t="str">
        <f>'Cleaned Data'!A836</f>
        <v>SASSA-000672</v>
      </c>
      <c r="B836" s="4">
        <f>'Cleaned Data'!B836</f>
        <v>45990</v>
      </c>
      <c r="C836" s="6">
        <f t="shared" si="91"/>
        <v>29</v>
      </c>
      <c r="D836" s="6">
        <f t="shared" si="92"/>
        <v>11</v>
      </c>
      <c r="E836" s="6">
        <f t="shared" si="93"/>
        <v>2025</v>
      </c>
      <c r="F836" s="5" t="str">
        <f t="shared" si="94"/>
        <v>SASSA</v>
      </c>
      <c r="G836" s="5" t="str">
        <f>'Cleaned Data'!C836</f>
        <v>SASSA - Grant Application</v>
      </c>
      <c r="H836" s="5" t="str">
        <f t="shared" si="95"/>
        <v xml:space="preserve"> Grant Application</v>
      </c>
      <c r="I836" s="5" t="str">
        <f t="shared" si="96"/>
        <v>Vereeniging</v>
      </c>
      <c r="J836" s="5" t="str">
        <f>'Cleaned Data'!D836</f>
        <v>Vereeniging Home Affairs</v>
      </c>
      <c r="K836" s="5" t="str">
        <f>'Cleaned Data'!E836</f>
        <v>Anna Botha</v>
      </c>
      <c r="L836" s="6" t="str">
        <f>'Cleaned Data'!F836</f>
        <v>None</v>
      </c>
      <c r="M836" s="4">
        <f>'Cleaned Data'!G836</f>
        <v>24045</v>
      </c>
      <c r="N836" s="5" t="str">
        <f>'Cleaned Data'!H836</f>
        <v>Male</v>
      </c>
      <c r="O836" s="8" t="str">
        <f>'Cleaned Data'!I836</f>
        <v>None</v>
      </c>
      <c r="P836" s="5" t="str">
        <f>'Cleaned Data'!J836</f>
        <v>Ward 6</v>
      </c>
      <c r="Q836" s="5" t="str">
        <f t="shared" si="97"/>
        <v>Formal Settlement</v>
      </c>
      <c r="R836" s="5" t="str">
        <f>'Cleaned Data'!K836</f>
        <v>Social Relief of Distress (SRD)</v>
      </c>
      <c r="S836" s="5" t="str">
        <f>'Cleaned Data'!L836</f>
        <v>Under Review</v>
      </c>
      <c r="T836" s="5" t="str">
        <f>'Cleaned Data'!M836</f>
        <v>Captured</v>
      </c>
      <c r="U836" s="5" t="str">
        <f>'Cleaned Data'!N836</f>
        <v>Q147</v>
      </c>
      <c r="V836" s="5" t="str">
        <f>'Cleaned Data'!O836</f>
        <v>Deon Mahlangu</v>
      </c>
      <c r="W836" s="4" t="str">
        <f>'Cleaned Data'!P836</f>
        <v>None</v>
      </c>
      <c r="X836" s="5" t="str">
        <f>'Cleaned Data'!Q836</f>
        <v>Record Incomplete - Contact Number Illegible On Form</v>
      </c>
    </row>
    <row r="837" spans="1:24" x14ac:dyDescent="0.3">
      <c r="A837" s="5" t="str">
        <f>'Cleaned Data'!A837</f>
        <v>SASSA-000903</v>
      </c>
      <c r="B837" s="4">
        <f>'Cleaned Data'!B837</f>
        <v>46164</v>
      </c>
      <c r="C837" s="6">
        <f t="shared" si="91"/>
        <v>22</v>
      </c>
      <c r="D837" s="6">
        <f t="shared" si="92"/>
        <v>5</v>
      </c>
      <c r="E837" s="6">
        <f t="shared" si="93"/>
        <v>2026</v>
      </c>
      <c r="F837" s="5" t="str">
        <f t="shared" si="94"/>
        <v>SASSA</v>
      </c>
      <c r="G837" s="5" t="str">
        <f>'Cleaned Data'!C837</f>
        <v>SASSA - Grant Application</v>
      </c>
      <c r="H837" s="5" t="str">
        <f t="shared" si="95"/>
        <v xml:space="preserve"> Grant Application</v>
      </c>
      <c r="I837" s="5" t="str">
        <f t="shared" si="96"/>
        <v>Vanderbijlpark</v>
      </c>
      <c r="J837" s="5" t="str">
        <f>'Cleaned Data'!D837</f>
        <v>Vanderbijlpark Home Affairs</v>
      </c>
      <c r="K837" s="5" t="str">
        <f>'Cleaned Data'!E837</f>
        <v>Thabo Mahlangu</v>
      </c>
      <c r="L837" s="6">
        <f>'Cleaned Data'!F837</f>
        <v>811000000000</v>
      </c>
      <c r="M837" s="4">
        <f>'Cleaned Data'!G837</f>
        <v>39758</v>
      </c>
      <c r="N837" s="5" t="str">
        <f>'Cleaned Data'!H837</f>
        <v>Female</v>
      </c>
      <c r="O837" s="8" t="str">
        <f>'Cleaned Data'!I837</f>
        <v>073 951 6248</v>
      </c>
      <c r="P837" s="5" t="str">
        <f>'Cleaned Data'!J837</f>
        <v>Ward 17</v>
      </c>
      <c r="Q837" s="5" t="str">
        <f t="shared" si="97"/>
        <v>Formal Settlement</v>
      </c>
      <c r="R837" s="5" t="str">
        <f>'Cleaned Data'!K837</f>
        <v>SRD Grant</v>
      </c>
      <c r="S837" s="5" t="str">
        <f>'Cleaned Data'!L837</f>
        <v>Approved</v>
      </c>
      <c r="T837" s="5" t="str">
        <f>'Cleaned Data'!M837</f>
        <v>Captured</v>
      </c>
      <c r="U837" s="5" t="str">
        <f>'Cleaned Data'!N837</f>
        <v>Q100</v>
      </c>
      <c r="V837" s="5" t="str">
        <f>'Cleaned Data'!O837</f>
        <v>Zanele Radebe</v>
      </c>
      <c r="W837" s="4" t="str">
        <f>'Cleaned Data'!P837</f>
        <v>None</v>
      </c>
      <c r="X837" s="5" t="str">
        <f>'Cleaned Data'!Q837</f>
        <v>Applicant Did Not Bring Required Supporting Documents</v>
      </c>
    </row>
    <row r="838" spans="1:24" x14ac:dyDescent="0.3">
      <c r="A838" s="5" t="str">
        <f>'Cleaned Data'!A838</f>
        <v>DHA-000881</v>
      </c>
      <c r="B838" s="4">
        <f>'Cleaned Data'!B838</f>
        <v>46041</v>
      </c>
      <c r="C838" s="6">
        <f t="shared" si="91"/>
        <v>19</v>
      </c>
      <c r="D838" s="6">
        <f t="shared" si="92"/>
        <v>1</v>
      </c>
      <c r="E838" s="6">
        <f t="shared" si="93"/>
        <v>2026</v>
      </c>
      <c r="F838" s="5" t="str">
        <f t="shared" si="94"/>
        <v>Home Affairs</v>
      </c>
      <c r="G838" s="5" t="str">
        <f>'Cleaned Data'!C838</f>
        <v>Home Affairs - ID Application</v>
      </c>
      <c r="H838" s="5" t="str">
        <f t="shared" si="95"/>
        <v xml:space="preserve"> ID Application</v>
      </c>
      <c r="I838" s="5" t="str">
        <f t="shared" si="96"/>
        <v>Boipatong</v>
      </c>
      <c r="J838" s="5" t="str">
        <f>'Cleaned Data'!D838</f>
        <v>Boipatong Clinic</v>
      </c>
      <c r="K838" s="5" t="str">
        <f>'Cleaned Data'!E838</f>
        <v>Nokuthula Botha</v>
      </c>
      <c r="L838" s="6">
        <f>'Cleaned Data'!F838</f>
        <v>9010000000000</v>
      </c>
      <c r="M838" s="4">
        <f>'Cleaned Data'!G838</f>
        <v>33052</v>
      </c>
      <c r="N838" s="5" t="str">
        <f>'Cleaned Data'!H838</f>
        <v>Female</v>
      </c>
      <c r="O838" s="8" t="str">
        <f>'Cleaned Data'!I838</f>
        <v>None</v>
      </c>
      <c r="P838" s="5" t="str">
        <f>'Cleaned Data'!J838</f>
        <v>Ward 15</v>
      </c>
      <c r="Q838" s="5" t="str">
        <f t="shared" si="97"/>
        <v>Formal Settlement</v>
      </c>
      <c r="R838" s="5" t="str">
        <f>'Cleaned Data'!K838</f>
        <v>None</v>
      </c>
      <c r="S838" s="5" t="str">
        <f>'Cleaned Data'!L838</f>
        <v>Under Review</v>
      </c>
      <c r="T838" s="5" t="str">
        <f>'Cleaned Data'!M838</f>
        <v>Awaiting Documents</v>
      </c>
      <c r="U838" s="5" t="str">
        <f>'Cleaned Data'!N838</f>
        <v>Q154</v>
      </c>
      <c r="V838" s="5" t="str">
        <f>'Cleaned Data'!O838</f>
        <v>Marius Radebe</v>
      </c>
      <c r="W838" s="4" t="str">
        <f>'Cleaned Data'!P838</f>
        <v>None</v>
      </c>
      <c r="X838" s="5" t="str">
        <f>'Cleaned Data'!Q838</f>
        <v>Applicant Did Not Bring Required Supporting Documents</v>
      </c>
    </row>
    <row r="839" spans="1:24" x14ac:dyDescent="0.3">
      <c r="A839" s="5" t="str">
        <f>'Cleaned Data'!A839</f>
        <v>DHA-000002</v>
      </c>
      <c r="B839" s="4">
        <f>'Cleaned Data'!B839</f>
        <v>46159</v>
      </c>
      <c r="C839" s="6">
        <f t="shared" si="91"/>
        <v>17</v>
      </c>
      <c r="D839" s="6">
        <f t="shared" si="92"/>
        <v>5</v>
      </c>
      <c r="E839" s="6">
        <f t="shared" si="93"/>
        <v>2026</v>
      </c>
      <c r="F839" s="5" t="str">
        <f t="shared" si="94"/>
        <v>Home Affairs</v>
      </c>
      <c r="G839" s="5" t="str">
        <f>'Cleaned Data'!C839</f>
        <v>Home Affairs - ID Application</v>
      </c>
      <c r="H839" s="5" t="str">
        <f t="shared" si="95"/>
        <v xml:space="preserve"> ID Application</v>
      </c>
      <c r="I839" s="5" t="str">
        <f t="shared" si="96"/>
        <v>Sharpeville</v>
      </c>
      <c r="J839" s="5" t="str">
        <f>'Cleaned Data'!D839</f>
        <v>Sharpeville Clinic</v>
      </c>
      <c r="K839" s="5" t="str">
        <f>'Cleaned Data'!E839</f>
        <v>None</v>
      </c>
      <c r="L839" s="6">
        <f>'Cleaned Data'!F839</f>
        <v>7410000000000</v>
      </c>
      <c r="M839" s="4">
        <f>'Cleaned Data'!G839</f>
        <v>27331</v>
      </c>
      <c r="N839" s="5" t="str">
        <f>'Cleaned Data'!H839</f>
        <v>Male</v>
      </c>
      <c r="O839" s="8" t="str">
        <f>'Cleaned Data'!I839</f>
        <v>083 307 7722</v>
      </c>
      <c r="P839" s="5" t="str">
        <f>'Cleaned Data'!J839</f>
        <v>Ward 3</v>
      </c>
      <c r="Q839" s="5" t="str">
        <f t="shared" si="97"/>
        <v>Formal Settlement</v>
      </c>
      <c r="R839" s="5" t="str">
        <f>'Cleaned Data'!K839</f>
        <v>None</v>
      </c>
      <c r="S839" s="5" t="str">
        <f>'Cleaned Data'!L839</f>
        <v>Pending Verification</v>
      </c>
      <c r="T839" s="5" t="str">
        <f>'Cleaned Data'!M839</f>
        <v>Captured</v>
      </c>
      <c r="U839" s="5" t="str">
        <f>'Cleaned Data'!N839</f>
        <v>Q099</v>
      </c>
      <c r="V839" s="5" t="str">
        <f>'Cleaned Data'!O839</f>
        <v>Busisiwe Coetzee</v>
      </c>
      <c r="W839" s="4">
        <f>'Cleaned Data'!P839</f>
        <v>46183</v>
      </c>
      <c r="X839" s="5" t="str">
        <f>'Cleaned Data'!Q839</f>
        <v>Applicant Is A Minor, Guardian Present And Documented</v>
      </c>
    </row>
    <row r="840" spans="1:24" x14ac:dyDescent="0.3">
      <c r="A840" s="5" t="str">
        <f>'Cleaned Data'!A840</f>
        <v>DHA-000550</v>
      </c>
      <c r="B840" s="4">
        <f>'Cleaned Data'!B840</f>
        <v>46180</v>
      </c>
      <c r="C840" s="6">
        <f t="shared" si="91"/>
        <v>7</v>
      </c>
      <c r="D840" s="6">
        <f t="shared" si="92"/>
        <v>6</v>
      </c>
      <c r="E840" s="6">
        <f t="shared" si="93"/>
        <v>2026</v>
      </c>
      <c r="F840" s="5" t="str">
        <f t="shared" si="94"/>
        <v>Home Affairs</v>
      </c>
      <c r="G840" s="5" t="str">
        <f>'Cleaned Data'!C840</f>
        <v>Home Affairs - Birth Certificate</v>
      </c>
      <c r="H840" s="5" t="str">
        <f t="shared" si="95"/>
        <v xml:space="preserve"> Birth Certificate</v>
      </c>
      <c r="I840" s="5" t="str">
        <f t="shared" si="96"/>
        <v>Emfuleni</v>
      </c>
      <c r="J840" s="5" t="str">
        <f>'Cleaned Data'!D840</f>
        <v>Emfuleni Municipal Office</v>
      </c>
      <c r="K840" s="5" t="str">
        <f>'Cleaned Data'!E840</f>
        <v>Sizwe Pretorius</v>
      </c>
      <c r="L840" s="6">
        <f>'Cleaned Data'!F840</f>
        <v>5100000000000</v>
      </c>
      <c r="M840" s="4">
        <f>'Cleaned Data'!G840</f>
        <v>18676</v>
      </c>
      <c r="N840" s="5" t="str">
        <f>'Cleaned Data'!H840</f>
        <v>Male</v>
      </c>
      <c r="O840" s="8" t="str">
        <f>'Cleaned Data'!I840</f>
        <v>081 128 2087</v>
      </c>
      <c r="P840" s="5" t="str">
        <f>'Cleaned Data'!J840</f>
        <v>Ward 21</v>
      </c>
      <c r="Q840" s="5" t="str">
        <f t="shared" si="97"/>
        <v>Formal Settlement</v>
      </c>
      <c r="R840" s="5" t="str">
        <f>'Cleaned Data'!K840</f>
        <v>None</v>
      </c>
      <c r="S840" s="5" t="str">
        <f>'Cleaned Data'!L840</f>
        <v>Complete</v>
      </c>
      <c r="T840" s="5" t="str">
        <f>'Cleaned Data'!M840</f>
        <v>Captured</v>
      </c>
      <c r="U840" s="5" t="str">
        <f>'Cleaned Data'!N840</f>
        <v>Q038</v>
      </c>
      <c r="V840" s="5" t="str">
        <f>'Cleaned Data'!O840</f>
        <v>None</v>
      </c>
      <c r="W840" s="4" t="str">
        <f>'Cleaned Data'!P840</f>
        <v>None</v>
      </c>
      <c r="X840" s="5" t="str">
        <f>'Cleaned Data'!Q840</f>
        <v>Urgent Case - Fast-Tracked Per Supervisor Approval</v>
      </c>
    </row>
    <row r="841" spans="1:24" x14ac:dyDescent="0.3">
      <c r="A841" s="5" t="str">
        <f>'Cleaned Data'!A841</f>
        <v>DHA-000376</v>
      </c>
      <c r="B841" s="4">
        <f>'Cleaned Data'!B841</f>
        <v>46070</v>
      </c>
      <c r="C841" s="6">
        <f t="shared" si="91"/>
        <v>17</v>
      </c>
      <c r="D841" s="6">
        <f t="shared" si="92"/>
        <v>2</v>
      </c>
      <c r="E841" s="6">
        <f t="shared" si="93"/>
        <v>2026</v>
      </c>
      <c r="F841" s="5" t="str">
        <f t="shared" si="94"/>
        <v>Home Affairs</v>
      </c>
      <c r="G841" s="5" t="str">
        <f>'Cleaned Data'!C841</f>
        <v>Home Affairs - Birth Certificate</v>
      </c>
      <c r="H841" s="5" t="str">
        <f t="shared" si="95"/>
        <v xml:space="preserve"> Birth Certificate</v>
      </c>
      <c r="I841" s="5" t="str">
        <f t="shared" si="96"/>
        <v>Evaton</v>
      </c>
      <c r="J841" s="5" t="str">
        <f>'Cleaned Data'!D841</f>
        <v>Evaton Sassa Office</v>
      </c>
      <c r="K841" s="5" t="str">
        <f>'Cleaned Data'!E841</f>
        <v>Grace Molefe</v>
      </c>
      <c r="L841" s="6" t="str">
        <f>'Cleaned Data'!F841</f>
        <v>None</v>
      </c>
      <c r="M841" s="4" t="str">
        <f>'Cleaned Data'!G841</f>
        <v>None</v>
      </c>
      <c r="N841" s="5" t="str">
        <f>'Cleaned Data'!H841</f>
        <v>Female</v>
      </c>
      <c r="O841" s="8" t="str">
        <f>'Cleaned Data'!I841</f>
        <v>061 926 0383</v>
      </c>
      <c r="P841" s="5" t="str">
        <f>'Cleaned Data'!J841</f>
        <v>Ward 5</v>
      </c>
      <c r="Q841" s="5" t="str">
        <f t="shared" si="97"/>
        <v>Formal Settlement</v>
      </c>
      <c r="R841" s="5" t="str">
        <f>'Cleaned Data'!K841</f>
        <v>None</v>
      </c>
      <c r="S841" s="5" t="str">
        <f>'Cleaned Data'!L841</f>
        <v>Incomplete - Missing ID Copy</v>
      </c>
      <c r="T841" s="5" t="str">
        <f>'Cleaned Data'!M841</f>
        <v>Captured</v>
      </c>
      <c r="U841" s="5" t="str">
        <f>'Cleaned Data'!N841</f>
        <v>Q225</v>
      </c>
      <c r="V841" s="5" t="str">
        <f>'Cleaned Data'!O841</f>
        <v>Lerato Sithole</v>
      </c>
      <c r="W841" s="4">
        <f>'Cleaned Data'!P841</f>
        <v>46074</v>
      </c>
      <c r="X841" s="5" t="str">
        <f>'Cleaned Data'!Q841</f>
        <v>Grant Payment Query - Referred To Sassa Call Centre</v>
      </c>
    </row>
    <row r="842" spans="1:24" x14ac:dyDescent="0.3">
      <c r="A842" s="5" t="str">
        <f>'Cleaned Data'!A842</f>
        <v>SASSA-000381</v>
      </c>
      <c r="B842" s="4">
        <f>'Cleaned Data'!B842</f>
        <v>45996</v>
      </c>
      <c r="C842" s="6">
        <f t="shared" si="91"/>
        <v>5</v>
      </c>
      <c r="D842" s="6">
        <f t="shared" si="92"/>
        <v>12</v>
      </c>
      <c r="E842" s="6">
        <f t="shared" si="93"/>
        <v>2025</v>
      </c>
      <c r="F842" s="5" t="str">
        <f t="shared" si="94"/>
        <v>SASSA</v>
      </c>
      <c r="G842" s="5" t="str">
        <f>'Cleaned Data'!C842</f>
        <v>SASSA - Grant Application</v>
      </c>
      <c r="H842" s="5" t="str">
        <f t="shared" si="95"/>
        <v xml:space="preserve"> Grant Application</v>
      </c>
      <c r="I842" s="5" t="str">
        <f t="shared" si="96"/>
        <v>Emfuleni</v>
      </c>
      <c r="J842" s="5" t="str">
        <f>'Cleaned Data'!D842</f>
        <v>Emfuleni Municipal Office</v>
      </c>
      <c r="K842" s="5" t="str">
        <f>'Cleaned Data'!E842</f>
        <v>Kagiso Nkosi</v>
      </c>
      <c r="L842" s="6">
        <f>'Cleaned Data'!F842</f>
        <v>5900000000000</v>
      </c>
      <c r="M842" s="4">
        <f>'Cleaned Data'!G842</f>
        <v>21628</v>
      </c>
      <c r="N842" s="5" t="str">
        <f>'Cleaned Data'!H842</f>
        <v>None</v>
      </c>
      <c r="O842" s="8" t="str">
        <f>'Cleaned Data'!I842</f>
        <v>063 469 8984</v>
      </c>
      <c r="P842" s="5" t="str">
        <f>'Cleaned Data'!J842</f>
        <v>Ward 20</v>
      </c>
      <c r="Q842" s="5" t="str">
        <f t="shared" si="97"/>
        <v>Formal Settlement</v>
      </c>
      <c r="R842" s="5" t="str">
        <f>'Cleaned Data'!K842</f>
        <v>Older Person's Grant</v>
      </c>
      <c r="S842" s="5" t="str">
        <f>'Cleaned Data'!L842</f>
        <v>Complete</v>
      </c>
      <c r="T842" s="5" t="str">
        <f>'Cleaned Data'!M842</f>
        <v>Captured</v>
      </c>
      <c r="U842" s="5" t="str">
        <f>'Cleaned Data'!N842</f>
        <v>Q131</v>
      </c>
      <c r="V842" s="5" t="str">
        <f>'Cleaned Data'!O842</f>
        <v>Andries Mahlangu</v>
      </c>
      <c r="W842" s="4" t="str">
        <f>'Cleaned Data'!P842</f>
        <v>None</v>
      </c>
      <c r="X842" s="5" t="str">
        <f>'Cleaned Data'!Q842</f>
        <v>Urgent Case - Fast-Tracked Per Supervisor Approval</v>
      </c>
    </row>
    <row r="843" spans="1:24" x14ac:dyDescent="0.3">
      <c r="A843" s="5" t="str">
        <f>'Cleaned Data'!A843</f>
        <v>MUN-000998</v>
      </c>
      <c r="B843" s="4">
        <f>'Cleaned Data'!B843</f>
        <v>45990</v>
      </c>
      <c r="C843" s="6">
        <f t="shared" si="91"/>
        <v>29</v>
      </c>
      <c r="D843" s="6">
        <f t="shared" si="92"/>
        <v>11</v>
      </c>
      <c r="E843" s="6">
        <f t="shared" si="93"/>
        <v>2025</v>
      </c>
      <c r="F843" s="5" t="str">
        <f t="shared" si="94"/>
        <v>Municipal</v>
      </c>
      <c r="G843" s="5" t="str">
        <f>'Cleaned Data'!C843</f>
        <v>Municipal - Service Request</v>
      </c>
      <c r="H843" s="5" t="str">
        <f t="shared" si="95"/>
        <v xml:space="preserve"> Service Request</v>
      </c>
      <c r="I843" s="5" t="str">
        <f t="shared" si="96"/>
        <v>Boipatong</v>
      </c>
      <c r="J843" s="5" t="str">
        <f>'Cleaned Data'!D843</f>
        <v>Boipatong Clinic</v>
      </c>
      <c r="K843" s="5" t="str">
        <f>'Cleaned Data'!E843</f>
        <v>Nokuthula Radebe</v>
      </c>
      <c r="L843" s="6">
        <f>'Cleaned Data'!F843</f>
        <v>9110000000000</v>
      </c>
      <c r="M843" s="4">
        <f>'Cleaned Data'!G843</f>
        <v>33601</v>
      </c>
      <c r="N843" s="5" t="str">
        <f>'Cleaned Data'!H843</f>
        <v>Female</v>
      </c>
      <c r="O843" s="8" t="str">
        <f>'Cleaned Data'!I843</f>
        <v>065 566 3729</v>
      </c>
      <c r="P843" s="5" t="str">
        <f>'Cleaned Data'!J843</f>
        <v>Ward 8</v>
      </c>
      <c r="Q843" s="5" t="str">
        <f t="shared" si="97"/>
        <v>Formal Settlement</v>
      </c>
      <c r="R843" s="5" t="str">
        <f>'Cleaned Data'!K843</f>
        <v>None</v>
      </c>
      <c r="S843" s="5" t="str">
        <f>'Cleaned Data'!L843</f>
        <v>Incomplete - Missing ID Copy</v>
      </c>
      <c r="T843" s="5" t="str">
        <f>'Cleaned Data'!M843</f>
        <v>Captured</v>
      </c>
      <c r="U843" s="5" t="str">
        <f>'Cleaned Data'!N843</f>
        <v>None</v>
      </c>
      <c r="V843" s="5" t="str">
        <f>'Cleaned Data'!O843</f>
        <v>Palesa Coetzee</v>
      </c>
      <c r="W843" s="4">
        <f>'Cleaned Data'!P843</f>
        <v>46017</v>
      </c>
      <c r="X843" s="5" t="str">
        <f>'Cleaned Data'!Q843</f>
        <v>Applicant Is A Minor, Guardian Present And Documented</v>
      </c>
    </row>
    <row r="844" spans="1:24" x14ac:dyDescent="0.3">
      <c r="A844" s="5" t="str">
        <f>'Cleaned Data'!A844</f>
        <v>DHA-000368</v>
      </c>
      <c r="B844" s="4">
        <f>'Cleaned Data'!B844</f>
        <v>46194</v>
      </c>
      <c r="C844" s="6">
        <f t="shared" si="91"/>
        <v>21</v>
      </c>
      <c r="D844" s="6">
        <f t="shared" si="92"/>
        <v>6</v>
      </c>
      <c r="E844" s="6">
        <f t="shared" si="93"/>
        <v>2026</v>
      </c>
      <c r="F844" s="5" t="str">
        <f t="shared" si="94"/>
        <v>Home Affairs</v>
      </c>
      <c r="G844" s="5" t="str">
        <f>'Cleaned Data'!C844</f>
        <v>Home Affairs - ID Application</v>
      </c>
      <c r="H844" s="5" t="str">
        <f t="shared" si="95"/>
        <v xml:space="preserve"> ID Application</v>
      </c>
      <c r="I844" s="5" t="str">
        <f t="shared" si="96"/>
        <v>Emfuleni</v>
      </c>
      <c r="J844" s="5" t="str">
        <f>'Cleaned Data'!D844</f>
        <v>Emfuleni Municipal Office</v>
      </c>
      <c r="K844" s="5" t="str">
        <f>'Cleaned Data'!E844</f>
        <v>Grace Pretorius</v>
      </c>
      <c r="L844" s="6">
        <f>'Cleaned Data'!F844</f>
        <v>9610000000000</v>
      </c>
      <c r="M844" s="4" t="str">
        <f>'Cleaned Data'!G844</f>
        <v>None</v>
      </c>
      <c r="N844" s="5" t="str">
        <f>'Cleaned Data'!H844</f>
        <v>Male</v>
      </c>
      <c r="O844" s="8" t="str">
        <f>'Cleaned Data'!I844</f>
        <v>None</v>
      </c>
      <c r="P844" s="5" t="str">
        <f>'Cleaned Data'!J844</f>
        <v>Ward 12</v>
      </c>
      <c r="Q844" s="5" t="str">
        <f t="shared" si="97"/>
        <v>Formal Settlement</v>
      </c>
      <c r="R844" s="5" t="str">
        <f>'Cleaned Data'!K844</f>
        <v>None</v>
      </c>
      <c r="S844" s="5" t="str">
        <f>'Cleaned Data'!L844</f>
        <v>Incomplete - Missing ID Copy</v>
      </c>
      <c r="T844" s="5" t="str">
        <f>'Cleaned Data'!M844</f>
        <v>Captured</v>
      </c>
      <c r="U844" s="5" t="str">
        <f>'Cleaned Data'!N844</f>
        <v>Q124</v>
      </c>
      <c r="V844" s="5" t="str">
        <f>'Cleaned Data'!O844</f>
        <v>Werner Nel</v>
      </c>
      <c r="W844" s="4">
        <f>'Cleaned Data'!P844</f>
        <v>46363</v>
      </c>
      <c r="X844" s="5" t="str">
        <f>'Cleaned Data'!Q844</f>
        <v>Elderly Applicant Assisted Due To Mobility Issues</v>
      </c>
    </row>
    <row r="845" spans="1:24" x14ac:dyDescent="0.3">
      <c r="A845" s="5" t="str">
        <f>'Cleaned Data'!A845</f>
        <v>SASSA-000403</v>
      </c>
      <c r="B845" s="4">
        <f>'Cleaned Data'!B845</f>
        <v>45669</v>
      </c>
      <c r="C845" s="6">
        <f t="shared" si="91"/>
        <v>12</v>
      </c>
      <c r="D845" s="6">
        <f t="shared" si="92"/>
        <v>1</v>
      </c>
      <c r="E845" s="6">
        <f t="shared" si="93"/>
        <v>2025</v>
      </c>
      <c r="F845" s="5" t="str">
        <f t="shared" si="94"/>
        <v>SASSA</v>
      </c>
      <c r="G845" s="5" t="str">
        <f>'Cleaned Data'!C845</f>
        <v>SASSA - Grant Status Enquiry</v>
      </c>
      <c r="H845" s="5" t="str">
        <f t="shared" si="95"/>
        <v xml:space="preserve"> Grant Status Enquiry</v>
      </c>
      <c r="I845" s="5" t="str">
        <f t="shared" si="96"/>
        <v>Vanderbijlpark</v>
      </c>
      <c r="J845" s="5" t="str">
        <f>'Cleaned Data'!D845</f>
        <v>Vanderbijlpark Home Affairs</v>
      </c>
      <c r="K845" s="5" t="str">
        <f>'Cleaned Data'!E845</f>
        <v>Thabo Mahlangu</v>
      </c>
      <c r="L845" s="6">
        <f>'Cleaned Data'!F845</f>
        <v>9700000000000</v>
      </c>
      <c r="M845" s="4" t="str">
        <f>'Cleaned Data'!G845</f>
        <v>None</v>
      </c>
      <c r="N845" s="5" t="str">
        <f>'Cleaned Data'!H845</f>
        <v>None</v>
      </c>
      <c r="O845" s="8" t="str">
        <f>'Cleaned Data'!I845</f>
        <v>072 570 7279</v>
      </c>
      <c r="P845" s="5" t="str">
        <f>'Cleaned Data'!J845</f>
        <v>Ward 11</v>
      </c>
      <c r="Q845" s="5" t="str">
        <f t="shared" si="97"/>
        <v>Formal Settlement</v>
      </c>
      <c r="R845" s="5" t="str">
        <f>'Cleaned Data'!K845</f>
        <v>Older Person's Grant</v>
      </c>
      <c r="S845" s="5" t="str">
        <f>'Cleaned Data'!L845</f>
        <v>Complete</v>
      </c>
      <c r="T845" s="5" t="str">
        <f>'Cleaned Data'!M845</f>
        <v>None</v>
      </c>
      <c r="U845" s="5" t="str">
        <f>'Cleaned Data'!N845</f>
        <v>Q205</v>
      </c>
      <c r="V845" s="5" t="str">
        <f>'Cleaned Data'!O845</f>
        <v>None</v>
      </c>
      <c r="W845" s="4" t="str">
        <f>'Cleaned Data'!P845</f>
        <v>None</v>
      </c>
      <c r="X845" s="5" t="str">
        <f>'Cleaned Data'!Q845</f>
        <v>Elderly Applicant Assisted Due To Mobility Issues</v>
      </c>
    </row>
    <row r="846" spans="1:24" x14ac:dyDescent="0.3">
      <c r="A846" s="5" t="str">
        <f>'Cleaned Data'!A846</f>
        <v>SASSA-000679</v>
      </c>
      <c r="B846" s="4">
        <f>'Cleaned Data'!B846</f>
        <v>46248</v>
      </c>
      <c r="C846" s="6">
        <f t="shared" si="91"/>
        <v>14</v>
      </c>
      <c r="D846" s="6">
        <f t="shared" si="92"/>
        <v>8</v>
      </c>
      <c r="E846" s="6">
        <f t="shared" si="93"/>
        <v>2026</v>
      </c>
      <c r="F846" s="5" t="str">
        <f t="shared" si="94"/>
        <v>SASSA</v>
      </c>
      <c r="G846" s="5" t="str">
        <f>'Cleaned Data'!C846</f>
        <v>SASSA - Grant Application</v>
      </c>
      <c r="H846" s="5" t="str">
        <f t="shared" si="95"/>
        <v xml:space="preserve"> Grant Application</v>
      </c>
      <c r="I846" s="5" t="str">
        <f t="shared" si="96"/>
        <v>Vereeniging</v>
      </c>
      <c r="J846" s="5" t="str">
        <f>'Cleaned Data'!D846</f>
        <v>Vereeniging Home Affairs</v>
      </c>
      <c r="K846" s="5" t="str">
        <f>'Cleaned Data'!E846</f>
        <v>Kagiso Radebe</v>
      </c>
      <c r="L846" s="6">
        <f>'Cleaned Data'!F846</f>
        <v>8510000000000</v>
      </c>
      <c r="M846" s="4">
        <f>'Cleaned Data'!G846</f>
        <v>31333</v>
      </c>
      <c r="N846" s="5" t="str">
        <f>'Cleaned Data'!H846</f>
        <v>None</v>
      </c>
      <c r="O846" s="8" t="str">
        <f>'Cleaned Data'!I846</f>
        <v>070 855 7273</v>
      </c>
      <c r="P846" s="5" t="str">
        <f>'Cleaned Data'!J846</f>
        <v>Ward 1</v>
      </c>
      <c r="Q846" s="5" t="str">
        <f t="shared" si="97"/>
        <v>Formal Settlement</v>
      </c>
      <c r="R846" s="5" t="str">
        <f>'Cleaned Data'!K846</f>
        <v>Care Dependency Grant</v>
      </c>
      <c r="S846" s="5" t="str">
        <f>'Cleaned Data'!L846</f>
        <v>Awaiting Home Affairs Confirmation</v>
      </c>
      <c r="T846" s="5" t="str">
        <f>'Cleaned Data'!M846</f>
        <v>Captured</v>
      </c>
      <c r="U846" s="5" t="str">
        <f>'Cleaned Data'!N846</f>
        <v>Q195</v>
      </c>
      <c r="V846" s="5" t="str">
        <f>'Cleaned Data'!O846</f>
        <v>Deon Coetzee</v>
      </c>
      <c r="W846" s="4">
        <f>'Cleaned Data'!P846</f>
        <v>46262</v>
      </c>
      <c r="X846" s="5" t="str">
        <f>'Cleaned Data'!Q846</f>
        <v>Elderly Applicant Assisted Due To Mobility Issues</v>
      </c>
    </row>
    <row r="847" spans="1:24" x14ac:dyDescent="0.3">
      <c r="A847" s="5" t="str">
        <f>'Cleaned Data'!A847</f>
        <v>DHA-000917</v>
      </c>
      <c r="B847" s="4">
        <f>'Cleaned Data'!B847</f>
        <v>46069</v>
      </c>
      <c r="C847" s="6">
        <f t="shared" si="91"/>
        <v>16</v>
      </c>
      <c r="D847" s="6">
        <f t="shared" si="92"/>
        <v>2</v>
      </c>
      <c r="E847" s="6">
        <f t="shared" si="93"/>
        <v>2026</v>
      </c>
      <c r="F847" s="5" t="str">
        <f t="shared" si="94"/>
        <v>Home Affairs</v>
      </c>
      <c r="G847" s="5" t="str">
        <f>'Cleaned Data'!C847</f>
        <v>Home Affairs - ID Application</v>
      </c>
      <c r="H847" s="5" t="str">
        <f t="shared" si="95"/>
        <v xml:space="preserve"> ID Application</v>
      </c>
      <c r="I847" s="5" t="str">
        <f t="shared" si="96"/>
        <v>Vanderbijlpark</v>
      </c>
      <c r="J847" s="5" t="str">
        <f>'Cleaned Data'!D847</f>
        <v>Vanderbijlpark Home Affairs</v>
      </c>
      <c r="K847" s="5" t="str">
        <f>'Cleaned Data'!E847</f>
        <v>Tumelo Dlamini</v>
      </c>
      <c r="L847" s="6" t="str">
        <f>'Cleaned Data'!F847</f>
        <v>None</v>
      </c>
      <c r="M847" s="4">
        <f>'Cleaned Data'!G847</f>
        <v>34589</v>
      </c>
      <c r="N847" s="5" t="str">
        <f>'Cleaned Data'!H847</f>
        <v>Male</v>
      </c>
      <c r="O847" s="8" t="str">
        <f>'Cleaned Data'!I847</f>
        <v>None</v>
      </c>
      <c r="P847" s="5" t="str">
        <f>'Cleaned Data'!J847</f>
        <v>Ward 13</v>
      </c>
      <c r="Q847" s="5" t="str">
        <f t="shared" si="97"/>
        <v>Formal Settlement</v>
      </c>
      <c r="R847" s="5" t="str">
        <f>'Cleaned Data'!K847</f>
        <v>None</v>
      </c>
      <c r="S847" s="5" t="str">
        <f>'Cleaned Data'!L847</f>
        <v>Complete</v>
      </c>
      <c r="T847" s="5" t="str">
        <f>'Cleaned Data'!M847</f>
        <v>Closed</v>
      </c>
      <c r="U847" s="5" t="str">
        <f>'Cleaned Data'!N847</f>
        <v>Q165</v>
      </c>
      <c r="V847" s="5" t="str">
        <f>'Cleaned Data'!O847</f>
        <v>Marius Mahlangu</v>
      </c>
      <c r="W847" s="4" t="str">
        <f>'Cleaned Data'!P847</f>
        <v>None</v>
      </c>
      <c r="X847" s="5" t="str">
        <f>'Cleaned Data'!Q847</f>
        <v>Record Incomplete - Contact Number Illegible On Form</v>
      </c>
    </row>
    <row r="848" spans="1:24" x14ac:dyDescent="0.3">
      <c r="A848" s="5" t="str">
        <f>'Cleaned Data'!A848</f>
        <v>CLN-000003</v>
      </c>
      <c r="B848" s="4">
        <f>'Cleaned Data'!B848</f>
        <v>46051</v>
      </c>
      <c r="C848" s="6">
        <f t="shared" si="91"/>
        <v>29</v>
      </c>
      <c r="D848" s="6">
        <f t="shared" si="92"/>
        <v>1</v>
      </c>
      <c r="E848" s="6">
        <f t="shared" si="93"/>
        <v>2026</v>
      </c>
      <c r="F848" s="5" t="str">
        <f t="shared" si="94"/>
        <v>Clinic</v>
      </c>
      <c r="G848" s="5" t="str">
        <f>'Cleaned Data'!C848</f>
        <v>Clinic - General Consultation</v>
      </c>
      <c r="H848" s="5" t="str">
        <f t="shared" si="95"/>
        <v xml:space="preserve"> General Consultation</v>
      </c>
      <c r="I848" s="5" t="str">
        <f t="shared" si="96"/>
        <v>Sebokeng</v>
      </c>
      <c r="J848" s="5" t="str">
        <f>'Cleaned Data'!D848</f>
        <v>Sebokeng Sassa Office</v>
      </c>
      <c r="K848" s="5" t="str">
        <f>'Cleaned Data'!E848</f>
        <v>None</v>
      </c>
      <c r="L848" s="6">
        <f>'Cleaned Data'!F848</f>
        <v>8400000000000</v>
      </c>
      <c r="M848" s="4">
        <f>'Cleaned Data'!G848</f>
        <v>30759</v>
      </c>
      <c r="N848" s="5" t="str">
        <f>'Cleaned Data'!H848</f>
        <v>None</v>
      </c>
      <c r="O848" s="8" t="str">
        <f>'Cleaned Data'!I848</f>
        <v>083 629 0378</v>
      </c>
      <c r="P848" s="5" t="str">
        <f>'Cleaned Data'!J848</f>
        <v>Ward 23</v>
      </c>
      <c r="Q848" s="5" t="str">
        <f t="shared" si="97"/>
        <v>Formal Settlement</v>
      </c>
      <c r="R848" s="5" t="str">
        <f>'Cleaned Data'!K848</f>
        <v>None</v>
      </c>
      <c r="S848" s="5" t="str">
        <f>'Cleaned Data'!L848</f>
        <v>Rejected</v>
      </c>
      <c r="T848" s="5" t="str">
        <f>'Cleaned Data'!M848</f>
        <v>None</v>
      </c>
      <c r="U848" s="5" t="str">
        <f>'Cleaned Data'!N848</f>
        <v>Q217</v>
      </c>
      <c r="V848" s="5" t="str">
        <f>'Cleaned Data'!O848</f>
        <v>Andries Radebe</v>
      </c>
      <c r="W848" s="4" t="str">
        <f>'Cleaned Data'!P848</f>
        <v>None</v>
      </c>
      <c r="X848" s="5" t="str">
        <f>'Cleaned Data'!Q848</f>
        <v>Urgent Case - Fast-Tracked Per Supervisor Approval</v>
      </c>
    </row>
    <row r="849" spans="1:24" x14ac:dyDescent="0.3">
      <c r="A849" s="5" t="str">
        <f>'Cleaned Data'!A849</f>
        <v>SASSA-000096</v>
      </c>
      <c r="B849" s="4">
        <f>'Cleaned Data'!B849</f>
        <v>46250</v>
      </c>
      <c r="C849" s="6">
        <f t="shared" si="91"/>
        <v>16</v>
      </c>
      <c r="D849" s="6">
        <f t="shared" si="92"/>
        <v>8</v>
      </c>
      <c r="E849" s="6">
        <f t="shared" si="93"/>
        <v>2026</v>
      </c>
      <c r="F849" s="5" t="str">
        <f t="shared" si="94"/>
        <v>SASSA</v>
      </c>
      <c r="G849" s="5" t="str">
        <f>'Cleaned Data'!C849</f>
        <v>SASSA - Grant Application</v>
      </c>
      <c r="H849" s="5" t="str">
        <f t="shared" si="95"/>
        <v xml:space="preserve"> Grant Application</v>
      </c>
      <c r="I849" s="5" t="str">
        <f t="shared" si="96"/>
        <v>Boipatong</v>
      </c>
      <c r="J849" s="5" t="str">
        <f>'Cleaned Data'!D849</f>
        <v>Boipatong Clinic</v>
      </c>
      <c r="K849" s="5" t="str">
        <f>'Cleaned Data'!E849</f>
        <v>None</v>
      </c>
      <c r="L849" s="6">
        <f>'Cleaned Data'!F849</f>
        <v>6800000000000</v>
      </c>
      <c r="M849" s="4">
        <f>'Cleaned Data'!G849</f>
        <v>24872</v>
      </c>
      <c r="N849" s="5" t="str">
        <f>'Cleaned Data'!H849</f>
        <v>Female</v>
      </c>
      <c r="O849" s="8" t="str">
        <f>'Cleaned Data'!I849</f>
        <v>060 548 7482</v>
      </c>
      <c r="P849" s="5" t="str">
        <f>'Cleaned Data'!J849</f>
        <v>Ward 19</v>
      </c>
      <c r="Q849" s="5" t="str">
        <f t="shared" si="97"/>
        <v>Formal Settlement</v>
      </c>
      <c r="R849" s="5" t="str">
        <f>'Cleaned Data'!K849</f>
        <v>Older Person's Grant</v>
      </c>
      <c r="S849" s="5" t="str">
        <f>'Cleaned Data'!L849</f>
        <v>Approved</v>
      </c>
      <c r="T849" s="5" t="str">
        <f>'Cleaned Data'!M849</f>
        <v>Captured</v>
      </c>
      <c r="U849" s="5" t="str">
        <f>'Cleaned Data'!N849</f>
        <v>Q235</v>
      </c>
      <c r="V849" s="5" t="str">
        <f>'Cleaned Data'!O849</f>
        <v>Werner Sithole</v>
      </c>
      <c r="W849" s="4" t="str">
        <f>'Cleaned Data'!P849</f>
        <v>None</v>
      </c>
      <c r="X849" s="5" t="str">
        <f>'Cleaned Data'!Q849</f>
        <v>Interpreter Required - Assisted In Sesotho</v>
      </c>
    </row>
    <row r="850" spans="1:24" x14ac:dyDescent="0.3">
      <c r="A850" s="5" t="str">
        <f>'Cleaned Data'!A850</f>
        <v>SASSA-000536</v>
      </c>
      <c r="B850" s="4">
        <f>'Cleaned Data'!B850</f>
        <v>46114</v>
      </c>
      <c r="C850" s="6">
        <f t="shared" si="91"/>
        <v>2</v>
      </c>
      <c r="D850" s="6">
        <f t="shared" si="92"/>
        <v>4</v>
      </c>
      <c r="E850" s="6">
        <f t="shared" si="93"/>
        <v>2026</v>
      </c>
      <c r="F850" s="5" t="str">
        <f t="shared" si="94"/>
        <v>SASSA</v>
      </c>
      <c r="G850" s="5" t="str">
        <f>'Cleaned Data'!C850</f>
        <v>SASSA - Grant Application</v>
      </c>
      <c r="H850" s="5" t="str">
        <f t="shared" si="95"/>
        <v xml:space="preserve"> Grant Application</v>
      </c>
      <c r="I850" s="5" t="str">
        <f t="shared" si="96"/>
        <v>Sebokeng</v>
      </c>
      <c r="J850" s="5" t="str">
        <f>'Cleaned Data'!D850</f>
        <v>Sebokeng Sassa Office</v>
      </c>
      <c r="K850" s="5" t="str">
        <f>'Cleaned Data'!E850</f>
        <v>Sipho Van Der Merwe</v>
      </c>
      <c r="L850" s="6">
        <f>'Cleaned Data'!F850</f>
        <v>6900000000000</v>
      </c>
      <c r="M850" s="4">
        <f>'Cleaned Data'!G850</f>
        <v>25416</v>
      </c>
      <c r="N850" s="5" t="str">
        <f>'Cleaned Data'!H850</f>
        <v>Male</v>
      </c>
      <c r="O850" s="8" t="str">
        <f>'Cleaned Data'!I850</f>
        <v>064 645 9305</v>
      </c>
      <c r="P850" s="5" t="str">
        <f>'Cleaned Data'!J850</f>
        <v>Ward 3</v>
      </c>
      <c r="Q850" s="5" t="str">
        <f t="shared" si="97"/>
        <v>Formal Settlement</v>
      </c>
      <c r="R850" s="5" t="str">
        <f>'Cleaned Data'!K850</f>
        <v>Foster Child Grant</v>
      </c>
      <c r="S850" s="5" t="str">
        <f>'Cleaned Data'!L850</f>
        <v>Awaiting Home Affairs Confirmation</v>
      </c>
      <c r="T850" s="5" t="str">
        <f>'Cleaned Data'!M850</f>
        <v>Closed</v>
      </c>
      <c r="U850" s="5" t="str">
        <f>'Cleaned Data'!N850</f>
        <v>Q245</v>
      </c>
      <c r="V850" s="5" t="str">
        <f>'Cleaned Data'!O850</f>
        <v>Andries Sithole</v>
      </c>
      <c r="W850" s="4">
        <f>'Cleaned Data'!P850</f>
        <v>46125</v>
      </c>
      <c r="X850" s="5" t="str">
        <f>'Cleaned Data'!Q850</f>
        <v>System Offline - Captured Manually, Will Upload Later</v>
      </c>
    </row>
    <row r="851" spans="1:24" x14ac:dyDescent="0.3">
      <c r="A851" s="5" t="str">
        <f>'Cleaned Data'!A851</f>
        <v>CLN-000772</v>
      </c>
      <c r="B851" s="4">
        <f>'Cleaned Data'!B851</f>
        <v>46018</v>
      </c>
      <c r="C851" s="6">
        <f t="shared" si="91"/>
        <v>27</v>
      </c>
      <c r="D851" s="6">
        <f t="shared" si="92"/>
        <v>12</v>
      </c>
      <c r="E851" s="6">
        <f t="shared" si="93"/>
        <v>2025</v>
      </c>
      <c r="F851" s="5" t="str">
        <f t="shared" si="94"/>
        <v>Clinic</v>
      </c>
      <c r="G851" s="5" t="str">
        <f>'Cleaned Data'!C851</f>
        <v>Clinic - General Consultation</v>
      </c>
      <c r="H851" s="5" t="str">
        <f t="shared" si="95"/>
        <v xml:space="preserve"> General Consultation</v>
      </c>
      <c r="I851" s="5" t="str">
        <f t="shared" si="96"/>
        <v>Vereeniging</v>
      </c>
      <c r="J851" s="5" t="str">
        <f>'Cleaned Data'!D851</f>
        <v>Vereeniging Home Affairs</v>
      </c>
      <c r="K851" s="5" t="str">
        <f>'Cleaned Data'!E851</f>
        <v>Elizabeth Mahlangu</v>
      </c>
      <c r="L851" s="6">
        <f>'Cleaned Data'!F851</f>
        <v>8510000000000</v>
      </c>
      <c r="M851" s="4">
        <f>'Cleaned Data'!G851</f>
        <v>31404</v>
      </c>
      <c r="N851" s="5" t="str">
        <f>'Cleaned Data'!H851</f>
        <v>Female</v>
      </c>
      <c r="O851" s="8" t="str">
        <f>'Cleaned Data'!I851</f>
        <v>None</v>
      </c>
      <c r="P851" s="5" t="str">
        <f>'Cleaned Data'!J851</f>
        <v>Ward 7</v>
      </c>
      <c r="Q851" s="5" t="str">
        <f t="shared" si="97"/>
        <v>Formal Settlement</v>
      </c>
      <c r="R851" s="5" t="str">
        <f>'Cleaned Data'!K851</f>
        <v>None</v>
      </c>
      <c r="S851" s="5" t="str">
        <f>'Cleaned Data'!L851</f>
        <v>Complete</v>
      </c>
      <c r="T851" s="5" t="str">
        <f>'Cleaned Data'!M851</f>
        <v>Re-opened</v>
      </c>
      <c r="U851" s="5" t="str">
        <f>'Cleaned Data'!N851</f>
        <v>Q062</v>
      </c>
      <c r="V851" s="5" t="str">
        <f>'Cleaned Data'!O851</f>
        <v>Werner Radebe</v>
      </c>
      <c r="W851" s="4" t="str">
        <f>'Cleaned Data'!P851</f>
        <v>None</v>
      </c>
      <c r="X851" s="5" t="str">
        <f>'Cleaned Data'!Q851</f>
        <v>Applicant Referred To Social Worker</v>
      </c>
    </row>
    <row r="852" spans="1:24" x14ac:dyDescent="0.3">
      <c r="A852" s="5" t="str">
        <f>'Cleaned Data'!A852</f>
        <v>MUN-000497</v>
      </c>
      <c r="B852" s="4" t="str">
        <f>'Cleaned Data'!B852</f>
        <v>None</v>
      </c>
      <c r="C852" s="6" t="str">
        <f t="shared" si="91"/>
        <v>None</v>
      </c>
      <c r="D852" s="6" t="str">
        <f t="shared" si="92"/>
        <v>None</v>
      </c>
      <c r="E852" s="6" t="str">
        <f t="shared" si="93"/>
        <v>None</v>
      </c>
      <c r="F852" s="5" t="str">
        <f t="shared" si="94"/>
        <v>Municipal</v>
      </c>
      <c r="G852" s="5" t="str">
        <f>'Cleaned Data'!C852</f>
        <v>Municipal - Account Query</v>
      </c>
      <c r="H852" s="5" t="str">
        <f t="shared" si="95"/>
        <v xml:space="preserve"> Account Query</v>
      </c>
      <c r="I852" s="5" t="str">
        <f t="shared" si="96"/>
        <v>Evaton</v>
      </c>
      <c r="J852" s="5" t="str">
        <f>'Cleaned Data'!D852</f>
        <v>Evaton Sassa Office</v>
      </c>
      <c r="K852" s="5" t="str">
        <f>'Cleaned Data'!E852</f>
        <v>Marie Pretorius</v>
      </c>
      <c r="L852" s="6">
        <f>'Cleaned Data'!F852</f>
        <v>6810000000000</v>
      </c>
      <c r="M852" s="4" t="str">
        <f>'Cleaned Data'!G852</f>
        <v>None</v>
      </c>
      <c r="N852" s="5" t="str">
        <f>'Cleaned Data'!H852</f>
        <v>Male</v>
      </c>
      <c r="O852" s="8" t="str">
        <f>'Cleaned Data'!I852</f>
        <v>071 545 4166</v>
      </c>
      <c r="P852" s="5" t="str">
        <f>'Cleaned Data'!J852</f>
        <v>Ward 2</v>
      </c>
      <c r="Q852" s="5" t="str">
        <f t="shared" si="97"/>
        <v>Formal Settlement</v>
      </c>
      <c r="R852" s="5" t="str">
        <f>'Cleaned Data'!K852</f>
        <v>None</v>
      </c>
      <c r="S852" s="5" t="str">
        <f>'Cleaned Data'!L852</f>
        <v>Pending Verification</v>
      </c>
      <c r="T852" s="5" t="str">
        <f>'Cleaned Data'!M852</f>
        <v>Awaiting Documents</v>
      </c>
      <c r="U852" s="5" t="str">
        <f>'Cleaned Data'!N852</f>
        <v>Q290</v>
      </c>
      <c r="V852" s="5" t="str">
        <f>'Cleaned Data'!O852</f>
        <v>Chris Mahlangu</v>
      </c>
      <c r="W852" s="4">
        <f>'Cleaned Data'!P852</f>
        <v>46286</v>
      </c>
      <c r="X852" s="5" t="str">
        <f>'Cleaned Data'!Q852</f>
        <v>Biometric Capture Failed, Rescheduled</v>
      </c>
    </row>
    <row r="853" spans="1:24" x14ac:dyDescent="0.3">
      <c r="A853" s="5" t="str">
        <f>'Cleaned Data'!A853</f>
        <v>MUN-000935</v>
      </c>
      <c r="B853" s="4">
        <f>'Cleaned Data'!B853</f>
        <v>46115</v>
      </c>
      <c r="C853" s="6">
        <f t="shared" si="91"/>
        <v>3</v>
      </c>
      <c r="D853" s="6">
        <f t="shared" si="92"/>
        <v>4</v>
      </c>
      <c r="E853" s="6">
        <f t="shared" si="93"/>
        <v>2026</v>
      </c>
      <c r="F853" s="5" t="str">
        <f t="shared" si="94"/>
        <v>Municipal</v>
      </c>
      <c r="G853" s="5" t="str">
        <f>'Cleaned Data'!C853</f>
        <v>Municipal - Service Request</v>
      </c>
      <c r="H853" s="5" t="str">
        <f t="shared" si="95"/>
        <v xml:space="preserve"> Service Request</v>
      </c>
      <c r="I853" s="5" t="str">
        <f t="shared" si="96"/>
        <v>Boipatong</v>
      </c>
      <c r="J853" s="5" t="str">
        <f>'Cleaned Data'!D853</f>
        <v>Boipatong Clinic</v>
      </c>
      <c r="K853" s="5" t="str">
        <f>'Cleaned Data'!E853</f>
        <v>None</v>
      </c>
      <c r="L853" s="6">
        <f>'Cleaned Data'!F853</f>
        <v>7510000000000</v>
      </c>
      <c r="M853" s="4">
        <f>'Cleaned Data'!G853</f>
        <v>27555</v>
      </c>
      <c r="N853" s="5" t="str">
        <f>'Cleaned Data'!H853</f>
        <v>Female</v>
      </c>
      <c r="O853" s="8" t="str">
        <f>'Cleaned Data'!I853</f>
        <v>069 666 6669</v>
      </c>
      <c r="P853" s="5" t="str">
        <f>'Cleaned Data'!J853</f>
        <v>Ward 16</v>
      </c>
      <c r="Q853" s="5" t="str">
        <f t="shared" si="97"/>
        <v>Formal Settlement</v>
      </c>
      <c r="R853" s="5" t="str">
        <f>'Cleaned Data'!K853</f>
        <v>None</v>
      </c>
      <c r="S853" s="5" t="str">
        <f>'Cleaned Data'!L853</f>
        <v>Incomplete - Missing ID Copy</v>
      </c>
      <c r="T853" s="5" t="str">
        <f>'Cleaned Data'!M853</f>
        <v>None</v>
      </c>
      <c r="U853" s="5" t="str">
        <f>'Cleaned Data'!N853</f>
        <v>None</v>
      </c>
      <c r="V853" s="5" t="str">
        <f>'Cleaned Data'!O853</f>
        <v>Deon Meyer</v>
      </c>
      <c r="W853" s="4" t="str">
        <f>'Cleaned Data'!P853</f>
        <v>None</v>
      </c>
      <c r="X853" s="5" t="str">
        <f>'Cleaned Data'!Q853</f>
        <v>None</v>
      </c>
    </row>
    <row r="854" spans="1:24" x14ac:dyDescent="0.3">
      <c r="A854" s="5" t="str">
        <f>'Cleaned Data'!A854</f>
        <v>DHA-001006</v>
      </c>
      <c r="B854" s="4">
        <f>'Cleaned Data'!B854</f>
        <v>46265</v>
      </c>
      <c r="C854" s="6">
        <f t="shared" si="91"/>
        <v>31</v>
      </c>
      <c r="D854" s="6">
        <f t="shared" si="92"/>
        <v>8</v>
      </c>
      <c r="E854" s="6">
        <f t="shared" si="93"/>
        <v>2026</v>
      </c>
      <c r="F854" s="5" t="str">
        <f t="shared" si="94"/>
        <v>Home Affairs</v>
      </c>
      <c r="G854" s="5" t="str">
        <f>'Cleaned Data'!C854</f>
        <v>Home Affairs - Death Certificate</v>
      </c>
      <c r="H854" s="5" t="str">
        <f t="shared" si="95"/>
        <v xml:space="preserve"> Death Certificate</v>
      </c>
      <c r="I854" s="5" t="str">
        <f t="shared" si="96"/>
        <v>Vanderbijlpark</v>
      </c>
      <c r="J854" s="5" t="str">
        <f>'Cleaned Data'!D854</f>
        <v>Vanderbijlpark Home Affairs</v>
      </c>
      <c r="K854" s="5" t="str">
        <f>'Cleaned Data'!E854</f>
        <v>Lindiwe Dlamini</v>
      </c>
      <c r="L854" s="6">
        <f>'Cleaned Data'!F854</f>
        <v>7710000000000</v>
      </c>
      <c r="M854" s="4">
        <f>'Cleaned Data'!G854</f>
        <v>28448</v>
      </c>
      <c r="N854" s="5" t="str">
        <f>'Cleaned Data'!H854</f>
        <v>Male</v>
      </c>
      <c r="O854" s="8" t="str">
        <f>'Cleaned Data'!I854</f>
        <v>069 262 3569</v>
      </c>
      <c r="P854" s="5" t="str">
        <f>'Cleaned Data'!J854</f>
        <v>Ward 14</v>
      </c>
      <c r="Q854" s="5" t="str">
        <f t="shared" si="97"/>
        <v>Formal Settlement</v>
      </c>
      <c r="R854" s="5" t="str">
        <f>'Cleaned Data'!K854</f>
        <v>None</v>
      </c>
      <c r="S854" s="5" t="str">
        <f>'Cleaned Data'!L854</f>
        <v>Approved</v>
      </c>
      <c r="T854" s="5" t="str">
        <f>'Cleaned Data'!M854</f>
        <v>Resolved</v>
      </c>
      <c r="U854" s="5" t="str">
        <f>'Cleaned Data'!N854</f>
        <v>Q044</v>
      </c>
      <c r="V854" s="5" t="str">
        <f>'Cleaned Data'!O854</f>
        <v>Palesa Sithole</v>
      </c>
      <c r="W854" s="4" t="str">
        <f>'Cleaned Data'!P854</f>
        <v>None</v>
      </c>
      <c r="X854" s="5" t="str">
        <f>'Cleaned Data'!Q854</f>
        <v>Record Incomplete - Contact Number Illegible On Form</v>
      </c>
    </row>
    <row r="855" spans="1:24" x14ac:dyDescent="0.3">
      <c r="A855" s="5" t="str">
        <f>'Cleaned Data'!A855</f>
        <v>CLN-000285</v>
      </c>
      <c r="B855" s="4">
        <f>'Cleaned Data'!B855</f>
        <v>46012</v>
      </c>
      <c r="C855" s="6">
        <f t="shared" si="91"/>
        <v>21</v>
      </c>
      <c r="D855" s="6">
        <f t="shared" si="92"/>
        <v>12</v>
      </c>
      <c r="E855" s="6">
        <f t="shared" si="93"/>
        <v>2025</v>
      </c>
      <c r="F855" s="5" t="str">
        <f t="shared" si="94"/>
        <v>Clinic</v>
      </c>
      <c r="G855" s="5" t="str">
        <f>'Cleaned Data'!C855</f>
        <v>Clinic - Immunisation</v>
      </c>
      <c r="H855" s="5" t="str">
        <f t="shared" si="95"/>
        <v xml:space="preserve"> Immunisation</v>
      </c>
      <c r="I855" s="5" t="str">
        <f t="shared" si="96"/>
        <v>Sharpeville</v>
      </c>
      <c r="J855" s="5" t="str">
        <f>'Cleaned Data'!D855</f>
        <v>Sharpeville Clinic</v>
      </c>
      <c r="K855" s="5" t="str">
        <f>'Cleaned Data'!E855</f>
        <v>Anna Nkosi</v>
      </c>
      <c r="L855" s="6">
        <f>'Cleaned Data'!F855</f>
        <v>2610000000000</v>
      </c>
      <c r="M855" s="4">
        <f>'Cleaned Data'!G855</f>
        <v>46243</v>
      </c>
      <c r="N855" s="5" t="str">
        <f>'Cleaned Data'!H855</f>
        <v>Male</v>
      </c>
      <c r="O855" s="8" t="str">
        <f>'Cleaned Data'!I855</f>
        <v>082 664 7447</v>
      </c>
      <c r="P855" s="5" t="str">
        <f>'Cleaned Data'!J855</f>
        <v>Ward 1</v>
      </c>
      <c r="Q855" s="5" t="str">
        <f t="shared" si="97"/>
        <v>Formal Settlement</v>
      </c>
      <c r="R855" s="5" t="str">
        <f>'Cleaned Data'!K855</f>
        <v>None</v>
      </c>
      <c r="S855" s="5" t="str">
        <f>'Cleaned Data'!L855</f>
        <v>None</v>
      </c>
      <c r="T855" s="5" t="str">
        <f>'Cleaned Data'!M855</f>
        <v>Captured</v>
      </c>
      <c r="U855" s="5" t="str">
        <f>'Cleaned Data'!N855</f>
        <v>Q022</v>
      </c>
      <c r="V855" s="5" t="str">
        <f>'Cleaned Data'!O855</f>
        <v>Chris Swart</v>
      </c>
      <c r="W855" s="4" t="str">
        <f>'Cleaned Data'!P855</f>
        <v>None</v>
      </c>
      <c r="X855" s="5" t="str">
        <f>'Cleaned Data'!Q855</f>
        <v>Interpreter Required - Assisted In Sesotho</v>
      </c>
    </row>
    <row r="856" spans="1:24" x14ac:dyDescent="0.3">
      <c r="A856" s="5" t="str">
        <f>'Cleaned Data'!A856</f>
        <v>MUN-000212</v>
      </c>
      <c r="B856" s="4">
        <f>'Cleaned Data'!B856</f>
        <v>46270</v>
      </c>
      <c r="C856" s="6">
        <f t="shared" si="91"/>
        <v>5</v>
      </c>
      <c r="D856" s="6">
        <f t="shared" si="92"/>
        <v>9</v>
      </c>
      <c r="E856" s="6">
        <f t="shared" si="93"/>
        <v>2026</v>
      </c>
      <c r="F856" s="5" t="str">
        <f t="shared" si="94"/>
        <v>Municipal</v>
      </c>
      <c r="G856" s="5" t="str">
        <f>'Cleaned Data'!C856</f>
        <v>Municipal - Account Query</v>
      </c>
      <c r="H856" s="5" t="str">
        <f t="shared" si="95"/>
        <v xml:space="preserve"> Account Query</v>
      </c>
      <c r="I856" s="5" t="str">
        <f t="shared" si="96"/>
        <v>Boipatong</v>
      </c>
      <c r="J856" s="5" t="str">
        <f>'Cleaned Data'!D856</f>
        <v>Boipatong Clinic</v>
      </c>
      <c r="K856" s="5" t="str">
        <f>'Cleaned Data'!E856</f>
        <v>Willem Botha</v>
      </c>
      <c r="L856" s="6">
        <f>'Cleaned Data'!F856</f>
        <v>6000000000000</v>
      </c>
      <c r="M856" s="4">
        <f>'Cleaned Data'!G856</f>
        <v>21940</v>
      </c>
      <c r="N856" s="5" t="str">
        <f>'Cleaned Data'!H856</f>
        <v>Female</v>
      </c>
      <c r="O856" s="8" t="str">
        <f>'Cleaned Data'!I856</f>
        <v>068 982 1111</v>
      </c>
      <c r="P856" s="5" t="str">
        <f>'Cleaned Data'!J856</f>
        <v>Ward 3</v>
      </c>
      <c r="Q856" s="5" t="str">
        <f t="shared" si="97"/>
        <v>Formal Settlement</v>
      </c>
      <c r="R856" s="5" t="str">
        <f>'Cleaned Data'!K856</f>
        <v>Foster Child Grant</v>
      </c>
      <c r="S856" s="5" t="str">
        <f>'Cleaned Data'!L856</f>
        <v>Approved</v>
      </c>
      <c r="T856" s="5" t="str">
        <f>'Cleaned Data'!M856</f>
        <v>Captured</v>
      </c>
      <c r="U856" s="5" t="str">
        <f>'Cleaned Data'!N856</f>
        <v>Q089</v>
      </c>
      <c r="V856" s="5" t="str">
        <f>'Cleaned Data'!O856</f>
        <v>Busisiwe Mahlangu</v>
      </c>
      <c r="W856" s="4" t="str">
        <f>'Cleaned Data'!P856</f>
        <v>None</v>
      </c>
      <c r="X856" s="5" t="str">
        <f>'Cleaned Data'!Q856</f>
        <v>Urgent Case - Fast-Tracked Per Supervisor Approval</v>
      </c>
    </row>
    <row r="857" spans="1:24" x14ac:dyDescent="0.3">
      <c r="A857" s="5" t="str">
        <f>'Cleaned Data'!A857</f>
        <v>MUN-000411</v>
      </c>
      <c r="B857" s="4">
        <f>'Cleaned Data'!B857</f>
        <v>46021</v>
      </c>
      <c r="C857" s="6">
        <f t="shared" si="91"/>
        <v>30</v>
      </c>
      <c r="D857" s="6">
        <f t="shared" si="92"/>
        <v>12</v>
      </c>
      <c r="E857" s="6">
        <f t="shared" si="93"/>
        <v>2025</v>
      </c>
      <c r="F857" s="5" t="str">
        <f t="shared" si="94"/>
        <v>Municipal</v>
      </c>
      <c r="G857" s="5" t="str">
        <f>'Cleaned Data'!C857</f>
        <v>Municipal - Service Request</v>
      </c>
      <c r="H857" s="5" t="str">
        <f t="shared" si="95"/>
        <v xml:space="preserve"> Service Request</v>
      </c>
      <c r="I857" s="5" t="str">
        <f t="shared" si="96"/>
        <v>Three Rivers</v>
      </c>
      <c r="J857" s="5" t="str">
        <f>'Cleaned Data'!D857</f>
        <v>Three Rivers Clinic</v>
      </c>
      <c r="K857" s="5" t="str">
        <f>'Cleaned Data'!E857</f>
        <v>Zodwa Molefe</v>
      </c>
      <c r="L857" s="6">
        <f>'Cleaned Data'!F857</f>
        <v>5010000000000</v>
      </c>
      <c r="M857" s="4">
        <f>'Cleaned Data'!G857</f>
        <v>18433</v>
      </c>
      <c r="N857" s="5" t="str">
        <f>'Cleaned Data'!H857</f>
        <v>Female</v>
      </c>
      <c r="O857" s="8" t="str">
        <f>'Cleaned Data'!I857</f>
        <v>070 584 0791</v>
      </c>
      <c r="P857" s="5" t="str">
        <f>'Cleaned Data'!J857</f>
        <v>Ward 2</v>
      </c>
      <c r="Q857" s="5" t="str">
        <f t="shared" si="97"/>
        <v>Formal Settlement</v>
      </c>
      <c r="R857" s="5" t="str">
        <f>'Cleaned Data'!K857</f>
        <v>None</v>
      </c>
      <c r="S857" s="5" t="str">
        <f>'Cleaned Data'!L857</f>
        <v>Complete</v>
      </c>
      <c r="T857" s="5" t="str">
        <f>'Cleaned Data'!M857</f>
        <v>Resolved</v>
      </c>
      <c r="U857" s="5" t="str">
        <f>'Cleaned Data'!N857</f>
        <v>Q263</v>
      </c>
      <c r="V857" s="5" t="str">
        <f>'Cleaned Data'!O857</f>
        <v>Busisiwe Meyer</v>
      </c>
      <c r="W857" s="4" t="str">
        <f>'Cleaned Data'!P857</f>
        <v>None</v>
      </c>
      <c r="X857" s="5" t="str">
        <f>'Cleaned Data'!Q857</f>
        <v>Client To Return With Proof Of Residence</v>
      </c>
    </row>
    <row r="858" spans="1:24" x14ac:dyDescent="0.3">
      <c r="A858" s="5" t="str">
        <f>'Cleaned Data'!A858</f>
        <v>DHA-000646</v>
      </c>
      <c r="B858" s="4">
        <f>'Cleaned Data'!B858</f>
        <v>46279</v>
      </c>
      <c r="C858" s="6">
        <f t="shared" si="91"/>
        <v>14</v>
      </c>
      <c r="D858" s="6">
        <f t="shared" si="92"/>
        <v>9</v>
      </c>
      <c r="E858" s="6">
        <f t="shared" si="93"/>
        <v>2026</v>
      </c>
      <c r="F858" s="5" t="str">
        <f t="shared" si="94"/>
        <v>Home Affairs</v>
      </c>
      <c r="G858" s="5" t="str">
        <f>'Cleaned Data'!C858</f>
        <v>Home Affairs - Birth Certificate</v>
      </c>
      <c r="H858" s="5" t="str">
        <f t="shared" si="95"/>
        <v xml:space="preserve"> Birth Certificate</v>
      </c>
      <c r="I858" s="5" t="str">
        <f t="shared" si="96"/>
        <v>Evaton</v>
      </c>
      <c r="J858" s="5" t="str">
        <f>'Cleaned Data'!D858</f>
        <v>Evaton Sassa Office</v>
      </c>
      <c r="K858" s="5" t="str">
        <f>'Cleaned Data'!E858</f>
        <v>Nomvula Radebe</v>
      </c>
      <c r="L858" s="6">
        <f>'Cleaned Data'!F858</f>
        <v>6010000000000</v>
      </c>
      <c r="M858" s="4">
        <f>'Cleaned Data'!G858</f>
        <v>22200</v>
      </c>
      <c r="N858" s="5" t="str">
        <f>'Cleaned Data'!H858</f>
        <v>Male</v>
      </c>
      <c r="O858" s="8" t="str">
        <f>'Cleaned Data'!I858</f>
        <v>083 251 5348</v>
      </c>
      <c r="P858" s="5" t="str">
        <f>'Cleaned Data'!J858</f>
        <v>Ward 18</v>
      </c>
      <c r="Q858" s="5" t="str">
        <f t="shared" si="97"/>
        <v>Formal Settlement</v>
      </c>
      <c r="R858" s="5" t="str">
        <f>'Cleaned Data'!K858</f>
        <v>None</v>
      </c>
      <c r="S858" s="5" t="str">
        <f>'Cleaned Data'!L858</f>
        <v>Complete</v>
      </c>
      <c r="T858" s="5" t="str">
        <f>'Cleaned Data'!M858</f>
        <v>Re-opened</v>
      </c>
      <c r="U858" s="5" t="str">
        <f>'Cleaned Data'!N858</f>
        <v>Q292</v>
      </c>
      <c r="V858" s="5" t="str">
        <f>'Cleaned Data'!O858</f>
        <v>Palesa Swart</v>
      </c>
      <c r="W858" s="4" t="str">
        <f>'Cleaned Data'!P858</f>
        <v>None</v>
      </c>
      <c r="X858" s="5" t="str">
        <f>'Cleaned Data'!Q858</f>
        <v>Incorrect ID Number Provided Initially, Corrected</v>
      </c>
    </row>
    <row r="859" spans="1:24" x14ac:dyDescent="0.3">
      <c r="A859" s="5" t="str">
        <f>'Cleaned Data'!A859</f>
        <v>CLN-000174</v>
      </c>
      <c r="B859" s="4">
        <f>'Cleaned Data'!B859</f>
        <v>46211</v>
      </c>
      <c r="C859" s="6">
        <f t="shared" si="91"/>
        <v>8</v>
      </c>
      <c r="D859" s="6">
        <f t="shared" si="92"/>
        <v>7</v>
      </c>
      <c r="E859" s="6">
        <f t="shared" si="93"/>
        <v>2026</v>
      </c>
      <c r="F859" s="5" t="str">
        <f t="shared" si="94"/>
        <v>Clinic</v>
      </c>
      <c r="G859" s="5" t="str">
        <f>'Cleaned Data'!C859</f>
        <v>Clinic - General Consultation</v>
      </c>
      <c r="H859" s="5" t="str">
        <f t="shared" si="95"/>
        <v xml:space="preserve"> General Consultation</v>
      </c>
      <c r="I859" s="5" t="str">
        <f t="shared" si="96"/>
        <v>Vanderbijlpark</v>
      </c>
      <c r="J859" s="5" t="str">
        <f>'Cleaned Data'!D859</f>
        <v>Vanderbijlpark Home Affairs</v>
      </c>
      <c r="K859" s="5" t="str">
        <f>'Cleaned Data'!E859</f>
        <v>Marie Steyn</v>
      </c>
      <c r="L859" s="6">
        <f>'Cleaned Data'!F859</f>
        <v>7110000000000</v>
      </c>
      <c r="M859" s="4">
        <f>'Cleaned Data'!G859</f>
        <v>26189</v>
      </c>
      <c r="N859" s="5" t="str">
        <f>'Cleaned Data'!H859</f>
        <v>Male</v>
      </c>
      <c r="O859" s="8" t="str">
        <f>'Cleaned Data'!I859</f>
        <v>None</v>
      </c>
      <c r="P859" s="5" t="str">
        <f>'Cleaned Data'!J859</f>
        <v>Ward 11</v>
      </c>
      <c r="Q859" s="5" t="str">
        <f t="shared" si="97"/>
        <v>Formal Settlement</v>
      </c>
      <c r="R859" s="5" t="str">
        <f>'Cleaned Data'!K859</f>
        <v>None</v>
      </c>
      <c r="S859" s="5" t="str">
        <f>'Cleaned Data'!L859</f>
        <v>Approved</v>
      </c>
      <c r="T859" s="5" t="str">
        <f>'Cleaned Data'!M859</f>
        <v>Re-opened</v>
      </c>
      <c r="U859" s="5" t="str">
        <f>'Cleaned Data'!N859</f>
        <v>Q219</v>
      </c>
      <c r="V859" s="5" t="str">
        <f>'Cleaned Data'!O859</f>
        <v>Marius Mahlangu</v>
      </c>
      <c r="W859" s="4" t="str">
        <f>'Cleaned Data'!P859</f>
        <v>None</v>
      </c>
      <c r="X859" s="5" t="str">
        <f>'Cleaned Data'!Q859</f>
        <v>None</v>
      </c>
    </row>
    <row r="860" spans="1:24" x14ac:dyDescent="0.3">
      <c r="A860" s="5" t="str">
        <f>'Cleaned Data'!A860</f>
        <v>DHA-000288</v>
      </c>
      <c r="B860" s="4">
        <f>'Cleaned Data'!B860</f>
        <v>46260</v>
      </c>
      <c r="C860" s="6">
        <f t="shared" si="91"/>
        <v>26</v>
      </c>
      <c r="D860" s="6">
        <f t="shared" si="92"/>
        <v>8</v>
      </c>
      <c r="E860" s="6">
        <f t="shared" si="93"/>
        <v>2026</v>
      </c>
      <c r="F860" s="5" t="str">
        <f t="shared" si="94"/>
        <v>Home Affairs</v>
      </c>
      <c r="G860" s="5" t="str">
        <f>'Cleaned Data'!C860</f>
        <v>Home Affairs - Passport Application</v>
      </c>
      <c r="H860" s="5" t="str">
        <f t="shared" si="95"/>
        <v xml:space="preserve"> Passport Application</v>
      </c>
      <c r="I860" s="5" t="str">
        <f t="shared" si="96"/>
        <v>Sebokeng</v>
      </c>
      <c r="J860" s="5" t="str">
        <f>'Cleaned Data'!D860</f>
        <v>Sebokeng Sassa Office</v>
      </c>
      <c r="K860" s="5" t="str">
        <f>'Cleaned Data'!E860</f>
        <v>Grace Pretorius</v>
      </c>
      <c r="L860" s="6">
        <f>'Cleaned Data'!F860</f>
        <v>503000000000</v>
      </c>
      <c r="M860" s="4">
        <f>'Cleaned Data'!G860</f>
        <v>38423</v>
      </c>
      <c r="N860" s="5" t="str">
        <f>'Cleaned Data'!H860</f>
        <v>Male</v>
      </c>
      <c r="O860" s="8" t="str">
        <f>'Cleaned Data'!I860</f>
        <v>None</v>
      </c>
      <c r="P860" s="5" t="str">
        <f>'Cleaned Data'!J860</f>
        <v>Ward 2</v>
      </c>
      <c r="Q860" s="5" t="str">
        <f t="shared" si="97"/>
        <v>Formal Settlement</v>
      </c>
      <c r="R860" s="5" t="str">
        <f>'Cleaned Data'!K860</f>
        <v>None</v>
      </c>
      <c r="S860" s="5" t="str">
        <f>'Cleaned Data'!L860</f>
        <v>Incomplete - Missing ID Copy</v>
      </c>
      <c r="T860" s="5" t="str">
        <f>'Cleaned Data'!M860</f>
        <v>Re-opened</v>
      </c>
      <c r="U860" s="5" t="str">
        <f>'Cleaned Data'!N860</f>
        <v>None</v>
      </c>
      <c r="V860" s="5" t="str">
        <f>'Cleaned Data'!O860</f>
        <v>Refilwe Coetzee</v>
      </c>
      <c r="W860" s="4">
        <f>'Cleaned Data'!P860</f>
        <v>46266</v>
      </c>
      <c r="X860" s="5" t="str">
        <f>'Cleaned Data'!Q860</f>
        <v>Urgent Case - Fast-Tracked Per Supervisor Approval</v>
      </c>
    </row>
    <row r="861" spans="1:24" x14ac:dyDescent="0.3">
      <c r="A861" s="5" t="str">
        <f>'Cleaned Data'!A861</f>
        <v>SASSA-000865</v>
      </c>
      <c r="B861" s="4">
        <f>'Cleaned Data'!B861</f>
        <v>45991</v>
      </c>
      <c r="C861" s="6">
        <f t="shared" si="91"/>
        <v>30</v>
      </c>
      <c r="D861" s="6">
        <f t="shared" si="92"/>
        <v>11</v>
      </c>
      <c r="E861" s="6">
        <f t="shared" si="93"/>
        <v>2025</v>
      </c>
      <c r="F861" s="5" t="str">
        <f t="shared" si="94"/>
        <v>SASSA</v>
      </c>
      <c r="G861" s="5" t="str">
        <f>'Cleaned Data'!C861</f>
        <v>SASSA - Grant Application</v>
      </c>
      <c r="H861" s="5" t="str">
        <f t="shared" si="95"/>
        <v xml:space="preserve"> Grant Application</v>
      </c>
      <c r="I861" s="5" t="str">
        <f t="shared" si="96"/>
        <v>Vereeniging</v>
      </c>
      <c r="J861" s="5" t="str">
        <f>'Cleaned Data'!D861</f>
        <v>Vereeniging Home Affairs</v>
      </c>
      <c r="K861" s="5" t="str">
        <f>'Cleaned Data'!E861</f>
        <v>Pieter Kruger</v>
      </c>
      <c r="L861" s="6">
        <f>'Cleaned Data'!F861</f>
        <v>1010000000000</v>
      </c>
      <c r="M861" s="4">
        <f>'Cleaned Data'!G861</f>
        <v>40328</v>
      </c>
      <c r="N861" s="5" t="str">
        <f>'Cleaned Data'!H861</f>
        <v>Female</v>
      </c>
      <c r="O861" s="8" t="str">
        <f>'Cleaned Data'!I861</f>
        <v>None</v>
      </c>
      <c r="P861" s="5" t="str">
        <f>'Cleaned Data'!J861</f>
        <v>Ward 10</v>
      </c>
      <c r="Q861" s="5" t="str">
        <f t="shared" si="97"/>
        <v>Formal Settlement</v>
      </c>
      <c r="R861" s="5" t="str">
        <f>'Cleaned Data'!K861</f>
        <v>Older Persons Grant</v>
      </c>
      <c r="S861" s="5" t="str">
        <f>'Cleaned Data'!L861</f>
        <v>Incomplete - Missing Proof Of Residence</v>
      </c>
      <c r="T861" s="5" t="str">
        <f>'Cleaned Data'!M861</f>
        <v>Awaiting Documents</v>
      </c>
      <c r="U861" s="5" t="str">
        <f>'Cleaned Data'!N861</f>
        <v>Q154</v>
      </c>
      <c r="V861" s="5" t="str">
        <f>'Cleaned Data'!O861</f>
        <v>Andries Sithole</v>
      </c>
      <c r="W861" s="4">
        <f>'Cleaned Data'!P861</f>
        <v>46007</v>
      </c>
      <c r="X861" s="5" t="str">
        <f>'Cleaned Data'!Q861</f>
        <v>Grant Payment Query - Referred To Sassa Call Centre</v>
      </c>
    </row>
    <row r="862" spans="1:24" x14ac:dyDescent="0.3">
      <c r="A862" s="5" t="str">
        <f>'Cleaned Data'!A862</f>
        <v>MUN-000143</v>
      </c>
      <c r="B862" s="4">
        <f>'Cleaned Data'!B862</f>
        <v>45973</v>
      </c>
      <c r="C862" s="6">
        <f t="shared" si="91"/>
        <v>12</v>
      </c>
      <c r="D862" s="6">
        <f t="shared" si="92"/>
        <v>11</v>
      </c>
      <c r="E862" s="6">
        <f t="shared" si="93"/>
        <v>2025</v>
      </c>
      <c r="F862" s="5" t="str">
        <f t="shared" si="94"/>
        <v>Municipal</v>
      </c>
      <c r="G862" s="5" t="str">
        <f>'Cleaned Data'!C862</f>
        <v>Municipal - Account Query</v>
      </c>
      <c r="H862" s="5" t="str">
        <f t="shared" si="95"/>
        <v xml:space="preserve"> Account Query</v>
      </c>
      <c r="I862" s="5" t="str">
        <f t="shared" si="96"/>
        <v>Emfuleni</v>
      </c>
      <c r="J862" s="5" t="str">
        <f>'Cleaned Data'!D862</f>
        <v>Emfuleni Municipal Office</v>
      </c>
      <c r="K862" s="5" t="str">
        <f>'Cleaned Data'!E862</f>
        <v>Marie Kruger</v>
      </c>
      <c r="L862" s="6">
        <f>'Cleaned Data'!F862</f>
        <v>7100000000000</v>
      </c>
      <c r="M862" s="4">
        <f>'Cleaned Data'!G862</f>
        <v>25957</v>
      </c>
      <c r="N862" s="5" t="str">
        <f>'Cleaned Data'!H862</f>
        <v>Male</v>
      </c>
      <c r="O862" s="8" t="str">
        <f>'Cleaned Data'!I862</f>
        <v>077 652 0803</v>
      </c>
      <c r="P862" s="5" t="str">
        <f>'Cleaned Data'!J862</f>
        <v>Ward 3</v>
      </c>
      <c r="Q862" s="5" t="str">
        <f t="shared" si="97"/>
        <v>Formal Settlement</v>
      </c>
      <c r="R862" s="5" t="str">
        <f>'Cleaned Data'!K862</f>
        <v>None</v>
      </c>
      <c r="S862" s="5" t="str">
        <f>'Cleaned Data'!L862</f>
        <v>Incomplete - Missing Proof Of Residence</v>
      </c>
      <c r="T862" s="5" t="str">
        <f>'Cleaned Data'!M862</f>
        <v>Escalated</v>
      </c>
      <c r="U862" s="5" t="str">
        <f>'Cleaned Data'!N862</f>
        <v>Q003</v>
      </c>
      <c r="V862" s="5" t="str">
        <f>'Cleaned Data'!O862</f>
        <v>Werner Khumalo</v>
      </c>
      <c r="W862" s="4">
        <f>'Cleaned Data'!P862</f>
        <v>46008</v>
      </c>
      <c r="X862" s="5" t="str">
        <f>'Cleaned Data'!Q862</f>
        <v>Duplicate Application Found On System - Flagged</v>
      </c>
    </row>
    <row r="863" spans="1:24" x14ac:dyDescent="0.3">
      <c r="A863" s="5" t="str">
        <f>'Cleaned Data'!A863</f>
        <v>CLN-000413</v>
      </c>
      <c r="B863" s="4">
        <f>'Cleaned Data'!B863</f>
        <v>46066</v>
      </c>
      <c r="C863" s="6">
        <f t="shared" si="91"/>
        <v>13</v>
      </c>
      <c r="D863" s="6">
        <f t="shared" si="92"/>
        <v>2</v>
      </c>
      <c r="E863" s="6">
        <f t="shared" si="93"/>
        <v>2026</v>
      </c>
      <c r="F863" s="5" t="str">
        <f t="shared" si="94"/>
        <v>Clinic</v>
      </c>
      <c r="G863" s="5" t="str">
        <f>'Cleaned Data'!C863</f>
        <v>Clinic - Chronic Medication Collection</v>
      </c>
      <c r="H863" s="5" t="str">
        <f t="shared" si="95"/>
        <v xml:space="preserve"> Chronic Medication Collection</v>
      </c>
      <c r="I863" s="5" t="str">
        <f t="shared" si="96"/>
        <v>Three Rivers</v>
      </c>
      <c r="J863" s="5" t="str">
        <f>'Cleaned Data'!D863</f>
        <v>Three Rivers Clinic</v>
      </c>
      <c r="K863" s="5" t="str">
        <f>'Cleaned Data'!E863</f>
        <v>Nokuthula Nkosi</v>
      </c>
      <c r="L863" s="6">
        <f>'Cleaned Data'!F863</f>
        <v>6110000000000</v>
      </c>
      <c r="M863" s="4">
        <f>'Cleaned Data'!G863</f>
        <v>22542</v>
      </c>
      <c r="N863" s="5" t="str">
        <f>'Cleaned Data'!H863</f>
        <v>None</v>
      </c>
      <c r="O863" s="8" t="str">
        <f>'Cleaned Data'!I863</f>
        <v>068 155 1630</v>
      </c>
      <c r="P863" s="5" t="str">
        <f>'Cleaned Data'!J863</f>
        <v>Ward 21</v>
      </c>
      <c r="Q863" s="5" t="str">
        <f t="shared" si="97"/>
        <v>Formal Settlement</v>
      </c>
      <c r="R863" s="5" t="str">
        <f>'Cleaned Data'!K863</f>
        <v>None</v>
      </c>
      <c r="S863" s="5" t="str">
        <f>'Cleaned Data'!L863</f>
        <v>Pending Verification</v>
      </c>
      <c r="T863" s="5" t="str">
        <f>'Cleaned Data'!M863</f>
        <v>Pending</v>
      </c>
      <c r="U863" s="5" t="str">
        <f>'Cleaned Data'!N863</f>
        <v>None</v>
      </c>
      <c r="V863" s="5" t="str">
        <f>'Cleaned Data'!O863</f>
        <v>Chris Radebe</v>
      </c>
      <c r="W863" s="4">
        <f>'Cleaned Data'!P863</f>
        <v>46078</v>
      </c>
      <c r="X863" s="5" t="str">
        <f>'Cleaned Data'!Q863</f>
        <v>None</v>
      </c>
    </row>
    <row r="864" spans="1:24" x14ac:dyDescent="0.3">
      <c r="A864" s="5" t="str">
        <f>'Cleaned Data'!A864</f>
        <v>MUN-000193</v>
      </c>
      <c r="B864" s="4">
        <f>'Cleaned Data'!B864</f>
        <v>46175</v>
      </c>
      <c r="C864" s="6">
        <f t="shared" si="91"/>
        <v>2</v>
      </c>
      <c r="D864" s="6">
        <f t="shared" si="92"/>
        <v>6</v>
      </c>
      <c r="E864" s="6">
        <f t="shared" si="93"/>
        <v>2026</v>
      </c>
      <c r="F864" s="5" t="str">
        <f t="shared" si="94"/>
        <v>Municipal</v>
      </c>
      <c r="G864" s="5" t="str">
        <f>'Cleaned Data'!C864</f>
        <v>Municipal - Service Request</v>
      </c>
      <c r="H864" s="5" t="str">
        <f t="shared" si="95"/>
        <v xml:space="preserve"> Service Request</v>
      </c>
      <c r="I864" s="5" t="str">
        <f t="shared" si="96"/>
        <v>Vanderbijlpark</v>
      </c>
      <c r="J864" s="5" t="str">
        <f>'Cleaned Data'!D864</f>
        <v>Vanderbijlpark Home Affairs</v>
      </c>
      <c r="K864" s="5" t="str">
        <f>'Cleaned Data'!E864</f>
        <v>Willem Dlamini</v>
      </c>
      <c r="L864" s="6">
        <f>'Cleaned Data'!F864</f>
        <v>6510000000000</v>
      </c>
      <c r="M864" s="4">
        <f>'Cleaned Data'!G864</f>
        <v>23878</v>
      </c>
      <c r="N864" s="5" t="str">
        <f>'Cleaned Data'!H864</f>
        <v>Male</v>
      </c>
      <c r="O864" s="8" t="str">
        <f>'Cleaned Data'!I864</f>
        <v>067 913 3668</v>
      </c>
      <c r="P864" s="5" t="str">
        <f>'Cleaned Data'!J864</f>
        <v>Ward 11</v>
      </c>
      <c r="Q864" s="5" t="str">
        <f t="shared" si="97"/>
        <v>Formal Settlement</v>
      </c>
      <c r="R864" s="5" t="str">
        <f>'Cleaned Data'!K864</f>
        <v>None</v>
      </c>
      <c r="S864" s="5" t="str">
        <f>'Cleaned Data'!L864</f>
        <v>Awaiting Home Affairs Confirmation</v>
      </c>
      <c r="T864" s="5" t="str">
        <f>'Cleaned Data'!M864</f>
        <v>Captured</v>
      </c>
      <c r="U864" s="5" t="str">
        <f>'Cleaned Data'!N864</f>
        <v>Q031</v>
      </c>
      <c r="V864" s="5" t="str">
        <f>'Cleaned Data'!O864</f>
        <v>Lerato Mahlangu</v>
      </c>
      <c r="W864" s="4">
        <f>'Cleaned Data'!P864</f>
        <v>46085</v>
      </c>
      <c r="X864" s="5" t="str">
        <f>'Cleaned Data'!Q864</f>
        <v>Elderly Applicant Assisted Due To Mobility Issues</v>
      </c>
    </row>
    <row r="865" spans="1:24" x14ac:dyDescent="0.3">
      <c r="A865" s="5" t="str">
        <f>'Cleaned Data'!A865</f>
        <v>MUN-000114</v>
      </c>
      <c r="B865" s="4">
        <f>'Cleaned Data'!B865</f>
        <v>46199</v>
      </c>
      <c r="C865" s="6">
        <f t="shared" si="91"/>
        <v>26</v>
      </c>
      <c r="D865" s="6">
        <f t="shared" si="92"/>
        <v>6</v>
      </c>
      <c r="E865" s="6">
        <f t="shared" si="93"/>
        <v>2026</v>
      </c>
      <c r="F865" s="5" t="str">
        <f t="shared" si="94"/>
        <v>Municipal</v>
      </c>
      <c r="G865" s="5" t="str">
        <f>'Cleaned Data'!C865</f>
        <v>Municipal - Account Query</v>
      </c>
      <c r="H865" s="5" t="str">
        <f t="shared" si="95"/>
        <v xml:space="preserve"> Account Query</v>
      </c>
      <c r="I865" s="5" t="str">
        <f t="shared" si="96"/>
        <v>Sharpeville</v>
      </c>
      <c r="J865" s="5" t="str">
        <f>'Cleaned Data'!D865</f>
        <v>Sharpeville Clinic</v>
      </c>
      <c r="K865" s="5" t="str">
        <f>'Cleaned Data'!E865</f>
        <v>Nomvula Dlamini</v>
      </c>
      <c r="L865" s="6">
        <f>'Cleaned Data'!F865</f>
        <v>4610000000000</v>
      </c>
      <c r="M865" s="4">
        <f>'Cleaned Data'!G865</f>
        <v>17064</v>
      </c>
      <c r="N865" s="5" t="str">
        <f>'Cleaned Data'!H865</f>
        <v>Male</v>
      </c>
      <c r="O865" s="8" t="str">
        <f>'Cleaned Data'!I865</f>
        <v>080 501 5793</v>
      </c>
      <c r="P865" s="5" t="str">
        <f>'Cleaned Data'!J865</f>
        <v>Ward 15</v>
      </c>
      <c r="Q865" s="5" t="str">
        <f t="shared" si="97"/>
        <v>Formal Settlement</v>
      </c>
      <c r="R865" s="5" t="str">
        <f>'Cleaned Data'!K865</f>
        <v>None</v>
      </c>
      <c r="S865" s="5" t="str">
        <f>'Cleaned Data'!L865</f>
        <v>Approved</v>
      </c>
      <c r="T865" s="5" t="str">
        <f>'Cleaned Data'!M865</f>
        <v>Captured</v>
      </c>
      <c r="U865" s="5" t="str">
        <f>'Cleaned Data'!N865</f>
        <v>Q162</v>
      </c>
      <c r="V865" s="5" t="str">
        <f>'Cleaned Data'!O865</f>
        <v>Chris Khumalo</v>
      </c>
      <c r="W865" s="4" t="str">
        <f>'Cleaned Data'!P865</f>
        <v>None</v>
      </c>
      <c r="X865" s="5" t="str">
        <f>'Cleaned Data'!Q865</f>
        <v>Interpreter Required - Assisted In Sesotho</v>
      </c>
    </row>
    <row r="866" spans="1:24" x14ac:dyDescent="0.3">
      <c r="A866" s="5" t="str">
        <f>'Cleaned Data'!A866</f>
        <v>DHA-000863</v>
      </c>
      <c r="B866" s="4">
        <f>'Cleaned Data'!B866</f>
        <v>46092</v>
      </c>
      <c r="C866" s="6">
        <f t="shared" si="91"/>
        <v>11</v>
      </c>
      <c r="D866" s="6">
        <f t="shared" si="92"/>
        <v>3</v>
      </c>
      <c r="E866" s="6">
        <f t="shared" si="93"/>
        <v>2026</v>
      </c>
      <c r="F866" s="5" t="str">
        <f t="shared" si="94"/>
        <v>Home Affairs</v>
      </c>
      <c r="G866" s="5" t="str">
        <f>'Cleaned Data'!C866</f>
        <v>Home Affairs - Birth Certificate</v>
      </c>
      <c r="H866" s="5" t="str">
        <f t="shared" si="95"/>
        <v xml:space="preserve"> Birth Certificate</v>
      </c>
      <c r="I866" s="5" t="str">
        <f t="shared" si="96"/>
        <v>Vanderbijlpark</v>
      </c>
      <c r="J866" s="5" t="str">
        <f>'Cleaned Data'!D866</f>
        <v>Vanderbijlpark Home Affairs</v>
      </c>
      <c r="K866" s="5" t="str">
        <f>'Cleaned Data'!E866</f>
        <v>Grace Kruger</v>
      </c>
      <c r="L866" s="6">
        <f>'Cleaned Data'!F866</f>
        <v>6310000000000</v>
      </c>
      <c r="M866" s="4">
        <f>'Cleaned Data'!G866</f>
        <v>23176</v>
      </c>
      <c r="N866" s="5" t="str">
        <f>'Cleaned Data'!H866</f>
        <v>Female</v>
      </c>
      <c r="O866" s="8" t="str">
        <f>'Cleaned Data'!I866</f>
        <v>068 136 3975</v>
      </c>
      <c r="P866" s="5" t="str">
        <f>'Cleaned Data'!J866</f>
        <v>Ward 7</v>
      </c>
      <c r="Q866" s="5" t="str">
        <f t="shared" si="97"/>
        <v>Formal Settlement</v>
      </c>
      <c r="R866" s="5" t="str">
        <f>'Cleaned Data'!K866</f>
        <v>None</v>
      </c>
      <c r="S866" s="5" t="str">
        <f>'Cleaned Data'!L866</f>
        <v>Incomplete - Missing ID Copy</v>
      </c>
      <c r="T866" s="5" t="str">
        <f>'Cleaned Data'!M866</f>
        <v>Closed</v>
      </c>
      <c r="U866" s="5" t="str">
        <f>'Cleaned Data'!N866</f>
        <v>Q255</v>
      </c>
      <c r="V866" s="5" t="str">
        <f>'Cleaned Data'!O866</f>
        <v>Palesa Swart</v>
      </c>
      <c r="W866" s="4">
        <f>'Cleaned Data'!P866</f>
        <v>46100</v>
      </c>
      <c r="X866" s="5" t="str">
        <f>'Cleaned Data'!Q866</f>
        <v>Incorrect ID Number Provided Initially, Corrected</v>
      </c>
    </row>
    <row r="867" spans="1:24" x14ac:dyDescent="0.3">
      <c r="A867" s="5" t="str">
        <f>'Cleaned Data'!A867</f>
        <v>SASSA-000402</v>
      </c>
      <c r="B867" s="4">
        <f>'Cleaned Data'!B867</f>
        <v>46056</v>
      </c>
      <c r="C867" s="6">
        <f t="shared" si="91"/>
        <v>3</v>
      </c>
      <c r="D867" s="6">
        <f t="shared" si="92"/>
        <v>2</v>
      </c>
      <c r="E867" s="6">
        <f t="shared" si="93"/>
        <v>2026</v>
      </c>
      <c r="F867" s="5" t="str">
        <f t="shared" si="94"/>
        <v>SASSA</v>
      </c>
      <c r="G867" s="5" t="str">
        <f>'Cleaned Data'!C867</f>
        <v>SASSA - Grant Application</v>
      </c>
      <c r="H867" s="5" t="str">
        <f t="shared" si="95"/>
        <v xml:space="preserve"> Grant Application</v>
      </c>
      <c r="I867" s="5" t="str">
        <f t="shared" si="96"/>
        <v>Emfuleni</v>
      </c>
      <c r="J867" s="5" t="str">
        <f>'Cleaned Data'!D867</f>
        <v>Emfuleni Municipal Office</v>
      </c>
      <c r="K867" s="5" t="str">
        <f>'Cleaned Data'!E867</f>
        <v>None</v>
      </c>
      <c r="L867" s="6">
        <f>'Cleaned Data'!F867</f>
        <v>7710000000000</v>
      </c>
      <c r="M867" s="4">
        <f>'Cleaned Data'!G867</f>
        <v>28301</v>
      </c>
      <c r="N867" s="5" t="str">
        <f>'Cleaned Data'!H867</f>
        <v>Male</v>
      </c>
      <c r="O867" s="8" t="str">
        <f>'Cleaned Data'!I867</f>
        <v>063 403 2849</v>
      </c>
      <c r="P867" s="5" t="str">
        <f>'Cleaned Data'!J867</f>
        <v>Ward 17</v>
      </c>
      <c r="Q867" s="5" t="str">
        <f t="shared" si="97"/>
        <v>Formal Settlement</v>
      </c>
      <c r="R867" s="5" t="str">
        <f>'Cleaned Data'!K867</f>
        <v>Older Persons Grant</v>
      </c>
      <c r="S867" s="5" t="str">
        <f>'Cleaned Data'!L867</f>
        <v>Complete</v>
      </c>
      <c r="T867" s="5" t="str">
        <f>'Cleaned Data'!M867</f>
        <v>Closed</v>
      </c>
      <c r="U867" s="5" t="str">
        <f>'Cleaned Data'!N867</f>
        <v>None</v>
      </c>
      <c r="V867" s="5" t="str">
        <f>'Cleaned Data'!O867</f>
        <v>Deon Khumalo</v>
      </c>
      <c r="W867" s="4" t="str">
        <f>'Cleaned Data'!P867</f>
        <v>None</v>
      </c>
      <c r="X867" s="5" t="str">
        <f>'Cleaned Data'!Q867</f>
        <v>Incorrect ID Number Provided Initially, Corrected</v>
      </c>
    </row>
    <row r="868" spans="1:24" x14ac:dyDescent="0.3">
      <c r="A868" s="5" t="str">
        <f>'Cleaned Data'!A868</f>
        <v>DHA-000230</v>
      </c>
      <c r="B868" s="4">
        <f>'Cleaned Data'!B868</f>
        <v>46269</v>
      </c>
      <c r="C868" s="6">
        <f t="shared" si="91"/>
        <v>4</v>
      </c>
      <c r="D868" s="6">
        <f t="shared" si="92"/>
        <v>9</v>
      </c>
      <c r="E868" s="6">
        <f t="shared" si="93"/>
        <v>2026</v>
      </c>
      <c r="F868" s="5" t="str">
        <f t="shared" si="94"/>
        <v>Home Affairs</v>
      </c>
      <c r="G868" s="5" t="str">
        <f>'Cleaned Data'!C868</f>
        <v>Home Affairs - Birth Certificate</v>
      </c>
      <c r="H868" s="5" t="str">
        <f t="shared" si="95"/>
        <v xml:space="preserve"> Birth Certificate</v>
      </c>
      <c r="I868" s="5" t="str">
        <f t="shared" si="96"/>
        <v>Sharpeville</v>
      </c>
      <c r="J868" s="5" t="str">
        <f>'Cleaned Data'!D868</f>
        <v>Sharpeville Clinic</v>
      </c>
      <c r="K868" s="5" t="str">
        <f>'Cleaned Data'!E868</f>
        <v>Dorah Dlamini</v>
      </c>
      <c r="L868" s="6">
        <f>'Cleaned Data'!F868</f>
        <v>9010000000000</v>
      </c>
      <c r="M868" s="4">
        <f>'Cleaned Data'!G868</f>
        <v>33151</v>
      </c>
      <c r="N868" s="5" t="str">
        <f>'Cleaned Data'!H868</f>
        <v>None</v>
      </c>
      <c r="O868" s="8" t="str">
        <f>'Cleaned Data'!I868</f>
        <v>062 785 0616</v>
      </c>
      <c r="P868" s="5" t="str">
        <f>'Cleaned Data'!J868</f>
        <v>Ward 3 (Informal Settlement)</v>
      </c>
      <c r="Q868" s="5" t="str">
        <f t="shared" si="97"/>
        <v>Informal Settlement</v>
      </c>
      <c r="R868" s="5" t="str">
        <f>'Cleaned Data'!K868</f>
        <v>None</v>
      </c>
      <c r="S868" s="5" t="str">
        <f>'Cleaned Data'!L868</f>
        <v>Awaiting Home Affairs Confirmation</v>
      </c>
      <c r="T868" s="5" t="str">
        <f>'Cleaned Data'!M868</f>
        <v>Re-opened</v>
      </c>
      <c r="U868" s="5" t="str">
        <f>'Cleaned Data'!N868</f>
        <v>Q188</v>
      </c>
      <c r="V868" s="5" t="str">
        <f>'Cleaned Data'!O868</f>
        <v>Werner Swart</v>
      </c>
      <c r="W868" s="4">
        <f>'Cleaned Data'!P868</f>
        <v>46287</v>
      </c>
      <c r="X868" s="5" t="str">
        <f>'Cleaned Data'!Q868</f>
        <v>Elderly Applicant Assisted Due To Mobility Issues</v>
      </c>
    </row>
    <row r="869" spans="1:24" x14ac:dyDescent="0.3">
      <c r="A869" s="5" t="str">
        <f>'Cleaned Data'!A869</f>
        <v>DHA-000951</v>
      </c>
      <c r="B869" s="4">
        <f>'Cleaned Data'!B869</f>
        <v>46133</v>
      </c>
      <c r="C869" s="6">
        <f t="shared" si="91"/>
        <v>21</v>
      </c>
      <c r="D869" s="6">
        <f t="shared" si="92"/>
        <v>4</v>
      </c>
      <c r="E869" s="6">
        <f t="shared" si="93"/>
        <v>2026</v>
      </c>
      <c r="F869" s="5" t="str">
        <f t="shared" si="94"/>
        <v>Home Affairs</v>
      </c>
      <c r="G869" s="5" t="str">
        <f>'Cleaned Data'!C869</f>
        <v>Home Affairs - Birth Certificate</v>
      </c>
      <c r="H869" s="5" t="str">
        <f t="shared" si="95"/>
        <v xml:space="preserve"> Birth Certificate</v>
      </c>
      <c r="I869" s="5" t="str">
        <f t="shared" si="96"/>
        <v>Evaton</v>
      </c>
      <c r="J869" s="5" t="str">
        <f>'Cleaned Data'!D869</f>
        <v>Evaton Sassa Office</v>
      </c>
      <c r="K869" s="5" t="str">
        <f>'Cleaned Data'!E869</f>
        <v>Mandla Dlamini</v>
      </c>
      <c r="L869" s="6">
        <f>'Cleaned Data'!F869</f>
        <v>5210000000000</v>
      </c>
      <c r="M869" s="4">
        <f>'Cleaned Data'!G869</f>
        <v>19207</v>
      </c>
      <c r="N869" s="5" t="str">
        <f>'Cleaned Data'!H869</f>
        <v>Male</v>
      </c>
      <c r="O869" s="8" t="str">
        <f>'Cleaned Data'!I869</f>
        <v>065 806 8722</v>
      </c>
      <c r="P869" s="5" t="str">
        <f>'Cleaned Data'!J869</f>
        <v>Ward 11</v>
      </c>
      <c r="Q869" s="5" t="str">
        <f t="shared" si="97"/>
        <v>Formal Settlement</v>
      </c>
      <c r="R869" s="5" t="str">
        <f>'Cleaned Data'!K869</f>
        <v>None</v>
      </c>
      <c r="S869" s="5" t="str">
        <f>'Cleaned Data'!L869</f>
        <v>Awaiting Home Affairs Confirmation</v>
      </c>
      <c r="T869" s="5" t="str">
        <f>'Cleaned Data'!M869</f>
        <v>Captured</v>
      </c>
      <c r="U869" s="5" t="str">
        <f>'Cleaned Data'!N869</f>
        <v>Q277</v>
      </c>
      <c r="V869" s="5" t="str">
        <f>'Cleaned Data'!O869</f>
        <v>Palesa Meyer</v>
      </c>
      <c r="W869" s="4">
        <f>'Cleaned Data'!P869</f>
        <v>46152</v>
      </c>
      <c r="X869" s="5" t="str">
        <f>'Cleaned Data'!Q869</f>
        <v>Elderly Applicant Assisted Due To Mobility Issues</v>
      </c>
    </row>
    <row r="870" spans="1:24" x14ac:dyDescent="0.3">
      <c r="A870" s="5" t="str">
        <f>'Cleaned Data'!A870</f>
        <v>DHA-000759</v>
      </c>
      <c r="B870" s="4">
        <f>'Cleaned Data'!B870</f>
        <v>46150</v>
      </c>
      <c r="C870" s="6">
        <f t="shared" si="91"/>
        <v>8</v>
      </c>
      <c r="D870" s="6">
        <f t="shared" si="92"/>
        <v>5</v>
      </c>
      <c r="E870" s="6">
        <f t="shared" si="93"/>
        <v>2026</v>
      </c>
      <c r="F870" s="5" t="str">
        <f t="shared" si="94"/>
        <v>Home Affairs</v>
      </c>
      <c r="G870" s="5" t="str">
        <f>'Cleaned Data'!C870</f>
        <v>Home Affairs - Passport Application</v>
      </c>
      <c r="H870" s="5" t="str">
        <f t="shared" si="95"/>
        <v xml:space="preserve"> Passport Application</v>
      </c>
      <c r="I870" s="5" t="str">
        <f t="shared" si="96"/>
        <v>Vanderbijlpark</v>
      </c>
      <c r="J870" s="5" t="str">
        <f>'Cleaned Data'!D870</f>
        <v>Vanderbijlpark Home Affairs</v>
      </c>
      <c r="K870" s="5" t="str">
        <f>'Cleaned Data'!E870</f>
        <v>Pieter Ndlovu</v>
      </c>
      <c r="L870" s="6">
        <f>'Cleaned Data'!F870</f>
        <v>7710000000000</v>
      </c>
      <c r="M870" s="4">
        <f>'Cleaned Data'!G870</f>
        <v>28333</v>
      </c>
      <c r="N870" s="5" t="str">
        <f>'Cleaned Data'!H870</f>
        <v>None</v>
      </c>
      <c r="O870" s="8" t="str">
        <f>'Cleaned Data'!I870</f>
        <v>080 528 2183</v>
      </c>
      <c r="P870" s="5" t="str">
        <f>'Cleaned Data'!J870</f>
        <v>Ward 8</v>
      </c>
      <c r="Q870" s="5" t="str">
        <f t="shared" si="97"/>
        <v>Formal Settlement</v>
      </c>
      <c r="R870" s="5" t="str">
        <f>'Cleaned Data'!K870</f>
        <v>None</v>
      </c>
      <c r="S870" s="5" t="str">
        <f>'Cleaned Data'!L870</f>
        <v>Awaiting Home Affairs Confirmation</v>
      </c>
      <c r="T870" s="5" t="str">
        <f>'Cleaned Data'!M870</f>
        <v>Re-opened</v>
      </c>
      <c r="U870" s="5" t="str">
        <f>'Cleaned Data'!N870</f>
        <v>Q146</v>
      </c>
      <c r="V870" s="5" t="str">
        <f>'Cleaned Data'!O870</f>
        <v>Zanele Sithole</v>
      </c>
      <c r="W870" s="4">
        <f>'Cleaned Data'!P870</f>
        <v>46062</v>
      </c>
      <c r="X870" s="5" t="str">
        <f>'Cleaned Data'!Q870</f>
        <v>Home Affairs System Down For Maintenance During Visit</v>
      </c>
    </row>
    <row r="871" spans="1:24" x14ac:dyDescent="0.3">
      <c r="A871" s="5" t="str">
        <f>'Cleaned Data'!A871</f>
        <v>CLN-000218</v>
      </c>
      <c r="B871" s="4">
        <f>'Cleaned Data'!B871</f>
        <v>46002</v>
      </c>
      <c r="C871" s="6">
        <f t="shared" si="91"/>
        <v>11</v>
      </c>
      <c r="D871" s="6">
        <f t="shared" si="92"/>
        <v>12</v>
      </c>
      <c r="E871" s="6">
        <f t="shared" si="93"/>
        <v>2025</v>
      </c>
      <c r="F871" s="5" t="str">
        <f t="shared" si="94"/>
        <v>Clinic</v>
      </c>
      <c r="G871" s="5" t="str">
        <f>'Cleaned Data'!C871</f>
        <v>Clinic - Chronic Medication Collection</v>
      </c>
      <c r="H871" s="5" t="str">
        <f t="shared" si="95"/>
        <v xml:space="preserve"> Chronic Medication Collection</v>
      </c>
      <c r="I871" s="5" t="str">
        <f t="shared" si="96"/>
        <v>Vereeniging</v>
      </c>
      <c r="J871" s="5" t="str">
        <f>'Cleaned Data'!D871</f>
        <v>Vereeniging Home Affairs</v>
      </c>
      <c r="K871" s="5" t="str">
        <f>'Cleaned Data'!E871</f>
        <v>Kagiso Radebe</v>
      </c>
      <c r="L871" s="6">
        <f>'Cleaned Data'!F871</f>
        <v>6210000000000</v>
      </c>
      <c r="M871" s="4">
        <f>'Cleaned Data'!G871</f>
        <v>22911</v>
      </c>
      <c r="N871" s="5" t="str">
        <f>'Cleaned Data'!H871</f>
        <v>Male</v>
      </c>
      <c r="O871" s="8" t="str">
        <f>'Cleaned Data'!I871</f>
        <v>None</v>
      </c>
      <c r="P871" s="5" t="str">
        <f>'Cleaned Data'!J871</f>
        <v>Ward 10</v>
      </c>
      <c r="Q871" s="5" t="str">
        <f t="shared" si="97"/>
        <v>Formal Settlement</v>
      </c>
      <c r="R871" s="5" t="str">
        <f>'Cleaned Data'!K871</f>
        <v>None</v>
      </c>
      <c r="S871" s="5" t="str">
        <f>'Cleaned Data'!L871</f>
        <v>Approved</v>
      </c>
      <c r="T871" s="5" t="str">
        <f>'Cleaned Data'!M871</f>
        <v>Captured</v>
      </c>
      <c r="U871" s="5" t="str">
        <f>'Cleaned Data'!N871</f>
        <v>Q060</v>
      </c>
      <c r="V871" s="5" t="str">
        <f>'Cleaned Data'!O871</f>
        <v>Palesa Coetzee</v>
      </c>
      <c r="W871" s="4" t="str">
        <f>'Cleaned Data'!P871</f>
        <v>None</v>
      </c>
      <c r="X871" s="5" t="str">
        <f>'Cleaned Data'!Q871</f>
        <v>Interpreter Required - Assisted In Sesotho</v>
      </c>
    </row>
    <row r="872" spans="1:24" x14ac:dyDescent="0.3">
      <c r="A872" s="5" t="str">
        <f>'Cleaned Data'!A872</f>
        <v>MUN-000598</v>
      </c>
      <c r="B872" s="4">
        <f>'Cleaned Data'!B872</f>
        <v>46267</v>
      </c>
      <c r="C872" s="6">
        <f t="shared" si="91"/>
        <v>2</v>
      </c>
      <c r="D872" s="6">
        <f t="shared" si="92"/>
        <v>9</v>
      </c>
      <c r="E872" s="6">
        <f t="shared" si="93"/>
        <v>2026</v>
      </c>
      <c r="F872" s="5" t="str">
        <f t="shared" si="94"/>
        <v>Municipal</v>
      </c>
      <c r="G872" s="5" t="str">
        <f>'Cleaned Data'!C872</f>
        <v>Municipal - Service Request</v>
      </c>
      <c r="H872" s="5" t="str">
        <f t="shared" si="95"/>
        <v xml:space="preserve"> Service Request</v>
      </c>
      <c r="I872" s="5" t="str">
        <f t="shared" si="96"/>
        <v>Sasolburg</v>
      </c>
      <c r="J872" s="5" t="str">
        <f>'Cleaned Data'!D872</f>
        <v>Sasolburg Home Affairs</v>
      </c>
      <c r="K872" s="5" t="str">
        <f>'Cleaned Data'!E872</f>
        <v>Marie Steyn</v>
      </c>
      <c r="L872" s="6">
        <f>'Cleaned Data'!F872</f>
        <v>110000000000</v>
      </c>
      <c r="M872" s="4">
        <f>'Cleaned Data'!G872</f>
        <v>37188</v>
      </c>
      <c r="N872" s="5" t="str">
        <f>'Cleaned Data'!H872</f>
        <v>Female</v>
      </c>
      <c r="O872" s="8" t="str">
        <f>'Cleaned Data'!I872</f>
        <v>069 366 8710</v>
      </c>
      <c r="P872" s="5" t="str">
        <f>'Cleaned Data'!J872</f>
        <v>Ward 3 (Informal Settlement)</v>
      </c>
      <c r="Q872" s="5" t="str">
        <f t="shared" si="97"/>
        <v>Informal Settlement</v>
      </c>
      <c r="R872" s="5" t="str">
        <f>'Cleaned Data'!K872</f>
        <v>None</v>
      </c>
      <c r="S872" s="5" t="str">
        <f>'Cleaned Data'!L872</f>
        <v>None</v>
      </c>
      <c r="T872" s="5" t="str">
        <f>'Cleaned Data'!M872</f>
        <v>Re-opened</v>
      </c>
      <c r="U872" s="5" t="str">
        <f>'Cleaned Data'!N872</f>
        <v>Q202</v>
      </c>
      <c r="V872" s="5" t="str">
        <f>'Cleaned Data'!O872</f>
        <v>Werner Mahlangu</v>
      </c>
      <c r="W872" s="4" t="str">
        <f>'Cleaned Data'!P872</f>
        <v>None</v>
      </c>
      <c r="X872" s="5" t="str">
        <f>'Cleaned Data'!Q872</f>
        <v>Duplicate Application Found On System - Flagged</v>
      </c>
    </row>
    <row r="873" spans="1:24" x14ac:dyDescent="0.3">
      <c r="A873" s="5" t="str">
        <f>'Cleaned Data'!A873</f>
        <v>SASSA-000762</v>
      </c>
      <c r="B873" s="4">
        <f>'Cleaned Data'!B873</f>
        <v>46008</v>
      </c>
      <c r="C873" s="6">
        <f t="shared" si="91"/>
        <v>17</v>
      </c>
      <c r="D873" s="6">
        <f t="shared" si="92"/>
        <v>12</v>
      </c>
      <c r="E873" s="6">
        <f t="shared" si="93"/>
        <v>2025</v>
      </c>
      <c r="F873" s="5" t="str">
        <f t="shared" si="94"/>
        <v>SASSA</v>
      </c>
      <c r="G873" s="5" t="str">
        <f>'Cleaned Data'!C873</f>
        <v>SASSA - Grant Status Enquiry</v>
      </c>
      <c r="H873" s="5" t="str">
        <f t="shared" si="95"/>
        <v xml:space="preserve"> Grant Status Enquiry</v>
      </c>
      <c r="I873" s="5" t="str">
        <f t="shared" si="96"/>
        <v>Vanderbijlpark</v>
      </c>
      <c r="J873" s="5" t="str">
        <f>'Cleaned Data'!D873</f>
        <v>Vanderbijlpark Home Affairs</v>
      </c>
      <c r="K873" s="5" t="str">
        <f>'Cleaned Data'!E873</f>
        <v>Dorah Steyn</v>
      </c>
      <c r="L873" s="6">
        <f>'Cleaned Data'!F873</f>
        <v>7600000000000</v>
      </c>
      <c r="M873" s="4">
        <f>'Cleaned Data'!G873</f>
        <v>27852</v>
      </c>
      <c r="N873" s="5" t="str">
        <f>'Cleaned Data'!H873</f>
        <v>Female</v>
      </c>
      <c r="O873" s="8" t="str">
        <f>'Cleaned Data'!I873</f>
        <v>068 958 7052</v>
      </c>
      <c r="P873" s="5" t="str">
        <f>'Cleaned Data'!J873</f>
        <v>Ward 4</v>
      </c>
      <c r="Q873" s="5" t="str">
        <f t="shared" si="97"/>
        <v>Formal Settlement</v>
      </c>
      <c r="R873" s="5" t="str">
        <f>'Cleaned Data'!K873</f>
        <v>SRD Grant</v>
      </c>
      <c r="S873" s="5" t="str">
        <f>'Cleaned Data'!L873</f>
        <v>Awaiting Home Affairs Confirmation</v>
      </c>
      <c r="T873" s="5" t="str">
        <f>'Cleaned Data'!M873</f>
        <v>Awaiting Documents</v>
      </c>
      <c r="U873" s="5" t="str">
        <f>'Cleaned Data'!N873</f>
        <v>Q146</v>
      </c>
      <c r="V873" s="5" t="str">
        <f>'Cleaned Data'!O873</f>
        <v>Refilwe Radebe</v>
      </c>
      <c r="W873" s="4">
        <f>'Cleaned Data'!P873</f>
        <v>46029</v>
      </c>
      <c r="X873" s="5" t="str">
        <f>'Cleaned Data'!Q873</f>
        <v>Incorrect ID Number Provided Initially, Corrected</v>
      </c>
    </row>
    <row r="874" spans="1:24" x14ac:dyDescent="0.3">
      <c r="A874" s="5" t="str">
        <f>'Cleaned Data'!A874</f>
        <v>SASSA-000155</v>
      </c>
      <c r="B874" s="4">
        <f>'Cleaned Data'!B874</f>
        <v>46057</v>
      </c>
      <c r="C874" s="6">
        <f t="shared" si="91"/>
        <v>4</v>
      </c>
      <c r="D874" s="6">
        <f t="shared" si="92"/>
        <v>2</v>
      </c>
      <c r="E874" s="6">
        <f t="shared" si="93"/>
        <v>2026</v>
      </c>
      <c r="F874" s="5" t="str">
        <f t="shared" si="94"/>
        <v>SASSA</v>
      </c>
      <c r="G874" s="5" t="str">
        <f>'Cleaned Data'!C874</f>
        <v>SASSA - Grant Application</v>
      </c>
      <c r="H874" s="5" t="str">
        <f t="shared" si="95"/>
        <v xml:space="preserve"> Grant Application</v>
      </c>
      <c r="I874" s="5" t="str">
        <f t="shared" si="96"/>
        <v>Evaton</v>
      </c>
      <c r="J874" s="5" t="str">
        <f>'Cleaned Data'!D874</f>
        <v>Evaton Sassa Office</v>
      </c>
      <c r="K874" s="5" t="str">
        <f>'Cleaned Data'!E874</f>
        <v>Thabo Sithole</v>
      </c>
      <c r="L874" s="6">
        <f>'Cleaned Data'!F874</f>
        <v>9610000000000</v>
      </c>
      <c r="M874" s="4">
        <f>'Cleaned Data'!G874</f>
        <v>35344</v>
      </c>
      <c r="N874" s="5" t="str">
        <f>'Cleaned Data'!H874</f>
        <v>None</v>
      </c>
      <c r="O874" s="8" t="str">
        <f>'Cleaned Data'!I874</f>
        <v>082 384 0891</v>
      </c>
      <c r="P874" s="5" t="str">
        <f>'Cleaned Data'!J874</f>
        <v>Ward 24</v>
      </c>
      <c r="Q874" s="5" t="str">
        <f t="shared" si="97"/>
        <v>Formal Settlement</v>
      </c>
      <c r="R874" s="5" t="str">
        <f>'Cleaned Data'!K874</f>
        <v>Child Support Grant</v>
      </c>
      <c r="S874" s="5" t="str">
        <f>'Cleaned Data'!L874</f>
        <v>Complete</v>
      </c>
      <c r="T874" s="5" t="str">
        <f>'Cleaned Data'!M874</f>
        <v>Resolved</v>
      </c>
      <c r="U874" s="5" t="str">
        <f>'Cleaned Data'!N874</f>
        <v>None</v>
      </c>
      <c r="V874" s="5" t="str">
        <f>'Cleaned Data'!O874</f>
        <v>Marius Khumalo</v>
      </c>
      <c r="W874" s="4" t="str">
        <f>'Cleaned Data'!P874</f>
        <v>None</v>
      </c>
      <c r="X874" s="5" t="str">
        <f>'Cleaned Data'!Q874</f>
        <v>Follow-Up Call Required To Confirm Banking Details</v>
      </c>
    </row>
    <row r="875" spans="1:24" x14ac:dyDescent="0.3">
      <c r="A875" s="5" t="str">
        <f>'Cleaned Data'!A875</f>
        <v>SASSA-000431</v>
      </c>
      <c r="B875" s="4">
        <f>'Cleaned Data'!B875</f>
        <v>46101</v>
      </c>
      <c r="C875" s="6">
        <f t="shared" si="91"/>
        <v>20</v>
      </c>
      <c r="D875" s="6">
        <f t="shared" si="92"/>
        <v>3</v>
      </c>
      <c r="E875" s="6">
        <f t="shared" si="93"/>
        <v>2026</v>
      </c>
      <c r="F875" s="5" t="str">
        <f t="shared" si="94"/>
        <v>SASSA</v>
      </c>
      <c r="G875" s="5" t="str">
        <f>'Cleaned Data'!C875</f>
        <v>SASSA - Grant Status Enquiry</v>
      </c>
      <c r="H875" s="5" t="str">
        <f t="shared" si="95"/>
        <v xml:space="preserve"> Grant Status Enquiry</v>
      </c>
      <c r="I875" s="5" t="str">
        <f t="shared" si="96"/>
        <v>Vanderbijlpark</v>
      </c>
      <c r="J875" s="5" t="str">
        <f>'Cleaned Data'!D875</f>
        <v>Vanderbijlpark Home Affairs</v>
      </c>
      <c r="K875" s="5" t="str">
        <f>'Cleaned Data'!E875</f>
        <v>Lindiwe Mokoena</v>
      </c>
      <c r="L875" s="6">
        <f>'Cleaned Data'!F875</f>
        <v>709000000000</v>
      </c>
      <c r="M875" s="4">
        <f>'Cleaned Data'!G875</f>
        <v>39327</v>
      </c>
      <c r="N875" s="5" t="str">
        <f>'Cleaned Data'!H875</f>
        <v>Female</v>
      </c>
      <c r="O875" s="8" t="str">
        <f>'Cleaned Data'!I875</f>
        <v>060 886 7583</v>
      </c>
      <c r="P875" s="5" t="str">
        <f>'Cleaned Data'!J875</f>
        <v>Ward 1</v>
      </c>
      <c r="Q875" s="5" t="str">
        <f t="shared" si="97"/>
        <v>Formal Settlement</v>
      </c>
      <c r="R875" s="5" t="str">
        <f>'Cleaned Data'!K875</f>
        <v>None</v>
      </c>
      <c r="S875" s="5" t="str">
        <f>'Cleaned Data'!L875</f>
        <v>Awaiting Home Affairs Confirmation</v>
      </c>
      <c r="T875" s="5" t="str">
        <f>'Cleaned Data'!M875</f>
        <v>Captured</v>
      </c>
      <c r="U875" s="5" t="str">
        <f>'Cleaned Data'!N875</f>
        <v>Q235</v>
      </c>
      <c r="V875" s="5" t="str">
        <f>'Cleaned Data'!O875</f>
        <v>Refilwe Radebe</v>
      </c>
      <c r="W875" s="4">
        <f>'Cleaned Data'!P875</f>
        <v>46118</v>
      </c>
      <c r="X875" s="5" t="str">
        <f>'Cleaned Data'!Q875</f>
        <v>Home Affairs System Down For Maintenance During Visit</v>
      </c>
    </row>
    <row r="876" spans="1:24" x14ac:dyDescent="0.3">
      <c r="A876" s="5" t="str">
        <f>'Cleaned Data'!A876</f>
        <v>DHA-000404</v>
      </c>
      <c r="B876" s="4">
        <f>'Cleaned Data'!B876</f>
        <v>46082</v>
      </c>
      <c r="C876" s="6">
        <f t="shared" si="91"/>
        <v>1</v>
      </c>
      <c r="D876" s="6">
        <f t="shared" si="92"/>
        <v>3</v>
      </c>
      <c r="E876" s="6">
        <f t="shared" si="93"/>
        <v>2026</v>
      </c>
      <c r="F876" s="5" t="str">
        <f t="shared" si="94"/>
        <v>Home Affairs</v>
      </c>
      <c r="G876" s="5" t="str">
        <f>'Cleaned Data'!C876</f>
        <v>Home Affairs - ID Application</v>
      </c>
      <c r="H876" s="5" t="str">
        <f t="shared" si="95"/>
        <v xml:space="preserve"> ID Application</v>
      </c>
      <c r="I876" s="5" t="str">
        <f t="shared" si="96"/>
        <v>Vanderbijlpark</v>
      </c>
      <c r="J876" s="5" t="str">
        <f>'Cleaned Data'!D876</f>
        <v>Vanderbijlpark Home Affairs</v>
      </c>
      <c r="K876" s="5" t="str">
        <f>'Cleaned Data'!E876</f>
        <v>Elizabeth Mahlangu</v>
      </c>
      <c r="L876" s="6">
        <f>'Cleaned Data'!F876</f>
        <v>6810000000000</v>
      </c>
      <c r="M876" s="4">
        <f>'Cleaned Data'!G876</f>
        <v>24984</v>
      </c>
      <c r="N876" s="5" t="str">
        <f>'Cleaned Data'!H876</f>
        <v>Female</v>
      </c>
      <c r="O876" s="8" t="str">
        <f>'Cleaned Data'!I876</f>
        <v>084 439 8959</v>
      </c>
      <c r="P876" s="5" t="str">
        <f>'Cleaned Data'!J876</f>
        <v>Ward 13</v>
      </c>
      <c r="Q876" s="5" t="str">
        <f t="shared" si="97"/>
        <v>Formal Settlement</v>
      </c>
      <c r="R876" s="5" t="str">
        <f>'Cleaned Data'!K876</f>
        <v>None</v>
      </c>
      <c r="S876" s="5" t="str">
        <f>'Cleaned Data'!L876</f>
        <v>Rejected</v>
      </c>
      <c r="T876" s="5" t="str">
        <f>'Cleaned Data'!M876</f>
        <v>Re-opened</v>
      </c>
      <c r="U876" s="5" t="str">
        <f>'Cleaned Data'!N876</f>
        <v>Q228</v>
      </c>
      <c r="V876" s="5" t="str">
        <f>'Cleaned Data'!O876</f>
        <v>Chris Radebe</v>
      </c>
      <c r="W876" s="4" t="str">
        <f>'Cleaned Data'!P876</f>
        <v>None</v>
      </c>
      <c r="X876" s="5" t="str">
        <f>'Cleaned Data'!Q876</f>
        <v>Applicant Referred To Social Worker</v>
      </c>
    </row>
    <row r="877" spans="1:24" x14ac:dyDescent="0.3">
      <c r="A877" s="5" t="str">
        <f>'Cleaned Data'!A877</f>
        <v>DHA-000182</v>
      </c>
      <c r="B877" s="4">
        <f>'Cleaned Data'!B877</f>
        <v>46109</v>
      </c>
      <c r="C877" s="6">
        <f t="shared" si="91"/>
        <v>28</v>
      </c>
      <c r="D877" s="6">
        <f t="shared" si="92"/>
        <v>3</v>
      </c>
      <c r="E877" s="6">
        <f t="shared" si="93"/>
        <v>2026</v>
      </c>
      <c r="F877" s="5" t="str">
        <f t="shared" si="94"/>
        <v>Home Affairs</v>
      </c>
      <c r="G877" s="5" t="str">
        <f>'Cleaned Data'!C877</f>
        <v>Home Affairs - ID Application</v>
      </c>
      <c r="H877" s="5" t="str">
        <f t="shared" si="95"/>
        <v xml:space="preserve"> ID Application</v>
      </c>
      <c r="I877" s="5" t="str">
        <f t="shared" si="96"/>
        <v>Vereeniging</v>
      </c>
      <c r="J877" s="5" t="str">
        <f>'Cleaned Data'!D877</f>
        <v>Vereeniging Home Affairs</v>
      </c>
      <c r="K877" s="5" t="str">
        <f>'Cleaned Data'!E877</f>
        <v>Grace Botha</v>
      </c>
      <c r="L877" s="6">
        <f>'Cleaned Data'!F877</f>
        <v>112000000000</v>
      </c>
      <c r="M877" s="4">
        <f>'Cleaned Data'!G877</f>
        <v>37244</v>
      </c>
      <c r="N877" s="5" t="str">
        <f>'Cleaned Data'!H877</f>
        <v>None</v>
      </c>
      <c r="O877" s="8" t="str">
        <f>'Cleaned Data'!I877</f>
        <v>084 197 4754</v>
      </c>
      <c r="P877" s="5" t="str">
        <f>'Cleaned Data'!J877</f>
        <v>Ward 23</v>
      </c>
      <c r="Q877" s="5" t="str">
        <f t="shared" si="97"/>
        <v>Formal Settlement</v>
      </c>
      <c r="R877" s="5" t="str">
        <f>'Cleaned Data'!K877</f>
        <v>None</v>
      </c>
      <c r="S877" s="5" t="str">
        <f>'Cleaned Data'!L877</f>
        <v>Complete</v>
      </c>
      <c r="T877" s="5" t="str">
        <f>'Cleaned Data'!M877</f>
        <v>Pending</v>
      </c>
      <c r="U877" s="5" t="str">
        <f>'Cleaned Data'!N877</f>
        <v>Q053</v>
      </c>
      <c r="V877" s="5" t="str">
        <f>'Cleaned Data'!O877</f>
        <v>Lerato Meyer</v>
      </c>
      <c r="W877" s="4" t="str">
        <f>'Cleaned Data'!P877</f>
        <v>None</v>
      </c>
      <c r="X877" s="5" t="str">
        <f>'Cleaned Data'!Q877</f>
        <v>Elderly Applicant Assisted Due To Mobility Issues</v>
      </c>
    </row>
    <row r="878" spans="1:24" x14ac:dyDescent="0.3">
      <c r="A878" s="5" t="str">
        <f>'Cleaned Data'!A878</f>
        <v>MUN-000336</v>
      </c>
      <c r="B878" s="4">
        <f>'Cleaned Data'!B878</f>
        <v>46000</v>
      </c>
      <c r="C878" s="6">
        <f t="shared" si="91"/>
        <v>9</v>
      </c>
      <c r="D878" s="6">
        <f t="shared" si="92"/>
        <v>12</v>
      </c>
      <c r="E878" s="6">
        <f t="shared" si="93"/>
        <v>2025</v>
      </c>
      <c r="F878" s="5" t="str">
        <f t="shared" si="94"/>
        <v>Municipal</v>
      </c>
      <c r="G878" s="5" t="str">
        <f>'Cleaned Data'!C878</f>
        <v>Municipal - Account Query</v>
      </c>
      <c r="H878" s="5" t="str">
        <f t="shared" si="95"/>
        <v xml:space="preserve"> Account Query</v>
      </c>
      <c r="I878" s="5" t="str">
        <f t="shared" si="96"/>
        <v>Sasolburg</v>
      </c>
      <c r="J878" s="5" t="str">
        <f>'Cleaned Data'!D878</f>
        <v>Sasolburg Home Affairs</v>
      </c>
      <c r="K878" s="5" t="str">
        <f>'Cleaned Data'!E878</f>
        <v>Bongani Mokgadi</v>
      </c>
      <c r="L878" s="6" t="str">
        <f>'Cleaned Data'!F878</f>
        <v>None</v>
      </c>
      <c r="M878" s="4">
        <f>'Cleaned Data'!G878</f>
        <v>19536</v>
      </c>
      <c r="N878" s="5" t="str">
        <f>'Cleaned Data'!H878</f>
        <v>Male</v>
      </c>
      <c r="O878" s="8" t="str">
        <f>'Cleaned Data'!I878</f>
        <v>None</v>
      </c>
      <c r="P878" s="5" t="str">
        <f>'Cleaned Data'!J878</f>
        <v>Ward 16</v>
      </c>
      <c r="Q878" s="5" t="str">
        <f t="shared" si="97"/>
        <v>Formal Settlement</v>
      </c>
      <c r="R878" s="5" t="str">
        <f>'Cleaned Data'!K878</f>
        <v>None</v>
      </c>
      <c r="S878" s="5" t="str">
        <f>'Cleaned Data'!L878</f>
        <v>None</v>
      </c>
      <c r="T878" s="5" t="str">
        <f>'Cleaned Data'!M878</f>
        <v>Pending</v>
      </c>
      <c r="U878" s="5" t="str">
        <f>'Cleaned Data'!N878</f>
        <v>Q136</v>
      </c>
      <c r="V878" s="5" t="str">
        <f>'Cleaned Data'!O878</f>
        <v>Zanele Mahlangu</v>
      </c>
      <c r="W878" s="4" t="str">
        <f>'Cleaned Data'!P878</f>
        <v>None</v>
      </c>
      <c r="X878" s="5" t="str">
        <f>'Cleaned Data'!Q878</f>
        <v>Applicant Did Not Bring Required Supporting Documents</v>
      </c>
    </row>
    <row r="879" spans="1:24" x14ac:dyDescent="0.3">
      <c r="A879" s="5" t="str">
        <f>'Cleaned Data'!A879</f>
        <v>CLN-000936</v>
      </c>
      <c r="B879" s="4">
        <f>'Cleaned Data'!B879</f>
        <v>46135</v>
      </c>
      <c r="C879" s="6">
        <f t="shared" si="91"/>
        <v>23</v>
      </c>
      <c r="D879" s="6">
        <f t="shared" si="92"/>
        <v>4</v>
      </c>
      <c r="E879" s="6">
        <f t="shared" si="93"/>
        <v>2026</v>
      </c>
      <c r="F879" s="5" t="str">
        <f t="shared" si="94"/>
        <v>Clinic</v>
      </c>
      <c r="G879" s="5" t="str">
        <f>'Cleaned Data'!C879</f>
        <v>Clinic - General Consultation</v>
      </c>
      <c r="H879" s="5" t="str">
        <f t="shared" si="95"/>
        <v xml:space="preserve"> General Consultation</v>
      </c>
      <c r="I879" s="5" t="str">
        <f t="shared" si="96"/>
        <v>Vereeniging</v>
      </c>
      <c r="J879" s="5" t="str">
        <f>'Cleaned Data'!D879</f>
        <v>Vereeniging Home Affairs</v>
      </c>
      <c r="K879" s="5" t="str">
        <f>'Cleaned Data'!E879</f>
        <v>Tumelo Mokoena</v>
      </c>
      <c r="L879" s="6">
        <f>'Cleaned Data'!F879</f>
        <v>8300000000000</v>
      </c>
      <c r="M879" s="4">
        <f>'Cleaned Data'!G879</f>
        <v>30426</v>
      </c>
      <c r="N879" s="5" t="str">
        <f>'Cleaned Data'!H879</f>
        <v>Male</v>
      </c>
      <c r="O879" s="8" t="str">
        <f>'Cleaned Data'!I879</f>
        <v>070 836 8905</v>
      </c>
      <c r="P879" s="5" t="str">
        <f>'Cleaned Data'!J879</f>
        <v>None</v>
      </c>
      <c r="Q879" s="5" t="str">
        <f t="shared" si="97"/>
        <v>Formal Settlement</v>
      </c>
      <c r="R879" s="5" t="str">
        <f>'Cleaned Data'!K879</f>
        <v>None</v>
      </c>
      <c r="S879" s="5" t="str">
        <f>'Cleaned Data'!L879</f>
        <v>Rejected</v>
      </c>
      <c r="T879" s="5" t="str">
        <f>'Cleaned Data'!M879</f>
        <v>Re-opened</v>
      </c>
      <c r="U879" s="5" t="str">
        <f>'Cleaned Data'!N879</f>
        <v>Q248</v>
      </c>
      <c r="V879" s="5" t="str">
        <f>'Cleaned Data'!O879</f>
        <v>Refilwe Nel</v>
      </c>
      <c r="W879" s="4" t="str">
        <f>'Cleaned Data'!P879</f>
        <v>None</v>
      </c>
      <c r="X879" s="5" t="str">
        <f>'Cleaned Data'!Q879</f>
        <v>Applicant Referred To Social Worker</v>
      </c>
    </row>
    <row r="880" spans="1:24" x14ac:dyDescent="0.3">
      <c r="A880" s="5" t="str">
        <f>'Cleaned Data'!A880</f>
        <v>SASSA-000075</v>
      </c>
      <c r="B880" s="4">
        <f>'Cleaned Data'!B880</f>
        <v>45985</v>
      </c>
      <c r="C880" s="6">
        <f t="shared" si="91"/>
        <v>24</v>
      </c>
      <c r="D880" s="6">
        <f t="shared" si="92"/>
        <v>11</v>
      </c>
      <c r="E880" s="6">
        <f t="shared" si="93"/>
        <v>2025</v>
      </c>
      <c r="F880" s="5" t="str">
        <f t="shared" si="94"/>
        <v>SASSA</v>
      </c>
      <c r="G880" s="5" t="str">
        <f>'Cleaned Data'!C880</f>
        <v>SASSA - Grant Status Enquiry</v>
      </c>
      <c r="H880" s="5" t="str">
        <f t="shared" si="95"/>
        <v xml:space="preserve"> Grant Status Enquiry</v>
      </c>
      <c r="I880" s="5" t="str">
        <f t="shared" si="96"/>
        <v>Vereeniging</v>
      </c>
      <c r="J880" s="5" t="str">
        <f>'Cleaned Data'!D880</f>
        <v>Vereeniging Home Affairs</v>
      </c>
      <c r="K880" s="5" t="str">
        <f>'Cleaned Data'!E880</f>
        <v>Lindiwe Khumalo</v>
      </c>
      <c r="L880" s="6">
        <f>'Cleaned Data'!F880</f>
        <v>1410000000000</v>
      </c>
      <c r="M880" s="4">
        <f>'Cleaned Data'!G880</f>
        <v>41805</v>
      </c>
      <c r="N880" s="5" t="str">
        <f>'Cleaned Data'!H880</f>
        <v>Female</v>
      </c>
      <c r="O880" s="8" t="str">
        <f>'Cleaned Data'!I880</f>
        <v>070 441 4461</v>
      </c>
      <c r="P880" s="5" t="str">
        <f>'Cleaned Data'!J880</f>
        <v>Ward 9</v>
      </c>
      <c r="Q880" s="5" t="str">
        <f t="shared" si="97"/>
        <v>Formal Settlement</v>
      </c>
      <c r="R880" s="5" t="str">
        <f>'Cleaned Data'!K880</f>
        <v>Disability Grant</v>
      </c>
      <c r="S880" s="5" t="str">
        <f>'Cleaned Data'!L880</f>
        <v>Incomplete - Missing Proof Of Residence</v>
      </c>
      <c r="T880" s="5" t="str">
        <f>'Cleaned Data'!M880</f>
        <v>None</v>
      </c>
      <c r="U880" s="5" t="str">
        <f>'Cleaned Data'!N880</f>
        <v>Q234</v>
      </c>
      <c r="V880" s="5" t="str">
        <f>'Cleaned Data'!O880</f>
        <v>Marius Sithole</v>
      </c>
      <c r="W880" s="4" t="str">
        <f>'Cleaned Data'!P880</f>
        <v>None</v>
      </c>
      <c r="X880" s="5" t="str">
        <f>'Cleaned Data'!Q880</f>
        <v>Applicant Did Not Bring Required Supporting Documents</v>
      </c>
    </row>
    <row r="881" spans="1:24" x14ac:dyDescent="0.3">
      <c r="A881" s="5" t="str">
        <f>'Cleaned Data'!A881</f>
        <v>CLN-000809</v>
      </c>
      <c r="B881" s="4">
        <f>'Cleaned Data'!B881</f>
        <v>46143</v>
      </c>
      <c r="C881" s="6">
        <f t="shared" si="91"/>
        <v>1</v>
      </c>
      <c r="D881" s="6">
        <f t="shared" si="92"/>
        <v>5</v>
      </c>
      <c r="E881" s="6">
        <f t="shared" si="93"/>
        <v>2026</v>
      </c>
      <c r="F881" s="5" t="str">
        <f t="shared" si="94"/>
        <v>Clinic</v>
      </c>
      <c r="G881" s="5" t="str">
        <f>'Cleaned Data'!C881</f>
        <v>Clinic - General Consultation</v>
      </c>
      <c r="H881" s="5" t="str">
        <f t="shared" si="95"/>
        <v xml:space="preserve"> General Consultation</v>
      </c>
      <c r="I881" s="5" t="str">
        <f t="shared" si="96"/>
        <v>Evaton</v>
      </c>
      <c r="J881" s="5" t="str">
        <f>'Cleaned Data'!D881</f>
        <v>Evaton Sassa Office</v>
      </c>
      <c r="K881" s="5" t="str">
        <f>'Cleaned Data'!E881</f>
        <v>Sizwe Steyn</v>
      </c>
      <c r="L881" s="6">
        <f>'Cleaned Data'!F881</f>
        <v>803000000000</v>
      </c>
      <c r="M881" s="4">
        <f>'Cleaned Data'!G881</f>
        <v>39532</v>
      </c>
      <c r="N881" s="5" t="str">
        <f>'Cleaned Data'!H881</f>
        <v>Male</v>
      </c>
      <c r="O881" s="8" t="str">
        <f>'Cleaned Data'!I881</f>
        <v>066 117 8271</v>
      </c>
      <c r="P881" s="5" t="str">
        <f>'Cleaned Data'!J881</f>
        <v>Ward 21</v>
      </c>
      <c r="Q881" s="5" t="str">
        <f t="shared" si="97"/>
        <v>Formal Settlement</v>
      </c>
      <c r="R881" s="5" t="str">
        <f>'Cleaned Data'!K881</f>
        <v>None</v>
      </c>
      <c r="S881" s="5" t="str">
        <f>'Cleaned Data'!L881</f>
        <v>Complete</v>
      </c>
      <c r="T881" s="5" t="str">
        <f>'Cleaned Data'!M881</f>
        <v>None</v>
      </c>
      <c r="U881" s="5" t="str">
        <f>'Cleaned Data'!N881</f>
        <v>Q276</v>
      </c>
      <c r="V881" s="5" t="str">
        <f>'Cleaned Data'!O881</f>
        <v>Lerato Swart</v>
      </c>
      <c r="W881" s="4" t="str">
        <f>'Cleaned Data'!P881</f>
        <v>None</v>
      </c>
      <c r="X881" s="5" t="str">
        <f>'Cleaned Data'!Q881</f>
        <v>Urgent Case - Fast-Tracked Per Supervisor Approval</v>
      </c>
    </row>
    <row r="882" spans="1:24" x14ac:dyDescent="0.3">
      <c r="A882" s="5" t="str">
        <f>'Cleaned Data'!A882</f>
        <v>DHA-000415</v>
      </c>
      <c r="B882" s="4">
        <f>'Cleaned Data'!B882</f>
        <v>46214</v>
      </c>
      <c r="C882" s="6">
        <f t="shared" si="91"/>
        <v>11</v>
      </c>
      <c r="D882" s="6">
        <f t="shared" si="92"/>
        <v>7</v>
      </c>
      <c r="E882" s="6">
        <f t="shared" si="93"/>
        <v>2026</v>
      </c>
      <c r="F882" s="5" t="str">
        <f t="shared" si="94"/>
        <v>Home Affairs</v>
      </c>
      <c r="G882" s="5" t="str">
        <f>'Cleaned Data'!C882</f>
        <v>Home Affairs - ID Application</v>
      </c>
      <c r="H882" s="5" t="str">
        <f t="shared" si="95"/>
        <v xml:space="preserve"> ID Application</v>
      </c>
      <c r="I882" s="5" t="str">
        <f t="shared" si="96"/>
        <v>Vereeniging</v>
      </c>
      <c r="J882" s="5" t="str">
        <f>'Cleaned Data'!D882</f>
        <v>Vereeniging Home Affairs</v>
      </c>
      <c r="K882" s="5" t="str">
        <f>'Cleaned Data'!E882</f>
        <v>Anna Van Der Merwe</v>
      </c>
      <c r="L882" s="6">
        <f>'Cleaned Data'!F882</f>
        <v>5010000000000</v>
      </c>
      <c r="M882" s="4">
        <f>'Cleaned Data'!G882</f>
        <v>18494</v>
      </c>
      <c r="N882" s="5" t="str">
        <f>'Cleaned Data'!H882</f>
        <v>Female</v>
      </c>
      <c r="O882" s="8" t="str">
        <f>'Cleaned Data'!I882</f>
        <v>072 823 1342</v>
      </c>
      <c r="P882" s="5" t="str">
        <f>'Cleaned Data'!J882</f>
        <v>Ward 15</v>
      </c>
      <c r="Q882" s="5" t="str">
        <f t="shared" si="97"/>
        <v>Formal Settlement</v>
      </c>
      <c r="R882" s="5" t="str">
        <f>'Cleaned Data'!K882</f>
        <v>None</v>
      </c>
      <c r="S882" s="5" t="str">
        <f>'Cleaned Data'!L882</f>
        <v>Complete</v>
      </c>
      <c r="T882" s="5" t="str">
        <f>'Cleaned Data'!M882</f>
        <v>Awaiting Documents</v>
      </c>
      <c r="U882" s="5" t="str">
        <f>'Cleaned Data'!N882</f>
        <v>Q042</v>
      </c>
      <c r="V882" s="5" t="str">
        <f>'Cleaned Data'!O882</f>
        <v>Zanele Khumalo</v>
      </c>
      <c r="W882" s="4" t="str">
        <f>'Cleaned Data'!P882</f>
        <v>None</v>
      </c>
      <c r="X882" s="5" t="str">
        <f>'Cleaned Data'!Q882</f>
        <v>Record Incomplete - Contact Number Illegible On Form</v>
      </c>
    </row>
    <row r="883" spans="1:24" x14ac:dyDescent="0.3">
      <c r="A883" s="5" t="str">
        <f>'Cleaned Data'!A883</f>
        <v>CLN-000436</v>
      </c>
      <c r="B883" s="4">
        <f>'Cleaned Data'!B883</f>
        <v>46273</v>
      </c>
      <c r="C883" s="6">
        <f t="shared" si="91"/>
        <v>8</v>
      </c>
      <c r="D883" s="6">
        <f t="shared" si="92"/>
        <v>9</v>
      </c>
      <c r="E883" s="6">
        <f t="shared" si="93"/>
        <v>2026</v>
      </c>
      <c r="F883" s="5" t="str">
        <f t="shared" si="94"/>
        <v>Clinic</v>
      </c>
      <c r="G883" s="5" t="str">
        <f>'Cleaned Data'!C883</f>
        <v>Clinic - General Consultation</v>
      </c>
      <c r="H883" s="5" t="str">
        <f t="shared" si="95"/>
        <v xml:space="preserve"> General Consultation</v>
      </c>
      <c r="I883" s="5" t="str">
        <f t="shared" si="96"/>
        <v>Sebokeng</v>
      </c>
      <c r="J883" s="5" t="str">
        <f>'Cleaned Data'!D883</f>
        <v>Sebokeng Sassa Office</v>
      </c>
      <c r="K883" s="5" t="str">
        <f>'Cleaned Data'!E883</f>
        <v>Refilwe Mokoena</v>
      </c>
      <c r="L883" s="6" t="str">
        <f>'Cleaned Data'!F883</f>
        <v>None</v>
      </c>
      <c r="M883" s="4">
        <f>'Cleaned Data'!G883</f>
        <v>35050</v>
      </c>
      <c r="N883" s="5" t="str">
        <f>'Cleaned Data'!H883</f>
        <v>None</v>
      </c>
      <c r="O883" s="8" t="str">
        <f>'Cleaned Data'!I883</f>
        <v>None</v>
      </c>
      <c r="P883" s="5" t="str">
        <f>'Cleaned Data'!J883</f>
        <v>Ward 7</v>
      </c>
      <c r="Q883" s="5" t="str">
        <f t="shared" si="97"/>
        <v>Formal Settlement</v>
      </c>
      <c r="R883" s="5" t="str">
        <f>'Cleaned Data'!K883</f>
        <v>None</v>
      </c>
      <c r="S883" s="5" t="str">
        <f>'Cleaned Data'!L883</f>
        <v>Approved</v>
      </c>
      <c r="T883" s="5" t="str">
        <f>'Cleaned Data'!M883</f>
        <v>Awaiting Documents</v>
      </c>
      <c r="U883" s="5" t="str">
        <f>'Cleaned Data'!N883</f>
        <v>Q148</v>
      </c>
      <c r="V883" s="5" t="str">
        <f>'Cleaned Data'!O883</f>
        <v>Zanele Radebe</v>
      </c>
      <c r="W883" s="4" t="str">
        <f>'Cleaned Data'!P883</f>
        <v>None</v>
      </c>
      <c r="X883" s="5" t="str">
        <f>'Cleaned Data'!Q883</f>
        <v>None</v>
      </c>
    </row>
    <row r="884" spans="1:24" x14ac:dyDescent="0.3">
      <c r="A884" s="5" t="str">
        <f>'Cleaned Data'!A884</f>
        <v>None</v>
      </c>
      <c r="B884" s="4" t="str">
        <f>'Cleaned Data'!B884</f>
        <v>None</v>
      </c>
      <c r="C884" s="6" t="str">
        <f t="shared" si="91"/>
        <v>None</v>
      </c>
      <c r="D884" s="6" t="str">
        <f t="shared" si="92"/>
        <v>None</v>
      </c>
      <c r="E884" s="6" t="str">
        <f t="shared" si="93"/>
        <v>None</v>
      </c>
      <c r="F884" s="5" t="str">
        <f t="shared" si="94"/>
        <v>None</v>
      </c>
      <c r="G884" s="5" t="str">
        <f>'Cleaned Data'!C884</f>
        <v>None</v>
      </c>
      <c r="H884" s="5" t="str">
        <f t="shared" si="95"/>
        <v>None</v>
      </c>
      <c r="I884" s="5" t="str">
        <f t="shared" si="96"/>
        <v>None</v>
      </c>
      <c r="J884" s="5" t="str">
        <f>'Cleaned Data'!D884</f>
        <v>None</v>
      </c>
      <c r="K884" s="5" t="str">
        <f>'Cleaned Data'!E884</f>
        <v>None</v>
      </c>
      <c r="L884" s="6" t="str">
        <f>'Cleaned Data'!F884</f>
        <v>None</v>
      </c>
      <c r="M884" s="4" t="str">
        <f>'Cleaned Data'!G884</f>
        <v>None</v>
      </c>
      <c r="N884" s="5" t="str">
        <f>'Cleaned Data'!H884</f>
        <v>None</v>
      </c>
      <c r="O884" s="8" t="str">
        <f>'Cleaned Data'!I884</f>
        <v>None</v>
      </c>
      <c r="P884" s="5" t="str">
        <f>'Cleaned Data'!J884</f>
        <v>None</v>
      </c>
      <c r="Q884" s="5" t="str">
        <f t="shared" si="97"/>
        <v>Formal Settlement</v>
      </c>
      <c r="R884" s="5" t="str">
        <f>'Cleaned Data'!K884</f>
        <v>None</v>
      </c>
      <c r="S884" s="5" t="str">
        <f>'Cleaned Data'!L884</f>
        <v>None</v>
      </c>
      <c r="T884" s="5" t="str">
        <f>'Cleaned Data'!M884</f>
        <v>None</v>
      </c>
      <c r="U884" s="5" t="str">
        <f>'Cleaned Data'!N884</f>
        <v>None</v>
      </c>
      <c r="V884" s="5" t="str">
        <f>'Cleaned Data'!O884</f>
        <v>None</v>
      </c>
      <c r="W884" s="4" t="str">
        <f>'Cleaned Data'!P884</f>
        <v>None</v>
      </c>
      <c r="X884" s="5" t="str">
        <f>'Cleaned Data'!Q884</f>
        <v>None</v>
      </c>
    </row>
    <row r="885" spans="1:24" x14ac:dyDescent="0.3">
      <c r="A885" s="5" t="str">
        <f>'Cleaned Data'!A885</f>
        <v>CLN-000626</v>
      </c>
      <c r="B885" s="4">
        <f>'Cleaned Data'!B885</f>
        <v>46220</v>
      </c>
      <c r="C885" s="6">
        <f t="shared" si="91"/>
        <v>17</v>
      </c>
      <c r="D885" s="6">
        <f t="shared" si="92"/>
        <v>7</v>
      </c>
      <c r="E885" s="6">
        <f t="shared" si="93"/>
        <v>2026</v>
      </c>
      <c r="F885" s="5" t="str">
        <f t="shared" si="94"/>
        <v>Clinic</v>
      </c>
      <c r="G885" s="5" t="str">
        <f>'Cleaned Data'!C885</f>
        <v>Clinic - Chronic Medication Collection</v>
      </c>
      <c r="H885" s="5" t="str">
        <f t="shared" si="95"/>
        <v xml:space="preserve"> Chronic Medication Collection</v>
      </c>
      <c r="I885" s="5" t="str">
        <f t="shared" si="96"/>
        <v>Sasolburg</v>
      </c>
      <c r="J885" s="5" t="str">
        <f>'Cleaned Data'!D885</f>
        <v>Sasolburg Home Affairs</v>
      </c>
      <c r="K885" s="5" t="str">
        <f>'Cleaned Data'!E885</f>
        <v>Willem Mokgadi</v>
      </c>
      <c r="L885" s="6">
        <f>'Cleaned Data'!F885</f>
        <v>5100000000000</v>
      </c>
      <c r="M885" s="4">
        <f>'Cleaned Data'!G885</f>
        <v>18659</v>
      </c>
      <c r="N885" s="5" t="str">
        <f>'Cleaned Data'!H885</f>
        <v>Male</v>
      </c>
      <c r="O885" s="8" t="str">
        <f>'Cleaned Data'!I885</f>
        <v>None</v>
      </c>
      <c r="P885" s="5" t="str">
        <f>'Cleaned Data'!J885</f>
        <v>Ward 23</v>
      </c>
      <c r="Q885" s="5" t="str">
        <f t="shared" si="97"/>
        <v>Formal Settlement</v>
      </c>
      <c r="R885" s="5" t="str">
        <f>'Cleaned Data'!K885</f>
        <v>None</v>
      </c>
      <c r="S885" s="5" t="str">
        <f>'Cleaned Data'!L885</f>
        <v>Complete</v>
      </c>
      <c r="T885" s="5" t="str">
        <f>'Cleaned Data'!M885</f>
        <v>Captured</v>
      </c>
      <c r="U885" s="5" t="str">
        <f>'Cleaned Data'!N885</f>
        <v>None</v>
      </c>
      <c r="V885" s="5" t="str">
        <f>'Cleaned Data'!O885</f>
        <v>Andries Sithole</v>
      </c>
      <c r="W885" s="4" t="str">
        <f>'Cleaned Data'!P885</f>
        <v>None</v>
      </c>
      <c r="X885" s="5" t="str">
        <f>'Cleaned Data'!Q885</f>
        <v>Applicant Did Not Bring Required Supporting Documents</v>
      </c>
    </row>
    <row r="886" spans="1:24" x14ac:dyDescent="0.3">
      <c r="A886" s="5" t="str">
        <f>'Cleaned Data'!A886</f>
        <v>CLN-000641</v>
      </c>
      <c r="B886" s="4">
        <f>'Cleaned Data'!B886</f>
        <v>46210</v>
      </c>
      <c r="C886" s="6">
        <f t="shared" si="91"/>
        <v>7</v>
      </c>
      <c r="D886" s="6">
        <f t="shared" si="92"/>
        <v>7</v>
      </c>
      <c r="E886" s="6">
        <f t="shared" si="93"/>
        <v>2026</v>
      </c>
      <c r="F886" s="5" t="str">
        <f t="shared" si="94"/>
        <v>Clinic</v>
      </c>
      <c r="G886" s="5" t="str">
        <f>'Cleaned Data'!C886</f>
        <v>Clinic - Chronic Medication Collection</v>
      </c>
      <c r="H886" s="5" t="str">
        <f t="shared" si="95"/>
        <v xml:space="preserve"> Chronic Medication Collection</v>
      </c>
      <c r="I886" s="5" t="str">
        <f t="shared" si="96"/>
        <v>Sasolburg</v>
      </c>
      <c r="J886" s="5" t="str">
        <f>'Cleaned Data'!D886</f>
        <v>Sasolburg Home Affairs</v>
      </c>
      <c r="K886" s="5" t="str">
        <f>'Cleaned Data'!E886</f>
        <v>Sipho Fourie</v>
      </c>
      <c r="L886" s="6">
        <f>'Cleaned Data'!F886</f>
        <v>404000000000</v>
      </c>
      <c r="M886" s="4">
        <f>'Cleaned Data'!G886</f>
        <v>38080</v>
      </c>
      <c r="N886" s="5" t="str">
        <f>'Cleaned Data'!H886</f>
        <v>Female</v>
      </c>
      <c r="O886" s="8" t="str">
        <f>'Cleaned Data'!I886</f>
        <v>077 109 6659</v>
      </c>
      <c r="P886" s="5" t="str">
        <f>'Cleaned Data'!J886</f>
        <v>Ward 14</v>
      </c>
      <c r="Q886" s="5" t="str">
        <f t="shared" si="97"/>
        <v>Formal Settlement</v>
      </c>
      <c r="R886" s="5" t="str">
        <f>'Cleaned Data'!K886</f>
        <v>None</v>
      </c>
      <c r="S886" s="5" t="str">
        <f>'Cleaned Data'!L886</f>
        <v>Incomplete - Missing Proof Of Residence</v>
      </c>
      <c r="T886" s="5" t="str">
        <f>'Cleaned Data'!M886</f>
        <v>Captured</v>
      </c>
      <c r="U886" s="5" t="str">
        <f>'Cleaned Data'!N886</f>
        <v>Q020</v>
      </c>
      <c r="V886" s="5" t="str">
        <f>'Cleaned Data'!O886</f>
        <v>Werner Khumalo</v>
      </c>
      <c r="W886" s="4">
        <f>'Cleaned Data'!P886</f>
        <v>46233</v>
      </c>
      <c r="X886" s="5" t="str">
        <f>'Cleaned Data'!Q886</f>
        <v>Follow-Up Call Required To Confirm Banking Details</v>
      </c>
    </row>
    <row r="887" spans="1:24" x14ac:dyDescent="0.3">
      <c r="A887" s="5" t="str">
        <f>'Cleaned Data'!A887</f>
        <v>SASSA-000234</v>
      </c>
      <c r="B887" s="4">
        <f>'Cleaned Data'!B887</f>
        <v>46113</v>
      </c>
      <c r="C887" s="6">
        <f t="shared" si="91"/>
        <v>1</v>
      </c>
      <c r="D887" s="6">
        <f t="shared" si="92"/>
        <v>4</v>
      </c>
      <c r="E887" s="6">
        <f t="shared" si="93"/>
        <v>2026</v>
      </c>
      <c r="F887" s="5" t="str">
        <f t="shared" si="94"/>
        <v>SASSA</v>
      </c>
      <c r="G887" s="5" t="str">
        <f>'Cleaned Data'!C887</f>
        <v>SASSA - Grant Application</v>
      </c>
      <c r="H887" s="5" t="str">
        <f t="shared" si="95"/>
        <v xml:space="preserve"> Grant Application</v>
      </c>
      <c r="I887" s="5" t="str">
        <f t="shared" si="96"/>
        <v>Sebokeng</v>
      </c>
      <c r="J887" s="5" t="str">
        <f>'Cleaned Data'!D887</f>
        <v>Sebokeng Sassa Office</v>
      </c>
      <c r="K887" s="5" t="str">
        <f>'Cleaned Data'!E887</f>
        <v>Elizabeth Pretorius</v>
      </c>
      <c r="L887" s="6">
        <f>'Cleaned Data'!F887</f>
        <v>10208544084</v>
      </c>
      <c r="M887" s="4">
        <f>'Cleaned Data'!G887</f>
        <v>36819</v>
      </c>
      <c r="N887" s="5" t="str">
        <f>'Cleaned Data'!H887</f>
        <v>Male</v>
      </c>
      <c r="O887" s="8" t="str">
        <f>'Cleaned Data'!I887</f>
        <v>060 514 1872</v>
      </c>
      <c r="P887" s="5" t="str">
        <f>'Cleaned Data'!J887</f>
        <v>Ward 4</v>
      </c>
      <c r="Q887" s="5" t="str">
        <f t="shared" si="97"/>
        <v>Formal Settlement</v>
      </c>
      <c r="R887" s="5" t="str">
        <f>'Cleaned Data'!K887</f>
        <v>Foster Child Grant</v>
      </c>
      <c r="S887" s="5" t="str">
        <f>'Cleaned Data'!L887</f>
        <v>Incomplete - Missing Proof Of Residence</v>
      </c>
      <c r="T887" s="5" t="str">
        <f>'Cleaned Data'!M887</f>
        <v>Awaiting Documents</v>
      </c>
      <c r="U887" s="5" t="str">
        <f>'Cleaned Data'!N887</f>
        <v>Q034</v>
      </c>
      <c r="V887" s="5" t="str">
        <f>'Cleaned Data'!O887</f>
        <v>Lerato Sithole</v>
      </c>
      <c r="W887" s="4">
        <f>'Cleaned Data'!P887</f>
        <v>46141</v>
      </c>
      <c r="X887" s="5" t="str">
        <f>'Cleaned Data'!Q887</f>
        <v>Grant Payment Query - Referred To Sassa Call Centre</v>
      </c>
    </row>
    <row r="888" spans="1:24" x14ac:dyDescent="0.3">
      <c r="A888" s="5" t="str">
        <f>'Cleaned Data'!A888</f>
        <v>DHA-000021</v>
      </c>
      <c r="B888" s="4">
        <f>'Cleaned Data'!B888</f>
        <v>46197</v>
      </c>
      <c r="C888" s="6">
        <f t="shared" si="91"/>
        <v>24</v>
      </c>
      <c r="D888" s="6">
        <f t="shared" si="92"/>
        <v>6</v>
      </c>
      <c r="E888" s="6">
        <f t="shared" si="93"/>
        <v>2026</v>
      </c>
      <c r="F888" s="5" t="str">
        <f t="shared" si="94"/>
        <v>Home Affairs</v>
      </c>
      <c r="G888" s="5" t="str">
        <f>'Cleaned Data'!C888</f>
        <v>Home Affairs - ID Application</v>
      </c>
      <c r="H888" s="5" t="str">
        <f t="shared" si="95"/>
        <v xml:space="preserve"> ID Application</v>
      </c>
      <c r="I888" s="5" t="str">
        <f t="shared" si="96"/>
        <v>Sharpeville</v>
      </c>
      <c r="J888" s="5" t="str">
        <f>'Cleaned Data'!D888</f>
        <v>Sharpeville Clinic</v>
      </c>
      <c r="K888" s="5" t="str">
        <f>'Cleaned Data'!E888</f>
        <v>Sipho Pretorius</v>
      </c>
      <c r="L888" s="6">
        <f>'Cleaned Data'!F888</f>
        <v>7910000000000</v>
      </c>
      <c r="M888" s="4">
        <f>'Cleaned Data'!G888</f>
        <v>29046</v>
      </c>
      <c r="N888" s="5" t="str">
        <f>'Cleaned Data'!H888</f>
        <v>None</v>
      </c>
      <c r="O888" s="8" t="str">
        <f>'Cleaned Data'!I888</f>
        <v>083 219 2626</v>
      </c>
      <c r="P888" s="5" t="str">
        <f>'Cleaned Data'!J888</f>
        <v>Ward 5</v>
      </c>
      <c r="Q888" s="5" t="str">
        <f t="shared" si="97"/>
        <v>Formal Settlement</v>
      </c>
      <c r="R888" s="5" t="str">
        <f>'Cleaned Data'!K888</f>
        <v>None</v>
      </c>
      <c r="S888" s="5" t="str">
        <f>'Cleaned Data'!L888</f>
        <v>None</v>
      </c>
      <c r="T888" s="5" t="str">
        <f>'Cleaned Data'!M888</f>
        <v>Pending</v>
      </c>
      <c r="U888" s="5" t="str">
        <f>'Cleaned Data'!N888</f>
        <v>Q197</v>
      </c>
      <c r="V888" s="5" t="str">
        <f>'Cleaned Data'!O888</f>
        <v>Chris Radebe</v>
      </c>
      <c r="W888" s="4" t="str">
        <f>'Cleaned Data'!P888</f>
        <v>None</v>
      </c>
      <c r="X888" s="5" t="str">
        <f>'Cleaned Data'!Q888</f>
        <v>Interpreter Required - Assisted In Sesotho</v>
      </c>
    </row>
    <row r="889" spans="1:24" x14ac:dyDescent="0.3">
      <c r="A889" s="5" t="str">
        <f>'Cleaned Data'!A889</f>
        <v>SASSA-000969</v>
      </c>
      <c r="B889" s="4">
        <f>'Cleaned Data'!B889</f>
        <v>46207</v>
      </c>
      <c r="C889" s="6">
        <f t="shared" si="91"/>
        <v>4</v>
      </c>
      <c r="D889" s="6">
        <f t="shared" si="92"/>
        <v>7</v>
      </c>
      <c r="E889" s="6">
        <f t="shared" si="93"/>
        <v>2026</v>
      </c>
      <c r="F889" s="5" t="str">
        <f t="shared" si="94"/>
        <v>SASSA</v>
      </c>
      <c r="G889" s="5" t="str">
        <f>'Cleaned Data'!C889</f>
        <v>SASSA - Grant Application</v>
      </c>
      <c r="H889" s="5" t="str">
        <f t="shared" si="95"/>
        <v xml:space="preserve"> Grant Application</v>
      </c>
      <c r="I889" s="5" t="str">
        <f t="shared" si="96"/>
        <v>Sebokeng</v>
      </c>
      <c r="J889" s="5" t="str">
        <f>'Cleaned Data'!D889</f>
        <v>Sebokeng Sassa Office</v>
      </c>
      <c r="K889" s="5" t="str">
        <f>'Cleaned Data'!E889</f>
        <v>Elizabeth Mahlangu</v>
      </c>
      <c r="L889" s="6">
        <f>'Cleaned Data'!F889</f>
        <v>7100000000000</v>
      </c>
      <c r="M889" s="4">
        <f>'Cleaned Data'!G889</f>
        <v>25984</v>
      </c>
      <c r="N889" s="5" t="str">
        <f>'Cleaned Data'!H889</f>
        <v>Female</v>
      </c>
      <c r="O889" s="8" t="str">
        <f>'Cleaned Data'!I889</f>
        <v>None</v>
      </c>
      <c r="P889" s="5" t="str">
        <f>'Cleaned Data'!J889</f>
        <v>Ward 1</v>
      </c>
      <c r="Q889" s="5" t="str">
        <f t="shared" si="97"/>
        <v>Formal Settlement</v>
      </c>
      <c r="R889" s="5" t="str">
        <f>'Cleaned Data'!K889</f>
        <v>Child Support Grant</v>
      </c>
      <c r="S889" s="5" t="str">
        <f>'Cleaned Data'!L889</f>
        <v>Complete</v>
      </c>
      <c r="T889" s="5" t="str">
        <f>'Cleaned Data'!M889</f>
        <v>Pending</v>
      </c>
      <c r="U889" s="5" t="str">
        <f>'Cleaned Data'!N889</f>
        <v>Q292</v>
      </c>
      <c r="V889" s="5" t="str">
        <f>'Cleaned Data'!O889</f>
        <v>Chris Radebe</v>
      </c>
      <c r="W889" s="4" t="str">
        <f>'Cleaned Data'!P889</f>
        <v>None</v>
      </c>
      <c r="X889" s="5" t="str">
        <f>'Cleaned Data'!Q889</f>
        <v>Follow-Up Call Required To Confirm Banking Details</v>
      </c>
    </row>
    <row r="890" spans="1:24" x14ac:dyDescent="0.3">
      <c r="A890" s="5" t="str">
        <f>'Cleaned Data'!A890</f>
        <v>DHA-000770</v>
      </c>
      <c r="B890" s="4">
        <f>'Cleaned Data'!B890</f>
        <v>45881</v>
      </c>
      <c r="C890" s="6">
        <f t="shared" si="91"/>
        <v>12</v>
      </c>
      <c r="D890" s="6">
        <f t="shared" si="92"/>
        <v>8</v>
      </c>
      <c r="E890" s="6">
        <f t="shared" si="93"/>
        <v>2025</v>
      </c>
      <c r="F890" s="5" t="str">
        <f t="shared" si="94"/>
        <v>Home Affairs</v>
      </c>
      <c r="G890" s="5" t="str">
        <f>'Cleaned Data'!C890</f>
        <v>Home Affairs - Passport Application</v>
      </c>
      <c r="H890" s="5" t="str">
        <f t="shared" si="95"/>
        <v xml:space="preserve"> Passport Application</v>
      </c>
      <c r="I890" s="5" t="str">
        <f t="shared" si="96"/>
        <v>Sasolburg</v>
      </c>
      <c r="J890" s="5" t="str">
        <f>'Cleaned Data'!D890</f>
        <v>Sasolburg Home Affairs</v>
      </c>
      <c r="K890" s="5" t="str">
        <f>'Cleaned Data'!E890</f>
        <v>Thabo Sithole</v>
      </c>
      <c r="L890" s="6">
        <f>'Cleaned Data'!F890</f>
        <v>6900000000000</v>
      </c>
      <c r="M890" s="4">
        <f>'Cleaned Data'!G890</f>
        <v>25358</v>
      </c>
      <c r="N890" s="5" t="str">
        <f>'Cleaned Data'!H890</f>
        <v>Female</v>
      </c>
      <c r="O890" s="8" t="str">
        <f>'Cleaned Data'!I890</f>
        <v>084 861 9800</v>
      </c>
      <c r="P890" s="5" t="str">
        <f>'Cleaned Data'!J890</f>
        <v>Ward 9</v>
      </c>
      <c r="Q890" s="5" t="str">
        <f t="shared" si="97"/>
        <v>Formal Settlement</v>
      </c>
      <c r="R890" s="5" t="str">
        <f>'Cleaned Data'!K890</f>
        <v>None</v>
      </c>
      <c r="S890" s="5" t="str">
        <f>'Cleaned Data'!L890</f>
        <v>None</v>
      </c>
      <c r="T890" s="5" t="str">
        <f>'Cleaned Data'!M890</f>
        <v>Closed</v>
      </c>
      <c r="U890" s="5" t="str">
        <f>'Cleaned Data'!N890</f>
        <v>None</v>
      </c>
      <c r="V890" s="5" t="str">
        <f>'Cleaned Data'!O890</f>
        <v>Chris Swart</v>
      </c>
      <c r="W890" s="4" t="str">
        <f>'Cleaned Data'!P890</f>
        <v>None</v>
      </c>
      <c r="X890" s="5" t="str">
        <f>'Cleaned Data'!Q890</f>
        <v>Incorrect ID Number Provided Initially, Corrected</v>
      </c>
    </row>
    <row r="891" spans="1:24" x14ac:dyDescent="0.3">
      <c r="A891" s="5" t="str">
        <f>'Cleaned Data'!A891</f>
        <v>DHA-000997</v>
      </c>
      <c r="B891" s="4">
        <f>'Cleaned Data'!B891</f>
        <v>46006</v>
      </c>
      <c r="C891" s="6">
        <f t="shared" si="91"/>
        <v>15</v>
      </c>
      <c r="D891" s="6">
        <f t="shared" si="92"/>
        <v>12</v>
      </c>
      <c r="E891" s="6">
        <f t="shared" si="93"/>
        <v>2025</v>
      </c>
      <c r="F891" s="5" t="str">
        <f t="shared" si="94"/>
        <v>Home Affairs</v>
      </c>
      <c r="G891" s="5" t="str">
        <f>'Cleaned Data'!C891</f>
        <v>Home Affairs - ID Application</v>
      </c>
      <c r="H891" s="5" t="str">
        <f t="shared" si="95"/>
        <v xml:space="preserve"> ID Application</v>
      </c>
      <c r="I891" s="5" t="str">
        <f t="shared" si="96"/>
        <v>Sharpeville</v>
      </c>
      <c r="J891" s="5" t="str">
        <f>'Cleaned Data'!D891</f>
        <v>Sharpeville Clinic</v>
      </c>
      <c r="K891" s="5" t="str">
        <f>'Cleaned Data'!E891</f>
        <v>Marie Molefe</v>
      </c>
      <c r="L891" s="6">
        <f>'Cleaned Data'!F891</f>
        <v>408000000000</v>
      </c>
      <c r="M891" s="4">
        <f>'Cleaned Data'!G891</f>
        <v>38208</v>
      </c>
      <c r="N891" s="5" t="str">
        <f>'Cleaned Data'!H891</f>
        <v>Male</v>
      </c>
      <c r="O891" s="8" t="str">
        <f>'Cleaned Data'!I891</f>
        <v>066 891 9291</v>
      </c>
      <c r="P891" s="5" t="str">
        <f>'Cleaned Data'!J891</f>
        <v>Ward 24</v>
      </c>
      <c r="Q891" s="5" t="str">
        <f t="shared" si="97"/>
        <v>Formal Settlement</v>
      </c>
      <c r="R891" s="5" t="str">
        <f>'Cleaned Data'!K891</f>
        <v>None</v>
      </c>
      <c r="S891" s="5" t="str">
        <f>'Cleaned Data'!L891</f>
        <v>Rejected</v>
      </c>
      <c r="T891" s="5" t="str">
        <f>'Cleaned Data'!M891</f>
        <v>Closed</v>
      </c>
      <c r="U891" s="5" t="str">
        <f>'Cleaned Data'!N891</f>
        <v>Q134</v>
      </c>
      <c r="V891" s="5" t="str">
        <f>'Cleaned Data'!O891</f>
        <v>Lerato Mahlangu</v>
      </c>
      <c r="W891" s="4" t="str">
        <f>'Cleaned Data'!P891</f>
        <v>None</v>
      </c>
      <c r="X891" s="5" t="str">
        <f>'Cleaned Data'!Q891</f>
        <v>Client To Return With Proof Of Residence</v>
      </c>
    </row>
    <row r="892" spans="1:24" x14ac:dyDescent="0.3">
      <c r="A892" s="5" t="str">
        <f>'Cleaned Data'!A892</f>
        <v>DHA-000804</v>
      </c>
      <c r="B892" s="4">
        <f>'Cleaned Data'!B892</f>
        <v>46162</v>
      </c>
      <c r="C892" s="6">
        <f t="shared" si="91"/>
        <v>20</v>
      </c>
      <c r="D892" s="6">
        <f t="shared" si="92"/>
        <v>5</v>
      </c>
      <c r="E892" s="6">
        <f t="shared" si="93"/>
        <v>2026</v>
      </c>
      <c r="F892" s="5" t="str">
        <f t="shared" si="94"/>
        <v>Home Affairs</v>
      </c>
      <c r="G892" s="5" t="str">
        <f>'Cleaned Data'!C892</f>
        <v>Home Affairs - Birth Certificate</v>
      </c>
      <c r="H892" s="5" t="str">
        <f t="shared" si="95"/>
        <v xml:space="preserve"> Birth Certificate</v>
      </c>
      <c r="I892" s="5" t="str">
        <f t="shared" si="96"/>
        <v>Boipatong</v>
      </c>
      <c r="J892" s="5" t="str">
        <f>'Cleaned Data'!D892</f>
        <v>Boipatong Clinic</v>
      </c>
      <c r="K892" s="5" t="str">
        <f>'Cleaned Data'!E892</f>
        <v>Marie Kruger</v>
      </c>
      <c r="L892" s="6">
        <f>'Cleaned Data'!F892</f>
        <v>701000000000</v>
      </c>
      <c r="M892" s="4">
        <f>'Cleaned Data'!G892</f>
        <v>39083</v>
      </c>
      <c r="N892" s="5" t="str">
        <f>'Cleaned Data'!H892</f>
        <v>Female</v>
      </c>
      <c r="O892" s="8" t="str">
        <f>'Cleaned Data'!I892</f>
        <v>071 579 2091</v>
      </c>
      <c r="P892" s="5" t="str">
        <f>'Cleaned Data'!J892</f>
        <v>Ward 22</v>
      </c>
      <c r="Q892" s="5" t="str">
        <f t="shared" si="97"/>
        <v>Formal Settlement</v>
      </c>
      <c r="R892" s="5" t="str">
        <f>'Cleaned Data'!K892</f>
        <v>None</v>
      </c>
      <c r="S892" s="5" t="str">
        <f>'Cleaned Data'!L892</f>
        <v>Rejected</v>
      </c>
      <c r="T892" s="5" t="str">
        <f>'Cleaned Data'!M892</f>
        <v>Captured</v>
      </c>
      <c r="U892" s="5" t="str">
        <f>'Cleaned Data'!N892</f>
        <v>Q199</v>
      </c>
      <c r="V892" s="5" t="str">
        <f>'Cleaned Data'!O892</f>
        <v>Marius Nel</v>
      </c>
      <c r="W892" s="4" t="str">
        <f>'Cleaned Data'!P892</f>
        <v>None</v>
      </c>
      <c r="X892" s="5" t="str">
        <f>'Cleaned Data'!Q892</f>
        <v>Biometric Capture Failed, Rescheduled</v>
      </c>
    </row>
    <row r="893" spans="1:24" x14ac:dyDescent="0.3">
      <c r="A893" s="5" t="str">
        <f>'Cleaned Data'!A893</f>
        <v>DHA-000883</v>
      </c>
      <c r="B893" s="4">
        <f>'Cleaned Data'!B893</f>
        <v>46016</v>
      </c>
      <c r="C893" s="6">
        <f t="shared" si="91"/>
        <v>25</v>
      </c>
      <c r="D893" s="6">
        <f t="shared" si="92"/>
        <v>12</v>
      </c>
      <c r="E893" s="6">
        <f t="shared" si="93"/>
        <v>2025</v>
      </c>
      <c r="F893" s="5" t="str">
        <f t="shared" si="94"/>
        <v>Home Affairs</v>
      </c>
      <c r="G893" s="5" t="str">
        <f>'Cleaned Data'!C893</f>
        <v>Home Affairs - Birth Certificate</v>
      </c>
      <c r="H893" s="5" t="str">
        <f t="shared" si="95"/>
        <v xml:space="preserve"> Birth Certificate</v>
      </c>
      <c r="I893" s="5" t="str">
        <f t="shared" si="96"/>
        <v>Evaton</v>
      </c>
      <c r="J893" s="5" t="str">
        <f>'Cleaned Data'!D893</f>
        <v>Evaton Sassa Office</v>
      </c>
      <c r="K893" s="5" t="str">
        <f>'Cleaned Data'!E893</f>
        <v>Kagiso Mokoena</v>
      </c>
      <c r="L893" s="6">
        <f>'Cleaned Data'!F893</f>
        <v>7310000000000</v>
      </c>
      <c r="M893" s="4" t="str">
        <f>'Cleaned Data'!G893</f>
        <v>None</v>
      </c>
      <c r="N893" s="5" t="str">
        <f>'Cleaned Data'!H893</f>
        <v>Male</v>
      </c>
      <c r="O893" s="8" t="str">
        <f>'Cleaned Data'!I893</f>
        <v>062 631 0031</v>
      </c>
      <c r="P893" s="5" t="str">
        <f>'Cleaned Data'!J893</f>
        <v>Ward 17</v>
      </c>
      <c r="Q893" s="5" t="str">
        <f t="shared" si="97"/>
        <v>Formal Settlement</v>
      </c>
      <c r="R893" s="5" t="str">
        <f>'Cleaned Data'!K893</f>
        <v>None</v>
      </c>
      <c r="S893" s="5" t="str">
        <f>'Cleaned Data'!L893</f>
        <v>Approved</v>
      </c>
      <c r="T893" s="5" t="str">
        <f>'Cleaned Data'!M893</f>
        <v>Captured</v>
      </c>
      <c r="U893" s="5" t="str">
        <f>'Cleaned Data'!N893</f>
        <v>Q120</v>
      </c>
      <c r="V893" s="5" t="str">
        <f>'Cleaned Data'!O893</f>
        <v>Deon Radebe</v>
      </c>
      <c r="W893" s="4" t="str">
        <f>'Cleaned Data'!P893</f>
        <v>None</v>
      </c>
      <c r="X893" s="5" t="str">
        <f>'Cleaned Data'!Q893</f>
        <v>Interpreter Required - Assisted In Sesotho</v>
      </c>
    </row>
    <row r="894" spans="1:24" x14ac:dyDescent="0.3">
      <c r="A894" s="5" t="str">
        <f>'Cleaned Data'!A894</f>
        <v>DHA-000610</v>
      </c>
      <c r="B894" s="4">
        <f>'Cleaned Data'!B894</f>
        <v>46019</v>
      </c>
      <c r="C894" s="6">
        <f t="shared" si="91"/>
        <v>28</v>
      </c>
      <c r="D894" s="6">
        <f t="shared" si="92"/>
        <v>12</v>
      </c>
      <c r="E894" s="6">
        <f t="shared" si="93"/>
        <v>2025</v>
      </c>
      <c r="F894" s="5" t="str">
        <f t="shared" si="94"/>
        <v>Home Affairs</v>
      </c>
      <c r="G894" s="5" t="str">
        <f>'Cleaned Data'!C894</f>
        <v>Home Affairs - ID Application</v>
      </c>
      <c r="H894" s="5" t="str">
        <f t="shared" si="95"/>
        <v xml:space="preserve"> ID Application</v>
      </c>
      <c r="I894" s="5" t="str">
        <f t="shared" si="96"/>
        <v>Sasolburg</v>
      </c>
      <c r="J894" s="5" t="str">
        <f>'Cleaned Data'!D894</f>
        <v>Sasolburg Home Affairs</v>
      </c>
      <c r="K894" s="5" t="str">
        <f>'Cleaned Data'!E894</f>
        <v>Elizabeth Ndlovu</v>
      </c>
      <c r="L894" s="6">
        <f>'Cleaned Data'!F894</f>
        <v>6700000000000</v>
      </c>
      <c r="M894" s="4">
        <f>'Cleaned Data'!G894</f>
        <v>24497</v>
      </c>
      <c r="N894" s="5" t="str">
        <f>'Cleaned Data'!H894</f>
        <v>Male</v>
      </c>
      <c r="O894" s="8" t="str">
        <f>'Cleaned Data'!I894</f>
        <v>064 921 0306</v>
      </c>
      <c r="P894" s="5" t="str">
        <f>'Cleaned Data'!J894</f>
        <v>Ward 12</v>
      </c>
      <c r="Q894" s="5" t="str">
        <f t="shared" si="97"/>
        <v>Formal Settlement</v>
      </c>
      <c r="R894" s="5" t="str">
        <f>'Cleaned Data'!K894</f>
        <v>None</v>
      </c>
      <c r="S894" s="5" t="str">
        <f>'Cleaned Data'!L894</f>
        <v>Incomplete - Missing ID Copy</v>
      </c>
      <c r="T894" s="5" t="str">
        <f>'Cleaned Data'!M894</f>
        <v>Resolved</v>
      </c>
      <c r="U894" s="5" t="str">
        <f>'Cleaned Data'!N894</f>
        <v>Q252</v>
      </c>
      <c r="V894" s="5" t="str">
        <f>'Cleaned Data'!O894</f>
        <v>Zanele Sithole</v>
      </c>
      <c r="W894" s="4">
        <f>'Cleaned Data'!P894</f>
        <v>46039</v>
      </c>
      <c r="X894" s="5" t="str">
        <f>'Cleaned Data'!Q894</f>
        <v>System Offline - Captured Manually, Will Upload Later</v>
      </c>
    </row>
    <row r="895" spans="1:24" x14ac:dyDescent="0.3">
      <c r="A895" s="5" t="str">
        <f>'Cleaned Data'!A895</f>
        <v>SASSA-000590</v>
      </c>
      <c r="B895" s="4">
        <f>'Cleaned Data'!B895</f>
        <v>46151</v>
      </c>
      <c r="C895" s="6">
        <f t="shared" si="91"/>
        <v>9</v>
      </c>
      <c r="D895" s="6">
        <f t="shared" si="92"/>
        <v>5</v>
      </c>
      <c r="E895" s="6">
        <f t="shared" si="93"/>
        <v>2026</v>
      </c>
      <c r="F895" s="5" t="str">
        <f t="shared" si="94"/>
        <v>SASSA</v>
      </c>
      <c r="G895" s="5" t="str">
        <f>'Cleaned Data'!C895</f>
        <v>SASSA - Grant Status Enquiry</v>
      </c>
      <c r="H895" s="5" t="str">
        <f t="shared" si="95"/>
        <v xml:space="preserve"> Grant Status Enquiry</v>
      </c>
      <c r="I895" s="5" t="str">
        <f t="shared" si="96"/>
        <v>Vanderbijlpark</v>
      </c>
      <c r="J895" s="5" t="str">
        <f>'Cleaned Data'!D895</f>
        <v>Vanderbijlpark Home Affairs</v>
      </c>
      <c r="K895" s="5" t="str">
        <f>'Cleaned Data'!E895</f>
        <v>Sipho Botha</v>
      </c>
      <c r="L895" s="6">
        <f>'Cleaned Data'!F895</f>
        <v>9510000000000</v>
      </c>
      <c r="M895" s="4">
        <f>'Cleaned Data'!G895</f>
        <v>34899</v>
      </c>
      <c r="N895" s="5" t="str">
        <f>'Cleaned Data'!H895</f>
        <v>Male</v>
      </c>
      <c r="O895" s="8" t="str">
        <f>'Cleaned Data'!I895</f>
        <v>079 761 8623</v>
      </c>
      <c r="P895" s="5" t="str">
        <f>'Cleaned Data'!J895</f>
        <v>Ward 4</v>
      </c>
      <c r="Q895" s="5" t="str">
        <f t="shared" si="97"/>
        <v>Formal Settlement</v>
      </c>
      <c r="R895" s="5" t="str">
        <f>'Cleaned Data'!K895</f>
        <v>Older Person's Grant</v>
      </c>
      <c r="S895" s="5" t="str">
        <f>'Cleaned Data'!L895</f>
        <v>Under Review</v>
      </c>
      <c r="T895" s="5" t="str">
        <f>'Cleaned Data'!M895</f>
        <v>Closed</v>
      </c>
      <c r="U895" s="5" t="str">
        <f>'Cleaned Data'!N895</f>
        <v>Q128</v>
      </c>
      <c r="V895" s="5" t="str">
        <f>'Cleaned Data'!O895</f>
        <v>Zanele Meyer</v>
      </c>
      <c r="W895" s="4" t="str">
        <f>'Cleaned Data'!P895</f>
        <v>None</v>
      </c>
      <c r="X895" s="5" t="str">
        <f>'Cleaned Data'!Q895</f>
        <v>Elderly Applicant Assisted Due To Mobility Issues</v>
      </c>
    </row>
    <row r="896" spans="1:24" x14ac:dyDescent="0.3">
      <c r="A896" s="5" t="str">
        <f>'Cleaned Data'!A896</f>
        <v>MUN-000031</v>
      </c>
      <c r="B896" s="4">
        <f>'Cleaned Data'!B896</f>
        <v>46128</v>
      </c>
      <c r="C896" s="6">
        <f t="shared" si="91"/>
        <v>16</v>
      </c>
      <c r="D896" s="6">
        <f t="shared" si="92"/>
        <v>4</v>
      </c>
      <c r="E896" s="6">
        <f t="shared" si="93"/>
        <v>2026</v>
      </c>
      <c r="F896" s="5" t="str">
        <f t="shared" si="94"/>
        <v>Municipal</v>
      </c>
      <c r="G896" s="5" t="str">
        <f>'Cleaned Data'!C896</f>
        <v>Municipal - Service Request</v>
      </c>
      <c r="H896" s="5" t="str">
        <f t="shared" si="95"/>
        <v xml:space="preserve"> Service Request</v>
      </c>
      <c r="I896" s="5" t="str">
        <f t="shared" si="96"/>
        <v>Emfuleni</v>
      </c>
      <c r="J896" s="5" t="str">
        <f>'Cleaned Data'!D896</f>
        <v>Emfuleni Municipal Office</v>
      </c>
      <c r="K896" s="5" t="str">
        <f>'Cleaned Data'!E896</f>
        <v>Lindiwe Ndlovu</v>
      </c>
      <c r="L896" s="6" t="str">
        <f>'Cleaned Data'!F896</f>
        <v>None</v>
      </c>
      <c r="M896" s="4">
        <f>'Cleaned Data'!G896</f>
        <v>36055</v>
      </c>
      <c r="N896" s="5" t="str">
        <f>'Cleaned Data'!H896</f>
        <v>Female</v>
      </c>
      <c r="O896" s="8" t="str">
        <f>'Cleaned Data'!I896</f>
        <v>071 998 3280</v>
      </c>
      <c r="P896" s="5" t="str">
        <f>'Cleaned Data'!J896</f>
        <v>Ward 23</v>
      </c>
      <c r="Q896" s="5" t="str">
        <f t="shared" si="97"/>
        <v>Formal Settlement</v>
      </c>
      <c r="R896" s="5" t="str">
        <f>'Cleaned Data'!K896</f>
        <v>None</v>
      </c>
      <c r="S896" s="5" t="str">
        <f>'Cleaned Data'!L896</f>
        <v>Complete</v>
      </c>
      <c r="T896" s="5" t="str">
        <f>'Cleaned Data'!M896</f>
        <v>Captured</v>
      </c>
      <c r="U896" s="5" t="str">
        <f>'Cleaned Data'!N896</f>
        <v>None</v>
      </c>
      <c r="V896" s="5" t="str">
        <f>'Cleaned Data'!O896</f>
        <v>Lerato Coetzee</v>
      </c>
      <c r="W896" s="4" t="str">
        <f>'Cleaned Data'!P896</f>
        <v>None</v>
      </c>
      <c r="X896" s="5" t="str">
        <f>'Cleaned Data'!Q896</f>
        <v>None</v>
      </c>
    </row>
    <row r="897" spans="1:24" x14ac:dyDescent="0.3">
      <c r="A897" s="5" t="str">
        <f>'Cleaned Data'!A897</f>
        <v>MUN-000291</v>
      </c>
      <c r="B897" s="4">
        <f>'Cleaned Data'!B897</f>
        <v>46002</v>
      </c>
      <c r="C897" s="6">
        <f t="shared" si="91"/>
        <v>11</v>
      </c>
      <c r="D897" s="6">
        <f t="shared" si="92"/>
        <v>12</v>
      </c>
      <c r="E897" s="6">
        <f t="shared" si="93"/>
        <v>2025</v>
      </c>
      <c r="F897" s="5" t="str">
        <f t="shared" si="94"/>
        <v>Municipal</v>
      </c>
      <c r="G897" s="5" t="str">
        <f>'Cleaned Data'!C897</f>
        <v>Municipal - Account Query</v>
      </c>
      <c r="H897" s="5" t="str">
        <f t="shared" si="95"/>
        <v xml:space="preserve"> Account Query</v>
      </c>
      <c r="I897" s="5" t="str">
        <f t="shared" si="96"/>
        <v>Sasolburg</v>
      </c>
      <c r="J897" s="5" t="str">
        <f>'Cleaned Data'!D897</f>
        <v>Sasolburg Home Affairs</v>
      </c>
      <c r="K897" s="5" t="str">
        <f>'Cleaned Data'!E897</f>
        <v>Johannes Kruger</v>
      </c>
      <c r="L897" s="6" t="str">
        <f>'Cleaned Data'!F897</f>
        <v>None</v>
      </c>
      <c r="M897" s="4">
        <f>'Cleaned Data'!G897</f>
        <v>26393</v>
      </c>
      <c r="N897" s="5" t="str">
        <f>'Cleaned Data'!H897</f>
        <v>Male</v>
      </c>
      <c r="O897" s="8" t="str">
        <f>'Cleaned Data'!I897</f>
        <v>075 280 0966</v>
      </c>
      <c r="P897" s="5" t="str">
        <f>'Cleaned Data'!J897</f>
        <v>Ward 19</v>
      </c>
      <c r="Q897" s="5" t="str">
        <f t="shared" si="97"/>
        <v>Formal Settlement</v>
      </c>
      <c r="R897" s="5" t="str">
        <f>'Cleaned Data'!K897</f>
        <v>None</v>
      </c>
      <c r="S897" s="5" t="str">
        <f>'Cleaned Data'!L897</f>
        <v>Complete</v>
      </c>
      <c r="T897" s="5" t="str">
        <f>'Cleaned Data'!M897</f>
        <v>None</v>
      </c>
      <c r="U897" s="5" t="str">
        <f>'Cleaned Data'!N897</f>
        <v>Q039</v>
      </c>
      <c r="V897" s="5" t="str">
        <f>'Cleaned Data'!O897</f>
        <v>Marius Khumalo</v>
      </c>
      <c r="W897" s="4" t="str">
        <f>'Cleaned Data'!P897</f>
        <v>None</v>
      </c>
      <c r="X897" s="5" t="str">
        <f>'Cleaned Data'!Q897</f>
        <v>Grant Payment Query - Referred To Sassa Call Centre</v>
      </c>
    </row>
    <row r="898" spans="1:24" x14ac:dyDescent="0.3">
      <c r="A898" s="5" t="str">
        <f>'Cleaned Data'!A898</f>
        <v>SASSA-000253</v>
      </c>
      <c r="B898" s="4">
        <f>'Cleaned Data'!B898</f>
        <v>46136</v>
      </c>
      <c r="C898" s="6">
        <f t="shared" si="91"/>
        <v>24</v>
      </c>
      <c r="D898" s="6">
        <f t="shared" si="92"/>
        <v>4</v>
      </c>
      <c r="E898" s="6">
        <f t="shared" si="93"/>
        <v>2026</v>
      </c>
      <c r="F898" s="5" t="str">
        <f t="shared" si="94"/>
        <v>SASSA</v>
      </c>
      <c r="G898" s="5" t="str">
        <f>'Cleaned Data'!C898</f>
        <v>SASSA - Grant Status Enquiry</v>
      </c>
      <c r="H898" s="5" t="str">
        <f t="shared" si="95"/>
        <v xml:space="preserve"> Grant Status Enquiry</v>
      </c>
      <c r="I898" s="5" t="str">
        <f t="shared" si="96"/>
        <v>Meyerton</v>
      </c>
      <c r="J898" s="5" t="str">
        <f>'Cleaned Data'!D898</f>
        <v>Meyerton Municipal Office</v>
      </c>
      <c r="K898" s="5" t="str">
        <f>'Cleaned Data'!E898</f>
        <v>Marie Molefe</v>
      </c>
      <c r="L898" s="6">
        <f>'Cleaned Data'!F898</f>
        <v>1410000000000</v>
      </c>
      <c r="M898" s="4">
        <f>'Cleaned Data'!G898</f>
        <v>41901</v>
      </c>
      <c r="N898" s="5" t="str">
        <f>'Cleaned Data'!H898</f>
        <v>Female</v>
      </c>
      <c r="O898" s="8" t="str">
        <f>'Cleaned Data'!I898</f>
        <v>061 646 1433</v>
      </c>
      <c r="P898" s="5" t="str">
        <f>'Cleaned Data'!J898</f>
        <v>Ward 15</v>
      </c>
      <c r="Q898" s="5" t="str">
        <f t="shared" si="97"/>
        <v>Formal Settlement</v>
      </c>
      <c r="R898" s="5" t="str">
        <f>'Cleaned Data'!K898</f>
        <v>Social Relief of Distress (SRD)</v>
      </c>
      <c r="S898" s="5" t="str">
        <f>'Cleaned Data'!L898</f>
        <v>Awaiting Home Affairs Confirmation</v>
      </c>
      <c r="T898" s="5" t="str">
        <f>'Cleaned Data'!M898</f>
        <v>Captured</v>
      </c>
      <c r="U898" s="5" t="str">
        <f>'Cleaned Data'!N898</f>
        <v>Q264</v>
      </c>
      <c r="V898" s="5" t="str">
        <f>'Cleaned Data'!O898</f>
        <v>Refilwe Khumalo</v>
      </c>
      <c r="W898" s="4">
        <f>'Cleaned Data'!P898</f>
        <v>46143</v>
      </c>
      <c r="X898" s="5" t="str">
        <f>'Cleaned Data'!Q898</f>
        <v>Grant Payment Query - Referred To Sassa Call Centre</v>
      </c>
    </row>
    <row r="899" spans="1:24" x14ac:dyDescent="0.3">
      <c r="A899" s="5" t="str">
        <f>'Cleaned Data'!A899</f>
        <v>DHA-000070</v>
      </c>
      <c r="B899" s="4">
        <f>'Cleaned Data'!B899</f>
        <v>45983</v>
      </c>
      <c r="C899" s="6">
        <f t="shared" ref="C899:C962" si="98">IF(B899="None","None",DAY(B899))</f>
        <v>22</v>
      </c>
      <c r="D899" s="6">
        <f t="shared" ref="D899:D962" si="99">IF(B899="None","None",MONTH(B899))</f>
        <v>11</v>
      </c>
      <c r="E899" s="6">
        <f t="shared" ref="E899:E962" si="100">IF(B899="None","None",YEAR(B899))</f>
        <v>2025</v>
      </c>
      <c r="F899" s="5" t="str">
        <f t="shared" ref="F899:F962" si="101">IF(ISNUMBER(FIND("-",G899))=TRUE,LEFT(G899,FIND("-",G899)-2),IF(ISNUMBER(FIND(" ",G899))=TRUE,LEFT(G899,FIND(" ",G899)-1),IF(G899="None","None")))</f>
        <v>Home Affairs</v>
      </c>
      <c r="G899" s="5" t="str">
        <f>'Cleaned Data'!C899</f>
        <v>Home Affairs - Passport Application</v>
      </c>
      <c r="H899" s="5" t="str">
        <f t="shared" ref="H899:H962" si="102">IF(G899="None","None",RIGHT(G899,LEN(G899)-FIND("-",G899,1)))</f>
        <v xml:space="preserve"> Passport Application</v>
      </c>
      <c r="I899" s="5" t="str">
        <f t="shared" ref="I899:I962" si="103">IF(J899="None","None",TRIM(SUBSTITUTE(SUBSTITUTE(SUBSTITUTE(SUBSTITUTE(J899,"Clinic","",1),"Home Affairs","",1),"Sassa Office","",1),"Municipal Office","",1)))</f>
        <v>Sharpeville</v>
      </c>
      <c r="J899" s="5" t="str">
        <f>'Cleaned Data'!D899</f>
        <v>Sharpeville Clinic</v>
      </c>
      <c r="K899" s="5" t="str">
        <f>'Cleaned Data'!E899</f>
        <v>Mandla Molefe</v>
      </c>
      <c r="L899" s="6">
        <f>'Cleaned Data'!F899</f>
        <v>6210000000000</v>
      </c>
      <c r="M899" s="4">
        <f>'Cleaned Data'!G899</f>
        <v>22979</v>
      </c>
      <c r="N899" s="5" t="str">
        <f>'Cleaned Data'!H899</f>
        <v>None</v>
      </c>
      <c r="O899" s="8" t="str">
        <f>'Cleaned Data'!I899</f>
        <v>None</v>
      </c>
      <c r="P899" s="5" t="str">
        <f>'Cleaned Data'!J899</f>
        <v>Ward 19</v>
      </c>
      <c r="Q899" s="5" t="str">
        <f t="shared" ref="Q899:Q962" si="104">IF(ISNUMBER(FIND("Informal Settlement",P899,1)),"Informal Settlement","Formal Settlement")</f>
        <v>Formal Settlement</v>
      </c>
      <c r="R899" s="5" t="str">
        <f>'Cleaned Data'!K899</f>
        <v>None</v>
      </c>
      <c r="S899" s="5" t="str">
        <f>'Cleaned Data'!L899</f>
        <v>Complete</v>
      </c>
      <c r="T899" s="5" t="str">
        <f>'Cleaned Data'!M899</f>
        <v>Escalated</v>
      </c>
      <c r="U899" s="5" t="str">
        <f>'Cleaned Data'!N899</f>
        <v>Q212</v>
      </c>
      <c r="V899" s="5" t="str">
        <f>'Cleaned Data'!O899</f>
        <v>Chris Meyer</v>
      </c>
      <c r="W899" s="4" t="str">
        <f>'Cleaned Data'!P899</f>
        <v>None</v>
      </c>
      <c r="X899" s="5" t="str">
        <f>'Cleaned Data'!Q899</f>
        <v>Duplicate Application Found On System - Flagged</v>
      </c>
    </row>
    <row r="900" spans="1:24" x14ac:dyDescent="0.3">
      <c r="A900" s="5" t="str">
        <f>'Cleaned Data'!A900</f>
        <v>DHA-000088</v>
      </c>
      <c r="B900" s="4">
        <f>'Cleaned Data'!B900</f>
        <v>46010</v>
      </c>
      <c r="C900" s="6">
        <f t="shared" si="98"/>
        <v>19</v>
      </c>
      <c r="D900" s="6">
        <f t="shared" si="99"/>
        <v>12</v>
      </c>
      <c r="E900" s="6">
        <f t="shared" si="100"/>
        <v>2025</v>
      </c>
      <c r="F900" s="5" t="str">
        <f t="shared" si="101"/>
        <v>Home Affairs</v>
      </c>
      <c r="G900" s="5" t="str">
        <f>'Cleaned Data'!C900</f>
        <v>Home Affairs - ID Application</v>
      </c>
      <c r="H900" s="5" t="str">
        <f t="shared" si="102"/>
        <v xml:space="preserve"> ID Application</v>
      </c>
      <c r="I900" s="5" t="str">
        <f t="shared" si="103"/>
        <v>Emfuleni</v>
      </c>
      <c r="J900" s="5" t="str">
        <f>'Cleaned Data'!D900</f>
        <v>Emfuleni Municipal Office</v>
      </c>
      <c r="K900" s="5" t="str">
        <f>'Cleaned Data'!E900</f>
        <v>Nokuthula Mahlangu</v>
      </c>
      <c r="L900" s="6">
        <f>'Cleaned Data'!F900</f>
        <v>104000000000</v>
      </c>
      <c r="M900" s="4">
        <f>'Cleaned Data'!G900</f>
        <v>36998</v>
      </c>
      <c r="N900" s="5" t="str">
        <f>'Cleaned Data'!H900</f>
        <v>Female</v>
      </c>
      <c r="O900" s="8" t="str">
        <f>'Cleaned Data'!I900</f>
        <v>079 582 8571</v>
      </c>
      <c r="P900" s="5" t="str">
        <f>'Cleaned Data'!J900</f>
        <v>Ward 17</v>
      </c>
      <c r="Q900" s="5" t="str">
        <f t="shared" si="104"/>
        <v>Formal Settlement</v>
      </c>
      <c r="R900" s="5" t="str">
        <f>'Cleaned Data'!K900</f>
        <v>None</v>
      </c>
      <c r="S900" s="5" t="str">
        <f>'Cleaned Data'!L900</f>
        <v>Awaiting Home Affairs Confirmation</v>
      </c>
      <c r="T900" s="5" t="str">
        <f>'Cleaned Data'!M900</f>
        <v>Captured</v>
      </c>
      <c r="U900" s="5" t="str">
        <f>'Cleaned Data'!N900</f>
        <v>Q294</v>
      </c>
      <c r="V900" s="5" t="str">
        <f>'Cleaned Data'!O900</f>
        <v>Andries Meyer</v>
      </c>
      <c r="W900" s="4" t="str">
        <f>'Cleaned Data'!P900</f>
        <v>None</v>
      </c>
      <c r="X900" s="5" t="str">
        <f>'Cleaned Data'!Q900</f>
        <v>Biometric Capture Failed, Rescheduled</v>
      </c>
    </row>
    <row r="901" spans="1:24" x14ac:dyDescent="0.3">
      <c r="A901" s="5" t="str">
        <f>'Cleaned Data'!A901</f>
        <v>DHA-000866</v>
      </c>
      <c r="B901" s="4">
        <f>'Cleaned Data'!B901</f>
        <v>46125</v>
      </c>
      <c r="C901" s="6">
        <f t="shared" si="98"/>
        <v>13</v>
      </c>
      <c r="D901" s="6">
        <f t="shared" si="99"/>
        <v>4</v>
      </c>
      <c r="E901" s="6">
        <f t="shared" si="100"/>
        <v>2026</v>
      </c>
      <c r="F901" s="5" t="str">
        <f t="shared" si="101"/>
        <v>Home Affairs</v>
      </c>
      <c r="G901" s="5" t="str">
        <f>'Cleaned Data'!C901</f>
        <v>Home Affairs - Passport Application</v>
      </c>
      <c r="H901" s="5" t="str">
        <f t="shared" si="102"/>
        <v xml:space="preserve"> Passport Application</v>
      </c>
      <c r="I901" s="5" t="str">
        <f t="shared" si="103"/>
        <v>Emfuleni</v>
      </c>
      <c r="J901" s="5" t="str">
        <f>'Cleaned Data'!D901</f>
        <v>Emfuleni Municipal Office</v>
      </c>
      <c r="K901" s="5" t="str">
        <f>'Cleaned Data'!E901</f>
        <v>Nokuthula Mahlangu</v>
      </c>
      <c r="L901" s="6" t="str">
        <f>'Cleaned Data'!F901</f>
        <v>ID not provided</v>
      </c>
      <c r="M901" s="4">
        <f>'Cleaned Data'!G901</f>
        <v>36702</v>
      </c>
      <c r="N901" s="5" t="str">
        <f>'Cleaned Data'!H901</f>
        <v>Male</v>
      </c>
      <c r="O901" s="8" t="str">
        <f>'Cleaned Data'!I901</f>
        <v>069 223 9750</v>
      </c>
      <c r="P901" s="5" t="str">
        <f>'Cleaned Data'!J901</f>
        <v>Ward 15</v>
      </c>
      <c r="Q901" s="5" t="str">
        <f t="shared" si="104"/>
        <v>Formal Settlement</v>
      </c>
      <c r="R901" s="5" t="str">
        <f>'Cleaned Data'!K901</f>
        <v>None</v>
      </c>
      <c r="S901" s="5" t="str">
        <f>'Cleaned Data'!L901</f>
        <v>Incomplete - Missing ID Copy</v>
      </c>
      <c r="T901" s="5" t="str">
        <f>'Cleaned Data'!M901</f>
        <v>Pending</v>
      </c>
      <c r="U901" s="5" t="str">
        <f>'Cleaned Data'!N901</f>
        <v>Q198</v>
      </c>
      <c r="V901" s="5" t="str">
        <f>'Cleaned Data'!O901</f>
        <v>Zanele Swart</v>
      </c>
      <c r="W901" s="4">
        <f>'Cleaned Data'!P901</f>
        <v>46139</v>
      </c>
      <c r="X901" s="5" t="str">
        <f>'Cleaned Data'!Q901</f>
        <v>Applicant Referred To Social Worker</v>
      </c>
    </row>
    <row r="902" spans="1:24" x14ac:dyDescent="0.3">
      <c r="A902" s="5" t="str">
        <f>'Cleaned Data'!A902</f>
        <v>MUN-000115</v>
      </c>
      <c r="B902" s="4">
        <f>'Cleaned Data'!B902</f>
        <v>46037</v>
      </c>
      <c r="C902" s="6">
        <f t="shared" si="98"/>
        <v>15</v>
      </c>
      <c r="D902" s="6">
        <f t="shared" si="99"/>
        <v>1</v>
      </c>
      <c r="E902" s="6">
        <f t="shared" si="100"/>
        <v>2026</v>
      </c>
      <c r="F902" s="5" t="str">
        <f t="shared" si="101"/>
        <v>Municipal</v>
      </c>
      <c r="G902" s="5" t="str">
        <f>'Cleaned Data'!C902</f>
        <v>Municipal - Service Request</v>
      </c>
      <c r="H902" s="5" t="str">
        <f t="shared" si="102"/>
        <v xml:space="preserve"> Service Request</v>
      </c>
      <c r="I902" s="5" t="str">
        <f t="shared" si="103"/>
        <v>Emfuleni</v>
      </c>
      <c r="J902" s="5" t="str">
        <f>'Cleaned Data'!D902</f>
        <v>Emfuleni Municipal Office</v>
      </c>
      <c r="K902" s="5" t="str">
        <f>'Cleaned Data'!E902</f>
        <v>Refilwe Sithole</v>
      </c>
      <c r="L902" s="6">
        <f>'Cleaned Data'!F902</f>
        <v>7810000000000</v>
      </c>
      <c r="M902" s="4">
        <f>'Cleaned Data'!G902</f>
        <v>28723</v>
      </c>
      <c r="N902" s="5" t="str">
        <f>'Cleaned Data'!H902</f>
        <v>Female</v>
      </c>
      <c r="O902" s="8" t="str">
        <f>'Cleaned Data'!I902</f>
        <v>068 684 6332</v>
      </c>
      <c r="P902" s="5" t="str">
        <f>'Cleaned Data'!J902</f>
        <v>Ward 10</v>
      </c>
      <c r="Q902" s="5" t="str">
        <f t="shared" si="104"/>
        <v>Formal Settlement</v>
      </c>
      <c r="R902" s="5" t="str">
        <f>'Cleaned Data'!K902</f>
        <v>None</v>
      </c>
      <c r="S902" s="5" t="str">
        <f>'Cleaned Data'!L902</f>
        <v>None</v>
      </c>
      <c r="T902" s="5" t="str">
        <f>'Cleaned Data'!M902</f>
        <v>None</v>
      </c>
      <c r="U902" s="5" t="str">
        <f>'Cleaned Data'!N902</f>
        <v>Q296</v>
      </c>
      <c r="V902" s="5" t="str">
        <f>'Cleaned Data'!O902</f>
        <v>None</v>
      </c>
      <c r="W902" s="4" t="str">
        <f>'Cleaned Data'!P902</f>
        <v>None</v>
      </c>
      <c r="X902" s="5" t="str">
        <f>'Cleaned Data'!Q902</f>
        <v>Elderly Applicant Assisted Due To Mobility Issues</v>
      </c>
    </row>
    <row r="903" spans="1:24" x14ac:dyDescent="0.3">
      <c r="A903" s="5" t="str">
        <f>'Cleaned Data'!A903</f>
        <v>SASSA-000549</v>
      </c>
      <c r="B903" s="4">
        <f>'Cleaned Data'!B903</f>
        <v>45973</v>
      </c>
      <c r="C903" s="6">
        <f t="shared" si="98"/>
        <v>12</v>
      </c>
      <c r="D903" s="6">
        <f t="shared" si="99"/>
        <v>11</v>
      </c>
      <c r="E903" s="6">
        <f t="shared" si="100"/>
        <v>2025</v>
      </c>
      <c r="F903" s="5" t="str">
        <f t="shared" si="101"/>
        <v>SASSA</v>
      </c>
      <c r="G903" s="5" t="str">
        <f>'Cleaned Data'!C903</f>
        <v>SASSA - Grant Application</v>
      </c>
      <c r="H903" s="5" t="str">
        <f t="shared" si="102"/>
        <v xml:space="preserve"> Grant Application</v>
      </c>
      <c r="I903" s="5" t="str">
        <f t="shared" si="103"/>
        <v>Emfuleni</v>
      </c>
      <c r="J903" s="5" t="str">
        <f>'Cleaned Data'!D903</f>
        <v>Emfuleni Municipal Office</v>
      </c>
      <c r="K903" s="5" t="str">
        <f>'Cleaned Data'!E903</f>
        <v>Anna Sithole</v>
      </c>
      <c r="L903" s="6">
        <f>'Cleaned Data'!F903</f>
        <v>610000000000</v>
      </c>
      <c r="M903" s="4">
        <f>'Cleaned Data'!G903</f>
        <v>39008</v>
      </c>
      <c r="N903" s="5" t="str">
        <f>'Cleaned Data'!H903</f>
        <v>Female</v>
      </c>
      <c r="O903" s="8" t="str">
        <f>'Cleaned Data'!I903</f>
        <v>066 578 1535</v>
      </c>
      <c r="P903" s="5" t="str">
        <f>'Cleaned Data'!J903</f>
        <v>Ward 4</v>
      </c>
      <c r="Q903" s="5" t="str">
        <f t="shared" si="104"/>
        <v>Formal Settlement</v>
      </c>
      <c r="R903" s="5" t="str">
        <f>'Cleaned Data'!K903</f>
        <v>Older Person's Grant</v>
      </c>
      <c r="S903" s="5" t="str">
        <f>'Cleaned Data'!L903</f>
        <v>Incomplete - Missing ID Copy</v>
      </c>
      <c r="T903" s="5" t="str">
        <f>'Cleaned Data'!M903</f>
        <v>Closed</v>
      </c>
      <c r="U903" s="5" t="str">
        <f>'Cleaned Data'!N903</f>
        <v>None</v>
      </c>
      <c r="V903" s="5" t="str">
        <f>'Cleaned Data'!O903</f>
        <v>Palesa Nel</v>
      </c>
      <c r="W903" s="4" t="str">
        <f>'Cleaned Data'!P903</f>
        <v>None</v>
      </c>
      <c r="X903" s="5" t="str">
        <f>'Cleaned Data'!Q903</f>
        <v>Grant Payment Query - Referred To Sassa Call Centre</v>
      </c>
    </row>
    <row r="904" spans="1:24" x14ac:dyDescent="0.3">
      <c r="A904" s="5" t="str">
        <f>'Cleaned Data'!A904</f>
        <v>DHA-000092</v>
      </c>
      <c r="B904" s="4">
        <f>'Cleaned Data'!B904</f>
        <v>46164</v>
      </c>
      <c r="C904" s="6">
        <f t="shared" si="98"/>
        <v>22</v>
      </c>
      <c r="D904" s="6">
        <f t="shared" si="99"/>
        <v>5</v>
      </c>
      <c r="E904" s="6">
        <f t="shared" si="100"/>
        <v>2026</v>
      </c>
      <c r="F904" s="5" t="str">
        <f t="shared" si="101"/>
        <v>Home Affairs</v>
      </c>
      <c r="G904" s="5" t="str">
        <f>'Cleaned Data'!C904</f>
        <v>Home Affairs - ID Application</v>
      </c>
      <c r="H904" s="5" t="str">
        <f t="shared" si="102"/>
        <v xml:space="preserve"> ID Application</v>
      </c>
      <c r="I904" s="5" t="str">
        <f t="shared" si="103"/>
        <v>Emfuleni</v>
      </c>
      <c r="J904" s="5" t="str">
        <f>'Cleaned Data'!D904</f>
        <v>Emfuleni Municipal Office</v>
      </c>
      <c r="K904" s="5" t="str">
        <f>'Cleaned Data'!E904</f>
        <v>Grace Sithole</v>
      </c>
      <c r="L904" s="6" t="str">
        <f>'Cleaned Data'!F904</f>
        <v>ID not provided</v>
      </c>
      <c r="M904" s="4">
        <f>'Cleaned Data'!G904</f>
        <v>27364</v>
      </c>
      <c r="N904" s="5" t="str">
        <f>'Cleaned Data'!H904</f>
        <v>Female</v>
      </c>
      <c r="O904" s="8" t="str">
        <f>'Cleaned Data'!I904</f>
        <v>070 983 5937</v>
      </c>
      <c r="P904" s="5" t="str">
        <f>'Cleaned Data'!J904</f>
        <v>Ward 22</v>
      </c>
      <c r="Q904" s="5" t="str">
        <f t="shared" si="104"/>
        <v>Formal Settlement</v>
      </c>
      <c r="R904" s="5" t="str">
        <f>'Cleaned Data'!K904</f>
        <v>None</v>
      </c>
      <c r="S904" s="5" t="str">
        <f>'Cleaned Data'!L904</f>
        <v>Complete</v>
      </c>
      <c r="T904" s="5" t="str">
        <f>'Cleaned Data'!M904</f>
        <v>Awaiting Documents</v>
      </c>
      <c r="U904" s="5" t="str">
        <f>'Cleaned Data'!N904</f>
        <v>Q080</v>
      </c>
      <c r="V904" s="5" t="str">
        <f>'Cleaned Data'!O904</f>
        <v>Zanele Radebe</v>
      </c>
      <c r="W904" s="4" t="str">
        <f>'Cleaned Data'!P904</f>
        <v>None</v>
      </c>
      <c r="X904" s="5" t="str">
        <f>'Cleaned Data'!Q904</f>
        <v>Incorrect ID Number Provided Initially, Corrected</v>
      </c>
    </row>
    <row r="905" spans="1:24" x14ac:dyDescent="0.3">
      <c r="A905" s="5" t="str">
        <f>'Cleaned Data'!A905</f>
        <v>DHA-000466</v>
      </c>
      <c r="B905" s="4">
        <f>'Cleaned Data'!B905</f>
        <v>46185</v>
      </c>
      <c r="C905" s="6">
        <f t="shared" si="98"/>
        <v>12</v>
      </c>
      <c r="D905" s="6">
        <f t="shared" si="99"/>
        <v>6</v>
      </c>
      <c r="E905" s="6">
        <f t="shared" si="100"/>
        <v>2026</v>
      </c>
      <c r="F905" s="5" t="str">
        <f t="shared" si="101"/>
        <v>Home Affairs</v>
      </c>
      <c r="G905" s="5" t="str">
        <f>'Cleaned Data'!C905</f>
        <v>Home Affairs - ID Application</v>
      </c>
      <c r="H905" s="5" t="str">
        <f t="shared" si="102"/>
        <v xml:space="preserve"> ID Application</v>
      </c>
      <c r="I905" s="5" t="str">
        <f t="shared" si="103"/>
        <v>Boipatong</v>
      </c>
      <c r="J905" s="5" t="str">
        <f>'Cleaned Data'!D905</f>
        <v>Boipatong Clinic</v>
      </c>
      <c r="K905" s="5" t="str">
        <f>'Cleaned Data'!E905</f>
        <v>Mandla Molefe</v>
      </c>
      <c r="L905" s="6">
        <f>'Cleaned Data'!F905</f>
        <v>6900000000000</v>
      </c>
      <c r="M905" s="4">
        <f>'Cleaned Data'!G905</f>
        <v>25300</v>
      </c>
      <c r="N905" s="5" t="str">
        <f>'Cleaned Data'!H905</f>
        <v>Female</v>
      </c>
      <c r="O905" s="8" t="str">
        <f>'Cleaned Data'!I905</f>
        <v>078 341 8823</v>
      </c>
      <c r="P905" s="5" t="str">
        <f>'Cleaned Data'!J905</f>
        <v>Ward 23</v>
      </c>
      <c r="Q905" s="5" t="str">
        <f t="shared" si="104"/>
        <v>Formal Settlement</v>
      </c>
      <c r="R905" s="5" t="str">
        <f>'Cleaned Data'!K905</f>
        <v>None</v>
      </c>
      <c r="S905" s="5" t="str">
        <f>'Cleaned Data'!L905</f>
        <v>Under Review</v>
      </c>
      <c r="T905" s="5" t="str">
        <f>'Cleaned Data'!M905</f>
        <v>Closed</v>
      </c>
      <c r="U905" s="5" t="str">
        <f>'Cleaned Data'!N905</f>
        <v>Q152</v>
      </c>
      <c r="V905" s="5" t="str">
        <f>'Cleaned Data'!O905</f>
        <v>Deon Radebe</v>
      </c>
      <c r="W905" s="4" t="str">
        <f>'Cleaned Data'!P905</f>
        <v>None</v>
      </c>
      <c r="X905" s="5" t="str">
        <f>'Cleaned Data'!Q905</f>
        <v>Applicant Did Not Bring Required Supporting Documents</v>
      </c>
    </row>
    <row r="906" spans="1:24" x14ac:dyDescent="0.3">
      <c r="A906" s="5" t="str">
        <f>'Cleaned Data'!A906</f>
        <v>MUN-000979</v>
      </c>
      <c r="B906" s="4">
        <f>'Cleaned Data'!B906</f>
        <v>46119</v>
      </c>
      <c r="C906" s="6">
        <f t="shared" si="98"/>
        <v>7</v>
      </c>
      <c r="D906" s="6">
        <f t="shared" si="99"/>
        <v>4</v>
      </c>
      <c r="E906" s="6">
        <f t="shared" si="100"/>
        <v>2026</v>
      </c>
      <c r="F906" s="5" t="str">
        <f t="shared" si="101"/>
        <v>Municipal</v>
      </c>
      <c r="G906" s="5" t="str">
        <f>'Cleaned Data'!C906</f>
        <v>Municipal - Service Request</v>
      </c>
      <c r="H906" s="5" t="str">
        <f t="shared" si="102"/>
        <v xml:space="preserve"> Service Request</v>
      </c>
      <c r="I906" s="5" t="str">
        <f t="shared" si="103"/>
        <v>Emfuleni</v>
      </c>
      <c r="J906" s="5" t="str">
        <f>'Cleaned Data'!D906</f>
        <v>Emfuleni Municipal Office</v>
      </c>
      <c r="K906" s="5" t="str">
        <f>'Cleaned Data'!E906</f>
        <v>Nomvula Mahlangu</v>
      </c>
      <c r="L906" s="6">
        <f>'Cleaned Data'!F906</f>
        <v>7300000000000</v>
      </c>
      <c r="M906" s="4">
        <f>'Cleaned Data'!G906</f>
        <v>26737</v>
      </c>
      <c r="N906" s="5" t="str">
        <f>'Cleaned Data'!H906</f>
        <v>Male</v>
      </c>
      <c r="O906" s="8" t="str">
        <f>'Cleaned Data'!I906</f>
        <v>None</v>
      </c>
      <c r="P906" s="5" t="str">
        <f>'Cleaned Data'!J906</f>
        <v>Ward 9</v>
      </c>
      <c r="Q906" s="5" t="str">
        <f t="shared" si="104"/>
        <v>Formal Settlement</v>
      </c>
      <c r="R906" s="5" t="str">
        <f>'Cleaned Data'!K906</f>
        <v>None</v>
      </c>
      <c r="S906" s="5" t="str">
        <f>'Cleaned Data'!L906</f>
        <v>Complete</v>
      </c>
      <c r="T906" s="5" t="str">
        <f>'Cleaned Data'!M906</f>
        <v>Re-opened</v>
      </c>
      <c r="U906" s="5" t="str">
        <f>'Cleaned Data'!N906</f>
        <v>None</v>
      </c>
      <c r="V906" s="5" t="str">
        <f>'Cleaned Data'!O906</f>
        <v>Busisiwe Nel</v>
      </c>
      <c r="W906" s="4" t="str">
        <f>'Cleaned Data'!P906</f>
        <v>None</v>
      </c>
      <c r="X906" s="5" t="str">
        <f>'Cleaned Data'!Q906</f>
        <v>Applicant Is A Minor, Guardian Present And Documented</v>
      </c>
    </row>
    <row r="907" spans="1:24" x14ac:dyDescent="0.3">
      <c r="A907" s="5" t="str">
        <f>'Cleaned Data'!A907</f>
        <v>DHA-000709</v>
      </c>
      <c r="B907" s="4">
        <f>'Cleaned Data'!B907</f>
        <v>46043</v>
      </c>
      <c r="C907" s="6">
        <f t="shared" si="98"/>
        <v>21</v>
      </c>
      <c r="D907" s="6">
        <f t="shared" si="99"/>
        <v>1</v>
      </c>
      <c r="E907" s="6">
        <f t="shared" si="100"/>
        <v>2026</v>
      </c>
      <c r="F907" s="5" t="str">
        <f t="shared" si="101"/>
        <v>Home Affairs</v>
      </c>
      <c r="G907" s="5" t="str">
        <f>'Cleaned Data'!C907</f>
        <v>Home Affairs - Birth Certificate</v>
      </c>
      <c r="H907" s="5" t="str">
        <f t="shared" si="102"/>
        <v xml:space="preserve"> Birth Certificate</v>
      </c>
      <c r="I907" s="5" t="str">
        <f t="shared" si="103"/>
        <v>Three Rivers</v>
      </c>
      <c r="J907" s="5" t="str">
        <f>'Cleaned Data'!D907</f>
        <v>Three Rivers Clinic</v>
      </c>
      <c r="K907" s="5" t="str">
        <f>'Cleaned Data'!E907</f>
        <v>Sipho Pretorius</v>
      </c>
      <c r="L907" s="6">
        <f>'Cleaned Data'!F907</f>
        <v>74050775740</v>
      </c>
      <c r="M907" s="4">
        <f>'Cleaned Data'!G907</f>
        <v>27156</v>
      </c>
      <c r="N907" s="5" t="str">
        <f>'Cleaned Data'!H907</f>
        <v>Male</v>
      </c>
      <c r="O907" s="8" t="str">
        <f>'Cleaned Data'!I907</f>
        <v>None</v>
      </c>
      <c r="P907" s="5" t="str">
        <f>'Cleaned Data'!J907</f>
        <v>Ward 19</v>
      </c>
      <c r="Q907" s="5" t="str">
        <f t="shared" si="104"/>
        <v>Formal Settlement</v>
      </c>
      <c r="R907" s="5" t="str">
        <f>'Cleaned Data'!K907</f>
        <v>None</v>
      </c>
      <c r="S907" s="5" t="str">
        <f>'Cleaned Data'!L907</f>
        <v>Incomplete - Missing Proof Of Residence</v>
      </c>
      <c r="T907" s="5" t="str">
        <f>'Cleaned Data'!M907</f>
        <v>Pending</v>
      </c>
      <c r="U907" s="5" t="str">
        <f>'Cleaned Data'!N907</f>
        <v>None</v>
      </c>
      <c r="V907" s="5" t="str">
        <f>'Cleaned Data'!O907</f>
        <v>Palesa Nel</v>
      </c>
      <c r="W907" s="4">
        <f>'Cleaned Data'!P907</f>
        <v>46049</v>
      </c>
      <c r="X907" s="5" t="str">
        <f>'Cleaned Data'!Q907</f>
        <v>Client To Return With Proof Of Residence</v>
      </c>
    </row>
    <row r="908" spans="1:24" x14ac:dyDescent="0.3">
      <c r="A908" s="5" t="str">
        <f>'Cleaned Data'!A908</f>
        <v>CLN-000890</v>
      </c>
      <c r="B908" s="4">
        <f>'Cleaned Data'!B908</f>
        <v>46282</v>
      </c>
      <c r="C908" s="6">
        <f t="shared" si="98"/>
        <v>17</v>
      </c>
      <c r="D908" s="6">
        <f t="shared" si="99"/>
        <v>9</v>
      </c>
      <c r="E908" s="6">
        <f t="shared" si="100"/>
        <v>2026</v>
      </c>
      <c r="F908" s="5" t="str">
        <f t="shared" si="101"/>
        <v>Clinic</v>
      </c>
      <c r="G908" s="5" t="str">
        <f>'Cleaned Data'!C908</f>
        <v>Clinic - Immunisation</v>
      </c>
      <c r="H908" s="5" t="str">
        <f t="shared" si="102"/>
        <v xml:space="preserve"> Immunisation</v>
      </c>
      <c r="I908" s="5" t="str">
        <f t="shared" si="103"/>
        <v>Sharpeville</v>
      </c>
      <c r="J908" s="5" t="str">
        <f>'Cleaned Data'!D908</f>
        <v>Sharpeville Clinic</v>
      </c>
      <c r="K908" s="5" t="str">
        <f>'Cleaned Data'!E908</f>
        <v>Johannes Mokgadi</v>
      </c>
      <c r="L908" s="6">
        <f>'Cleaned Data'!F908</f>
        <v>2310000000000</v>
      </c>
      <c r="M908" s="4">
        <f>'Cleaned Data'!G908</f>
        <v>45068</v>
      </c>
      <c r="N908" s="5" t="str">
        <f>'Cleaned Data'!H908</f>
        <v>Female</v>
      </c>
      <c r="O908" s="8" t="str">
        <f>'Cleaned Data'!I908</f>
        <v>061 587 1188</v>
      </c>
      <c r="P908" s="5" t="str">
        <f>'Cleaned Data'!J908</f>
        <v>Ward 23</v>
      </c>
      <c r="Q908" s="5" t="str">
        <f t="shared" si="104"/>
        <v>Formal Settlement</v>
      </c>
      <c r="R908" s="5" t="str">
        <f>'Cleaned Data'!K908</f>
        <v>None</v>
      </c>
      <c r="S908" s="5" t="str">
        <f>'Cleaned Data'!L908</f>
        <v>Complete</v>
      </c>
      <c r="T908" s="5" t="str">
        <f>'Cleaned Data'!M908</f>
        <v>Closed</v>
      </c>
      <c r="U908" s="5" t="str">
        <f>'Cleaned Data'!N908</f>
        <v>Q053</v>
      </c>
      <c r="V908" s="5" t="str">
        <f>'Cleaned Data'!O908</f>
        <v>Lerato Coetzee</v>
      </c>
      <c r="W908" s="4" t="str">
        <f>'Cleaned Data'!P908</f>
        <v>None</v>
      </c>
      <c r="X908" s="5" t="str">
        <f>'Cleaned Data'!Q908</f>
        <v>Elderly Applicant Assisted Due To Mobility Issues</v>
      </c>
    </row>
    <row r="909" spans="1:24" x14ac:dyDescent="0.3">
      <c r="A909" s="5" t="str">
        <f>'Cleaned Data'!A909</f>
        <v>SASSA-000168</v>
      </c>
      <c r="B909" s="4">
        <f>'Cleaned Data'!B909</f>
        <v>46246</v>
      </c>
      <c r="C909" s="6">
        <f t="shared" si="98"/>
        <v>12</v>
      </c>
      <c r="D909" s="6">
        <f t="shared" si="99"/>
        <v>8</v>
      </c>
      <c r="E909" s="6">
        <f t="shared" si="100"/>
        <v>2026</v>
      </c>
      <c r="F909" s="5" t="str">
        <f t="shared" si="101"/>
        <v>SASSA</v>
      </c>
      <c r="G909" s="5" t="str">
        <f>'Cleaned Data'!C909</f>
        <v>SASSA - Grant Application</v>
      </c>
      <c r="H909" s="5" t="str">
        <f t="shared" si="102"/>
        <v xml:space="preserve"> Grant Application</v>
      </c>
      <c r="I909" s="5" t="str">
        <f t="shared" si="103"/>
        <v>Sebokeng</v>
      </c>
      <c r="J909" s="5" t="str">
        <f>'Cleaned Data'!D909</f>
        <v>Sebokeng Sassa Office</v>
      </c>
      <c r="K909" s="5" t="str">
        <f>'Cleaned Data'!E909</f>
        <v>Willem Dlamini</v>
      </c>
      <c r="L909" s="6">
        <f>'Cleaned Data'!F909</f>
        <v>6510000000000</v>
      </c>
      <c r="M909" s="4">
        <f>'Cleaned Data'!G909</f>
        <v>23945</v>
      </c>
      <c r="N909" s="5" t="str">
        <f>'Cleaned Data'!H909</f>
        <v>Male</v>
      </c>
      <c r="O909" s="8" t="str">
        <f>'Cleaned Data'!I909</f>
        <v>078 616 7653</v>
      </c>
      <c r="P909" s="5" t="str">
        <f>'Cleaned Data'!J909</f>
        <v>Ward 3</v>
      </c>
      <c r="Q909" s="5" t="str">
        <f t="shared" si="104"/>
        <v>Formal Settlement</v>
      </c>
      <c r="R909" s="5" t="str">
        <f>'Cleaned Data'!K909</f>
        <v>Care Dependency Grant</v>
      </c>
      <c r="S909" s="5" t="str">
        <f>'Cleaned Data'!L909</f>
        <v>Complete</v>
      </c>
      <c r="T909" s="5" t="str">
        <f>'Cleaned Data'!M909</f>
        <v>Captured</v>
      </c>
      <c r="U909" s="5" t="str">
        <f>'Cleaned Data'!N909</f>
        <v>Q018</v>
      </c>
      <c r="V909" s="5" t="str">
        <f>'Cleaned Data'!O909</f>
        <v>Marius Coetzee</v>
      </c>
      <c r="W909" s="4" t="str">
        <f>'Cleaned Data'!P909</f>
        <v>None</v>
      </c>
      <c r="X909" s="5" t="str">
        <f>'Cleaned Data'!Q909</f>
        <v>Applicant Is A Minor, Guardian Present And Documented</v>
      </c>
    </row>
    <row r="910" spans="1:24" x14ac:dyDescent="0.3">
      <c r="A910" s="5" t="str">
        <f>'Cleaned Data'!A910</f>
        <v>SASSA-000408</v>
      </c>
      <c r="B910" s="4">
        <f>'Cleaned Data'!B910</f>
        <v>46161</v>
      </c>
      <c r="C910" s="6">
        <f t="shared" si="98"/>
        <v>19</v>
      </c>
      <c r="D910" s="6">
        <f t="shared" si="99"/>
        <v>5</v>
      </c>
      <c r="E910" s="6">
        <f t="shared" si="100"/>
        <v>2026</v>
      </c>
      <c r="F910" s="5" t="str">
        <f t="shared" si="101"/>
        <v>SASSA</v>
      </c>
      <c r="G910" s="5" t="str">
        <f>'Cleaned Data'!C910</f>
        <v>SASSA - Grant Application</v>
      </c>
      <c r="H910" s="5" t="str">
        <f t="shared" si="102"/>
        <v xml:space="preserve"> Grant Application</v>
      </c>
      <c r="I910" s="5" t="str">
        <f t="shared" si="103"/>
        <v>Sebokeng</v>
      </c>
      <c r="J910" s="5" t="str">
        <f>'Cleaned Data'!D910</f>
        <v>Sebokeng Sassa Office</v>
      </c>
      <c r="K910" s="5" t="str">
        <f>'Cleaned Data'!E910</f>
        <v>Zodwa Radebe</v>
      </c>
      <c r="L910" s="6">
        <f>'Cleaned Data'!F910</f>
        <v>6400000000000</v>
      </c>
      <c r="M910" s="4">
        <f>'Cleaned Data'!G910</f>
        <v>23382</v>
      </c>
      <c r="N910" s="5" t="str">
        <f>'Cleaned Data'!H910</f>
        <v>Male</v>
      </c>
      <c r="O910" s="8" t="str">
        <f>'Cleaned Data'!I910</f>
        <v>062 775 2605</v>
      </c>
      <c r="P910" s="5" t="str">
        <f>'Cleaned Data'!J910</f>
        <v>Ward 7</v>
      </c>
      <c r="Q910" s="5" t="str">
        <f t="shared" si="104"/>
        <v>Formal Settlement</v>
      </c>
      <c r="R910" s="5" t="str">
        <f>'Cleaned Data'!K910</f>
        <v>Foster Child Grant</v>
      </c>
      <c r="S910" s="5" t="str">
        <f>'Cleaned Data'!L910</f>
        <v>None</v>
      </c>
      <c r="T910" s="5" t="str">
        <f>'Cleaned Data'!M910</f>
        <v>Awaiting Documents</v>
      </c>
      <c r="U910" s="5" t="str">
        <f>'Cleaned Data'!N910</f>
        <v>Q066</v>
      </c>
      <c r="V910" s="5" t="str">
        <f>'Cleaned Data'!O910</f>
        <v>Marius Nel</v>
      </c>
      <c r="W910" s="4" t="str">
        <f>'Cleaned Data'!P910</f>
        <v>None</v>
      </c>
      <c r="X910" s="5" t="str">
        <f>'Cleaned Data'!Q910</f>
        <v>Record Incomplete - Contact Number Illegible On Form</v>
      </c>
    </row>
    <row r="911" spans="1:24" x14ac:dyDescent="0.3">
      <c r="A911" s="5" t="str">
        <f>'Cleaned Data'!A911</f>
        <v>MUN-000617</v>
      </c>
      <c r="B911" s="4">
        <f>'Cleaned Data'!B911</f>
        <v>46059</v>
      </c>
      <c r="C911" s="6">
        <f t="shared" si="98"/>
        <v>6</v>
      </c>
      <c r="D911" s="6">
        <f t="shared" si="99"/>
        <v>2</v>
      </c>
      <c r="E911" s="6">
        <f t="shared" si="100"/>
        <v>2026</v>
      </c>
      <c r="F911" s="5" t="str">
        <f t="shared" si="101"/>
        <v>Municipal</v>
      </c>
      <c r="G911" s="5" t="str">
        <f>'Cleaned Data'!C911</f>
        <v>Municipal - Service Request</v>
      </c>
      <c r="H911" s="5" t="str">
        <f t="shared" si="102"/>
        <v xml:space="preserve"> Service Request</v>
      </c>
      <c r="I911" s="5" t="str">
        <f t="shared" si="103"/>
        <v>Sharpeville</v>
      </c>
      <c r="J911" s="5" t="str">
        <f>'Cleaned Data'!D911</f>
        <v>Sharpeville Clinic</v>
      </c>
      <c r="K911" s="5" t="str">
        <f>'Cleaned Data'!E911</f>
        <v>Pieter Dlamini</v>
      </c>
      <c r="L911" s="6">
        <f>'Cleaned Data'!F911</f>
        <v>5210000000000</v>
      </c>
      <c r="M911" s="4">
        <f>'Cleaned Data'!G911</f>
        <v>19333</v>
      </c>
      <c r="N911" s="5" t="str">
        <f>'Cleaned Data'!H911</f>
        <v>Male</v>
      </c>
      <c r="O911" s="8" t="str">
        <f>'Cleaned Data'!I911</f>
        <v>None</v>
      </c>
      <c r="P911" s="5" t="str">
        <f>'Cleaned Data'!J911</f>
        <v>None</v>
      </c>
      <c r="Q911" s="5" t="str">
        <f t="shared" si="104"/>
        <v>Formal Settlement</v>
      </c>
      <c r="R911" s="5" t="str">
        <f>'Cleaned Data'!K911</f>
        <v>None</v>
      </c>
      <c r="S911" s="5" t="str">
        <f>'Cleaned Data'!L911</f>
        <v>Under Review</v>
      </c>
      <c r="T911" s="5" t="str">
        <f>'Cleaned Data'!M911</f>
        <v>Awaiting Documents</v>
      </c>
      <c r="U911" s="5" t="str">
        <f>'Cleaned Data'!N911</f>
        <v>Q106</v>
      </c>
      <c r="V911" s="5" t="str">
        <f>'Cleaned Data'!O911</f>
        <v>Marius Meyer</v>
      </c>
      <c r="W911" s="4" t="str">
        <f>'Cleaned Data'!P911</f>
        <v>None</v>
      </c>
      <c r="X911" s="5" t="str">
        <f>'Cleaned Data'!Q911</f>
        <v>Record Incomplete - Contact Number Illegible On Form</v>
      </c>
    </row>
    <row r="912" spans="1:24" x14ac:dyDescent="0.3">
      <c r="A912" s="5" t="str">
        <f>'Cleaned Data'!A912</f>
        <v>SASSA-000321</v>
      </c>
      <c r="B912" s="4">
        <f>'Cleaned Data'!B912</f>
        <v>46238</v>
      </c>
      <c r="C912" s="6">
        <f t="shared" si="98"/>
        <v>4</v>
      </c>
      <c r="D912" s="6">
        <f t="shared" si="99"/>
        <v>8</v>
      </c>
      <c r="E912" s="6">
        <f t="shared" si="100"/>
        <v>2026</v>
      </c>
      <c r="F912" s="5" t="str">
        <f t="shared" si="101"/>
        <v>SASSA</v>
      </c>
      <c r="G912" s="5" t="str">
        <f>'Cleaned Data'!C912</f>
        <v>SASSA - Grant Application</v>
      </c>
      <c r="H912" s="5" t="str">
        <f t="shared" si="102"/>
        <v xml:space="preserve"> Grant Application</v>
      </c>
      <c r="I912" s="5" t="str">
        <f t="shared" si="103"/>
        <v>Vanderbijlpark</v>
      </c>
      <c r="J912" s="5" t="str">
        <f>'Cleaned Data'!D912</f>
        <v>Vanderbijlpark Home Affairs</v>
      </c>
      <c r="K912" s="5" t="str">
        <f>'Cleaned Data'!E912</f>
        <v>Grace Mokoena</v>
      </c>
      <c r="L912" s="6">
        <f>'Cleaned Data'!F912</f>
        <v>5310000000000</v>
      </c>
      <c r="M912" s="4">
        <f>'Cleaned Data'!G912</f>
        <v>19508</v>
      </c>
      <c r="N912" s="5" t="str">
        <f>'Cleaned Data'!H912</f>
        <v>Male</v>
      </c>
      <c r="O912" s="8" t="str">
        <f>'Cleaned Data'!I912</f>
        <v>080 646 2323</v>
      </c>
      <c r="P912" s="5" t="str">
        <f>'Cleaned Data'!J912</f>
        <v>None</v>
      </c>
      <c r="Q912" s="5" t="str">
        <f t="shared" si="104"/>
        <v>Formal Settlement</v>
      </c>
      <c r="R912" s="5" t="str">
        <f>'Cleaned Data'!K912</f>
        <v>Older Person's Grant</v>
      </c>
      <c r="S912" s="5" t="str">
        <f>'Cleaned Data'!L912</f>
        <v>Approved</v>
      </c>
      <c r="T912" s="5" t="str">
        <f>'Cleaned Data'!M912</f>
        <v>Closed</v>
      </c>
      <c r="U912" s="5" t="str">
        <f>'Cleaned Data'!N912</f>
        <v>Q096</v>
      </c>
      <c r="V912" s="5" t="str">
        <f>'Cleaned Data'!O912</f>
        <v>Deon Radebe</v>
      </c>
      <c r="W912" s="4" t="str">
        <f>'Cleaned Data'!P912</f>
        <v>None</v>
      </c>
      <c r="X912" s="5" t="str">
        <f>'Cleaned Data'!Q912</f>
        <v>Applicant Referred To Social Worker</v>
      </c>
    </row>
    <row r="913" spans="1:24" x14ac:dyDescent="0.3">
      <c r="A913" s="5" t="str">
        <f>'Cleaned Data'!A913</f>
        <v>MUN-000063</v>
      </c>
      <c r="B913" s="4">
        <f>'Cleaned Data'!B913</f>
        <v>46148</v>
      </c>
      <c r="C913" s="6">
        <f t="shared" si="98"/>
        <v>6</v>
      </c>
      <c r="D913" s="6">
        <f t="shared" si="99"/>
        <v>5</v>
      </c>
      <c r="E913" s="6">
        <f t="shared" si="100"/>
        <v>2026</v>
      </c>
      <c r="F913" s="5" t="str">
        <f t="shared" si="101"/>
        <v>Municipal</v>
      </c>
      <c r="G913" s="5" t="str">
        <f>'Cleaned Data'!C913</f>
        <v>Municipal - Service Request</v>
      </c>
      <c r="H913" s="5" t="str">
        <f t="shared" si="102"/>
        <v xml:space="preserve"> Service Request</v>
      </c>
      <c r="I913" s="5" t="str">
        <f t="shared" si="103"/>
        <v>Sasolburg</v>
      </c>
      <c r="J913" s="5" t="str">
        <f>'Cleaned Data'!D913</f>
        <v>Sasolburg Home Affairs</v>
      </c>
      <c r="K913" s="5" t="str">
        <f>'Cleaned Data'!E913</f>
        <v>Refilwe Steyn</v>
      </c>
      <c r="L913" s="6">
        <f>'Cleaned Data'!F913</f>
        <v>411000000000</v>
      </c>
      <c r="M913" s="4" t="str">
        <f>'Cleaned Data'!G913</f>
        <v>None</v>
      </c>
      <c r="N913" s="5" t="str">
        <f>'Cleaned Data'!H913</f>
        <v>Female</v>
      </c>
      <c r="O913" s="8" t="str">
        <f>'Cleaned Data'!I913</f>
        <v>081 218 5335</v>
      </c>
      <c r="P913" s="5" t="str">
        <f>'Cleaned Data'!J913</f>
        <v>Ward 4</v>
      </c>
      <c r="Q913" s="5" t="str">
        <f t="shared" si="104"/>
        <v>Formal Settlement</v>
      </c>
      <c r="R913" s="5" t="str">
        <f>'Cleaned Data'!K913</f>
        <v>None</v>
      </c>
      <c r="S913" s="5" t="str">
        <f>'Cleaned Data'!L913</f>
        <v>Awaiting Home Affairs Confirmation</v>
      </c>
      <c r="T913" s="5" t="str">
        <f>'Cleaned Data'!M913</f>
        <v>None</v>
      </c>
      <c r="U913" s="5" t="str">
        <f>'Cleaned Data'!N913</f>
        <v>Q052</v>
      </c>
      <c r="V913" s="5" t="str">
        <f>'Cleaned Data'!O913</f>
        <v>Chris Coetzee</v>
      </c>
      <c r="W913" s="4">
        <f>'Cleaned Data'!P913</f>
        <v>46169</v>
      </c>
      <c r="X913" s="5" t="str">
        <f>'Cleaned Data'!Q913</f>
        <v>Follow-Up Call Required To Confirm Banking Details</v>
      </c>
    </row>
    <row r="914" spans="1:24" x14ac:dyDescent="0.3">
      <c r="A914" s="5" t="str">
        <f>'Cleaned Data'!A914</f>
        <v>DHA-000898</v>
      </c>
      <c r="B914" s="4">
        <f>'Cleaned Data'!B914</f>
        <v>46260</v>
      </c>
      <c r="C914" s="6">
        <f t="shared" si="98"/>
        <v>26</v>
      </c>
      <c r="D914" s="6">
        <f t="shared" si="99"/>
        <v>8</v>
      </c>
      <c r="E914" s="6">
        <f t="shared" si="100"/>
        <v>2026</v>
      </c>
      <c r="F914" s="5" t="str">
        <f t="shared" si="101"/>
        <v>Home Affairs</v>
      </c>
      <c r="G914" s="5" t="str">
        <f>'Cleaned Data'!C914</f>
        <v>Home Affairs - Death Certificate</v>
      </c>
      <c r="H914" s="5" t="str">
        <f t="shared" si="102"/>
        <v xml:space="preserve"> Death Certificate</v>
      </c>
      <c r="I914" s="5" t="str">
        <f t="shared" si="103"/>
        <v>Vanderbijlpark</v>
      </c>
      <c r="J914" s="5" t="str">
        <f>'Cleaned Data'!D914</f>
        <v>Vanderbijlpark Home Affairs</v>
      </c>
      <c r="K914" s="5" t="str">
        <f>'Cleaned Data'!E914</f>
        <v>Tumelo Botha</v>
      </c>
      <c r="L914" s="6">
        <f>'Cleaned Data'!F914</f>
        <v>5610000000000</v>
      </c>
      <c r="M914" s="4">
        <f>'Cleaned Data'!G914</f>
        <v>20798</v>
      </c>
      <c r="N914" s="5" t="str">
        <f>'Cleaned Data'!H914</f>
        <v>Female</v>
      </c>
      <c r="O914" s="8" t="str">
        <f>'Cleaned Data'!I914</f>
        <v>079 185 1575</v>
      </c>
      <c r="P914" s="5" t="str">
        <f>'Cleaned Data'!J914</f>
        <v>Ward 21</v>
      </c>
      <c r="Q914" s="5" t="str">
        <f t="shared" si="104"/>
        <v>Formal Settlement</v>
      </c>
      <c r="R914" s="5" t="str">
        <f>'Cleaned Data'!K914</f>
        <v>None</v>
      </c>
      <c r="S914" s="5" t="str">
        <f>'Cleaned Data'!L914</f>
        <v>Complete</v>
      </c>
      <c r="T914" s="5" t="str">
        <f>'Cleaned Data'!M914</f>
        <v>None</v>
      </c>
      <c r="U914" s="5" t="str">
        <f>'Cleaned Data'!N914</f>
        <v>Q160</v>
      </c>
      <c r="V914" s="5" t="str">
        <f>'Cleaned Data'!O914</f>
        <v>Palesa Coetzee</v>
      </c>
      <c r="W914" s="4" t="str">
        <f>'Cleaned Data'!P914</f>
        <v>None</v>
      </c>
      <c r="X914" s="5" t="str">
        <f>'Cleaned Data'!Q914</f>
        <v>Duplicate Application Found On System - Flagged</v>
      </c>
    </row>
    <row r="915" spans="1:24" x14ac:dyDescent="0.3">
      <c r="A915" s="5" t="str">
        <f>'Cleaned Data'!A915</f>
        <v>SASSA-000586</v>
      </c>
      <c r="B915" s="4">
        <f>'Cleaned Data'!B915</f>
        <v>46219</v>
      </c>
      <c r="C915" s="6">
        <f t="shared" si="98"/>
        <v>16</v>
      </c>
      <c r="D915" s="6">
        <f t="shared" si="99"/>
        <v>7</v>
      </c>
      <c r="E915" s="6">
        <f t="shared" si="100"/>
        <v>2026</v>
      </c>
      <c r="F915" s="5" t="str">
        <f t="shared" si="101"/>
        <v>SASSA</v>
      </c>
      <c r="G915" s="5" t="str">
        <f>'Cleaned Data'!C915</f>
        <v>SASSA - Grant Status Enquiry</v>
      </c>
      <c r="H915" s="5" t="str">
        <f t="shared" si="102"/>
        <v xml:space="preserve"> Grant Status Enquiry</v>
      </c>
      <c r="I915" s="5" t="str">
        <f t="shared" si="103"/>
        <v>Vanderbijlpark</v>
      </c>
      <c r="J915" s="5" t="str">
        <f>'Cleaned Data'!D915</f>
        <v>Vanderbijlpark Home Affairs</v>
      </c>
      <c r="K915" s="5" t="str">
        <f>'Cleaned Data'!E915</f>
        <v>Bongani Radebe</v>
      </c>
      <c r="L915" s="6">
        <f>'Cleaned Data'!F915</f>
        <v>9900000000000</v>
      </c>
      <c r="M915" s="4" t="str">
        <f>'Cleaned Data'!G915</f>
        <v>None</v>
      </c>
      <c r="N915" s="5" t="str">
        <f>'Cleaned Data'!H915</f>
        <v>Female</v>
      </c>
      <c r="O915" s="8" t="str">
        <f>'Cleaned Data'!I915</f>
        <v>079 511 0268</v>
      </c>
      <c r="P915" s="5" t="str">
        <f>'Cleaned Data'!J915</f>
        <v>Ward 6</v>
      </c>
      <c r="Q915" s="5" t="str">
        <f t="shared" si="104"/>
        <v>Formal Settlement</v>
      </c>
      <c r="R915" s="5" t="str">
        <f>'Cleaned Data'!K915</f>
        <v>Care Dependency Grant</v>
      </c>
      <c r="S915" s="5" t="str">
        <f>'Cleaned Data'!L915</f>
        <v>Complete</v>
      </c>
      <c r="T915" s="5" t="str">
        <f>'Cleaned Data'!M915</f>
        <v>Closed</v>
      </c>
      <c r="U915" s="5" t="str">
        <f>'Cleaned Data'!N915</f>
        <v>Q127</v>
      </c>
      <c r="V915" s="5" t="str">
        <f>'Cleaned Data'!O915</f>
        <v>Werner Meyer</v>
      </c>
      <c r="W915" s="4" t="str">
        <f>'Cleaned Data'!P915</f>
        <v>None</v>
      </c>
      <c r="X915" s="5" t="str">
        <f>'Cleaned Data'!Q915</f>
        <v>Urgent Case - Fast-Tracked Per Supervisor Approval</v>
      </c>
    </row>
    <row r="916" spans="1:24" x14ac:dyDescent="0.3">
      <c r="A916" s="5" t="str">
        <f>'Cleaned Data'!A916</f>
        <v>CLN-000078</v>
      </c>
      <c r="B916" s="4">
        <f>'Cleaned Data'!B916</f>
        <v>46139</v>
      </c>
      <c r="C916" s="6">
        <f t="shared" si="98"/>
        <v>27</v>
      </c>
      <c r="D916" s="6">
        <f t="shared" si="99"/>
        <v>4</v>
      </c>
      <c r="E916" s="6">
        <f t="shared" si="100"/>
        <v>2026</v>
      </c>
      <c r="F916" s="5" t="str">
        <f t="shared" si="101"/>
        <v>Clinic</v>
      </c>
      <c r="G916" s="5" t="str">
        <f>'Cleaned Data'!C916</f>
        <v>Clinic - General Consultation</v>
      </c>
      <c r="H916" s="5" t="str">
        <f t="shared" si="102"/>
        <v xml:space="preserve"> General Consultation</v>
      </c>
      <c r="I916" s="5" t="str">
        <f t="shared" si="103"/>
        <v>Vanderbijlpark</v>
      </c>
      <c r="J916" s="5" t="str">
        <f>'Cleaned Data'!D916</f>
        <v>Vanderbijlpark Home Affairs</v>
      </c>
      <c r="K916" s="5" t="str">
        <f>'Cleaned Data'!E916</f>
        <v>Thabo Botha</v>
      </c>
      <c r="L916" s="6">
        <f>'Cleaned Data'!F916</f>
        <v>109000000000</v>
      </c>
      <c r="M916" s="4">
        <f>'Cleaned Data'!G916</f>
        <v>36990</v>
      </c>
      <c r="N916" s="5" t="str">
        <f>'Cleaned Data'!H916</f>
        <v>Female</v>
      </c>
      <c r="O916" s="8" t="str">
        <f>'Cleaned Data'!I916</f>
        <v>076 322 0138</v>
      </c>
      <c r="P916" s="5" t="str">
        <f>'Cleaned Data'!J916</f>
        <v>None</v>
      </c>
      <c r="Q916" s="5" t="str">
        <f t="shared" si="104"/>
        <v>Formal Settlement</v>
      </c>
      <c r="R916" s="5" t="str">
        <f>'Cleaned Data'!K916</f>
        <v>None</v>
      </c>
      <c r="S916" s="5" t="str">
        <f>'Cleaned Data'!L916</f>
        <v>Incomplete - Missing ID Copy</v>
      </c>
      <c r="T916" s="5" t="str">
        <f>'Cleaned Data'!M916</f>
        <v>Pending</v>
      </c>
      <c r="U916" s="5" t="str">
        <f>'Cleaned Data'!N916</f>
        <v>Q068</v>
      </c>
      <c r="V916" s="5" t="str">
        <f>'Cleaned Data'!O916</f>
        <v>Chris Meyer</v>
      </c>
      <c r="W916" s="4">
        <f>'Cleaned Data'!P916</f>
        <v>46165</v>
      </c>
      <c r="X916" s="5" t="str">
        <f>'Cleaned Data'!Q916</f>
        <v>Interpreter Required - Assisted In Sesotho</v>
      </c>
    </row>
    <row r="917" spans="1:24" x14ac:dyDescent="0.3">
      <c r="A917" s="5" t="str">
        <f>'Cleaned Data'!A917</f>
        <v>DHA-000705</v>
      </c>
      <c r="B917" s="4">
        <f>'Cleaned Data'!B917</f>
        <v>46270</v>
      </c>
      <c r="C917" s="6">
        <f t="shared" si="98"/>
        <v>5</v>
      </c>
      <c r="D917" s="6">
        <f t="shared" si="99"/>
        <v>9</v>
      </c>
      <c r="E917" s="6">
        <f t="shared" si="100"/>
        <v>2026</v>
      </c>
      <c r="F917" s="5" t="str">
        <f t="shared" si="101"/>
        <v>Home Affairs</v>
      </c>
      <c r="G917" s="5" t="str">
        <f>'Cleaned Data'!C917</f>
        <v>Home Affairs - ID Application</v>
      </c>
      <c r="H917" s="5" t="str">
        <f t="shared" si="102"/>
        <v xml:space="preserve"> ID Application</v>
      </c>
      <c r="I917" s="5" t="str">
        <f t="shared" si="103"/>
        <v>Sebokeng</v>
      </c>
      <c r="J917" s="5" t="str">
        <f>'Cleaned Data'!D917</f>
        <v>Sebokeng Sassa Office</v>
      </c>
      <c r="K917" s="5" t="str">
        <f>'Cleaned Data'!E917</f>
        <v>Nomvula Mokgadi</v>
      </c>
      <c r="L917" s="6">
        <f>'Cleaned Data'!F917</f>
        <v>6410000000000</v>
      </c>
      <c r="M917" s="4">
        <f>'Cleaned Data'!G917</f>
        <v>23635</v>
      </c>
      <c r="N917" s="5" t="str">
        <f>'Cleaned Data'!H917</f>
        <v>Female</v>
      </c>
      <c r="O917" s="8" t="str">
        <f>'Cleaned Data'!I917</f>
        <v>079 726 7234</v>
      </c>
      <c r="P917" s="5" t="str">
        <f>'Cleaned Data'!J917</f>
        <v>Ward 24</v>
      </c>
      <c r="Q917" s="5" t="str">
        <f t="shared" si="104"/>
        <v>Formal Settlement</v>
      </c>
      <c r="R917" s="5" t="str">
        <f>'Cleaned Data'!K917</f>
        <v>None</v>
      </c>
      <c r="S917" s="5" t="str">
        <f>'Cleaned Data'!L917</f>
        <v>Pending Verification</v>
      </c>
      <c r="T917" s="5" t="str">
        <f>'Cleaned Data'!M917</f>
        <v>Captured</v>
      </c>
      <c r="U917" s="5" t="str">
        <f>'Cleaned Data'!N917</f>
        <v>Q205</v>
      </c>
      <c r="V917" s="5" t="str">
        <f>'Cleaned Data'!O917</f>
        <v>None</v>
      </c>
      <c r="W917" s="4">
        <f>'Cleaned Data'!P917</f>
        <v>46160</v>
      </c>
      <c r="X917" s="5" t="str">
        <f>'Cleaned Data'!Q917</f>
        <v>None</v>
      </c>
    </row>
    <row r="918" spans="1:24" x14ac:dyDescent="0.3">
      <c r="A918" s="5" t="str">
        <f>'Cleaned Data'!A918</f>
        <v>CLN-000567</v>
      </c>
      <c r="B918" s="4">
        <f>'Cleaned Data'!B918</f>
        <v>46052</v>
      </c>
      <c r="C918" s="6">
        <f t="shared" si="98"/>
        <v>30</v>
      </c>
      <c r="D918" s="6">
        <f t="shared" si="99"/>
        <v>1</v>
      </c>
      <c r="E918" s="6">
        <f t="shared" si="100"/>
        <v>2026</v>
      </c>
      <c r="F918" s="5" t="str">
        <f t="shared" si="101"/>
        <v>Clinic</v>
      </c>
      <c r="G918" s="5" t="str">
        <f>'Cleaned Data'!C918</f>
        <v>Clinic - Chronic Medication Collection</v>
      </c>
      <c r="H918" s="5" t="str">
        <f t="shared" si="102"/>
        <v xml:space="preserve"> Chronic Medication Collection</v>
      </c>
      <c r="I918" s="5" t="str">
        <f t="shared" si="103"/>
        <v>Sebokeng</v>
      </c>
      <c r="J918" s="5" t="str">
        <f>'Cleaned Data'!D918</f>
        <v>Sebokeng Sassa Office</v>
      </c>
      <c r="K918" s="5" t="str">
        <f>'Cleaned Data'!E918</f>
        <v>Elizabeth Fourie</v>
      </c>
      <c r="L918" s="6">
        <f>'Cleaned Data'!F918</f>
        <v>9710000000000</v>
      </c>
      <c r="M918" s="4">
        <f>'Cleaned Data'!G918</f>
        <v>35469</v>
      </c>
      <c r="N918" s="5" t="str">
        <f>'Cleaned Data'!H918</f>
        <v>Male</v>
      </c>
      <c r="O918" s="8" t="str">
        <f>'Cleaned Data'!I918</f>
        <v>None</v>
      </c>
      <c r="P918" s="5" t="str">
        <f>'Cleaned Data'!J918</f>
        <v>Ward 7</v>
      </c>
      <c r="Q918" s="5" t="str">
        <f t="shared" si="104"/>
        <v>Formal Settlement</v>
      </c>
      <c r="R918" s="5" t="str">
        <f>'Cleaned Data'!K918</f>
        <v>None</v>
      </c>
      <c r="S918" s="5" t="str">
        <f>'Cleaned Data'!L918</f>
        <v>Complete</v>
      </c>
      <c r="T918" s="5" t="str">
        <f>'Cleaned Data'!M918</f>
        <v>Pending</v>
      </c>
      <c r="U918" s="5" t="str">
        <f>'Cleaned Data'!N918</f>
        <v>Q261</v>
      </c>
      <c r="V918" s="5" t="str">
        <f>'Cleaned Data'!O918</f>
        <v>Werner Meyer</v>
      </c>
      <c r="W918" s="4" t="str">
        <f>'Cleaned Data'!P918</f>
        <v>None</v>
      </c>
      <c r="X918" s="5" t="str">
        <f>'Cleaned Data'!Q918</f>
        <v>Urgent Case - Fast-Tracked Per Supervisor Approval</v>
      </c>
    </row>
    <row r="919" spans="1:24" x14ac:dyDescent="0.3">
      <c r="A919" s="5" t="str">
        <f>'Cleaned Data'!A919</f>
        <v>SASSA-000532</v>
      </c>
      <c r="B919" s="4">
        <f>'Cleaned Data'!B919</f>
        <v>46117</v>
      </c>
      <c r="C919" s="6">
        <f t="shared" si="98"/>
        <v>5</v>
      </c>
      <c r="D919" s="6">
        <f t="shared" si="99"/>
        <v>4</v>
      </c>
      <c r="E919" s="6">
        <f t="shared" si="100"/>
        <v>2026</v>
      </c>
      <c r="F919" s="5" t="str">
        <f t="shared" si="101"/>
        <v>SASSA</v>
      </c>
      <c r="G919" s="5" t="str">
        <f>'Cleaned Data'!C919</f>
        <v>SASSA - Grant Application</v>
      </c>
      <c r="H919" s="5" t="str">
        <f t="shared" si="102"/>
        <v xml:space="preserve"> Grant Application</v>
      </c>
      <c r="I919" s="5" t="str">
        <f t="shared" si="103"/>
        <v>Vanderbijlpark</v>
      </c>
      <c r="J919" s="5" t="str">
        <f>'Cleaned Data'!D919</f>
        <v>Vanderbijlpark Home Affairs</v>
      </c>
      <c r="K919" s="5" t="str">
        <f>'Cleaned Data'!E919</f>
        <v>Marie Mahlangu</v>
      </c>
      <c r="L919" s="6">
        <f>'Cleaned Data'!F919</f>
        <v>911000000000</v>
      </c>
      <c r="M919" s="4">
        <f>'Cleaned Data'!G919</f>
        <v>40146</v>
      </c>
      <c r="N919" s="5" t="str">
        <f>'Cleaned Data'!H919</f>
        <v>Female</v>
      </c>
      <c r="O919" s="8" t="str">
        <f>'Cleaned Data'!I919</f>
        <v>081 251 0996</v>
      </c>
      <c r="P919" s="5" t="str">
        <f>'Cleaned Data'!J919</f>
        <v>Ward 13</v>
      </c>
      <c r="Q919" s="5" t="str">
        <f t="shared" si="104"/>
        <v>Formal Settlement</v>
      </c>
      <c r="R919" s="5" t="str">
        <f>'Cleaned Data'!K919</f>
        <v>Care Dependency Grant</v>
      </c>
      <c r="S919" s="5" t="str">
        <f>'Cleaned Data'!L919</f>
        <v>Under Review</v>
      </c>
      <c r="T919" s="5" t="str">
        <f>'Cleaned Data'!M919</f>
        <v>Captured</v>
      </c>
      <c r="U919" s="5" t="str">
        <f>'Cleaned Data'!N919</f>
        <v>Q005</v>
      </c>
      <c r="V919" s="5" t="str">
        <f>'Cleaned Data'!O919</f>
        <v>None</v>
      </c>
      <c r="W919" s="4" t="str">
        <f>'Cleaned Data'!P919</f>
        <v>None</v>
      </c>
      <c r="X919" s="5" t="str">
        <f>'Cleaned Data'!Q919</f>
        <v>Interpreter Required - Assisted In Sesotho</v>
      </c>
    </row>
    <row r="920" spans="1:24" x14ac:dyDescent="0.3">
      <c r="A920" s="5" t="str">
        <f>'Cleaned Data'!A920</f>
        <v>DHA-000599</v>
      </c>
      <c r="B920" s="4">
        <f>'Cleaned Data'!B920</f>
        <v>46149</v>
      </c>
      <c r="C920" s="6">
        <f t="shared" si="98"/>
        <v>7</v>
      </c>
      <c r="D920" s="6">
        <f t="shared" si="99"/>
        <v>5</v>
      </c>
      <c r="E920" s="6">
        <f t="shared" si="100"/>
        <v>2026</v>
      </c>
      <c r="F920" s="5" t="str">
        <f t="shared" si="101"/>
        <v>Home Affairs</v>
      </c>
      <c r="G920" s="5" t="str">
        <f>'Cleaned Data'!C920</f>
        <v>Home Affairs - Birth Certificate</v>
      </c>
      <c r="H920" s="5" t="str">
        <f t="shared" si="102"/>
        <v xml:space="preserve"> Birth Certificate</v>
      </c>
      <c r="I920" s="5" t="str">
        <f t="shared" si="103"/>
        <v>Sharpeville</v>
      </c>
      <c r="J920" s="5" t="str">
        <f>'Cleaned Data'!D920</f>
        <v>Sharpeville Clinic</v>
      </c>
      <c r="K920" s="5" t="str">
        <f>'Cleaned Data'!E920</f>
        <v>Pieter Fourie</v>
      </c>
      <c r="L920" s="6">
        <f>'Cleaned Data'!F920</f>
        <v>5310000000000</v>
      </c>
      <c r="M920" s="4">
        <f>'Cleaned Data'!G920</f>
        <v>19594</v>
      </c>
      <c r="N920" s="5" t="str">
        <f>'Cleaned Data'!H920</f>
        <v>Female</v>
      </c>
      <c r="O920" s="8" t="str">
        <f>'Cleaned Data'!I920</f>
        <v>066 701 0399</v>
      </c>
      <c r="P920" s="5" t="str">
        <f>'Cleaned Data'!J920</f>
        <v>Ward 21</v>
      </c>
      <c r="Q920" s="5" t="str">
        <f t="shared" si="104"/>
        <v>Formal Settlement</v>
      </c>
      <c r="R920" s="5" t="str">
        <f>'Cleaned Data'!K920</f>
        <v>None</v>
      </c>
      <c r="S920" s="5" t="str">
        <f>'Cleaned Data'!L920</f>
        <v>Complete</v>
      </c>
      <c r="T920" s="5" t="str">
        <f>'Cleaned Data'!M920</f>
        <v>Resolved</v>
      </c>
      <c r="U920" s="5" t="str">
        <f>'Cleaned Data'!N920</f>
        <v>None</v>
      </c>
      <c r="V920" s="5" t="str">
        <f>'Cleaned Data'!O920</f>
        <v>Deon Meyer</v>
      </c>
      <c r="W920" s="4" t="str">
        <f>'Cleaned Data'!P920</f>
        <v>None</v>
      </c>
      <c r="X920" s="5" t="str">
        <f>'Cleaned Data'!Q920</f>
        <v>Grant Payment Query - Referred To Sassa Call Centre</v>
      </c>
    </row>
    <row r="921" spans="1:24" x14ac:dyDescent="0.3">
      <c r="A921" s="5" t="str">
        <f>'Cleaned Data'!A921</f>
        <v>DHA-000691</v>
      </c>
      <c r="B921" s="4">
        <f>'Cleaned Data'!B921</f>
        <v>46119</v>
      </c>
      <c r="C921" s="6">
        <f t="shared" si="98"/>
        <v>7</v>
      </c>
      <c r="D921" s="6">
        <f t="shared" si="99"/>
        <v>4</v>
      </c>
      <c r="E921" s="6">
        <f t="shared" si="100"/>
        <v>2026</v>
      </c>
      <c r="F921" s="5" t="str">
        <f t="shared" si="101"/>
        <v>Home Affairs</v>
      </c>
      <c r="G921" s="5" t="str">
        <f>'Cleaned Data'!C921</f>
        <v>Home Affairs - ID Application</v>
      </c>
      <c r="H921" s="5" t="str">
        <f t="shared" si="102"/>
        <v xml:space="preserve"> ID Application</v>
      </c>
      <c r="I921" s="5" t="str">
        <f t="shared" si="103"/>
        <v>Evaton</v>
      </c>
      <c r="J921" s="5" t="str">
        <f>'Cleaned Data'!D921</f>
        <v>Evaton Sassa Office</v>
      </c>
      <c r="K921" s="5" t="str">
        <f>'Cleaned Data'!E921</f>
        <v>Refilwe Radebe</v>
      </c>
      <c r="L921" s="6">
        <f>'Cleaned Data'!F921</f>
        <v>5000000000000</v>
      </c>
      <c r="M921" s="4">
        <f>'Cleaned Data'!G921</f>
        <v>18284</v>
      </c>
      <c r="N921" s="5" t="str">
        <f>'Cleaned Data'!H921</f>
        <v>None</v>
      </c>
      <c r="O921" s="8" t="str">
        <f>'Cleaned Data'!I921</f>
        <v>None</v>
      </c>
      <c r="P921" s="5" t="str">
        <f>'Cleaned Data'!J921</f>
        <v>Ward 5</v>
      </c>
      <c r="Q921" s="5" t="str">
        <f t="shared" si="104"/>
        <v>Formal Settlement</v>
      </c>
      <c r="R921" s="5" t="str">
        <f>'Cleaned Data'!K921</f>
        <v>None</v>
      </c>
      <c r="S921" s="5" t="str">
        <f>'Cleaned Data'!L921</f>
        <v>Complete</v>
      </c>
      <c r="T921" s="5" t="str">
        <f>'Cleaned Data'!M921</f>
        <v>Resolved</v>
      </c>
      <c r="U921" s="5" t="str">
        <f>'Cleaned Data'!N921</f>
        <v>Q177</v>
      </c>
      <c r="V921" s="5" t="str">
        <f>'Cleaned Data'!O921</f>
        <v>Refilwe Sithole</v>
      </c>
      <c r="W921" s="4" t="str">
        <f>'Cleaned Data'!P921</f>
        <v>None</v>
      </c>
      <c r="X921" s="5" t="str">
        <f>'Cleaned Data'!Q921</f>
        <v>Applicant Is A Minor, Guardian Present And Documented</v>
      </c>
    </row>
    <row r="922" spans="1:24" x14ac:dyDescent="0.3">
      <c r="A922" s="5" t="str">
        <f>'Cleaned Data'!A922</f>
        <v>MUN-000920</v>
      </c>
      <c r="B922" s="4">
        <f>'Cleaned Data'!B922</f>
        <v>46040</v>
      </c>
      <c r="C922" s="6">
        <f t="shared" si="98"/>
        <v>18</v>
      </c>
      <c r="D922" s="6">
        <f t="shared" si="99"/>
        <v>1</v>
      </c>
      <c r="E922" s="6">
        <f t="shared" si="100"/>
        <v>2026</v>
      </c>
      <c r="F922" s="5" t="str">
        <f t="shared" si="101"/>
        <v>Municipal</v>
      </c>
      <c r="G922" s="5" t="str">
        <f>'Cleaned Data'!C922</f>
        <v>Municipal - Service Request</v>
      </c>
      <c r="H922" s="5" t="str">
        <f t="shared" si="102"/>
        <v xml:space="preserve"> Service Request</v>
      </c>
      <c r="I922" s="5" t="str">
        <f t="shared" si="103"/>
        <v>Sasolburg</v>
      </c>
      <c r="J922" s="5" t="str">
        <f>'Cleaned Data'!D922</f>
        <v>Sasolburg Home Affairs</v>
      </c>
      <c r="K922" s="5" t="str">
        <f>'Cleaned Data'!E922</f>
        <v>Marie Molefe</v>
      </c>
      <c r="L922" s="6">
        <f>'Cleaned Data'!F922</f>
        <v>402000000000</v>
      </c>
      <c r="M922" s="4">
        <f>'Cleaned Data'!G922</f>
        <v>38026</v>
      </c>
      <c r="N922" s="5" t="str">
        <f>'Cleaned Data'!H922</f>
        <v>None</v>
      </c>
      <c r="O922" s="8" t="str">
        <f>'Cleaned Data'!I922</f>
        <v>065 382 6990</v>
      </c>
      <c r="P922" s="5" t="str">
        <f>'Cleaned Data'!J922</f>
        <v>Ward 15</v>
      </c>
      <c r="Q922" s="5" t="str">
        <f t="shared" si="104"/>
        <v>Formal Settlement</v>
      </c>
      <c r="R922" s="5" t="str">
        <f>'Cleaned Data'!K922</f>
        <v>None</v>
      </c>
      <c r="S922" s="5" t="str">
        <f>'Cleaned Data'!L922</f>
        <v>Approved</v>
      </c>
      <c r="T922" s="5" t="str">
        <f>'Cleaned Data'!M922</f>
        <v>Captured</v>
      </c>
      <c r="U922" s="5" t="str">
        <f>'Cleaned Data'!N922</f>
        <v>None</v>
      </c>
      <c r="V922" s="5" t="str">
        <f>'Cleaned Data'!O922</f>
        <v>Zanele Mahlangu</v>
      </c>
      <c r="W922" s="4" t="str">
        <f>'Cleaned Data'!P922</f>
        <v>None</v>
      </c>
      <c r="X922" s="5" t="str">
        <f>'Cleaned Data'!Q922</f>
        <v>System Offline - Captured Manually, Will Upload Later</v>
      </c>
    </row>
    <row r="923" spans="1:24" x14ac:dyDescent="0.3">
      <c r="A923" s="5" t="str">
        <f>'Cleaned Data'!A923</f>
        <v>DHA-000258</v>
      </c>
      <c r="B923" s="4">
        <f>'Cleaned Data'!B923</f>
        <v>46278</v>
      </c>
      <c r="C923" s="6">
        <f t="shared" si="98"/>
        <v>13</v>
      </c>
      <c r="D923" s="6">
        <f t="shared" si="99"/>
        <v>9</v>
      </c>
      <c r="E923" s="6">
        <f t="shared" si="100"/>
        <v>2026</v>
      </c>
      <c r="F923" s="5" t="str">
        <f t="shared" si="101"/>
        <v>Home Affairs</v>
      </c>
      <c r="G923" s="5" t="str">
        <f>'Cleaned Data'!C923</f>
        <v>Home Affairs - ID Application</v>
      </c>
      <c r="H923" s="5" t="str">
        <f t="shared" si="102"/>
        <v xml:space="preserve"> ID Application</v>
      </c>
      <c r="I923" s="5" t="str">
        <f t="shared" si="103"/>
        <v>Vereeniging</v>
      </c>
      <c r="J923" s="5" t="str">
        <f>'Cleaned Data'!D923</f>
        <v>Vereeniging Home Affairs</v>
      </c>
      <c r="K923" s="5" t="str">
        <f>'Cleaned Data'!E923</f>
        <v>Willem Nkosi</v>
      </c>
      <c r="L923" s="6">
        <f>'Cleaned Data'!F923</f>
        <v>8910000000000</v>
      </c>
      <c r="M923" s="4">
        <f>'Cleaned Data'!G923</f>
        <v>32822</v>
      </c>
      <c r="N923" s="5" t="str">
        <f>'Cleaned Data'!H923</f>
        <v>Female</v>
      </c>
      <c r="O923" s="8" t="str">
        <f>'Cleaned Data'!I923</f>
        <v>082 449 0423</v>
      </c>
      <c r="P923" s="5" t="str">
        <f>'Cleaned Data'!J923</f>
        <v>Ward 5</v>
      </c>
      <c r="Q923" s="5" t="str">
        <f t="shared" si="104"/>
        <v>Formal Settlement</v>
      </c>
      <c r="R923" s="5" t="str">
        <f>'Cleaned Data'!K923</f>
        <v>None</v>
      </c>
      <c r="S923" s="5" t="str">
        <f>'Cleaned Data'!L923</f>
        <v>Pending Verification</v>
      </c>
      <c r="T923" s="5" t="str">
        <f>'Cleaned Data'!M923</f>
        <v>None</v>
      </c>
      <c r="U923" s="5" t="str">
        <f>'Cleaned Data'!N923</f>
        <v>Q299</v>
      </c>
      <c r="V923" s="5" t="str">
        <f>'Cleaned Data'!O923</f>
        <v>Werner Khumalo</v>
      </c>
      <c r="W923" s="4">
        <f>'Cleaned Data'!P923</f>
        <v>46287</v>
      </c>
      <c r="X923" s="5" t="str">
        <f>'Cleaned Data'!Q923</f>
        <v>Applicant Is A Minor, Guardian Present And Documented</v>
      </c>
    </row>
    <row r="924" spans="1:24" x14ac:dyDescent="0.3">
      <c r="A924" s="5" t="str">
        <f>'Cleaned Data'!A924</f>
        <v>DHA-000256</v>
      </c>
      <c r="B924" s="4" t="str">
        <f>'Cleaned Data'!B924</f>
        <v>None</v>
      </c>
      <c r="C924" s="6" t="str">
        <f t="shared" si="98"/>
        <v>None</v>
      </c>
      <c r="D924" s="6" t="str">
        <f t="shared" si="99"/>
        <v>None</v>
      </c>
      <c r="E924" s="6" t="str">
        <f t="shared" si="100"/>
        <v>None</v>
      </c>
      <c r="F924" s="5" t="str">
        <f t="shared" si="101"/>
        <v>Home Affairs</v>
      </c>
      <c r="G924" s="5" t="str">
        <f>'Cleaned Data'!C924</f>
        <v>Home Affairs - ID Application</v>
      </c>
      <c r="H924" s="5" t="str">
        <f t="shared" si="102"/>
        <v xml:space="preserve"> ID Application</v>
      </c>
      <c r="I924" s="5" t="str">
        <f t="shared" si="103"/>
        <v>Sebokeng</v>
      </c>
      <c r="J924" s="5" t="str">
        <f>'Cleaned Data'!D924</f>
        <v>Sebokeng Sassa Office</v>
      </c>
      <c r="K924" s="5" t="str">
        <f>'Cleaned Data'!E924</f>
        <v>Elizabeth Nkosi</v>
      </c>
      <c r="L924" s="6">
        <f>'Cleaned Data'!F924</f>
        <v>711000000000</v>
      </c>
      <c r="M924" s="4">
        <f>'Cleaned Data'!G924</f>
        <v>39403</v>
      </c>
      <c r="N924" s="5" t="str">
        <f>'Cleaned Data'!H924</f>
        <v>None</v>
      </c>
      <c r="O924" s="8" t="str">
        <f>'Cleaned Data'!I924</f>
        <v>074 142 3614</v>
      </c>
      <c r="P924" s="5" t="str">
        <f>'Cleaned Data'!J924</f>
        <v>Ward 20</v>
      </c>
      <c r="Q924" s="5" t="str">
        <f t="shared" si="104"/>
        <v>Formal Settlement</v>
      </c>
      <c r="R924" s="5" t="str">
        <f>'Cleaned Data'!K924</f>
        <v>None</v>
      </c>
      <c r="S924" s="5" t="str">
        <f>'Cleaned Data'!L924</f>
        <v>Pending Verification</v>
      </c>
      <c r="T924" s="5" t="str">
        <f>'Cleaned Data'!M924</f>
        <v>Pending</v>
      </c>
      <c r="U924" s="5" t="str">
        <f>'Cleaned Data'!N924</f>
        <v>Q278</v>
      </c>
      <c r="V924" s="5" t="str">
        <f>'Cleaned Data'!O924</f>
        <v>Refilwe Swart</v>
      </c>
      <c r="W924" s="4">
        <f>'Cleaned Data'!P924</f>
        <v>46289</v>
      </c>
      <c r="X924" s="5" t="str">
        <f>'Cleaned Data'!Q924</f>
        <v>Biometric Capture Failed, Rescheduled</v>
      </c>
    </row>
    <row r="925" spans="1:24" x14ac:dyDescent="0.3">
      <c r="A925" s="5" t="str">
        <f>'Cleaned Data'!A925</f>
        <v>SASSA-000728</v>
      </c>
      <c r="B925" s="4">
        <f>'Cleaned Data'!B925</f>
        <v>46056</v>
      </c>
      <c r="C925" s="6">
        <f t="shared" si="98"/>
        <v>3</v>
      </c>
      <c r="D925" s="6">
        <f t="shared" si="99"/>
        <v>2</v>
      </c>
      <c r="E925" s="6">
        <f t="shared" si="100"/>
        <v>2026</v>
      </c>
      <c r="F925" s="5" t="str">
        <f t="shared" si="101"/>
        <v>SASSA</v>
      </c>
      <c r="G925" s="5" t="str">
        <f>'Cleaned Data'!C925</f>
        <v>SASSA - Grant Application</v>
      </c>
      <c r="H925" s="5" t="str">
        <f t="shared" si="102"/>
        <v xml:space="preserve"> Grant Application</v>
      </c>
      <c r="I925" s="5" t="str">
        <f t="shared" si="103"/>
        <v>Sharpeville</v>
      </c>
      <c r="J925" s="5" t="str">
        <f>'Cleaned Data'!D925</f>
        <v>Sharpeville Clinic</v>
      </c>
      <c r="K925" s="5" t="str">
        <f>'Cleaned Data'!E925</f>
        <v>Kagiso Molefe</v>
      </c>
      <c r="L925" s="6">
        <f>'Cleaned Data'!F925</f>
        <v>6510000000000</v>
      </c>
      <c r="M925" s="4">
        <f>'Cleaned Data'!G925</f>
        <v>23912</v>
      </c>
      <c r="N925" s="5" t="str">
        <f>'Cleaned Data'!H925</f>
        <v>Male</v>
      </c>
      <c r="O925" s="8" t="str">
        <f>'Cleaned Data'!I925</f>
        <v>073 790 3667</v>
      </c>
      <c r="P925" s="5" t="str">
        <f>'Cleaned Data'!J925</f>
        <v>Ward 8</v>
      </c>
      <c r="Q925" s="5" t="str">
        <f t="shared" si="104"/>
        <v>Formal Settlement</v>
      </c>
      <c r="R925" s="5" t="str">
        <f>'Cleaned Data'!K925</f>
        <v>Foster Child Grant</v>
      </c>
      <c r="S925" s="5" t="str">
        <f>'Cleaned Data'!L925</f>
        <v>Complete</v>
      </c>
      <c r="T925" s="5" t="str">
        <f>'Cleaned Data'!M925</f>
        <v>Pending</v>
      </c>
      <c r="U925" s="5" t="str">
        <f>'Cleaned Data'!N925</f>
        <v>Q151</v>
      </c>
      <c r="V925" s="5" t="str">
        <f>'Cleaned Data'!O925</f>
        <v>Deon Khumalo</v>
      </c>
      <c r="W925" s="4" t="str">
        <f>'Cleaned Data'!P925</f>
        <v>None</v>
      </c>
      <c r="X925" s="5" t="str">
        <f>'Cleaned Data'!Q925</f>
        <v>Elderly Applicant Assisted Due To Mobility Issues</v>
      </c>
    </row>
    <row r="926" spans="1:24" x14ac:dyDescent="0.3">
      <c r="A926" s="5" t="str">
        <f>'Cleaned Data'!A926</f>
        <v>SASSA-001030</v>
      </c>
      <c r="B926" s="4">
        <f>'Cleaned Data'!B926</f>
        <v>45988</v>
      </c>
      <c r="C926" s="6">
        <f t="shared" si="98"/>
        <v>27</v>
      </c>
      <c r="D926" s="6">
        <f t="shared" si="99"/>
        <v>11</v>
      </c>
      <c r="E926" s="6">
        <f t="shared" si="100"/>
        <v>2025</v>
      </c>
      <c r="F926" s="5" t="str">
        <f t="shared" si="101"/>
        <v>SASSA</v>
      </c>
      <c r="G926" s="5" t="str">
        <f>'Cleaned Data'!C926</f>
        <v>SASSA - Grant Application</v>
      </c>
      <c r="H926" s="5" t="str">
        <f t="shared" si="102"/>
        <v xml:space="preserve"> Grant Application</v>
      </c>
      <c r="I926" s="5" t="str">
        <f t="shared" si="103"/>
        <v>Vanderbijlpark</v>
      </c>
      <c r="J926" s="5" t="str">
        <f>'Cleaned Data'!D926</f>
        <v>Vanderbijlpark Home Affairs</v>
      </c>
      <c r="K926" s="5" t="str">
        <f>'Cleaned Data'!E926</f>
        <v>Thabo Radebe</v>
      </c>
      <c r="L926" s="6">
        <f>'Cleaned Data'!F926</f>
        <v>707000000000</v>
      </c>
      <c r="M926" s="4">
        <f>'Cleaned Data'!G926</f>
        <v>39282</v>
      </c>
      <c r="N926" s="5" t="str">
        <f>'Cleaned Data'!H926</f>
        <v>None</v>
      </c>
      <c r="O926" s="8" t="str">
        <f>'Cleaned Data'!I926</f>
        <v>None</v>
      </c>
      <c r="P926" s="5" t="str">
        <f>'Cleaned Data'!J926</f>
        <v>Ward 1</v>
      </c>
      <c r="Q926" s="5" t="str">
        <f t="shared" si="104"/>
        <v>Formal Settlement</v>
      </c>
      <c r="R926" s="5" t="str">
        <f>'Cleaned Data'!K926</f>
        <v>Older Persons Grant</v>
      </c>
      <c r="S926" s="5" t="str">
        <f>'Cleaned Data'!L926</f>
        <v>Incomplete - Missing ID Copy</v>
      </c>
      <c r="T926" s="5" t="str">
        <f>'Cleaned Data'!M926</f>
        <v>Pending</v>
      </c>
      <c r="U926" s="5" t="str">
        <f>'Cleaned Data'!N926</f>
        <v>Q062</v>
      </c>
      <c r="V926" s="5" t="str">
        <f>'Cleaned Data'!O926</f>
        <v>Deon Meyer</v>
      </c>
      <c r="W926" s="4" t="str">
        <f>'Cleaned Data'!P926</f>
        <v>None</v>
      </c>
      <c r="X926" s="5" t="str">
        <f>'Cleaned Data'!Q926</f>
        <v>Client To Return With Proof Of Residence</v>
      </c>
    </row>
    <row r="927" spans="1:24" x14ac:dyDescent="0.3">
      <c r="A927" s="5" t="str">
        <f>'Cleaned Data'!A927</f>
        <v>SASSA-000706</v>
      </c>
      <c r="B927" s="4">
        <f>'Cleaned Data'!B927</f>
        <v>46221</v>
      </c>
      <c r="C927" s="6">
        <f t="shared" si="98"/>
        <v>18</v>
      </c>
      <c r="D927" s="6">
        <f t="shared" si="99"/>
        <v>7</v>
      </c>
      <c r="E927" s="6">
        <f t="shared" si="100"/>
        <v>2026</v>
      </c>
      <c r="F927" s="5" t="str">
        <f t="shared" si="101"/>
        <v>SASSA</v>
      </c>
      <c r="G927" s="5" t="str">
        <f>'Cleaned Data'!C927</f>
        <v>SASSA - Grant Application</v>
      </c>
      <c r="H927" s="5" t="str">
        <f t="shared" si="102"/>
        <v xml:space="preserve"> Grant Application</v>
      </c>
      <c r="I927" s="5" t="str">
        <f t="shared" si="103"/>
        <v>Sharpeville</v>
      </c>
      <c r="J927" s="5" t="str">
        <f>'Cleaned Data'!D927</f>
        <v>Sharpeville Clinic</v>
      </c>
      <c r="K927" s="5" t="str">
        <f>'Cleaned Data'!E927</f>
        <v>Johannes Ndlovu</v>
      </c>
      <c r="L927" s="6">
        <f>'Cleaned Data'!F927</f>
        <v>8310000000000</v>
      </c>
      <c r="M927" s="4">
        <f>'Cleaned Data'!G927</f>
        <v>30511</v>
      </c>
      <c r="N927" s="5" t="str">
        <f>'Cleaned Data'!H927</f>
        <v>Female</v>
      </c>
      <c r="O927" s="8" t="str">
        <f>'Cleaned Data'!I927</f>
        <v>067 395 8363</v>
      </c>
      <c r="P927" s="5" t="str">
        <f>'Cleaned Data'!J927</f>
        <v>Ward 18</v>
      </c>
      <c r="Q927" s="5" t="str">
        <f t="shared" si="104"/>
        <v>Formal Settlement</v>
      </c>
      <c r="R927" s="5" t="str">
        <f>'Cleaned Data'!K927</f>
        <v>Foster Child Grant</v>
      </c>
      <c r="S927" s="5" t="str">
        <f>'Cleaned Data'!L927</f>
        <v>Awaiting Home Affairs Confirmation</v>
      </c>
      <c r="T927" s="5" t="str">
        <f>'Cleaned Data'!M927</f>
        <v>Captured</v>
      </c>
      <c r="U927" s="5" t="str">
        <f>'Cleaned Data'!N927</f>
        <v>Q291</v>
      </c>
      <c r="V927" s="5" t="str">
        <f>'Cleaned Data'!O927</f>
        <v>Werner Radebe</v>
      </c>
      <c r="W927" s="4">
        <f>'Cleaned Data'!P927</f>
        <v>46237</v>
      </c>
      <c r="X927" s="5" t="str">
        <f>'Cleaned Data'!Q927</f>
        <v>None</v>
      </c>
    </row>
    <row r="928" spans="1:24" x14ac:dyDescent="0.3">
      <c r="A928" s="5" t="str">
        <f>'Cleaned Data'!A928</f>
        <v>DHA-000498</v>
      </c>
      <c r="B928" s="4">
        <f>'Cleaned Data'!B928</f>
        <v>46006</v>
      </c>
      <c r="C928" s="6">
        <f t="shared" si="98"/>
        <v>15</v>
      </c>
      <c r="D928" s="6">
        <f t="shared" si="99"/>
        <v>12</v>
      </c>
      <c r="E928" s="6">
        <f t="shared" si="100"/>
        <v>2025</v>
      </c>
      <c r="F928" s="5" t="str">
        <f t="shared" si="101"/>
        <v>Home Affairs</v>
      </c>
      <c r="G928" s="5" t="str">
        <f>'Cleaned Data'!C928</f>
        <v>Home Affairs - Birth Certificate</v>
      </c>
      <c r="H928" s="5" t="str">
        <f t="shared" si="102"/>
        <v xml:space="preserve"> Birth Certificate</v>
      </c>
      <c r="I928" s="5" t="str">
        <f t="shared" si="103"/>
        <v>Evaton</v>
      </c>
      <c r="J928" s="5" t="str">
        <f>'Cleaned Data'!D928</f>
        <v>Evaton Sassa Office</v>
      </c>
      <c r="K928" s="5" t="str">
        <f>'Cleaned Data'!E928</f>
        <v>Refilwe Khumalo</v>
      </c>
      <c r="L928" s="6">
        <f>'Cleaned Data'!F928</f>
        <v>6700000000000</v>
      </c>
      <c r="M928" s="4">
        <f>'Cleaned Data'!G928</f>
        <v>24533</v>
      </c>
      <c r="N928" s="5" t="str">
        <f>'Cleaned Data'!H928</f>
        <v>Female</v>
      </c>
      <c r="O928" s="8" t="str">
        <f>'Cleaned Data'!I928</f>
        <v>None</v>
      </c>
      <c r="P928" s="5" t="str">
        <f>'Cleaned Data'!J928</f>
        <v>Ward 17</v>
      </c>
      <c r="Q928" s="5" t="str">
        <f t="shared" si="104"/>
        <v>Formal Settlement</v>
      </c>
      <c r="R928" s="5" t="str">
        <f>'Cleaned Data'!K928</f>
        <v>None</v>
      </c>
      <c r="S928" s="5" t="str">
        <f>'Cleaned Data'!L928</f>
        <v>Rejected</v>
      </c>
      <c r="T928" s="5" t="str">
        <f>'Cleaned Data'!M928</f>
        <v>Pending</v>
      </c>
      <c r="U928" s="5" t="str">
        <f>'Cleaned Data'!N928</f>
        <v>Q075</v>
      </c>
      <c r="V928" s="5" t="str">
        <f>'Cleaned Data'!O928</f>
        <v>Andries Sithole</v>
      </c>
      <c r="W928" s="4" t="str">
        <f>'Cleaned Data'!P928</f>
        <v>None</v>
      </c>
      <c r="X928" s="5" t="str">
        <f>'Cleaned Data'!Q928</f>
        <v>Client To Return With Proof Of Residence</v>
      </c>
    </row>
    <row r="929" spans="1:24" x14ac:dyDescent="0.3">
      <c r="A929" s="5" t="str">
        <f>'Cleaned Data'!A929</f>
        <v>MUN-000899</v>
      </c>
      <c r="B929" s="4">
        <f>'Cleaned Data'!B929</f>
        <v>46254</v>
      </c>
      <c r="C929" s="6">
        <f t="shared" si="98"/>
        <v>20</v>
      </c>
      <c r="D929" s="6">
        <f t="shared" si="99"/>
        <v>8</v>
      </c>
      <c r="E929" s="6">
        <f t="shared" si="100"/>
        <v>2026</v>
      </c>
      <c r="F929" s="5" t="str">
        <f t="shared" si="101"/>
        <v>Municipal</v>
      </c>
      <c r="G929" s="5" t="str">
        <f>'Cleaned Data'!C929</f>
        <v>Municipal - Account Query</v>
      </c>
      <c r="H929" s="5" t="str">
        <f t="shared" si="102"/>
        <v xml:space="preserve"> Account Query</v>
      </c>
      <c r="I929" s="5" t="str">
        <f t="shared" si="103"/>
        <v>Boipatong</v>
      </c>
      <c r="J929" s="5" t="str">
        <f>'Cleaned Data'!D929</f>
        <v>Boipatong Clinic</v>
      </c>
      <c r="K929" s="5" t="str">
        <f>'Cleaned Data'!E929</f>
        <v>Refilwe Nkosi</v>
      </c>
      <c r="L929" s="6">
        <f>'Cleaned Data'!F929</f>
        <v>9410000000000</v>
      </c>
      <c r="M929" s="4" t="str">
        <f>'Cleaned Data'!G929</f>
        <v>None</v>
      </c>
      <c r="N929" s="5" t="str">
        <f>'Cleaned Data'!H929</f>
        <v>None</v>
      </c>
      <c r="O929" s="8" t="str">
        <f>'Cleaned Data'!I929</f>
        <v>082 895 5816</v>
      </c>
      <c r="P929" s="5" t="str">
        <f>'Cleaned Data'!J929</f>
        <v>Ward 20</v>
      </c>
      <c r="Q929" s="5" t="str">
        <f t="shared" si="104"/>
        <v>Formal Settlement</v>
      </c>
      <c r="R929" s="5" t="str">
        <f>'Cleaned Data'!K929</f>
        <v>None</v>
      </c>
      <c r="S929" s="5" t="str">
        <f>'Cleaned Data'!L929</f>
        <v>None</v>
      </c>
      <c r="T929" s="5" t="str">
        <f>'Cleaned Data'!M929</f>
        <v>Escalated</v>
      </c>
      <c r="U929" s="5" t="str">
        <f>'Cleaned Data'!N929</f>
        <v>Q176</v>
      </c>
      <c r="V929" s="5" t="str">
        <f>'Cleaned Data'!O929</f>
        <v>Refilwe Meyer</v>
      </c>
      <c r="W929" s="4" t="str">
        <f>'Cleaned Data'!P929</f>
        <v>None</v>
      </c>
      <c r="X929" s="5" t="str">
        <f>'Cleaned Data'!Q929</f>
        <v>Incorrect ID Number Provided Initially, Corrected</v>
      </c>
    </row>
    <row r="930" spans="1:24" x14ac:dyDescent="0.3">
      <c r="A930" s="5" t="str">
        <f>'Cleaned Data'!A930</f>
        <v>SASSA-000131</v>
      </c>
      <c r="B930" s="4">
        <f>'Cleaned Data'!B930</f>
        <v>46112</v>
      </c>
      <c r="C930" s="6">
        <f t="shared" si="98"/>
        <v>31</v>
      </c>
      <c r="D930" s="6">
        <f t="shared" si="99"/>
        <v>3</v>
      </c>
      <c r="E930" s="6">
        <f t="shared" si="100"/>
        <v>2026</v>
      </c>
      <c r="F930" s="5" t="str">
        <f t="shared" si="101"/>
        <v>SASSA</v>
      </c>
      <c r="G930" s="5" t="str">
        <f>'Cleaned Data'!C930</f>
        <v>SASSA - Grant Application</v>
      </c>
      <c r="H930" s="5" t="str">
        <f t="shared" si="102"/>
        <v xml:space="preserve"> Grant Application</v>
      </c>
      <c r="I930" s="5" t="str">
        <f t="shared" si="103"/>
        <v>Vanderbijlpark</v>
      </c>
      <c r="J930" s="5" t="str">
        <f>'Cleaned Data'!D930</f>
        <v>Vanderbijlpark Home Affairs</v>
      </c>
      <c r="K930" s="5" t="str">
        <f>'Cleaned Data'!E930</f>
        <v>Lindiwe Mahlangu</v>
      </c>
      <c r="L930" s="6">
        <f>'Cleaned Data'!F930</f>
        <v>7400000000000</v>
      </c>
      <c r="M930" s="4">
        <f>'Cleaned Data'!G930</f>
        <v>27113</v>
      </c>
      <c r="N930" s="5" t="str">
        <f>'Cleaned Data'!H930</f>
        <v>None</v>
      </c>
      <c r="O930" s="8" t="str">
        <f>'Cleaned Data'!I930</f>
        <v>063 570 4983</v>
      </c>
      <c r="P930" s="5" t="str">
        <f>'Cleaned Data'!J930</f>
        <v>Ward 11</v>
      </c>
      <c r="Q930" s="5" t="str">
        <f t="shared" si="104"/>
        <v>Formal Settlement</v>
      </c>
      <c r="R930" s="5" t="str">
        <f>'Cleaned Data'!K930</f>
        <v>None</v>
      </c>
      <c r="S930" s="5" t="str">
        <f>'Cleaned Data'!L930</f>
        <v>Incomplete - Missing ID Copy</v>
      </c>
      <c r="T930" s="5" t="str">
        <f>'Cleaned Data'!M930</f>
        <v>Escalated</v>
      </c>
      <c r="U930" s="5" t="str">
        <f>'Cleaned Data'!N930</f>
        <v>Q152</v>
      </c>
      <c r="V930" s="5" t="str">
        <f>'Cleaned Data'!O930</f>
        <v>Deon Radebe</v>
      </c>
      <c r="W930" s="4">
        <f>'Cleaned Data'!P930</f>
        <v>46121</v>
      </c>
      <c r="X930" s="5" t="str">
        <f>'Cleaned Data'!Q930</f>
        <v>Grant Payment Query - Referred To Sassa Call Centre</v>
      </c>
    </row>
    <row r="931" spans="1:24" x14ac:dyDescent="0.3">
      <c r="A931" s="5" t="str">
        <f>'Cleaned Data'!A931</f>
        <v>SASSA-001060</v>
      </c>
      <c r="B931" s="4">
        <f>'Cleaned Data'!B931</f>
        <v>46097</v>
      </c>
      <c r="C931" s="6">
        <f t="shared" si="98"/>
        <v>16</v>
      </c>
      <c r="D931" s="6">
        <f t="shared" si="99"/>
        <v>3</v>
      </c>
      <c r="E931" s="6">
        <f t="shared" si="100"/>
        <v>2026</v>
      </c>
      <c r="F931" s="5" t="str">
        <f t="shared" si="101"/>
        <v>SASSA</v>
      </c>
      <c r="G931" s="5" t="str">
        <f>'Cleaned Data'!C931</f>
        <v>SASSA - Grant Application</v>
      </c>
      <c r="H931" s="5" t="str">
        <f t="shared" si="102"/>
        <v xml:space="preserve"> Grant Application</v>
      </c>
      <c r="I931" s="5" t="str">
        <f t="shared" si="103"/>
        <v>Vereeniging</v>
      </c>
      <c r="J931" s="5" t="str">
        <f>'Cleaned Data'!D931</f>
        <v>Vereeniging Home Affairs</v>
      </c>
      <c r="K931" s="5" t="str">
        <f>'Cleaned Data'!E931</f>
        <v>Refilwe Mokgadi</v>
      </c>
      <c r="L931" s="6">
        <f>'Cleaned Data'!F931</f>
        <v>1210000000000</v>
      </c>
      <c r="M931" s="4">
        <f>'Cleaned Data'!G931</f>
        <v>41248</v>
      </c>
      <c r="N931" s="5" t="str">
        <f>'Cleaned Data'!H931</f>
        <v>None</v>
      </c>
      <c r="O931" s="8" t="str">
        <f>'Cleaned Data'!I931</f>
        <v>None</v>
      </c>
      <c r="P931" s="5" t="str">
        <f>'Cleaned Data'!J931</f>
        <v>Ward 5</v>
      </c>
      <c r="Q931" s="5" t="str">
        <f t="shared" si="104"/>
        <v>Formal Settlement</v>
      </c>
      <c r="R931" s="5" t="str">
        <f>'Cleaned Data'!K931</f>
        <v>Care Dependency Grant</v>
      </c>
      <c r="S931" s="5" t="str">
        <f>'Cleaned Data'!L931</f>
        <v>Approved</v>
      </c>
      <c r="T931" s="5" t="str">
        <f>'Cleaned Data'!M931</f>
        <v>Captured</v>
      </c>
      <c r="U931" s="5" t="str">
        <f>'Cleaned Data'!N931</f>
        <v>Q015</v>
      </c>
      <c r="V931" s="5" t="str">
        <f>'Cleaned Data'!O931</f>
        <v>Chris Meyer</v>
      </c>
      <c r="W931" s="4" t="str">
        <f>'Cleaned Data'!P931</f>
        <v>None</v>
      </c>
      <c r="X931" s="5" t="str">
        <f>'Cleaned Data'!Q931</f>
        <v>Follow-Up Call Required To Confirm Banking Details</v>
      </c>
    </row>
    <row r="932" spans="1:24" x14ac:dyDescent="0.3">
      <c r="A932" s="5" t="str">
        <f>'Cleaned Data'!A932</f>
        <v>CLN-000101</v>
      </c>
      <c r="B932" s="4">
        <f>'Cleaned Data'!B932</f>
        <v>45983</v>
      </c>
      <c r="C932" s="6">
        <f t="shared" si="98"/>
        <v>22</v>
      </c>
      <c r="D932" s="6">
        <f t="shared" si="99"/>
        <v>11</v>
      </c>
      <c r="E932" s="6">
        <f t="shared" si="100"/>
        <v>2025</v>
      </c>
      <c r="F932" s="5" t="str">
        <f t="shared" si="101"/>
        <v>Clinic</v>
      </c>
      <c r="G932" s="5" t="str">
        <f>'Cleaned Data'!C932</f>
        <v>Clinic - Chronic Medication Collection</v>
      </c>
      <c r="H932" s="5" t="str">
        <f t="shared" si="102"/>
        <v xml:space="preserve"> Chronic Medication Collection</v>
      </c>
      <c r="I932" s="5" t="str">
        <f t="shared" si="103"/>
        <v>Vanderbijlpark</v>
      </c>
      <c r="J932" s="5" t="str">
        <f>'Cleaned Data'!D932</f>
        <v>Vanderbijlpark Home Affairs</v>
      </c>
      <c r="K932" s="5" t="str">
        <f>'Cleaned Data'!E932</f>
        <v>Grace Botha</v>
      </c>
      <c r="L932" s="6">
        <f>'Cleaned Data'!F932</f>
        <v>8710000000000</v>
      </c>
      <c r="M932" s="4">
        <f>'Cleaned Data'!G932</f>
        <v>31964</v>
      </c>
      <c r="N932" s="5" t="str">
        <f>'Cleaned Data'!H932</f>
        <v>Male</v>
      </c>
      <c r="O932" s="8" t="str">
        <f>'Cleaned Data'!I932</f>
        <v>None</v>
      </c>
      <c r="P932" s="5" t="str">
        <f>'Cleaned Data'!J932</f>
        <v>Ward 14</v>
      </c>
      <c r="Q932" s="5" t="str">
        <f t="shared" si="104"/>
        <v>Formal Settlement</v>
      </c>
      <c r="R932" s="5" t="str">
        <f>'Cleaned Data'!K932</f>
        <v>None</v>
      </c>
      <c r="S932" s="5" t="str">
        <f>'Cleaned Data'!L932</f>
        <v>Pending Verification</v>
      </c>
      <c r="T932" s="5" t="str">
        <f>'Cleaned Data'!M932</f>
        <v>Resolved</v>
      </c>
      <c r="U932" s="5" t="str">
        <f>'Cleaned Data'!N932</f>
        <v>Q182</v>
      </c>
      <c r="V932" s="5" t="str">
        <f>'Cleaned Data'!O932</f>
        <v>Marius Nel</v>
      </c>
      <c r="W932" s="4">
        <f>'Cleaned Data'!P932</f>
        <v>46000</v>
      </c>
      <c r="X932" s="5" t="str">
        <f>'Cleaned Data'!Q932</f>
        <v>Urgent Case - Fast-Tracked Per Supervisor Approval</v>
      </c>
    </row>
    <row r="933" spans="1:24" x14ac:dyDescent="0.3">
      <c r="A933" s="5" t="str">
        <f>'Cleaned Data'!A933</f>
        <v>DHA-000172</v>
      </c>
      <c r="B933" s="4">
        <f>'Cleaned Data'!B933</f>
        <v>46056</v>
      </c>
      <c r="C933" s="6">
        <f t="shared" si="98"/>
        <v>3</v>
      </c>
      <c r="D933" s="6">
        <f t="shared" si="99"/>
        <v>2</v>
      </c>
      <c r="E933" s="6">
        <f t="shared" si="100"/>
        <v>2026</v>
      </c>
      <c r="F933" s="5" t="str">
        <f t="shared" si="101"/>
        <v>Home Affairs</v>
      </c>
      <c r="G933" s="5" t="str">
        <f>'Cleaned Data'!C933</f>
        <v>Home Affairs - Birth Certificate</v>
      </c>
      <c r="H933" s="5" t="str">
        <f t="shared" si="102"/>
        <v xml:space="preserve"> Birth Certificate</v>
      </c>
      <c r="I933" s="5" t="str">
        <f t="shared" si="103"/>
        <v>Vanderbijlpark</v>
      </c>
      <c r="J933" s="5" t="str">
        <f>'Cleaned Data'!D933</f>
        <v>Vanderbijlpark Home Affairs</v>
      </c>
      <c r="K933" s="5" t="str">
        <f>'Cleaned Data'!E933</f>
        <v>Kagiso Mahlangu</v>
      </c>
      <c r="L933" s="6" t="str">
        <f>'Cleaned Data'!F933</f>
        <v>ID not provided</v>
      </c>
      <c r="M933" s="4">
        <f>'Cleaned Data'!G933</f>
        <v>36892</v>
      </c>
      <c r="N933" s="5" t="str">
        <f>'Cleaned Data'!H933</f>
        <v>None</v>
      </c>
      <c r="O933" s="8" t="str">
        <f>'Cleaned Data'!I933</f>
        <v>064 969 5050</v>
      </c>
      <c r="P933" s="5" t="str">
        <f>'Cleaned Data'!J933</f>
        <v>Ward 13</v>
      </c>
      <c r="Q933" s="5" t="str">
        <f t="shared" si="104"/>
        <v>Formal Settlement</v>
      </c>
      <c r="R933" s="5" t="str">
        <f>'Cleaned Data'!K933</f>
        <v>None</v>
      </c>
      <c r="S933" s="5" t="str">
        <f>'Cleaned Data'!L933</f>
        <v>Under Review</v>
      </c>
      <c r="T933" s="5" t="str">
        <f>'Cleaned Data'!M933</f>
        <v>Captured</v>
      </c>
      <c r="U933" s="5" t="str">
        <f>'Cleaned Data'!N933</f>
        <v>None</v>
      </c>
      <c r="V933" s="5" t="str">
        <f>'Cleaned Data'!O933</f>
        <v>Zanele Nel</v>
      </c>
      <c r="W933" s="4" t="str">
        <f>'Cleaned Data'!P933</f>
        <v>None</v>
      </c>
      <c r="X933" s="5" t="str">
        <f>'Cleaned Data'!Q933</f>
        <v>None</v>
      </c>
    </row>
    <row r="934" spans="1:24" x14ac:dyDescent="0.3">
      <c r="A934" s="5" t="str">
        <f>'Cleaned Data'!A934</f>
        <v>DHA-000492</v>
      </c>
      <c r="B934" s="4">
        <f>'Cleaned Data'!B934</f>
        <v>46045</v>
      </c>
      <c r="C934" s="6">
        <f t="shared" si="98"/>
        <v>23</v>
      </c>
      <c r="D934" s="6">
        <f t="shared" si="99"/>
        <v>1</v>
      </c>
      <c r="E934" s="6">
        <f t="shared" si="100"/>
        <v>2026</v>
      </c>
      <c r="F934" s="5" t="str">
        <f t="shared" si="101"/>
        <v>Home Affairs</v>
      </c>
      <c r="G934" s="5" t="str">
        <f>'Cleaned Data'!C934</f>
        <v>Home Affairs - Death Certificate</v>
      </c>
      <c r="H934" s="5" t="str">
        <f t="shared" si="102"/>
        <v xml:space="preserve"> Death Certificate</v>
      </c>
      <c r="I934" s="5" t="str">
        <f t="shared" si="103"/>
        <v>Meyerton</v>
      </c>
      <c r="J934" s="5" t="str">
        <f>'Cleaned Data'!D934</f>
        <v>Meyerton Municipal Office</v>
      </c>
      <c r="K934" s="5" t="str">
        <f>'Cleaned Data'!E934</f>
        <v>Grace Molefe</v>
      </c>
      <c r="L934" s="6">
        <f>'Cleaned Data'!F934</f>
        <v>6810000000000</v>
      </c>
      <c r="M934" s="4">
        <f>'Cleaned Data'!G934</f>
        <v>25112</v>
      </c>
      <c r="N934" s="5" t="str">
        <f>'Cleaned Data'!H934</f>
        <v>Female</v>
      </c>
      <c r="O934" s="8" t="str">
        <f>'Cleaned Data'!I934</f>
        <v>066 581 3044</v>
      </c>
      <c r="P934" s="5" t="str">
        <f>'Cleaned Data'!J934</f>
        <v>None</v>
      </c>
      <c r="Q934" s="5" t="str">
        <f t="shared" si="104"/>
        <v>Formal Settlement</v>
      </c>
      <c r="R934" s="5" t="str">
        <f>'Cleaned Data'!K934</f>
        <v>None</v>
      </c>
      <c r="S934" s="5" t="str">
        <f>'Cleaned Data'!L934</f>
        <v>Complete</v>
      </c>
      <c r="T934" s="5" t="str">
        <f>'Cleaned Data'!M934</f>
        <v>None</v>
      </c>
      <c r="U934" s="5" t="str">
        <f>'Cleaned Data'!N934</f>
        <v>Q008</v>
      </c>
      <c r="V934" s="5" t="str">
        <f>'Cleaned Data'!O934</f>
        <v>Palesa Swart</v>
      </c>
      <c r="W934" s="4" t="str">
        <f>'Cleaned Data'!P934</f>
        <v>None</v>
      </c>
      <c r="X934" s="5" t="str">
        <f>'Cleaned Data'!Q934</f>
        <v>Follow-Up Call Required To Confirm Banking Details</v>
      </c>
    </row>
    <row r="935" spans="1:24" x14ac:dyDescent="0.3">
      <c r="A935" s="5" t="str">
        <f>'Cleaned Data'!A935</f>
        <v>DHA-000703</v>
      </c>
      <c r="B935" s="4">
        <f>'Cleaned Data'!B935</f>
        <v>46070</v>
      </c>
      <c r="C935" s="6">
        <f t="shared" si="98"/>
        <v>17</v>
      </c>
      <c r="D935" s="6">
        <f t="shared" si="99"/>
        <v>2</v>
      </c>
      <c r="E935" s="6">
        <f t="shared" si="100"/>
        <v>2026</v>
      </c>
      <c r="F935" s="5" t="str">
        <f t="shared" si="101"/>
        <v>Home Affairs</v>
      </c>
      <c r="G935" s="5" t="str">
        <f>'Cleaned Data'!C935</f>
        <v>Home Affairs - Death Certificate</v>
      </c>
      <c r="H935" s="5" t="str">
        <f t="shared" si="102"/>
        <v xml:space="preserve"> Death Certificate</v>
      </c>
      <c r="I935" s="5" t="str">
        <f t="shared" si="103"/>
        <v>Sebokeng</v>
      </c>
      <c r="J935" s="5" t="str">
        <f>'Cleaned Data'!D935</f>
        <v>Sebokeng Sassa Office</v>
      </c>
      <c r="K935" s="5" t="str">
        <f>'Cleaned Data'!E935</f>
        <v>Kagiso Mokgadi</v>
      </c>
      <c r="L935" s="6">
        <f>'Cleaned Data'!F935</f>
        <v>5510000000000</v>
      </c>
      <c r="M935" s="4">
        <f>'Cleaned Data'!G935</f>
        <v>20217</v>
      </c>
      <c r="N935" s="5" t="str">
        <f>'Cleaned Data'!H935</f>
        <v>Female</v>
      </c>
      <c r="O935" s="8" t="str">
        <f>'Cleaned Data'!I935</f>
        <v>065 892 7023</v>
      </c>
      <c r="P935" s="5" t="str">
        <f>'Cleaned Data'!J935</f>
        <v>Ward 16</v>
      </c>
      <c r="Q935" s="5" t="str">
        <f t="shared" si="104"/>
        <v>Formal Settlement</v>
      </c>
      <c r="R935" s="5" t="str">
        <f>'Cleaned Data'!K935</f>
        <v>None</v>
      </c>
      <c r="S935" s="5" t="str">
        <f>'Cleaned Data'!L935</f>
        <v>Complete</v>
      </c>
      <c r="T935" s="5" t="str">
        <f>'Cleaned Data'!M935</f>
        <v>None</v>
      </c>
      <c r="U935" s="5" t="str">
        <f>'Cleaned Data'!N935</f>
        <v>Q240</v>
      </c>
      <c r="V935" s="5" t="str">
        <f>'Cleaned Data'!O935</f>
        <v>Werner Meyer</v>
      </c>
      <c r="W935" s="4" t="str">
        <f>'Cleaned Data'!P935</f>
        <v>None</v>
      </c>
      <c r="X935" s="5" t="str">
        <f>'Cleaned Data'!Q935</f>
        <v>System Offline - Captured Manually, Will Upload Later</v>
      </c>
    </row>
    <row r="936" spans="1:24" x14ac:dyDescent="0.3">
      <c r="A936" s="5" t="str">
        <f>'Cleaned Data'!A936</f>
        <v>DHA-000990</v>
      </c>
      <c r="B936" s="4">
        <f>'Cleaned Data'!B936</f>
        <v>46041</v>
      </c>
      <c r="C936" s="6">
        <f t="shared" si="98"/>
        <v>19</v>
      </c>
      <c r="D936" s="6">
        <f t="shared" si="99"/>
        <v>1</v>
      </c>
      <c r="E936" s="6">
        <f t="shared" si="100"/>
        <v>2026</v>
      </c>
      <c r="F936" s="5" t="str">
        <f t="shared" si="101"/>
        <v>Home Affairs</v>
      </c>
      <c r="G936" s="5" t="str">
        <f>'Cleaned Data'!C936</f>
        <v>Home Affairs - Birth Certificate</v>
      </c>
      <c r="H936" s="5" t="str">
        <f t="shared" si="102"/>
        <v xml:space="preserve"> Birth Certificate</v>
      </c>
      <c r="I936" s="5" t="str">
        <f t="shared" si="103"/>
        <v>Emfuleni</v>
      </c>
      <c r="J936" s="5" t="str">
        <f>'Cleaned Data'!D936</f>
        <v>Emfuleni Municipal Office</v>
      </c>
      <c r="K936" s="5" t="str">
        <f>'Cleaned Data'!E936</f>
        <v>Willem Radebe</v>
      </c>
      <c r="L936" s="6">
        <f>'Cleaned Data'!F936</f>
        <v>5300000000000</v>
      </c>
      <c r="M936" s="4">
        <f>'Cleaned Data'!G936</f>
        <v>19374</v>
      </c>
      <c r="N936" s="5" t="str">
        <f>'Cleaned Data'!H936</f>
        <v>None</v>
      </c>
      <c r="O936" s="8" t="str">
        <f>'Cleaned Data'!I936</f>
        <v>075 583 0049</v>
      </c>
      <c r="P936" s="5" t="str">
        <f>'Cleaned Data'!J936</f>
        <v>None</v>
      </c>
      <c r="Q936" s="5" t="str">
        <f t="shared" si="104"/>
        <v>Formal Settlement</v>
      </c>
      <c r="R936" s="5" t="str">
        <f>'Cleaned Data'!K936</f>
        <v>None</v>
      </c>
      <c r="S936" s="5" t="str">
        <f>'Cleaned Data'!L936</f>
        <v>None</v>
      </c>
      <c r="T936" s="5" t="str">
        <f>'Cleaned Data'!M936</f>
        <v>Closed</v>
      </c>
      <c r="U936" s="5" t="str">
        <f>'Cleaned Data'!N936</f>
        <v>Q036</v>
      </c>
      <c r="V936" s="5" t="str">
        <f>'Cleaned Data'!O936</f>
        <v>Deon Mahlangu</v>
      </c>
      <c r="W936" s="4" t="str">
        <f>'Cleaned Data'!P936</f>
        <v>None</v>
      </c>
      <c r="X936" s="5" t="str">
        <f>'Cleaned Data'!Q936</f>
        <v>Urgent Case - Fast-Tracked Per Supervisor Approval</v>
      </c>
    </row>
    <row r="937" spans="1:24" x14ac:dyDescent="0.3">
      <c r="A937" s="5" t="str">
        <f>'Cleaned Data'!A937</f>
        <v>MUN-000454</v>
      </c>
      <c r="B937" s="4" t="str">
        <f>'Cleaned Data'!B937</f>
        <v>None</v>
      </c>
      <c r="C937" s="6" t="str">
        <f t="shared" si="98"/>
        <v>None</v>
      </c>
      <c r="D937" s="6" t="str">
        <f t="shared" si="99"/>
        <v>None</v>
      </c>
      <c r="E937" s="6" t="str">
        <f t="shared" si="100"/>
        <v>None</v>
      </c>
      <c r="F937" s="5" t="str">
        <f t="shared" si="101"/>
        <v>Municipal</v>
      </c>
      <c r="G937" s="5" t="str">
        <f>'Cleaned Data'!C937</f>
        <v>Municipal - Account Query</v>
      </c>
      <c r="H937" s="5" t="str">
        <f t="shared" si="102"/>
        <v xml:space="preserve"> Account Query</v>
      </c>
      <c r="I937" s="5" t="str">
        <f t="shared" si="103"/>
        <v>Emfuleni</v>
      </c>
      <c r="J937" s="5" t="str">
        <f>'Cleaned Data'!D937</f>
        <v>Emfuleni Municipal Office</v>
      </c>
      <c r="K937" s="5" t="str">
        <f>'Cleaned Data'!E937</f>
        <v>Tumelo Mokoena</v>
      </c>
      <c r="L937" s="6">
        <f>'Cleaned Data'!F937</f>
        <v>5600000000000</v>
      </c>
      <c r="M937" s="4" t="str">
        <f>'Cleaned Data'!G937</f>
        <v>None</v>
      </c>
      <c r="N937" s="5" t="str">
        <f>'Cleaned Data'!H937</f>
        <v>Male</v>
      </c>
      <c r="O937" s="8" t="str">
        <f>'Cleaned Data'!I937</f>
        <v>068 270 5984</v>
      </c>
      <c r="P937" s="5" t="str">
        <f>'Cleaned Data'!J937</f>
        <v>Ward 23</v>
      </c>
      <c r="Q937" s="5" t="str">
        <f t="shared" si="104"/>
        <v>Formal Settlement</v>
      </c>
      <c r="R937" s="5" t="str">
        <f>'Cleaned Data'!K937</f>
        <v>None</v>
      </c>
      <c r="S937" s="5" t="str">
        <f>'Cleaned Data'!L937</f>
        <v>Incomplete - Missing Proof Of Residence</v>
      </c>
      <c r="T937" s="5" t="str">
        <f>'Cleaned Data'!M937</f>
        <v>Pending</v>
      </c>
      <c r="U937" s="5" t="str">
        <f>'Cleaned Data'!N937</f>
        <v>Q250</v>
      </c>
      <c r="V937" s="5" t="str">
        <f>'Cleaned Data'!O937</f>
        <v>Palesa Radebe</v>
      </c>
      <c r="W937" s="4">
        <f>'Cleaned Data'!P937</f>
        <v>46295</v>
      </c>
      <c r="X937" s="5" t="str">
        <f>'Cleaned Data'!Q937</f>
        <v>Grant Payment Query - Referred To Sassa Call Centre</v>
      </c>
    </row>
    <row r="938" spans="1:24" x14ac:dyDescent="0.3">
      <c r="A938" s="5" t="str">
        <f>'Cleaned Data'!A938</f>
        <v>CLN-000111</v>
      </c>
      <c r="B938" s="4">
        <f>'Cleaned Data'!B938</f>
        <v>46143</v>
      </c>
      <c r="C938" s="6">
        <f t="shared" si="98"/>
        <v>1</v>
      </c>
      <c r="D938" s="6">
        <f t="shared" si="99"/>
        <v>5</v>
      </c>
      <c r="E938" s="6">
        <f t="shared" si="100"/>
        <v>2026</v>
      </c>
      <c r="F938" s="5" t="str">
        <f t="shared" si="101"/>
        <v>Clinic</v>
      </c>
      <c r="G938" s="5" t="str">
        <f>'Cleaned Data'!C938</f>
        <v>Clinic - General Consultation</v>
      </c>
      <c r="H938" s="5" t="str">
        <f t="shared" si="102"/>
        <v xml:space="preserve"> General Consultation</v>
      </c>
      <c r="I938" s="5" t="str">
        <f t="shared" si="103"/>
        <v>Vereeniging</v>
      </c>
      <c r="J938" s="5" t="str">
        <f>'Cleaned Data'!D938</f>
        <v>Vereeniging Home Affairs</v>
      </c>
      <c r="K938" s="5" t="str">
        <f>'Cleaned Data'!E938</f>
        <v>Mandla Mokoena</v>
      </c>
      <c r="L938" s="6">
        <f>'Cleaned Data'!F938</f>
        <v>6910000000000</v>
      </c>
      <c r="M938" s="4">
        <f>'Cleaned Data'!G938</f>
        <v>25413</v>
      </c>
      <c r="N938" s="5" t="str">
        <f>'Cleaned Data'!H938</f>
        <v>Male</v>
      </c>
      <c r="O938" s="8" t="str">
        <f>'Cleaned Data'!I938</f>
        <v>077 919 9319</v>
      </c>
      <c r="P938" s="5" t="str">
        <f>'Cleaned Data'!J938</f>
        <v>None</v>
      </c>
      <c r="Q938" s="5" t="str">
        <f t="shared" si="104"/>
        <v>Formal Settlement</v>
      </c>
      <c r="R938" s="5" t="str">
        <f>'Cleaned Data'!K938</f>
        <v>None</v>
      </c>
      <c r="S938" s="5" t="str">
        <f>'Cleaned Data'!L938</f>
        <v>Complete</v>
      </c>
      <c r="T938" s="5" t="str">
        <f>'Cleaned Data'!M938</f>
        <v>Re-opened</v>
      </c>
      <c r="U938" s="5" t="str">
        <f>'Cleaned Data'!N938</f>
        <v>Q271</v>
      </c>
      <c r="V938" s="5" t="str">
        <f>'Cleaned Data'!O938</f>
        <v>Deon Mahlangu</v>
      </c>
      <c r="W938" s="4" t="str">
        <f>'Cleaned Data'!P938</f>
        <v>None</v>
      </c>
      <c r="X938" s="5" t="str">
        <f>'Cleaned Data'!Q938</f>
        <v>Applicant Did Not Bring Required Supporting Documents</v>
      </c>
    </row>
    <row r="939" spans="1:24" x14ac:dyDescent="0.3">
      <c r="A939" s="5" t="str">
        <f>'Cleaned Data'!A939</f>
        <v>CLN-000656</v>
      </c>
      <c r="B939" s="4">
        <f>'Cleaned Data'!B939</f>
        <v>46125</v>
      </c>
      <c r="C939" s="6">
        <f t="shared" si="98"/>
        <v>13</v>
      </c>
      <c r="D939" s="6">
        <f t="shared" si="99"/>
        <v>4</v>
      </c>
      <c r="E939" s="6">
        <f t="shared" si="100"/>
        <v>2026</v>
      </c>
      <c r="F939" s="5" t="str">
        <f t="shared" si="101"/>
        <v>Clinic</v>
      </c>
      <c r="G939" s="5" t="str">
        <f>'Cleaned Data'!C939</f>
        <v>Clinic - General Consultation</v>
      </c>
      <c r="H939" s="5" t="str">
        <f t="shared" si="102"/>
        <v xml:space="preserve"> General Consultation</v>
      </c>
      <c r="I939" s="5" t="str">
        <f t="shared" si="103"/>
        <v>Emfuleni</v>
      </c>
      <c r="J939" s="5" t="str">
        <f>'Cleaned Data'!D939</f>
        <v>Emfuleni Municipal Office</v>
      </c>
      <c r="K939" s="5" t="str">
        <f>'Cleaned Data'!E939</f>
        <v>Sizwe Mahlangu</v>
      </c>
      <c r="L939" s="6">
        <f>'Cleaned Data'!F939</f>
        <v>8810000000000</v>
      </c>
      <c r="M939" s="4">
        <f>'Cleaned Data'!G939</f>
        <v>32430</v>
      </c>
      <c r="N939" s="5" t="str">
        <f>'Cleaned Data'!H939</f>
        <v>None</v>
      </c>
      <c r="O939" s="8" t="str">
        <f>'Cleaned Data'!I939</f>
        <v>None</v>
      </c>
      <c r="P939" s="5" t="str">
        <f>'Cleaned Data'!J939</f>
        <v>Ward 8</v>
      </c>
      <c r="Q939" s="5" t="str">
        <f t="shared" si="104"/>
        <v>Formal Settlement</v>
      </c>
      <c r="R939" s="5" t="str">
        <f>'Cleaned Data'!K939</f>
        <v>None</v>
      </c>
      <c r="S939" s="5" t="str">
        <f>'Cleaned Data'!L939</f>
        <v>Complete</v>
      </c>
      <c r="T939" s="5" t="str">
        <f>'Cleaned Data'!M939</f>
        <v>Resolved</v>
      </c>
      <c r="U939" s="5" t="str">
        <f>'Cleaned Data'!N939</f>
        <v>Q265</v>
      </c>
      <c r="V939" s="5" t="str">
        <f>'Cleaned Data'!O939</f>
        <v>Lerato Nel</v>
      </c>
      <c r="W939" s="4" t="str">
        <f>'Cleaned Data'!P939</f>
        <v>None</v>
      </c>
      <c r="X939" s="5" t="str">
        <f>'Cleaned Data'!Q939</f>
        <v>Client To Return With Proof Of Residence</v>
      </c>
    </row>
    <row r="940" spans="1:24" x14ac:dyDescent="0.3">
      <c r="A940" s="5" t="str">
        <f>'Cleaned Data'!A940</f>
        <v>DHA-000984</v>
      </c>
      <c r="B940" s="4">
        <f>'Cleaned Data'!B940</f>
        <v>46226</v>
      </c>
      <c r="C940" s="6">
        <f t="shared" si="98"/>
        <v>23</v>
      </c>
      <c r="D940" s="6">
        <f t="shared" si="99"/>
        <v>7</v>
      </c>
      <c r="E940" s="6">
        <f t="shared" si="100"/>
        <v>2026</v>
      </c>
      <c r="F940" s="5" t="str">
        <f t="shared" si="101"/>
        <v>Home Affairs</v>
      </c>
      <c r="G940" s="5" t="str">
        <f>'Cleaned Data'!C940</f>
        <v>Home Affairs - Birth Certificate</v>
      </c>
      <c r="H940" s="5" t="str">
        <f t="shared" si="102"/>
        <v xml:space="preserve"> Birth Certificate</v>
      </c>
      <c r="I940" s="5" t="str">
        <f t="shared" si="103"/>
        <v>Vanderbijlpark</v>
      </c>
      <c r="J940" s="5" t="str">
        <f>'Cleaned Data'!D940</f>
        <v>Vanderbijlpark Home Affairs</v>
      </c>
      <c r="K940" s="5" t="str">
        <f>'Cleaned Data'!E940</f>
        <v>Refilwe Khumalo</v>
      </c>
      <c r="L940" s="6">
        <f>'Cleaned Data'!F940</f>
        <v>7310000000000</v>
      </c>
      <c r="M940" s="4">
        <f>'Cleaned Data'!G940</f>
        <v>26862</v>
      </c>
      <c r="N940" s="5" t="str">
        <f>'Cleaned Data'!H940</f>
        <v>Female</v>
      </c>
      <c r="O940" s="8" t="str">
        <f>'Cleaned Data'!I940</f>
        <v>069 987 6993</v>
      </c>
      <c r="P940" s="5" t="str">
        <f>'Cleaned Data'!J940</f>
        <v>Ward 18</v>
      </c>
      <c r="Q940" s="5" t="str">
        <f t="shared" si="104"/>
        <v>Formal Settlement</v>
      </c>
      <c r="R940" s="5" t="str">
        <f>'Cleaned Data'!K940</f>
        <v>None</v>
      </c>
      <c r="S940" s="5" t="str">
        <f>'Cleaned Data'!L940</f>
        <v>Rejected</v>
      </c>
      <c r="T940" s="5" t="str">
        <f>'Cleaned Data'!M940</f>
        <v>Closed</v>
      </c>
      <c r="U940" s="5" t="str">
        <f>'Cleaned Data'!N940</f>
        <v>Q049</v>
      </c>
      <c r="V940" s="5" t="str">
        <f>'Cleaned Data'!O940</f>
        <v>Andries Sithole</v>
      </c>
      <c r="W940" s="4" t="str">
        <f>'Cleaned Data'!P940</f>
        <v>None</v>
      </c>
      <c r="X940" s="5" t="str">
        <f>'Cleaned Data'!Q940</f>
        <v>System Offline - Captured Manually, Will Upload Later</v>
      </c>
    </row>
    <row r="941" spans="1:24" x14ac:dyDescent="0.3">
      <c r="A941" s="5" t="str">
        <f>'Cleaned Data'!A941</f>
        <v>MUN-000201</v>
      </c>
      <c r="B941" s="4">
        <f>'Cleaned Data'!B941</f>
        <v>46128</v>
      </c>
      <c r="C941" s="6">
        <f t="shared" si="98"/>
        <v>16</v>
      </c>
      <c r="D941" s="6">
        <f t="shared" si="99"/>
        <v>4</v>
      </c>
      <c r="E941" s="6">
        <f t="shared" si="100"/>
        <v>2026</v>
      </c>
      <c r="F941" s="5" t="str">
        <f t="shared" si="101"/>
        <v>Municipal</v>
      </c>
      <c r="G941" s="5" t="str">
        <f>'Cleaned Data'!C941</f>
        <v>Municipal - Service Request</v>
      </c>
      <c r="H941" s="5" t="str">
        <f t="shared" si="102"/>
        <v xml:space="preserve"> Service Request</v>
      </c>
      <c r="I941" s="5" t="str">
        <f t="shared" si="103"/>
        <v>Sebokeng</v>
      </c>
      <c r="J941" s="5" t="str">
        <f>'Cleaned Data'!D941</f>
        <v>Sebokeng Sassa Office</v>
      </c>
      <c r="K941" s="5" t="str">
        <f>'Cleaned Data'!E941</f>
        <v>Tumelo Mahlangu</v>
      </c>
      <c r="L941" s="6">
        <f>'Cleaned Data'!F941</f>
        <v>9400000000000</v>
      </c>
      <c r="M941" s="4">
        <f>'Cleaned Data'!G941</f>
        <v>34354</v>
      </c>
      <c r="N941" s="5" t="str">
        <f>'Cleaned Data'!H941</f>
        <v>Female</v>
      </c>
      <c r="O941" s="8" t="str">
        <f>'Cleaned Data'!I941</f>
        <v>None</v>
      </c>
      <c r="P941" s="5" t="str">
        <f>'Cleaned Data'!J941</f>
        <v>Ward 5</v>
      </c>
      <c r="Q941" s="5" t="str">
        <f t="shared" si="104"/>
        <v>Formal Settlement</v>
      </c>
      <c r="R941" s="5" t="str">
        <f>'Cleaned Data'!K941</f>
        <v>None</v>
      </c>
      <c r="S941" s="5" t="str">
        <f>'Cleaned Data'!L941</f>
        <v>Approved</v>
      </c>
      <c r="T941" s="5" t="str">
        <f>'Cleaned Data'!M941</f>
        <v>None</v>
      </c>
      <c r="U941" s="5" t="str">
        <f>'Cleaned Data'!N941</f>
        <v>Q186</v>
      </c>
      <c r="V941" s="5" t="str">
        <f>'Cleaned Data'!O941</f>
        <v>Lerato Khumalo</v>
      </c>
      <c r="W941" s="4" t="str">
        <f>'Cleaned Data'!P941</f>
        <v>None</v>
      </c>
      <c r="X941" s="5" t="str">
        <f>'Cleaned Data'!Q941</f>
        <v>None</v>
      </c>
    </row>
    <row r="942" spans="1:24" x14ac:dyDescent="0.3">
      <c r="A942" s="5" t="str">
        <f>'Cleaned Data'!A942</f>
        <v>DHA-000203</v>
      </c>
      <c r="B942" s="4">
        <f>'Cleaned Data'!B942</f>
        <v>46055</v>
      </c>
      <c r="C942" s="6">
        <f t="shared" si="98"/>
        <v>2</v>
      </c>
      <c r="D942" s="6">
        <f t="shared" si="99"/>
        <v>2</v>
      </c>
      <c r="E942" s="6">
        <f t="shared" si="100"/>
        <v>2026</v>
      </c>
      <c r="F942" s="5" t="str">
        <f t="shared" si="101"/>
        <v>Home Affairs</v>
      </c>
      <c r="G942" s="5" t="str">
        <f>'Cleaned Data'!C942</f>
        <v>Home Affairs - Birth Certificate</v>
      </c>
      <c r="H942" s="5" t="str">
        <f t="shared" si="102"/>
        <v xml:space="preserve"> Birth Certificate</v>
      </c>
      <c r="I942" s="5" t="str">
        <f t="shared" si="103"/>
        <v>Three Rivers</v>
      </c>
      <c r="J942" s="5" t="str">
        <f>'Cleaned Data'!D942</f>
        <v>Three Rivers Clinic</v>
      </c>
      <c r="K942" s="5" t="str">
        <f>'Cleaned Data'!E942</f>
        <v>Willem Ndlovu</v>
      </c>
      <c r="L942" s="6">
        <f>'Cleaned Data'!F942</f>
        <v>504000000000</v>
      </c>
      <c r="M942" s="4">
        <f>'Cleaned Data'!G942</f>
        <v>38451</v>
      </c>
      <c r="N942" s="5" t="str">
        <f>'Cleaned Data'!H942</f>
        <v>Male</v>
      </c>
      <c r="O942" s="8" t="str">
        <f>'Cleaned Data'!I942</f>
        <v>061 355 3492</v>
      </c>
      <c r="P942" s="5" t="str">
        <f>'Cleaned Data'!J942</f>
        <v>Ward 14</v>
      </c>
      <c r="Q942" s="5" t="str">
        <f t="shared" si="104"/>
        <v>Formal Settlement</v>
      </c>
      <c r="R942" s="5" t="str">
        <f>'Cleaned Data'!K942</f>
        <v>None</v>
      </c>
      <c r="S942" s="5" t="str">
        <f>'Cleaned Data'!L942</f>
        <v>Approved</v>
      </c>
      <c r="T942" s="5" t="str">
        <f>'Cleaned Data'!M942</f>
        <v>Escalated</v>
      </c>
      <c r="U942" s="5" t="str">
        <f>'Cleaned Data'!N942</f>
        <v>Q076</v>
      </c>
      <c r="V942" s="5" t="str">
        <f>'Cleaned Data'!O942</f>
        <v>Deon Nel</v>
      </c>
      <c r="W942" s="4" t="str">
        <f>'Cleaned Data'!P942</f>
        <v>None</v>
      </c>
      <c r="X942" s="5" t="str">
        <f>'Cleaned Data'!Q942</f>
        <v>Follow-Up Call Required To Confirm Banking Details</v>
      </c>
    </row>
    <row r="943" spans="1:24" x14ac:dyDescent="0.3">
      <c r="A943" s="5" t="str">
        <f>'Cleaned Data'!A943</f>
        <v>SASSA-000713</v>
      </c>
      <c r="B943" s="4">
        <f>'Cleaned Data'!B943</f>
        <v>46113</v>
      </c>
      <c r="C943" s="6">
        <f t="shared" si="98"/>
        <v>1</v>
      </c>
      <c r="D943" s="6">
        <f t="shared" si="99"/>
        <v>4</v>
      </c>
      <c r="E943" s="6">
        <f t="shared" si="100"/>
        <v>2026</v>
      </c>
      <c r="F943" s="5" t="str">
        <f t="shared" si="101"/>
        <v>SASSA</v>
      </c>
      <c r="G943" s="5" t="str">
        <f>'Cleaned Data'!C943</f>
        <v>SASSA - Grant Application</v>
      </c>
      <c r="H943" s="5" t="str">
        <f t="shared" si="102"/>
        <v xml:space="preserve"> Grant Application</v>
      </c>
      <c r="I943" s="5" t="str">
        <f t="shared" si="103"/>
        <v>Vanderbijlpark</v>
      </c>
      <c r="J943" s="5" t="str">
        <f>'Cleaned Data'!D943</f>
        <v>Vanderbijlpark Home Affairs</v>
      </c>
      <c r="K943" s="5" t="str">
        <f>'Cleaned Data'!E943</f>
        <v>Tumelo Ndlovu</v>
      </c>
      <c r="L943" s="6">
        <f>'Cleaned Data'!F943</f>
        <v>5710000000000</v>
      </c>
      <c r="M943" s="4">
        <f>'Cleaned Data'!G943</f>
        <v>21037</v>
      </c>
      <c r="N943" s="5" t="str">
        <f>'Cleaned Data'!H943</f>
        <v>Female</v>
      </c>
      <c r="O943" s="8" t="str">
        <f>'Cleaned Data'!I943</f>
        <v>080 805 6169</v>
      </c>
      <c r="P943" s="5" t="str">
        <f>'Cleaned Data'!J943</f>
        <v>Ward 8</v>
      </c>
      <c r="Q943" s="5" t="str">
        <f t="shared" si="104"/>
        <v>Formal Settlement</v>
      </c>
      <c r="R943" s="5" t="str">
        <f>'Cleaned Data'!K943</f>
        <v>None</v>
      </c>
      <c r="S943" s="5" t="str">
        <f>'Cleaned Data'!L943</f>
        <v>Complete</v>
      </c>
      <c r="T943" s="5" t="str">
        <f>'Cleaned Data'!M943</f>
        <v>Awaiting Documents</v>
      </c>
      <c r="U943" s="5" t="str">
        <f>'Cleaned Data'!N943</f>
        <v>Q166</v>
      </c>
      <c r="V943" s="5" t="str">
        <f>'Cleaned Data'!O943</f>
        <v>Lerato Mahlangu</v>
      </c>
      <c r="W943" s="4" t="str">
        <f>'Cleaned Data'!P943</f>
        <v>None</v>
      </c>
      <c r="X943" s="5" t="str">
        <f>'Cleaned Data'!Q943</f>
        <v>Grant Payment Query - Referred To Sassa Call Centre</v>
      </c>
    </row>
    <row r="944" spans="1:24" x14ac:dyDescent="0.3">
      <c r="A944" s="5" t="str">
        <f>'Cleaned Data'!A944</f>
        <v>SASSA-000828</v>
      </c>
      <c r="B944" s="4">
        <f>'Cleaned Data'!B944</f>
        <v>46273</v>
      </c>
      <c r="C944" s="6">
        <f t="shared" si="98"/>
        <v>8</v>
      </c>
      <c r="D944" s="6">
        <f t="shared" si="99"/>
        <v>9</v>
      </c>
      <c r="E944" s="6">
        <f t="shared" si="100"/>
        <v>2026</v>
      </c>
      <c r="F944" s="5" t="str">
        <f t="shared" si="101"/>
        <v>SASSA</v>
      </c>
      <c r="G944" s="5" t="str">
        <f>'Cleaned Data'!C944</f>
        <v>SASSA - Grant Status Enquiry</v>
      </c>
      <c r="H944" s="5" t="str">
        <f t="shared" si="102"/>
        <v xml:space="preserve"> Grant Status Enquiry</v>
      </c>
      <c r="I944" s="5" t="str">
        <f t="shared" si="103"/>
        <v>Sharpeville</v>
      </c>
      <c r="J944" s="5" t="str">
        <f>'Cleaned Data'!D944</f>
        <v>Sharpeville Clinic</v>
      </c>
      <c r="K944" s="5" t="str">
        <f>'Cleaned Data'!E944</f>
        <v>Bongani Pretorius</v>
      </c>
      <c r="L944" s="6">
        <f>'Cleaned Data'!F944</f>
        <v>606000000000</v>
      </c>
      <c r="M944" s="4" t="str">
        <f>'Cleaned Data'!G944</f>
        <v>None</v>
      </c>
      <c r="N944" s="5" t="str">
        <f>'Cleaned Data'!H944</f>
        <v>Male</v>
      </c>
      <c r="O944" s="8" t="str">
        <f>'Cleaned Data'!I944</f>
        <v>082 902 0726</v>
      </c>
      <c r="P944" s="5" t="str">
        <f>'Cleaned Data'!J944</f>
        <v>Ward 2</v>
      </c>
      <c r="Q944" s="5" t="str">
        <f t="shared" si="104"/>
        <v>Formal Settlement</v>
      </c>
      <c r="R944" s="5" t="str">
        <f>'Cleaned Data'!K944</f>
        <v>Social Relief of Distress (SRD)</v>
      </c>
      <c r="S944" s="5" t="str">
        <f>'Cleaned Data'!L944</f>
        <v>Complete</v>
      </c>
      <c r="T944" s="5" t="str">
        <f>'Cleaned Data'!M944</f>
        <v>Awaiting Documents</v>
      </c>
      <c r="U944" s="5" t="str">
        <f>'Cleaned Data'!N944</f>
        <v>Q099</v>
      </c>
      <c r="V944" s="5" t="str">
        <f>'Cleaned Data'!O944</f>
        <v>Palesa Nel</v>
      </c>
      <c r="W944" s="4" t="str">
        <f>'Cleaned Data'!P944</f>
        <v>None</v>
      </c>
      <c r="X944" s="5" t="str">
        <f>'Cleaned Data'!Q944</f>
        <v>Urgent Case - Fast-Tracked Per Supervisor Approval</v>
      </c>
    </row>
    <row r="945" spans="1:24" x14ac:dyDescent="0.3">
      <c r="A945" s="5" t="str">
        <f>'Cleaned Data'!A945</f>
        <v>SASSA-000661</v>
      </c>
      <c r="B945" s="4">
        <f>'Cleaned Data'!B945</f>
        <v>46061</v>
      </c>
      <c r="C945" s="6">
        <f t="shared" si="98"/>
        <v>8</v>
      </c>
      <c r="D945" s="6">
        <f t="shared" si="99"/>
        <v>2</v>
      </c>
      <c r="E945" s="6">
        <f t="shared" si="100"/>
        <v>2026</v>
      </c>
      <c r="F945" s="5" t="str">
        <f t="shared" si="101"/>
        <v>SASSA</v>
      </c>
      <c r="G945" s="5" t="str">
        <f>'Cleaned Data'!C945</f>
        <v>SASSA - Grant Application</v>
      </c>
      <c r="H945" s="5" t="str">
        <f t="shared" si="102"/>
        <v xml:space="preserve"> Grant Application</v>
      </c>
      <c r="I945" s="5" t="str">
        <f t="shared" si="103"/>
        <v>Sebokeng</v>
      </c>
      <c r="J945" s="5" t="str">
        <f>'Cleaned Data'!D945</f>
        <v>Sebokeng Sassa Office</v>
      </c>
      <c r="K945" s="5" t="str">
        <f>'Cleaned Data'!E945</f>
        <v>Elizabeth Mokoena</v>
      </c>
      <c r="L945" s="6">
        <f>'Cleaned Data'!F945</f>
        <v>7310000000000</v>
      </c>
      <c r="M945" s="4">
        <f>'Cleaned Data'!G945</f>
        <v>26912</v>
      </c>
      <c r="N945" s="5" t="str">
        <f>'Cleaned Data'!H945</f>
        <v>Male</v>
      </c>
      <c r="O945" s="8" t="str">
        <f>'Cleaned Data'!I945</f>
        <v>073 576 3448</v>
      </c>
      <c r="P945" s="5" t="str">
        <f>'Cleaned Data'!J945</f>
        <v>Ward 3 (Informal Settlement)</v>
      </c>
      <c r="Q945" s="5" t="str">
        <f t="shared" si="104"/>
        <v>Informal Settlement</v>
      </c>
      <c r="R945" s="5" t="str">
        <f>'Cleaned Data'!K945</f>
        <v>Foster Child Grant</v>
      </c>
      <c r="S945" s="5" t="str">
        <f>'Cleaned Data'!L945</f>
        <v>Complete</v>
      </c>
      <c r="T945" s="5" t="str">
        <f>'Cleaned Data'!M945</f>
        <v>None</v>
      </c>
      <c r="U945" s="5" t="str">
        <f>'Cleaned Data'!N945</f>
        <v>Q236</v>
      </c>
      <c r="V945" s="5" t="str">
        <f>'Cleaned Data'!O945</f>
        <v>Andries Radebe</v>
      </c>
      <c r="W945" s="4" t="str">
        <f>'Cleaned Data'!P945</f>
        <v>None</v>
      </c>
      <c r="X945" s="5" t="str">
        <f>'Cleaned Data'!Q945</f>
        <v>Grant Payment Query - Referred To Sassa Call Centre</v>
      </c>
    </row>
    <row r="946" spans="1:24" x14ac:dyDescent="0.3">
      <c r="A946" s="5" t="str">
        <f>'Cleaned Data'!A946</f>
        <v>MUN-000781</v>
      </c>
      <c r="B946" s="4">
        <f>'Cleaned Data'!B946</f>
        <v>45759</v>
      </c>
      <c r="C946" s="6">
        <f t="shared" si="98"/>
        <v>12</v>
      </c>
      <c r="D946" s="6">
        <f t="shared" si="99"/>
        <v>4</v>
      </c>
      <c r="E946" s="6">
        <f t="shared" si="100"/>
        <v>2025</v>
      </c>
      <c r="F946" s="5" t="str">
        <f t="shared" si="101"/>
        <v>Municipal</v>
      </c>
      <c r="G946" s="5" t="str">
        <f>'Cleaned Data'!C946</f>
        <v>Municipal - Account Query</v>
      </c>
      <c r="H946" s="5" t="str">
        <f t="shared" si="102"/>
        <v xml:space="preserve"> Account Query</v>
      </c>
      <c r="I946" s="5" t="str">
        <f t="shared" si="103"/>
        <v>Sharpeville</v>
      </c>
      <c r="J946" s="5" t="str">
        <f>'Cleaned Data'!D946</f>
        <v>Sharpeville Clinic</v>
      </c>
      <c r="K946" s="5" t="str">
        <f>'Cleaned Data'!E946</f>
        <v>Elizabeth Khumalo</v>
      </c>
      <c r="L946" s="6">
        <f>'Cleaned Data'!F946</f>
        <v>78021674171</v>
      </c>
      <c r="M946" s="4">
        <f>'Cleaned Data'!G946</f>
        <v>28537</v>
      </c>
      <c r="N946" s="5" t="str">
        <f>'Cleaned Data'!H946</f>
        <v>Male</v>
      </c>
      <c r="O946" s="8" t="str">
        <f>'Cleaned Data'!I946</f>
        <v>066 497 6734</v>
      </c>
      <c r="P946" s="5" t="str">
        <f>'Cleaned Data'!J946</f>
        <v>Ward 5</v>
      </c>
      <c r="Q946" s="5" t="str">
        <f t="shared" si="104"/>
        <v>Formal Settlement</v>
      </c>
      <c r="R946" s="5" t="str">
        <f>'Cleaned Data'!K946</f>
        <v>None</v>
      </c>
      <c r="S946" s="5" t="str">
        <f>'Cleaned Data'!L946</f>
        <v>Complete</v>
      </c>
      <c r="T946" s="5" t="str">
        <f>'Cleaned Data'!M946</f>
        <v>None</v>
      </c>
      <c r="U946" s="5" t="str">
        <f>'Cleaned Data'!N946</f>
        <v>Q234</v>
      </c>
      <c r="V946" s="5" t="str">
        <f>'Cleaned Data'!O946</f>
        <v>Palesa Sithole</v>
      </c>
      <c r="W946" s="4" t="str">
        <f>'Cleaned Data'!P946</f>
        <v>None</v>
      </c>
      <c r="X946" s="5" t="str">
        <f>'Cleaned Data'!Q946</f>
        <v>Incorrect ID Number Provided Initially, Corrected</v>
      </c>
    </row>
    <row r="947" spans="1:24" x14ac:dyDescent="0.3">
      <c r="A947" s="5" t="str">
        <f>'Cleaned Data'!A947</f>
        <v>CLN-000456</v>
      </c>
      <c r="B947" s="4">
        <f>'Cleaned Data'!B947</f>
        <v>46076</v>
      </c>
      <c r="C947" s="6">
        <f t="shared" si="98"/>
        <v>23</v>
      </c>
      <c r="D947" s="6">
        <f t="shared" si="99"/>
        <v>2</v>
      </c>
      <c r="E947" s="6">
        <f t="shared" si="100"/>
        <v>2026</v>
      </c>
      <c r="F947" s="5" t="str">
        <f t="shared" si="101"/>
        <v>Clinic</v>
      </c>
      <c r="G947" s="5" t="str">
        <f>'Cleaned Data'!C947</f>
        <v>Clinic - Chronic Medication Collection</v>
      </c>
      <c r="H947" s="5" t="str">
        <f t="shared" si="102"/>
        <v xml:space="preserve"> Chronic Medication Collection</v>
      </c>
      <c r="I947" s="5" t="str">
        <f t="shared" si="103"/>
        <v>Vereeniging</v>
      </c>
      <c r="J947" s="5" t="str">
        <f>'Cleaned Data'!D947</f>
        <v>Vereeniging Home Affairs</v>
      </c>
      <c r="K947" s="5" t="str">
        <f>'Cleaned Data'!E947</f>
        <v>Zodwa Kruger</v>
      </c>
      <c r="L947" s="6">
        <f>'Cleaned Data'!F947</f>
        <v>304000000000</v>
      </c>
      <c r="M947" s="4">
        <f>'Cleaned Data'!G947</f>
        <v>37712</v>
      </c>
      <c r="N947" s="5" t="str">
        <f>'Cleaned Data'!H947</f>
        <v>Female</v>
      </c>
      <c r="O947" s="8" t="str">
        <f>'Cleaned Data'!I947</f>
        <v>077 224 7791</v>
      </c>
      <c r="P947" s="5" t="str">
        <f>'Cleaned Data'!J947</f>
        <v>Ward 16</v>
      </c>
      <c r="Q947" s="5" t="str">
        <f t="shared" si="104"/>
        <v>Formal Settlement</v>
      </c>
      <c r="R947" s="5" t="str">
        <f>'Cleaned Data'!K947</f>
        <v>None</v>
      </c>
      <c r="S947" s="5" t="str">
        <f>'Cleaned Data'!L947</f>
        <v>Pending Verification</v>
      </c>
      <c r="T947" s="5" t="str">
        <f>'Cleaned Data'!M947</f>
        <v>Pending</v>
      </c>
      <c r="U947" s="5" t="str">
        <f>'Cleaned Data'!N947</f>
        <v>Q071</v>
      </c>
      <c r="V947" s="5" t="str">
        <f>'Cleaned Data'!O947</f>
        <v>Refilwe Swart</v>
      </c>
      <c r="W947" s="4" t="str">
        <f>'Cleaned Data'!P947</f>
        <v>None</v>
      </c>
      <c r="X947" s="5" t="str">
        <f>'Cleaned Data'!Q947</f>
        <v>Elderly Applicant Assisted Due To Mobility Issues</v>
      </c>
    </row>
    <row r="948" spans="1:24" x14ac:dyDescent="0.3">
      <c r="A948" s="5" t="str">
        <f>'Cleaned Data'!A948</f>
        <v>CLN-000634</v>
      </c>
      <c r="B948" s="4">
        <f>'Cleaned Data'!B948</f>
        <v>46012</v>
      </c>
      <c r="C948" s="6">
        <f t="shared" si="98"/>
        <v>21</v>
      </c>
      <c r="D948" s="6">
        <f t="shared" si="99"/>
        <v>12</v>
      </c>
      <c r="E948" s="6">
        <f t="shared" si="100"/>
        <v>2025</v>
      </c>
      <c r="F948" s="5" t="str">
        <f t="shared" si="101"/>
        <v>Clinic</v>
      </c>
      <c r="G948" s="5" t="str">
        <f>'Cleaned Data'!C948</f>
        <v>Clinic - Chronic Medication Collection</v>
      </c>
      <c r="H948" s="5" t="str">
        <f t="shared" si="102"/>
        <v xml:space="preserve"> Chronic Medication Collection</v>
      </c>
      <c r="I948" s="5" t="str">
        <f t="shared" si="103"/>
        <v>Meyerton</v>
      </c>
      <c r="J948" s="5" t="str">
        <f>'Cleaned Data'!D948</f>
        <v>Meyerton Municipal Office</v>
      </c>
      <c r="K948" s="5" t="str">
        <f>'Cleaned Data'!E948</f>
        <v>Elizabeth Molefe</v>
      </c>
      <c r="L948" s="6">
        <f>'Cleaned Data'!F948</f>
        <v>4910000000000</v>
      </c>
      <c r="M948" s="4">
        <f>'Cleaned Data'!G948</f>
        <v>18117</v>
      </c>
      <c r="N948" s="5" t="str">
        <f>'Cleaned Data'!H948</f>
        <v>Male</v>
      </c>
      <c r="O948" s="8" t="str">
        <f>'Cleaned Data'!I948</f>
        <v>070 581 4455</v>
      </c>
      <c r="P948" s="5" t="str">
        <f>'Cleaned Data'!J948</f>
        <v>Ward 15</v>
      </c>
      <c r="Q948" s="5" t="str">
        <f t="shared" si="104"/>
        <v>Formal Settlement</v>
      </c>
      <c r="R948" s="5" t="str">
        <f>'Cleaned Data'!K948</f>
        <v>None</v>
      </c>
      <c r="S948" s="5" t="str">
        <f>'Cleaned Data'!L948</f>
        <v>Incomplete - Missing Proof Of Residence</v>
      </c>
      <c r="T948" s="5" t="str">
        <f>'Cleaned Data'!M948</f>
        <v>Captured</v>
      </c>
      <c r="U948" s="5" t="str">
        <f>'Cleaned Data'!N948</f>
        <v>Q249</v>
      </c>
      <c r="V948" s="5" t="str">
        <f>'Cleaned Data'!O948</f>
        <v>Zanele Khumalo</v>
      </c>
      <c r="W948" s="4" t="str">
        <f>'Cleaned Data'!P948</f>
        <v>None</v>
      </c>
      <c r="X948" s="5" t="str">
        <f>'Cleaned Data'!Q948</f>
        <v>Follow-Up Call Required To Confirm Banking Details</v>
      </c>
    </row>
    <row r="949" spans="1:24" x14ac:dyDescent="0.3">
      <c r="A949" s="5" t="str">
        <f>'Cleaned Data'!A949</f>
        <v>DHA-000137</v>
      </c>
      <c r="B949" s="4">
        <f>'Cleaned Data'!B949</f>
        <v>46171</v>
      </c>
      <c r="C949" s="6">
        <f t="shared" si="98"/>
        <v>29</v>
      </c>
      <c r="D949" s="6">
        <f t="shared" si="99"/>
        <v>5</v>
      </c>
      <c r="E949" s="6">
        <f t="shared" si="100"/>
        <v>2026</v>
      </c>
      <c r="F949" s="5" t="str">
        <f t="shared" si="101"/>
        <v>Home Affairs</v>
      </c>
      <c r="G949" s="5" t="str">
        <f>'Cleaned Data'!C949</f>
        <v>Home Affairs - Birth Certificate</v>
      </c>
      <c r="H949" s="5" t="str">
        <f t="shared" si="102"/>
        <v xml:space="preserve"> Birth Certificate</v>
      </c>
      <c r="I949" s="5" t="str">
        <f t="shared" si="103"/>
        <v>Boipatong</v>
      </c>
      <c r="J949" s="5" t="str">
        <f>'Cleaned Data'!D949</f>
        <v>Boipatong Clinic</v>
      </c>
      <c r="K949" s="5" t="str">
        <f>'Cleaned Data'!E949</f>
        <v>Johannes Pretorius</v>
      </c>
      <c r="L949" s="6">
        <f>'Cleaned Data'!F949</f>
        <v>9810000000000</v>
      </c>
      <c r="M949" s="4">
        <f>'Cleaned Data'!G949</f>
        <v>36133</v>
      </c>
      <c r="N949" s="5" t="str">
        <f>'Cleaned Data'!H949</f>
        <v>Male</v>
      </c>
      <c r="O949" s="8" t="str">
        <f>'Cleaned Data'!I949</f>
        <v>070 482 0781</v>
      </c>
      <c r="P949" s="5" t="str">
        <f>'Cleaned Data'!J949</f>
        <v>Ward 17</v>
      </c>
      <c r="Q949" s="5" t="str">
        <f t="shared" si="104"/>
        <v>Formal Settlement</v>
      </c>
      <c r="R949" s="5" t="str">
        <f>'Cleaned Data'!K949</f>
        <v>None</v>
      </c>
      <c r="S949" s="5" t="str">
        <f>'Cleaned Data'!L949</f>
        <v>Rejected</v>
      </c>
      <c r="T949" s="5" t="str">
        <f>'Cleaned Data'!M949</f>
        <v>Escalated</v>
      </c>
      <c r="U949" s="5" t="str">
        <f>'Cleaned Data'!N949</f>
        <v>Q238</v>
      </c>
      <c r="V949" s="5" t="str">
        <f>'Cleaned Data'!O949</f>
        <v>Zanele Coetzee</v>
      </c>
      <c r="W949" s="4" t="str">
        <f>'Cleaned Data'!P949</f>
        <v>None</v>
      </c>
      <c r="X949" s="5" t="str">
        <f>'Cleaned Data'!Q949</f>
        <v>Incorrect ID Number Provided Initially, Corrected</v>
      </c>
    </row>
    <row r="950" spans="1:24" x14ac:dyDescent="0.3">
      <c r="A950" s="5" t="str">
        <f>'Cleaned Data'!A950</f>
        <v>SASSA-000521</v>
      </c>
      <c r="B950" s="4">
        <f>'Cleaned Data'!B950</f>
        <v>46233</v>
      </c>
      <c r="C950" s="6">
        <f t="shared" si="98"/>
        <v>30</v>
      </c>
      <c r="D950" s="6">
        <f t="shared" si="99"/>
        <v>7</v>
      </c>
      <c r="E950" s="6">
        <f t="shared" si="100"/>
        <v>2026</v>
      </c>
      <c r="F950" s="5" t="str">
        <f t="shared" si="101"/>
        <v>SASSA</v>
      </c>
      <c r="G950" s="5" t="str">
        <f>'Cleaned Data'!C950</f>
        <v>SASSA - Grant Status Enquiry</v>
      </c>
      <c r="H950" s="5" t="str">
        <f t="shared" si="102"/>
        <v xml:space="preserve"> Grant Status Enquiry</v>
      </c>
      <c r="I950" s="5" t="str">
        <f t="shared" si="103"/>
        <v>Sharpeville</v>
      </c>
      <c r="J950" s="5" t="str">
        <f>'Cleaned Data'!D950</f>
        <v>Sharpeville Clinic</v>
      </c>
      <c r="K950" s="5" t="str">
        <f>'Cleaned Data'!E950</f>
        <v>Marie Fourie</v>
      </c>
      <c r="L950" s="6">
        <f>'Cleaned Data'!F950</f>
        <v>111000000000</v>
      </c>
      <c r="M950" s="4">
        <f>'Cleaned Data'!G950</f>
        <v>37204</v>
      </c>
      <c r="N950" s="5" t="str">
        <f>'Cleaned Data'!H950</f>
        <v>Male</v>
      </c>
      <c r="O950" s="8" t="str">
        <f>'Cleaned Data'!I950</f>
        <v>072 625 2328</v>
      </c>
      <c r="P950" s="5" t="str">
        <f>'Cleaned Data'!J950</f>
        <v>Ward 5</v>
      </c>
      <c r="Q950" s="5" t="str">
        <f t="shared" si="104"/>
        <v>Formal Settlement</v>
      </c>
      <c r="R950" s="5" t="str">
        <f>'Cleaned Data'!K950</f>
        <v>Foster Child Grant</v>
      </c>
      <c r="S950" s="5" t="str">
        <f>'Cleaned Data'!L950</f>
        <v>Approved</v>
      </c>
      <c r="T950" s="5" t="str">
        <f>'Cleaned Data'!M950</f>
        <v>Captured</v>
      </c>
      <c r="U950" s="5" t="str">
        <f>'Cleaned Data'!N950</f>
        <v>Q111</v>
      </c>
      <c r="V950" s="5" t="str">
        <f>'Cleaned Data'!O950</f>
        <v>Werner Mahlangu</v>
      </c>
      <c r="W950" s="4" t="str">
        <f>'Cleaned Data'!P950</f>
        <v>None</v>
      </c>
      <c r="X950" s="5" t="str">
        <f>'Cleaned Data'!Q950</f>
        <v>Applicant Is A Minor, Guardian Present And Documented</v>
      </c>
    </row>
    <row r="951" spans="1:24" x14ac:dyDescent="0.3">
      <c r="A951" s="5" t="str">
        <f>'Cleaned Data'!A951</f>
        <v>MUN-000660</v>
      </c>
      <c r="B951" s="4">
        <f>'Cleaned Data'!B951</f>
        <v>46359</v>
      </c>
      <c r="C951" s="6">
        <f t="shared" si="98"/>
        <v>3</v>
      </c>
      <c r="D951" s="6">
        <f t="shared" si="99"/>
        <v>12</v>
      </c>
      <c r="E951" s="6">
        <f t="shared" si="100"/>
        <v>2026</v>
      </c>
      <c r="F951" s="5" t="str">
        <f t="shared" si="101"/>
        <v>Municipal</v>
      </c>
      <c r="G951" s="5" t="str">
        <f>'Cleaned Data'!C951</f>
        <v>Municipal - Account Query</v>
      </c>
      <c r="H951" s="5" t="str">
        <f t="shared" si="102"/>
        <v xml:space="preserve"> Account Query</v>
      </c>
      <c r="I951" s="5" t="str">
        <f t="shared" si="103"/>
        <v>Sasolburg</v>
      </c>
      <c r="J951" s="5" t="str">
        <f>'Cleaned Data'!D951</f>
        <v>Sasolburg Home Affairs</v>
      </c>
      <c r="K951" s="5" t="str">
        <f>'Cleaned Data'!E951</f>
        <v>Refilwe Mokoena</v>
      </c>
      <c r="L951" s="6">
        <f>'Cleaned Data'!F951</f>
        <v>8410000000000</v>
      </c>
      <c r="M951" s="4">
        <f>'Cleaned Data'!G951</f>
        <v>30941</v>
      </c>
      <c r="N951" s="5" t="str">
        <f>'Cleaned Data'!H951</f>
        <v>Female</v>
      </c>
      <c r="O951" s="8" t="str">
        <f>'Cleaned Data'!I951</f>
        <v>068 407 8092</v>
      </c>
      <c r="P951" s="5" t="str">
        <f>'Cleaned Data'!J951</f>
        <v>Ward 13</v>
      </c>
      <c r="Q951" s="5" t="str">
        <f t="shared" si="104"/>
        <v>Formal Settlement</v>
      </c>
      <c r="R951" s="5" t="str">
        <f>'Cleaned Data'!K951</f>
        <v>None</v>
      </c>
      <c r="S951" s="5" t="str">
        <f>'Cleaned Data'!L951</f>
        <v>Pending Verification</v>
      </c>
      <c r="T951" s="5" t="str">
        <f>'Cleaned Data'!M951</f>
        <v>Captured</v>
      </c>
      <c r="U951" s="5" t="str">
        <f>'Cleaned Data'!N951</f>
        <v>Q080</v>
      </c>
      <c r="V951" s="5" t="str">
        <f>'Cleaned Data'!O951</f>
        <v>Refilwe Khumalo</v>
      </c>
      <c r="W951" s="4">
        <f>'Cleaned Data'!P951</f>
        <v>46096</v>
      </c>
      <c r="X951" s="5" t="str">
        <f>'Cleaned Data'!Q951</f>
        <v>Elderly Applicant Assisted Due To Mobility Issues</v>
      </c>
    </row>
    <row r="952" spans="1:24" x14ac:dyDescent="0.3">
      <c r="A952" s="5" t="str">
        <f>'Cleaned Data'!A952</f>
        <v>DHA-000570</v>
      </c>
      <c r="B952" s="4">
        <f>'Cleaned Data'!B952</f>
        <v>46201</v>
      </c>
      <c r="C952" s="6">
        <f t="shared" si="98"/>
        <v>28</v>
      </c>
      <c r="D952" s="6">
        <f t="shared" si="99"/>
        <v>6</v>
      </c>
      <c r="E952" s="6">
        <f t="shared" si="100"/>
        <v>2026</v>
      </c>
      <c r="F952" s="5" t="str">
        <f t="shared" si="101"/>
        <v>Home Affairs</v>
      </c>
      <c r="G952" s="5" t="str">
        <f>'Cleaned Data'!C952</f>
        <v>Home Affairs - Passport Application</v>
      </c>
      <c r="H952" s="5" t="str">
        <f t="shared" si="102"/>
        <v xml:space="preserve"> Passport Application</v>
      </c>
      <c r="I952" s="5" t="str">
        <f t="shared" si="103"/>
        <v>Sebokeng</v>
      </c>
      <c r="J952" s="5" t="str">
        <f>'Cleaned Data'!D952</f>
        <v>Sebokeng Sassa Office</v>
      </c>
      <c r="K952" s="5" t="str">
        <f>'Cleaned Data'!E952</f>
        <v>Pieter Dlamini</v>
      </c>
      <c r="L952" s="6">
        <f>'Cleaned Data'!F952</f>
        <v>6800000000000</v>
      </c>
      <c r="M952" s="4">
        <f>'Cleaned Data'!G952</f>
        <v>24929</v>
      </c>
      <c r="N952" s="5" t="str">
        <f>'Cleaned Data'!H952</f>
        <v>None</v>
      </c>
      <c r="O952" s="8" t="str">
        <f>'Cleaned Data'!I952</f>
        <v>082 412 5583</v>
      </c>
      <c r="P952" s="5" t="str">
        <f>'Cleaned Data'!J952</f>
        <v>Ward 8</v>
      </c>
      <c r="Q952" s="5" t="str">
        <f t="shared" si="104"/>
        <v>Formal Settlement</v>
      </c>
      <c r="R952" s="5" t="str">
        <f>'Cleaned Data'!K952</f>
        <v>None</v>
      </c>
      <c r="S952" s="5" t="str">
        <f>'Cleaned Data'!L952</f>
        <v>Approved</v>
      </c>
      <c r="T952" s="5" t="str">
        <f>'Cleaned Data'!M952</f>
        <v>Captured</v>
      </c>
      <c r="U952" s="5" t="str">
        <f>'Cleaned Data'!N952</f>
        <v>Q202</v>
      </c>
      <c r="V952" s="5" t="str">
        <f>'Cleaned Data'!O952</f>
        <v>Marius Nel</v>
      </c>
      <c r="W952" s="4" t="str">
        <f>'Cleaned Data'!P952</f>
        <v>None</v>
      </c>
      <c r="X952" s="5" t="str">
        <f>'Cleaned Data'!Q952</f>
        <v>Follow-Up Call Required To Confirm Banking Details</v>
      </c>
    </row>
    <row r="953" spans="1:24" x14ac:dyDescent="0.3">
      <c r="A953" s="5" t="str">
        <f>'Cleaned Data'!A953</f>
        <v>DHA-000379</v>
      </c>
      <c r="B953" s="4">
        <f>'Cleaned Data'!B953</f>
        <v>46052</v>
      </c>
      <c r="C953" s="6">
        <f t="shared" si="98"/>
        <v>30</v>
      </c>
      <c r="D953" s="6">
        <f t="shared" si="99"/>
        <v>1</v>
      </c>
      <c r="E953" s="6">
        <f t="shared" si="100"/>
        <v>2026</v>
      </c>
      <c r="F953" s="5" t="str">
        <f t="shared" si="101"/>
        <v>Home Affairs</v>
      </c>
      <c r="G953" s="5" t="str">
        <f>'Cleaned Data'!C953</f>
        <v>Home Affairs - ID Application</v>
      </c>
      <c r="H953" s="5" t="str">
        <f t="shared" si="102"/>
        <v xml:space="preserve"> ID Application</v>
      </c>
      <c r="I953" s="5" t="str">
        <f t="shared" si="103"/>
        <v>Sebokeng</v>
      </c>
      <c r="J953" s="5" t="str">
        <f>'Cleaned Data'!D953</f>
        <v>Sebokeng Sassa Office</v>
      </c>
      <c r="K953" s="5" t="str">
        <f>'Cleaned Data'!E953</f>
        <v>Zodwa Mahlangu</v>
      </c>
      <c r="L953" s="6">
        <f>'Cleaned Data'!F953</f>
        <v>8810000000000</v>
      </c>
      <c r="M953" s="4">
        <f>'Cleaned Data'!G953</f>
        <v>32382</v>
      </c>
      <c r="N953" s="5" t="str">
        <f>'Cleaned Data'!H953</f>
        <v>Male</v>
      </c>
      <c r="O953" s="8" t="str">
        <f>'Cleaned Data'!I953</f>
        <v>078 531 0994</v>
      </c>
      <c r="P953" s="5" t="str">
        <f>'Cleaned Data'!J953</f>
        <v>Ward 13</v>
      </c>
      <c r="Q953" s="5" t="str">
        <f t="shared" si="104"/>
        <v>Formal Settlement</v>
      </c>
      <c r="R953" s="5" t="str">
        <f>'Cleaned Data'!K953</f>
        <v>None</v>
      </c>
      <c r="S953" s="5" t="str">
        <f>'Cleaned Data'!L953</f>
        <v>Complete</v>
      </c>
      <c r="T953" s="5" t="str">
        <f>'Cleaned Data'!M953</f>
        <v>Pending</v>
      </c>
      <c r="U953" s="5" t="str">
        <f>'Cleaned Data'!N953</f>
        <v>Q072</v>
      </c>
      <c r="V953" s="5" t="str">
        <f>'Cleaned Data'!O953</f>
        <v>Lerato Swart</v>
      </c>
      <c r="W953" s="4" t="str">
        <f>'Cleaned Data'!P953</f>
        <v>None</v>
      </c>
      <c r="X953" s="5" t="str">
        <f>'Cleaned Data'!Q953</f>
        <v>Applicant Did Not Bring Required Supporting Documents</v>
      </c>
    </row>
    <row r="954" spans="1:24" x14ac:dyDescent="0.3">
      <c r="A954" s="5" t="str">
        <f>'Cleaned Data'!A954</f>
        <v>SASSA-000707</v>
      </c>
      <c r="B954" s="4">
        <f>'Cleaned Data'!B954</f>
        <v>46004</v>
      </c>
      <c r="C954" s="6">
        <f t="shared" si="98"/>
        <v>13</v>
      </c>
      <c r="D954" s="6">
        <f t="shared" si="99"/>
        <v>12</v>
      </c>
      <c r="E954" s="6">
        <f t="shared" si="100"/>
        <v>2025</v>
      </c>
      <c r="F954" s="5" t="str">
        <f t="shared" si="101"/>
        <v>SASSA</v>
      </c>
      <c r="G954" s="5" t="str">
        <f>'Cleaned Data'!C954</f>
        <v>SASSA - Grant Status Enquiry</v>
      </c>
      <c r="H954" s="5" t="str">
        <f t="shared" si="102"/>
        <v xml:space="preserve"> Grant Status Enquiry</v>
      </c>
      <c r="I954" s="5" t="str">
        <f t="shared" si="103"/>
        <v>Vereeniging</v>
      </c>
      <c r="J954" s="5" t="str">
        <f>'Cleaned Data'!D954</f>
        <v>Vereeniging Home Affairs</v>
      </c>
      <c r="K954" s="5" t="str">
        <f>'Cleaned Data'!E954</f>
        <v>Nomvula Kruger</v>
      </c>
      <c r="L954" s="6">
        <f>'Cleaned Data'!F954</f>
        <v>7010000000000</v>
      </c>
      <c r="M954" s="4">
        <f>'Cleaned Data'!G954</f>
        <v>25841</v>
      </c>
      <c r="N954" s="5" t="str">
        <f>'Cleaned Data'!H954</f>
        <v>Male</v>
      </c>
      <c r="O954" s="8" t="str">
        <f>'Cleaned Data'!I954</f>
        <v>081 822 8089</v>
      </c>
      <c r="P954" s="5" t="str">
        <f>'Cleaned Data'!J954</f>
        <v>Ward 24</v>
      </c>
      <c r="Q954" s="5" t="str">
        <f t="shared" si="104"/>
        <v>Formal Settlement</v>
      </c>
      <c r="R954" s="5" t="str">
        <f>'Cleaned Data'!K954</f>
        <v>None</v>
      </c>
      <c r="S954" s="5" t="str">
        <f>'Cleaned Data'!L954</f>
        <v>None</v>
      </c>
      <c r="T954" s="5" t="str">
        <f>'Cleaned Data'!M954</f>
        <v>Captured</v>
      </c>
      <c r="U954" s="5" t="str">
        <f>'Cleaned Data'!N954</f>
        <v>Q295</v>
      </c>
      <c r="V954" s="5" t="str">
        <f>'Cleaned Data'!O954</f>
        <v>Werner Radebe</v>
      </c>
      <c r="W954" s="4" t="str">
        <f>'Cleaned Data'!P954</f>
        <v>None</v>
      </c>
      <c r="X954" s="5" t="str">
        <f>'Cleaned Data'!Q954</f>
        <v>Home Affairs System Down For Maintenance During Visit</v>
      </c>
    </row>
    <row r="955" spans="1:24" x14ac:dyDescent="0.3">
      <c r="A955" s="5" t="str">
        <f>'Cleaned Data'!A955</f>
        <v>DHA-000271</v>
      </c>
      <c r="B955" s="4">
        <f>'Cleaned Data'!B955</f>
        <v>46247</v>
      </c>
      <c r="C955" s="6">
        <f t="shared" si="98"/>
        <v>13</v>
      </c>
      <c r="D955" s="6">
        <f t="shared" si="99"/>
        <v>8</v>
      </c>
      <c r="E955" s="6">
        <f t="shared" si="100"/>
        <v>2026</v>
      </c>
      <c r="F955" s="5" t="str">
        <f t="shared" si="101"/>
        <v>Home Affairs</v>
      </c>
      <c r="G955" s="5" t="str">
        <f>'Cleaned Data'!C955</f>
        <v>Home Affairs - ID Application</v>
      </c>
      <c r="H955" s="5" t="str">
        <f t="shared" si="102"/>
        <v xml:space="preserve"> ID Application</v>
      </c>
      <c r="I955" s="5" t="str">
        <f t="shared" si="103"/>
        <v>Vereeniging</v>
      </c>
      <c r="J955" s="5" t="str">
        <f>'Cleaned Data'!D955</f>
        <v>Vereeniging Home Affairs</v>
      </c>
      <c r="K955" s="5" t="str">
        <f>'Cleaned Data'!E955</f>
        <v>Elizabeth Sithole</v>
      </c>
      <c r="L955" s="6" t="str">
        <f>'Cleaned Data'!F955</f>
        <v>ID not provided</v>
      </c>
      <c r="M955" s="4">
        <f>'Cleaned Data'!G955</f>
        <v>29843</v>
      </c>
      <c r="N955" s="5" t="str">
        <f>'Cleaned Data'!H955</f>
        <v>Female</v>
      </c>
      <c r="O955" s="8" t="str">
        <f>'Cleaned Data'!I955</f>
        <v>None</v>
      </c>
      <c r="P955" s="5" t="str">
        <f>'Cleaned Data'!J955</f>
        <v>Ward 8</v>
      </c>
      <c r="Q955" s="5" t="str">
        <f t="shared" si="104"/>
        <v>Formal Settlement</v>
      </c>
      <c r="R955" s="5" t="str">
        <f>'Cleaned Data'!K955</f>
        <v>None</v>
      </c>
      <c r="S955" s="5" t="str">
        <f>'Cleaned Data'!L955</f>
        <v>Pending Verification</v>
      </c>
      <c r="T955" s="5" t="str">
        <f>'Cleaned Data'!M955</f>
        <v>Escalated</v>
      </c>
      <c r="U955" s="5" t="str">
        <f>'Cleaned Data'!N955</f>
        <v>Q004</v>
      </c>
      <c r="V955" s="5" t="str">
        <f>'Cleaned Data'!O955</f>
        <v>Andries Sithole</v>
      </c>
      <c r="W955" s="4">
        <f>'Cleaned Data'!P955</f>
        <v>46277</v>
      </c>
      <c r="X955" s="5" t="str">
        <f>'Cleaned Data'!Q955</f>
        <v>Applicant Did Not Bring Required Supporting Documents</v>
      </c>
    </row>
    <row r="956" spans="1:24" x14ac:dyDescent="0.3">
      <c r="A956" s="5" t="str">
        <f>'Cleaned Data'!A956</f>
        <v>CLN-000607</v>
      </c>
      <c r="B956" s="4">
        <f>'Cleaned Data'!B956</f>
        <v>46005</v>
      </c>
      <c r="C956" s="6">
        <f t="shared" si="98"/>
        <v>14</v>
      </c>
      <c r="D956" s="6">
        <f t="shared" si="99"/>
        <v>12</v>
      </c>
      <c r="E956" s="6">
        <f t="shared" si="100"/>
        <v>2025</v>
      </c>
      <c r="F956" s="5" t="str">
        <f t="shared" si="101"/>
        <v>Clinic</v>
      </c>
      <c r="G956" s="5" t="str">
        <f>'Cleaned Data'!C956</f>
        <v>Clinic - Chronic Medication Collection</v>
      </c>
      <c r="H956" s="5" t="str">
        <f t="shared" si="102"/>
        <v xml:space="preserve"> Chronic Medication Collection</v>
      </c>
      <c r="I956" s="5" t="str">
        <f t="shared" si="103"/>
        <v>Evaton</v>
      </c>
      <c r="J956" s="5" t="str">
        <f>'Cleaned Data'!D956</f>
        <v>Evaton Sassa Office</v>
      </c>
      <c r="K956" s="5" t="str">
        <f>'Cleaned Data'!E956</f>
        <v>Tumelo Mokoena</v>
      </c>
      <c r="L956" s="6" t="str">
        <f>'Cleaned Data'!F956</f>
        <v>None</v>
      </c>
      <c r="M956" s="4">
        <f>'Cleaned Data'!G956</f>
        <v>19059</v>
      </c>
      <c r="N956" s="5" t="str">
        <f>'Cleaned Data'!H956</f>
        <v>Female</v>
      </c>
      <c r="O956" s="8" t="str">
        <f>'Cleaned Data'!I956</f>
        <v>064 459 2303</v>
      </c>
      <c r="P956" s="5" t="str">
        <f>'Cleaned Data'!J956</f>
        <v>Ward 12</v>
      </c>
      <c r="Q956" s="5" t="str">
        <f t="shared" si="104"/>
        <v>Formal Settlement</v>
      </c>
      <c r="R956" s="5" t="str">
        <f>'Cleaned Data'!K956</f>
        <v>None</v>
      </c>
      <c r="S956" s="5" t="str">
        <f>'Cleaned Data'!L956</f>
        <v>Under Review</v>
      </c>
      <c r="T956" s="5" t="str">
        <f>'Cleaned Data'!M956</f>
        <v>Closed</v>
      </c>
      <c r="U956" s="5" t="str">
        <f>'Cleaned Data'!N956</f>
        <v>Q065</v>
      </c>
      <c r="V956" s="5" t="str">
        <f>'Cleaned Data'!O956</f>
        <v>Refilwe Nel</v>
      </c>
      <c r="W956" s="4" t="str">
        <f>'Cleaned Data'!P956</f>
        <v>None</v>
      </c>
      <c r="X956" s="5" t="str">
        <f>'Cleaned Data'!Q956</f>
        <v>Grant Payment Query - Referred To Sassa Call Centre</v>
      </c>
    </row>
    <row r="957" spans="1:24" x14ac:dyDescent="0.3">
      <c r="A957" s="5" t="str">
        <f>'Cleaned Data'!A957</f>
        <v>MUN-000064</v>
      </c>
      <c r="B957" s="4">
        <f>'Cleaned Data'!B957</f>
        <v>46131</v>
      </c>
      <c r="C957" s="6">
        <f t="shared" si="98"/>
        <v>19</v>
      </c>
      <c r="D957" s="6">
        <f t="shared" si="99"/>
        <v>4</v>
      </c>
      <c r="E957" s="6">
        <f t="shared" si="100"/>
        <v>2026</v>
      </c>
      <c r="F957" s="5" t="str">
        <f t="shared" si="101"/>
        <v>Municipal</v>
      </c>
      <c r="G957" s="5" t="str">
        <f>'Cleaned Data'!C957</f>
        <v>Municipal - Account Query</v>
      </c>
      <c r="H957" s="5" t="str">
        <f t="shared" si="102"/>
        <v xml:space="preserve"> Account Query</v>
      </c>
      <c r="I957" s="5" t="str">
        <f t="shared" si="103"/>
        <v>Emfuleni</v>
      </c>
      <c r="J957" s="5" t="str">
        <f>'Cleaned Data'!D957</f>
        <v>Emfuleni Municipal Office</v>
      </c>
      <c r="K957" s="5" t="str">
        <f>'Cleaned Data'!E957</f>
        <v>Grace Mokgadi</v>
      </c>
      <c r="L957" s="6">
        <f>'Cleaned Data'!F957</f>
        <v>307000000000</v>
      </c>
      <c r="M957" s="4">
        <f>'Cleaned Data'!G957</f>
        <v>37811</v>
      </c>
      <c r="N957" s="5" t="str">
        <f>'Cleaned Data'!H957</f>
        <v>Male</v>
      </c>
      <c r="O957" s="8" t="str">
        <f>'Cleaned Data'!I957</f>
        <v>071 562 0157</v>
      </c>
      <c r="P957" s="5" t="str">
        <f>'Cleaned Data'!J957</f>
        <v>Ward 16</v>
      </c>
      <c r="Q957" s="5" t="str">
        <f t="shared" si="104"/>
        <v>Formal Settlement</v>
      </c>
      <c r="R957" s="5" t="str">
        <f>'Cleaned Data'!K957</f>
        <v>None</v>
      </c>
      <c r="S957" s="5" t="str">
        <f>'Cleaned Data'!L957</f>
        <v>Complete</v>
      </c>
      <c r="T957" s="5" t="str">
        <f>'Cleaned Data'!M957</f>
        <v>Re-opened</v>
      </c>
      <c r="U957" s="5" t="str">
        <f>'Cleaned Data'!N957</f>
        <v>None</v>
      </c>
      <c r="V957" s="5" t="str">
        <f>'Cleaned Data'!O957</f>
        <v>Marius Swart</v>
      </c>
      <c r="W957" s="4" t="str">
        <f>'Cleaned Data'!P957</f>
        <v>None</v>
      </c>
      <c r="X957" s="5" t="str">
        <f>'Cleaned Data'!Q957</f>
        <v>Elderly Applicant Assisted Due To Mobility Issues</v>
      </c>
    </row>
    <row r="958" spans="1:24" x14ac:dyDescent="0.3">
      <c r="A958" s="5" t="str">
        <f>'Cleaned Data'!A958</f>
        <v>CLN-000394</v>
      </c>
      <c r="B958" s="4">
        <f>'Cleaned Data'!B958</f>
        <v>46102</v>
      </c>
      <c r="C958" s="6">
        <f t="shared" si="98"/>
        <v>21</v>
      </c>
      <c r="D958" s="6">
        <f t="shared" si="99"/>
        <v>3</v>
      </c>
      <c r="E958" s="6">
        <f t="shared" si="100"/>
        <v>2026</v>
      </c>
      <c r="F958" s="5" t="str">
        <f t="shared" si="101"/>
        <v>Clinic</v>
      </c>
      <c r="G958" s="5" t="str">
        <f>'Cleaned Data'!C958</f>
        <v>Clinic - Immunisation</v>
      </c>
      <c r="H958" s="5" t="str">
        <f t="shared" si="102"/>
        <v xml:space="preserve"> Immunisation</v>
      </c>
      <c r="I958" s="5" t="str">
        <f t="shared" si="103"/>
        <v>Sebokeng</v>
      </c>
      <c r="J958" s="5" t="str">
        <f>'Cleaned Data'!D958</f>
        <v>Sebokeng Sassa Office</v>
      </c>
      <c r="K958" s="5" t="str">
        <f>'Cleaned Data'!E958</f>
        <v>Bongani Van Der Merwe</v>
      </c>
      <c r="L958" s="6">
        <f>'Cleaned Data'!F958</f>
        <v>22062362070</v>
      </c>
      <c r="M958" s="4" t="str">
        <f>'Cleaned Data'!G958</f>
        <v>None</v>
      </c>
      <c r="N958" s="5" t="str">
        <f>'Cleaned Data'!H958</f>
        <v>Male</v>
      </c>
      <c r="O958" s="8" t="str">
        <f>'Cleaned Data'!I958</f>
        <v>None</v>
      </c>
      <c r="P958" s="5" t="str">
        <f>'Cleaned Data'!J958</f>
        <v>Ward 24</v>
      </c>
      <c r="Q958" s="5" t="str">
        <f t="shared" si="104"/>
        <v>Formal Settlement</v>
      </c>
      <c r="R958" s="5" t="str">
        <f>'Cleaned Data'!K958</f>
        <v>None</v>
      </c>
      <c r="S958" s="5" t="str">
        <f>'Cleaned Data'!L958</f>
        <v>None</v>
      </c>
      <c r="T958" s="5" t="str">
        <f>'Cleaned Data'!M958</f>
        <v>Escalated</v>
      </c>
      <c r="U958" s="5" t="str">
        <f>'Cleaned Data'!N958</f>
        <v>Q125</v>
      </c>
      <c r="V958" s="5" t="str">
        <f>'Cleaned Data'!O958</f>
        <v>Andries Radebe</v>
      </c>
      <c r="W958" s="4" t="str">
        <f>'Cleaned Data'!P958</f>
        <v>None</v>
      </c>
      <c r="X958" s="5" t="str">
        <f>'Cleaned Data'!Q958</f>
        <v>None</v>
      </c>
    </row>
    <row r="959" spans="1:24" x14ac:dyDescent="0.3">
      <c r="A959" s="5" t="str">
        <f>'Cleaned Data'!A959</f>
        <v>DHA-000071</v>
      </c>
      <c r="B959" s="4">
        <f>'Cleaned Data'!B959</f>
        <v>46149</v>
      </c>
      <c r="C959" s="6">
        <f t="shared" si="98"/>
        <v>7</v>
      </c>
      <c r="D959" s="6">
        <f t="shared" si="99"/>
        <v>5</v>
      </c>
      <c r="E959" s="6">
        <f t="shared" si="100"/>
        <v>2026</v>
      </c>
      <c r="F959" s="5" t="str">
        <f t="shared" si="101"/>
        <v>Home Affairs</v>
      </c>
      <c r="G959" s="5" t="str">
        <f>'Cleaned Data'!C959</f>
        <v>Home Affairs - Birth Certificate</v>
      </c>
      <c r="H959" s="5" t="str">
        <f t="shared" si="102"/>
        <v xml:space="preserve"> Birth Certificate</v>
      </c>
      <c r="I959" s="5" t="str">
        <f t="shared" si="103"/>
        <v>Emfuleni</v>
      </c>
      <c r="J959" s="5" t="str">
        <f>'Cleaned Data'!D959</f>
        <v>Emfuleni Municipal Office</v>
      </c>
      <c r="K959" s="5" t="str">
        <f>'Cleaned Data'!E959</f>
        <v>Nokuthula Mokgadi</v>
      </c>
      <c r="L959" s="6">
        <f>'Cleaned Data'!F959</f>
        <v>8810000000000</v>
      </c>
      <c r="M959" s="4" t="str">
        <f>'Cleaned Data'!G959</f>
        <v>None</v>
      </c>
      <c r="N959" s="5" t="str">
        <f>'Cleaned Data'!H959</f>
        <v>Female</v>
      </c>
      <c r="O959" s="8" t="str">
        <f>'Cleaned Data'!I959</f>
        <v>071 622 6347</v>
      </c>
      <c r="P959" s="5" t="str">
        <f>'Cleaned Data'!J959</f>
        <v>Ward 20</v>
      </c>
      <c r="Q959" s="5" t="str">
        <f t="shared" si="104"/>
        <v>Formal Settlement</v>
      </c>
      <c r="R959" s="5" t="str">
        <f>'Cleaned Data'!K959</f>
        <v>None</v>
      </c>
      <c r="S959" s="5" t="str">
        <f>'Cleaned Data'!L959</f>
        <v>Rejected</v>
      </c>
      <c r="T959" s="5" t="str">
        <f>'Cleaned Data'!M959</f>
        <v>Captured</v>
      </c>
      <c r="U959" s="5" t="str">
        <f>'Cleaned Data'!N959</f>
        <v>Q252</v>
      </c>
      <c r="V959" s="5" t="str">
        <f>'Cleaned Data'!O959</f>
        <v>Werner Radebe</v>
      </c>
      <c r="W959" s="4" t="str">
        <f>'Cleaned Data'!P959</f>
        <v>None</v>
      </c>
      <c r="X959" s="5" t="str">
        <f>'Cleaned Data'!Q959</f>
        <v>Biometric Capture Failed, Rescheduled</v>
      </c>
    </row>
    <row r="960" spans="1:24" x14ac:dyDescent="0.3">
      <c r="A960" s="5" t="str">
        <f>'Cleaned Data'!A960</f>
        <v>CLN-000535</v>
      </c>
      <c r="B960" s="4">
        <f>'Cleaned Data'!B960</f>
        <v>45728</v>
      </c>
      <c r="C960" s="6">
        <f t="shared" si="98"/>
        <v>12</v>
      </c>
      <c r="D960" s="6">
        <f t="shared" si="99"/>
        <v>3</v>
      </c>
      <c r="E960" s="6">
        <f t="shared" si="100"/>
        <v>2025</v>
      </c>
      <c r="F960" s="5" t="str">
        <f t="shared" si="101"/>
        <v>Clinic</v>
      </c>
      <c r="G960" s="5" t="str">
        <f>'Cleaned Data'!C960</f>
        <v>Clinic - Immunisation</v>
      </c>
      <c r="H960" s="5" t="str">
        <f t="shared" si="102"/>
        <v xml:space="preserve"> Immunisation</v>
      </c>
      <c r="I960" s="5" t="str">
        <f t="shared" si="103"/>
        <v>Sasolburg</v>
      </c>
      <c r="J960" s="5" t="str">
        <f>'Cleaned Data'!D960</f>
        <v>Sasolburg Home Affairs</v>
      </c>
      <c r="K960" s="5" t="str">
        <f>'Cleaned Data'!E960</f>
        <v>Nomvula Pretorius</v>
      </c>
      <c r="L960" s="6">
        <f>'Cleaned Data'!F960</f>
        <v>2210000000000</v>
      </c>
      <c r="M960" s="4">
        <f>'Cleaned Data'!G960</f>
        <v>44890</v>
      </c>
      <c r="N960" s="5" t="str">
        <f>'Cleaned Data'!H960</f>
        <v>Female</v>
      </c>
      <c r="O960" s="8" t="str">
        <f>'Cleaned Data'!I960</f>
        <v>None</v>
      </c>
      <c r="P960" s="5" t="str">
        <f>'Cleaned Data'!J960</f>
        <v>Ward 2</v>
      </c>
      <c r="Q960" s="5" t="str">
        <f t="shared" si="104"/>
        <v>Formal Settlement</v>
      </c>
      <c r="R960" s="5" t="str">
        <f>'Cleaned Data'!K960</f>
        <v>None</v>
      </c>
      <c r="S960" s="5" t="str">
        <f>'Cleaned Data'!L960</f>
        <v>None</v>
      </c>
      <c r="T960" s="5" t="str">
        <f>'Cleaned Data'!M960</f>
        <v>None</v>
      </c>
      <c r="U960" s="5" t="str">
        <f>'Cleaned Data'!N960</f>
        <v>Q228</v>
      </c>
      <c r="V960" s="5" t="str">
        <f>'Cleaned Data'!O960</f>
        <v>Andries Coetzee</v>
      </c>
      <c r="W960" s="4" t="str">
        <f>'Cleaned Data'!P960</f>
        <v>None</v>
      </c>
      <c r="X960" s="5" t="str">
        <f>'Cleaned Data'!Q960</f>
        <v>Follow-Up Call Required To Confirm Banking Details</v>
      </c>
    </row>
    <row r="961" spans="1:24" x14ac:dyDescent="0.3">
      <c r="A961" s="5" t="str">
        <f>'Cleaned Data'!A961</f>
        <v>CLN-000893</v>
      </c>
      <c r="B961" s="4">
        <f>'Cleaned Data'!B961</f>
        <v>46265</v>
      </c>
      <c r="C961" s="6">
        <f t="shared" si="98"/>
        <v>31</v>
      </c>
      <c r="D961" s="6">
        <f t="shared" si="99"/>
        <v>8</v>
      </c>
      <c r="E961" s="6">
        <f t="shared" si="100"/>
        <v>2026</v>
      </c>
      <c r="F961" s="5" t="str">
        <f t="shared" si="101"/>
        <v>Clinic</v>
      </c>
      <c r="G961" s="5" t="str">
        <f>'Cleaned Data'!C961</f>
        <v>Clinic - Immunisation</v>
      </c>
      <c r="H961" s="5" t="str">
        <f t="shared" si="102"/>
        <v xml:space="preserve"> Immunisation</v>
      </c>
      <c r="I961" s="5" t="str">
        <f t="shared" si="103"/>
        <v>Emfuleni</v>
      </c>
      <c r="J961" s="5" t="str">
        <f>'Cleaned Data'!D961</f>
        <v>Emfuleni Municipal Office</v>
      </c>
      <c r="K961" s="5" t="str">
        <f>'Cleaned Data'!E961</f>
        <v>Kagiso Radebe</v>
      </c>
      <c r="L961" s="6">
        <f>'Cleaned Data'!F961</f>
        <v>2510000000000</v>
      </c>
      <c r="M961" s="4">
        <f>'Cleaned Data'!G961</f>
        <v>45821</v>
      </c>
      <c r="N961" s="5" t="str">
        <f>'Cleaned Data'!H961</f>
        <v>Female</v>
      </c>
      <c r="O961" s="8" t="str">
        <f>'Cleaned Data'!I961</f>
        <v>081 456 0467</v>
      </c>
      <c r="P961" s="5" t="str">
        <f>'Cleaned Data'!J961</f>
        <v>Ward 23</v>
      </c>
      <c r="Q961" s="5" t="str">
        <f t="shared" si="104"/>
        <v>Formal Settlement</v>
      </c>
      <c r="R961" s="5" t="str">
        <f>'Cleaned Data'!K961</f>
        <v>None</v>
      </c>
      <c r="S961" s="5" t="str">
        <f>'Cleaned Data'!L961</f>
        <v>Under Review</v>
      </c>
      <c r="T961" s="5" t="str">
        <f>'Cleaned Data'!M961</f>
        <v>Captured</v>
      </c>
      <c r="U961" s="5" t="str">
        <f>'Cleaned Data'!N961</f>
        <v>Q190</v>
      </c>
      <c r="V961" s="5" t="str">
        <f>'Cleaned Data'!O961</f>
        <v>Marius Nel</v>
      </c>
      <c r="W961" s="4" t="str">
        <f>'Cleaned Data'!P961</f>
        <v>None</v>
      </c>
      <c r="X961" s="5" t="str">
        <f>'Cleaned Data'!Q961</f>
        <v>Interpreter Required - Assisted In Sesotho</v>
      </c>
    </row>
    <row r="962" spans="1:24" x14ac:dyDescent="0.3">
      <c r="A962" s="5" t="str">
        <f>'Cleaned Data'!A962</f>
        <v>DHA-000272</v>
      </c>
      <c r="B962" s="4">
        <f>'Cleaned Data'!B962</f>
        <v>46154</v>
      </c>
      <c r="C962" s="6">
        <f t="shared" si="98"/>
        <v>12</v>
      </c>
      <c r="D962" s="6">
        <f t="shared" si="99"/>
        <v>5</v>
      </c>
      <c r="E962" s="6">
        <f t="shared" si="100"/>
        <v>2026</v>
      </c>
      <c r="F962" s="5" t="str">
        <f t="shared" si="101"/>
        <v>Home Affairs</v>
      </c>
      <c r="G962" s="5" t="str">
        <f>'Cleaned Data'!C962</f>
        <v>Home Affairs - Death Certificate</v>
      </c>
      <c r="H962" s="5" t="str">
        <f t="shared" si="102"/>
        <v xml:space="preserve"> Death Certificate</v>
      </c>
      <c r="I962" s="5" t="str">
        <f t="shared" si="103"/>
        <v>Sebokeng</v>
      </c>
      <c r="J962" s="5" t="str">
        <f>'Cleaned Data'!D962</f>
        <v>Sebokeng Sassa Office</v>
      </c>
      <c r="K962" s="5" t="str">
        <f>'Cleaned Data'!E962</f>
        <v>Nokuthula Fourie</v>
      </c>
      <c r="L962" s="6">
        <f>'Cleaned Data'!F962</f>
        <v>7400000000000</v>
      </c>
      <c r="M962" s="4">
        <f>'Cleaned Data'!G962</f>
        <v>27109</v>
      </c>
      <c r="N962" s="5" t="str">
        <f>'Cleaned Data'!H962</f>
        <v>Female</v>
      </c>
      <c r="O962" s="8" t="str">
        <f>'Cleaned Data'!I962</f>
        <v>072 370 3527</v>
      </c>
      <c r="P962" s="5" t="str">
        <f>'Cleaned Data'!J962</f>
        <v>Ward 23</v>
      </c>
      <c r="Q962" s="5" t="str">
        <f t="shared" si="104"/>
        <v>Formal Settlement</v>
      </c>
      <c r="R962" s="5" t="str">
        <f>'Cleaned Data'!K962</f>
        <v>None</v>
      </c>
      <c r="S962" s="5" t="str">
        <f>'Cleaned Data'!L962</f>
        <v>None</v>
      </c>
      <c r="T962" s="5" t="str">
        <f>'Cleaned Data'!M962</f>
        <v>Escalated</v>
      </c>
      <c r="U962" s="5" t="str">
        <f>'Cleaned Data'!N962</f>
        <v>Q151</v>
      </c>
      <c r="V962" s="5" t="str">
        <f>'Cleaned Data'!O962</f>
        <v>Werner Mahlangu</v>
      </c>
      <c r="W962" s="4" t="str">
        <f>'Cleaned Data'!P962</f>
        <v>None</v>
      </c>
      <c r="X962" s="5" t="str">
        <f>'Cleaned Data'!Q962</f>
        <v>System Offline - Captured Manually, Will Upload Later</v>
      </c>
    </row>
    <row r="963" spans="1:24" x14ac:dyDescent="0.3">
      <c r="A963" s="5" t="str">
        <f>'Cleaned Data'!A963</f>
        <v>SASSA-000544</v>
      </c>
      <c r="B963" s="4">
        <f>'Cleaned Data'!B963</f>
        <v>46197</v>
      </c>
      <c r="C963" s="6">
        <f t="shared" ref="C963:C1026" si="105">IF(B963="None","None",DAY(B963))</f>
        <v>24</v>
      </c>
      <c r="D963" s="6">
        <f t="shared" ref="D963:D1026" si="106">IF(B963="None","None",MONTH(B963))</f>
        <v>6</v>
      </c>
      <c r="E963" s="6">
        <f t="shared" ref="E963:E1026" si="107">IF(B963="None","None",YEAR(B963))</f>
        <v>2026</v>
      </c>
      <c r="F963" s="5" t="str">
        <f t="shared" ref="F963:F1026" si="108">IF(ISNUMBER(FIND("-",G963))=TRUE,LEFT(G963,FIND("-",G963)-2),IF(ISNUMBER(FIND(" ",G963))=TRUE,LEFT(G963,FIND(" ",G963)-1),IF(G963="None","None")))</f>
        <v>SASSA</v>
      </c>
      <c r="G963" s="5" t="str">
        <f>'Cleaned Data'!C963</f>
        <v>SASSA - Grant Application</v>
      </c>
      <c r="H963" s="5" t="str">
        <f t="shared" ref="H963:H1026" si="109">IF(G963="None","None",RIGHT(G963,LEN(G963)-FIND("-",G963,1)))</f>
        <v xml:space="preserve"> Grant Application</v>
      </c>
      <c r="I963" s="5" t="str">
        <f t="shared" ref="I963:I1026" si="110">IF(J963="None","None",TRIM(SUBSTITUTE(SUBSTITUTE(SUBSTITUTE(SUBSTITUTE(J963,"Clinic","",1),"Home Affairs","",1),"Sassa Office","",1),"Municipal Office","",1)))</f>
        <v>Three Rivers</v>
      </c>
      <c r="J963" s="5" t="str">
        <f>'Cleaned Data'!D963</f>
        <v>Three Rivers Clinic</v>
      </c>
      <c r="K963" s="5" t="str">
        <f>'Cleaned Data'!E963</f>
        <v>Kagiso Mahlangu</v>
      </c>
      <c r="L963" s="6">
        <f>'Cleaned Data'!F963</f>
        <v>4810000000000</v>
      </c>
      <c r="M963" s="4">
        <f>'Cleaned Data'!G963</f>
        <v>17674</v>
      </c>
      <c r="N963" s="5" t="str">
        <f>'Cleaned Data'!H963</f>
        <v>Male</v>
      </c>
      <c r="O963" s="8" t="str">
        <f>'Cleaned Data'!I963</f>
        <v>None</v>
      </c>
      <c r="P963" s="5" t="str">
        <f>'Cleaned Data'!J963</f>
        <v>Ward 7</v>
      </c>
      <c r="Q963" s="5" t="str">
        <f t="shared" ref="Q963:Q1026" si="111">IF(ISNUMBER(FIND("Informal Settlement",P963,1)),"Informal Settlement","Formal Settlement")</f>
        <v>Formal Settlement</v>
      </c>
      <c r="R963" s="5" t="str">
        <f>'Cleaned Data'!K963</f>
        <v>Older Person's Grant</v>
      </c>
      <c r="S963" s="5" t="str">
        <f>'Cleaned Data'!L963</f>
        <v>Incomplete - Missing ID Copy</v>
      </c>
      <c r="T963" s="5" t="str">
        <f>'Cleaned Data'!M963</f>
        <v>Captured</v>
      </c>
      <c r="U963" s="5" t="str">
        <f>'Cleaned Data'!N963</f>
        <v>Q204</v>
      </c>
      <c r="V963" s="5" t="str">
        <f>'Cleaned Data'!O963</f>
        <v>Deon Meyer</v>
      </c>
      <c r="W963" s="4" t="str">
        <f>'Cleaned Data'!P963</f>
        <v>None</v>
      </c>
      <c r="X963" s="5" t="str">
        <f>'Cleaned Data'!Q963</f>
        <v>Client To Return With Proof Of Residence</v>
      </c>
    </row>
    <row r="964" spans="1:24" x14ac:dyDescent="0.3">
      <c r="A964" s="5" t="str">
        <f>'Cleaned Data'!A964</f>
        <v>MUN-000779</v>
      </c>
      <c r="B964" s="4">
        <f>'Cleaned Data'!B964</f>
        <v>46037</v>
      </c>
      <c r="C964" s="6">
        <f t="shared" si="105"/>
        <v>15</v>
      </c>
      <c r="D964" s="6">
        <f t="shared" si="106"/>
        <v>1</v>
      </c>
      <c r="E964" s="6">
        <f t="shared" si="107"/>
        <v>2026</v>
      </c>
      <c r="F964" s="5" t="str">
        <f t="shared" si="108"/>
        <v>Municipal</v>
      </c>
      <c r="G964" s="5" t="str">
        <f>'Cleaned Data'!C964</f>
        <v>Municipal - Service Request</v>
      </c>
      <c r="H964" s="5" t="str">
        <f t="shared" si="109"/>
        <v xml:space="preserve"> Service Request</v>
      </c>
      <c r="I964" s="5" t="str">
        <f t="shared" si="110"/>
        <v>Sasolburg</v>
      </c>
      <c r="J964" s="5" t="str">
        <f>'Cleaned Data'!D964</f>
        <v>Sasolburg Home Affairs</v>
      </c>
      <c r="K964" s="5" t="str">
        <f>'Cleaned Data'!E964</f>
        <v>Pieter Mokoena</v>
      </c>
      <c r="L964" s="6">
        <f>'Cleaned Data'!F964</f>
        <v>8810000000000</v>
      </c>
      <c r="M964" s="4">
        <f>'Cleaned Data'!G964</f>
        <v>32367</v>
      </c>
      <c r="N964" s="5" t="str">
        <f>'Cleaned Data'!H964</f>
        <v>Female</v>
      </c>
      <c r="O964" s="8" t="str">
        <f>'Cleaned Data'!I964</f>
        <v>075 924 7864</v>
      </c>
      <c r="P964" s="5" t="str">
        <f>'Cleaned Data'!J964</f>
        <v>Ward 9</v>
      </c>
      <c r="Q964" s="5" t="str">
        <f t="shared" si="111"/>
        <v>Formal Settlement</v>
      </c>
      <c r="R964" s="5" t="str">
        <f>'Cleaned Data'!K964</f>
        <v>None</v>
      </c>
      <c r="S964" s="5" t="str">
        <f>'Cleaned Data'!L964</f>
        <v>Incomplete - Missing Proof Of Residence</v>
      </c>
      <c r="T964" s="5" t="str">
        <f>'Cleaned Data'!M964</f>
        <v>Captured</v>
      </c>
      <c r="U964" s="5" t="str">
        <f>'Cleaned Data'!N964</f>
        <v>Q153</v>
      </c>
      <c r="V964" s="5" t="str">
        <f>'Cleaned Data'!O964</f>
        <v>Chris Nel</v>
      </c>
      <c r="W964" s="4">
        <f>'Cleaned Data'!P964</f>
        <v>46056</v>
      </c>
      <c r="X964" s="5" t="str">
        <f>'Cleaned Data'!Q964</f>
        <v>Follow-Up Call Required To Confirm Banking Details</v>
      </c>
    </row>
    <row r="965" spans="1:24" x14ac:dyDescent="0.3">
      <c r="A965" s="5" t="str">
        <f>'Cleaned Data'!A965</f>
        <v>DHA-000161</v>
      </c>
      <c r="B965" s="4">
        <f>'Cleaned Data'!B965</f>
        <v>45998</v>
      </c>
      <c r="C965" s="6">
        <f t="shared" si="105"/>
        <v>7</v>
      </c>
      <c r="D965" s="6">
        <f t="shared" si="106"/>
        <v>12</v>
      </c>
      <c r="E965" s="6">
        <f t="shared" si="107"/>
        <v>2025</v>
      </c>
      <c r="F965" s="5" t="str">
        <f t="shared" si="108"/>
        <v>Home Affairs</v>
      </c>
      <c r="G965" s="5" t="str">
        <f>'Cleaned Data'!C965</f>
        <v>Home Affairs - Birth Certificate</v>
      </c>
      <c r="H965" s="5" t="str">
        <f t="shared" si="109"/>
        <v xml:space="preserve"> Birth Certificate</v>
      </c>
      <c r="I965" s="5" t="str">
        <f t="shared" si="110"/>
        <v>Evaton</v>
      </c>
      <c r="J965" s="5" t="str">
        <f>'Cleaned Data'!D965</f>
        <v>Evaton Sassa Office</v>
      </c>
      <c r="K965" s="5" t="str">
        <f>'Cleaned Data'!E965</f>
        <v>Grace Botha</v>
      </c>
      <c r="L965" s="6">
        <f>'Cleaned Data'!F965</f>
        <v>9600000000000</v>
      </c>
      <c r="M965" s="4">
        <f>'Cleaned Data'!G965</f>
        <v>35115</v>
      </c>
      <c r="N965" s="5" t="str">
        <f>'Cleaned Data'!H965</f>
        <v>Female</v>
      </c>
      <c r="O965" s="8" t="str">
        <f>'Cleaned Data'!I965</f>
        <v>None</v>
      </c>
      <c r="P965" s="5" t="str">
        <f>'Cleaned Data'!J965</f>
        <v>Ward 14</v>
      </c>
      <c r="Q965" s="5" t="str">
        <f t="shared" si="111"/>
        <v>Formal Settlement</v>
      </c>
      <c r="R965" s="5" t="str">
        <f>'Cleaned Data'!K965</f>
        <v>None</v>
      </c>
      <c r="S965" s="5" t="str">
        <f>'Cleaned Data'!L965</f>
        <v>Awaiting Home Affairs Confirmation</v>
      </c>
      <c r="T965" s="5" t="str">
        <f>'Cleaned Data'!M965</f>
        <v>Captured</v>
      </c>
      <c r="U965" s="5" t="str">
        <f>'Cleaned Data'!N965</f>
        <v>Q042</v>
      </c>
      <c r="V965" s="5" t="str">
        <f>'Cleaned Data'!O965</f>
        <v>Zanele Khumalo</v>
      </c>
      <c r="W965" s="4">
        <f>'Cleaned Data'!P965</f>
        <v>46113</v>
      </c>
      <c r="X965" s="5" t="str">
        <f>'Cleaned Data'!Q965</f>
        <v>System Offline - Captured Manually, Will Upload Later</v>
      </c>
    </row>
    <row r="966" spans="1:24" x14ac:dyDescent="0.3">
      <c r="A966" s="5" t="str">
        <f>'Cleaned Data'!A966</f>
        <v>SASSA-000988</v>
      </c>
      <c r="B966" s="4">
        <f>'Cleaned Data'!B966</f>
        <v>46013</v>
      </c>
      <c r="C966" s="6">
        <f t="shared" si="105"/>
        <v>22</v>
      </c>
      <c r="D966" s="6">
        <f t="shared" si="106"/>
        <v>12</v>
      </c>
      <c r="E966" s="6">
        <f t="shared" si="107"/>
        <v>2025</v>
      </c>
      <c r="F966" s="5" t="str">
        <f t="shared" si="108"/>
        <v>SASSA</v>
      </c>
      <c r="G966" s="5" t="str">
        <f>'Cleaned Data'!C966</f>
        <v>SASSA - Grant Status Enquiry</v>
      </c>
      <c r="H966" s="5" t="str">
        <f t="shared" si="109"/>
        <v xml:space="preserve"> Grant Status Enquiry</v>
      </c>
      <c r="I966" s="5" t="str">
        <f t="shared" si="110"/>
        <v>Vereeniging</v>
      </c>
      <c r="J966" s="5" t="str">
        <f>'Cleaned Data'!D966</f>
        <v>Vereeniging Home Affairs</v>
      </c>
      <c r="K966" s="5" t="str">
        <f>'Cleaned Data'!E966</f>
        <v>Pieter Sithole</v>
      </c>
      <c r="L966" s="6">
        <f>'Cleaned Data'!F966</f>
        <v>9510000000000</v>
      </c>
      <c r="M966" s="4">
        <f>'Cleaned Data'!G966</f>
        <v>34742</v>
      </c>
      <c r="N966" s="5" t="str">
        <f>'Cleaned Data'!H966</f>
        <v>None</v>
      </c>
      <c r="O966" s="8" t="str">
        <f>'Cleaned Data'!I966</f>
        <v>074 326 9745</v>
      </c>
      <c r="P966" s="5" t="str">
        <f>'Cleaned Data'!J966</f>
        <v>Ward 19</v>
      </c>
      <c r="Q966" s="5" t="str">
        <f t="shared" si="111"/>
        <v>Formal Settlement</v>
      </c>
      <c r="R966" s="5" t="str">
        <f>'Cleaned Data'!K966</f>
        <v>Social Relief of Distress (SRD)</v>
      </c>
      <c r="S966" s="5" t="str">
        <f>'Cleaned Data'!L966</f>
        <v>Under Review</v>
      </c>
      <c r="T966" s="5" t="str">
        <f>'Cleaned Data'!M966</f>
        <v>Captured</v>
      </c>
      <c r="U966" s="5" t="str">
        <f>'Cleaned Data'!N966</f>
        <v>Q049</v>
      </c>
      <c r="V966" s="5" t="str">
        <f>'Cleaned Data'!O966</f>
        <v>Palesa Meyer</v>
      </c>
      <c r="W966" s="4" t="str">
        <f>'Cleaned Data'!P966</f>
        <v>None</v>
      </c>
      <c r="X966" s="5" t="str">
        <f>'Cleaned Data'!Q966</f>
        <v>Applicant Did Not Bring Required Supporting Documents</v>
      </c>
    </row>
    <row r="967" spans="1:24" x14ac:dyDescent="0.3">
      <c r="A967" s="5" t="str">
        <f>'Cleaned Data'!A967</f>
        <v>DHA-000170</v>
      </c>
      <c r="B967" s="4">
        <f>'Cleaned Data'!B967</f>
        <v>45993</v>
      </c>
      <c r="C967" s="6">
        <f t="shared" si="105"/>
        <v>2</v>
      </c>
      <c r="D967" s="6">
        <f t="shared" si="106"/>
        <v>12</v>
      </c>
      <c r="E967" s="6">
        <f t="shared" si="107"/>
        <v>2025</v>
      </c>
      <c r="F967" s="5" t="str">
        <f t="shared" si="108"/>
        <v>Home Affairs</v>
      </c>
      <c r="G967" s="5" t="str">
        <f>'Cleaned Data'!C967</f>
        <v>Home Affairs - ID Application</v>
      </c>
      <c r="H967" s="5" t="str">
        <f t="shared" si="109"/>
        <v xml:space="preserve"> ID Application</v>
      </c>
      <c r="I967" s="5" t="str">
        <f t="shared" si="110"/>
        <v>Emfuleni</v>
      </c>
      <c r="J967" s="5" t="str">
        <f>'Cleaned Data'!D967</f>
        <v>Emfuleni Municipal Office</v>
      </c>
      <c r="K967" s="5" t="str">
        <f>'Cleaned Data'!E967</f>
        <v>None</v>
      </c>
      <c r="L967" s="6">
        <f>'Cleaned Data'!F967</f>
        <v>4610000000000</v>
      </c>
      <c r="M967" s="4">
        <f>'Cleaned Data'!G967</f>
        <v>17093</v>
      </c>
      <c r="N967" s="5" t="str">
        <f>'Cleaned Data'!H967</f>
        <v>Male</v>
      </c>
      <c r="O967" s="8" t="str">
        <f>'Cleaned Data'!I967</f>
        <v>061 521 8217</v>
      </c>
      <c r="P967" s="5" t="str">
        <f>'Cleaned Data'!J967</f>
        <v>Ward 13</v>
      </c>
      <c r="Q967" s="5" t="str">
        <f t="shared" si="111"/>
        <v>Formal Settlement</v>
      </c>
      <c r="R967" s="5" t="str">
        <f>'Cleaned Data'!K967</f>
        <v>None</v>
      </c>
      <c r="S967" s="5" t="str">
        <f>'Cleaned Data'!L967</f>
        <v>Complete</v>
      </c>
      <c r="T967" s="5" t="str">
        <f>'Cleaned Data'!M967</f>
        <v>Captured</v>
      </c>
      <c r="U967" s="5" t="str">
        <f>'Cleaned Data'!N967</f>
        <v>Q128</v>
      </c>
      <c r="V967" s="5" t="str">
        <f>'Cleaned Data'!O967</f>
        <v>Werner Radebe</v>
      </c>
      <c r="W967" s="4" t="str">
        <f>'Cleaned Data'!P967</f>
        <v>None</v>
      </c>
      <c r="X967" s="5" t="str">
        <f>'Cleaned Data'!Q967</f>
        <v>Applicant Is A Minor, Guardian Present And Documented</v>
      </c>
    </row>
    <row r="968" spans="1:24" x14ac:dyDescent="0.3">
      <c r="A968" s="5" t="str">
        <f>'Cleaned Data'!A968</f>
        <v>CLN-000037</v>
      </c>
      <c r="B968" s="4">
        <f>'Cleaned Data'!B968</f>
        <v>46232</v>
      </c>
      <c r="C968" s="6">
        <f t="shared" si="105"/>
        <v>29</v>
      </c>
      <c r="D968" s="6">
        <f t="shared" si="106"/>
        <v>7</v>
      </c>
      <c r="E968" s="6">
        <f t="shared" si="107"/>
        <v>2026</v>
      </c>
      <c r="F968" s="5" t="str">
        <f t="shared" si="108"/>
        <v>Clinic</v>
      </c>
      <c r="G968" s="5" t="str">
        <f>'Cleaned Data'!C968</f>
        <v>Clinic - Chronic Medication Collection</v>
      </c>
      <c r="H968" s="5" t="str">
        <f t="shared" si="109"/>
        <v xml:space="preserve"> Chronic Medication Collection</v>
      </c>
      <c r="I968" s="5" t="str">
        <f t="shared" si="110"/>
        <v>Three Rivers</v>
      </c>
      <c r="J968" s="5" t="str">
        <f>'Cleaned Data'!D968</f>
        <v>Three Rivers Clinic</v>
      </c>
      <c r="K968" s="5" t="str">
        <f>'Cleaned Data'!E968</f>
        <v>Tumelo Molefe</v>
      </c>
      <c r="L968" s="6">
        <f>'Cleaned Data'!F968</f>
        <v>203000000000</v>
      </c>
      <c r="M968" s="4" t="str">
        <f>'Cleaned Data'!G968</f>
        <v>None</v>
      </c>
      <c r="N968" s="5" t="str">
        <f>'Cleaned Data'!H968</f>
        <v>Female</v>
      </c>
      <c r="O968" s="8" t="str">
        <f>'Cleaned Data'!I968</f>
        <v>None</v>
      </c>
      <c r="P968" s="5" t="str">
        <f>'Cleaned Data'!J968</f>
        <v>Ward 5</v>
      </c>
      <c r="Q968" s="5" t="str">
        <f t="shared" si="111"/>
        <v>Formal Settlement</v>
      </c>
      <c r="R968" s="5" t="str">
        <f>'Cleaned Data'!K968</f>
        <v>None</v>
      </c>
      <c r="S968" s="5" t="str">
        <f>'Cleaned Data'!L968</f>
        <v>None</v>
      </c>
      <c r="T968" s="5" t="str">
        <f>'Cleaned Data'!M968</f>
        <v>Re-opened</v>
      </c>
      <c r="U968" s="5" t="str">
        <f>'Cleaned Data'!N968</f>
        <v>None</v>
      </c>
      <c r="V968" s="5" t="str">
        <f>'Cleaned Data'!O968</f>
        <v>Andries Nel</v>
      </c>
      <c r="W968" s="4" t="str">
        <f>'Cleaned Data'!P968</f>
        <v>None</v>
      </c>
      <c r="X968" s="5" t="str">
        <f>'Cleaned Data'!Q968</f>
        <v>Interpreter Required - Assisted In Sesotho</v>
      </c>
    </row>
    <row r="969" spans="1:24" x14ac:dyDescent="0.3">
      <c r="A969" s="5" t="str">
        <f>'Cleaned Data'!A969</f>
        <v>MUN-000244</v>
      </c>
      <c r="B969" s="4">
        <f>'Cleaned Data'!B969</f>
        <v>46133</v>
      </c>
      <c r="C969" s="6">
        <f t="shared" si="105"/>
        <v>21</v>
      </c>
      <c r="D969" s="6">
        <f t="shared" si="106"/>
        <v>4</v>
      </c>
      <c r="E969" s="6">
        <f t="shared" si="107"/>
        <v>2026</v>
      </c>
      <c r="F969" s="5" t="str">
        <f t="shared" si="108"/>
        <v>Municipal</v>
      </c>
      <c r="G969" s="5" t="str">
        <f>'Cleaned Data'!C969</f>
        <v>Municipal - Account Query</v>
      </c>
      <c r="H969" s="5" t="str">
        <f t="shared" si="109"/>
        <v xml:space="preserve"> Account Query</v>
      </c>
      <c r="I969" s="5" t="str">
        <f t="shared" si="110"/>
        <v>Vanderbijlpark</v>
      </c>
      <c r="J969" s="5" t="str">
        <f>'Cleaned Data'!D969</f>
        <v>Vanderbijlpark Home Affairs</v>
      </c>
      <c r="K969" s="5" t="str">
        <f>'Cleaned Data'!E969</f>
        <v>Tumelo Nkosi</v>
      </c>
      <c r="L969" s="6">
        <f>'Cleaned Data'!F969</f>
        <v>8900000000000</v>
      </c>
      <c r="M969" s="4">
        <f>'Cleaned Data'!G969</f>
        <v>32629</v>
      </c>
      <c r="N969" s="5" t="str">
        <f>'Cleaned Data'!H969</f>
        <v>Male</v>
      </c>
      <c r="O969" s="8" t="str">
        <f>'Cleaned Data'!I969</f>
        <v>None</v>
      </c>
      <c r="P969" s="5" t="str">
        <f>'Cleaned Data'!J969</f>
        <v>Ward 3</v>
      </c>
      <c r="Q969" s="5" t="str">
        <f t="shared" si="111"/>
        <v>Formal Settlement</v>
      </c>
      <c r="R969" s="5" t="str">
        <f>'Cleaned Data'!K969</f>
        <v>None</v>
      </c>
      <c r="S969" s="5" t="str">
        <f>'Cleaned Data'!L969</f>
        <v>Rejected</v>
      </c>
      <c r="T969" s="5" t="str">
        <f>'Cleaned Data'!M969</f>
        <v>Pending</v>
      </c>
      <c r="U969" s="5" t="str">
        <f>'Cleaned Data'!N969</f>
        <v>Q058</v>
      </c>
      <c r="V969" s="5" t="str">
        <f>'Cleaned Data'!O969</f>
        <v>None</v>
      </c>
      <c r="W969" s="4" t="str">
        <f>'Cleaned Data'!P969</f>
        <v>None</v>
      </c>
      <c r="X969" s="5" t="str">
        <f>'Cleaned Data'!Q969</f>
        <v>Duplicate Application Found On System - Flagged</v>
      </c>
    </row>
    <row r="970" spans="1:24" x14ac:dyDescent="0.3">
      <c r="A970" s="5" t="str">
        <f>'Cleaned Data'!A970</f>
        <v>DHA-000083</v>
      </c>
      <c r="B970" s="4">
        <f>'Cleaned Data'!B970</f>
        <v>46222</v>
      </c>
      <c r="C970" s="6">
        <f t="shared" si="105"/>
        <v>19</v>
      </c>
      <c r="D970" s="6">
        <f t="shared" si="106"/>
        <v>7</v>
      </c>
      <c r="E970" s="6">
        <f t="shared" si="107"/>
        <v>2026</v>
      </c>
      <c r="F970" s="5" t="str">
        <f t="shared" si="108"/>
        <v>Home Affairs</v>
      </c>
      <c r="G970" s="5" t="str">
        <f>'Cleaned Data'!C970</f>
        <v>Home Affairs - Passport Application</v>
      </c>
      <c r="H970" s="5" t="str">
        <f t="shared" si="109"/>
        <v xml:space="preserve"> Passport Application</v>
      </c>
      <c r="I970" s="5" t="str">
        <f t="shared" si="110"/>
        <v>Meyerton</v>
      </c>
      <c r="J970" s="5" t="str">
        <f>'Cleaned Data'!D970</f>
        <v>Meyerton Municipal Office</v>
      </c>
      <c r="K970" s="5" t="str">
        <f>'Cleaned Data'!E970</f>
        <v>Willem Steyn</v>
      </c>
      <c r="L970" s="6">
        <f>'Cleaned Data'!F970</f>
        <v>8000000000000</v>
      </c>
      <c r="M970" s="4">
        <f>'Cleaned Data'!G970</f>
        <v>29241</v>
      </c>
      <c r="N970" s="5" t="str">
        <f>'Cleaned Data'!H970</f>
        <v>Male</v>
      </c>
      <c r="O970" s="8" t="str">
        <f>'Cleaned Data'!I970</f>
        <v>075 260 3987</v>
      </c>
      <c r="P970" s="5" t="str">
        <f>'Cleaned Data'!J970</f>
        <v>Ward 20</v>
      </c>
      <c r="Q970" s="5" t="str">
        <f t="shared" si="111"/>
        <v>Formal Settlement</v>
      </c>
      <c r="R970" s="5" t="str">
        <f>'Cleaned Data'!K970</f>
        <v>None</v>
      </c>
      <c r="S970" s="5" t="str">
        <f>'Cleaned Data'!L970</f>
        <v>Approved</v>
      </c>
      <c r="T970" s="5" t="str">
        <f>'Cleaned Data'!M970</f>
        <v>Re-opened</v>
      </c>
      <c r="U970" s="5" t="str">
        <f>'Cleaned Data'!N970</f>
        <v>Q046</v>
      </c>
      <c r="V970" s="5" t="str">
        <f>'Cleaned Data'!O970</f>
        <v>Werner Swart</v>
      </c>
      <c r="W970" s="4" t="str">
        <f>'Cleaned Data'!P970</f>
        <v>None</v>
      </c>
      <c r="X970" s="5" t="str">
        <f>'Cleaned Data'!Q970</f>
        <v>Grant Payment Query - Referred To Sassa Call Centre</v>
      </c>
    </row>
    <row r="971" spans="1:24" x14ac:dyDescent="0.3">
      <c r="A971" s="5" t="str">
        <f>'Cleaned Data'!A971</f>
        <v>SASSA-000261</v>
      </c>
      <c r="B971" s="4">
        <f>'Cleaned Data'!B971</f>
        <v>46151</v>
      </c>
      <c r="C971" s="6">
        <f t="shared" si="105"/>
        <v>9</v>
      </c>
      <c r="D971" s="6">
        <f t="shared" si="106"/>
        <v>5</v>
      </c>
      <c r="E971" s="6">
        <f t="shared" si="107"/>
        <v>2026</v>
      </c>
      <c r="F971" s="5" t="str">
        <f t="shared" si="108"/>
        <v>SASSA</v>
      </c>
      <c r="G971" s="5" t="str">
        <f>'Cleaned Data'!C971</f>
        <v>SASSA - Grant Status Enquiry</v>
      </c>
      <c r="H971" s="5" t="str">
        <f t="shared" si="109"/>
        <v xml:space="preserve"> Grant Status Enquiry</v>
      </c>
      <c r="I971" s="5" t="str">
        <f t="shared" si="110"/>
        <v>Evaton</v>
      </c>
      <c r="J971" s="5" t="str">
        <f>'Cleaned Data'!D971</f>
        <v>Evaton Sassa Office</v>
      </c>
      <c r="K971" s="5" t="str">
        <f>'Cleaned Data'!E971</f>
        <v>Johannes Botha</v>
      </c>
      <c r="L971" s="6">
        <f>'Cleaned Data'!F971</f>
        <v>9010000000000</v>
      </c>
      <c r="M971" s="4">
        <f>'Cleaned Data'!G971</f>
        <v>33054</v>
      </c>
      <c r="N971" s="5" t="str">
        <f>'Cleaned Data'!H971</f>
        <v>None</v>
      </c>
      <c r="O971" s="8" t="str">
        <f>'Cleaned Data'!I971</f>
        <v>082 545 7111</v>
      </c>
      <c r="P971" s="5" t="str">
        <f>'Cleaned Data'!J971</f>
        <v>Ward 4</v>
      </c>
      <c r="Q971" s="5" t="str">
        <f t="shared" si="111"/>
        <v>Formal Settlement</v>
      </c>
      <c r="R971" s="5" t="str">
        <f>'Cleaned Data'!K971</f>
        <v>Foster Child Grant</v>
      </c>
      <c r="S971" s="5" t="str">
        <f>'Cleaned Data'!L971</f>
        <v>Approved</v>
      </c>
      <c r="T971" s="5" t="str">
        <f>'Cleaned Data'!M971</f>
        <v>Pending</v>
      </c>
      <c r="U971" s="5" t="str">
        <f>'Cleaned Data'!N971</f>
        <v>Q152</v>
      </c>
      <c r="V971" s="5" t="str">
        <f>'Cleaned Data'!O971</f>
        <v>Chris Meyer</v>
      </c>
      <c r="W971" s="4" t="str">
        <f>'Cleaned Data'!P971</f>
        <v>None</v>
      </c>
      <c r="X971" s="5" t="str">
        <f>'Cleaned Data'!Q971</f>
        <v>Urgent Case - Fast-Tracked Per Supervisor Approval</v>
      </c>
    </row>
    <row r="972" spans="1:24" x14ac:dyDescent="0.3">
      <c r="A972" s="5" t="str">
        <f>'Cleaned Data'!A972</f>
        <v>DHA-000946</v>
      </c>
      <c r="B972" s="4">
        <f>'Cleaned Data'!B972</f>
        <v>46248</v>
      </c>
      <c r="C972" s="6">
        <f t="shared" si="105"/>
        <v>14</v>
      </c>
      <c r="D972" s="6">
        <f t="shared" si="106"/>
        <v>8</v>
      </c>
      <c r="E972" s="6">
        <f t="shared" si="107"/>
        <v>2026</v>
      </c>
      <c r="F972" s="5" t="str">
        <f t="shared" si="108"/>
        <v>Home Affairs</v>
      </c>
      <c r="G972" s="5" t="str">
        <f>'Cleaned Data'!C972</f>
        <v>Home Affairs - Birth Certificate</v>
      </c>
      <c r="H972" s="5" t="str">
        <f t="shared" si="109"/>
        <v xml:space="preserve"> Birth Certificate</v>
      </c>
      <c r="I972" s="5" t="str">
        <f t="shared" si="110"/>
        <v>Sasolburg</v>
      </c>
      <c r="J972" s="5" t="str">
        <f>'Cleaned Data'!D972</f>
        <v>Sasolburg Home Affairs</v>
      </c>
      <c r="K972" s="5" t="str">
        <f>'Cleaned Data'!E972</f>
        <v>Marie Radebe</v>
      </c>
      <c r="L972" s="6">
        <f>'Cleaned Data'!F972</f>
        <v>9200000000000</v>
      </c>
      <c r="M972" s="4">
        <f>'Cleaned Data'!G972</f>
        <v>33646</v>
      </c>
      <c r="N972" s="5" t="str">
        <f>'Cleaned Data'!H972</f>
        <v>Female</v>
      </c>
      <c r="O972" s="8" t="str">
        <f>'Cleaned Data'!I972</f>
        <v>076 160 0964</v>
      </c>
      <c r="P972" s="5" t="str">
        <f>'Cleaned Data'!J972</f>
        <v>Ward 6</v>
      </c>
      <c r="Q972" s="5" t="str">
        <f t="shared" si="111"/>
        <v>Formal Settlement</v>
      </c>
      <c r="R972" s="5" t="str">
        <f>'Cleaned Data'!K972</f>
        <v>None</v>
      </c>
      <c r="S972" s="5" t="str">
        <f>'Cleaned Data'!L972</f>
        <v>Complete</v>
      </c>
      <c r="T972" s="5" t="str">
        <f>'Cleaned Data'!M972</f>
        <v>Captured</v>
      </c>
      <c r="U972" s="5" t="str">
        <f>'Cleaned Data'!N972</f>
        <v>Q101</v>
      </c>
      <c r="V972" s="5" t="str">
        <f>'Cleaned Data'!O972</f>
        <v>Refilwe Meyer</v>
      </c>
      <c r="W972" s="4" t="str">
        <f>'Cleaned Data'!P972</f>
        <v>None</v>
      </c>
      <c r="X972" s="5" t="str">
        <f>'Cleaned Data'!Q972</f>
        <v>Applicant Did Not Bring Required Supporting Documents</v>
      </c>
    </row>
    <row r="973" spans="1:24" x14ac:dyDescent="0.3">
      <c r="A973" s="5" t="str">
        <f>'Cleaned Data'!A973</f>
        <v>DHA-000861</v>
      </c>
      <c r="B973" s="4">
        <f>'Cleaned Data'!B973</f>
        <v>46089</v>
      </c>
      <c r="C973" s="6">
        <f t="shared" si="105"/>
        <v>8</v>
      </c>
      <c r="D973" s="6">
        <f t="shared" si="106"/>
        <v>3</v>
      </c>
      <c r="E973" s="6">
        <f t="shared" si="107"/>
        <v>2026</v>
      </c>
      <c r="F973" s="5" t="str">
        <f t="shared" si="108"/>
        <v>Home Affairs</v>
      </c>
      <c r="G973" s="5" t="str">
        <f>'Cleaned Data'!C973</f>
        <v>Home Affairs - ID Application</v>
      </c>
      <c r="H973" s="5" t="str">
        <f t="shared" si="109"/>
        <v xml:space="preserve"> ID Application</v>
      </c>
      <c r="I973" s="5" t="str">
        <f t="shared" si="110"/>
        <v>Sebokeng</v>
      </c>
      <c r="J973" s="5" t="str">
        <f>'Cleaned Data'!D973</f>
        <v>Sebokeng Sassa Office</v>
      </c>
      <c r="K973" s="5" t="str">
        <f>'Cleaned Data'!E973</f>
        <v>Sipho Botha</v>
      </c>
      <c r="L973" s="6">
        <f>'Cleaned Data'!F973</f>
        <v>9010000000000</v>
      </c>
      <c r="M973" s="4" t="str">
        <f>'Cleaned Data'!G973</f>
        <v>None</v>
      </c>
      <c r="N973" s="5" t="str">
        <f>'Cleaned Data'!H973</f>
        <v>Male</v>
      </c>
      <c r="O973" s="8" t="str">
        <f>'Cleaned Data'!I973</f>
        <v>079 609 7481</v>
      </c>
      <c r="P973" s="5" t="str">
        <f>'Cleaned Data'!J973</f>
        <v>Ward 13</v>
      </c>
      <c r="Q973" s="5" t="str">
        <f t="shared" si="111"/>
        <v>Formal Settlement</v>
      </c>
      <c r="R973" s="5" t="str">
        <f>'Cleaned Data'!K973</f>
        <v>None</v>
      </c>
      <c r="S973" s="5" t="str">
        <f>'Cleaned Data'!L973</f>
        <v>Complete</v>
      </c>
      <c r="T973" s="5" t="str">
        <f>'Cleaned Data'!M973</f>
        <v>Awaiting Documents</v>
      </c>
      <c r="U973" s="5" t="str">
        <f>'Cleaned Data'!N973</f>
        <v>Q248</v>
      </c>
      <c r="V973" s="5" t="str">
        <f>'Cleaned Data'!O973</f>
        <v>Refilwe Radebe</v>
      </c>
      <c r="W973" s="4" t="str">
        <f>'Cleaned Data'!P973</f>
        <v>None</v>
      </c>
      <c r="X973" s="5" t="str">
        <f>'Cleaned Data'!Q973</f>
        <v>Grant Payment Query - Referred To Sassa Call Centre</v>
      </c>
    </row>
    <row r="974" spans="1:24" x14ac:dyDescent="0.3">
      <c r="A974" s="5" t="str">
        <f>'Cleaned Data'!A974</f>
        <v>DHA-000373</v>
      </c>
      <c r="B974" s="4">
        <f>'Cleaned Data'!B974</f>
        <v>46179</v>
      </c>
      <c r="C974" s="6">
        <f t="shared" si="105"/>
        <v>6</v>
      </c>
      <c r="D974" s="6">
        <f t="shared" si="106"/>
        <v>6</v>
      </c>
      <c r="E974" s="6">
        <f t="shared" si="107"/>
        <v>2026</v>
      </c>
      <c r="F974" s="5" t="str">
        <f t="shared" si="108"/>
        <v>Home Affairs</v>
      </c>
      <c r="G974" s="5" t="str">
        <f>'Cleaned Data'!C974</f>
        <v>Home Affairs - ID Application</v>
      </c>
      <c r="H974" s="5" t="str">
        <f t="shared" si="109"/>
        <v xml:space="preserve"> ID Application</v>
      </c>
      <c r="I974" s="5" t="str">
        <f t="shared" si="110"/>
        <v>Sebokeng</v>
      </c>
      <c r="J974" s="5" t="str">
        <f>'Cleaned Data'!D974</f>
        <v>Sebokeng Sassa Office</v>
      </c>
      <c r="K974" s="5" t="str">
        <f>'Cleaned Data'!E974</f>
        <v>Bongani Radebe</v>
      </c>
      <c r="L974" s="6">
        <f>'Cleaned Data'!F974</f>
        <v>8010000000000</v>
      </c>
      <c r="M974" s="4">
        <f>'Cleaned Data'!G974</f>
        <v>29474</v>
      </c>
      <c r="N974" s="5" t="str">
        <f>'Cleaned Data'!H974</f>
        <v>Female</v>
      </c>
      <c r="O974" s="8" t="str">
        <f>'Cleaned Data'!I974</f>
        <v>077 659 9418</v>
      </c>
      <c r="P974" s="5" t="str">
        <f>'Cleaned Data'!J974</f>
        <v>Ward 5</v>
      </c>
      <c r="Q974" s="5" t="str">
        <f t="shared" si="111"/>
        <v>Formal Settlement</v>
      </c>
      <c r="R974" s="5" t="str">
        <f>'Cleaned Data'!K974</f>
        <v>None</v>
      </c>
      <c r="S974" s="5" t="str">
        <f>'Cleaned Data'!L974</f>
        <v>Pending Verification</v>
      </c>
      <c r="T974" s="5" t="str">
        <f>'Cleaned Data'!M974</f>
        <v>Pending</v>
      </c>
      <c r="U974" s="5" t="str">
        <f>'Cleaned Data'!N974</f>
        <v>Q284</v>
      </c>
      <c r="V974" s="5" t="str">
        <f>'Cleaned Data'!O974</f>
        <v>Refilwe Sithole</v>
      </c>
      <c r="W974" s="4">
        <f>'Cleaned Data'!P974</f>
        <v>46203</v>
      </c>
      <c r="X974" s="5" t="str">
        <f>'Cleaned Data'!Q974</f>
        <v>Grant Payment Query - Referred To Sassa Call Centre</v>
      </c>
    </row>
    <row r="975" spans="1:24" x14ac:dyDescent="0.3">
      <c r="A975" s="5" t="str">
        <f>'Cleaned Data'!A975</f>
        <v>MUN-000827</v>
      </c>
      <c r="B975" s="4">
        <f>'Cleaned Data'!B975</f>
        <v>46048</v>
      </c>
      <c r="C975" s="6">
        <f t="shared" si="105"/>
        <v>26</v>
      </c>
      <c r="D975" s="6">
        <f t="shared" si="106"/>
        <v>1</v>
      </c>
      <c r="E975" s="6">
        <f t="shared" si="107"/>
        <v>2026</v>
      </c>
      <c r="F975" s="5" t="str">
        <f t="shared" si="108"/>
        <v>Municipal</v>
      </c>
      <c r="G975" s="5" t="str">
        <f>'Cleaned Data'!C975</f>
        <v>Municipal - Account Query</v>
      </c>
      <c r="H975" s="5" t="str">
        <f t="shared" si="109"/>
        <v xml:space="preserve"> Account Query</v>
      </c>
      <c r="I975" s="5" t="str">
        <f t="shared" si="110"/>
        <v>Vanderbijlpark</v>
      </c>
      <c r="J975" s="5" t="str">
        <f>'Cleaned Data'!D975</f>
        <v>Vanderbijlpark Home Affairs</v>
      </c>
      <c r="K975" s="5" t="str">
        <f>'Cleaned Data'!E975</f>
        <v>Grace Van Der Merwe</v>
      </c>
      <c r="L975" s="6">
        <f>'Cleaned Data'!F975</f>
        <v>6300000000000</v>
      </c>
      <c r="M975" s="4">
        <f>'Cleaned Data'!G975</f>
        <v>23123</v>
      </c>
      <c r="N975" s="5" t="str">
        <f>'Cleaned Data'!H975</f>
        <v>Male</v>
      </c>
      <c r="O975" s="8" t="str">
        <f>'Cleaned Data'!I975</f>
        <v>068 614 5274</v>
      </c>
      <c r="P975" s="5" t="str">
        <f>'Cleaned Data'!J975</f>
        <v>Ward 3 (Informal Settlement)</v>
      </c>
      <c r="Q975" s="5" t="str">
        <f t="shared" si="111"/>
        <v>Informal Settlement</v>
      </c>
      <c r="R975" s="5" t="str">
        <f>'Cleaned Data'!K975</f>
        <v>None</v>
      </c>
      <c r="S975" s="5" t="str">
        <f>'Cleaned Data'!L975</f>
        <v>Complete</v>
      </c>
      <c r="T975" s="5" t="str">
        <f>'Cleaned Data'!M975</f>
        <v>Re-opened</v>
      </c>
      <c r="U975" s="5" t="str">
        <f>'Cleaned Data'!N975</f>
        <v>None</v>
      </c>
      <c r="V975" s="5" t="str">
        <f>'Cleaned Data'!O975</f>
        <v>Deon Sithole</v>
      </c>
      <c r="W975" s="4" t="str">
        <f>'Cleaned Data'!P975</f>
        <v>None</v>
      </c>
      <c r="X975" s="5" t="str">
        <f>'Cleaned Data'!Q975</f>
        <v>None</v>
      </c>
    </row>
    <row r="976" spans="1:24" x14ac:dyDescent="0.3">
      <c r="A976" s="5" t="str">
        <f>'Cleaned Data'!A976</f>
        <v>DHA-000023</v>
      </c>
      <c r="B976" s="4">
        <f>'Cleaned Data'!B976</f>
        <v>46081</v>
      </c>
      <c r="C976" s="6">
        <f t="shared" si="105"/>
        <v>28</v>
      </c>
      <c r="D976" s="6">
        <f t="shared" si="106"/>
        <v>2</v>
      </c>
      <c r="E976" s="6">
        <f t="shared" si="107"/>
        <v>2026</v>
      </c>
      <c r="F976" s="5" t="str">
        <f t="shared" si="108"/>
        <v>Home Affairs</v>
      </c>
      <c r="G976" s="5" t="str">
        <f>'Cleaned Data'!C976</f>
        <v>Home Affairs - Birth Certificate</v>
      </c>
      <c r="H976" s="5" t="str">
        <f t="shared" si="109"/>
        <v xml:space="preserve"> Birth Certificate</v>
      </c>
      <c r="I976" s="5" t="str">
        <f t="shared" si="110"/>
        <v>Boipatong</v>
      </c>
      <c r="J976" s="5" t="str">
        <f>'Cleaned Data'!D976</f>
        <v>Boipatong Clinic</v>
      </c>
      <c r="K976" s="5" t="str">
        <f>'Cleaned Data'!E976</f>
        <v>Thabo Fourie</v>
      </c>
      <c r="L976" s="6">
        <f>'Cleaned Data'!F976</f>
        <v>5310000000000</v>
      </c>
      <c r="M976" s="4">
        <f>'Cleaned Data'!G976</f>
        <v>19580</v>
      </c>
      <c r="N976" s="5" t="str">
        <f>'Cleaned Data'!H976</f>
        <v>Male</v>
      </c>
      <c r="O976" s="8" t="str">
        <f>'Cleaned Data'!I976</f>
        <v>None</v>
      </c>
      <c r="P976" s="5" t="str">
        <f>'Cleaned Data'!J976</f>
        <v>Ward 3 (Informal Settlement)</v>
      </c>
      <c r="Q976" s="5" t="str">
        <f t="shared" si="111"/>
        <v>Informal Settlement</v>
      </c>
      <c r="R976" s="5" t="str">
        <f>'Cleaned Data'!K976</f>
        <v>None</v>
      </c>
      <c r="S976" s="5" t="str">
        <f>'Cleaned Data'!L976</f>
        <v>Rejected</v>
      </c>
      <c r="T976" s="5" t="str">
        <f>'Cleaned Data'!M976</f>
        <v>Captured</v>
      </c>
      <c r="U976" s="5" t="str">
        <f>'Cleaned Data'!N976</f>
        <v>Q181</v>
      </c>
      <c r="V976" s="5" t="str">
        <f>'Cleaned Data'!O976</f>
        <v>None</v>
      </c>
      <c r="W976" s="4" t="str">
        <f>'Cleaned Data'!P976</f>
        <v>None</v>
      </c>
      <c r="X976" s="5" t="str">
        <f>'Cleaned Data'!Q976</f>
        <v>Biometric Capture Failed, Rescheduled</v>
      </c>
    </row>
    <row r="977" spans="1:24" x14ac:dyDescent="0.3">
      <c r="A977" s="5" t="str">
        <f>'Cleaned Data'!A977</f>
        <v>SASSA-000338</v>
      </c>
      <c r="B977" s="4">
        <f>'Cleaned Data'!B977</f>
        <v>46125</v>
      </c>
      <c r="C977" s="6">
        <f t="shared" si="105"/>
        <v>13</v>
      </c>
      <c r="D977" s="6">
        <f t="shared" si="106"/>
        <v>4</v>
      </c>
      <c r="E977" s="6">
        <f t="shared" si="107"/>
        <v>2026</v>
      </c>
      <c r="F977" s="5" t="str">
        <f t="shared" si="108"/>
        <v>SASSA</v>
      </c>
      <c r="G977" s="5" t="str">
        <f>'Cleaned Data'!C977</f>
        <v>SASSA - Grant Application</v>
      </c>
      <c r="H977" s="5" t="str">
        <f t="shared" si="109"/>
        <v xml:space="preserve"> Grant Application</v>
      </c>
      <c r="I977" s="5" t="str">
        <f t="shared" si="110"/>
        <v>Emfuleni</v>
      </c>
      <c r="J977" s="5" t="str">
        <f>'Cleaned Data'!D977</f>
        <v>Emfuleni Municipal Office</v>
      </c>
      <c r="K977" s="5" t="str">
        <f>'Cleaned Data'!E977</f>
        <v>Elizabeth Nkosi</v>
      </c>
      <c r="L977" s="6">
        <f>'Cleaned Data'!F977</f>
        <v>5810000000000</v>
      </c>
      <c r="M977" s="4">
        <f>'Cleaned Data'!G977</f>
        <v>21436</v>
      </c>
      <c r="N977" s="5" t="str">
        <f>'Cleaned Data'!H977</f>
        <v>Female</v>
      </c>
      <c r="O977" s="8" t="str">
        <f>'Cleaned Data'!I977</f>
        <v>061 419 4474</v>
      </c>
      <c r="P977" s="5" t="str">
        <f>'Cleaned Data'!J977</f>
        <v>None</v>
      </c>
      <c r="Q977" s="5" t="str">
        <f t="shared" si="111"/>
        <v>Formal Settlement</v>
      </c>
      <c r="R977" s="5" t="str">
        <f>'Cleaned Data'!K977</f>
        <v>None</v>
      </c>
      <c r="S977" s="5" t="str">
        <f>'Cleaned Data'!L977</f>
        <v>Under Review</v>
      </c>
      <c r="T977" s="5" t="str">
        <f>'Cleaned Data'!M977</f>
        <v>Captured</v>
      </c>
      <c r="U977" s="5" t="str">
        <f>'Cleaned Data'!N977</f>
        <v>Q183</v>
      </c>
      <c r="V977" s="5" t="str">
        <f>'Cleaned Data'!O977</f>
        <v>Werner Swart</v>
      </c>
      <c r="W977" s="4" t="str">
        <f>'Cleaned Data'!P977</f>
        <v>None</v>
      </c>
      <c r="X977" s="5" t="str">
        <f>'Cleaned Data'!Q977</f>
        <v>Applicant Did Not Bring Required Supporting Documents</v>
      </c>
    </row>
    <row r="978" spans="1:24" x14ac:dyDescent="0.3">
      <c r="A978" s="5" t="str">
        <f>'Cleaned Data'!A978</f>
        <v>SASSA-000309</v>
      </c>
      <c r="B978" s="4">
        <f>'Cleaned Data'!B978</f>
        <v>46238</v>
      </c>
      <c r="C978" s="6">
        <f t="shared" si="105"/>
        <v>4</v>
      </c>
      <c r="D978" s="6">
        <f t="shared" si="106"/>
        <v>8</v>
      </c>
      <c r="E978" s="6">
        <f t="shared" si="107"/>
        <v>2026</v>
      </c>
      <c r="F978" s="5" t="str">
        <f t="shared" si="108"/>
        <v>SASSA</v>
      </c>
      <c r="G978" s="5" t="str">
        <f>'Cleaned Data'!C978</f>
        <v>SASSA - Grant Status Enquiry</v>
      </c>
      <c r="H978" s="5" t="str">
        <f t="shared" si="109"/>
        <v xml:space="preserve"> Grant Status Enquiry</v>
      </c>
      <c r="I978" s="5" t="str">
        <f t="shared" si="110"/>
        <v>Emfuleni</v>
      </c>
      <c r="J978" s="5" t="str">
        <f>'Cleaned Data'!D978</f>
        <v>Emfuleni Municipal Office</v>
      </c>
      <c r="K978" s="5" t="str">
        <f>'Cleaned Data'!E978</f>
        <v>Grace Steyn</v>
      </c>
      <c r="L978" s="6">
        <f>'Cleaned Data'!F978</f>
        <v>1210000000000</v>
      </c>
      <c r="M978" s="4">
        <f>'Cleaned Data'!G978</f>
        <v>41165</v>
      </c>
      <c r="N978" s="5" t="str">
        <f>'Cleaned Data'!H978</f>
        <v>Female</v>
      </c>
      <c r="O978" s="8" t="str">
        <f>'Cleaned Data'!I978</f>
        <v>None</v>
      </c>
      <c r="P978" s="5" t="str">
        <f>'Cleaned Data'!J978</f>
        <v>Ward 18</v>
      </c>
      <c r="Q978" s="5" t="str">
        <f t="shared" si="111"/>
        <v>Formal Settlement</v>
      </c>
      <c r="R978" s="5" t="str">
        <f>'Cleaned Data'!K978</f>
        <v>Social Relief of Distress (SRD)</v>
      </c>
      <c r="S978" s="5" t="str">
        <f>'Cleaned Data'!L978</f>
        <v>Complete</v>
      </c>
      <c r="T978" s="5" t="str">
        <f>'Cleaned Data'!M978</f>
        <v>Captured</v>
      </c>
      <c r="U978" s="5" t="str">
        <f>'Cleaned Data'!N978</f>
        <v>Q218</v>
      </c>
      <c r="V978" s="5" t="str">
        <f>'Cleaned Data'!O978</f>
        <v>Zanele Coetzee</v>
      </c>
      <c r="W978" s="4" t="str">
        <f>'Cleaned Data'!P978</f>
        <v>None</v>
      </c>
      <c r="X978" s="5" t="str">
        <f>'Cleaned Data'!Q978</f>
        <v>Applicant Is A Minor, Guardian Present And Documented</v>
      </c>
    </row>
    <row r="979" spans="1:24" x14ac:dyDescent="0.3">
      <c r="A979" s="5" t="str">
        <f>'Cleaned Data'!A979</f>
        <v>MUN-000668</v>
      </c>
      <c r="B979" s="4">
        <f>'Cleaned Data'!B979</f>
        <v>46131</v>
      </c>
      <c r="C979" s="6">
        <f t="shared" si="105"/>
        <v>19</v>
      </c>
      <c r="D979" s="6">
        <f t="shared" si="106"/>
        <v>4</v>
      </c>
      <c r="E979" s="6">
        <f t="shared" si="107"/>
        <v>2026</v>
      </c>
      <c r="F979" s="5" t="str">
        <f t="shared" si="108"/>
        <v>Municipal</v>
      </c>
      <c r="G979" s="5" t="str">
        <f>'Cleaned Data'!C979</f>
        <v>Municipal - Account Query</v>
      </c>
      <c r="H979" s="5" t="str">
        <f t="shared" si="109"/>
        <v xml:space="preserve"> Account Query</v>
      </c>
      <c r="I979" s="5" t="str">
        <f t="shared" si="110"/>
        <v>Vereeniging</v>
      </c>
      <c r="J979" s="5" t="str">
        <f>'Cleaned Data'!D979</f>
        <v>Vereeniging Home Affairs</v>
      </c>
      <c r="K979" s="5" t="str">
        <f>'Cleaned Data'!E979</f>
        <v>Grace Khumalo</v>
      </c>
      <c r="L979" s="6">
        <f>'Cleaned Data'!F979</f>
        <v>7210000000000</v>
      </c>
      <c r="M979" s="4">
        <f>'Cleaned Data'!G979</f>
        <v>26629</v>
      </c>
      <c r="N979" s="5" t="str">
        <f>'Cleaned Data'!H979</f>
        <v>Male</v>
      </c>
      <c r="O979" s="8" t="str">
        <f>'Cleaned Data'!I979</f>
        <v>070 152 4866</v>
      </c>
      <c r="P979" s="5" t="str">
        <f>'Cleaned Data'!J979</f>
        <v>Ward 5</v>
      </c>
      <c r="Q979" s="5" t="str">
        <f t="shared" si="111"/>
        <v>Formal Settlement</v>
      </c>
      <c r="R979" s="5" t="str">
        <f>'Cleaned Data'!K979</f>
        <v>None</v>
      </c>
      <c r="S979" s="5" t="str">
        <f>'Cleaned Data'!L979</f>
        <v>Under Review</v>
      </c>
      <c r="T979" s="5" t="str">
        <f>'Cleaned Data'!M979</f>
        <v>Resolved</v>
      </c>
      <c r="U979" s="5" t="str">
        <f>'Cleaned Data'!N979</f>
        <v>Q163</v>
      </c>
      <c r="V979" s="5" t="str">
        <f>'Cleaned Data'!O979</f>
        <v>Marius Meyer</v>
      </c>
      <c r="W979" s="4" t="str">
        <f>'Cleaned Data'!P979</f>
        <v>None</v>
      </c>
      <c r="X979" s="5" t="str">
        <f>'Cleaned Data'!Q979</f>
        <v>Record Incomplete - Contact Number Illegible On Form</v>
      </c>
    </row>
    <row r="980" spans="1:24" x14ac:dyDescent="0.3">
      <c r="A980" s="5" t="str">
        <f>'Cleaned Data'!A980</f>
        <v>SASSA-000752</v>
      </c>
      <c r="B980" s="4">
        <f>'Cleaned Data'!B980</f>
        <v>46009</v>
      </c>
      <c r="C980" s="6">
        <f t="shared" si="105"/>
        <v>18</v>
      </c>
      <c r="D980" s="6">
        <f t="shared" si="106"/>
        <v>12</v>
      </c>
      <c r="E980" s="6">
        <f t="shared" si="107"/>
        <v>2025</v>
      </c>
      <c r="F980" s="5" t="str">
        <f t="shared" si="108"/>
        <v>SASSA</v>
      </c>
      <c r="G980" s="5" t="str">
        <f>'Cleaned Data'!C980</f>
        <v>SASSA - Grant Application</v>
      </c>
      <c r="H980" s="5" t="str">
        <f t="shared" si="109"/>
        <v xml:space="preserve"> Grant Application</v>
      </c>
      <c r="I980" s="5" t="str">
        <f t="shared" si="110"/>
        <v>Vereeniging</v>
      </c>
      <c r="J980" s="5" t="str">
        <f>'Cleaned Data'!D980</f>
        <v>Vereeniging Home Affairs</v>
      </c>
      <c r="K980" s="5" t="str">
        <f>'Cleaned Data'!E980</f>
        <v>Nokuthula Mokgadi</v>
      </c>
      <c r="L980" s="6" t="str">
        <f>'Cleaned Data'!F980</f>
        <v>None</v>
      </c>
      <c r="M980" s="4">
        <f>'Cleaned Data'!G980</f>
        <v>43816</v>
      </c>
      <c r="N980" s="5" t="str">
        <f>'Cleaned Data'!H980</f>
        <v>Male</v>
      </c>
      <c r="O980" s="8" t="str">
        <f>'Cleaned Data'!I980</f>
        <v>082 560 6429</v>
      </c>
      <c r="P980" s="5" t="str">
        <f>'Cleaned Data'!J980</f>
        <v>Ward 22</v>
      </c>
      <c r="Q980" s="5" t="str">
        <f t="shared" si="111"/>
        <v>Formal Settlement</v>
      </c>
      <c r="R980" s="5" t="str">
        <f>'Cleaned Data'!K980</f>
        <v>Social Relief of Distress (SRD)</v>
      </c>
      <c r="S980" s="5" t="str">
        <f>'Cleaned Data'!L980</f>
        <v>Complete</v>
      </c>
      <c r="T980" s="5" t="str">
        <f>'Cleaned Data'!M980</f>
        <v>Captured</v>
      </c>
      <c r="U980" s="5" t="str">
        <f>'Cleaned Data'!N980</f>
        <v>Q085</v>
      </c>
      <c r="V980" s="5" t="str">
        <f>'Cleaned Data'!O980</f>
        <v>Andries Mahlangu</v>
      </c>
      <c r="W980" s="4" t="str">
        <f>'Cleaned Data'!P980</f>
        <v>None</v>
      </c>
      <c r="X980" s="5" t="str">
        <f>'Cleaned Data'!Q980</f>
        <v>Applicant Did Not Bring Required Supporting Documents</v>
      </c>
    </row>
    <row r="981" spans="1:24" x14ac:dyDescent="0.3">
      <c r="A981" s="5" t="str">
        <f>'Cleaned Data'!A981</f>
        <v>DHA-000508</v>
      </c>
      <c r="B981" s="4">
        <f>'Cleaned Data'!B981</f>
        <v>46054</v>
      </c>
      <c r="C981" s="6">
        <f t="shared" si="105"/>
        <v>1</v>
      </c>
      <c r="D981" s="6">
        <f t="shared" si="106"/>
        <v>2</v>
      </c>
      <c r="E981" s="6">
        <f t="shared" si="107"/>
        <v>2026</v>
      </c>
      <c r="F981" s="5" t="str">
        <f t="shared" si="108"/>
        <v>Home Affairs</v>
      </c>
      <c r="G981" s="5" t="str">
        <f>'Cleaned Data'!C981</f>
        <v>Home Affairs - Birth Certificate</v>
      </c>
      <c r="H981" s="5" t="str">
        <f t="shared" si="109"/>
        <v xml:space="preserve"> Birth Certificate</v>
      </c>
      <c r="I981" s="5" t="str">
        <f t="shared" si="110"/>
        <v>Sebokeng</v>
      </c>
      <c r="J981" s="5" t="str">
        <f>'Cleaned Data'!D981</f>
        <v>Sebokeng Sassa Office</v>
      </c>
      <c r="K981" s="5" t="str">
        <f>'Cleaned Data'!E981</f>
        <v>Refilwe Pretorius</v>
      </c>
      <c r="L981" s="6" t="str">
        <f>'Cleaned Data'!F981</f>
        <v>None</v>
      </c>
      <c r="M981" s="4">
        <f>'Cleaned Data'!G981</f>
        <v>38906</v>
      </c>
      <c r="N981" s="5" t="str">
        <f>'Cleaned Data'!H981</f>
        <v>Male</v>
      </c>
      <c r="O981" s="8" t="str">
        <f>'Cleaned Data'!I981</f>
        <v>063 393 9731</v>
      </c>
      <c r="P981" s="5" t="str">
        <f>'Cleaned Data'!J981</f>
        <v>Ward 22</v>
      </c>
      <c r="Q981" s="5" t="str">
        <f t="shared" si="111"/>
        <v>Formal Settlement</v>
      </c>
      <c r="R981" s="5" t="str">
        <f>'Cleaned Data'!K981</f>
        <v>None</v>
      </c>
      <c r="S981" s="5" t="str">
        <f>'Cleaned Data'!L981</f>
        <v>Incomplete - Missing Proof Of Residence</v>
      </c>
      <c r="T981" s="5" t="str">
        <f>'Cleaned Data'!M981</f>
        <v>Closed</v>
      </c>
      <c r="U981" s="5" t="str">
        <f>'Cleaned Data'!N981</f>
        <v>Q115</v>
      </c>
      <c r="V981" s="5" t="str">
        <f>'Cleaned Data'!O981</f>
        <v>Andries Sithole</v>
      </c>
      <c r="W981" s="4">
        <f>'Cleaned Data'!P981</f>
        <v>46083</v>
      </c>
      <c r="X981" s="5" t="str">
        <f>'Cleaned Data'!Q981</f>
        <v>None</v>
      </c>
    </row>
    <row r="982" spans="1:24" x14ac:dyDescent="0.3">
      <c r="A982" s="5" t="str">
        <f>'Cleaned Data'!A982</f>
        <v>DHA-000221</v>
      </c>
      <c r="B982" s="4">
        <f>'Cleaned Data'!B982</f>
        <v>45991</v>
      </c>
      <c r="C982" s="6">
        <f t="shared" si="105"/>
        <v>30</v>
      </c>
      <c r="D982" s="6">
        <f t="shared" si="106"/>
        <v>11</v>
      </c>
      <c r="E982" s="6">
        <f t="shared" si="107"/>
        <v>2025</v>
      </c>
      <c r="F982" s="5" t="str">
        <f t="shared" si="108"/>
        <v>Home Affairs</v>
      </c>
      <c r="G982" s="5" t="str">
        <f>'Cleaned Data'!C982</f>
        <v>Home Affairs - Birth Certificate</v>
      </c>
      <c r="H982" s="5" t="str">
        <f t="shared" si="109"/>
        <v xml:space="preserve"> Birth Certificate</v>
      </c>
      <c r="I982" s="5" t="str">
        <f t="shared" si="110"/>
        <v>Vereeniging</v>
      </c>
      <c r="J982" s="5" t="str">
        <f>'Cleaned Data'!D982</f>
        <v>Vereeniging Home Affairs</v>
      </c>
      <c r="K982" s="5" t="str">
        <f>'Cleaned Data'!E982</f>
        <v>Zodwa Dlamini</v>
      </c>
      <c r="L982" s="6">
        <f>'Cleaned Data'!F982</f>
        <v>9210000000000</v>
      </c>
      <c r="M982" s="4">
        <f>'Cleaned Data'!G982</f>
        <v>33612</v>
      </c>
      <c r="N982" s="5" t="str">
        <f>'Cleaned Data'!H982</f>
        <v>None</v>
      </c>
      <c r="O982" s="8" t="str">
        <f>'Cleaned Data'!I982</f>
        <v>079 262 5561</v>
      </c>
      <c r="P982" s="5" t="str">
        <f>'Cleaned Data'!J982</f>
        <v>Ward 5</v>
      </c>
      <c r="Q982" s="5" t="str">
        <f t="shared" si="111"/>
        <v>Formal Settlement</v>
      </c>
      <c r="R982" s="5" t="str">
        <f>'Cleaned Data'!K982</f>
        <v>None</v>
      </c>
      <c r="S982" s="5" t="str">
        <f>'Cleaned Data'!L982</f>
        <v>Complete</v>
      </c>
      <c r="T982" s="5" t="str">
        <f>'Cleaned Data'!M982</f>
        <v>None</v>
      </c>
      <c r="U982" s="5" t="str">
        <f>'Cleaned Data'!N982</f>
        <v>Q293</v>
      </c>
      <c r="V982" s="5" t="str">
        <f>'Cleaned Data'!O982</f>
        <v>Lerato Khumalo</v>
      </c>
      <c r="W982" s="4" t="str">
        <f>'Cleaned Data'!P982</f>
        <v>None</v>
      </c>
      <c r="X982" s="5" t="str">
        <f>'Cleaned Data'!Q982</f>
        <v>None</v>
      </c>
    </row>
    <row r="983" spans="1:24" x14ac:dyDescent="0.3">
      <c r="A983" s="5" t="str">
        <f>'Cleaned Data'!A983</f>
        <v>CLN-000014</v>
      </c>
      <c r="B983" s="4">
        <f>'Cleaned Data'!B983</f>
        <v>46196</v>
      </c>
      <c r="C983" s="6">
        <f t="shared" si="105"/>
        <v>23</v>
      </c>
      <c r="D983" s="6">
        <f t="shared" si="106"/>
        <v>6</v>
      </c>
      <c r="E983" s="6">
        <f t="shared" si="107"/>
        <v>2026</v>
      </c>
      <c r="F983" s="5" t="str">
        <f t="shared" si="108"/>
        <v>Clinic</v>
      </c>
      <c r="G983" s="5" t="str">
        <f>'Cleaned Data'!C983</f>
        <v>Clinic - Chronic Medication Collection</v>
      </c>
      <c r="H983" s="5" t="str">
        <f t="shared" si="109"/>
        <v xml:space="preserve"> Chronic Medication Collection</v>
      </c>
      <c r="I983" s="5" t="str">
        <f t="shared" si="110"/>
        <v>Vereeniging</v>
      </c>
      <c r="J983" s="5" t="str">
        <f>'Cleaned Data'!D983</f>
        <v>Vereeniging Home Affairs</v>
      </c>
      <c r="K983" s="5" t="str">
        <f>'Cleaned Data'!E983</f>
        <v>Refilwe Ndlovu</v>
      </c>
      <c r="L983" s="6">
        <f>'Cleaned Data'!F983</f>
        <v>10284855186</v>
      </c>
      <c r="M983" s="4">
        <f>'Cleaned Data'!G983</f>
        <v>36827</v>
      </c>
      <c r="N983" s="5" t="str">
        <f>'Cleaned Data'!H983</f>
        <v>Female</v>
      </c>
      <c r="O983" s="8" t="str">
        <f>'Cleaned Data'!I983</f>
        <v>None</v>
      </c>
      <c r="P983" s="5" t="str">
        <f>'Cleaned Data'!J983</f>
        <v>Ward 18</v>
      </c>
      <c r="Q983" s="5" t="str">
        <f t="shared" si="111"/>
        <v>Formal Settlement</v>
      </c>
      <c r="R983" s="5" t="str">
        <f>'Cleaned Data'!K983</f>
        <v>None</v>
      </c>
      <c r="S983" s="5" t="str">
        <f>'Cleaned Data'!L983</f>
        <v>Rejected</v>
      </c>
      <c r="T983" s="5" t="str">
        <f>'Cleaned Data'!M983</f>
        <v>Captured</v>
      </c>
      <c r="U983" s="5" t="str">
        <f>'Cleaned Data'!N983</f>
        <v>Q148</v>
      </c>
      <c r="V983" s="5" t="str">
        <f>'Cleaned Data'!O983</f>
        <v>Palesa Khumalo</v>
      </c>
      <c r="W983" s="4" t="str">
        <f>'Cleaned Data'!P983</f>
        <v>None</v>
      </c>
      <c r="X983" s="5" t="str">
        <f>'Cleaned Data'!Q983</f>
        <v>Follow-Up Call Required To Confirm Banking Details</v>
      </c>
    </row>
    <row r="984" spans="1:24" x14ac:dyDescent="0.3">
      <c r="A984" s="5" t="str">
        <f>'Cleaned Data'!A984</f>
        <v>SASSA-000901</v>
      </c>
      <c r="B984" s="4">
        <f>'Cleaned Data'!B984</f>
        <v>46139</v>
      </c>
      <c r="C984" s="6">
        <f t="shared" si="105"/>
        <v>27</v>
      </c>
      <c r="D984" s="6">
        <f t="shared" si="106"/>
        <v>4</v>
      </c>
      <c r="E984" s="6">
        <f t="shared" si="107"/>
        <v>2026</v>
      </c>
      <c r="F984" s="5" t="str">
        <f t="shared" si="108"/>
        <v>SASSA</v>
      </c>
      <c r="G984" s="5" t="str">
        <f>'Cleaned Data'!C984</f>
        <v>SASSA - Grant Application</v>
      </c>
      <c r="H984" s="5" t="str">
        <f t="shared" si="109"/>
        <v xml:space="preserve"> Grant Application</v>
      </c>
      <c r="I984" s="5" t="str">
        <f t="shared" si="110"/>
        <v>Sharpeville</v>
      </c>
      <c r="J984" s="5" t="str">
        <f>'Cleaned Data'!D984</f>
        <v>Sharpeville Clinic</v>
      </c>
      <c r="K984" s="5" t="str">
        <f>'Cleaned Data'!E984</f>
        <v>Mandla Mokgadi</v>
      </c>
      <c r="L984" s="6">
        <f>'Cleaned Data'!F984</f>
        <v>8300000000000</v>
      </c>
      <c r="M984" s="4">
        <f>'Cleaned Data'!G984</f>
        <v>30417</v>
      </c>
      <c r="N984" s="5" t="str">
        <f>'Cleaned Data'!H984</f>
        <v>Female</v>
      </c>
      <c r="O984" s="8" t="str">
        <f>'Cleaned Data'!I984</f>
        <v>None</v>
      </c>
      <c r="P984" s="5" t="str">
        <f>'Cleaned Data'!J984</f>
        <v>Ward 20</v>
      </c>
      <c r="Q984" s="5" t="str">
        <f t="shared" si="111"/>
        <v>Formal Settlement</v>
      </c>
      <c r="R984" s="5" t="str">
        <f>'Cleaned Data'!K984</f>
        <v>Older Persons Grant</v>
      </c>
      <c r="S984" s="5" t="str">
        <f>'Cleaned Data'!L984</f>
        <v>Incomplete - Missing ID Copy</v>
      </c>
      <c r="T984" s="5" t="str">
        <f>'Cleaned Data'!M984</f>
        <v>Pending</v>
      </c>
      <c r="U984" s="5" t="str">
        <f>'Cleaned Data'!N984</f>
        <v>Q195</v>
      </c>
      <c r="V984" s="5" t="str">
        <f>'Cleaned Data'!O984</f>
        <v>Refilwe Swart</v>
      </c>
      <c r="W984" s="4">
        <f>'Cleaned Data'!P984</f>
        <v>46155</v>
      </c>
      <c r="X984" s="5" t="str">
        <f>'Cleaned Data'!Q984</f>
        <v>Applicant Did Not Bring Required Supporting Documents</v>
      </c>
    </row>
    <row r="985" spans="1:24" x14ac:dyDescent="0.3">
      <c r="A985" s="5" t="str">
        <f>'Cleaned Data'!A985</f>
        <v>DHA-000673</v>
      </c>
      <c r="B985" s="4">
        <f>'Cleaned Data'!B985</f>
        <v>45992</v>
      </c>
      <c r="C985" s="6">
        <f t="shared" si="105"/>
        <v>1</v>
      </c>
      <c r="D985" s="6">
        <f t="shared" si="106"/>
        <v>12</v>
      </c>
      <c r="E985" s="6">
        <f t="shared" si="107"/>
        <v>2025</v>
      </c>
      <c r="F985" s="5" t="str">
        <f t="shared" si="108"/>
        <v>Home Affairs</v>
      </c>
      <c r="G985" s="5" t="str">
        <f>'Cleaned Data'!C985</f>
        <v>Home Affairs - ID Application</v>
      </c>
      <c r="H985" s="5" t="str">
        <f t="shared" si="109"/>
        <v xml:space="preserve"> ID Application</v>
      </c>
      <c r="I985" s="5" t="str">
        <f t="shared" si="110"/>
        <v>Emfuleni</v>
      </c>
      <c r="J985" s="5" t="str">
        <f>'Cleaned Data'!D985</f>
        <v>Emfuleni Municipal Office</v>
      </c>
      <c r="K985" s="5" t="str">
        <f>'Cleaned Data'!E985</f>
        <v>Refilwe Van Der Merwe</v>
      </c>
      <c r="L985" s="6">
        <f>'Cleaned Data'!F985</f>
        <v>6300000000000</v>
      </c>
      <c r="M985" s="4">
        <f>'Cleaned Data'!G985</f>
        <v>23014</v>
      </c>
      <c r="N985" s="5" t="str">
        <f>'Cleaned Data'!H985</f>
        <v>Female</v>
      </c>
      <c r="O985" s="8" t="str">
        <f>'Cleaned Data'!I985</f>
        <v>None</v>
      </c>
      <c r="P985" s="5" t="str">
        <f>'Cleaned Data'!J985</f>
        <v>Ward 3</v>
      </c>
      <c r="Q985" s="5" t="str">
        <f t="shared" si="111"/>
        <v>Formal Settlement</v>
      </c>
      <c r="R985" s="5" t="str">
        <f>'Cleaned Data'!K985</f>
        <v>None</v>
      </c>
      <c r="S985" s="5" t="str">
        <f>'Cleaned Data'!L985</f>
        <v>Incomplete - Missing Proof Of Residence</v>
      </c>
      <c r="T985" s="5" t="str">
        <f>'Cleaned Data'!M985</f>
        <v>None</v>
      </c>
      <c r="U985" s="5" t="str">
        <f>'Cleaned Data'!N985</f>
        <v>Q129</v>
      </c>
      <c r="V985" s="5" t="str">
        <f>'Cleaned Data'!O985</f>
        <v>Werner Radebe</v>
      </c>
      <c r="W985" s="4">
        <f>'Cleaned Data'!P985</f>
        <v>46001</v>
      </c>
      <c r="X985" s="5" t="str">
        <f>'Cleaned Data'!Q985</f>
        <v>Duplicate Application Found On System - Flagged</v>
      </c>
    </row>
    <row r="986" spans="1:24" x14ac:dyDescent="0.3">
      <c r="A986" s="5" t="str">
        <f>'Cleaned Data'!A986</f>
        <v>SASSA-000585</v>
      </c>
      <c r="B986" s="4">
        <f>'Cleaned Data'!B986</f>
        <v>46132</v>
      </c>
      <c r="C986" s="6">
        <f t="shared" si="105"/>
        <v>20</v>
      </c>
      <c r="D986" s="6">
        <f t="shared" si="106"/>
        <v>4</v>
      </c>
      <c r="E986" s="6">
        <f t="shared" si="107"/>
        <v>2026</v>
      </c>
      <c r="F986" s="5" t="str">
        <f t="shared" si="108"/>
        <v>SASSA</v>
      </c>
      <c r="G986" s="5" t="str">
        <f>'Cleaned Data'!C986</f>
        <v>SASSA - Grant Application</v>
      </c>
      <c r="H986" s="5" t="str">
        <f t="shared" si="109"/>
        <v xml:space="preserve"> Grant Application</v>
      </c>
      <c r="I986" s="5" t="str">
        <f t="shared" si="110"/>
        <v>Vanderbijlpark</v>
      </c>
      <c r="J986" s="5" t="str">
        <f>'Cleaned Data'!D986</f>
        <v>Vanderbijlpark Home Affairs</v>
      </c>
      <c r="K986" s="5" t="str">
        <f>'Cleaned Data'!E986</f>
        <v>Lindiwe Mokgadi</v>
      </c>
      <c r="L986" s="6">
        <f>'Cleaned Data'!F986</f>
        <v>7010000000000</v>
      </c>
      <c r="M986" s="4" t="str">
        <f>'Cleaned Data'!G986</f>
        <v>None</v>
      </c>
      <c r="N986" s="5" t="str">
        <f>'Cleaned Data'!H986</f>
        <v>Female</v>
      </c>
      <c r="O986" s="8" t="str">
        <f>'Cleaned Data'!I986</f>
        <v>None</v>
      </c>
      <c r="P986" s="5" t="str">
        <f>'Cleaned Data'!J986</f>
        <v>Ward 21</v>
      </c>
      <c r="Q986" s="5" t="str">
        <f t="shared" si="111"/>
        <v>Formal Settlement</v>
      </c>
      <c r="R986" s="5" t="str">
        <f>'Cleaned Data'!K986</f>
        <v>Older Person's Grant</v>
      </c>
      <c r="S986" s="5" t="str">
        <f>'Cleaned Data'!L986</f>
        <v>None</v>
      </c>
      <c r="T986" s="5" t="str">
        <f>'Cleaned Data'!M986</f>
        <v>Awaiting Documents</v>
      </c>
      <c r="U986" s="5" t="str">
        <f>'Cleaned Data'!N986</f>
        <v>Q034</v>
      </c>
      <c r="V986" s="5" t="str">
        <f>'Cleaned Data'!O986</f>
        <v>Chris Nel</v>
      </c>
      <c r="W986" s="4" t="str">
        <f>'Cleaned Data'!P986</f>
        <v>None</v>
      </c>
      <c r="X986" s="5" t="str">
        <f>'Cleaned Data'!Q986</f>
        <v>Urgent Case - Fast-Tracked Per Supervisor Approval</v>
      </c>
    </row>
    <row r="987" spans="1:24" x14ac:dyDescent="0.3">
      <c r="A987" s="5" t="str">
        <f>'Cleaned Data'!A987</f>
        <v>DHA-000512</v>
      </c>
      <c r="B987" s="4">
        <f>'Cleaned Data'!B987</f>
        <v>46062</v>
      </c>
      <c r="C987" s="6">
        <f t="shared" si="105"/>
        <v>9</v>
      </c>
      <c r="D987" s="6">
        <f t="shared" si="106"/>
        <v>2</v>
      </c>
      <c r="E987" s="6">
        <f t="shared" si="107"/>
        <v>2026</v>
      </c>
      <c r="F987" s="5" t="str">
        <f t="shared" si="108"/>
        <v>Home Affairs</v>
      </c>
      <c r="G987" s="5" t="str">
        <f>'Cleaned Data'!C987</f>
        <v>Home Affairs - ID Application</v>
      </c>
      <c r="H987" s="5" t="str">
        <f t="shared" si="109"/>
        <v xml:space="preserve"> ID Application</v>
      </c>
      <c r="I987" s="5" t="str">
        <f t="shared" si="110"/>
        <v>Sasolburg</v>
      </c>
      <c r="J987" s="5" t="str">
        <f>'Cleaned Data'!D987</f>
        <v>Sasolburg Home Affairs</v>
      </c>
      <c r="K987" s="5" t="str">
        <f>'Cleaned Data'!E987</f>
        <v>Grace Ndlovu</v>
      </c>
      <c r="L987" s="6">
        <f>'Cleaned Data'!F987</f>
        <v>9510000000000</v>
      </c>
      <c r="M987" s="4">
        <f>'Cleaned Data'!G987</f>
        <v>34847</v>
      </c>
      <c r="N987" s="5" t="str">
        <f>'Cleaned Data'!H987</f>
        <v>None</v>
      </c>
      <c r="O987" s="8" t="str">
        <f>'Cleaned Data'!I987</f>
        <v>None</v>
      </c>
      <c r="P987" s="5" t="str">
        <f>'Cleaned Data'!J987</f>
        <v>Ward 7</v>
      </c>
      <c r="Q987" s="5" t="str">
        <f t="shared" si="111"/>
        <v>Formal Settlement</v>
      </c>
      <c r="R987" s="5" t="str">
        <f>'Cleaned Data'!K987</f>
        <v>None</v>
      </c>
      <c r="S987" s="5" t="str">
        <f>'Cleaned Data'!L987</f>
        <v>Incomplete - Missing ID Copy</v>
      </c>
      <c r="T987" s="5" t="str">
        <f>'Cleaned Data'!M987</f>
        <v>None</v>
      </c>
      <c r="U987" s="5" t="str">
        <f>'Cleaned Data'!N987</f>
        <v>Q260</v>
      </c>
      <c r="V987" s="5" t="str">
        <f>'Cleaned Data'!O987</f>
        <v>Refilwe Khumalo</v>
      </c>
      <c r="W987" s="4" t="str">
        <f>'Cleaned Data'!P987</f>
        <v>None</v>
      </c>
      <c r="X987" s="5" t="str">
        <f>'Cleaned Data'!Q987</f>
        <v>Urgent Case - Fast-Tracked Per Supervisor Approval</v>
      </c>
    </row>
    <row r="988" spans="1:24" x14ac:dyDescent="0.3">
      <c r="A988" s="5" t="str">
        <f>'Cleaned Data'!A988</f>
        <v>DHA-000178</v>
      </c>
      <c r="B988" s="4">
        <f>'Cleaned Data'!B988</f>
        <v>46188</v>
      </c>
      <c r="C988" s="6">
        <f t="shared" si="105"/>
        <v>15</v>
      </c>
      <c r="D988" s="6">
        <f t="shared" si="106"/>
        <v>6</v>
      </c>
      <c r="E988" s="6">
        <f t="shared" si="107"/>
        <v>2026</v>
      </c>
      <c r="F988" s="5" t="str">
        <f t="shared" si="108"/>
        <v>Home Affairs</v>
      </c>
      <c r="G988" s="5" t="str">
        <f>'Cleaned Data'!C988</f>
        <v>Home Affairs - Birth Certificate</v>
      </c>
      <c r="H988" s="5" t="str">
        <f t="shared" si="109"/>
        <v xml:space="preserve"> Birth Certificate</v>
      </c>
      <c r="I988" s="5" t="str">
        <f t="shared" si="110"/>
        <v>Boipatong</v>
      </c>
      <c r="J988" s="5" t="str">
        <f>'Cleaned Data'!D988</f>
        <v>Boipatong Clinic</v>
      </c>
      <c r="K988" s="5" t="str">
        <f>'Cleaned Data'!E988</f>
        <v>Pieter Pretorius</v>
      </c>
      <c r="L988" s="6">
        <f>'Cleaned Data'!F988</f>
        <v>4600000000000</v>
      </c>
      <c r="M988" s="4">
        <f>'Cleaned Data'!G988</f>
        <v>16914</v>
      </c>
      <c r="N988" s="5" t="str">
        <f>'Cleaned Data'!H988</f>
        <v>None</v>
      </c>
      <c r="O988" s="8" t="str">
        <f>'Cleaned Data'!I988</f>
        <v>069 378 0772</v>
      </c>
      <c r="P988" s="5" t="str">
        <f>'Cleaned Data'!J988</f>
        <v>Ward 23</v>
      </c>
      <c r="Q988" s="5" t="str">
        <f t="shared" si="111"/>
        <v>Formal Settlement</v>
      </c>
      <c r="R988" s="5" t="str">
        <f>'Cleaned Data'!K988</f>
        <v>None</v>
      </c>
      <c r="S988" s="5" t="str">
        <f>'Cleaned Data'!L988</f>
        <v>None</v>
      </c>
      <c r="T988" s="5" t="str">
        <f>'Cleaned Data'!M988</f>
        <v>Captured</v>
      </c>
      <c r="U988" s="5" t="str">
        <f>'Cleaned Data'!N988</f>
        <v>Q146</v>
      </c>
      <c r="V988" s="5" t="str">
        <f>'Cleaned Data'!O988</f>
        <v>Deon Radebe</v>
      </c>
      <c r="W988" s="4" t="str">
        <f>'Cleaned Data'!P988</f>
        <v>None</v>
      </c>
      <c r="X988" s="5" t="str">
        <f>'Cleaned Data'!Q988</f>
        <v>Duplicate Application Found On System - Flagged</v>
      </c>
    </row>
    <row r="989" spans="1:24" x14ac:dyDescent="0.3">
      <c r="A989" s="5" t="str">
        <f>'Cleaned Data'!A989</f>
        <v>SASSA-000277</v>
      </c>
      <c r="B989" s="4">
        <f>'Cleaned Data'!B989</f>
        <v>46297</v>
      </c>
      <c r="C989" s="6">
        <f t="shared" si="105"/>
        <v>2</v>
      </c>
      <c r="D989" s="6">
        <f t="shared" si="106"/>
        <v>10</v>
      </c>
      <c r="E989" s="6">
        <f t="shared" si="107"/>
        <v>2026</v>
      </c>
      <c r="F989" s="5" t="str">
        <f t="shared" si="108"/>
        <v>SASSA</v>
      </c>
      <c r="G989" s="5" t="str">
        <f>'Cleaned Data'!C989</f>
        <v>SASSA - Grant Application</v>
      </c>
      <c r="H989" s="5" t="str">
        <f t="shared" si="109"/>
        <v xml:space="preserve"> Grant Application</v>
      </c>
      <c r="I989" s="5" t="str">
        <f t="shared" si="110"/>
        <v>Evaton</v>
      </c>
      <c r="J989" s="5" t="str">
        <f>'Cleaned Data'!D989</f>
        <v>Evaton Sassa Office</v>
      </c>
      <c r="K989" s="5" t="str">
        <f>'Cleaned Data'!E989</f>
        <v>Dorah Mahlangu</v>
      </c>
      <c r="L989" s="6">
        <f>'Cleaned Data'!F989</f>
        <v>410000000000</v>
      </c>
      <c r="M989" s="4">
        <f>'Cleaned Data'!G989</f>
        <v>38272</v>
      </c>
      <c r="N989" s="5" t="str">
        <f>'Cleaned Data'!H989</f>
        <v>Female</v>
      </c>
      <c r="O989" s="8" t="str">
        <f>'Cleaned Data'!I989</f>
        <v>069 406 8156</v>
      </c>
      <c r="P989" s="5" t="str">
        <f>'Cleaned Data'!J989</f>
        <v>Ward 24</v>
      </c>
      <c r="Q989" s="5" t="str">
        <f t="shared" si="111"/>
        <v>Formal Settlement</v>
      </c>
      <c r="R989" s="5" t="str">
        <f>'Cleaned Data'!K989</f>
        <v>Older Person's Grant</v>
      </c>
      <c r="S989" s="5" t="str">
        <f>'Cleaned Data'!L989</f>
        <v>Awaiting Home Affairs Confirmation</v>
      </c>
      <c r="T989" s="5" t="str">
        <f>'Cleaned Data'!M989</f>
        <v>Closed</v>
      </c>
      <c r="U989" s="5" t="str">
        <f>'Cleaned Data'!N989</f>
        <v>Q162</v>
      </c>
      <c r="V989" s="5" t="str">
        <f>'Cleaned Data'!O989</f>
        <v>Palesa Khumalo</v>
      </c>
      <c r="W989" s="4">
        <f>'Cleaned Data'!P989</f>
        <v>46083</v>
      </c>
      <c r="X989" s="5" t="str">
        <f>'Cleaned Data'!Q989</f>
        <v>Elderly Applicant Assisted Due To Mobility Issues</v>
      </c>
    </row>
    <row r="990" spans="1:24" x14ac:dyDescent="0.3">
      <c r="A990" s="5" t="str">
        <f>'Cleaned Data'!A990</f>
        <v>CLN-000880</v>
      </c>
      <c r="B990" s="4">
        <f>'Cleaned Data'!B990</f>
        <v>46232</v>
      </c>
      <c r="C990" s="6">
        <f t="shared" si="105"/>
        <v>29</v>
      </c>
      <c r="D990" s="6">
        <f t="shared" si="106"/>
        <v>7</v>
      </c>
      <c r="E990" s="6">
        <f t="shared" si="107"/>
        <v>2026</v>
      </c>
      <c r="F990" s="5" t="str">
        <f t="shared" si="108"/>
        <v>Clinic</v>
      </c>
      <c r="G990" s="5" t="str">
        <f>'Cleaned Data'!C990</f>
        <v>Clinic - General Consultation</v>
      </c>
      <c r="H990" s="5" t="str">
        <f t="shared" si="109"/>
        <v xml:space="preserve"> General Consultation</v>
      </c>
      <c r="I990" s="5" t="str">
        <f t="shared" si="110"/>
        <v>Emfuleni</v>
      </c>
      <c r="J990" s="5" t="str">
        <f>'Cleaned Data'!D990</f>
        <v>Emfuleni Municipal Office</v>
      </c>
      <c r="K990" s="5" t="str">
        <f>'Cleaned Data'!E990</f>
        <v>Tumelo Radebe</v>
      </c>
      <c r="L990" s="6">
        <f>'Cleaned Data'!F990</f>
        <v>6810000000000</v>
      </c>
      <c r="M990" s="4">
        <f>'Cleaned Data'!G990</f>
        <v>25002</v>
      </c>
      <c r="N990" s="5" t="str">
        <f>'Cleaned Data'!H990</f>
        <v>None</v>
      </c>
      <c r="O990" s="8" t="str">
        <f>'Cleaned Data'!I990</f>
        <v>068 951 6668</v>
      </c>
      <c r="P990" s="5" t="str">
        <f>'Cleaned Data'!J990</f>
        <v>Ward 10</v>
      </c>
      <c r="Q990" s="5" t="str">
        <f t="shared" si="111"/>
        <v>Formal Settlement</v>
      </c>
      <c r="R990" s="5" t="str">
        <f>'Cleaned Data'!K990</f>
        <v>None</v>
      </c>
      <c r="S990" s="5" t="str">
        <f>'Cleaned Data'!L990</f>
        <v>Complete</v>
      </c>
      <c r="T990" s="5" t="str">
        <f>'Cleaned Data'!M990</f>
        <v>Closed</v>
      </c>
      <c r="U990" s="5" t="str">
        <f>'Cleaned Data'!N990</f>
        <v>Q236</v>
      </c>
      <c r="V990" s="5" t="str">
        <f>'Cleaned Data'!O990</f>
        <v>Chris Meyer</v>
      </c>
      <c r="W990" s="4" t="str">
        <f>'Cleaned Data'!P990</f>
        <v>None</v>
      </c>
      <c r="X990" s="5" t="str">
        <f>'Cleaned Data'!Q990</f>
        <v>Applicant Referred To Social Worker</v>
      </c>
    </row>
    <row r="991" spans="1:24" x14ac:dyDescent="0.3">
      <c r="A991" s="5" t="str">
        <f>'Cleaned Data'!A991</f>
        <v>MUN-000548</v>
      </c>
      <c r="B991" s="4">
        <f>'Cleaned Data'!B991</f>
        <v>46048</v>
      </c>
      <c r="C991" s="6">
        <f t="shared" si="105"/>
        <v>26</v>
      </c>
      <c r="D991" s="6">
        <f t="shared" si="106"/>
        <v>1</v>
      </c>
      <c r="E991" s="6">
        <f t="shared" si="107"/>
        <v>2026</v>
      </c>
      <c r="F991" s="5" t="str">
        <f t="shared" si="108"/>
        <v>Municipal</v>
      </c>
      <c r="G991" s="5" t="str">
        <f>'Cleaned Data'!C991</f>
        <v>Municipal - Account Query</v>
      </c>
      <c r="H991" s="5" t="str">
        <f t="shared" si="109"/>
        <v xml:space="preserve"> Account Query</v>
      </c>
      <c r="I991" s="5" t="str">
        <f t="shared" si="110"/>
        <v>Meyerton</v>
      </c>
      <c r="J991" s="5" t="str">
        <f>'Cleaned Data'!D991</f>
        <v>Meyerton Municipal Office</v>
      </c>
      <c r="K991" s="5" t="str">
        <f>'Cleaned Data'!E991</f>
        <v>Kagiso Botha</v>
      </c>
      <c r="L991" s="6" t="str">
        <f>'Cleaned Data'!F991</f>
        <v>None</v>
      </c>
      <c r="M991" s="4">
        <f>'Cleaned Data'!G991</f>
        <v>39164</v>
      </c>
      <c r="N991" s="5" t="str">
        <f>'Cleaned Data'!H991</f>
        <v>Male</v>
      </c>
      <c r="O991" s="8" t="str">
        <f>'Cleaned Data'!I991</f>
        <v>071 388 3879</v>
      </c>
      <c r="P991" s="5" t="str">
        <f>'Cleaned Data'!J991</f>
        <v>Ward 13</v>
      </c>
      <c r="Q991" s="5" t="str">
        <f t="shared" si="111"/>
        <v>Formal Settlement</v>
      </c>
      <c r="R991" s="5" t="str">
        <f>'Cleaned Data'!K991</f>
        <v>None</v>
      </c>
      <c r="S991" s="5" t="str">
        <f>'Cleaned Data'!L991</f>
        <v>Pending Verification</v>
      </c>
      <c r="T991" s="5" t="str">
        <f>'Cleaned Data'!M991</f>
        <v>Captured</v>
      </c>
      <c r="U991" s="5" t="str">
        <f>'Cleaned Data'!N991</f>
        <v>Q104</v>
      </c>
      <c r="V991" s="5" t="str">
        <f>'Cleaned Data'!O991</f>
        <v>Werner Sithole</v>
      </c>
      <c r="W991" s="4" t="str">
        <f>'Cleaned Data'!P991</f>
        <v>None</v>
      </c>
      <c r="X991" s="5" t="str">
        <f>'Cleaned Data'!Q991</f>
        <v>Client To Return With Proof Of Residence</v>
      </c>
    </row>
    <row r="992" spans="1:24" x14ac:dyDescent="0.3">
      <c r="A992" s="5" t="str">
        <f>'Cleaned Data'!A992</f>
        <v>CLN-000839</v>
      </c>
      <c r="B992" s="4">
        <f>'Cleaned Data'!B992</f>
        <v>46156</v>
      </c>
      <c r="C992" s="6">
        <f t="shared" si="105"/>
        <v>14</v>
      </c>
      <c r="D992" s="6">
        <f t="shared" si="106"/>
        <v>5</v>
      </c>
      <c r="E992" s="6">
        <f t="shared" si="107"/>
        <v>2026</v>
      </c>
      <c r="F992" s="5" t="str">
        <f t="shared" si="108"/>
        <v>Clinic</v>
      </c>
      <c r="G992" s="5" t="str">
        <f>'Cleaned Data'!C992</f>
        <v>Clinic - General Consultation</v>
      </c>
      <c r="H992" s="5" t="str">
        <f t="shared" si="109"/>
        <v xml:space="preserve"> General Consultation</v>
      </c>
      <c r="I992" s="5" t="str">
        <f t="shared" si="110"/>
        <v>Boipatong</v>
      </c>
      <c r="J992" s="5" t="str">
        <f>'Cleaned Data'!D992</f>
        <v>Boipatong Clinic</v>
      </c>
      <c r="K992" s="5" t="str">
        <f>'Cleaned Data'!E992</f>
        <v>Nokuthula Nkosi</v>
      </c>
      <c r="L992" s="6">
        <f>'Cleaned Data'!F992</f>
        <v>5610000000000</v>
      </c>
      <c r="M992" s="4">
        <f>'Cleaned Data'!G992</f>
        <v>20656</v>
      </c>
      <c r="N992" s="5" t="str">
        <f>'Cleaned Data'!H992</f>
        <v>None</v>
      </c>
      <c r="O992" s="8" t="str">
        <f>'Cleaned Data'!I992</f>
        <v>None</v>
      </c>
      <c r="P992" s="5" t="str">
        <f>'Cleaned Data'!J992</f>
        <v>Ward 3 (Informal Settlement)</v>
      </c>
      <c r="Q992" s="5" t="str">
        <f t="shared" si="111"/>
        <v>Informal Settlement</v>
      </c>
      <c r="R992" s="5" t="str">
        <f>'Cleaned Data'!K992</f>
        <v>None</v>
      </c>
      <c r="S992" s="5" t="str">
        <f>'Cleaned Data'!L992</f>
        <v>Incomplete - Missing Proof Of Residence</v>
      </c>
      <c r="T992" s="5" t="str">
        <f>'Cleaned Data'!M992</f>
        <v>Captured</v>
      </c>
      <c r="U992" s="5" t="str">
        <f>'Cleaned Data'!N992</f>
        <v>Q185</v>
      </c>
      <c r="V992" s="5" t="str">
        <f>'Cleaned Data'!O992</f>
        <v>Refilwe Meyer</v>
      </c>
      <c r="W992" s="4">
        <f>'Cleaned Data'!P992</f>
        <v>46167</v>
      </c>
      <c r="X992" s="5" t="str">
        <f>'Cleaned Data'!Q992</f>
        <v>Incorrect ID Number Provided Initially, Corrected</v>
      </c>
    </row>
    <row r="993" spans="1:24" x14ac:dyDescent="0.3">
      <c r="A993" s="5" t="str">
        <f>'Cleaned Data'!A993</f>
        <v>CLN-000720</v>
      </c>
      <c r="B993" s="4">
        <f>'Cleaned Data'!B993</f>
        <v>46129</v>
      </c>
      <c r="C993" s="6">
        <f t="shared" si="105"/>
        <v>17</v>
      </c>
      <c r="D993" s="6">
        <f t="shared" si="106"/>
        <v>4</v>
      </c>
      <c r="E993" s="6">
        <f t="shared" si="107"/>
        <v>2026</v>
      </c>
      <c r="F993" s="5" t="str">
        <f t="shared" si="108"/>
        <v>Clinic</v>
      </c>
      <c r="G993" s="5" t="str">
        <f>'Cleaned Data'!C993</f>
        <v>Clinic - General Consultation</v>
      </c>
      <c r="H993" s="5" t="str">
        <f t="shared" si="109"/>
        <v xml:space="preserve"> General Consultation</v>
      </c>
      <c r="I993" s="5" t="str">
        <f t="shared" si="110"/>
        <v>Meyerton</v>
      </c>
      <c r="J993" s="5" t="str">
        <f>'Cleaned Data'!D993</f>
        <v>Meyerton Municipal Office</v>
      </c>
      <c r="K993" s="5" t="str">
        <f>'Cleaned Data'!E993</f>
        <v>Nomvula Molefe</v>
      </c>
      <c r="L993" s="6">
        <f>'Cleaned Data'!F993</f>
        <v>6010000000000</v>
      </c>
      <c r="M993" s="4">
        <f>'Cleaned Data'!G993</f>
        <v>22162</v>
      </c>
      <c r="N993" s="5" t="str">
        <f>'Cleaned Data'!H993</f>
        <v>Male</v>
      </c>
      <c r="O993" s="8" t="str">
        <f>'Cleaned Data'!I993</f>
        <v>None</v>
      </c>
      <c r="P993" s="5" t="str">
        <f>'Cleaned Data'!J993</f>
        <v>Ward 5</v>
      </c>
      <c r="Q993" s="5" t="str">
        <f t="shared" si="111"/>
        <v>Formal Settlement</v>
      </c>
      <c r="R993" s="5" t="str">
        <f>'Cleaned Data'!K993</f>
        <v>None</v>
      </c>
      <c r="S993" s="5" t="str">
        <f>'Cleaned Data'!L993</f>
        <v>None</v>
      </c>
      <c r="T993" s="5" t="str">
        <f>'Cleaned Data'!M993</f>
        <v>Pending</v>
      </c>
      <c r="U993" s="5" t="str">
        <f>'Cleaned Data'!N993</f>
        <v>Q083</v>
      </c>
      <c r="V993" s="5" t="str">
        <f>'Cleaned Data'!O993</f>
        <v>Deon Swart</v>
      </c>
      <c r="W993" s="4" t="str">
        <f>'Cleaned Data'!P993</f>
        <v>None</v>
      </c>
      <c r="X993" s="5" t="str">
        <f>'Cleaned Data'!Q993</f>
        <v>Biometric Capture Failed, Rescheduled</v>
      </c>
    </row>
    <row r="994" spans="1:24" x14ac:dyDescent="0.3">
      <c r="A994" s="5" t="str">
        <f>'Cleaned Data'!A994</f>
        <v>SASSA-000477</v>
      </c>
      <c r="B994" s="4">
        <f>'Cleaned Data'!B994</f>
        <v>46051</v>
      </c>
      <c r="C994" s="6">
        <f t="shared" si="105"/>
        <v>29</v>
      </c>
      <c r="D994" s="6">
        <f t="shared" si="106"/>
        <v>1</v>
      </c>
      <c r="E994" s="6">
        <f t="shared" si="107"/>
        <v>2026</v>
      </c>
      <c r="F994" s="5" t="str">
        <f t="shared" si="108"/>
        <v>SASSA</v>
      </c>
      <c r="G994" s="5" t="str">
        <f>'Cleaned Data'!C994</f>
        <v>SASSA - Grant Application</v>
      </c>
      <c r="H994" s="5" t="str">
        <f t="shared" si="109"/>
        <v xml:space="preserve"> Grant Application</v>
      </c>
      <c r="I994" s="5" t="str">
        <f t="shared" si="110"/>
        <v>Three Rivers</v>
      </c>
      <c r="J994" s="5" t="str">
        <f>'Cleaned Data'!D994</f>
        <v>Three Rivers Clinic</v>
      </c>
      <c r="K994" s="5" t="str">
        <f>'Cleaned Data'!E994</f>
        <v>Bongani Nkosi</v>
      </c>
      <c r="L994" s="6" t="str">
        <f>'Cleaned Data'!F994</f>
        <v>ID not provided</v>
      </c>
      <c r="M994" s="4" t="str">
        <f>'Cleaned Data'!G994</f>
        <v>None</v>
      </c>
      <c r="N994" s="5" t="str">
        <f>'Cleaned Data'!H994</f>
        <v>Female</v>
      </c>
      <c r="O994" s="8" t="str">
        <f>'Cleaned Data'!I994</f>
        <v>None</v>
      </c>
      <c r="P994" s="5" t="str">
        <f>'Cleaned Data'!J994</f>
        <v>Ward 5</v>
      </c>
      <c r="Q994" s="5" t="str">
        <f t="shared" si="111"/>
        <v>Formal Settlement</v>
      </c>
      <c r="R994" s="5" t="str">
        <f>'Cleaned Data'!K994</f>
        <v>Care Dependency Grant</v>
      </c>
      <c r="S994" s="5" t="str">
        <f>'Cleaned Data'!L994</f>
        <v>Rejected</v>
      </c>
      <c r="T994" s="5" t="str">
        <f>'Cleaned Data'!M994</f>
        <v>Captured</v>
      </c>
      <c r="U994" s="5" t="str">
        <f>'Cleaned Data'!N994</f>
        <v>None</v>
      </c>
      <c r="V994" s="5" t="str">
        <f>'Cleaned Data'!O994</f>
        <v>Busisiwe Mahlangu</v>
      </c>
      <c r="W994" s="4" t="str">
        <f>'Cleaned Data'!P994</f>
        <v>None</v>
      </c>
      <c r="X994" s="5" t="str">
        <f>'Cleaned Data'!Q994</f>
        <v>Applicant Did Not Bring Required Supporting Documents</v>
      </c>
    </row>
    <row r="995" spans="1:24" x14ac:dyDescent="0.3">
      <c r="A995" s="5" t="str">
        <f>'Cleaned Data'!A995</f>
        <v>MUN-000226</v>
      </c>
      <c r="B995" s="4" t="str">
        <f>'Cleaned Data'!B995</f>
        <v>None</v>
      </c>
      <c r="C995" s="6" t="str">
        <f t="shared" si="105"/>
        <v>None</v>
      </c>
      <c r="D995" s="6" t="str">
        <f t="shared" si="106"/>
        <v>None</v>
      </c>
      <c r="E995" s="6" t="str">
        <f t="shared" si="107"/>
        <v>None</v>
      </c>
      <c r="F995" s="5" t="str">
        <f t="shared" si="108"/>
        <v>Municipal</v>
      </c>
      <c r="G995" s="5" t="str">
        <f>'Cleaned Data'!C995</f>
        <v>Municipal - Service Request</v>
      </c>
      <c r="H995" s="5" t="str">
        <f t="shared" si="109"/>
        <v xml:space="preserve"> Service Request</v>
      </c>
      <c r="I995" s="5" t="str">
        <f t="shared" si="110"/>
        <v>Meyerton</v>
      </c>
      <c r="J995" s="5" t="str">
        <f>'Cleaned Data'!D995</f>
        <v>Meyerton Municipal Office</v>
      </c>
      <c r="K995" s="5" t="str">
        <f>'Cleaned Data'!E995</f>
        <v>Bongani Dlamini</v>
      </c>
      <c r="L995" s="6" t="str">
        <f>'Cleaned Data'!F995</f>
        <v>None</v>
      </c>
      <c r="M995" s="4">
        <f>'Cleaned Data'!G995</f>
        <v>23507</v>
      </c>
      <c r="N995" s="5" t="str">
        <f>'Cleaned Data'!H995</f>
        <v>Male</v>
      </c>
      <c r="O995" s="8" t="str">
        <f>'Cleaned Data'!I995</f>
        <v>None</v>
      </c>
      <c r="P995" s="5" t="str">
        <f>'Cleaned Data'!J995</f>
        <v>Ward 15</v>
      </c>
      <c r="Q995" s="5" t="str">
        <f t="shared" si="111"/>
        <v>Formal Settlement</v>
      </c>
      <c r="R995" s="5" t="str">
        <f>'Cleaned Data'!K995</f>
        <v>None</v>
      </c>
      <c r="S995" s="5" t="str">
        <f>'Cleaned Data'!L995</f>
        <v>Complete</v>
      </c>
      <c r="T995" s="5" t="str">
        <f>'Cleaned Data'!M995</f>
        <v>Closed</v>
      </c>
      <c r="U995" s="5" t="str">
        <f>'Cleaned Data'!N995</f>
        <v>Q006</v>
      </c>
      <c r="V995" s="5" t="str">
        <f>'Cleaned Data'!O995</f>
        <v>Andries Radebe</v>
      </c>
      <c r="W995" s="4" t="str">
        <f>'Cleaned Data'!P995</f>
        <v>None</v>
      </c>
      <c r="X995" s="5" t="str">
        <f>'Cleaned Data'!Q995</f>
        <v>Elderly Applicant Assisted Due To Mobility Issues</v>
      </c>
    </row>
    <row r="996" spans="1:24" x14ac:dyDescent="0.3">
      <c r="A996" s="5" t="str">
        <f>'Cleaned Data'!A996</f>
        <v>DHA-000633</v>
      </c>
      <c r="B996" s="4">
        <f>'Cleaned Data'!B996</f>
        <v>46162</v>
      </c>
      <c r="C996" s="6">
        <f t="shared" si="105"/>
        <v>20</v>
      </c>
      <c r="D996" s="6">
        <f t="shared" si="106"/>
        <v>5</v>
      </c>
      <c r="E996" s="6">
        <f t="shared" si="107"/>
        <v>2026</v>
      </c>
      <c r="F996" s="5" t="str">
        <f t="shared" si="108"/>
        <v>Home Affairs</v>
      </c>
      <c r="G996" s="5" t="str">
        <f>'Cleaned Data'!C996</f>
        <v>Home Affairs - ID Application</v>
      </c>
      <c r="H996" s="5" t="str">
        <f t="shared" si="109"/>
        <v xml:space="preserve"> ID Application</v>
      </c>
      <c r="I996" s="5" t="str">
        <f t="shared" si="110"/>
        <v>Meyerton</v>
      </c>
      <c r="J996" s="5" t="str">
        <f>'Cleaned Data'!D996</f>
        <v>Meyerton Municipal Office</v>
      </c>
      <c r="K996" s="5" t="str">
        <f>'Cleaned Data'!E996</f>
        <v>Grace Kruger</v>
      </c>
      <c r="L996" s="6">
        <f>'Cleaned Data'!F996</f>
        <v>8410000000000</v>
      </c>
      <c r="M996" s="4">
        <f>'Cleaned Data'!G996</f>
        <v>30902</v>
      </c>
      <c r="N996" s="5" t="str">
        <f>'Cleaned Data'!H996</f>
        <v>Female</v>
      </c>
      <c r="O996" s="8" t="str">
        <f>'Cleaned Data'!I996</f>
        <v>062 978 3661</v>
      </c>
      <c r="P996" s="5" t="str">
        <f>'Cleaned Data'!J996</f>
        <v>Ward 23</v>
      </c>
      <c r="Q996" s="5" t="str">
        <f t="shared" si="111"/>
        <v>Formal Settlement</v>
      </c>
      <c r="R996" s="5" t="str">
        <f>'Cleaned Data'!K996</f>
        <v>None</v>
      </c>
      <c r="S996" s="5" t="str">
        <f>'Cleaned Data'!L996</f>
        <v>Under Review</v>
      </c>
      <c r="T996" s="5" t="str">
        <f>'Cleaned Data'!M996</f>
        <v>Re-opened</v>
      </c>
      <c r="U996" s="5" t="str">
        <f>'Cleaned Data'!N996</f>
        <v>Q247</v>
      </c>
      <c r="V996" s="5" t="str">
        <f>'Cleaned Data'!O996</f>
        <v>Andries Coetzee</v>
      </c>
      <c r="W996" s="4" t="str">
        <f>'Cleaned Data'!P996</f>
        <v>None</v>
      </c>
      <c r="X996" s="5" t="str">
        <f>'Cleaned Data'!Q996</f>
        <v>Record Incomplete - Contact Number Illegible On Form</v>
      </c>
    </row>
    <row r="997" spans="1:24" x14ac:dyDescent="0.3">
      <c r="A997" s="5" t="str">
        <f>'Cleaned Data'!A997</f>
        <v>CLN-000217</v>
      </c>
      <c r="B997" s="4">
        <f>'Cleaned Data'!B997</f>
        <v>46231</v>
      </c>
      <c r="C997" s="6">
        <f t="shared" si="105"/>
        <v>28</v>
      </c>
      <c r="D997" s="6">
        <f t="shared" si="106"/>
        <v>7</v>
      </c>
      <c r="E997" s="6">
        <f t="shared" si="107"/>
        <v>2026</v>
      </c>
      <c r="F997" s="5" t="str">
        <f t="shared" si="108"/>
        <v>Clinic</v>
      </c>
      <c r="G997" s="5" t="str">
        <f>'Cleaned Data'!C997</f>
        <v>Clinic - General Consultation</v>
      </c>
      <c r="H997" s="5" t="str">
        <f t="shared" si="109"/>
        <v xml:space="preserve"> General Consultation</v>
      </c>
      <c r="I997" s="5" t="str">
        <f t="shared" si="110"/>
        <v>Meyerton</v>
      </c>
      <c r="J997" s="5" t="str">
        <f>'Cleaned Data'!D997</f>
        <v>Meyerton Municipal Office</v>
      </c>
      <c r="K997" s="5" t="str">
        <f>'Cleaned Data'!E997</f>
        <v>Sizwe Mahlangu</v>
      </c>
      <c r="L997" s="6">
        <f>'Cleaned Data'!F997</f>
        <v>5110000000000</v>
      </c>
      <c r="M997" s="4">
        <f>'Cleaned Data'!G997</f>
        <v>18750</v>
      </c>
      <c r="N997" s="5" t="str">
        <f>'Cleaned Data'!H997</f>
        <v>Female</v>
      </c>
      <c r="O997" s="8" t="str">
        <f>'Cleaned Data'!I997</f>
        <v>063 324 3300</v>
      </c>
      <c r="P997" s="5" t="str">
        <f>'Cleaned Data'!J997</f>
        <v>Ward 18</v>
      </c>
      <c r="Q997" s="5" t="str">
        <f t="shared" si="111"/>
        <v>Formal Settlement</v>
      </c>
      <c r="R997" s="5" t="str">
        <f>'Cleaned Data'!K997</f>
        <v>None</v>
      </c>
      <c r="S997" s="5" t="str">
        <f>'Cleaned Data'!L997</f>
        <v>Complete</v>
      </c>
      <c r="T997" s="5" t="str">
        <f>'Cleaned Data'!M997</f>
        <v>Escalated</v>
      </c>
      <c r="U997" s="5" t="str">
        <f>'Cleaned Data'!N997</f>
        <v>Q057</v>
      </c>
      <c r="V997" s="5" t="str">
        <f>'Cleaned Data'!O997</f>
        <v>Palesa Coetzee</v>
      </c>
      <c r="W997" s="4" t="str">
        <f>'Cleaned Data'!P997</f>
        <v>None</v>
      </c>
      <c r="X997" s="5" t="str">
        <f>'Cleaned Data'!Q997</f>
        <v>Applicant Did Not Bring Required Supporting Documents</v>
      </c>
    </row>
    <row r="998" spans="1:24" x14ac:dyDescent="0.3">
      <c r="A998" s="5" t="str">
        <f>'Cleaned Data'!A998</f>
        <v>DHA-000030</v>
      </c>
      <c r="B998" s="4">
        <f>'Cleaned Data'!B998</f>
        <v>46005</v>
      </c>
      <c r="C998" s="6">
        <f t="shared" si="105"/>
        <v>14</v>
      </c>
      <c r="D998" s="6">
        <f t="shared" si="106"/>
        <v>12</v>
      </c>
      <c r="E998" s="6">
        <f t="shared" si="107"/>
        <v>2025</v>
      </c>
      <c r="F998" s="5" t="str">
        <f t="shared" si="108"/>
        <v>Home Affairs</v>
      </c>
      <c r="G998" s="5" t="str">
        <f>'Cleaned Data'!C998</f>
        <v>Home Affairs - Birth Certificate</v>
      </c>
      <c r="H998" s="5" t="str">
        <f t="shared" si="109"/>
        <v xml:space="preserve"> Birth Certificate</v>
      </c>
      <c r="I998" s="5" t="str">
        <f t="shared" si="110"/>
        <v>Vereeniging</v>
      </c>
      <c r="J998" s="5" t="str">
        <f>'Cleaned Data'!D998</f>
        <v>Vereeniging Home Affairs</v>
      </c>
      <c r="K998" s="5" t="str">
        <f>'Cleaned Data'!E998</f>
        <v>Thabo Pretorius</v>
      </c>
      <c r="L998" s="6">
        <f>'Cleaned Data'!F998</f>
        <v>5800000000000</v>
      </c>
      <c r="M998" s="4">
        <f>'Cleaned Data'!G998</f>
        <v>21208</v>
      </c>
      <c r="N998" s="5" t="str">
        <f>'Cleaned Data'!H998</f>
        <v>None</v>
      </c>
      <c r="O998" s="8" t="str">
        <f>'Cleaned Data'!I998</f>
        <v>080 854 4283</v>
      </c>
      <c r="P998" s="5" t="str">
        <f>'Cleaned Data'!J998</f>
        <v>Ward 8</v>
      </c>
      <c r="Q998" s="5" t="str">
        <f t="shared" si="111"/>
        <v>Formal Settlement</v>
      </c>
      <c r="R998" s="5" t="str">
        <f>'Cleaned Data'!K998</f>
        <v>None</v>
      </c>
      <c r="S998" s="5" t="str">
        <f>'Cleaned Data'!L998</f>
        <v>Approved</v>
      </c>
      <c r="T998" s="5" t="str">
        <f>'Cleaned Data'!M998</f>
        <v>Escalated</v>
      </c>
      <c r="U998" s="5" t="str">
        <f>'Cleaned Data'!N998</f>
        <v>Q264</v>
      </c>
      <c r="V998" s="5" t="str">
        <f>'Cleaned Data'!O998</f>
        <v>Palesa Khumalo</v>
      </c>
      <c r="W998" s="4" t="str">
        <f>'Cleaned Data'!P998</f>
        <v>None</v>
      </c>
      <c r="X998" s="5" t="str">
        <f>'Cleaned Data'!Q998</f>
        <v>Home Affairs System Down For Maintenance During Visit</v>
      </c>
    </row>
    <row r="999" spans="1:24" x14ac:dyDescent="0.3">
      <c r="A999" s="5" t="str">
        <f>'Cleaned Data'!A999</f>
        <v>DHA-000860</v>
      </c>
      <c r="B999" s="4">
        <f>'Cleaned Data'!B999</f>
        <v>46075</v>
      </c>
      <c r="C999" s="6">
        <f t="shared" si="105"/>
        <v>22</v>
      </c>
      <c r="D999" s="6">
        <f t="shared" si="106"/>
        <v>2</v>
      </c>
      <c r="E999" s="6">
        <f t="shared" si="107"/>
        <v>2026</v>
      </c>
      <c r="F999" s="5" t="str">
        <f t="shared" si="108"/>
        <v>Home Affairs</v>
      </c>
      <c r="G999" s="5" t="str">
        <f>'Cleaned Data'!C999</f>
        <v>Home Affairs - Death Certificate</v>
      </c>
      <c r="H999" s="5" t="str">
        <f t="shared" si="109"/>
        <v xml:space="preserve"> Death Certificate</v>
      </c>
      <c r="I999" s="5" t="str">
        <f t="shared" si="110"/>
        <v>Boipatong</v>
      </c>
      <c r="J999" s="5" t="str">
        <f>'Cleaned Data'!D999</f>
        <v>Boipatong Clinic</v>
      </c>
      <c r="K999" s="5" t="str">
        <f>'Cleaned Data'!E999</f>
        <v>Pieter Molefe</v>
      </c>
      <c r="L999" s="6">
        <f>'Cleaned Data'!F999</f>
        <v>9610000000000</v>
      </c>
      <c r="M999" s="4">
        <f>'Cleaned Data'!G999</f>
        <v>35348</v>
      </c>
      <c r="N999" s="5" t="str">
        <f>'Cleaned Data'!H999</f>
        <v>Male</v>
      </c>
      <c r="O999" s="8" t="str">
        <f>'Cleaned Data'!I999</f>
        <v>077 779 0538</v>
      </c>
      <c r="P999" s="5" t="str">
        <f>'Cleaned Data'!J999</f>
        <v>Ward 16</v>
      </c>
      <c r="Q999" s="5" t="str">
        <f t="shared" si="111"/>
        <v>Formal Settlement</v>
      </c>
      <c r="R999" s="5" t="str">
        <f>'Cleaned Data'!K999</f>
        <v>None</v>
      </c>
      <c r="S999" s="5" t="str">
        <f>'Cleaned Data'!L999</f>
        <v>Complete</v>
      </c>
      <c r="T999" s="5" t="str">
        <f>'Cleaned Data'!M999</f>
        <v>Captured</v>
      </c>
      <c r="U999" s="5" t="str">
        <f>'Cleaned Data'!N999</f>
        <v>Q058</v>
      </c>
      <c r="V999" s="5" t="str">
        <f>'Cleaned Data'!O999</f>
        <v>Andries Nel</v>
      </c>
      <c r="W999" s="4" t="str">
        <f>'Cleaned Data'!P999</f>
        <v>None</v>
      </c>
      <c r="X999" s="5" t="str">
        <f>'Cleaned Data'!Q999</f>
        <v>Grant Payment Query - Referred To Sassa Call Centre</v>
      </c>
    </row>
    <row r="1000" spans="1:24" x14ac:dyDescent="0.3">
      <c r="A1000" s="5" t="str">
        <f>'Cleaned Data'!A1000</f>
        <v>SASSA-000701</v>
      </c>
      <c r="B1000" s="4">
        <f>'Cleaned Data'!B1000</f>
        <v>46239</v>
      </c>
      <c r="C1000" s="6">
        <f t="shared" si="105"/>
        <v>5</v>
      </c>
      <c r="D1000" s="6">
        <f t="shared" si="106"/>
        <v>8</v>
      </c>
      <c r="E1000" s="6">
        <f t="shared" si="107"/>
        <v>2026</v>
      </c>
      <c r="F1000" s="5" t="str">
        <f t="shared" si="108"/>
        <v>SASSA</v>
      </c>
      <c r="G1000" s="5" t="str">
        <f>'Cleaned Data'!C1000</f>
        <v>SASSA - Grant Application</v>
      </c>
      <c r="H1000" s="5" t="str">
        <f t="shared" si="109"/>
        <v xml:space="preserve"> Grant Application</v>
      </c>
      <c r="I1000" s="5" t="str">
        <f t="shared" si="110"/>
        <v>Vereeniging</v>
      </c>
      <c r="J1000" s="5" t="str">
        <f>'Cleaned Data'!D1000</f>
        <v>Vereeniging Home Affairs</v>
      </c>
      <c r="K1000" s="5" t="str">
        <f>'Cleaned Data'!E1000</f>
        <v>Elizabeth Pretorius</v>
      </c>
      <c r="L1000" s="6">
        <f>'Cleaned Data'!F1000</f>
        <v>1410000000000</v>
      </c>
      <c r="M1000" s="4">
        <f>'Cleaned Data'!G1000</f>
        <v>41763</v>
      </c>
      <c r="N1000" s="5" t="str">
        <f>'Cleaned Data'!H1000</f>
        <v>Female</v>
      </c>
      <c r="O1000" s="8" t="str">
        <f>'Cleaned Data'!I1000</f>
        <v>083 362 7904</v>
      </c>
      <c r="P1000" s="5" t="str">
        <f>'Cleaned Data'!J1000</f>
        <v>Ward 17</v>
      </c>
      <c r="Q1000" s="5" t="str">
        <f t="shared" si="111"/>
        <v>Formal Settlement</v>
      </c>
      <c r="R1000" s="5" t="str">
        <f>'Cleaned Data'!K1000</f>
        <v>Older Person's Grant</v>
      </c>
      <c r="S1000" s="5" t="str">
        <f>'Cleaned Data'!L1000</f>
        <v>Complete</v>
      </c>
      <c r="T1000" s="5" t="str">
        <f>'Cleaned Data'!M1000</f>
        <v>None</v>
      </c>
      <c r="U1000" s="5" t="str">
        <f>'Cleaned Data'!N1000</f>
        <v>Q164</v>
      </c>
      <c r="V1000" s="5" t="str">
        <f>'Cleaned Data'!O1000</f>
        <v>None</v>
      </c>
      <c r="W1000" s="4" t="str">
        <f>'Cleaned Data'!P1000</f>
        <v>None</v>
      </c>
      <c r="X1000" s="5" t="str">
        <f>'Cleaned Data'!Q1000</f>
        <v>Client To Return With Proof Of Residence</v>
      </c>
    </row>
    <row r="1001" spans="1:24" x14ac:dyDescent="0.3">
      <c r="A1001" s="5" t="str">
        <f>'Cleaned Data'!A1001</f>
        <v>SASSA-000723</v>
      </c>
      <c r="B1001" s="4">
        <f>'Cleaned Data'!B1001</f>
        <v>46271</v>
      </c>
      <c r="C1001" s="6">
        <f t="shared" si="105"/>
        <v>6</v>
      </c>
      <c r="D1001" s="6">
        <f t="shared" si="106"/>
        <v>9</v>
      </c>
      <c r="E1001" s="6">
        <f t="shared" si="107"/>
        <v>2026</v>
      </c>
      <c r="F1001" s="5" t="str">
        <f t="shared" si="108"/>
        <v>SASSA</v>
      </c>
      <c r="G1001" s="5" t="str">
        <f>'Cleaned Data'!C1001</f>
        <v>SASSA - Grant Application</v>
      </c>
      <c r="H1001" s="5" t="str">
        <f t="shared" si="109"/>
        <v xml:space="preserve"> Grant Application</v>
      </c>
      <c r="I1001" s="5" t="str">
        <f t="shared" si="110"/>
        <v>Emfuleni</v>
      </c>
      <c r="J1001" s="5" t="str">
        <f>'Cleaned Data'!D1001</f>
        <v>Emfuleni Municipal Office</v>
      </c>
      <c r="K1001" s="5" t="str">
        <f>'Cleaned Data'!E1001</f>
        <v>Marie Pretorius</v>
      </c>
      <c r="L1001" s="6">
        <f>'Cleaned Data'!F1001</f>
        <v>86031249301</v>
      </c>
      <c r="M1001" s="4">
        <f>'Cleaned Data'!G1001</f>
        <v>31483</v>
      </c>
      <c r="N1001" s="5" t="str">
        <f>'Cleaned Data'!H1001</f>
        <v>Female</v>
      </c>
      <c r="O1001" s="8" t="str">
        <f>'Cleaned Data'!I1001</f>
        <v>070 271 2682</v>
      </c>
      <c r="P1001" s="5" t="str">
        <f>'Cleaned Data'!J1001</f>
        <v>Ward 23</v>
      </c>
      <c r="Q1001" s="5" t="str">
        <f t="shared" si="111"/>
        <v>Formal Settlement</v>
      </c>
      <c r="R1001" s="5" t="str">
        <f>'Cleaned Data'!K1001</f>
        <v>Social Relief of Distress (SRD)</v>
      </c>
      <c r="S1001" s="5" t="str">
        <f>'Cleaned Data'!L1001</f>
        <v>Incomplete - Missing Proof Of Residence</v>
      </c>
      <c r="T1001" s="5" t="str">
        <f>'Cleaned Data'!M1001</f>
        <v>Resolved</v>
      </c>
      <c r="U1001" s="5" t="str">
        <f>'Cleaned Data'!N1001</f>
        <v>Q143</v>
      </c>
      <c r="V1001" s="5" t="str">
        <f>'Cleaned Data'!O1001</f>
        <v>Busisiwe Khumalo</v>
      </c>
      <c r="W1001" s="4">
        <f>'Cleaned Data'!P1001</f>
        <v>46295</v>
      </c>
      <c r="X1001" s="5" t="str">
        <f>'Cleaned Data'!Q1001</f>
        <v>Record Incomplete - Contact Number Illegible On Form</v>
      </c>
    </row>
    <row r="1002" spans="1:24" x14ac:dyDescent="0.3">
      <c r="A1002" s="5" t="str">
        <f>'Cleaned Data'!A1002</f>
        <v>DHA-000838</v>
      </c>
      <c r="B1002" s="4">
        <f>'Cleaned Data'!B1002</f>
        <v>46062</v>
      </c>
      <c r="C1002" s="6">
        <f t="shared" si="105"/>
        <v>9</v>
      </c>
      <c r="D1002" s="6">
        <f t="shared" si="106"/>
        <v>2</v>
      </c>
      <c r="E1002" s="6">
        <f t="shared" si="107"/>
        <v>2026</v>
      </c>
      <c r="F1002" s="5" t="str">
        <f t="shared" si="108"/>
        <v>Home Affairs</v>
      </c>
      <c r="G1002" s="5" t="str">
        <f>'Cleaned Data'!C1002</f>
        <v>Home Affairs - Death Certificate</v>
      </c>
      <c r="H1002" s="5" t="str">
        <f t="shared" si="109"/>
        <v xml:space="preserve"> Death Certificate</v>
      </c>
      <c r="I1002" s="5" t="str">
        <f t="shared" si="110"/>
        <v>Evaton</v>
      </c>
      <c r="J1002" s="5" t="str">
        <f>'Cleaned Data'!D1002</f>
        <v>Evaton Sassa Office</v>
      </c>
      <c r="K1002" s="5" t="str">
        <f>'Cleaned Data'!E1002</f>
        <v>Johannes Dlamini</v>
      </c>
      <c r="L1002" s="6">
        <f>'Cleaned Data'!F1002</f>
        <v>503000000000</v>
      </c>
      <c r="M1002" s="4">
        <f>'Cleaned Data'!G1002</f>
        <v>38414</v>
      </c>
      <c r="N1002" s="5" t="str">
        <f>'Cleaned Data'!H1002</f>
        <v>Male</v>
      </c>
      <c r="O1002" s="8" t="str">
        <f>'Cleaned Data'!I1002</f>
        <v>078 359 3023</v>
      </c>
      <c r="P1002" s="5" t="str">
        <f>'Cleaned Data'!J1002</f>
        <v>Ward 7</v>
      </c>
      <c r="Q1002" s="5" t="str">
        <f t="shared" si="111"/>
        <v>Formal Settlement</v>
      </c>
      <c r="R1002" s="5" t="str">
        <f>'Cleaned Data'!K1002</f>
        <v>None</v>
      </c>
      <c r="S1002" s="5" t="str">
        <f>'Cleaned Data'!L1002</f>
        <v>Incomplete - Missing Proof Of Residence</v>
      </c>
      <c r="T1002" s="5" t="str">
        <f>'Cleaned Data'!M1002</f>
        <v>Resolved</v>
      </c>
      <c r="U1002" s="5" t="str">
        <f>'Cleaned Data'!N1002</f>
        <v>None</v>
      </c>
      <c r="V1002" s="5" t="str">
        <f>'Cleaned Data'!O1002</f>
        <v>None</v>
      </c>
      <c r="W1002" s="4">
        <f>'Cleaned Data'!P1002</f>
        <v>46077</v>
      </c>
      <c r="X1002" s="5" t="str">
        <f>'Cleaned Data'!Q1002</f>
        <v>Record Incomplete - Contact Number Illegible On Form</v>
      </c>
    </row>
    <row r="1003" spans="1:24" x14ac:dyDescent="0.3">
      <c r="A1003" s="5" t="str">
        <f>'Cleaned Data'!A1003</f>
        <v>SASSA-000181</v>
      </c>
      <c r="B1003" s="4">
        <f>'Cleaned Data'!B1003</f>
        <v>46100</v>
      </c>
      <c r="C1003" s="6">
        <f t="shared" si="105"/>
        <v>19</v>
      </c>
      <c r="D1003" s="6">
        <f t="shared" si="106"/>
        <v>3</v>
      </c>
      <c r="E1003" s="6">
        <f t="shared" si="107"/>
        <v>2026</v>
      </c>
      <c r="F1003" s="5" t="str">
        <f t="shared" si="108"/>
        <v>SASSA</v>
      </c>
      <c r="G1003" s="5" t="str">
        <f>'Cleaned Data'!C1003</f>
        <v>SASSA - Grant Status Enquiry</v>
      </c>
      <c r="H1003" s="5" t="str">
        <f t="shared" si="109"/>
        <v xml:space="preserve"> Grant Status Enquiry</v>
      </c>
      <c r="I1003" s="5" t="str">
        <f t="shared" si="110"/>
        <v>Sharpeville</v>
      </c>
      <c r="J1003" s="5" t="str">
        <f>'Cleaned Data'!D1003</f>
        <v>Sharpeville Clinic</v>
      </c>
      <c r="K1003" s="5" t="str">
        <f>'Cleaned Data'!E1003</f>
        <v>None</v>
      </c>
      <c r="L1003" s="6">
        <f>'Cleaned Data'!F1003</f>
        <v>4900000000000</v>
      </c>
      <c r="M1003" s="4">
        <f>'Cleaned Data'!G1003</f>
        <v>17943</v>
      </c>
      <c r="N1003" s="5" t="str">
        <f>'Cleaned Data'!H1003</f>
        <v>None</v>
      </c>
      <c r="O1003" s="8" t="str">
        <f>'Cleaned Data'!I1003</f>
        <v>067 721 4978</v>
      </c>
      <c r="P1003" s="5" t="str">
        <f>'Cleaned Data'!J1003</f>
        <v>Ward 21</v>
      </c>
      <c r="Q1003" s="5" t="str">
        <f t="shared" si="111"/>
        <v>Formal Settlement</v>
      </c>
      <c r="R1003" s="5" t="str">
        <f>'Cleaned Data'!K1003</f>
        <v>Older Persons Grant</v>
      </c>
      <c r="S1003" s="5" t="str">
        <f>'Cleaned Data'!L1003</f>
        <v>Pending Verification</v>
      </c>
      <c r="T1003" s="5" t="str">
        <f>'Cleaned Data'!M1003</f>
        <v>Captured</v>
      </c>
      <c r="U1003" s="5" t="str">
        <f>'Cleaned Data'!N1003</f>
        <v>Q254</v>
      </c>
      <c r="V1003" s="5" t="str">
        <f>'Cleaned Data'!O1003</f>
        <v>Chris Khumalo</v>
      </c>
      <c r="W1003" s="4">
        <f>'Cleaned Data'!P1003</f>
        <v>46108</v>
      </c>
      <c r="X1003" s="5" t="str">
        <f>'Cleaned Data'!Q1003</f>
        <v>Record Incomplete - Contact Number Illegible On Form</v>
      </c>
    </row>
    <row r="1004" spans="1:24" x14ac:dyDescent="0.3">
      <c r="A1004" s="5" t="str">
        <f>'Cleaned Data'!A1004</f>
        <v>DHA-000919</v>
      </c>
      <c r="B1004" s="4">
        <f>'Cleaned Data'!B1004</f>
        <v>46173</v>
      </c>
      <c r="C1004" s="6">
        <f t="shared" si="105"/>
        <v>31</v>
      </c>
      <c r="D1004" s="6">
        <f t="shared" si="106"/>
        <v>5</v>
      </c>
      <c r="E1004" s="6">
        <f t="shared" si="107"/>
        <v>2026</v>
      </c>
      <c r="F1004" s="5" t="str">
        <f t="shared" si="108"/>
        <v>Home Affairs</v>
      </c>
      <c r="G1004" s="5" t="str">
        <f>'Cleaned Data'!C1004</f>
        <v>Home Affairs - Passport Application</v>
      </c>
      <c r="H1004" s="5" t="str">
        <f t="shared" si="109"/>
        <v xml:space="preserve"> Passport Application</v>
      </c>
      <c r="I1004" s="5" t="str">
        <f t="shared" si="110"/>
        <v>Vanderbijlpark</v>
      </c>
      <c r="J1004" s="5" t="str">
        <f>'Cleaned Data'!D1004</f>
        <v>Vanderbijlpark Home Affairs</v>
      </c>
      <c r="K1004" s="5" t="str">
        <f>'Cleaned Data'!E1004</f>
        <v>None</v>
      </c>
      <c r="L1004" s="6">
        <f>'Cleaned Data'!F1004</f>
        <v>809000000000</v>
      </c>
      <c r="M1004" s="4">
        <f>'Cleaned Data'!G1004</f>
        <v>39700</v>
      </c>
      <c r="N1004" s="5" t="str">
        <f>'Cleaned Data'!H1004</f>
        <v>Male</v>
      </c>
      <c r="O1004" s="8" t="str">
        <f>'Cleaned Data'!I1004</f>
        <v>065 561 6731</v>
      </c>
      <c r="P1004" s="5" t="str">
        <f>'Cleaned Data'!J1004</f>
        <v>Ward 3</v>
      </c>
      <c r="Q1004" s="5" t="str">
        <f t="shared" si="111"/>
        <v>Formal Settlement</v>
      </c>
      <c r="R1004" s="5" t="str">
        <f>'Cleaned Data'!K1004</f>
        <v>None</v>
      </c>
      <c r="S1004" s="5" t="str">
        <f>'Cleaned Data'!L1004</f>
        <v>Awaiting Home Affairs Confirmation</v>
      </c>
      <c r="T1004" s="5" t="str">
        <f>'Cleaned Data'!M1004</f>
        <v>Escalated</v>
      </c>
      <c r="U1004" s="5" t="str">
        <f>'Cleaned Data'!N1004</f>
        <v>Q232</v>
      </c>
      <c r="V1004" s="5" t="str">
        <f>'Cleaned Data'!O1004</f>
        <v>Lerato Nel</v>
      </c>
      <c r="W1004" s="4">
        <f>'Cleaned Data'!P1004</f>
        <v>46197</v>
      </c>
      <c r="X1004" s="5" t="str">
        <f>'Cleaned Data'!Q1004</f>
        <v>Biometric Capture Failed, Rescheduled</v>
      </c>
    </row>
    <row r="1005" spans="1:24" x14ac:dyDescent="0.3">
      <c r="A1005" s="5" t="str">
        <f>'Cleaned Data'!A1005</f>
        <v>SASSA-000746</v>
      </c>
      <c r="B1005" s="4">
        <f>'Cleaned Data'!B1005</f>
        <v>46282</v>
      </c>
      <c r="C1005" s="6">
        <f t="shared" si="105"/>
        <v>17</v>
      </c>
      <c r="D1005" s="6">
        <f t="shared" si="106"/>
        <v>9</v>
      </c>
      <c r="E1005" s="6">
        <f t="shared" si="107"/>
        <v>2026</v>
      </c>
      <c r="F1005" s="5" t="str">
        <f t="shared" si="108"/>
        <v>SASSA</v>
      </c>
      <c r="G1005" s="5" t="str">
        <f>'Cleaned Data'!C1005</f>
        <v>SASSA - Grant Status Enquiry</v>
      </c>
      <c r="H1005" s="5" t="str">
        <f t="shared" si="109"/>
        <v xml:space="preserve"> Grant Status Enquiry</v>
      </c>
      <c r="I1005" s="5" t="str">
        <f t="shared" si="110"/>
        <v>Vereeniging</v>
      </c>
      <c r="J1005" s="5" t="str">
        <f>'Cleaned Data'!D1005</f>
        <v>Vereeniging Home Affairs</v>
      </c>
      <c r="K1005" s="5" t="str">
        <f>'Cleaned Data'!E1005</f>
        <v>Sipho Dlamini</v>
      </c>
      <c r="L1005" s="6">
        <f>'Cleaned Data'!F1005</f>
        <v>4100000000000</v>
      </c>
      <c r="M1005" s="4">
        <f>'Cleaned Data'!G1005</f>
        <v>15037</v>
      </c>
      <c r="N1005" s="5" t="str">
        <f>'Cleaned Data'!H1005</f>
        <v>Male</v>
      </c>
      <c r="O1005" s="8" t="str">
        <f>'Cleaned Data'!I1005</f>
        <v>067 890 0792</v>
      </c>
      <c r="P1005" s="5" t="str">
        <f>'Cleaned Data'!J1005</f>
        <v>Ward 18</v>
      </c>
      <c r="Q1005" s="5" t="str">
        <f t="shared" si="111"/>
        <v>Formal Settlement</v>
      </c>
      <c r="R1005" s="5" t="str">
        <f>'Cleaned Data'!K1005</f>
        <v>Disability Grant</v>
      </c>
      <c r="S1005" s="5" t="str">
        <f>'Cleaned Data'!L1005</f>
        <v>None</v>
      </c>
      <c r="T1005" s="5" t="str">
        <f>'Cleaned Data'!M1005</f>
        <v>Re-opened</v>
      </c>
      <c r="U1005" s="5" t="str">
        <f>'Cleaned Data'!N1005</f>
        <v>Q083</v>
      </c>
      <c r="V1005" s="5" t="str">
        <f>'Cleaned Data'!O1005</f>
        <v>Refilwe Swart</v>
      </c>
      <c r="W1005" s="4" t="str">
        <f>'Cleaned Data'!P1005</f>
        <v>None</v>
      </c>
      <c r="X1005" s="5" t="str">
        <f>'Cleaned Data'!Q1005</f>
        <v>Client To Return With Proof Of Residence</v>
      </c>
    </row>
    <row r="1006" spans="1:24" x14ac:dyDescent="0.3">
      <c r="A1006" s="5" t="str">
        <f>'Cleaned Data'!A1006</f>
        <v>MUN-001023</v>
      </c>
      <c r="B1006" s="4">
        <f>'Cleaned Data'!B1006</f>
        <v>46226</v>
      </c>
      <c r="C1006" s="6">
        <f t="shared" si="105"/>
        <v>23</v>
      </c>
      <c r="D1006" s="6">
        <f t="shared" si="106"/>
        <v>7</v>
      </c>
      <c r="E1006" s="6">
        <f t="shared" si="107"/>
        <v>2026</v>
      </c>
      <c r="F1006" s="5" t="str">
        <f t="shared" si="108"/>
        <v>Municipal</v>
      </c>
      <c r="G1006" s="5" t="str">
        <f>'Cleaned Data'!C1006</f>
        <v>Municipal - Account Query</v>
      </c>
      <c r="H1006" s="5" t="str">
        <f t="shared" si="109"/>
        <v xml:space="preserve"> Account Query</v>
      </c>
      <c r="I1006" s="5" t="str">
        <f t="shared" si="110"/>
        <v>Sebokeng</v>
      </c>
      <c r="J1006" s="5" t="str">
        <f>'Cleaned Data'!D1006</f>
        <v>Sebokeng Sassa Office</v>
      </c>
      <c r="K1006" s="5" t="str">
        <f>'Cleaned Data'!E1006</f>
        <v>None</v>
      </c>
      <c r="L1006" s="6">
        <f>'Cleaned Data'!F1006</f>
        <v>4610000000000</v>
      </c>
      <c r="M1006" s="4">
        <f>'Cleaned Data'!G1006</f>
        <v>16988</v>
      </c>
      <c r="N1006" s="5" t="str">
        <f>'Cleaned Data'!H1006</f>
        <v>Male</v>
      </c>
      <c r="O1006" s="8" t="str">
        <f>'Cleaned Data'!I1006</f>
        <v>077 564 2037</v>
      </c>
      <c r="P1006" s="5" t="str">
        <f>'Cleaned Data'!J1006</f>
        <v>Ward 22</v>
      </c>
      <c r="Q1006" s="5" t="str">
        <f t="shared" si="111"/>
        <v>Formal Settlement</v>
      </c>
      <c r="R1006" s="5" t="str">
        <f>'Cleaned Data'!K1006</f>
        <v>None</v>
      </c>
      <c r="S1006" s="5" t="str">
        <f>'Cleaned Data'!L1006</f>
        <v>Awaiting Home Affairs Confirmation</v>
      </c>
      <c r="T1006" s="5" t="str">
        <f>'Cleaned Data'!M1006</f>
        <v>Re-opened</v>
      </c>
      <c r="U1006" s="5" t="str">
        <f>'Cleaned Data'!N1006</f>
        <v>Q021</v>
      </c>
      <c r="V1006" s="5" t="str">
        <f>'Cleaned Data'!O1006</f>
        <v>Chris Swart</v>
      </c>
      <c r="W1006" s="4">
        <f>'Cleaned Data'!P1006</f>
        <v>46254</v>
      </c>
      <c r="X1006" s="5" t="str">
        <f>'Cleaned Data'!Q1006</f>
        <v>Elderly Applicant Assisted Due To Mobility Issues</v>
      </c>
    </row>
    <row r="1007" spans="1:24" x14ac:dyDescent="0.3">
      <c r="A1007" s="5" t="str">
        <f>'Cleaned Data'!A1007</f>
        <v>CLN-000460</v>
      </c>
      <c r="B1007" s="4">
        <f>'Cleaned Data'!B1007</f>
        <v>45986</v>
      </c>
      <c r="C1007" s="6">
        <f t="shared" si="105"/>
        <v>25</v>
      </c>
      <c r="D1007" s="6">
        <f t="shared" si="106"/>
        <v>11</v>
      </c>
      <c r="E1007" s="6">
        <f t="shared" si="107"/>
        <v>2025</v>
      </c>
      <c r="F1007" s="5" t="str">
        <f t="shared" si="108"/>
        <v>Clinic</v>
      </c>
      <c r="G1007" s="5" t="str">
        <f>'Cleaned Data'!C1007</f>
        <v>Clinic - Immunisation</v>
      </c>
      <c r="H1007" s="5" t="str">
        <f t="shared" si="109"/>
        <v xml:space="preserve"> Immunisation</v>
      </c>
      <c r="I1007" s="5" t="str">
        <f t="shared" si="110"/>
        <v>Meyerton</v>
      </c>
      <c r="J1007" s="5" t="str">
        <f>'Cleaned Data'!D1007</f>
        <v>Meyerton Municipal Office</v>
      </c>
      <c r="K1007" s="5" t="str">
        <f>'Cleaned Data'!E1007</f>
        <v>Sizwe Radebe</v>
      </c>
      <c r="L1007" s="6">
        <f>'Cleaned Data'!F1007</f>
        <v>2410000000000</v>
      </c>
      <c r="M1007" s="4">
        <f>'Cleaned Data'!G1007</f>
        <v>45538</v>
      </c>
      <c r="N1007" s="5" t="str">
        <f>'Cleaned Data'!H1007</f>
        <v>Female</v>
      </c>
      <c r="O1007" s="8" t="str">
        <f>'Cleaned Data'!I1007</f>
        <v>075 256 7817</v>
      </c>
      <c r="P1007" s="5" t="str">
        <f>'Cleaned Data'!J1007</f>
        <v>Ward 4</v>
      </c>
      <c r="Q1007" s="5" t="str">
        <f t="shared" si="111"/>
        <v>Formal Settlement</v>
      </c>
      <c r="R1007" s="5" t="str">
        <f>'Cleaned Data'!K1007</f>
        <v>None</v>
      </c>
      <c r="S1007" s="5" t="str">
        <f>'Cleaned Data'!L1007</f>
        <v>Rejected</v>
      </c>
      <c r="T1007" s="5" t="str">
        <f>'Cleaned Data'!M1007</f>
        <v>Captured</v>
      </c>
      <c r="U1007" s="5" t="str">
        <f>'Cleaned Data'!N1007</f>
        <v>Q076</v>
      </c>
      <c r="V1007" s="5" t="str">
        <f>'Cleaned Data'!O1007</f>
        <v>Andries Sithole</v>
      </c>
      <c r="W1007" s="4" t="str">
        <f>'Cleaned Data'!P1007</f>
        <v>None</v>
      </c>
      <c r="X1007" s="5" t="str">
        <f>'Cleaned Data'!Q1007</f>
        <v>Elderly Applicant Assisted Due To Mobility Issues</v>
      </c>
    </row>
    <row r="1008" spans="1:24" x14ac:dyDescent="0.3">
      <c r="A1008" s="5" t="str">
        <f>'Cleaned Data'!A1008</f>
        <v>SASSA-001020</v>
      </c>
      <c r="B1008" s="4">
        <f>'Cleaned Data'!B1008</f>
        <v>46271</v>
      </c>
      <c r="C1008" s="6">
        <f t="shared" si="105"/>
        <v>6</v>
      </c>
      <c r="D1008" s="6">
        <f t="shared" si="106"/>
        <v>9</v>
      </c>
      <c r="E1008" s="6">
        <f t="shared" si="107"/>
        <v>2026</v>
      </c>
      <c r="F1008" s="5" t="str">
        <f t="shared" si="108"/>
        <v>SASSA</v>
      </c>
      <c r="G1008" s="5" t="str">
        <f>'Cleaned Data'!C1008</f>
        <v>SASSA - Grant Application</v>
      </c>
      <c r="H1008" s="5" t="str">
        <f t="shared" si="109"/>
        <v xml:space="preserve"> Grant Application</v>
      </c>
      <c r="I1008" s="5" t="str">
        <f t="shared" si="110"/>
        <v>Vereeniging</v>
      </c>
      <c r="J1008" s="5" t="str">
        <f>'Cleaned Data'!D1008</f>
        <v>Vereeniging Home Affairs</v>
      </c>
      <c r="K1008" s="5" t="str">
        <f>'Cleaned Data'!E1008</f>
        <v>Willem Nkosi</v>
      </c>
      <c r="L1008" s="6">
        <f>'Cleaned Data'!F1008</f>
        <v>1810000000000</v>
      </c>
      <c r="M1008" s="4">
        <f>'Cleaned Data'!G1008</f>
        <v>43413</v>
      </c>
      <c r="N1008" s="5" t="str">
        <f>'Cleaned Data'!H1008</f>
        <v>Male</v>
      </c>
      <c r="O1008" s="8" t="str">
        <f>'Cleaned Data'!I1008</f>
        <v>076 784 4212</v>
      </c>
      <c r="P1008" s="5" t="str">
        <f>'Cleaned Data'!J1008</f>
        <v>Ward 14</v>
      </c>
      <c r="Q1008" s="5" t="str">
        <f t="shared" si="111"/>
        <v>Formal Settlement</v>
      </c>
      <c r="R1008" s="5" t="str">
        <f>'Cleaned Data'!K1008</f>
        <v>None</v>
      </c>
      <c r="S1008" s="5" t="str">
        <f>'Cleaned Data'!L1008</f>
        <v>Rejected</v>
      </c>
      <c r="T1008" s="5" t="str">
        <f>'Cleaned Data'!M1008</f>
        <v>Resolved</v>
      </c>
      <c r="U1008" s="5" t="str">
        <f>'Cleaned Data'!N1008</f>
        <v>Q282</v>
      </c>
      <c r="V1008" s="5" t="str">
        <f>'Cleaned Data'!O1008</f>
        <v>Lerato Swart</v>
      </c>
      <c r="W1008" s="4" t="str">
        <f>'Cleaned Data'!P1008</f>
        <v>None</v>
      </c>
      <c r="X1008" s="5" t="str">
        <f>'Cleaned Data'!Q1008</f>
        <v>Elderly Applicant Assisted Due To Mobility Issues</v>
      </c>
    </row>
    <row r="1009" spans="1:24" x14ac:dyDescent="0.3">
      <c r="A1009" s="5" t="str">
        <f>'Cleaned Data'!A1009</f>
        <v>DHA-000678</v>
      </c>
      <c r="B1009" s="4">
        <f>'Cleaned Data'!B1009</f>
        <v>46039</v>
      </c>
      <c r="C1009" s="6">
        <f t="shared" si="105"/>
        <v>17</v>
      </c>
      <c r="D1009" s="6">
        <f t="shared" si="106"/>
        <v>1</v>
      </c>
      <c r="E1009" s="6">
        <f t="shared" si="107"/>
        <v>2026</v>
      </c>
      <c r="F1009" s="5" t="str">
        <f t="shared" si="108"/>
        <v>Home Affairs</v>
      </c>
      <c r="G1009" s="5" t="str">
        <f>'Cleaned Data'!C1009</f>
        <v>Home Affairs - Birth Certificate</v>
      </c>
      <c r="H1009" s="5" t="str">
        <f t="shared" si="109"/>
        <v xml:space="preserve"> Birth Certificate</v>
      </c>
      <c r="I1009" s="5" t="str">
        <f t="shared" si="110"/>
        <v>Sebokeng</v>
      </c>
      <c r="J1009" s="5" t="str">
        <f>'Cleaned Data'!D1009</f>
        <v>Sebokeng Sassa Office</v>
      </c>
      <c r="K1009" s="5" t="str">
        <f>'Cleaned Data'!E1009</f>
        <v>Lindiwe Botha</v>
      </c>
      <c r="L1009" s="6">
        <f>'Cleaned Data'!F1009</f>
        <v>5000000000000</v>
      </c>
      <c r="M1009" s="4">
        <f>'Cleaned Data'!G1009</f>
        <v>18316</v>
      </c>
      <c r="N1009" s="5" t="str">
        <f>'Cleaned Data'!H1009</f>
        <v>Male</v>
      </c>
      <c r="O1009" s="8" t="str">
        <f>'Cleaned Data'!I1009</f>
        <v>083 661 4153</v>
      </c>
      <c r="P1009" s="5" t="str">
        <f>'Cleaned Data'!J1009</f>
        <v>None</v>
      </c>
      <c r="Q1009" s="5" t="str">
        <f t="shared" si="111"/>
        <v>Formal Settlement</v>
      </c>
      <c r="R1009" s="5" t="str">
        <f>'Cleaned Data'!K1009</f>
        <v>None</v>
      </c>
      <c r="S1009" s="5" t="str">
        <f>'Cleaned Data'!L1009</f>
        <v>Under Review</v>
      </c>
      <c r="T1009" s="5" t="str">
        <f>'Cleaned Data'!M1009</f>
        <v>Captured</v>
      </c>
      <c r="U1009" s="5" t="str">
        <f>'Cleaned Data'!N1009</f>
        <v>Q003</v>
      </c>
      <c r="V1009" s="5" t="str">
        <f>'Cleaned Data'!O1009</f>
        <v>Marius Mahlangu</v>
      </c>
      <c r="W1009" s="4" t="str">
        <f>'Cleaned Data'!P1009</f>
        <v>None</v>
      </c>
      <c r="X1009" s="5" t="str">
        <f>'Cleaned Data'!Q1009</f>
        <v>Home Affairs System Down For Maintenance During Visit</v>
      </c>
    </row>
    <row r="1010" spans="1:24" x14ac:dyDescent="0.3">
      <c r="A1010" s="5" t="str">
        <f>'Cleaned Data'!A1010</f>
        <v>CLN-000639</v>
      </c>
      <c r="B1010" s="4">
        <f>'Cleaned Data'!B1010</f>
        <v>46072</v>
      </c>
      <c r="C1010" s="6">
        <f t="shared" si="105"/>
        <v>19</v>
      </c>
      <c r="D1010" s="6">
        <f t="shared" si="106"/>
        <v>2</v>
      </c>
      <c r="E1010" s="6">
        <f t="shared" si="107"/>
        <v>2026</v>
      </c>
      <c r="F1010" s="5" t="str">
        <f t="shared" si="108"/>
        <v>Clinic</v>
      </c>
      <c r="G1010" s="5" t="str">
        <f>'Cleaned Data'!C1010</f>
        <v>Clinic - General Consultation</v>
      </c>
      <c r="H1010" s="5" t="str">
        <f t="shared" si="109"/>
        <v xml:space="preserve"> General Consultation</v>
      </c>
      <c r="I1010" s="5" t="str">
        <f t="shared" si="110"/>
        <v>Vereeniging</v>
      </c>
      <c r="J1010" s="5" t="str">
        <f>'Cleaned Data'!D1010</f>
        <v>Vereeniging Home Affairs</v>
      </c>
      <c r="K1010" s="5" t="str">
        <f>'Cleaned Data'!E1010</f>
        <v>Lindiwe Dlamini</v>
      </c>
      <c r="L1010" s="6">
        <f>'Cleaned Data'!F1010</f>
        <v>4900000000000</v>
      </c>
      <c r="M1010" s="4">
        <f>'Cleaned Data'!G1010</f>
        <v>17942</v>
      </c>
      <c r="N1010" s="5" t="str">
        <f>'Cleaned Data'!H1010</f>
        <v>Female</v>
      </c>
      <c r="O1010" s="8" t="str">
        <f>'Cleaned Data'!I1010</f>
        <v>071 385 6916</v>
      </c>
      <c r="P1010" s="5" t="str">
        <f>'Cleaned Data'!J1010</f>
        <v>Ward 21</v>
      </c>
      <c r="Q1010" s="5" t="str">
        <f t="shared" si="111"/>
        <v>Formal Settlement</v>
      </c>
      <c r="R1010" s="5" t="str">
        <f>'Cleaned Data'!K1010</f>
        <v>None</v>
      </c>
      <c r="S1010" s="5" t="str">
        <f>'Cleaned Data'!L1010</f>
        <v>Rejected</v>
      </c>
      <c r="T1010" s="5" t="str">
        <f>'Cleaned Data'!M1010</f>
        <v>Awaiting Documents</v>
      </c>
      <c r="U1010" s="5" t="str">
        <f>'Cleaned Data'!N1010</f>
        <v>Q077</v>
      </c>
      <c r="V1010" s="5" t="str">
        <f>'Cleaned Data'!O1010</f>
        <v>Busisiwe Sithole</v>
      </c>
      <c r="W1010" s="4" t="str">
        <f>'Cleaned Data'!P1010</f>
        <v>None</v>
      </c>
      <c r="X1010" s="5" t="str">
        <f>'Cleaned Data'!Q1010</f>
        <v>Incorrect ID Number Provided Initially, Corrected</v>
      </c>
    </row>
    <row r="1011" spans="1:24" x14ac:dyDescent="0.3">
      <c r="A1011" s="5" t="str">
        <f>'Cleaned Data'!A1011</f>
        <v>CLN-000045</v>
      </c>
      <c r="B1011" s="4">
        <f>'Cleaned Data'!B1011</f>
        <v>46250</v>
      </c>
      <c r="C1011" s="6">
        <f t="shared" si="105"/>
        <v>16</v>
      </c>
      <c r="D1011" s="6">
        <f t="shared" si="106"/>
        <v>8</v>
      </c>
      <c r="E1011" s="6">
        <f t="shared" si="107"/>
        <v>2026</v>
      </c>
      <c r="F1011" s="5" t="str">
        <f t="shared" si="108"/>
        <v>Clinic</v>
      </c>
      <c r="G1011" s="5" t="str">
        <f>'Cleaned Data'!C1011</f>
        <v>Clinic - Immunisation</v>
      </c>
      <c r="H1011" s="5" t="str">
        <f t="shared" si="109"/>
        <v xml:space="preserve"> Immunisation</v>
      </c>
      <c r="I1011" s="5" t="str">
        <f t="shared" si="110"/>
        <v>Vanderbijlpark</v>
      </c>
      <c r="J1011" s="5" t="str">
        <f>'Cleaned Data'!D1011</f>
        <v>Vanderbijlpark Home Affairs</v>
      </c>
      <c r="K1011" s="5" t="str">
        <f>'Cleaned Data'!E1011</f>
        <v>Zodwa Fourie</v>
      </c>
      <c r="L1011" s="6">
        <f>'Cleaned Data'!F1011</f>
        <v>2110000000000</v>
      </c>
      <c r="M1011" s="4">
        <f>'Cleaned Data'!G1011</f>
        <v>44448</v>
      </c>
      <c r="N1011" s="5" t="str">
        <f>'Cleaned Data'!H1011</f>
        <v>Female</v>
      </c>
      <c r="O1011" s="8" t="str">
        <f>'Cleaned Data'!I1011</f>
        <v>None</v>
      </c>
      <c r="P1011" s="5" t="str">
        <f>'Cleaned Data'!J1011</f>
        <v>Ward 3 (Informal Settlement)</v>
      </c>
      <c r="Q1011" s="5" t="str">
        <f t="shared" si="111"/>
        <v>Informal Settlement</v>
      </c>
      <c r="R1011" s="5" t="str">
        <f>'Cleaned Data'!K1011</f>
        <v>None</v>
      </c>
      <c r="S1011" s="5" t="str">
        <f>'Cleaned Data'!L1011</f>
        <v>Awaiting Home Affairs Confirmation</v>
      </c>
      <c r="T1011" s="5" t="str">
        <f>'Cleaned Data'!M1011</f>
        <v>Pending</v>
      </c>
      <c r="U1011" s="5" t="str">
        <f>'Cleaned Data'!N1011</f>
        <v>Q018</v>
      </c>
      <c r="V1011" s="5" t="str">
        <f>'Cleaned Data'!O1011</f>
        <v>Busisiwe Sithole</v>
      </c>
      <c r="W1011" s="4">
        <f>'Cleaned Data'!P1011</f>
        <v>46275</v>
      </c>
      <c r="X1011" s="5" t="str">
        <f>'Cleaned Data'!Q1011</f>
        <v>Grant Payment Query - Referred To Sassa Call Centre</v>
      </c>
    </row>
    <row r="1012" spans="1:24" x14ac:dyDescent="0.3">
      <c r="A1012" s="5" t="str">
        <f>'Cleaned Data'!A1012</f>
        <v>DHA-000475</v>
      </c>
      <c r="B1012" s="4">
        <f>'Cleaned Data'!B1012</f>
        <v>45990</v>
      </c>
      <c r="C1012" s="6">
        <f t="shared" si="105"/>
        <v>29</v>
      </c>
      <c r="D1012" s="6">
        <f t="shared" si="106"/>
        <v>11</v>
      </c>
      <c r="E1012" s="6">
        <f t="shared" si="107"/>
        <v>2025</v>
      </c>
      <c r="F1012" s="5" t="str">
        <f t="shared" si="108"/>
        <v>Home Affairs</v>
      </c>
      <c r="G1012" s="5" t="str">
        <f>'Cleaned Data'!C1012</f>
        <v>Home Affairs - ID Application</v>
      </c>
      <c r="H1012" s="5" t="str">
        <f t="shared" si="109"/>
        <v xml:space="preserve"> ID Application</v>
      </c>
      <c r="I1012" s="5" t="str">
        <f t="shared" si="110"/>
        <v>Sebokeng</v>
      </c>
      <c r="J1012" s="5" t="str">
        <f>'Cleaned Data'!D1012</f>
        <v>Sebokeng Sassa Office</v>
      </c>
      <c r="K1012" s="5" t="str">
        <f>'Cleaned Data'!E1012</f>
        <v>Zodwa Mokoena</v>
      </c>
      <c r="L1012" s="6">
        <f>'Cleaned Data'!F1012</f>
        <v>9010000000000</v>
      </c>
      <c r="M1012" s="4">
        <f>'Cleaned Data'!G1012</f>
        <v>33153</v>
      </c>
      <c r="N1012" s="5" t="str">
        <f>'Cleaned Data'!H1012</f>
        <v>Male</v>
      </c>
      <c r="O1012" s="8" t="str">
        <f>'Cleaned Data'!I1012</f>
        <v>None</v>
      </c>
      <c r="P1012" s="5" t="str">
        <f>'Cleaned Data'!J1012</f>
        <v>Ward 3</v>
      </c>
      <c r="Q1012" s="5" t="str">
        <f t="shared" si="111"/>
        <v>Formal Settlement</v>
      </c>
      <c r="R1012" s="5" t="str">
        <f>'Cleaned Data'!K1012</f>
        <v>None</v>
      </c>
      <c r="S1012" s="5" t="str">
        <f>'Cleaned Data'!L1012</f>
        <v>Awaiting Home Affairs Confirmation</v>
      </c>
      <c r="T1012" s="5" t="str">
        <f>'Cleaned Data'!M1012</f>
        <v>Closed</v>
      </c>
      <c r="U1012" s="5" t="str">
        <f>'Cleaned Data'!N1012</f>
        <v>Q156</v>
      </c>
      <c r="V1012" s="5" t="str">
        <f>'Cleaned Data'!O1012</f>
        <v>Refilwe Radebe</v>
      </c>
      <c r="W1012" s="4">
        <f>'Cleaned Data'!P1012</f>
        <v>46006</v>
      </c>
      <c r="X1012" s="5" t="str">
        <f>'Cleaned Data'!Q1012</f>
        <v>Home Affairs System Down For Maintenance During Visit</v>
      </c>
    </row>
    <row r="1013" spans="1:24" x14ac:dyDescent="0.3">
      <c r="A1013" s="5" t="str">
        <f>'Cleaned Data'!A1013</f>
        <v>SASSA-000265</v>
      </c>
      <c r="B1013" s="4">
        <f>'Cleaned Data'!B1013</f>
        <v>46103</v>
      </c>
      <c r="C1013" s="6">
        <f t="shared" si="105"/>
        <v>22</v>
      </c>
      <c r="D1013" s="6">
        <f t="shared" si="106"/>
        <v>3</v>
      </c>
      <c r="E1013" s="6">
        <f t="shared" si="107"/>
        <v>2026</v>
      </c>
      <c r="F1013" s="5" t="str">
        <f t="shared" si="108"/>
        <v>SASSA</v>
      </c>
      <c r="G1013" s="5" t="str">
        <f>'Cleaned Data'!C1013</f>
        <v>SASSA - Grant Status Enquiry</v>
      </c>
      <c r="H1013" s="5" t="str">
        <f t="shared" si="109"/>
        <v xml:space="preserve"> Grant Status Enquiry</v>
      </c>
      <c r="I1013" s="5" t="str">
        <f t="shared" si="110"/>
        <v>Boipatong</v>
      </c>
      <c r="J1013" s="5" t="str">
        <f>'Cleaned Data'!D1013</f>
        <v>Boipatong Clinic</v>
      </c>
      <c r="K1013" s="5" t="str">
        <f>'Cleaned Data'!E1013</f>
        <v>Kagiso Steyn</v>
      </c>
      <c r="L1013" s="6">
        <f>'Cleaned Data'!F1013</f>
        <v>9610000000000</v>
      </c>
      <c r="M1013" s="4">
        <f>'Cleaned Data'!G1013</f>
        <v>35101</v>
      </c>
      <c r="N1013" s="5" t="str">
        <f>'Cleaned Data'!H1013</f>
        <v>Male</v>
      </c>
      <c r="O1013" s="8" t="str">
        <f>'Cleaned Data'!I1013</f>
        <v>065 942 4334</v>
      </c>
      <c r="P1013" s="5" t="str">
        <f>'Cleaned Data'!J1013</f>
        <v>Ward 16</v>
      </c>
      <c r="Q1013" s="5" t="str">
        <f t="shared" si="111"/>
        <v>Formal Settlement</v>
      </c>
      <c r="R1013" s="5" t="str">
        <f>'Cleaned Data'!K1013</f>
        <v>Foster Child Grant</v>
      </c>
      <c r="S1013" s="5" t="str">
        <f>'Cleaned Data'!L1013</f>
        <v>Under Review</v>
      </c>
      <c r="T1013" s="5" t="str">
        <f>'Cleaned Data'!M1013</f>
        <v>Awaiting Documents</v>
      </c>
      <c r="U1013" s="5" t="str">
        <f>'Cleaned Data'!N1013</f>
        <v>Q012</v>
      </c>
      <c r="V1013" s="5" t="str">
        <f>'Cleaned Data'!O1013</f>
        <v>Zanele Mahlangu</v>
      </c>
      <c r="W1013" s="4" t="str">
        <f>'Cleaned Data'!P1013</f>
        <v>None</v>
      </c>
      <c r="X1013" s="5" t="str">
        <f>'Cleaned Data'!Q1013</f>
        <v>Client To Return With Proof Of Residence</v>
      </c>
    </row>
    <row r="1014" spans="1:24" x14ac:dyDescent="0.3">
      <c r="A1014" s="5" t="str">
        <f>'Cleaned Data'!A1014</f>
        <v>SASSA-000065</v>
      </c>
      <c r="B1014" s="4">
        <f>'Cleaned Data'!B1014</f>
        <v>46138</v>
      </c>
      <c r="C1014" s="6">
        <f t="shared" si="105"/>
        <v>26</v>
      </c>
      <c r="D1014" s="6">
        <f t="shared" si="106"/>
        <v>4</v>
      </c>
      <c r="E1014" s="6">
        <f t="shared" si="107"/>
        <v>2026</v>
      </c>
      <c r="F1014" s="5" t="str">
        <f t="shared" si="108"/>
        <v>SASSA</v>
      </c>
      <c r="G1014" s="5" t="str">
        <f>'Cleaned Data'!C1014</f>
        <v>SASSA - Grant Application</v>
      </c>
      <c r="H1014" s="5" t="str">
        <f t="shared" si="109"/>
        <v xml:space="preserve"> Grant Application</v>
      </c>
      <c r="I1014" s="5" t="str">
        <f t="shared" si="110"/>
        <v>Evaton</v>
      </c>
      <c r="J1014" s="5" t="str">
        <f>'Cleaned Data'!D1014</f>
        <v>Evaton Sassa Office</v>
      </c>
      <c r="K1014" s="5" t="str">
        <f>'Cleaned Data'!E1014</f>
        <v>Zodwa Fourie</v>
      </c>
      <c r="L1014" s="6">
        <f>'Cleaned Data'!F1014</f>
        <v>8810000000000</v>
      </c>
      <c r="M1014" s="4">
        <f>'Cleaned Data'!G1014</f>
        <v>32353</v>
      </c>
      <c r="N1014" s="5" t="str">
        <f>'Cleaned Data'!H1014</f>
        <v>Male</v>
      </c>
      <c r="O1014" s="8" t="str">
        <f>'Cleaned Data'!I1014</f>
        <v>070 941 7291</v>
      </c>
      <c r="P1014" s="5" t="str">
        <f>'Cleaned Data'!J1014</f>
        <v>Ward 7</v>
      </c>
      <c r="Q1014" s="5" t="str">
        <f t="shared" si="111"/>
        <v>Formal Settlement</v>
      </c>
      <c r="R1014" s="5" t="str">
        <f>'Cleaned Data'!K1014</f>
        <v>Care Dependency Grant</v>
      </c>
      <c r="S1014" s="5" t="str">
        <f>'Cleaned Data'!L1014</f>
        <v>Approved</v>
      </c>
      <c r="T1014" s="5" t="str">
        <f>'Cleaned Data'!M1014</f>
        <v>Resolved</v>
      </c>
      <c r="U1014" s="5" t="str">
        <f>'Cleaned Data'!N1014</f>
        <v>Q017</v>
      </c>
      <c r="V1014" s="5" t="str">
        <f>'Cleaned Data'!O1014</f>
        <v>Marius Coetzee</v>
      </c>
      <c r="W1014" s="4" t="str">
        <f>'Cleaned Data'!P1014</f>
        <v>None</v>
      </c>
      <c r="X1014" s="5" t="str">
        <f>'Cleaned Data'!Q1014</f>
        <v>Applicant Is A Minor, Guardian Present And Documented</v>
      </c>
    </row>
    <row r="1015" spans="1:24" x14ac:dyDescent="0.3">
      <c r="A1015" s="5" t="str">
        <f>'Cleaned Data'!A1015</f>
        <v>SASSA-001036</v>
      </c>
      <c r="B1015" s="4">
        <f>'Cleaned Data'!B1015</f>
        <v>46122</v>
      </c>
      <c r="C1015" s="6">
        <f t="shared" si="105"/>
        <v>10</v>
      </c>
      <c r="D1015" s="6">
        <f t="shared" si="106"/>
        <v>4</v>
      </c>
      <c r="E1015" s="6">
        <f t="shared" si="107"/>
        <v>2026</v>
      </c>
      <c r="F1015" s="5" t="str">
        <f t="shared" si="108"/>
        <v>SASSA</v>
      </c>
      <c r="G1015" s="5" t="str">
        <f>'Cleaned Data'!C1015</f>
        <v>SASSA - Grant Application</v>
      </c>
      <c r="H1015" s="5" t="str">
        <f t="shared" si="109"/>
        <v xml:space="preserve"> Grant Application</v>
      </c>
      <c r="I1015" s="5" t="str">
        <f t="shared" si="110"/>
        <v>Emfuleni</v>
      </c>
      <c r="J1015" s="5" t="str">
        <f>'Cleaned Data'!D1015</f>
        <v>Emfuleni Municipal Office</v>
      </c>
      <c r="K1015" s="5" t="str">
        <f>'Cleaned Data'!E1015</f>
        <v>Nomvula Sithole</v>
      </c>
      <c r="L1015" s="6">
        <f>'Cleaned Data'!F1015</f>
        <v>9810000000000</v>
      </c>
      <c r="M1015" s="4">
        <f>'Cleaned Data'!G1015</f>
        <v>35864</v>
      </c>
      <c r="N1015" s="5" t="str">
        <f>'Cleaned Data'!H1015</f>
        <v>None</v>
      </c>
      <c r="O1015" s="8" t="str">
        <f>'Cleaned Data'!I1015</f>
        <v>065 981 5952</v>
      </c>
      <c r="P1015" s="5" t="str">
        <f>'Cleaned Data'!J1015</f>
        <v>Ward 21</v>
      </c>
      <c r="Q1015" s="5" t="str">
        <f t="shared" si="111"/>
        <v>Formal Settlement</v>
      </c>
      <c r="R1015" s="5" t="str">
        <f>'Cleaned Data'!K1015</f>
        <v>Child Support Grant</v>
      </c>
      <c r="S1015" s="5" t="str">
        <f>'Cleaned Data'!L1015</f>
        <v>Complete</v>
      </c>
      <c r="T1015" s="5" t="str">
        <f>'Cleaned Data'!M1015</f>
        <v>None</v>
      </c>
      <c r="U1015" s="5" t="str">
        <f>'Cleaned Data'!N1015</f>
        <v>Q155</v>
      </c>
      <c r="V1015" s="5" t="str">
        <f>'Cleaned Data'!O1015</f>
        <v>Andries Khumalo</v>
      </c>
      <c r="W1015" s="4" t="str">
        <f>'Cleaned Data'!P1015</f>
        <v>None</v>
      </c>
      <c r="X1015" s="5" t="str">
        <f>'Cleaned Data'!Q1015</f>
        <v>Incorrect ID Number Provided Initially, Corrected</v>
      </c>
    </row>
    <row r="1016" spans="1:24" x14ac:dyDescent="0.3">
      <c r="A1016" s="5" t="str">
        <f>'Cleaned Data'!A1016</f>
        <v>CLN-000215</v>
      </c>
      <c r="B1016" s="4">
        <f>'Cleaned Data'!B1016</f>
        <v>46300</v>
      </c>
      <c r="C1016" s="6">
        <f t="shared" si="105"/>
        <v>5</v>
      </c>
      <c r="D1016" s="6">
        <f t="shared" si="106"/>
        <v>10</v>
      </c>
      <c r="E1016" s="6">
        <f t="shared" si="107"/>
        <v>2026</v>
      </c>
      <c r="F1016" s="5" t="str">
        <f t="shared" si="108"/>
        <v>Clinic</v>
      </c>
      <c r="G1016" s="5" t="str">
        <f>'Cleaned Data'!C1016</f>
        <v>Clinic - Chronic Medication Collection</v>
      </c>
      <c r="H1016" s="5" t="str">
        <f t="shared" si="109"/>
        <v xml:space="preserve"> Chronic Medication Collection</v>
      </c>
      <c r="I1016" s="5" t="str">
        <f t="shared" si="110"/>
        <v>Evaton</v>
      </c>
      <c r="J1016" s="5" t="str">
        <f>'Cleaned Data'!D1016</f>
        <v>Evaton Sassa Office</v>
      </c>
      <c r="K1016" s="5" t="str">
        <f>'Cleaned Data'!E1016</f>
        <v>Lindiwe Ndlovu</v>
      </c>
      <c r="L1016" s="6">
        <f>'Cleaned Data'!F1016</f>
        <v>201000000000</v>
      </c>
      <c r="M1016" s="4">
        <f>'Cleaned Data'!G1016</f>
        <v>37278</v>
      </c>
      <c r="N1016" s="5" t="str">
        <f>'Cleaned Data'!H1016</f>
        <v>Female</v>
      </c>
      <c r="O1016" s="8" t="str">
        <f>'Cleaned Data'!I1016</f>
        <v>None</v>
      </c>
      <c r="P1016" s="5" t="str">
        <f>'Cleaned Data'!J1016</f>
        <v>Ward 12</v>
      </c>
      <c r="Q1016" s="5" t="str">
        <f t="shared" si="111"/>
        <v>Formal Settlement</v>
      </c>
      <c r="R1016" s="5" t="str">
        <f>'Cleaned Data'!K1016</f>
        <v>None</v>
      </c>
      <c r="S1016" s="5" t="str">
        <f>'Cleaned Data'!L1016</f>
        <v>Pending Verification</v>
      </c>
      <c r="T1016" s="5" t="str">
        <f>'Cleaned Data'!M1016</f>
        <v>Captured</v>
      </c>
      <c r="U1016" s="5" t="str">
        <f>'Cleaned Data'!N1016</f>
        <v>Q067</v>
      </c>
      <c r="V1016" s="5" t="str">
        <f>'Cleaned Data'!O1016</f>
        <v>None</v>
      </c>
      <c r="W1016" s="4">
        <f>'Cleaned Data'!P1016</f>
        <v>46177</v>
      </c>
      <c r="X1016" s="5" t="str">
        <f>'Cleaned Data'!Q1016</f>
        <v>Elderly Applicant Assisted Due To Mobility Issues</v>
      </c>
    </row>
    <row r="1017" spans="1:24" x14ac:dyDescent="0.3">
      <c r="A1017" s="5" t="str">
        <f>'Cleaned Data'!A1017</f>
        <v>MUN-000136</v>
      </c>
      <c r="B1017" s="4">
        <f>'Cleaned Data'!B1017</f>
        <v>46037</v>
      </c>
      <c r="C1017" s="6">
        <f t="shared" si="105"/>
        <v>15</v>
      </c>
      <c r="D1017" s="6">
        <f t="shared" si="106"/>
        <v>1</v>
      </c>
      <c r="E1017" s="6">
        <f t="shared" si="107"/>
        <v>2026</v>
      </c>
      <c r="F1017" s="5" t="str">
        <f t="shared" si="108"/>
        <v>Municipal</v>
      </c>
      <c r="G1017" s="5" t="str">
        <f>'Cleaned Data'!C1017</f>
        <v>Municipal - Account Query</v>
      </c>
      <c r="H1017" s="5" t="str">
        <f t="shared" si="109"/>
        <v xml:space="preserve"> Account Query</v>
      </c>
      <c r="I1017" s="5" t="str">
        <f t="shared" si="110"/>
        <v>Meyerton</v>
      </c>
      <c r="J1017" s="5" t="str">
        <f>'Cleaned Data'!D1017</f>
        <v>Meyerton Municipal Office</v>
      </c>
      <c r="K1017" s="5" t="str">
        <f>'Cleaned Data'!E1017</f>
        <v>Refilwe Steyn</v>
      </c>
      <c r="L1017" s="6">
        <f>'Cleaned Data'!F1017</f>
        <v>4700000000000</v>
      </c>
      <c r="M1017" s="4">
        <f>'Cleaned Data'!G1017</f>
        <v>17225</v>
      </c>
      <c r="N1017" s="5" t="str">
        <f>'Cleaned Data'!H1017</f>
        <v>Female</v>
      </c>
      <c r="O1017" s="8" t="str">
        <f>'Cleaned Data'!I1017</f>
        <v>082 997 0643</v>
      </c>
      <c r="P1017" s="5" t="str">
        <f>'Cleaned Data'!J1017</f>
        <v>Ward 14</v>
      </c>
      <c r="Q1017" s="5" t="str">
        <f t="shared" si="111"/>
        <v>Formal Settlement</v>
      </c>
      <c r="R1017" s="5" t="str">
        <f>'Cleaned Data'!K1017</f>
        <v>None</v>
      </c>
      <c r="S1017" s="5" t="str">
        <f>'Cleaned Data'!L1017</f>
        <v>Complete</v>
      </c>
      <c r="T1017" s="5" t="str">
        <f>'Cleaned Data'!M1017</f>
        <v>Closed</v>
      </c>
      <c r="U1017" s="5" t="str">
        <f>'Cleaned Data'!N1017</f>
        <v>Q201</v>
      </c>
      <c r="V1017" s="5" t="str">
        <f>'Cleaned Data'!O1017</f>
        <v>Marius Nel</v>
      </c>
      <c r="W1017" s="4" t="str">
        <f>'Cleaned Data'!P1017</f>
        <v>None</v>
      </c>
      <c r="X1017" s="5" t="str">
        <f>'Cleaned Data'!Q1017</f>
        <v>None</v>
      </c>
    </row>
    <row r="1018" spans="1:24" x14ac:dyDescent="0.3">
      <c r="A1018" s="5" t="str">
        <f>'Cleaned Data'!A1018</f>
        <v>SASSA-001000</v>
      </c>
      <c r="B1018" s="4">
        <f>'Cleaned Data'!B1018</f>
        <v>46128</v>
      </c>
      <c r="C1018" s="6">
        <f t="shared" si="105"/>
        <v>16</v>
      </c>
      <c r="D1018" s="6">
        <f t="shared" si="106"/>
        <v>4</v>
      </c>
      <c r="E1018" s="6">
        <f t="shared" si="107"/>
        <v>2026</v>
      </c>
      <c r="F1018" s="5" t="str">
        <f t="shared" si="108"/>
        <v>SASSA</v>
      </c>
      <c r="G1018" s="5" t="str">
        <f>'Cleaned Data'!C1018</f>
        <v>SASSA - Grant Status Enquiry</v>
      </c>
      <c r="H1018" s="5" t="str">
        <f t="shared" si="109"/>
        <v xml:space="preserve"> Grant Status Enquiry</v>
      </c>
      <c r="I1018" s="5" t="str">
        <f t="shared" si="110"/>
        <v>Vereeniging</v>
      </c>
      <c r="J1018" s="5" t="str">
        <f>'Cleaned Data'!D1018</f>
        <v>Vereeniging Home Affairs</v>
      </c>
      <c r="K1018" s="5" t="str">
        <f>'Cleaned Data'!E1018</f>
        <v>None</v>
      </c>
      <c r="L1018" s="6">
        <f>'Cleaned Data'!F1018</f>
        <v>4710000000000</v>
      </c>
      <c r="M1018" s="4">
        <f>'Cleaned Data'!G1018</f>
        <v>17465</v>
      </c>
      <c r="N1018" s="5" t="str">
        <f>'Cleaned Data'!H1018</f>
        <v>Female</v>
      </c>
      <c r="O1018" s="8" t="str">
        <f>'Cleaned Data'!I1018</f>
        <v>None</v>
      </c>
      <c r="P1018" s="5" t="str">
        <f>'Cleaned Data'!J1018</f>
        <v>Ward 20</v>
      </c>
      <c r="Q1018" s="5" t="str">
        <f t="shared" si="111"/>
        <v>Formal Settlement</v>
      </c>
      <c r="R1018" s="5" t="str">
        <f>'Cleaned Data'!K1018</f>
        <v>SRD Grant</v>
      </c>
      <c r="S1018" s="5" t="str">
        <f>'Cleaned Data'!L1018</f>
        <v>Approved</v>
      </c>
      <c r="T1018" s="5" t="str">
        <f>'Cleaned Data'!M1018</f>
        <v>Re-opened</v>
      </c>
      <c r="U1018" s="5" t="str">
        <f>'Cleaned Data'!N1018</f>
        <v>Q133</v>
      </c>
      <c r="V1018" s="5" t="str">
        <f>'Cleaned Data'!O1018</f>
        <v>Refilwe Khumalo</v>
      </c>
      <c r="W1018" s="4" t="str">
        <f>'Cleaned Data'!P1018</f>
        <v>None</v>
      </c>
      <c r="X1018" s="5" t="str">
        <f>'Cleaned Data'!Q1018</f>
        <v>None</v>
      </c>
    </row>
    <row r="1019" spans="1:24" x14ac:dyDescent="0.3">
      <c r="A1019" s="5" t="str">
        <f>'Cleaned Data'!A1019</f>
        <v>DHA-000897</v>
      </c>
      <c r="B1019" s="4">
        <f>'Cleaned Data'!B1019</f>
        <v>46128</v>
      </c>
      <c r="C1019" s="6">
        <f t="shared" si="105"/>
        <v>16</v>
      </c>
      <c r="D1019" s="6">
        <f t="shared" si="106"/>
        <v>4</v>
      </c>
      <c r="E1019" s="6">
        <f t="shared" si="107"/>
        <v>2026</v>
      </c>
      <c r="F1019" s="5" t="str">
        <f t="shared" si="108"/>
        <v>Home Affairs</v>
      </c>
      <c r="G1019" s="5" t="str">
        <f>'Cleaned Data'!C1019</f>
        <v>Home Affairs - Birth Certificate</v>
      </c>
      <c r="H1019" s="5" t="str">
        <f t="shared" si="109"/>
        <v xml:space="preserve"> Birth Certificate</v>
      </c>
      <c r="I1019" s="5" t="str">
        <f t="shared" si="110"/>
        <v>Vanderbijlpark</v>
      </c>
      <c r="J1019" s="5" t="str">
        <f>'Cleaned Data'!D1019</f>
        <v>Vanderbijlpark Home Affairs</v>
      </c>
      <c r="K1019" s="5" t="str">
        <f>'Cleaned Data'!E1019</f>
        <v>Marie Mahlangu</v>
      </c>
      <c r="L1019" s="6">
        <f>'Cleaned Data'!F1019</f>
        <v>85053133981</v>
      </c>
      <c r="M1019" s="4">
        <f>'Cleaned Data'!G1019</f>
        <v>31198</v>
      </c>
      <c r="N1019" s="5" t="str">
        <f>'Cleaned Data'!H1019</f>
        <v>Female</v>
      </c>
      <c r="O1019" s="8" t="str">
        <f>'Cleaned Data'!I1019</f>
        <v>081 693 4061</v>
      </c>
      <c r="P1019" s="5" t="str">
        <f>'Cleaned Data'!J1019</f>
        <v>Ward 17</v>
      </c>
      <c r="Q1019" s="5" t="str">
        <f t="shared" si="111"/>
        <v>Formal Settlement</v>
      </c>
      <c r="R1019" s="5" t="str">
        <f>'Cleaned Data'!K1019</f>
        <v>None</v>
      </c>
      <c r="S1019" s="5" t="str">
        <f>'Cleaned Data'!L1019</f>
        <v>Complete</v>
      </c>
      <c r="T1019" s="5" t="str">
        <f>'Cleaned Data'!M1019</f>
        <v>None</v>
      </c>
      <c r="U1019" s="5" t="str">
        <f>'Cleaned Data'!N1019</f>
        <v>Q129</v>
      </c>
      <c r="V1019" s="5" t="str">
        <f>'Cleaned Data'!O1019</f>
        <v>Werner Coetzee</v>
      </c>
      <c r="W1019" s="4" t="str">
        <f>'Cleaned Data'!P1019</f>
        <v>None</v>
      </c>
      <c r="X1019" s="5" t="str">
        <f>'Cleaned Data'!Q1019</f>
        <v>Urgent Case - Fast-Tracked Per Supervisor Approval</v>
      </c>
    </row>
    <row r="1020" spans="1:24" x14ac:dyDescent="0.3">
      <c r="A1020" s="5" t="str">
        <f>'Cleaned Data'!A1020</f>
        <v>DHA-000851</v>
      </c>
      <c r="B1020" s="4">
        <f>'Cleaned Data'!B1020</f>
        <v>46171</v>
      </c>
      <c r="C1020" s="6">
        <f t="shared" si="105"/>
        <v>29</v>
      </c>
      <c r="D1020" s="6">
        <f t="shared" si="106"/>
        <v>5</v>
      </c>
      <c r="E1020" s="6">
        <f t="shared" si="107"/>
        <v>2026</v>
      </c>
      <c r="F1020" s="5" t="str">
        <f t="shared" si="108"/>
        <v>Home Affairs</v>
      </c>
      <c r="G1020" s="5" t="str">
        <f>'Cleaned Data'!C1020</f>
        <v>Home Affairs - ID Application</v>
      </c>
      <c r="H1020" s="5" t="str">
        <f t="shared" si="109"/>
        <v xml:space="preserve"> ID Application</v>
      </c>
      <c r="I1020" s="5" t="str">
        <f t="shared" si="110"/>
        <v>Evaton</v>
      </c>
      <c r="J1020" s="5" t="str">
        <f>'Cleaned Data'!D1020</f>
        <v>Evaton Sassa Office</v>
      </c>
      <c r="K1020" s="5" t="str">
        <f>'Cleaned Data'!E1020</f>
        <v>Johannes Nkosi</v>
      </c>
      <c r="L1020" s="6">
        <f>'Cleaned Data'!F1020</f>
        <v>7000000000000</v>
      </c>
      <c r="M1020" s="4">
        <f>'Cleaned Data'!G1020</f>
        <v>25613</v>
      </c>
      <c r="N1020" s="5" t="str">
        <f>'Cleaned Data'!H1020</f>
        <v>Female</v>
      </c>
      <c r="O1020" s="8" t="str">
        <f>'Cleaned Data'!I1020</f>
        <v>076 697 8246</v>
      </c>
      <c r="P1020" s="5" t="str">
        <f>'Cleaned Data'!J1020</f>
        <v>Ward 16</v>
      </c>
      <c r="Q1020" s="5" t="str">
        <f t="shared" si="111"/>
        <v>Formal Settlement</v>
      </c>
      <c r="R1020" s="5" t="str">
        <f>'Cleaned Data'!K1020</f>
        <v>None</v>
      </c>
      <c r="S1020" s="5" t="str">
        <f>'Cleaned Data'!L1020</f>
        <v>Pending Verification</v>
      </c>
      <c r="T1020" s="5" t="str">
        <f>'Cleaned Data'!M1020</f>
        <v>Captured</v>
      </c>
      <c r="U1020" s="5" t="str">
        <f>'Cleaned Data'!N1020</f>
        <v>Q175</v>
      </c>
      <c r="V1020" s="5" t="str">
        <f>'Cleaned Data'!O1020</f>
        <v>Chris Nel</v>
      </c>
      <c r="W1020" s="4">
        <f>'Cleaned Data'!P1020</f>
        <v>46186</v>
      </c>
      <c r="X1020" s="5" t="str">
        <f>'Cleaned Data'!Q1020</f>
        <v>None</v>
      </c>
    </row>
    <row r="1021" spans="1:24" x14ac:dyDescent="0.3">
      <c r="A1021" s="5" t="str">
        <f>'Cleaned Data'!A1021</f>
        <v>SASSA-000095</v>
      </c>
      <c r="B1021" s="4">
        <f>'Cleaned Data'!B1021</f>
        <v>46084</v>
      </c>
      <c r="C1021" s="6">
        <f t="shared" si="105"/>
        <v>3</v>
      </c>
      <c r="D1021" s="6">
        <f t="shared" si="106"/>
        <v>3</v>
      </c>
      <c r="E1021" s="6">
        <f t="shared" si="107"/>
        <v>2026</v>
      </c>
      <c r="F1021" s="5" t="str">
        <f t="shared" si="108"/>
        <v>SASSA</v>
      </c>
      <c r="G1021" s="5" t="str">
        <f>'Cleaned Data'!C1021</f>
        <v>SASSA - Grant Status Enquiry</v>
      </c>
      <c r="H1021" s="5" t="str">
        <f t="shared" si="109"/>
        <v xml:space="preserve"> Grant Status Enquiry</v>
      </c>
      <c r="I1021" s="5" t="str">
        <f t="shared" si="110"/>
        <v>Vereeniging</v>
      </c>
      <c r="J1021" s="5" t="str">
        <f>'Cleaned Data'!D1021</f>
        <v>Vereeniging Home Affairs</v>
      </c>
      <c r="K1021" s="5" t="str">
        <f>'Cleaned Data'!E1021</f>
        <v>Grace Kruger</v>
      </c>
      <c r="L1021" s="6">
        <f>'Cleaned Data'!F1021</f>
        <v>6400000000000</v>
      </c>
      <c r="M1021" s="4">
        <f>'Cleaned Data'!G1021</f>
        <v>23483</v>
      </c>
      <c r="N1021" s="5" t="str">
        <f>'Cleaned Data'!H1021</f>
        <v>Female</v>
      </c>
      <c r="O1021" s="8" t="str">
        <f>'Cleaned Data'!I1021</f>
        <v>084 799 2255</v>
      </c>
      <c r="P1021" s="5" t="str">
        <f>'Cleaned Data'!J1021</f>
        <v>Ward 22</v>
      </c>
      <c r="Q1021" s="5" t="str">
        <f t="shared" si="111"/>
        <v>Formal Settlement</v>
      </c>
      <c r="R1021" s="5" t="str">
        <f>'Cleaned Data'!K1021</f>
        <v>None</v>
      </c>
      <c r="S1021" s="5" t="str">
        <f>'Cleaned Data'!L1021</f>
        <v>Complete</v>
      </c>
      <c r="T1021" s="5" t="str">
        <f>'Cleaned Data'!M1021</f>
        <v>Escalated</v>
      </c>
      <c r="U1021" s="5" t="str">
        <f>'Cleaned Data'!N1021</f>
        <v>Q298</v>
      </c>
      <c r="V1021" s="5" t="str">
        <f>'Cleaned Data'!O1021</f>
        <v>Busisiwe Sithole</v>
      </c>
      <c r="W1021" s="4" t="str">
        <f>'Cleaned Data'!P1021</f>
        <v>None</v>
      </c>
      <c r="X1021" s="5" t="str">
        <f>'Cleaned Data'!Q1021</f>
        <v>Duplicate Application Found On System - Flagged</v>
      </c>
    </row>
    <row r="1022" spans="1:24" x14ac:dyDescent="0.3">
      <c r="A1022" s="5" t="str">
        <f>'Cleaned Data'!A1022</f>
        <v>CLN-000176</v>
      </c>
      <c r="B1022" s="4">
        <f>'Cleaned Data'!B1022</f>
        <v>45995</v>
      </c>
      <c r="C1022" s="6">
        <f t="shared" si="105"/>
        <v>4</v>
      </c>
      <c r="D1022" s="6">
        <f t="shared" si="106"/>
        <v>12</v>
      </c>
      <c r="E1022" s="6">
        <f t="shared" si="107"/>
        <v>2025</v>
      </c>
      <c r="F1022" s="5" t="str">
        <f t="shared" si="108"/>
        <v>Clinic</v>
      </c>
      <c r="G1022" s="5" t="str">
        <f>'Cleaned Data'!C1022</f>
        <v>Clinic - Immunisation</v>
      </c>
      <c r="H1022" s="5" t="str">
        <f t="shared" si="109"/>
        <v xml:space="preserve"> Immunisation</v>
      </c>
      <c r="I1022" s="5" t="str">
        <f t="shared" si="110"/>
        <v>Evaton</v>
      </c>
      <c r="J1022" s="5" t="str">
        <f>'Cleaned Data'!D1022</f>
        <v>Evaton Sassa Office</v>
      </c>
      <c r="K1022" s="5" t="str">
        <f>'Cleaned Data'!E1022</f>
        <v>Marie Ndlovu</v>
      </c>
      <c r="L1022" s="6">
        <f>'Cleaned Data'!F1022</f>
        <v>2510000000000</v>
      </c>
      <c r="M1022" s="4">
        <f>'Cleaned Data'!G1022</f>
        <v>45959</v>
      </c>
      <c r="N1022" s="5" t="str">
        <f>'Cleaned Data'!H1022</f>
        <v>Female</v>
      </c>
      <c r="O1022" s="8" t="str">
        <f>'Cleaned Data'!I1022</f>
        <v>None</v>
      </c>
      <c r="P1022" s="5" t="str">
        <f>'Cleaned Data'!J1022</f>
        <v>Ward 11</v>
      </c>
      <c r="Q1022" s="5" t="str">
        <f t="shared" si="111"/>
        <v>Formal Settlement</v>
      </c>
      <c r="R1022" s="5" t="str">
        <f>'Cleaned Data'!K1022</f>
        <v>None</v>
      </c>
      <c r="S1022" s="5" t="str">
        <f>'Cleaned Data'!L1022</f>
        <v>Complete</v>
      </c>
      <c r="T1022" s="5" t="str">
        <f>'Cleaned Data'!M1022</f>
        <v>Captured</v>
      </c>
      <c r="U1022" s="5" t="str">
        <f>'Cleaned Data'!N1022</f>
        <v>Q055</v>
      </c>
      <c r="V1022" s="5" t="str">
        <f>'Cleaned Data'!O1022</f>
        <v>None</v>
      </c>
      <c r="W1022" s="4" t="str">
        <f>'Cleaned Data'!P1022</f>
        <v>None</v>
      </c>
      <c r="X1022" s="5" t="str">
        <f>'Cleaned Data'!Q1022</f>
        <v>Urgent Case - Fast-Tracked Per Supervisor Approval</v>
      </c>
    </row>
    <row r="1023" spans="1:24" x14ac:dyDescent="0.3">
      <c r="A1023" s="5" t="str">
        <f>'Cleaned Data'!A1023</f>
        <v>SASSA-000399</v>
      </c>
      <c r="B1023" s="4">
        <f>'Cleaned Data'!B1023</f>
        <v>46261</v>
      </c>
      <c r="C1023" s="6">
        <f t="shared" si="105"/>
        <v>27</v>
      </c>
      <c r="D1023" s="6">
        <f t="shared" si="106"/>
        <v>8</v>
      </c>
      <c r="E1023" s="6">
        <f t="shared" si="107"/>
        <v>2026</v>
      </c>
      <c r="F1023" s="5" t="str">
        <f t="shared" si="108"/>
        <v>SASSA</v>
      </c>
      <c r="G1023" s="5" t="str">
        <f>'Cleaned Data'!C1023</f>
        <v>SASSA - Grant Application</v>
      </c>
      <c r="H1023" s="5" t="str">
        <f t="shared" si="109"/>
        <v xml:space="preserve"> Grant Application</v>
      </c>
      <c r="I1023" s="5" t="str">
        <f t="shared" si="110"/>
        <v>Boipatong</v>
      </c>
      <c r="J1023" s="5" t="str">
        <f>'Cleaned Data'!D1023</f>
        <v>Boipatong Clinic</v>
      </c>
      <c r="K1023" s="5" t="str">
        <f>'Cleaned Data'!E1023</f>
        <v>Thabo Mokoena</v>
      </c>
      <c r="L1023" s="6">
        <f>'Cleaned Data'!F1023</f>
        <v>6810000000000</v>
      </c>
      <c r="M1023" s="4">
        <f>'Cleaned Data'!G1023</f>
        <v>25165</v>
      </c>
      <c r="N1023" s="5" t="str">
        <f>'Cleaned Data'!H1023</f>
        <v>Male</v>
      </c>
      <c r="O1023" s="8" t="str">
        <f>'Cleaned Data'!I1023</f>
        <v>079 562 9712</v>
      </c>
      <c r="P1023" s="5" t="str">
        <f>'Cleaned Data'!J1023</f>
        <v>Ward 1</v>
      </c>
      <c r="Q1023" s="5" t="str">
        <f t="shared" si="111"/>
        <v>Formal Settlement</v>
      </c>
      <c r="R1023" s="5" t="str">
        <f>'Cleaned Data'!K1023</f>
        <v>Child Support Grant</v>
      </c>
      <c r="S1023" s="5" t="str">
        <f>'Cleaned Data'!L1023</f>
        <v>Rejected</v>
      </c>
      <c r="T1023" s="5" t="str">
        <f>'Cleaned Data'!M1023</f>
        <v>Captured</v>
      </c>
      <c r="U1023" s="5" t="str">
        <f>'Cleaned Data'!N1023</f>
        <v>Q269</v>
      </c>
      <c r="V1023" s="5" t="str">
        <f>'Cleaned Data'!O1023</f>
        <v>Deon Swart</v>
      </c>
      <c r="W1023" s="4" t="str">
        <f>'Cleaned Data'!P1023</f>
        <v>None</v>
      </c>
      <c r="X1023" s="5" t="str">
        <f>'Cleaned Data'!Q1023</f>
        <v>Duplicate Application Found On System - Flagged</v>
      </c>
    </row>
    <row r="1024" spans="1:24" x14ac:dyDescent="0.3">
      <c r="A1024" s="5" t="str">
        <f>'Cleaned Data'!A1024</f>
        <v>CLN-000902</v>
      </c>
      <c r="B1024" s="4">
        <f>'Cleaned Data'!B1024</f>
        <v>46149</v>
      </c>
      <c r="C1024" s="6">
        <f t="shared" si="105"/>
        <v>7</v>
      </c>
      <c r="D1024" s="6">
        <f t="shared" si="106"/>
        <v>5</v>
      </c>
      <c r="E1024" s="6">
        <f t="shared" si="107"/>
        <v>2026</v>
      </c>
      <c r="F1024" s="5" t="str">
        <f t="shared" si="108"/>
        <v>Clinic</v>
      </c>
      <c r="G1024" s="5" t="str">
        <f>'Cleaned Data'!C1024</f>
        <v>Clinic - Chronic Medication Collection</v>
      </c>
      <c r="H1024" s="5" t="str">
        <f t="shared" si="109"/>
        <v xml:space="preserve"> Chronic Medication Collection</v>
      </c>
      <c r="I1024" s="5" t="str">
        <f t="shared" si="110"/>
        <v>Emfuleni</v>
      </c>
      <c r="J1024" s="5" t="str">
        <f>'Cleaned Data'!D1024</f>
        <v>Emfuleni Municipal Office</v>
      </c>
      <c r="K1024" s="5" t="str">
        <f>'Cleaned Data'!E1024</f>
        <v>Anna Mahlangu</v>
      </c>
      <c r="L1024" s="6">
        <f>'Cleaned Data'!F1024</f>
        <v>7900000000000</v>
      </c>
      <c r="M1024" s="4">
        <f>'Cleaned Data'!G1024</f>
        <v>28884</v>
      </c>
      <c r="N1024" s="5" t="str">
        <f>'Cleaned Data'!H1024</f>
        <v>Male</v>
      </c>
      <c r="O1024" s="8" t="str">
        <f>'Cleaned Data'!I1024</f>
        <v>078 347 6292</v>
      </c>
      <c r="P1024" s="5" t="str">
        <f>'Cleaned Data'!J1024</f>
        <v>Ward 3</v>
      </c>
      <c r="Q1024" s="5" t="str">
        <f t="shared" si="111"/>
        <v>Formal Settlement</v>
      </c>
      <c r="R1024" s="5" t="str">
        <f>'Cleaned Data'!K1024</f>
        <v>None</v>
      </c>
      <c r="S1024" s="5" t="str">
        <f>'Cleaned Data'!L1024</f>
        <v>Awaiting Home Affairs Confirmation</v>
      </c>
      <c r="T1024" s="5" t="str">
        <f>'Cleaned Data'!M1024</f>
        <v>Escalated</v>
      </c>
      <c r="U1024" s="5" t="str">
        <f>'Cleaned Data'!N1024</f>
        <v>Q095</v>
      </c>
      <c r="V1024" s="5" t="str">
        <f>'Cleaned Data'!O1024</f>
        <v>Deon Radebe</v>
      </c>
      <c r="W1024" s="4">
        <f>'Cleaned Data'!P1024</f>
        <v>46333</v>
      </c>
      <c r="X1024" s="5" t="str">
        <f>'Cleaned Data'!Q1024</f>
        <v>Applicant Did Not Bring Required Supporting Documents</v>
      </c>
    </row>
    <row r="1025" spans="1:24" x14ac:dyDescent="0.3">
      <c r="A1025" s="5" t="str">
        <f>'Cleaned Data'!A1025</f>
        <v>CLN-000173</v>
      </c>
      <c r="B1025" s="4">
        <f>'Cleaned Data'!B1025</f>
        <v>46098</v>
      </c>
      <c r="C1025" s="6">
        <f t="shared" si="105"/>
        <v>17</v>
      </c>
      <c r="D1025" s="6">
        <f t="shared" si="106"/>
        <v>3</v>
      </c>
      <c r="E1025" s="6">
        <f t="shared" si="107"/>
        <v>2026</v>
      </c>
      <c r="F1025" s="5" t="str">
        <f t="shared" si="108"/>
        <v>Clinic</v>
      </c>
      <c r="G1025" s="5" t="str">
        <f>'Cleaned Data'!C1025</f>
        <v>Clinic - Chronic Medication Collection</v>
      </c>
      <c r="H1025" s="5" t="str">
        <f t="shared" si="109"/>
        <v xml:space="preserve"> Chronic Medication Collection</v>
      </c>
      <c r="I1025" s="5" t="str">
        <f t="shared" si="110"/>
        <v>Sharpeville</v>
      </c>
      <c r="J1025" s="5" t="str">
        <f>'Cleaned Data'!D1025</f>
        <v>Sharpeville Clinic</v>
      </c>
      <c r="K1025" s="5" t="str">
        <f>'Cleaned Data'!E1025</f>
        <v>Thabo Van Der Merwe</v>
      </c>
      <c r="L1025" s="6">
        <f>'Cleaned Data'!F1025</f>
        <v>5810000000000</v>
      </c>
      <c r="M1025" s="4" t="str">
        <f>'Cleaned Data'!G1025</f>
        <v>None</v>
      </c>
      <c r="N1025" s="5" t="str">
        <f>'Cleaned Data'!H1025</f>
        <v>Female</v>
      </c>
      <c r="O1025" s="8" t="str">
        <f>'Cleaned Data'!I1025</f>
        <v>None</v>
      </c>
      <c r="P1025" s="5" t="str">
        <f>'Cleaned Data'!J1025</f>
        <v>Ward 7</v>
      </c>
      <c r="Q1025" s="5" t="str">
        <f t="shared" si="111"/>
        <v>Formal Settlement</v>
      </c>
      <c r="R1025" s="5" t="str">
        <f>'Cleaned Data'!K1025</f>
        <v>None</v>
      </c>
      <c r="S1025" s="5" t="str">
        <f>'Cleaned Data'!L1025</f>
        <v>Rejected</v>
      </c>
      <c r="T1025" s="5" t="str">
        <f>'Cleaned Data'!M1025</f>
        <v>None</v>
      </c>
      <c r="U1025" s="5" t="str">
        <f>'Cleaned Data'!N1025</f>
        <v>Q031</v>
      </c>
      <c r="V1025" s="5" t="str">
        <f>'Cleaned Data'!O1025</f>
        <v>Chris Coetzee</v>
      </c>
      <c r="W1025" s="4" t="str">
        <f>'Cleaned Data'!P1025</f>
        <v>None</v>
      </c>
      <c r="X1025" s="5" t="str">
        <f>'Cleaned Data'!Q1025</f>
        <v>Incorrect ID Number Provided Initially, Corrected</v>
      </c>
    </row>
    <row r="1026" spans="1:24" x14ac:dyDescent="0.3">
      <c r="A1026" s="5" t="str">
        <f>'Cleaned Data'!A1026</f>
        <v>MUN-000333</v>
      </c>
      <c r="B1026" s="4">
        <f>'Cleaned Data'!B1026</f>
        <v>45988</v>
      </c>
      <c r="C1026" s="6">
        <f t="shared" si="105"/>
        <v>27</v>
      </c>
      <c r="D1026" s="6">
        <f t="shared" si="106"/>
        <v>11</v>
      </c>
      <c r="E1026" s="6">
        <f t="shared" si="107"/>
        <v>2025</v>
      </c>
      <c r="F1026" s="5" t="str">
        <f t="shared" si="108"/>
        <v>Municipal</v>
      </c>
      <c r="G1026" s="5" t="str">
        <f>'Cleaned Data'!C1026</f>
        <v>Municipal - Service Request</v>
      </c>
      <c r="H1026" s="5" t="str">
        <f t="shared" si="109"/>
        <v xml:space="preserve"> Service Request</v>
      </c>
      <c r="I1026" s="5" t="str">
        <f t="shared" si="110"/>
        <v>Evaton</v>
      </c>
      <c r="J1026" s="5" t="str">
        <f>'Cleaned Data'!D1026</f>
        <v>Evaton Sassa Office</v>
      </c>
      <c r="K1026" s="5" t="str">
        <f>'Cleaned Data'!E1026</f>
        <v>Zodwa Kruger</v>
      </c>
      <c r="L1026" s="6">
        <f>'Cleaned Data'!F1026</f>
        <v>6100000000000</v>
      </c>
      <c r="M1026" s="4">
        <f>'Cleaned Data'!G1026</f>
        <v>22395</v>
      </c>
      <c r="N1026" s="5" t="str">
        <f>'Cleaned Data'!H1026</f>
        <v>Female</v>
      </c>
      <c r="O1026" s="8" t="str">
        <f>'Cleaned Data'!I1026</f>
        <v>None</v>
      </c>
      <c r="P1026" s="5" t="str">
        <f>'Cleaned Data'!J1026</f>
        <v>Ward 10</v>
      </c>
      <c r="Q1026" s="5" t="str">
        <f t="shared" si="111"/>
        <v>Formal Settlement</v>
      </c>
      <c r="R1026" s="5" t="str">
        <f>'Cleaned Data'!K1026</f>
        <v>None</v>
      </c>
      <c r="S1026" s="5" t="str">
        <f>'Cleaned Data'!L1026</f>
        <v>Approved</v>
      </c>
      <c r="T1026" s="5" t="str">
        <f>'Cleaned Data'!M1026</f>
        <v>Pending</v>
      </c>
      <c r="U1026" s="5" t="str">
        <f>'Cleaned Data'!N1026</f>
        <v>Q214</v>
      </c>
      <c r="V1026" s="5" t="str">
        <f>'Cleaned Data'!O1026</f>
        <v>Deon Meyer</v>
      </c>
      <c r="W1026" s="4" t="str">
        <f>'Cleaned Data'!P1026</f>
        <v>None</v>
      </c>
      <c r="X1026" s="5" t="str">
        <f>'Cleaned Data'!Q1026</f>
        <v>Home Affairs System Down For Maintenance During Visit</v>
      </c>
    </row>
    <row r="1027" spans="1:24" x14ac:dyDescent="0.3">
      <c r="A1027" s="5" t="str">
        <f>'Cleaned Data'!A1027</f>
        <v>DHA-000032</v>
      </c>
      <c r="B1027" s="4">
        <f>'Cleaned Data'!B1027</f>
        <v>46021</v>
      </c>
      <c r="C1027" s="6">
        <f t="shared" ref="C1027:C1080" si="112">IF(B1027="None","None",DAY(B1027))</f>
        <v>30</v>
      </c>
      <c r="D1027" s="6">
        <f t="shared" ref="D1027:D1080" si="113">IF(B1027="None","None",MONTH(B1027))</f>
        <v>12</v>
      </c>
      <c r="E1027" s="6">
        <f t="shared" ref="E1027:E1080" si="114">IF(B1027="None","None",YEAR(B1027))</f>
        <v>2025</v>
      </c>
      <c r="F1027" s="5" t="str">
        <f t="shared" ref="F1027:F1080" si="115">IF(ISNUMBER(FIND("-",G1027))=TRUE,LEFT(G1027,FIND("-",G1027)-2),IF(ISNUMBER(FIND(" ",G1027))=TRUE,LEFT(G1027,FIND(" ",G1027)-1),IF(G1027="None","None")))</f>
        <v>Home Affairs</v>
      </c>
      <c r="G1027" s="5" t="str">
        <f>'Cleaned Data'!C1027</f>
        <v>Home Affairs - ID Application</v>
      </c>
      <c r="H1027" s="5" t="str">
        <f t="shared" ref="H1027:H1080" si="116">IF(G1027="None","None",RIGHT(G1027,LEN(G1027)-FIND("-",G1027,1)))</f>
        <v xml:space="preserve"> ID Application</v>
      </c>
      <c r="I1027" s="5" t="str">
        <f t="shared" ref="I1027:I1080" si="117">IF(J1027="None","None",TRIM(SUBSTITUTE(SUBSTITUTE(SUBSTITUTE(SUBSTITUTE(J1027,"Clinic","",1),"Home Affairs","",1),"Sassa Office","",1),"Municipal Office","",1)))</f>
        <v>Emfuleni</v>
      </c>
      <c r="J1027" s="5" t="str">
        <f>'Cleaned Data'!D1027</f>
        <v>Emfuleni Municipal Office</v>
      </c>
      <c r="K1027" s="5" t="str">
        <f>'Cleaned Data'!E1027</f>
        <v>Pieter Kruger</v>
      </c>
      <c r="L1027" s="6">
        <f>'Cleaned Data'!F1027</f>
        <v>7200000000000</v>
      </c>
      <c r="M1027" s="4">
        <f>'Cleaned Data'!G1027</f>
        <v>26607</v>
      </c>
      <c r="N1027" s="5" t="str">
        <f>'Cleaned Data'!H1027</f>
        <v>Male</v>
      </c>
      <c r="O1027" s="8" t="str">
        <f>'Cleaned Data'!I1027</f>
        <v>079 862 2160</v>
      </c>
      <c r="P1027" s="5" t="str">
        <f>'Cleaned Data'!J1027</f>
        <v>Ward 20</v>
      </c>
      <c r="Q1027" s="5" t="str">
        <f t="shared" ref="Q1027:Q1080" si="118">IF(ISNUMBER(FIND("Informal Settlement",P1027,1)),"Informal Settlement","Formal Settlement")</f>
        <v>Formal Settlement</v>
      </c>
      <c r="R1027" s="5" t="str">
        <f>'Cleaned Data'!K1027</f>
        <v>None</v>
      </c>
      <c r="S1027" s="5" t="str">
        <f>'Cleaned Data'!L1027</f>
        <v>Incomplete - Missing ID Copy</v>
      </c>
      <c r="T1027" s="5" t="str">
        <f>'Cleaned Data'!M1027</f>
        <v>Resolved</v>
      </c>
      <c r="U1027" s="5" t="str">
        <f>'Cleaned Data'!N1027</f>
        <v>None</v>
      </c>
      <c r="V1027" s="5" t="str">
        <f>'Cleaned Data'!O1027</f>
        <v>Andries Radebe</v>
      </c>
      <c r="W1027" s="4">
        <f>'Cleaned Data'!P1027</f>
        <v>46028</v>
      </c>
      <c r="X1027" s="5" t="str">
        <f>'Cleaned Data'!Q1027</f>
        <v>Duplicate Application Found On System - Flagged</v>
      </c>
    </row>
    <row r="1028" spans="1:24" x14ac:dyDescent="0.3">
      <c r="A1028" s="5" t="str">
        <f>'Cleaned Data'!A1028</f>
        <v>MUN-000745</v>
      </c>
      <c r="B1028" s="4" t="str">
        <f>'Cleaned Data'!B1028</f>
        <v>None</v>
      </c>
      <c r="C1028" s="6" t="str">
        <f t="shared" si="112"/>
        <v>None</v>
      </c>
      <c r="D1028" s="6" t="str">
        <f t="shared" si="113"/>
        <v>None</v>
      </c>
      <c r="E1028" s="6" t="str">
        <f t="shared" si="114"/>
        <v>None</v>
      </c>
      <c r="F1028" s="5" t="str">
        <f t="shared" si="115"/>
        <v>Municipal</v>
      </c>
      <c r="G1028" s="5" t="str">
        <f>'Cleaned Data'!C1028</f>
        <v>Municipal - Service Request</v>
      </c>
      <c r="H1028" s="5" t="str">
        <f t="shared" si="116"/>
        <v xml:space="preserve"> Service Request</v>
      </c>
      <c r="I1028" s="5" t="str">
        <f t="shared" si="117"/>
        <v>Vereeniging</v>
      </c>
      <c r="J1028" s="5" t="str">
        <f>'Cleaned Data'!D1028</f>
        <v>Vereeniging Home Affairs</v>
      </c>
      <c r="K1028" s="5" t="str">
        <f>'Cleaned Data'!E1028</f>
        <v>None</v>
      </c>
      <c r="L1028" s="6" t="str">
        <f>'Cleaned Data'!F1028</f>
        <v>None</v>
      </c>
      <c r="M1028" s="4">
        <f>'Cleaned Data'!G1028</f>
        <v>34941</v>
      </c>
      <c r="N1028" s="5" t="str">
        <f>'Cleaned Data'!H1028</f>
        <v>Male</v>
      </c>
      <c r="O1028" s="8" t="str">
        <f>'Cleaned Data'!I1028</f>
        <v>081 607 2372</v>
      </c>
      <c r="P1028" s="5" t="str">
        <f>'Cleaned Data'!J1028</f>
        <v>Ward 1</v>
      </c>
      <c r="Q1028" s="5" t="str">
        <f t="shared" si="118"/>
        <v>Formal Settlement</v>
      </c>
      <c r="R1028" s="5" t="str">
        <f>'Cleaned Data'!K1028</f>
        <v>None</v>
      </c>
      <c r="S1028" s="5" t="str">
        <f>'Cleaned Data'!L1028</f>
        <v>Approved</v>
      </c>
      <c r="T1028" s="5" t="str">
        <f>'Cleaned Data'!M1028</f>
        <v>Re-opened</v>
      </c>
      <c r="U1028" s="5" t="str">
        <f>'Cleaned Data'!N1028</f>
        <v>Q127</v>
      </c>
      <c r="V1028" s="5" t="str">
        <f>'Cleaned Data'!O1028</f>
        <v>None</v>
      </c>
      <c r="W1028" s="4" t="str">
        <f>'Cleaned Data'!P1028</f>
        <v>None</v>
      </c>
      <c r="X1028" s="5" t="str">
        <f>'Cleaned Data'!Q1028</f>
        <v>Incorrect ID Number Provided Initially, Corrected</v>
      </c>
    </row>
    <row r="1029" spans="1:24" x14ac:dyDescent="0.3">
      <c r="A1029" s="5" t="str">
        <f>'Cleaned Data'!A1029</f>
        <v>DHA-000375</v>
      </c>
      <c r="B1029" s="4">
        <f>'Cleaned Data'!B1029</f>
        <v>46209</v>
      </c>
      <c r="C1029" s="6">
        <f t="shared" si="112"/>
        <v>6</v>
      </c>
      <c r="D1029" s="6">
        <f t="shared" si="113"/>
        <v>7</v>
      </c>
      <c r="E1029" s="6">
        <f t="shared" si="114"/>
        <v>2026</v>
      </c>
      <c r="F1029" s="5" t="str">
        <f t="shared" si="115"/>
        <v>Home Affairs</v>
      </c>
      <c r="G1029" s="5" t="str">
        <f>'Cleaned Data'!C1029</f>
        <v>Home Affairs - Death Certificate</v>
      </c>
      <c r="H1029" s="5" t="str">
        <f t="shared" si="116"/>
        <v xml:space="preserve"> Death Certificate</v>
      </c>
      <c r="I1029" s="5" t="str">
        <f t="shared" si="117"/>
        <v>Evaton</v>
      </c>
      <c r="J1029" s="5" t="str">
        <f>'Cleaned Data'!D1029</f>
        <v>Evaton Sassa Office</v>
      </c>
      <c r="K1029" s="5" t="str">
        <f>'Cleaned Data'!E1029</f>
        <v>Grace Kruger</v>
      </c>
      <c r="L1029" s="6">
        <f>'Cleaned Data'!F1029</f>
        <v>9110000000000</v>
      </c>
      <c r="M1029" s="4" t="str">
        <f>'Cleaned Data'!G1029</f>
        <v>None</v>
      </c>
      <c r="N1029" s="5" t="str">
        <f>'Cleaned Data'!H1029</f>
        <v>Male</v>
      </c>
      <c r="O1029" s="8" t="str">
        <f>'Cleaned Data'!I1029</f>
        <v>073 403 8283</v>
      </c>
      <c r="P1029" s="5" t="str">
        <f>'Cleaned Data'!J1029</f>
        <v>Ward 9</v>
      </c>
      <c r="Q1029" s="5" t="str">
        <f t="shared" si="118"/>
        <v>Formal Settlement</v>
      </c>
      <c r="R1029" s="5" t="str">
        <f>'Cleaned Data'!K1029</f>
        <v>None</v>
      </c>
      <c r="S1029" s="5" t="str">
        <f>'Cleaned Data'!L1029</f>
        <v>Complete</v>
      </c>
      <c r="T1029" s="5" t="str">
        <f>'Cleaned Data'!M1029</f>
        <v>None</v>
      </c>
      <c r="U1029" s="5" t="str">
        <f>'Cleaned Data'!N1029</f>
        <v>Q065</v>
      </c>
      <c r="V1029" s="5" t="str">
        <f>'Cleaned Data'!O1029</f>
        <v>Werner Khumalo</v>
      </c>
      <c r="W1029" s="4" t="str">
        <f>'Cleaned Data'!P1029</f>
        <v>None</v>
      </c>
      <c r="X1029" s="5" t="str">
        <f>'Cleaned Data'!Q1029</f>
        <v>Home Affairs System Down For Maintenance During Visit</v>
      </c>
    </row>
    <row r="1030" spans="1:24" x14ac:dyDescent="0.3">
      <c r="A1030" s="5" t="str">
        <f>'Cleaned Data'!A1030</f>
        <v>MUN-000409</v>
      </c>
      <c r="B1030" s="4">
        <f>'Cleaned Data'!B1030</f>
        <v>46174</v>
      </c>
      <c r="C1030" s="6">
        <f t="shared" si="112"/>
        <v>1</v>
      </c>
      <c r="D1030" s="6">
        <f t="shared" si="113"/>
        <v>6</v>
      </c>
      <c r="E1030" s="6">
        <f t="shared" si="114"/>
        <v>2026</v>
      </c>
      <c r="F1030" s="5" t="str">
        <f t="shared" si="115"/>
        <v>Municipal</v>
      </c>
      <c r="G1030" s="5" t="str">
        <f>'Cleaned Data'!C1030</f>
        <v>Municipal - Account Query</v>
      </c>
      <c r="H1030" s="5" t="str">
        <f t="shared" si="116"/>
        <v xml:space="preserve"> Account Query</v>
      </c>
      <c r="I1030" s="5" t="str">
        <f t="shared" si="117"/>
        <v>Vereeniging</v>
      </c>
      <c r="J1030" s="5" t="str">
        <f>'Cleaned Data'!D1030</f>
        <v>Vereeniging Home Affairs</v>
      </c>
      <c r="K1030" s="5" t="str">
        <f>'Cleaned Data'!E1030</f>
        <v>Sizwe Molefe</v>
      </c>
      <c r="L1030" s="6">
        <f>'Cleaned Data'!F1030</f>
        <v>9300000000000</v>
      </c>
      <c r="M1030" s="4">
        <f>'Cleaned Data'!G1030</f>
        <v>33970</v>
      </c>
      <c r="N1030" s="5" t="str">
        <f>'Cleaned Data'!H1030</f>
        <v>Female</v>
      </c>
      <c r="O1030" s="8" t="str">
        <f>'Cleaned Data'!I1030</f>
        <v>082 900 1721</v>
      </c>
      <c r="P1030" s="5" t="str">
        <f>'Cleaned Data'!J1030</f>
        <v>Ward 2</v>
      </c>
      <c r="Q1030" s="5" t="str">
        <f t="shared" si="118"/>
        <v>Formal Settlement</v>
      </c>
      <c r="R1030" s="5" t="str">
        <f>'Cleaned Data'!K1030</f>
        <v>None</v>
      </c>
      <c r="S1030" s="5" t="str">
        <f>'Cleaned Data'!L1030</f>
        <v>Incomplete - Missing ID Copy</v>
      </c>
      <c r="T1030" s="5" t="str">
        <f>'Cleaned Data'!M1030</f>
        <v>Captured</v>
      </c>
      <c r="U1030" s="5" t="str">
        <f>'Cleaned Data'!N1030</f>
        <v>Q138</v>
      </c>
      <c r="V1030" s="5" t="str">
        <f>'Cleaned Data'!O1030</f>
        <v>None</v>
      </c>
      <c r="W1030" s="4">
        <f>'Cleaned Data'!P1030</f>
        <v>46200</v>
      </c>
      <c r="X1030" s="5" t="str">
        <f>'Cleaned Data'!Q1030</f>
        <v>Interpreter Required - Assisted In Sesotho</v>
      </c>
    </row>
    <row r="1031" spans="1:24" x14ac:dyDescent="0.3">
      <c r="A1031" s="5" t="str">
        <f>'Cleaned Data'!A1031</f>
        <v>CLN-000686</v>
      </c>
      <c r="B1031" s="4">
        <f>'Cleaned Data'!B1031</f>
        <v>45989</v>
      </c>
      <c r="C1031" s="6">
        <f t="shared" si="112"/>
        <v>28</v>
      </c>
      <c r="D1031" s="6">
        <f t="shared" si="113"/>
        <v>11</v>
      </c>
      <c r="E1031" s="6">
        <f t="shared" si="114"/>
        <v>2025</v>
      </c>
      <c r="F1031" s="5" t="str">
        <f t="shared" si="115"/>
        <v>Clinic</v>
      </c>
      <c r="G1031" s="5" t="str">
        <f>'Cleaned Data'!C1031</f>
        <v>Clinic - General Consultation</v>
      </c>
      <c r="H1031" s="5" t="str">
        <f t="shared" si="116"/>
        <v xml:space="preserve"> General Consultation</v>
      </c>
      <c r="I1031" s="5" t="str">
        <f t="shared" si="117"/>
        <v>Sharpeville</v>
      </c>
      <c r="J1031" s="5" t="str">
        <f>'Cleaned Data'!D1031</f>
        <v>Sharpeville Clinic</v>
      </c>
      <c r="K1031" s="5" t="str">
        <f>'Cleaned Data'!E1031</f>
        <v>Willem Van Der Merwe</v>
      </c>
      <c r="L1031" s="6">
        <f>'Cleaned Data'!F1031</f>
        <v>8610000000000</v>
      </c>
      <c r="M1031" s="4">
        <f>'Cleaned Data'!G1031</f>
        <v>31584</v>
      </c>
      <c r="N1031" s="5" t="str">
        <f>'Cleaned Data'!H1031</f>
        <v>None</v>
      </c>
      <c r="O1031" s="8" t="str">
        <f>'Cleaned Data'!I1031</f>
        <v>073 549 5025</v>
      </c>
      <c r="P1031" s="5" t="str">
        <f>'Cleaned Data'!J1031</f>
        <v>Ward 3 (Informal Settlement)</v>
      </c>
      <c r="Q1031" s="5" t="str">
        <f t="shared" si="118"/>
        <v>Informal Settlement</v>
      </c>
      <c r="R1031" s="5" t="str">
        <f>'Cleaned Data'!K1031</f>
        <v>None</v>
      </c>
      <c r="S1031" s="5" t="str">
        <f>'Cleaned Data'!L1031</f>
        <v>Approved</v>
      </c>
      <c r="T1031" s="5" t="str">
        <f>'Cleaned Data'!M1031</f>
        <v>Captured</v>
      </c>
      <c r="U1031" s="5" t="str">
        <f>'Cleaned Data'!N1031</f>
        <v>Q080</v>
      </c>
      <c r="V1031" s="5" t="str">
        <f>'Cleaned Data'!O1031</f>
        <v>Zanele Coetzee</v>
      </c>
      <c r="W1031" s="4" t="str">
        <f>'Cleaned Data'!P1031</f>
        <v>None</v>
      </c>
      <c r="X1031" s="5" t="str">
        <f>'Cleaned Data'!Q1031</f>
        <v>Interpreter Required - Assisted In Sesotho</v>
      </c>
    </row>
    <row r="1032" spans="1:24" x14ac:dyDescent="0.3">
      <c r="A1032" s="5" t="str">
        <f>'Cleaned Data'!A1032</f>
        <v>DHA-000419</v>
      </c>
      <c r="B1032" s="4">
        <f>'Cleaned Data'!B1032</f>
        <v>46019</v>
      </c>
      <c r="C1032" s="6">
        <f t="shared" si="112"/>
        <v>28</v>
      </c>
      <c r="D1032" s="6">
        <f t="shared" si="113"/>
        <v>12</v>
      </c>
      <c r="E1032" s="6">
        <f t="shared" si="114"/>
        <v>2025</v>
      </c>
      <c r="F1032" s="5" t="str">
        <f t="shared" si="115"/>
        <v>Home Affairs</v>
      </c>
      <c r="G1032" s="5" t="str">
        <f>'Cleaned Data'!C1032</f>
        <v>Home Affairs - ID Application</v>
      </c>
      <c r="H1032" s="5" t="str">
        <f t="shared" si="116"/>
        <v xml:space="preserve"> ID Application</v>
      </c>
      <c r="I1032" s="5" t="str">
        <f t="shared" si="117"/>
        <v>Boipatong</v>
      </c>
      <c r="J1032" s="5" t="str">
        <f>'Cleaned Data'!D1032</f>
        <v>Boipatong Clinic</v>
      </c>
      <c r="K1032" s="5" t="str">
        <f>'Cleaned Data'!E1032</f>
        <v>Tumelo Van Der Merwe</v>
      </c>
      <c r="L1032" s="6">
        <f>'Cleaned Data'!F1032</f>
        <v>5275697183</v>
      </c>
      <c r="M1032" s="4">
        <f>'Cleaned Data'!G1032</f>
        <v>36673</v>
      </c>
      <c r="N1032" s="5" t="str">
        <f>'Cleaned Data'!H1032</f>
        <v>Male</v>
      </c>
      <c r="O1032" s="8" t="str">
        <f>'Cleaned Data'!I1032</f>
        <v>066 524 8619</v>
      </c>
      <c r="P1032" s="5" t="str">
        <f>'Cleaned Data'!J1032</f>
        <v>Ward 2</v>
      </c>
      <c r="Q1032" s="5" t="str">
        <f t="shared" si="118"/>
        <v>Formal Settlement</v>
      </c>
      <c r="R1032" s="5" t="str">
        <f>'Cleaned Data'!K1032</f>
        <v>Disability Grant</v>
      </c>
      <c r="S1032" s="5" t="str">
        <f>'Cleaned Data'!L1032</f>
        <v>None</v>
      </c>
      <c r="T1032" s="5" t="str">
        <f>'Cleaned Data'!M1032</f>
        <v>None</v>
      </c>
      <c r="U1032" s="5" t="str">
        <f>'Cleaned Data'!N1032</f>
        <v>Q205</v>
      </c>
      <c r="V1032" s="5" t="str">
        <f>'Cleaned Data'!O1032</f>
        <v>None</v>
      </c>
      <c r="W1032" s="4" t="str">
        <f>'Cleaned Data'!P1032</f>
        <v>None</v>
      </c>
      <c r="X1032" s="5" t="str">
        <f>'Cleaned Data'!Q1032</f>
        <v>None</v>
      </c>
    </row>
    <row r="1033" spans="1:24" x14ac:dyDescent="0.3">
      <c r="A1033" s="5" t="str">
        <f>'Cleaned Data'!A1033</f>
        <v>SASSA-000145</v>
      </c>
      <c r="B1033" s="4">
        <f>'Cleaned Data'!B1033</f>
        <v>46100</v>
      </c>
      <c r="C1033" s="6">
        <f t="shared" si="112"/>
        <v>19</v>
      </c>
      <c r="D1033" s="6">
        <f t="shared" si="113"/>
        <v>3</v>
      </c>
      <c r="E1033" s="6">
        <f t="shared" si="114"/>
        <v>2026</v>
      </c>
      <c r="F1033" s="5" t="str">
        <f t="shared" si="115"/>
        <v>SASSA</v>
      </c>
      <c r="G1033" s="5" t="str">
        <f>'Cleaned Data'!C1033</f>
        <v>SASSA - Grant Application</v>
      </c>
      <c r="H1033" s="5" t="str">
        <f t="shared" si="116"/>
        <v xml:space="preserve"> Grant Application</v>
      </c>
      <c r="I1033" s="5" t="str">
        <f t="shared" si="117"/>
        <v>Sebokeng</v>
      </c>
      <c r="J1033" s="5" t="str">
        <f>'Cleaned Data'!D1033</f>
        <v>Sebokeng Sassa Office</v>
      </c>
      <c r="K1033" s="5" t="str">
        <f>'Cleaned Data'!E1033</f>
        <v>Bongani Steyn</v>
      </c>
      <c r="L1033" s="6">
        <f>'Cleaned Data'!F1033</f>
        <v>7910000000000</v>
      </c>
      <c r="M1033" s="4">
        <f>'Cleaned Data'!G1033</f>
        <v>29056</v>
      </c>
      <c r="N1033" s="5" t="str">
        <f>'Cleaned Data'!H1033</f>
        <v>Female</v>
      </c>
      <c r="O1033" s="8" t="str">
        <f>'Cleaned Data'!I1033</f>
        <v>073 984 1905</v>
      </c>
      <c r="P1033" s="5" t="str">
        <f>'Cleaned Data'!J1033</f>
        <v>Ward 24</v>
      </c>
      <c r="Q1033" s="5" t="str">
        <f t="shared" si="118"/>
        <v>Formal Settlement</v>
      </c>
      <c r="R1033" s="5" t="str">
        <f>'Cleaned Data'!K1033</f>
        <v>Social Relief of Distress (SRD)</v>
      </c>
      <c r="S1033" s="5" t="str">
        <f>'Cleaned Data'!L1033</f>
        <v>Under Review</v>
      </c>
      <c r="T1033" s="5" t="str">
        <f>'Cleaned Data'!M1033</f>
        <v>Captured</v>
      </c>
      <c r="U1033" s="5" t="str">
        <f>'Cleaned Data'!N1033</f>
        <v>Q242</v>
      </c>
      <c r="V1033" s="5" t="str">
        <f>'Cleaned Data'!O1033</f>
        <v>Palesa Nel</v>
      </c>
      <c r="W1033" s="4" t="str">
        <f>'Cleaned Data'!P1033</f>
        <v>None</v>
      </c>
      <c r="X1033" s="5" t="str">
        <f>'Cleaned Data'!Q1033</f>
        <v>Urgent Case - Fast-Tracked Per Supervisor Approval</v>
      </c>
    </row>
    <row r="1034" spans="1:24" x14ac:dyDescent="0.3">
      <c r="A1034" s="5" t="str">
        <f>'Cleaned Data'!A1034</f>
        <v>CLN-000266</v>
      </c>
      <c r="B1034" s="4">
        <f>'Cleaned Data'!B1034</f>
        <v>46067</v>
      </c>
      <c r="C1034" s="6">
        <f t="shared" si="112"/>
        <v>14</v>
      </c>
      <c r="D1034" s="6">
        <f t="shared" si="113"/>
        <v>2</v>
      </c>
      <c r="E1034" s="6">
        <f t="shared" si="114"/>
        <v>2026</v>
      </c>
      <c r="F1034" s="5" t="str">
        <f t="shared" si="115"/>
        <v>Clinic</v>
      </c>
      <c r="G1034" s="5" t="str">
        <f>'Cleaned Data'!C1034</f>
        <v>Clinic - Immunisation</v>
      </c>
      <c r="H1034" s="5" t="str">
        <f t="shared" si="116"/>
        <v xml:space="preserve"> Immunisation</v>
      </c>
      <c r="I1034" s="5" t="str">
        <f t="shared" si="117"/>
        <v>Vanderbijlpark</v>
      </c>
      <c r="J1034" s="5" t="str">
        <f>'Cleaned Data'!D1034</f>
        <v>Vanderbijlpark Home Affairs</v>
      </c>
      <c r="K1034" s="5" t="str">
        <f>'Cleaned Data'!E1034</f>
        <v>Anna Pretorius</v>
      </c>
      <c r="L1034" s="6">
        <f>'Cleaned Data'!F1034</f>
        <v>2410000000000</v>
      </c>
      <c r="M1034" s="4">
        <f>'Cleaned Data'!G1034</f>
        <v>45656</v>
      </c>
      <c r="N1034" s="5" t="str">
        <f>'Cleaned Data'!H1034</f>
        <v>Female</v>
      </c>
      <c r="O1034" s="8" t="str">
        <f>'Cleaned Data'!I1034</f>
        <v>067 784 0894</v>
      </c>
      <c r="P1034" s="5" t="str">
        <f>'Cleaned Data'!J1034</f>
        <v>Ward 4</v>
      </c>
      <c r="Q1034" s="5" t="str">
        <f t="shared" si="118"/>
        <v>Formal Settlement</v>
      </c>
      <c r="R1034" s="5" t="str">
        <f>'Cleaned Data'!K1034</f>
        <v>None</v>
      </c>
      <c r="S1034" s="5" t="str">
        <f>'Cleaned Data'!L1034</f>
        <v>None</v>
      </c>
      <c r="T1034" s="5" t="str">
        <f>'Cleaned Data'!M1034</f>
        <v>Captured</v>
      </c>
      <c r="U1034" s="5" t="str">
        <f>'Cleaned Data'!N1034</f>
        <v>Q232</v>
      </c>
      <c r="V1034" s="5" t="str">
        <f>'Cleaned Data'!O1034</f>
        <v>Chris Mahlangu</v>
      </c>
      <c r="W1034" s="4" t="str">
        <f>'Cleaned Data'!P1034</f>
        <v>None</v>
      </c>
      <c r="X1034" s="5" t="str">
        <f>'Cleaned Data'!Q1034</f>
        <v>Biometric Capture Failed, Rescheduled</v>
      </c>
    </row>
    <row r="1035" spans="1:24" x14ac:dyDescent="0.3">
      <c r="A1035" s="5" t="str">
        <f>'Cleaned Data'!A1035</f>
        <v>CLN-000987</v>
      </c>
      <c r="B1035" s="4">
        <f>'Cleaned Data'!B1035</f>
        <v>46266</v>
      </c>
      <c r="C1035" s="6">
        <f t="shared" si="112"/>
        <v>1</v>
      </c>
      <c r="D1035" s="6">
        <f t="shared" si="113"/>
        <v>9</v>
      </c>
      <c r="E1035" s="6">
        <f t="shared" si="114"/>
        <v>2026</v>
      </c>
      <c r="F1035" s="5" t="str">
        <f t="shared" si="115"/>
        <v>Clinic</v>
      </c>
      <c r="G1035" s="5" t="str">
        <f>'Cleaned Data'!C1035</f>
        <v>Clinic - General Consultation</v>
      </c>
      <c r="H1035" s="5" t="str">
        <f t="shared" si="116"/>
        <v xml:space="preserve"> General Consultation</v>
      </c>
      <c r="I1035" s="5" t="str">
        <f t="shared" si="117"/>
        <v>Vanderbijlpark</v>
      </c>
      <c r="J1035" s="5" t="str">
        <f>'Cleaned Data'!D1035</f>
        <v>Vanderbijlpark Home Affairs</v>
      </c>
      <c r="K1035" s="5" t="str">
        <f>'Cleaned Data'!E1035</f>
        <v>Mandla Fourie</v>
      </c>
      <c r="L1035" s="6" t="str">
        <f>'Cleaned Data'!F1035</f>
        <v>None</v>
      </c>
      <c r="M1035" s="4">
        <f>'Cleaned Data'!G1035</f>
        <v>23262</v>
      </c>
      <c r="N1035" s="5" t="str">
        <f>'Cleaned Data'!H1035</f>
        <v>Female</v>
      </c>
      <c r="O1035" s="8" t="str">
        <f>'Cleaned Data'!I1035</f>
        <v>071 139 1230</v>
      </c>
      <c r="P1035" s="5" t="str">
        <f>'Cleaned Data'!J1035</f>
        <v>Ward 2</v>
      </c>
      <c r="Q1035" s="5" t="str">
        <f t="shared" si="118"/>
        <v>Formal Settlement</v>
      </c>
      <c r="R1035" s="5" t="str">
        <f>'Cleaned Data'!K1035</f>
        <v>None</v>
      </c>
      <c r="S1035" s="5" t="str">
        <f>'Cleaned Data'!L1035</f>
        <v>Approved</v>
      </c>
      <c r="T1035" s="5" t="str">
        <f>'Cleaned Data'!M1035</f>
        <v>Pending</v>
      </c>
      <c r="U1035" s="5" t="str">
        <f>'Cleaned Data'!N1035</f>
        <v>Q195</v>
      </c>
      <c r="V1035" s="5" t="str">
        <f>'Cleaned Data'!O1035</f>
        <v>Refilwe Coetzee</v>
      </c>
      <c r="W1035" s="4" t="str">
        <f>'Cleaned Data'!P1035</f>
        <v>None</v>
      </c>
      <c r="X1035" s="5" t="str">
        <f>'Cleaned Data'!Q1035</f>
        <v>Elderly Applicant Assisted Due To Mobility Issues</v>
      </c>
    </row>
    <row r="1036" spans="1:24" x14ac:dyDescent="0.3">
      <c r="A1036" s="5" t="str">
        <f>'Cleaned Data'!A1036</f>
        <v>DHA-000015</v>
      </c>
      <c r="B1036" s="4">
        <f>'Cleaned Data'!B1036</f>
        <v>46176</v>
      </c>
      <c r="C1036" s="6">
        <f t="shared" si="112"/>
        <v>3</v>
      </c>
      <c r="D1036" s="6">
        <f t="shared" si="113"/>
        <v>6</v>
      </c>
      <c r="E1036" s="6">
        <f t="shared" si="114"/>
        <v>2026</v>
      </c>
      <c r="F1036" s="5" t="str">
        <f t="shared" si="115"/>
        <v>Home Affairs</v>
      </c>
      <c r="G1036" s="5" t="str">
        <f>'Cleaned Data'!C1036</f>
        <v>Home Affairs - Passport Application</v>
      </c>
      <c r="H1036" s="5" t="str">
        <f t="shared" si="116"/>
        <v xml:space="preserve"> Passport Application</v>
      </c>
      <c r="I1036" s="5" t="str">
        <f t="shared" si="117"/>
        <v>Boipatong</v>
      </c>
      <c r="J1036" s="5" t="str">
        <f>'Cleaned Data'!D1036</f>
        <v>Boipatong Clinic</v>
      </c>
      <c r="K1036" s="5" t="str">
        <f>'Cleaned Data'!E1036</f>
        <v>Johannes Sithole</v>
      </c>
      <c r="L1036" s="6">
        <f>'Cleaned Data'!F1036</f>
        <v>9510000000000</v>
      </c>
      <c r="M1036" s="4">
        <f>'Cleaned Data'!G1036</f>
        <v>34911</v>
      </c>
      <c r="N1036" s="5" t="str">
        <f>'Cleaned Data'!H1036</f>
        <v>Male</v>
      </c>
      <c r="O1036" s="8" t="str">
        <f>'Cleaned Data'!I1036</f>
        <v>077 768 2678</v>
      </c>
      <c r="P1036" s="5" t="str">
        <f>'Cleaned Data'!J1036</f>
        <v>Ward 16</v>
      </c>
      <c r="Q1036" s="5" t="str">
        <f t="shared" si="118"/>
        <v>Formal Settlement</v>
      </c>
      <c r="R1036" s="5" t="str">
        <f>'Cleaned Data'!K1036</f>
        <v>None</v>
      </c>
      <c r="S1036" s="5" t="str">
        <f>'Cleaned Data'!L1036</f>
        <v>Awaiting Home Affairs Confirmation</v>
      </c>
      <c r="T1036" s="5" t="str">
        <f>'Cleaned Data'!M1036</f>
        <v>Resolved</v>
      </c>
      <c r="U1036" s="5" t="str">
        <f>'Cleaned Data'!N1036</f>
        <v>None</v>
      </c>
      <c r="V1036" s="5" t="str">
        <f>'Cleaned Data'!O1036</f>
        <v>Chris Mahlangu</v>
      </c>
      <c r="W1036" s="4">
        <f>'Cleaned Data'!P1036</f>
        <v>46060</v>
      </c>
      <c r="X1036" s="5" t="str">
        <f>'Cleaned Data'!Q1036</f>
        <v>Interpreter Required - Assisted In Sesotho</v>
      </c>
    </row>
    <row r="1037" spans="1:24" x14ac:dyDescent="0.3">
      <c r="A1037" s="5" t="str">
        <f>'Cleaned Data'!A1037</f>
        <v>CLN-000529</v>
      </c>
      <c r="B1037" s="4">
        <f>'Cleaned Data'!B1037</f>
        <v>46158</v>
      </c>
      <c r="C1037" s="6">
        <f t="shared" si="112"/>
        <v>16</v>
      </c>
      <c r="D1037" s="6">
        <f t="shared" si="113"/>
        <v>5</v>
      </c>
      <c r="E1037" s="6">
        <f t="shared" si="114"/>
        <v>2026</v>
      </c>
      <c r="F1037" s="5" t="str">
        <f t="shared" si="115"/>
        <v>Clinic</v>
      </c>
      <c r="G1037" s="5" t="str">
        <f>'Cleaned Data'!C1037</f>
        <v>Clinic - Chronic Medication Collection</v>
      </c>
      <c r="H1037" s="5" t="str">
        <f t="shared" si="116"/>
        <v xml:space="preserve"> Chronic Medication Collection</v>
      </c>
      <c r="I1037" s="5" t="str">
        <f t="shared" si="117"/>
        <v>Vereeniging</v>
      </c>
      <c r="J1037" s="5" t="str">
        <f>'Cleaned Data'!D1037</f>
        <v>Vereeniging Home Affairs</v>
      </c>
      <c r="K1037" s="5" t="str">
        <f>'Cleaned Data'!E1037</f>
        <v>Nomvula Steyn</v>
      </c>
      <c r="L1037" s="6">
        <f>'Cleaned Data'!F1037</f>
        <v>7610000000000</v>
      </c>
      <c r="M1037" s="4">
        <f>'Cleaned Data'!G1037</f>
        <v>28112</v>
      </c>
      <c r="N1037" s="5" t="str">
        <f>'Cleaned Data'!H1037</f>
        <v>Male</v>
      </c>
      <c r="O1037" s="8" t="str">
        <f>'Cleaned Data'!I1037</f>
        <v>083 432 7456</v>
      </c>
      <c r="P1037" s="5" t="str">
        <f>'Cleaned Data'!J1037</f>
        <v>Ward 6</v>
      </c>
      <c r="Q1037" s="5" t="str">
        <f t="shared" si="118"/>
        <v>Formal Settlement</v>
      </c>
      <c r="R1037" s="5" t="str">
        <f>'Cleaned Data'!K1037</f>
        <v>None</v>
      </c>
      <c r="S1037" s="5" t="str">
        <f>'Cleaned Data'!L1037</f>
        <v>None</v>
      </c>
      <c r="T1037" s="5" t="str">
        <f>'Cleaned Data'!M1037</f>
        <v>Captured</v>
      </c>
      <c r="U1037" s="5" t="str">
        <f>'Cleaned Data'!N1037</f>
        <v>Q005</v>
      </c>
      <c r="V1037" s="5" t="str">
        <f>'Cleaned Data'!O1037</f>
        <v>Chris Khumalo</v>
      </c>
      <c r="W1037" s="4" t="str">
        <f>'Cleaned Data'!P1037</f>
        <v>None</v>
      </c>
      <c r="X1037" s="5" t="str">
        <f>'Cleaned Data'!Q1037</f>
        <v>System Offline - Captured Manually, Will Upload Later</v>
      </c>
    </row>
    <row r="1038" spans="1:24" x14ac:dyDescent="0.3">
      <c r="A1038" s="5" t="str">
        <f>'Cleaned Data'!A1038</f>
        <v>DHA-000392</v>
      </c>
      <c r="B1038" s="4">
        <f>'Cleaned Data'!B1038</f>
        <v>46203</v>
      </c>
      <c r="C1038" s="6">
        <f t="shared" si="112"/>
        <v>30</v>
      </c>
      <c r="D1038" s="6">
        <f t="shared" si="113"/>
        <v>6</v>
      </c>
      <c r="E1038" s="6">
        <f t="shared" si="114"/>
        <v>2026</v>
      </c>
      <c r="F1038" s="5" t="str">
        <f t="shared" si="115"/>
        <v>Home Affairs</v>
      </c>
      <c r="G1038" s="5" t="str">
        <f>'Cleaned Data'!C1038</f>
        <v>Home Affairs - ID Application</v>
      </c>
      <c r="H1038" s="5" t="str">
        <f t="shared" si="116"/>
        <v xml:space="preserve"> ID Application</v>
      </c>
      <c r="I1038" s="5" t="str">
        <f t="shared" si="117"/>
        <v>Emfuleni</v>
      </c>
      <c r="J1038" s="5" t="str">
        <f>'Cleaned Data'!D1038</f>
        <v>Emfuleni Municipal Office</v>
      </c>
      <c r="K1038" s="5" t="str">
        <f>'Cleaned Data'!E1038</f>
        <v>Sizwe Steyn</v>
      </c>
      <c r="L1038" s="6" t="str">
        <f>'Cleaned Data'!F1038</f>
        <v>ID not provided</v>
      </c>
      <c r="M1038" s="4">
        <f>'Cleaned Data'!G1038</f>
        <v>29280</v>
      </c>
      <c r="N1038" s="5" t="str">
        <f>'Cleaned Data'!H1038</f>
        <v>Male</v>
      </c>
      <c r="O1038" s="8" t="str">
        <f>'Cleaned Data'!I1038</f>
        <v>064 445 8793</v>
      </c>
      <c r="P1038" s="5" t="str">
        <f>'Cleaned Data'!J1038</f>
        <v>Ward 10</v>
      </c>
      <c r="Q1038" s="5" t="str">
        <f t="shared" si="118"/>
        <v>Formal Settlement</v>
      </c>
      <c r="R1038" s="5" t="str">
        <f>'Cleaned Data'!K1038</f>
        <v>None</v>
      </c>
      <c r="S1038" s="5" t="str">
        <f>'Cleaned Data'!L1038</f>
        <v>Rejected</v>
      </c>
      <c r="T1038" s="5" t="str">
        <f>'Cleaned Data'!M1038</f>
        <v>Resolved</v>
      </c>
      <c r="U1038" s="5" t="str">
        <f>'Cleaned Data'!N1038</f>
        <v>Q264</v>
      </c>
      <c r="V1038" s="5" t="str">
        <f>'Cleaned Data'!O1038</f>
        <v>Zanele Coetzee</v>
      </c>
      <c r="W1038" s="4" t="str">
        <f>'Cleaned Data'!P1038</f>
        <v>None</v>
      </c>
      <c r="X1038" s="5" t="str">
        <f>'Cleaned Data'!Q1038</f>
        <v>Home Affairs System Down For Maintenance During Visit</v>
      </c>
    </row>
    <row r="1039" spans="1:24" x14ac:dyDescent="0.3">
      <c r="A1039" s="5" t="str">
        <f>'Cleaned Data'!A1039</f>
        <v>SASSA-000854</v>
      </c>
      <c r="B1039" s="4">
        <f>'Cleaned Data'!B1039</f>
        <v>46189</v>
      </c>
      <c r="C1039" s="6">
        <f t="shared" si="112"/>
        <v>16</v>
      </c>
      <c r="D1039" s="6">
        <f t="shared" si="113"/>
        <v>6</v>
      </c>
      <c r="E1039" s="6">
        <f t="shared" si="114"/>
        <v>2026</v>
      </c>
      <c r="F1039" s="5" t="str">
        <f t="shared" si="115"/>
        <v>SASSA</v>
      </c>
      <c r="G1039" s="5" t="str">
        <f>'Cleaned Data'!C1039</f>
        <v>SASSA - Grant Status Enquiry</v>
      </c>
      <c r="H1039" s="5" t="str">
        <f t="shared" si="116"/>
        <v xml:space="preserve"> Grant Status Enquiry</v>
      </c>
      <c r="I1039" s="5" t="str">
        <f t="shared" si="117"/>
        <v>Sebokeng</v>
      </c>
      <c r="J1039" s="5" t="str">
        <f>'Cleaned Data'!D1039</f>
        <v>Sebokeng Sassa Office</v>
      </c>
      <c r="K1039" s="5" t="str">
        <f>'Cleaned Data'!E1039</f>
        <v>Kagiso Radebe</v>
      </c>
      <c r="L1039" s="6">
        <f>'Cleaned Data'!F1039</f>
        <v>6810000000000</v>
      </c>
      <c r="M1039" s="4">
        <f>'Cleaned Data'!G1039</f>
        <v>24971</v>
      </c>
      <c r="N1039" s="5" t="str">
        <f>'Cleaned Data'!H1039</f>
        <v>Male</v>
      </c>
      <c r="O1039" s="8" t="str">
        <f>'Cleaned Data'!I1039</f>
        <v>076 323 9021</v>
      </c>
      <c r="P1039" s="5" t="str">
        <f>'Cleaned Data'!J1039</f>
        <v>Ward 7</v>
      </c>
      <c r="Q1039" s="5" t="str">
        <f t="shared" si="118"/>
        <v>Formal Settlement</v>
      </c>
      <c r="R1039" s="5" t="str">
        <f>'Cleaned Data'!K1039</f>
        <v>Foster Child Grant</v>
      </c>
      <c r="S1039" s="5" t="str">
        <f>'Cleaned Data'!L1039</f>
        <v>Incomplete - Missing ID Copy</v>
      </c>
      <c r="T1039" s="5" t="str">
        <f>'Cleaned Data'!M1039</f>
        <v>Closed</v>
      </c>
      <c r="U1039" s="5" t="str">
        <f>'Cleaned Data'!N1039</f>
        <v>Q137</v>
      </c>
      <c r="V1039" s="5" t="str">
        <f>'Cleaned Data'!O1039</f>
        <v>Marius Khumalo</v>
      </c>
      <c r="W1039" s="4">
        <f>'Cleaned Data'!P1039</f>
        <v>46195</v>
      </c>
      <c r="X1039" s="5" t="str">
        <f>'Cleaned Data'!Q1039</f>
        <v>Home Affairs System Down For Maintenance During Visit</v>
      </c>
    </row>
    <row r="1040" spans="1:24" x14ac:dyDescent="0.3">
      <c r="A1040" s="5" t="str">
        <f>'Cleaned Data'!A1040</f>
        <v>DHA-000730</v>
      </c>
      <c r="B1040" s="4" t="str">
        <f>'Cleaned Data'!B1040</f>
        <v>None</v>
      </c>
      <c r="C1040" s="6" t="str">
        <f t="shared" si="112"/>
        <v>None</v>
      </c>
      <c r="D1040" s="6" t="str">
        <f t="shared" si="113"/>
        <v>None</v>
      </c>
      <c r="E1040" s="6" t="str">
        <f t="shared" si="114"/>
        <v>None</v>
      </c>
      <c r="F1040" s="5" t="str">
        <f t="shared" si="115"/>
        <v>Home Affairs</v>
      </c>
      <c r="G1040" s="5" t="str">
        <f>'Cleaned Data'!C1040</f>
        <v>Home Affairs - Birth Certificate</v>
      </c>
      <c r="H1040" s="5" t="str">
        <f t="shared" si="116"/>
        <v xml:space="preserve"> Birth Certificate</v>
      </c>
      <c r="I1040" s="5" t="str">
        <f t="shared" si="117"/>
        <v>Emfuleni</v>
      </c>
      <c r="J1040" s="5" t="str">
        <f>'Cleaned Data'!D1040</f>
        <v>Emfuleni Municipal Office</v>
      </c>
      <c r="K1040" s="5" t="str">
        <f>'Cleaned Data'!E1040</f>
        <v>Dorah Mokgadi</v>
      </c>
      <c r="L1040" s="6">
        <f>'Cleaned Data'!F1040</f>
        <v>5710000000000</v>
      </c>
      <c r="M1040" s="4">
        <f>'Cleaned Data'!G1040</f>
        <v>20988</v>
      </c>
      <c r="N1040" s="5" t="str">
        <f>'Cleaned Data'!H1040</f>
        <v>Male</v>
      </c>
      <c r="O1040" s="8" t="str">
        <f>'Cleaned Data'!I1040</f>
        <v>074 238 6582</v>
      </c>
      <c r="P1040" s="5" t="str">
        <f>'Cleaned Data'!J1040</f>
        <v>Ward 17</v>
      </c>
      <c r="Q1040" s="5" t="str">
        <f t="shared" si="118"/>
        <v>Formal Settlement</v>
      </c>
      <c r="R1040" s="5" t="str">
        <f>'Cleaned Data'!K1040</f>
        <v>None</v>
      </c>
      <c r="S1040" s="5" t="str">
        <f>'Cleaned Data'!L1040</f>
        <v>Awaiting Home Affairs Confirmation</v>
      </c>
      <c r="T1040" s="5" t="str">
        <f>'Cleaned Data'!M1040</f>
        <v>Re-opened</v>
      </c>
      <c r="U1040" s="5" t="str">
        <f>'Cleaned Data'!N1040</f>
        <v>Q186</v>
      </c>
      <c r="V1040" s="5" t="str">
        <f>'Cleaned Data'!O1040</f>
        <v>Busisiwe Coetzee</v>
      </c>
      <c r="W1040" s="4">
        <f>'Cleaned Data'!P1040</f>
        <v>46312</v>
      </c>
      <c r="X1040" s="5" t="str">
        <f>'Cleaned Data'!Q1040</f>
        <v>Elderly Applicant Assisted Due To Mobility Issues</v>
      </c>
    </row>
    <row r="1041" spans="1:24" x14ac:dyDescent="0.3">
      <c r="A1041" s="5" t="str">
        <f>'Cleaned Data'!A1041</f>
        <v>SASSA-000802</v>
      </c>
      <c r="B1041" s="4">
        <f>'Cleaned Data'!B1041</f>
        <v>46273</v>
      </c>
      <c r="C1041" s="6">
        <f t="shared" si="112"/>
        <v>8</v>
      </c>
      <c r="D1041" s="6">
        <f t="shared" si="113"/>
        <v>9</v>
      </c>
      <c r="E1041" s="6">
        <f t="shared" si="114"/>
        <v>2026</v>
      </c>
      <c r="F1041" s="5" t="str">
        <f t="shared" si="115"/>
        <v>SASSA</v>
      </c>
      <c r="G1041" s="5" t="str">
        <f>'Cleaned Data'!C1041</f>
        <v>SASSA - Grant Status Enquiry</v>
      </c>
      <c r="H1041" s="5" t="str">
        <f t="shared" si="116"/>
        <v xml:space="preserve"> Grant Status Enquiry</v>
      </c>
      <c r="I1041" s="5" t="str">
        <f t="shared" si="117"/>
        <v>Vanderbijlpark</v>
      </c>
      <c r="J1041" s="5" t="str">
        <f>'Cleaned Data'!D1041</f>
        <v>Vanderbijlpark Home Affairs</v>
      </c>
      <c r="K1041" s="5" t="str">
        <f>'Cleaned Data'!E1041</f>
        <v>Willem Mokgadi</v>
      </c>
      <c r="L1041" s="6">
        <f>'Cleaned Data'!F1041</f>
        <v>5000000000000</v>
      </c>
      <c r="M1041" s="4">
        <f>'Cleaned Data'!G1041</f>
        <v>18380</v>
      </c>
      <c r="N1041" s="5" t="str">
        <f>'Cleaned Data'!H1041</f>
        <v>Female</v>
      </c>
      <c r="O1041" s="8" t="str">
        <f>'Cleaned Data'!I1041</f>
        <v>074 738 6346</v>
      </c>
      <c r="P1041" s="5" t="str">
        <f>'Cleaned Data'!J1041</f>
        <v>Ward 16</v>
      </c>
      <c r="Q1041" s="5" t="str">
        <f t="shared" si="118"/>
        <v>Formal Settlement</v>
      </c>
      <c r="R1041" s="5" t="str">
        <f>'Cleaned Data'!K1041</f>
        <v>Foster Child Grant</v>
      </c>
      <c r="S1041" s="5" t="str">
        <f>'Cleaned Data'!L1041</f>
        <v>Approved</v>
      </c>
      <c r="T1041" s="5" t="str">
        <f>'Cleaned Data'!M1041</f>
        <v>Captured</v>
      </c>
      <c r="U1041" s="5" t="str">
        <f>'Cleaned Data'!N1041</f>
        <v>Q193</v>
      </c>
      <c r="V1041" s="5" t="str">
        <f>'Cleaned Data'!O1041</f>
        <v>Werner Swart</v>
      </c>
      <c r="W1041" s="4" t="str">
        <f>'Cleaned Data'!P1041</f>
        <v>None</v>
      </c>
      <c r="X1041" s="5" t="str">
        <f>'Cleaned Data'!Q1041</f>
        <v>Duplicate Application Found On System - Flagged</v>
      </c>
    </row>
    <row r="1042" spans="1:24" x14ac:dyDescent="0.3">
      <c r="A1042" s="5" t="str">
        <f>'Cleaned Data'!A1042</f>
        <v>MUN-000079</v>
      </c>
      <c r="B1042" s="4">
        <f>'Cleaned Data'!B1042</f>
        <v>45991</v>
      </c>
      <c r="C1042" s="6">
        <f t="shared" si="112"/>
        <v>30</v>
      </c>
      <c r="D1042" s="6">
        <f t="shared" si="113"/>
        <v>11</v>
      </c>
      <c r="E1042" s="6">
        <f t="shared" si="114"/>
        <v>2025</v>
      </c>
      <c r="F1042" s="5" t="str">
        <f t="shared" si="115"/>
        <v>Municipal</v>
      </c>
      <c r="G1042" s="5" t="str">
        <f>'Cleaned Data'!C1042</f>
        <v>Municipal - Service Request</v>
      </c>
      <c r="H1042" s="5" t="str">
        <f t="shared" si="116"/>
        <v xml:space="preserve"> Service Request</v>
      </c>
      <c r="I1042" s="5" t="str">
        <f t="shared" si="117"/>
        <v>Meyerton</v>
      </c>
      <c r="J1042" s="5" t="str">
        <f>'Cleaned Data'!D1042</f>
        <v>Meyerton Municipal Office</v>
      </c>
      <c r="K1042" s="5" t="str">
        <f>'Cleaned Data'!E1042</f>
        <v>Nokuthula Van Der Merwe</v>
      </c>
      <c r="L1042" s="6">
        <f>'Cleaned Data'!F1042</f>
        <v>4610000000000</v>
      </c>
      <c r="M1042" s="4">
        <f>'Cleaned Data'!G1042</f>
        <v>17113</v>
      </c>
      <c r="N1042" s="5" t="str">
        <f>'Cleaned Data'!H1042</f>
        <v>Female</v>
      </c>
      <c r="O1042" s="8" t="str">
        <f>'Cleaned Data'!I1042</f>
        <v>073 281 6026</v>
      </c>
      <c r="P1042" s="5" t="str">
        <f>'Cleaned Data'!J1042</f>
        <v>Ward 5</v>
      </c>
      <c r="Q1042" s="5" t="str">
        <f t="shared" si="118"/>
        <v>Formal Settlement</v>
      </c>
      <c r="R1042" s="5" t="str">
        <f>'Cleaned Data'!K1042</f>
        <v>None</v>
      </c>
      <c r="S1042" s="5" t="str">
        <f>'Cleaned Data'!L1042</f>
        <v>None</v>
      </c>
      <c r="T1042" s="5" t="str">
        <f>'Cleaned Data'!M1042</f>
        <v>Captured</v>
      </c>
      <c r="U1042" s="5" t="str">
        <f>'Cleaned Data'!N1042</f>
        <v>Q212</v>
      </c>
      <c r="V1042" s="5" t="str">
        <f>'Cleaned Data'!O1042</f>
        <v>Chris Meyer</v>
      </c>
      <c r="W1042" s="4" t="str">
        <f>'Cleaned Data'!P1042</f>
        <v>None</v>
      </c>
      <c r="X1042" s="5" t="str">
        <f>'Cleaned Data'!Q1042</f>
        <v>Record Incomplete - Contact Number Illegible On Form</v>
      </c>
    </row>
    <row r="1043" spans="1:24" x14ac:dyDescent="0.3">
      <c r="A1043" s="5" t="str">
        <f>'Cleaned Data'!A1043</f>
        <v>CLN-000604</v>
      </c>
      <c r="B1043" s="4">
        <f>'Cleaned Data'!B1043</f>
        <v>45986</v>
      </c>
      <c r="C1043" s="6">
        <f t="shared" si="112"/>
        <v>25</v>
      </c>
      <c r="D1043" s="6">
        <f t="shared" si="113"/>
        <v>11</v>
      </c>
      <c r="E1043" s="6">
        <f t="shared" si="114"/>
        <v>2025</v>
      </c>
      <c r="F1043" s="5" t="str">
        <f t="shared" si="115"/>
        <v>Clinic</v>
      </c>
      <c r="G1043" s="5" t="str">
        <f>'Cleaned Data'!C1043</f>
        <v>Clinic - General Consultation</v>
      </c>
      <c r="H1043" s="5" t="str">
        <f t="shared" si="116"/>
        <v xml:space="preserve"> General Consultation</v>
      </c>
      <c r="I1043" s="5" t="str">
        <f t="shared" si="117"/>
        <v>Meyerton</v>
      </c>
      <c r="J1043" s="5" t="str">
        <f>'Cleaned Data'!D1043</f>
        <v>Meyerton Municipal Office</v>
      </c>
      <c r="K1043" s="5" t="str">
        <f>'Cleaned Data'!E1043</f>
        <v>Johannes Fourie</v>
      </c>
      <c r="L1043" s="6">
        <f>'Cleaned Data'!F1043</f>
        <v>91031195201</v>
      </c>
      <c r="M1043" s="4">
        <f>'Cleaned Data'!G1043</f>
        <v>33308</v>
      </c>
      <c r="N1043" s="5" t="str">
        <f>'Cleaned Data'!H1043</f>
        <v>Male</v>
      </c>
      <c r="O1043" s="8" t="str">
        <f>'Cleaned Data'!I1043</f>
        <v>077 431 9509</v>
      </c>
      <c r="P1043" s="5" t="str">
        <f>'Cleaned Data'!J1043</f>
        <v>Ward 13</v>
      </c>
      <c r="Q1043" s="5" t="str">
        <f t="shared" si="118"/>
        <v>Formal Settlement</v>
      </c>
      <c r="R1043" s="5" t="str">
        <f>'Cleaned Data'!K1043</f>
        <v>None</v>
      </c>
      <c r="S1043" s="5" t="str">
        <f>'Cleaned Data'!L1043</f>
        <v>Complete</v>
      </c>
      <c r="T1043" s="5" t="str">
        <f>'Cleaned Data'!M1043</f>
        <v>Escalated</v>
      </c>
      <c r="U1043" s="5" t="str">
        <f>'Cleaned Data'!N1043</f>
        <v>Q192</v>
      </c>
      <c r="V1043" s="5" t="str">
        <f>'Cleaned Data'!O1043</f>
        <v>Marius Khumalo</v>
      </c>
      <c r="W1043" s="4" t="str">
        <f>'Cleaned Data'!P1043</f>
        <v>None</v>
      </c>
      <c r="X1043" s="5" t="str">
        <f>'Cleaned Data'!Q1043</f>
        <v>Home Affairs System Down For Maintenance During Visit</v>
      </c>
    </row>
    <row r="1044" spans="1:24" x14ac:dyDescent="0.3">
      <c r="A1044" s="5" t="str">
        <f>'Cleaned Data'!A1044</f>
        <v>DHA-000388</v>
      </c>
      <c r="B1044" s="4">
        <f>'Cleaned Data'!B1044</f>
        <v>46203</v>
      </c>
      <c r="C1044" s="6">
        <f t="shared" si="112"/>
        <v>30</v>
      </c>
      <c r="D1044" s="6">
        <f t="shared" si="113"/>
        <v>6</v>
      </c>
      <c r="E1044" s="6">
        <f t="shared" si="114"/>
        <v>2026</v>
      </c>
      <c r="F1044" s="5" t="str">
        <f t="shared" si="115"/>
        <v>Home Affairs</v>
      </c>
      <c r="G1044" s="5" t="str">
        <f>'Cleaned Data'!C1044</f>
        <v>Home Affairs - ID Application</v>
      </c>
      <c r="H1044" s="5" t="str">
        <f t="shared" si="116"/>
        <v xml:space="preserve"> ID Application</v>
      </c>
      <c r="I1044" s="5" t="str">
        <f t="shared" si="117"/>
        <v>Vanderbijlpark</v>
      </c>
      <c r="J1044" s="5" t="str">
        <f>'Cleaned Data'!D1044</f>
        <v>Vanderbijlpark Home Affairs</v>
      </c>
      <c r="K1044" s="5" t="str">
        <f>'Cleaned Data'!E1044</f>
        <v>Refilwe Mokgadi</v>
      </c>
      <c r="L1044" s="6">
        <f>'Cleaned Data'!F1044</f>
        <v>8410000000000</v>
      </c>
      <c r="M1044" s="4">
        <f>'Cleaned Data'!G1044</f>
        <v>31004</v>
      </c>
      <c r="N1044" s="5" t="str">
        <f>'Cleaned Data'!H1044</f>
        <v>Male</v>
      </c>
      <c r="O1044" s="8" t="str">
        <f>'Cleaned Data'!I1044</f>
        <v>067 771 0019</v>
      </c>
      <c r="P1044" s="5" t="str">
        <f>'Cleaned Data'!J1044</f>
        <v>Ward 3 (Informal Settlement)</v>
      </c>
      <c r="Q1044" s="5" t="str">
        <f t="shared" si="118"/>
        <v>Informal Settlement</v>
      </c>
      <c r="R1044" s="5" t="str">
        <f>'Cleaned Data'!K1044</f>
        <v>None</v>
      </c>
      <c r="S1044" s="5" t="str">
        <f>'Cleaned Data'!L1044</f>
        <v>Under Review</v>
      </c>
      <c r="T1044" s="5" t="str">
        <f>'Cleaned Data'!M1044</f>
        <v>Resolved</v>
      </c>
      <c r="U1044" s="5" t="str">
        <f>'Cleaned Data'!N1044</f>
        <v>Q149</v>
      </c>
      <c r="V1044" s="5" t="str">
        <f>'Cleaned Data'!O1044</f>
        <v>Refilwe Nel</v>
      </c>
      <c r="W1044" s="4" t="str">
        <f>'Cleaned Data'!P1044</f>
        <v>None</v>
      </c>
      <c r="X1044" s="5" t="str">
        <f>'Cleaned Data'!Q1044</f>
        <v>Interpreter Required - Assisted In Sesotho</v>
      </c>
    </row>
    <row r="1045" spans="1:24" x14ac:dyDescent="0.3">
      <c r="A1045" s="5" t="str">
        <f>'Cleaned Data'!A1045</f>
        <v>MUN-000184</v>
      </c>
      <c r="B1045" s="4">
        <f>'Cleaned Data'!B1045</f>
        <v>46183</v>
      </c>
      <c r="C1045" s="6">
        <f t="shared" si="112"/>
        <v>10</v>
      </c>
      <c r="D1045" s="6">
        <f t="shared" si="113"/>
        <v>6</v>
      </c>
      <c r="E1045" s="6">
        <f t="shared" si="114"/>
        <v>2026</v>
      </c>
      <c r="F1045" s="5" t="str">
        <f t="shared" si="115"/>
        <v>Municipal</v>
      </c>
      <c r="G1045" s="5" t="str">
        <f>'Cleaned Data'!C1045</f>
        <v>Municipal - Service Request</v>
      </c>
      <c r="H1045" s="5" t="str">
        <f t="shared" si="116"/>
        <v xml:space="preserve"> Service Request</v>
      </c>
      <c r="I1045" s="5" t="str">
        <f t="shared" si="117"/>
        <v>Meyerton</v>
      </c>
      <c r="J1045" s="5" t="str">
        <f>'Cleaned Data'!D1045</f>
        <v>Meyerton Municipal Office</v>
      </c>
      <c r="K1045" s="5" t="str">
        <f>'Cleaned Data'!E1045</f>
        <v>Tumelo Van Der Merwe</v>
      </c>
      <c r="L1045" s="6">
        <f>'Cleaned Data'!F1045</f>
        <v>5010000000000</v>
      </c>
      <c r="M1045" s="4">
        <f>'Cleaned Data'!G1045</f>
        <v>18622</v>
      </c>
      <c r="N1045" s="5" t="str">
        <f>'Cleaned Data'!H1045</f>
        <v>None</v>
      </c>
      <c r="O1045" s="8" t="str">
        <f>'Cleaned Data'!I1045</f>
        <v>066 638 9278</v>
      </c>
      <c r="P1045" s="5" t="str">
        <f>'Cleaned Data'!J1045</f>
        <v>Ward 7</v>
      </c>
      <c r="Q1045" s="5" t="str">
        <f t="shared" si="118"/>
        <v>Formal Settlement</v>
      </c>
      <c r="R1045" s="5" t="str">
        <f>'Cleaned Data'!K1045</f>
        <v>None</v>
      </c>
      <c r="S1045" s="5" t="str">
        <f>'Cleaned Data'!L1045</f>
        <v>Complete</v>
      </c>
      <c r="T1045" s="5" t="str">
        <f>'Cleaned Data'!M1045</f>
        <v>Closed</v>
      </c>
      <c r="U1045" s="5" t="str">
        <f>'Cleaned Data'!N1045</f>
        <v>Q219</v>
      </c>
      <c r="V1045" s="5" t="str">
        <f>'Cleaned Data'!O1045</f>
        <v>Werner Khumalo</v>
      </c>
      <c r="W1045" s="4" t="str">
        <f>'Cleaned Data'!P1045</f>
        <v>None</v>
      </c>
      <c r="X1045" s="5" t="str">
        <f>'Cleaned Data'!Q1045</f>
        <v>Record Incomplete - Contact Number Illegible On Form</v>
      </c>
    </row>
    <row r="1046" spans="1:24" x14ac:dyDescent="0.3">
      <c r="A1046" s="5" t="str">
        <f>'Cleaned Data'!A1046</f>
        <v>DHA-000836</v>
      </c>
      <c r="B1046" s="4">
        <f>'Cleaned Data'!B1046</f>
        <v>46003</v>
      </c>
      <c r="C1046" s="6">
        <f t="shared" si="112"/>
        <v>12</v>
      </c>
      <c r="D1046" s="6">
        <f t="shared" si="113"/>
        <v>12</v>
      </c>
      <c r="E1046" s="6">
        <f t="shared" si="114"/>
        <v>2025</v>
      </c>
      <c r="F1046" s="5" t="str">
        <f t="shared" si="115"/>
        <v>Home Affairs</v>
      </c>
      <c r="G1046" s="5" t="str">
        <f>'Cleaned Data'!C1046</f>
        <v>Home Affairs - ID Application</v>
      </c>
      <c r="H1046" s="5" t="str">
        <f t="shared" si="116"/>
        <v xml:space="preserve"> ID Application</v>
      </c>
      <c r="I1046" s="5" t="str">
        <f t="shared" si="117"/>
        <v>Vereeniging</v>
      </c>
      <c r="J1046" s="5" t="str">
        <f>'Cleaned Data'!D1046</f>
        <v>Vereeniging Home Affairs</v>
      </c>
      <c r="K1046" s="5" t="str">
        <f>'Cleaned Data'!E1046</f>
        <v>Mandla Mokoena</v>
      </c>
      <c r="L1046" s="6">
        <f>'Cleaned Data'!F1046</f>
        <v>6910000000000</v>
      </c>
      <c r="M1046" s="4">
        <f>'Cleaned Data'!G1046</f>
        <v>25452</v>
      </c>
      <c r="N1046" s="5" t="str">
        <f>'Cleaned Data'!H1046</f>
        <v>Female</v>
      </c>
      <c r="O1046" s="8" t="str">
        <f>'Cleaned Data'!I1046</f>
        <v>075 485 4333</v>
      </c>
      <c r="P1046" s="5" t="str">
        <f>'Cleaned Data'!J1046</f>
        <v>Ward 1</v>
      </c>
      <c r="Q1046" s="5" t="str">
        <f t="shared" si="118"/>
        <v>Formal Settlement</v>
      </c>
      <c r="R1046" s="5" t="str">
        <f>'Cleaned Data'!K1046</f>
        <v>None</v>
      </c>
      <c r="S1046" s="5" t="str">
        <f>'Cleaned Data'!L1046</f>
        <v>Under Review</v>
      </c>
      <c r="T1046" s="5" t="str">
        <f>'Cleaned Data'!M1046</f>
        <v>Awaiting Documents</v>
      </c>
      <c r="U1046" s="5" t="str">
        <f>'Cleaned Data'!N1046</f>
        <v>Q162</v>
      </c>
      <c r="V1046" s="5" t="str">
        <f>'Cleaned Data'!O1046</f>
        <v>Busisiwe Swart</v>
      </c>
      <c r="W1046" s="4" t="str">
        <f>'Cleaned Data'!P1046</f>
        <v>None</v>
      </c>
      <c r="X1046" s="5" t="str">
        <f>'Cleaned Data'!Q1046</f>
        <v>None</v>
      </c>
    </row>
    <row r="1047" spans="1:24" x14ac:dyDescent="0.3">
      <c r="A1047" s="5" t="str">
        <f>'Cleaned Data'!A1047</f>
        <v>CLN-000191</v>
      </c>
      <c r="B1047" s="4">
        <f>'Cleaned Data'!B1047</f>
        <v>46177</v>
      </c>
      <c r="C1047" s="6">
        <f t="shared" si="112"/>
        <v>4</v>
      </c>
      <c r="D1047" s="6">
        <f t="shared" si="113"/>
        <v>6</v>
      </c>
      <c r="E1047" s="6">
        <f t="shared" si="114"/>
        <v>2026</v>
      </c>
      <c r="F1047" s="5" t="str">
        <f t="shared" si="115"/>
        <v>Clinic</v>
      </c>
      <c r="G1047" s="5" t="str">
        <f>'Cleaned Data'!C1047</f>
        <v>Clinic - General Consultation</v>
      </c>
      <c r="H1047" s="5" t="str">
        <f t="shared" si="116"/>
        <v xml:space="preserve"> General Consultation</v>
      </c>
      <c r="I1047" s="5" t="str">
        <f t="shared" si="117"/>
        <v>Emfuleni</v>
      </c>
      <c r="J1047" s="5" t="str">
        <f>'Cleaned Data'!D1047</f>
        <v>Emfuleni Municipal Office</v>
      </c>
      <c r="K1047" s="5" t="str">
        <f>'Cleaned Data'!E1047</f>
        <v>Elizabeth Dlamini</v>
      </c>
      <c r="L1047" s="6">
        <f>'Cleaned Data'!F1047</f>
        <v>5410000000000</v>
      </c>
      <c r="M1047" s="4">
        <f>'Cleaned Data'!G1047</f>
        <v>19955</v>
      </c>
      <c r="N1047" s="5" t="str">
        <f>'Cleaned Data'!H1047</f>
        <v>Male</v>
      </c>
      <c r="O1047" s="8" t="str">
        <f>'Cleaned Data'!I1047</f>
        <v>068 870 0210</v>
      </c>
      <c r="P1047" s="5" t="str">
        <f>'Cleaned Data'!J1047</f>
        <v>Ward 23</v>
      </c>
      <c r="Q1047" s="5" t="str">
        <f t="shared" si="118"/>
        <v>Formal Settlement</v>
      </c>
      <c r="R1047" s="5" t="str">
        <f>'Cleaned Data'!K1047</f>
        <v>None</v>
      </c>
      <c r="S1047" s="5" t="str">
        <f>'Cleaned Data'!L1047</f>
        <v>Pending Verification</v>
      </c>
      <c r="T1047" s="5" t="str">
        <f>'Cleaned Data'!M1047</f>
        <v>Captured</v>
      </c>
      <c r="U1047" s="5" t="str">
        <f>'Cleaned Data'!N1047</f>
        <v>Q091</v>
      </c>
      <c r="V1047" s="5" t="str">
        <f>'Cleaned Data'!O1047</f>
        <v>Zanele Mahlangu</v>
      </c>
      <c r="W1047" s="4" t="str">
        <f>'Cleaned Data'!P1047</f>
        <v>None</v>
      </c>
      <c r="X1047" s="5" t="str">
        <f>'Cleaned Data'!Q1047</f>
        <v>Elderly Applicant Assisted Due To Mobility Issues</v>
      </c>
    </row>
    <row r="1048" spans="1:24" x14ac:dyDescent="0.3">
      <c r="A1048" s="5" t="str">
        <f>'Cleaned Data'!A1048</f>
        <v>DHA-000365</v>
      </c>
      <c r="B1048" s="4">
        <f>'Cleaned Data'!B1048</f>
        <v>46280</v>
      </c>
      <c r="C1048" s="6">
        <f t="shared" si="112"/>
        <v>15</v>
      </c>
      <c r="D1048" s="6">
        <f t="shared" si="113"/>
        <v>9</v>
      </c>
      <c r="E1048" s="6">
        <f t="shared" si="114"/>
        <v>2026</v>
      </c>
      <c r="F1048" s="5" t="str">
        <f t="shared" si="115"/>
        <v>Home Affairs</v>
      </c>
      <c r="G1048" s="5" t="str">
        <f>'Cleaned Data'!C1048</f>
        <v>Home Affairs - Death Certificate</v>
      </c>
      <c r="H1048" s="5" t="str">
        <f t="shared" si="116"/>
        <v xml:space="preserve"> Death Certificate</v>
      </c>
      <c r="I1048" s="5" t="str">
        <f t="shared" si="117"/>
        <v>Emfuleni</v>
      </c>
      <c r="J1048" s="5" t="str">
        <f>'Cleaned Data'!D1048</f>
        <v>Emfuleni Municipal Office</v>
      </c>
      <c r="K1048" s="5" t="str">
        <f>'Cleaned Data'!E1048</f>
        <v>Elizabeth Pretorius</v>
      </c>
      <c r="L1048" s="6">
        <f>'Cleaned Data'!F1048</f>
        <v>5410000000000</v>
      </c>
      <c r="M1048" s="4">
        <f>'Cleaned Data'!G1048</f>
        <v>19869</v>
      </c>
      <c r="N1048" s="5" t="str">
        <f>'Cleaned Data'!H1048</f>
        <v>None</v>
      </c>
      <c r="O1048" s="8" t="str">
        <f>'Cleaned Data'!I1048</f>
        <v>None</v>
      </c>
      <c r="P1048" s="5" t="str">
        <f>'Cleaned Data'!J1048</f>
        <v>Ward 1</v>
      </c>
      <c r="Q1048" s="5" t="str">
        <f t="shared" si="118"/>
        <v>Formal Settlement</v>
      </c>
      <c r="R1048" s="5" t="str">
        <f>'Cleaned Data'!K1048</f>
        <v>None</v>
      </c>
      <c r="S1048" s="5" t="str">
        <f>'Cleaned Data'!L1048</f>
        <v>Rejected</v>
      </c>
      <c r="T1048" s="5" t="str">
        <f>'Cleaned Data'!M1048</f>
        <v>Re-opened</v>
      </c>
      <c r="U1048" s="5" t="str">
        <f>'Cleaned Data'!N1048</f>
        <v>Q070</v>
      </c>
      <c r="V1048" s="5" t="str">
        <f>'Cleaned Data'!O1048</f>
        <v>Zanele Coetzee</v>
      </c>
      <c r="W1048" s="4" t="str">
        <f>'Cleaned Data'!P1048</f>
        <v>None</v>
      </c>
      <c r="X1048" s="5" t="str">
        <f>'Cleaned Data'!Q1048</f>
        <v>Interpreter Required - Assisted In Sesotho</v>
      </c>
    </row>
    <row r="1049" spans="1:24" x14ac:dyDescent="0.3">
      <c r="A1049" s="5" t="str">
        <f>'Cleaned Data'!A1049</f>
        <v>MUN-000869</v>
      </c>
      <c r="B1049" s="4">
        <f>'Cleaned Data'!B1049</f>
        <v>46135</v>
      </c>
      <c r="C1049" s="6">
        <f t="shared" si="112"/>
        <v>23</v>
      </c>
      <c r="D1049" s="6">
        <f t="shared" si="113"/>
        <v>4</v>
      </c>
      <c r="E1049" s="6">
        <f t="shared" si="114"/>
        <v>2026</v>
      </c>
      <c r="F1049" s="5" t="str">
        <f t="shared" si="115"/>
        <v>Municipal</v>
      </c>
      <c r="G1049" s="5" t="str">
        <f>'Cleaned Data'!C1049</f>
        <v>Municipal - Service Request</v>
      </c>
      <c r="H1049" s="5" t="str">
        <f t="shared" si="116"/>
        <v xml:space="preserve"> Service Request</v>
      </c>
      <c r="I1049" s="5" t="str">
        <f t="shared" si="117"/>
        <v>Sebokeng</v>
      </c>
      <c r="J1049" s="5" t="str">
        <f>'Cleaned Data'!D1049</f>
        <v>Sebokeng Sassa Office</v>
      </c>
      <c r="K1049" s="5" t="str">
        <f>'Cleaned Data'!E1049</f>
        <v>Sizwe Khumalo</v>
      </c>
      <c r="L1049" s="6">
        <f>'Cleaned Data'!F1049</f>
        <v>4810000000000</v>
      </c>
      <c r="M1049" s="4">
        <f>'Cleaned Data'!G1049</f>
        <v>17768</v>
      </c>
      <c r="N1049" s="5" t="str">
        <f>'Cleaned Data'!H1049</f>
        <v>Female</v>
      </c>
      <c r="O1049" s="8" t="str">
        <f>'Cleaned Data'!I1049</f>
        <v>None</v>
      </c>
      <c r="P1049" s="5" t="str">
        <f>'Cleaned Data'!J1049</f>
        <v>Ward 1</v>
      </c>
      <c r="Q1049" s="5" t="str">
        <f t="shared" si="118"/>
        <v>Formal Settlement</v>
      </c>
      <c r="R1049" s="5" t="str">
        <f>'Cleaned Data'!K1049</f>
        <v>None</v>
      </c>
      <c r="S1049" s="5" t="str">
        <f>'Cleaned Data'!L1049</f>
        <v>Approved</v>
      </c>
      <c r="T1049" s="5" t="str">
        <f>'Cleaned Data'!M1049</f>
        <v>Captured</v>
      </c>
      <c r="U1049" s="5" t="str">
        <f>'Cleaned Data'!N1049</f>
        <v>Q280</v>
      </c>
      <c r="V1049" s="5" t="str">
        <f>'Cleaned Data'!O1049</f>
        <v>Marius Coetzee</v>
      </c>
      <c r="W1049" s="4" t="str">
        <f>'Cleaned Data'!P1049</f>
        <v>None</v>
      </c>
      <c r="X1049" s="5" t="str">
        <f>'Cleaned Data'!Q1049</f>
        <v>None</v>
      </c>
    </row>
    <row r="1050" spans="1:24" x14ac:dyDescent="0.3">
      <c r="A1050" s="5" t="str">
        <f>'Cleaned Data'!A1050</f>
        <v>DHA-000246</v>
      </c>
      <c r="B1050" s="4">
        <f>'Cleaned Data'!B1050</f>
        <v>46120</v>
      </c>
      <c r="C1050" s="6">
        <f t="shared" si="112"/>
        <v>8</v>
      </c>
      <c r="D1050" s="6">
        <f t="shared" si="113"/>
        <v>4</v>
      </c>
      <c r="E1050" s="6">
        <f t="shared" si="114"/>
        <v>2026</v>
      </c>
      <c r="F1050" s="5" t="str">
        <f t="shared" si="115"/>
        <v>Home Affairs</v>
      </c>
      <c r="G1050" s="5" t="str">
        <f>'Cleaned Data'!C1050</f>
        <v>Home Affairs - Passport Application</v>
      </c>
      <c r="H1050" s="5" t="str">
        <f t="shared" si="116"/>
        <v xml:space="preserve"> Passport Application</v>
      </c>
      <c r="I1050" s="5" t="str">
        <f t="shared" si="117"/>
        <v>Boipatong</v>
      </c>
      <c r="J1050" s="5" t="str">
        <f>'Cleaned Data'!D1050</f>
        <v>Boipatong Clinic</v>
      </c>
      <c r="K1050" s="5" t="str">
        <f>'Cleaned Data'!E1050</f>
        <v>Refilwe Ndlovu</v>
      </c>
      <c r="L1050" s="6">
        <f>'Cleaned Data'!F1050</f>
        <v>8410000000000</v>
      </c>
      <c r="M1050" s="4">
        <f>'Cleaned Data'!G1050</f>
        <v>31000</v>
      </c>
      <c r="N1050" s="5" t="str">
        <f>'Cleaned Data'!H1050</f>
        <v>Female</v>
      </c>
      <c r="O1050" s="8" t="str">
        <f>'Cleaned Data'!I1050</f>
        <v>066 690 2241</v>
      </c>
      <c r="P1050" s="5" t="str">
        <f>'Cleaned Data'!J1050</f>
        <v>Ward 15</v>
      </c>
      <c r="Q1050" s="5" t="str">
        <f t="shared" si="118"/>
        <v>Formal Settlement</v>
      </c>
      <c r="R1050" s="5" t="str">
        <f>'Cleaned Data'!K1050</f>
        <v>None</v>
      </c>
      <c r="S1050" s="5" t="str">
        <f>'Cleaned Data'!L1050</f>
        <v>Complete</v>
      </c>
      <c r="T1050" s="5" t="str">
        <f>'Cleaned Data'!M1050</f>
        <v>Re-opened</v>
      </c>
      <c r="U1050" s="5" t="str">
        <f>'Cleaned Data'!N1050</f>
        <v>None</v>
      </c>
      <c r="V1050" s="5" t="str">
        <f>'Cleaned Data'!O1050</f>
        <v>Marius Swart</v>
      </c>
      <c r="W1050" s="4" t="str">
        <f>'Cleaned Data'!P1050</f>
        <v>None</v>
      </c>
      <c r="X1050" s="5" t="str">
        <f>'Cleaned Data'!Q1050</f>
        <v>Applicant Is A Minor, Guardian Present And Documented</v>
      </c>
    </row>
    <row r="1051" spans="1:24" x14ac:dyDescent="0.3">
      <c r="A1051" s="5" t="str">
        <f>'Cleaned Data'!A1051</f>
        <v>DHA-000882</v>
      </c>
      <c r="B1051" s="4">
        <f>'Cleaned Data'!B1051</f>
        <v>45881</v>
      </c>
      <c r="C1051" s="6">
        <f t="shared" si="112"/>
        <v>12</v>
      </c>
      <c r="D1051" s="6">
        <f t="shared" si="113"/>
        <v>8</v>
      </c>
      <c r="E1051" s="6">
        <f t="shared" si="114"/>
        <v>2025</v>
      </c>
      <c r="F1051" s="5" t="str">
        <f t="shared" si="115"/>
        <v>Home Affairs</v>
      </c>
      <c r="G1051" s="5" t="str">
        <f>'Cleaned Data'!C1051</f>
        <v>Home Affairs - Passport Application</v>
      </c>
      <c r="H1051" s="5" t="str">
        <f t="shared" si="116"/>
        <v xml:space="preserve"> Passport Application</v>
      </c>
      <c r="I1051" s="5" t="str">
        <f t="shared" si="117"/>
        <v>Sharpeville</v>
      </c>
      <c r="J1051" s="5" t="str">
        <f>'Cleaned Data'!D1051</f>
        <v>Sharpeville Clinic</v>
      </c>
      <c r="K1051" s="5" t="str">
        <f>'Cleaned Data'!E1051</f>
        <v>Nokuthula Molefe</v>
      </c>
      <c r="L1051" s="6" t="str">
        <f>'Cleaned Data'!F1051</f>
        <v>ID not provided</v>
      </c>
      <c r="M1051" s="4">
        <f>'Cleaned Data'!G1051</f>
        <v>29006</v>
      </c>
      <c r="N1051" s="5" t="str">
        <f>'Cleaned Data'!H1051</f>
        <v>Female</v>
      </c>
      <c r="O1051" s="8" t="str">
        <f>'Cleaned Data'!I1051</f>
        <v>062 196 0308</v>
      </c>
      <c r="P1051" s="5" t="str">
        <f>'Cleaned Data'!J1051</f>
        <v>Ward 6</v>
      </c>
      <c r="Q1051" s="5" t="str">
        <f t="shared" si="118"/>
        <v>Formal Settlement</v>
      </c>
      <c r="R1051" s="5" t="str">
        <f>'Cleaned Data'!K1051</f>
        <v>None</v>
      </c>
      <c r="S1051" s="5" t="str">
        <f>'Cleaned Data'!L1051</f>
        <v>Under Review</v>
      </c>
      <c r="T1051" s="5" t="str">
        <f>'Cleaned Data'!M1051</f>
        <v>None</v>
      </c>
      <c r="U1051" s="5" t="str">
        <f>'Cleaned Data'!N1051</f>
        <v>Q096</v>
      </c>
      <c r="V1051" s="5" t="str">
        <f>'Cleaned Data'!O1051</f>
        <v>Lerato Sithole</v>
      </c>
      <c r="W1051" s="4" t="str">
        <f>'Cleaned Data'!P1051</f>
        <v>None</v>
      </c>
      <c r="X1051" s="5" t="str">
        <f>'Cleaned Data'!Q1051</f>
        <v>Elderly Applicant Assisted Due To Mobility Issues</v>
      </c>
    </row>
    <row r="1052" spans="1:24" x14ac:dyDescent="0.3">
      <c r="A1052" s="5" t="str">
        <f>'Cleaned Data'!A1052</f>
        <v>SASSA-000275</v>
      </c>
      <c r="B1052" s="4">
        <f>'Cleaned Data'!B1052</f>
        <v>46213</v>
      </c>
      <c r="C1052" s="6">
        <f t="shared" si="112"/>
        <v>10</v>
      </c>
      <c r="D1052" s="6">
        <f t="shared" si="113"/>
        <v>7</v>
      </c>
      <c r="E1052" s="6">
        <f t="shared" si="114"/>
        <v>2026</v>
      </c>
      <c r="F1052" s="5" t="str">
        <f t="shared" si="115"/>
        <v>SASSA</v>
      </c>
      <c r="G1052" s="5" t="str">
        <f>'Cleaned Data'!C1052</f>
        <v>SASSA - Grant Application</v>
      </c>
      <c r="H1052" s="5" t="str">
        <f t="shared" si="116"/>
        <v xml:space="preserve"> Grant Application</v>
      </c>
      <c r="I1052" s="5" t="str">
        <f t="shared" si="117"/>
        <v>Sebokeng</v>
      </c>
      <c r="J1052" s="5" t="str">
        <f>'Cleaned Data'!D1052</f>
        <v>Sebokeng Sassa Office</v>
      </c>
      <c r="K1052" s="5" t="str">
        <f>'Cleaned Data'!E1052</f>
        <v>Tumelo Mahlangu</v>
      </c>
      <c r="L1052" s="6">
        <f>'Cleaned Data'!F1052</f>
        <v>407000000000</v>
      </c>
      <c r="M1052" s="4">
        <f>'Cleaned Data'!G1052</f>
        <v>38053</v>
      </c>
      <c r="N1052" s="5" t="str">
        <f>'Cleaned Data'!H1052</f>
        <v>Male</v>
      </c>
      <c r="O1052" s="8" t="str">
        <f>'Cleaned Data'!I1052</f>
        <v>071 294 0597</v>
      </c>
      <c r="P1052" s="5" t="str">
        <f>'Cleaned Data'!J1052</f>
        <v>Ward 21</v>
      </c>
      <c r="Q1052" s="5" t="str">
        <f t="shared" si="118"/>
        <v>Formal Settlement</v>
      </c>
      <c r="R1052" s="5" t="str">
        <f>'Cleaned Data'!K1052</f>
        <v>Older Persons Grant</v>
      </c>
      <c r="S1052" s="5" t="str">
        <f>'Cleaned Data'!L1052</f>
        <v>Pending Verification</v>
      </c>
      <c r="T1052" s="5" t="str">
        <f>'Cleaned Data'!M1052</f>
        <v>Re-opened</v>
      </c>
      <c r="U1052" s="5" t="str">
        <f>'Cleaned Data'!N1052</f>
        <v>None</v>
      </c>
      <c r="V1052" s="5" t="str">
        <f>'Cleaned Data'!O1052</f>
        <v>Zanele Khumalo</v>
      </c>
      <c r="W1052" s="4">
        <f>'Cleaned Data'!P1052</f>
        <v>46220</v>
      </c>
      <c r="X1052" s="5" t="str">
        <f>'Cleaned Data'!Q1052</f>
        <v>Follow-Up Call Required To Confirm Banking Details</v>
      </c>
    </row>
    <row r="1053" spans="1:24" x14ac:dyDescent="0.3">
      <c r="A1053" s="5" t="str">
        <f>'Cleaned Data'!A1053</f>
        <v>CLN-000148</v>
      </c>
      <c r="B1053" s="4">
        <f>'Cleaned Data'!B1053</f>
        <v>46018</v>
      </c>
      <c r="C1053" s="6">
        <f t="shared" si="112"/>
        <v>27</v>
      </c>
      <c r="D1053" s="6">
        <f t="shared" si="113"/>
        <v>12</v>
      </c>
      <c r="E1053" s="6">
        <f t="shared" si="114"/>
        <v>2025</v>
      </c>
      <c r="F1053" s="5" t="str">
        <f t="shared" si="115"/>
        <v>Clinic</v>
      </c>
      <c r="G1053" s="5" t="str">
        <f>'Cleaned Data'!C1053</f>
        <v>Clinic - Chronic Medication Collection</v>
      </c>
      <c r="H1053" s="5" t="str">
        <f t="shared" si="116"/>
        <v xml:space="preserve"> Chronic Medication Collection</v>
      </c>
      <c r="I1053" s="5" t="str">
        <f t="shared" si="117"/>
        <v>Vanderbijlpark</v>
      </c>
      <c r="J1053" s="5" t="str">
        <f>'Cleaned Data'!D1053</f>
        <v>Vanderbijlpark Home Affairs</v>
      </c>
      <c r="K1053" s="5" t="str">
        <f>'Cleaned Data'!E1053</f>
        <v>Zodwa Nkosi</v>
      </c>
      <c r="L1053" s="6">
        <f>'Cleaned Data'!F1053</f>
        <v>6310000000000</v>
      </c>
      <c r="M1053" s="4">
        <f>'Cleaned Data'!G1053</f>
        <v>23019</v>
      </c>
      <c r="N1053" s="5" t="str">
        <f>'Cleaned Data'!H1053</f>
        <v>None</v>
      </c>
      <c r="O1053" s="8" t="str">
        <f>'Cleaned Data'!I1053</f>
        <v>077 155 1703</v>
      </c>
      <c r="P1053" s="5" t="str">
        <f>'Cleaned Data'!J1053</f>
        <v>Ward 11</v>
      </c>
      <c r="Q1053" s="5" t="str">
        <f t="shared" si="118"/>
        <v>Formal Settlement</v>
      </c>
      <c r="R1053" s="5" t="str">
        <f>'Cleaned Data'!K1053</f>
        <v>None</v>
      </c>
      <c r="S1053" s="5" t="str">
        <f>'Cleaned Data'!L1053</f>
        <v>Approved</v>
      </c>
      <c r="T1053" s="5" t="str">
        <f>'Cleaned Data'!M1053</f>
        <v>Resolved</v>
      </c>
      <c r="U1053" s="5" t="str">
        <f>'Cleaned Data'!N1053</f>
        <v>Q294</v>
      </c>
      <c r="V1053" s="5" t="str">
        <f>'Cleaned Data'!O1053</f>
        <v>Refilwe Coetzee</v>
      </c>
      <c r="W1053" s="4" t="str">
        <f>'Cleaned Data'!P1053</f>
        <v>None</v>
      </c>
      <c r="X1053" s="5" t="str">
        <f>'Cleaned Data'!Q1053</f>
        <v>Client To Return With Proof Of Residence</v>
      </c>
    </row>
    <row r="1054" spans="1:24" x14ac:dyDescent="0.3">
      <c r="A1054" s="5" t="str">
        <f>'Cleaned Data'!A1054</f>
        <v>CLN-000295</v>
      </c>
      <c r="B1054" s="4">
        <f>'Cleaned Data'!B1054</f>
        <v>46262</v>
      </c>
      <c r="C1054" s="6">
        <f t="shared" si="112"/>
        <v>28</v>
      </c>
      <c r="D1054" s="6">
        <f t="shared" si="113"/>
        <v>8</v>
      </c>
      <c r="E1054" s="6">
        <f t="shared" si="114"/>
        <v>2026</v>
      </c>
      <c r="F1054" s="5" t="str">
        <f t="shared" si="115"/>
        <v>Clinic</v>
      </c>
      <c r="G1054" s="5" t="str">
        <f>'Cleaned Data'!C1054</f>
        <v>Clinic - General Consultation</v>
      </c>
      <c r="H1054" s="5" t="str">
        <f t="shared" si="116"/>
        <v xml:space="preserve"> General Consultation</v>
      </c>
      <c r="I1054" s="5" t="str">
        <f t="shared" si="117"/>
        <v>Evaton</v>
      </c>
      <c r="J1054" s="5" t="str">
        <f>'Cleaned Data'!D1054</f>
        <v>Evaton Sassa Office</v>
      </c>
      <c r="K1054" s="5" t="str">
        <f>'Cleaned Data'!E1054</f>
        <v>Nomvula Radebe</v>
      </c>
      <c r="L1054" s="6">
        <f>'Cleaned Data'!F1054</f>
        <v>9410000000000</v>
      </c>
      <c r="M1054" s="4">
        <f>'Cleaned Data'!G1054</f>
        <v>34529</v>
      </c>
      <c r="N1054" s="5" t="str">
        <f>'Cleaned Data'!H1054</f>
        <v>Female</v>
      </c>
      <c r="O1054" s="8" t="str">
        <f>'Cleaned Data'!I1054</f>
        <v>069 246 8544</v>
      </c>
      <c r="P1054" s="5" t="str">
        <f>'Cleaned Data'!J1054</f>
        <v>Ward 1</v>
      </c>
      <c r="Q1054" s="5" t="str">
        <f t="shared" si="118"/>
        <v>Formal Settlement</v>
      </c>
      <c r="R1054" s="5" t="str">
        <f>'Cleaned Data'!K1054</f>
        <v>None</v>
      </c>
      <c r="S1054" s="5" t="str">
        <f>'Cleaned Data'!L1054</f>
        <v>Approved</v>
      </c>
      <c r="T1054" s="5" t="str">
        <f>'Cleaned Data'!M1054</f>
        <v>Closed</v>
      </c>
      <c r="U1054" s="5" t="str">
        <f>'Cleaned Data'!N1054</f>
        <v>Q020</v>
      </c>
      <c r="V1054" s="5" t="str">
        <f>'Cleaned Data'!O1054</f>
        <v>Busisiwe Khumalo</v>
      </c>
      <c r="W1054" s="4" t="str">
        <f>'Cleaned Data'!P1054</f>
        <v>None</v>
      </c>
      <c r="X1054" s="5" t="str">
        <f>'Cleaned Data'!Q1054</f>
        <v>Applicant Referred To Social Worker</v>
      </c>
    </row>
    <row r="1055" spans="1:24" x14ac:dyDescent="0.3">
      <c r="A1055" s="5" t="str">
        <f>'Cleaned Data'!A1055</f>
        <v>CLN-000325</v>
      </c>
      <c r="B1055" s="4">
        <f>'Cleaned Data'!B1055</f>
        <v>46361</v>
      </c>
      <c r="C1055" s="6">
        <f t="shared" si="112"/>
        <v>5</v>
      </c>
      <c r="D1055" s="6">
        <f t="shared" si="113"/>
        <v>12</v>
      </c>
      <c r="E1055" s="6">
        <f t="shared" si="114"/>
        <v>2026</v>
      </c>
      <c r="F1055" s="5" t="str">
        <f t="shared" si="115"/>
        <v>Clinic</v>
      </c>
      <c r="G1055" s="5" t="str">
        <f>'Cleaned Data'!C1055</f>
        <v>Clinic - Chronic Medication Collection</v>
      </c>
      <c r="H1055" s="5" t="str">
        <f t="shared" si="116"/>
        <v xml:space="preserve"> Chronic Medication Collection</v>
      </c>
      <c r="I1055" s="5" t="str">
        <f t="shared" si="117"/>
        <v>Vereeniging</v>
      </c>
      <c r="J1055" s="5" t="str">
        <f>'Cleaned Data'!D1055</f>
        <v>Vereeniging Home Affairs</v>
      </c>
      <c r="K1055" s="5" t="str">
        <f>'Cleaned Data'!E1055</f>
        <v>Tumelo Van Der Merwe</v>
      </c>
      <c r="L1055" s="6">
        <f>'Cleaned Data'!F1055</f>
        <v>5900000000000</v>
      </c>
      <c r="M1055" s="4">
        <f>'Cleaned Data'!G1055</f>
        <v>21627</v>
      </c>
      <c r="N1055" s="5" t="str">
        <f>'Cleaned Data'!H1055</f>
        <v>Male</v>
      </c>
      <c r="O1055" s="8" t="str">
        <f>'Cleaned Data'!I1055</f>
        <v>None</v>
      </c>
      <c r="P1055" s="5" t="str">
        <f>'Cleaned Data'!J1055</f>
        <v>Ward 20</v>
      </c>
      <c r="Q1055" s="5" t="str">
        <f t="shared" si="118"/>
        <v>Formal Settlement</v>
      </c>
      <c r="R1055" s="5" t="str">
        <f>'Cleaned Data'!K1055</f>
        <v>None</v>
      </c>
      <c r="S1055" s="5" t="str">
        <f>'Cleaned Data'!L1055</f>
        <v>Under Review</v>
      </c>
      <c r="T1055" s="5" t="str">
        <f>'Cleaned Data'!M1055</f>
        <v>Awaiting Documents</v>
      </c>
      <c r="U1055" s="5" t="str">
        <f>'Cleaned Data'!N1055</f>
        <v>Q027</v>
      </c>
      <c r="V1055" s="5" t="str">
        <f>'Cleaned Data'!O1055</f>
        <v>Andries Swart</v>
      </c>
      <c r="W1055" s="4" t="str">
        <f>'Cleaned Data'!P1055</f>
        <v>None</v>
      </c>
      <c r="X1055" s="5" t="str">
        <f>'Cleaned Data'!Q1055</f>
        <v>Applicant Is A Minor, Guardian Present And Documented</v>
      </c>
    </row>
    <row r="1056" spans="1:24" x14ac:dyDescent="0.3">
      <c r="A1056" s="5" t="str">
        <f>'Cleaned Data'!A1056</f>
        <v>MUN-000771</v>
      </c>
      <c r="B1056" s="4">
        <f>'Cleaned Data'!B1056</f>
        <v>46058</v>
      </c>
      <c r="C1056" s="6">
        <f t="shared" si="112"/>
        <v>5</v>
      </c>
      <c r="D1056" s="6">
        <f t="shared" si="113"/>
        <v>2</v>
      </c>
      <c r="E1056" s="6">
        <f t="shared" si="114"/>
        <v>2026</v>
      </c>
      <c r="F1056" s="5" t="str">
        <f t="shared" si="115"/>
        <v>Municipal</v>
      </c>
      <c r="G1056" s="5" t="str">
        <f>'Cleaned Data'!C1056</f>
        <v>Municipal - Account Query</v>
      </c>
      <c r="H1056" s="5" t="str">
        <f t="shared" si="116"/>
        <v xml:space="preserve"> Account Query</v>
      </c>
      <c r="I1056" s="5" t="str">
        <f t="shared" si="117"/>
        <v>Evaton</v>
      </c>
      <c r="J1056" s="5" t="str">
        <f>'Cleaned Data'!D1056</f>
        <v>Evaton Sassa Office</v>
      </c>
      <c r="K1056" s="5" t="str">
        <f>'Cleaned Data'!E1056</f>
        <v>Lindiwe Pretorius</v>
      </c>
      <c r="L1056" s="6">
        <f>'Cleaned Data'!F1056</f>
        <v>6610000000000</v>
      </c>
      <c r="M1056" s="4">
        <f>'Cleaned Data'!G1056</f>
        <v>24283</v>
      </c>
      <c r="N1056" s="5" t="str">
        <f>'Cleaned Data'!H1056</f>
        <v>Female</v>
      </c>
      <c r="O1056" s="8" t="str">
        <f>'Cleaned Data'!I1056</f>
        <v>None</v>
      </c>
      <c r="P1056" s="5" t="str">
        <f>'Cleaned Data'!J1056</f>
        <v>Ward 9</v>
      </c>
      <c r="Q1056" s="5" t="str">
        <f t="shared" si="118"/>
        <v>Formal Settlement</v>
      </c>
      <c r="R1056" s="5" t="str">
        <f>'Cleaned Data'!K1056</f>
        <v>None</v>
      </c>
      <c r="S1056" s="5" t="str">
        <f>'Cleaned Data'!L1056</f>
        <v>Under Review</v>
      </c>
      <c r="T1056" s="5" t="str">
        <f>'Cleaned Data'!M1056</f>
        <v>Pending</v>
      </c>
      <c r="U1056" s="5" t="str">
        <f>'Cleaned Data'!N1056</f>
        <v>None</v>
      </c>
      <c r="V1056" s="5" t="str">
        <f>'Cleaned Data'!O1056</f>
        <v>Zanele Radebe</v>
      </c>
      <c r="W1056" s="4" t="str">
        <f>'Cleaned Data'!P1056</f>
        <v>None</v>
      </c>
      <c r="X1056" s="5" t="str">
        <f>'Cleaned Data'!Q1056</f>
        <v>Urgent Case - Fast-Tracked Per Supervisor Approval</v>
      </c>
    </row>
    <row r="1057" spans="1:24" x14ac:dyDescent="0.3">
      <c r="A1057" s="5" t="str">
        <f>'Cleaned Data'!A1057</f>
        <v>SASSA-000800</v>
      </c>
      <c r="B1057" s="4">
        <f>'Cleaned Data'!B1057</f>
        <v>46132</v>
      </c>
      <c r="C1057" s="6">
        <f t="shared" si="112"/>
        <v>20</v>
      </c>
      <c r="D1057" s="6">
        <f t="shared" si="113"/>
        <v>4</v>
      </c>
      <c r="E1057" s="6">
        <f t="shared" si="114"/>
        <v>2026</v>
      </c>
      <c r="F1057" s="5" t="str">
        <f t="shared" si="115"/>
        <v>SASSA</v>
      </c>
      <c r="G1057" s="5" t="str">
        <f>'Cleaned Data'!C1057</f>
        <v>SASSA - Grant Application</v>
      </c>
      <c r="H1057" s="5" t="str">
        <f t="shared" si="116"/>
        <v xml:space="preserve"> Grant Application</v>
      </c>
      <c r="I1057" s="5" t="str">
        <f t="shared" si="117"/>
        <v>Vanderbijlpark</v>
      </c>
      <c r="J1057" s="5" t="str">
        <f>'Cleaned Data'!D1057</f>
        <v>Vanderbijlpark Home Affairs</v>
      </c>
      <c r="K1057" s="5" t="str">
        <f>'Cleaned Data'!E1057</f>
        <v>Willem Nkosi</v>
      </c>
      <c r="L1057" s="6">
        <f>'Cleaned Data'!F1057</f>
        <v>4400000000000</v>
      </c>
      <c r="M1057" s="4">
        <f>'Cleaned Data'!G1057</f>
        <v>16080</v>
      </c>
      <c r="N1057" s="5" t="str">
        <f>'Cleaned Data'!H1057</f>
        <v>Male</v>
      </c>
      <c r="O1057" s="8" t="str">
        <f>'Cleaned Data'!I1057</f>
        <v>078 953 6313</v>
      </c>
      <c r="P1057" s="5" t="str">
        <f>'Cleaned Data'!J1057</f>
        <v>Ward 5</v>
      </c>
      <c r="Q1057" s="5" t="str">
        <f t="shared" si="118"/>
        <v>Formal Settlement</v>
      </c>
      <c r="R1057" s="5" t="str">
        <f>'Cleaned Data'!K1057</f>
        <v>Social Relief of Distress (SRD)</v>
      </c>
      <c r="S1057" s="5" t="str">
        <f>'Cleaned Data'!L1057</f>
        <v>Approved</v>
      </c>
      <c r="T1057" s="5" t="str">
        <f>'Cleaned Data'!M1057</f>
        <v>Captured</v>
      </c>
      <c r="U1057" s="5" t="str">
        <f>'Cleaned Data'!N1057</f>
        <v>Q156</v>
      </c>
      <c r="V1057" s="5" t="str">
        <f>'Cleaned Data'!O1057</f>
        <v>Chris Radebe</v>
      </c>
      <c r="W1057" s="4" t="str">
        <f>'Cleaned Data'!P1057</f>
        <v>None</v>
      </c>
      <c r="X1057" s="5" t="str">
        <f>'Cleaned Data'!Q1057</f>
        <v>Grant Payment Query - Referred To Sassa Call Centre</v>
      </c>
    </row>
    <row r="1058" spans="1:24" x14ac:dyDescent="0.3">
      <c r="A1058" s="5" t="str">
        <f>'Cleaned Data'!A1058</f>
        <v>CLN-000540</v>
      </c>
      <c r="B1058" s="4">
        <f>'Cleaned Data'!B1058</f>
        <v>46130</v>
      </c>
      <c r="C1058" s="6">
        <f t="shared" si="112"/>
        <v>18</v>
      </c>
      <c r="D1058" s="6">
        <f t="shared" si="113"/>
        <v>4</v>
      </c>
      <c r="E1058" s="6">
        <f t="shared" si="114"/>
        <v>2026</v>
      </c>
      <c r="F1058" s="5" t="str">
        <f t="shared" si="115"/>
        <v>Clinic</v>
      </c>
      <c r="G1058" s="5" t="str">
        <f>'Cleaned Data'!C1058</f>
        <v>Clinic - Chronic Medication Collection</v>
      </c>
      <c r="H1058" s="5" t="str">
        <f t="shared" si="116"/>
        <v xml:space="preserve"> Chronic Medication Collection</v>
      </c>
      <c r="I1058" s="5" t="str">
        <f t="shared" si="117"/>
        <v>Sharpeville</v>
      </c>
      <c r="J1058" s="5" t="str">
        <f>'Cleaned Data'!D1058</f>
        <v>Sharpeville Clinic</v>
      </c>
      <c r="K1058" s="5" t="str">
        <f>'Cleaned Data'!E1058</f>
        <v>Elizabeth Khumalo</v>
      </c>
      <c r="L1058" s="6">
        <f>'Cleaned Data'!F1058</f>
        <v>3041559640</v>
      </c>
      <c r="M1058" s="4">
        <f>'Cleaned Data'!G1058</f>
        <v>37726</v>
      </c>
      <c r="N1058" s="5" t="str">
        <f>'Cleaned Data'!H1058</f>
        <v>None</v>
      </c>
      <c r="O1058" s="8" t="str">
        <f>'Cleaned Data'!I1058</f>
        <v>081 454 6945</v>
      </c>
      <c r="P1058" s="5" t="str">
        <f>'Cleaned Data'!J1058</f>
        <v>None</v>
      </c>
      <c r="Q1058" s="5" t="str">
        <f t="shared" si="118"/>
        <v>Formal Settlement</v>
      </c>
      <c r="R1058" s="5" t="str">
        <f>'Cleaned Data'!K1058</f>
        <v>None</v>
      </c>
      <c r="S1058" s="5" t="str">
        <f>'Cleaned Data'!L1058</f>
        <v>Incomplete - Missing ID Copy</v>
      </c>
      <c r="T1058" s="5" t="str">
        <f>'Cleaned Data'!M1058</f>
        <v>Escalated</v>
      </c>
      <c r="U1058" s="5" t="str">
        <f>'Cleaned Data'!N1058</f>
        <v>Q090</v>
      </c>
      <c r="V1058" s="5" t="str">
        <f>'Cleaned Data'!O1058</f>
        <v>Marius Radebe</v>
      </c>
      <c r="W1058" s="4">
        <f>'Cleaned Data'!P1058</f>
        <v>46160</v>
      </c>
      <c r="X1058" s="5" t="str">
        <f>'Cleaned Data'!Q1058</f>
        <v>Home Affairs System Down For Maintenance During Visit</v>
      </c>
    </row>
    <row r="1059" spans="1:24" x14ac:dyDescent="0.3">
      <c r="A1059" s="5" t="str">
        <f>'Cleaned Data'!A1059</f>
        <v>CLN-000677</v>
      </c>
      <c r="B1059" s="4">
        <f>'Cleaned Data'!B1059</f>
        <v>46108</v>
      </c>
      <c r="C1059" s="6">
        <f t="shared" si="112"/>
        <v>27</v>
      </c>
      <c r="D1059" s="6">
        <f t="shared" si="113"/>
        <v>3</v>
      </c>
      <c r="E1059" s="6">
        <f t="shared" si="114"/>
        <v>2026</v>
      </c>
      <c r="F1059" s="5" t="str">
        <f t="shared" si="115"/>
        <v>Clinic</v>
      </c>
      <c r="G1059" s="5" t="str">
        <f>'Cleaned Data'!C1059</f>
        <v>Clinic - Chronic Medication Collection</v>
      </c>
      <c r="H1059" s="5" t="str">
        <f t="shared" si="116"/>
        <v xml:space="preserve"> Chronic Medication Collection</v>
      </c>
      <c r="I1059" s="5" t="str">
        <f t="shared" si="117"/>
        <v>Vereeniging</v>
      </c>
      <c r="J1059" s="5" t="str">
        <f>'Cleaned Data'!D1059</f>
        <v>Vereeniging Home Affairs</v>
      </c>
      <c r="K1059" s="5" t="str">
        <f>'Cleaned Data'!E1059</f>
        <v>Anna Mokoena</v>
      </c>
      <c r="L1059" s="6">
        <f>'Cleaned Data'!F1059</f>
        <v>8400000000000</v>
      </c>
      <c r="M1059" s="4">
        <f>'Cleaned Data'!G1059</f>
        <v>30688</v>
      </c>
      <c r="N1059" s="5" t="str">
        <f>'Cleaned Data'!H1059</f>
        <v>Female</v>
      </c>
      <c r="O1059" s="8" t="str">
        <f>'Cleaned Data'!I1059</f>
        <v>080 915 4350</v>
      </c>
      <c r="P1059" s="5" t="str">
        <f>'Cleaned Data'!J1059</f>
        <v>Ward 22</v>
      </c>
      <c r="Q1059" s="5" t="str">
        <f t="shared" si="118"/>
        <v>Formal Settlement</v>
      </c>
      <c r="R1059" s="5" t="str">
        <f>'Cleaned Data'!K1059</f>
        <v>None</v>
      </c>
      <c r="S1059" s="5" t="str">
        <f>'Cleaned Data'!L1059</f>
        <v>None</v>
      </c>
      <c r="T1059" s="5" t="str">
        <f>'Cleaned Data'!M1059</f>
        <v>None</v>
      </c>
      <c r="U1059" s="5" t="str">
        <f>'Cleaned Data'!N1059</f>
        <v>Q028</v>
      </c>
      <c r="V1059" s="5" t="str">
        <f>'Cleaned Data'!O1059</f>
        <v>Andries Swart</v>
      </c>
      <c r="W1059" s="4" t="str">
        <f>'Cleaned Data'!P1059</f>
        <v>None</v>
      </c>
      <c r="X1059" s="5" t="str">
        <f>'Cleaned Data'!Q1059</f>
        <v>None</v>
      </c>
    </row>
    <row r="1060" spans="1:24" x14ac:dyDescent="0.3">
      <c r="A1060" s="5" t="str">
        <f>'Cleaned Data'!A1060</f>
        <v>SASSA-000901</v>
      </c>
      <c r="B1060" s="4">
        <f>'Cleaned Data'!B1060</f>
        <v>46139</v>
      </c>
      <c r="C1060" s="6">
        <f t="shared" si="112"/>
        <v>27</v>
      </c>
      <c r="D1060" s="6">
        <f t="shared" si="113"/>
        <v>4</v>
      </c>
      <c r="E1060" s="6">
        <f t="shared" si="114"/>
        <v>2026</v>
      </c>
      <c r="F1060" s="5" t="str">
        <f t="shared" si="115"/>
        <v>SASSA</v>
      </c>
      <c r="G1060" s="5" t="str">
        <f>'Cleaned Data'!C1060</f>
        <v>SASSA - Grant Application</v>
      </c>
      <c r="H1060" s="5" t="str">
        <f t="shared" si="116"/>
        <v xml:space="preserve"> Grant Application</v>
      </c>
      <c r="I1060" s="5" t="str">
        <f t="shared" si="117"/>
        <v>Sharpeville</v>
      </c>
      <c r="J1060" s="5" t="str">
        <f>'Cleaned Data'!D1060</f>
        <v>Sharpeville Clinic</v>
      </c>
      <c r="K1060" s="5" t="str">
        <f>'Cleaned Data'!E1060</f>
        <v>Mandla Mokgadi</v>
      </c>
      <c r="L1060" s="6">
        <f>'Cleaned Data'!F1060</f>
        <v>8300000000000</v>
      </c>
      <c r="M1060" s="4">
        <f>'Cleaned Data'!G1060</f>
        <v>30417</v>
      </c>
      <c r="N1060" s="5" t="str">
        <f>'Cleaned Data'!H1060</f>
        <v>Female</v>
      </c>
      <c r="O1060" s="8" t="str">
        <f>'Cleaned Data'!I1060</f>
        <v>None</v>
      </c>
      <c r="P1060" s="5" t="str">
        <f>'Cleaned Data'!J1060</f>
        <v>Ward 20</v>
      </c>
      <c r="Q1060" s="5" t="str">
        <f t="shared" si="118"/>
        <v>Formal Settlement</v>
      </c>
      <c r="R1060" s="5" t="str">
        <f>'Cleaned Data'!K1060</f>
        <v>Older Persons Grant</v>
      </c>
      <c r="S1060" s="5" t="str">
        <f>'Cleaned Data'!L1060</f>
        <v>Incomplete - Missing ID Copy</v>
      </c>
      <c r="T1060" s="5" t="str">
        <f>'Cleaned Data'!M1060</f>
        <v>Pending</v>
      </c>
      <c r="U1060" s="5" t="str">
        <f>'Cleaned Data'!N1060</f>
        <v>Q195</v>
      </c>
      <c r="V1060" s="5" t="str">
        <f>'Cleaned Data'!O1060</f>
        <v>Refilwe Swart</v>
      </c>
      <c r="W1060" s="4">
        <f>'Cleaned Data'!P1060</f>
        <v>46155</v>
      </c>
      <c r="X1060" s="5" t="str">
        <f>'Cleaned Data'!Q1060</f>
        <v>Applicant Did Not Bring Required Supporting Documents</v>
      </c>
    </row>
    <row r="1061" spans="1:24" x14ac:dyDescent="0.3">
      <c r="A1061" s="5" t="str">
        <f>'Cleaned Data'!A1061</f>
        <v>DHA-000769</v>
      </c>
      <c r="B1061" s="4">
        <f>'Cleaned Data'!B1061</f>
        <v>45983</v>
      </c>
      <c r="C1061" s="6">
        <f t="shared" si="112"/>
        <v>22</v>
      </c>
      <c r="D1061" s="6">
        <f t="shared" si="113"/>
        <v>11</v>
      </c>
      <c r="E1061" s="6">
        <f t="shared" si="114"/>
        <v>2025</v>
      </c>
      <c r="F1061" s="5" t="str">
        <f t="shared" si="115"/>
        <v>Home Affairs</v>
      </c>
      <c r="G1061" s="5" t="str">
        <f>'Cleaned Data'!C1061</f>
        <v>Home Affairs - ID Application</v>
      </c>
      <c r="H1061" s="5" t="str">
        <f t="shared" si="116"/>
        <v xml:space="preserve"> ID Application</v>
      </c>
      <c r="I1061" s="5" t="str">
        <f t="shared" si="117"/>
        <v>Boipatong</v>
      </c>
      <c r="J1061" s="5" t="str">
        <f>'Cleaned Data'!D1061</f>
        <v>Boipatong Clinic</v>
      </c>
      <c r="K1061" s="5" t="str">
        <f>'Cleaned Data'!E1061</f>
        <v>Refilwe Van Der Merwe</v>
      </c>
      <c r="L1061" s="6">
        <f>'Cleaned Data'!F1061</f>
        <v>9000000000000</v>
      </c>
      <c r="M1061" s="4">
        <f>'Cleaned Data'!G1061</f>
        <v>32948</v>
      </c>
      <c r="N1061" s="5" t="str">
        <f>'Cleaned Data'!H1061</f>
        <v>Female</v>
      </c>
      <c r="O1061" s="8" t="str">
        <f>'Cleaned Data'!I1061</f>
        <v>083 301 1187</v>
      </c>
      <c r="P1061" s="5" t="str">
        <f>'Cleaned Data'!J1061</f>
        <v>Ward 3</v>
      </c>
      <c r="Q1061" s="5" t="str">
        <f t="shared" si="118"/>
        <v>Formal Settlement</v>
      </c>
      <c r="R1061" s="5" t="str">
        <f>'Cleaned Data'!K1061</f>
        <v>SRD Grant</v>
      </c>
      <c r="S1061" s="5" t="str">
        <f>'Cleaned Data'!L1061</f>
        <v>Complete</v>
      </c>
      <c r="T1061" s="5" t="str">
        <f>'Cleaned Data'!M1061</f>
        <v>Pending</v>
      </c>
      <c r="U1061" s="5" t="str">
        <f>'Cleaned Data'!N1061</f>
        <v>Q276</v>
      </c>
      <c r="V1061" s="5" t="str">
        <f>'Cleaned Data'!O1061</f>
        <v>Werner Meyer</v>
      </c>
      <c r="W1061" s="4" t="str">
        <f>'Cleaned Data'!P1061</f>
        <v>None</v>
      </c>
      <c r="X1061" s="5" t="str">
        <f>'Cleaned Data'!Q1061</f>
        <v>Applicant Is A Minor, Guardian Present And Documented</v>
      </c>
    </row>
    <row r="1062" spans="1:24" x14ac:dyDescent="0.3">
      <c r="A1062" s="5" t="str">
        <f>'Cleaned Data'!A1062</f>
        <v>CLN-000006</v>
      </c>
      <c r="B1062" s="4">
        <f>'Cleaned Data'!B1062</f>
        <v>46135</v>
      </c>
      <c r="C1062" s="6">
        <f t="shared" si="112"/>
        <v>23</v>
      </c>
      <c r="D1062" s="6">
        <f t="shared" si="113"/>
        <v>4</v>
      </c>
      <c r="E1062" s="6">
        <f t="shared" si="114"/>
        <v>2026</v>
      </c>
      <c r="F1062" s="5" t="str">
        <f t="shared" si="115"/>
        <v>Clinic</v>
      </c>
      <c r="G1062" s="5" t="str">
        <f>'Cleaned Data'!C1062</f>
        <v>Clinic - Immunisation</v>
      </c>
      <c r="H1062" s="5" t="str">
        <f t="shared" si="116"/>
        <v xml:space="preserve"> Immunisation</v>
      </c>
      <c r="I1062" s="5" t="str">
        <f t="shared" si="117"/>
        <v>Emfuleni</v>
      </c>
      <c r="J1062" s="5" t="str">
        <f>'Cleaned Data'!D1062</f>
        <v>Emfuleni Municipal Office</v>
      </c>
      <c r="K1062" s="5" t="str">
        <f>'Cleaned Data'!E1062</f>
        <v>Sizwe Molefe</v>
      </c>
      <c r="L1062" s="6">
        <f>'Cleaned Data'!F1062</f>
        <v>2100000000000</v>
      </c>
      <c r="M1062" s="4">
        <f>'Cleaned Data'!G1062</f>
        <v>44288</v>
      </c>
      <c r="N1062" s="5" t="str">
        <f>'Cleaned Data'!H1062</f>
        <v>Male</v>
      </c>
      <c r="O1062" s="8" t="str">
        <f>'Cleaned Data'!I1062</f>
        <v>064 533 4744</v>
      </c>
      <c r="P1062" s="5" t="str">
        <f>'Cleaned Data'!J1062</f>
        <v>Ward 14</v>
      </c>
      <c r="Q1062" s="5" t="str">
        <f t="shared" si="118"/>
        <v>Formal Settlement</v>
      </c>
      <c r="R1062" s="5" t="str">
        <f>'Cleaned Data'!K1062</f>
        <v>None</v>
      </c>
      <c r="S1062" s="5" t="str">
        <f>'Cleaned Data'!L1062</f>
        <v>Complete</v>
      </c>
      <c r="T1062" s="5" t="str">
        <f>'Cleaned Data'!M1062</f>
        <v>Re-opened</v>
      </c>
      <c r="U1062" s="5" t="str">
        <f>'Cleaned Data'!N1062</f>
        <v>Q121</v>
      </c>
      <c r="V1062" s="5" t="str">
        <f>'Cleaned Data'!O1062</f>
        <v>Marius Coetzee</v>
      </c>
      <c r="W1062" s="4" t="str">
        <f>'Cleaned Data'!P1062</f>
        <v>None</v>
      </c>
      <c r="X1062" s="5" t="str">
        <f>'Cleaned Data'!Q1062</f>
        <v>Applicant Did Not Bring Required Supporting Documents</v>
      </c>
    </row>
    <row r="1063" spans="1:24" x14ac:dyDescent="0.3">
      <c r="A1063" s="5" t="str">
        <f>'Cleaned Data'!A1063</f>
        <v>SASSA-000975</v>
      </c>
      <c r="B1063" s="4">
        <f>'Cleaned Data'!B1063</f>
        <v>46121</v>
      </c>
      <c r="C1063" s="6">
        <f t="shared" si="112"/>
        <v>9</v>
      </c>
      <c r="D1063" s="6">
        <f t="shared" si="113"/>
        <v>4</v>
      </c>
      <c r="E1063" s="6">
        <f t="shared" si="114"/>
        <v>2026</v>
      </c>
      <c r="F1063" s="5" t="str">
        <f t="shared" si="115"/>
        <v>SASSA</v>
      </c>
      <c r="G1063" s="5" t="str">
        <f>'Cleaned Data'!C1063</f>
        <v>SASSA - Grant Status Enquiry</v>
      </c>
      <c r="H1063" s="5" t="str">
        <f t="shared" si="116"/>
        <v xml:space="preserve"> Grant Status Enquiry</v>
      </c>
      <c r="I1063" s="5" t="str">
        <f t="shared" si="117"/>
        <v>Sasolburg</v>
      </c>
      <c r="J1063" s="5" t="str">
        <f>'Cleaned Data'!D1063</f>
        <v>Sasolburg Home Affairs</v>
      </c>
      <c r="K1063" s="5" t="str">
        <f>'Cleaned Data'!E1063</f>
        <v>Willem Sithole</v>
      </c>
      <c r="L1063" s="6">
        <f>'Cleaned Data'!F1063</f>
        <v>9110000000000</v>
      </c>
      <c r="M1063" s="4">
        <f>'Cleaned Data'!G1063</f>
        <v>33442</v>
      </c>
      <c r="N1063" s="5" t="str">
        <f>'Cleaned Data'!H1063</f>
        <v>None</v>
      </c>
      <c r="O1063" s="8" t="str">
        <f>'Cleaned Data'!I1063</f>
        <v>067 597 0193</v>
      </c>
      <c r="P1063" s="5" t="str">
        <f>'Cleaned Data'!J1063</f>
        <v>Ward 24</v>
      </c>
      <c r="Q1063" s="5" t="str">
        <f t="shared" si="118"/>
        <v>Formal Settlement</v>
      </c>
      <c r="R1063" s="5" t="str">
        <f>'Cleaned Data'!K1063</f>
        <v>None</v>
      </c>
      <c r="S1063" s="5" t="str">
        <f>'Cleaned Data'!L1063</f>
        <v>Incomplete - Missing ID Copy</v>
      </c>
      <c r="T1063" s="5" t="str">
        <f>'Cleaned Data'!M1063</f>
        <v>Captured</v>
      </c>
      <c r="U1063" s="5" t="str">
        <f>'Cleaned Data'!N1063</f>
        <v>Q076</v>
      </c>
      <c r="V1063" s="5" t="str">
        <f>'Cleaned Data'!O1063</f>
        <v>Marius Meyer</v>
      </c>
      <c r="W1063" s="4">
        <f>'Cleaned Data'!P1063</f>
        <v>46131</v>
      </c>
      <c r="X1063" s="5" t="str">
        <f>'Cleaned Data'!Q1063</f>
        <v>System Offline - Captured Manually, Will Upload Later</v>
      </c>
    </row>
    <row r="1064" spans="1:24" x14ac:dyDescent="0.3">
      <c r="A1064" s="5" t="str">
        <f>'Cleaned Data'!A1064</f>
        <v>DHA-000104</v>
      </c>
      <c r="B1064" s="4">
        <f>'Cleaned Data'!B1064</f>
        <v>46167</v>
      </c>
      <c r="C1064" s="6">
        <f t="shared" si="112"/>
        <v>25</v>
      </c>
      <c r="D1064" s="6">
        <f t="shared" si="113"/>
        <v>5</v>
      </c>
      <c r="E1064" s="6">
        <f t="shared" si="114"/>
        <v>2026</v>
      </c>
      <c r="F1064" s="5" t="str">
        <f t="shared" si="115"/>
        <v>Home Affairs</v>
      </c>
      <c r="G1064" s="5" t="str">
        <f>'Cleaned Data'!C1064</f>
        <v>Home Affairs - ID Application</v>
      </c>
      <c r="H1064" s="5" t="str">
        <f t="shared" si="116"/>
        <v xml:space="preserve"> ID Application</v>
      </c>
      <c r="I1064" s="5" t="str">
        <f t="shared" si="117"/>
        <v>Sasolburg</v>
      </c>
      <c r="J1064" s="5" t="str">
        <f>'Cleaned Data'!D1064</f>
        <v>Sasolburg Home Affairs</v>
      </c>
      <c r="K1064" s="5" t="str">
        <f>'Cleaned Data'!E1064</f>
        <v>Nokuthula Kruger</v>
      </c>
      <c r="L1064" s="6">
        <f>'Cleaned Data'!F1064</f>
        <v>8000000000000</v>
      </c>
      <c r="M1064" s="4">
        <f>'Cleaned Data'!G1064</f>
        <v>29557</v>
      </c>
      <c r="N1064" s="5" t="str">
        <f>'Cleaned Data'!H1064</f>
        <v>None</v>
      </c>
      <c r="O1064" s="8" t="str">
        <f>'Cleaned Data'!I1064</f>
        <v>060 678 1917</v>
      </c>
      <c r="P1064" s="5" t="str">
        <f>'Cleaned Data'!J1064</f>
        <v>Ward 24</v>
      </c>
      <c r="Q1064" s="5" t="str">
        <f t="shared" si="118"/>
        <v>Formal Settlement</v>
      </c>
      <c r="R1064" s="5" t="str">
        <f>'Cleaned Data'!K1064</f>
        <v>Older Persons Grant</v>
      </c>
      <c r="S1064" s="5" t="str">
        <f>'Cleaned Data'!L1064</f>
        <v>Complete</v>
      </c>
      <c r="T1064" s="5" t="str">
        <f>'Cleaned Data'!M1064</f>
        <v>Re-opened</v>
      </c>
      <c r="U1064" s="5" t="str">
        <f>'Cleaned Data'!N1064</f>
        <v>Q172</v>
      </c>
      <c r="V1064" s="5" t="str">
        <f>'Cleaned Data'!O1064</f>
        <v>Marius Swart</v>
      </c>
      <c r="W1064" s="4" t="str">
        <f>'Cleaned Data'!P1064</f>
        <v>None</v>
      </c>
      <c r="X1064" s="5" t="str">
        <f>'Cleaned Data'!Q1064</f>
        <v>Biometric Capture Failed, Rescheduled</v>
      </c>
    </row>
    <row r="1065" spans="1:24" x14ac:dyDescent="0.3">
      <c r="A1065" s="5" t="str">
        <f>'Cleaned Data'!A1065</f>
        <v>MUN-000211</v>
      </c>
      <c r="B1065" s="4">
        <f>'Cleaned Data'!B1065</f>
        <v>46122</v>
      </c>
      <c r="C1065" s="6">
        <f t="shared" si="112"/>
        <v>10</v>
      </c>
      <c r="D1065" s="6">
        <f t="shared" si="113"/>
        <v>4</v>
      </c>
      <c r="E1065" s="6">
        <f t="shared" si="114"/>
        <v>2026</v>
      </c>
      <c r="F1065" s="5" t="str">
        <f t="shared" si="115"/>
        <v>Municipal</v>
      </c>
      <c r="G1065" s="5" t="str">
        <f>'Cleaned Data'!C1065</f>
        <v>Municipal - Account Query</v>
      </c>
      <c r="H1065" s="5" t="str">
        <f t="shared" si="116"/>
        <v xml:space="preserve"> Account Query</v>
      </c>
      <c r="I1065" s="5" t="str">
        <f t="shared" si="117"/>
        <v>Sharpeville</v>
      </c>
      <c r="J1065" s="5" t="str">
        <f>'Cleaned Data'!D1065</f>
        <v>Sharpeville Clinic</v>
      </c>
      <c r="K1065" s="5" t="str">
        <f>'Cleaned Data'!E1065</f>
        <v>Refilwe Mahlangu</v>
      </c>
      <c r="L1065" s="6">
        <f>'Cleaned Data'!F1065</f>
        <v>4610000000000</v>
      </c>
      <c r="M1065" s="4">
        <f>'Cleaned Data'!G1065</f>
        <v>17087</v>
      </c>
      <c r="N1065" s="5" t="str">
        <f>'Cleaned Data'!H1065</f>
        <v>Female</v>
      </c>
      <c r="O1065" s="8" t="str">
        <f>'Cleaned Data'!I1065</f>
        <v>061 361 0863</v>
      </c>
      <c r="P1065" s="5" t="str">
        <f>'Cleaned Data'!J1065</f>
        <v>Ward 14</v>
      </c>
      <c r="Q1065" s="5" t="str">
        <f t="shared" si="118"/>
        <v>Formal Settlement</v>
      </c>
      <c r="R1065" s="5" t="str">
        <f>'Cleaned Data'!K1065</f>
        <v>None</v>
      </c>
      <c r="S1065" s="5" t="str">
        <f>'Cleaned Data'!L1065</f>
        <v>Complete</v>
      </c>
      <c r="T1065" s="5" t="str">
        <f>'Cleaned Data'!M1065</f>
        <v>Awaiting Documents</v>
      </c>
      <c r="U1065" s="5" t="str">
        <f>'Cleaned Data'!N1065</f>
        <v>Q298</v>
      </c>
      <c r="V1065" s="5" t="str">
        <f>'Cleaned Data'!O1065</f>
        <v>Chris Meyer</v>
      </c>
      <c r="W1065" s="4" t="str">
        <f>'Cleaned Data'!P1065</f>
        <v>None</v>
      </c>
      <c r="X1065" s="5" t="str">
        <f>'Cleaned Data'!Q1065</f>
        <v>Grant Payment Query - Referred To Sassa Call Centre</v>
      </c>
    </row>
    <row r="1066" spans="1:24" x14ac:dyDescent="0.3">
      <c r="A1066" s="5" t="str">
        <f>'Cleaned Data'!A1066</f>
        <v>DHA-000042</v>
      </c>
      <c r="B1066" s="4">
        <f>'Cleaned Data'!B1066</f>
        <v>46108</v>
      </c>
      <c r="C1066" s="6">
        <f t="shared" si="112"/>
        <v>27</v>
      </c>
      <c r="D1066" s="6">
        <f t="shared" si="113"/>
        <v>3</v>
      </c>
      <c r="E1066" s="6">
        <f t="shared" si="114"/>
        <v>2026</v>
      </c>
      <c r="F1066" s="5" t="str">
        <f t="shared" si="115"/>
        <v>Home Affairs</v>
      </c>
      <c r="G1066" s="5" t="str">
        <f>'Cleaned Data'!C1066</f>
        <v>Home Affairs - Birth Certificate</v>
      </c>
      <c r="H1066" s="5" t="str">
        <f t="shared" si="116"/>
        <v xml:space="preserve"> Birth Certificate</v>
      </c>
      <c r="I1066" s="5" t="str">
        <f t="shared" si="117"/>
        <v>Sasolburg</v>
      </c>
      <c r="J1066" s="5" t="str">
        <f>'Cleaned Data'!D1066</f>
        <v>Sasolburg Home Affairs</v>
      </c>
      <c r="K1066" s="5" t="str">
        <f>'Cleaned Data'!E1066</f>
        <v>Tumelo Ndlovu</v>
      </c>
      <c r="L1066" s="6">
        <f>'Cleaned Data'!F1066</f>
        <v>7810000000000</v>
      </c>
      <c r="M1066" s="4">
        <f>'Cleaned Data'!G1066</f>
        <v>28818</v>
      </c>
      <c r="N1066" s="5" t="str">
        <f>'Cleaned Data'!H1066</f>
        <v>Male</v>
      </c>
      <c r="O1066" s="8" t="str">
        <f>'Cleaned Data'!I1066</f>
        <v>None</v>
      </c>
      <c r="P1066" s="5" t="str">
        <f>'Cleaned Data'!J1066</f>
        <v>Ward 20</v>
      </c>
      <c r="Q1066" s="5" t="str">
        <f t="shared" si="118"/>
        <v>Formal Settlement</v>
      </c>
      <c r="R1066" s="5" t="str">
        <f>'Cleaned Data'!K1066</f>
        <v>SRD Grant</v>
      </c>
      <c r="S1066" s="5" t="str">
        <f>'Cleaned Data'!L1066</f>
        <v>Incomplete - Missing Proof Of Residence</v>
      </c>
      <c r="T1066" s="5" t="str">
        <f>'Cleaned Data'!M1066</f>
        <v>Awaiting Documents</v>
      </c>
      <c r="U1066" s="5" t="str">
        <f>'Cleaned Data'!N1066</f>
        <v>Q084</v>
      </c>
      <c r="V1066" s="5" t="str">
        <f>'Cleaned Data'!O1066</f>
        <v>Marius Sithole</v>
      </c>
      <c r="W1066" s="4">
        <f>'Cleaned Data'!P1066</f>
        <v>46138</v>
      </c>
      <c r="X1066" s="5" t="str">
        <f>'Cleaned Data'!Q1066</f>
        <v>Urgent Case - Fast-Tracked Per Supervisor Approval</v>
      </c>
    </row>
    <row r="1067" spans="1:24" x14ac:dyDescent="0.3">
      <c r="A1067" s="5" t="str">
        <f>'Cleaned Data'!A1067</f>
        <v>DHA-000378</v>
      </c>
      <c r="B1067" s="4">
        <f>'Cleaned Data'!B1067</f>
        <v>46212</v>
      </c>
      <c r="C1067" s="6">
        <f t="shared" si="112"/>
        <v>9</v>
      </c>
      <c r="D1067" s="6">
        <f t="shared" si="113"/>
        <v>7</v>
      </c>
      <c r="E1067" s="6">
        <f t="shared" si="114"/>
        <v>2026</v>
      </c>
      <c r="F1067" s="5" t="str">
        <f t="shared" si="115"/>
        <v>Home Affairs</v>
      </c>
      <c r="G1067" s="5" t="str">
        <f>'Cleaned Data'!C1067</f>
        <v>Home Affairs - Birth Certificate</v>
      </c>
      <c r="H1067" s="5" t="str">
        <f t="shared" si="116"/>
        <v xml:space="preserve"> Birth Certificate</v>
      </c>
      <c r="I1067" s="5" t="str">
        <f t="shared" si="117"/>
        <v>Sasolburg</v>
      </c>
      <c r="J1067" s="5" t="str">
        <f>'Cleaned Data'!D1067</f>
        <v>Sasolburg Home Affairs</v>
      </c>
      <c r="K1067" s="5" t="str">
        <f>'Cleaned Data'!E1067</f>
        <v>Thabo Van Der Merwe</v>
      </c>
      <c r="L1067" s="6">
        <f>'Cleaned Data'!F1067</f>
        <v>6710000000000</v>
      </c>
      <c r="M1067" s="4">
        <f>'Cleaned Data'!G1067</f>
        <v>24790</v>
      </c>
      <c r="N1067" s="5" t="str">
        <f>'Cleaned Data'!H1067</f>
        <v>Male</v>
      </c>
      <c r="O1067" s="8" t="str">
        <f>'Cleaned Data'!I1067</f>
        <v>068 453 3043</v>
      </c>
      <c r="P1067" s="5" t="str">
        <f>'Cleaned Data'!J1067</f>
        <v>Ward 12</v>
      </c>
      <c r="Q1067" s="5" t="str">
        <f t="shared" si="118"/>
        <v>Formal Settlement</v>
      </c>
      <c r="R1067" s="5" t="str">
        <f>'Cleaned Data'!K1067</f>
        <v>None</v>
      </c>
      <c r="S1067" s="5" t="str">
        <f>'Cleaned Data'!L1067</f>
        <v>Rejected</v>
      </c>
      <c r="T1067" s="5" t="str">
        <f>'Cleaned Data'!M1067</f>
        <v>Pending</v>
      </c>
      <c r="U1067" s="5" t="str">
        <f>'Cleaned Data'!N1067</f>
        <v>Q171</v>
      </c>
      <c r="V1067" s="5" t="str">
        <f>'Cleaned Data'!O1067</f>
        <v>Refilwe Swart</v>
      </c>
      <c r="W1067" s="4" t="str">
        <f>'Cleaned Data'!P1067</f>
        <v>None</v>
      </c>
      <c r="X1067" s="5" t="str">
        <f>'Cleaned Data'!Q1067</f>
        <v>Grant Payment Query - Referred To Sassa Call Centre</v>
      </c>
    </row>
    <row r="1068" spans="1:24" x14ac:dyDescent="0.3">
      <c r="A1068" s="5" t="str">
        <f>'Cleaned Data'!A1068</f>
        <v>SASSA-000147</v>
      </c>
      <c r="B1068" s="4">
        <f>'Cleaned Data'!B1068</f>
        <v>46252</v>
      </c>
      <c r="C1068" s="6">
        <f t="shared" si="112"/>
        <v>18</v>
      </c>
      <c r="D1068" s="6">
        <f t="shared" si="113"/>
        <v>8</v>
      </c>
      <c r="E1068" s="6">
        <f t="shared" si="114"/>
        <v>2026</v>
      </c>
      <c r="F1068" s="5" t="str">
        <f t="shared" si="115"/>
        <v>SASSA</v>
      </c>
      <c r="G1068" s="5" t="str">
        <f>'Cleaned Data'!C1068</f>
        <v>SASSA - Grant Application</v>
      </c>
      <c r="H1068" s="5" t="str">
        <f t="shared" si="116"/>
        <v xml:space="preserve"> Grant Application</v>
      </c>
      <c r="I1068" s="5" t="str">
        <f t="shared" si="117"/>
        <v>Vanderbijlpark</v>
      </c>
      <c r="J1068" s="5" t="str">
        <f>'Cleaned Data'!D1068</f>
        <v>Vanderbijlpark Home Affairs</v>
      </c>
      <c r="K1068" s="5" t="str">
        <f>'Cleaned Data'!E1068</f>
        <v>Sipho Steyn</v>
      </c>
      <c r="L1068" s="6">
        <f>'Cleaned Data'!F1068</f>
        <v>5810000000000</v>
      </c>
      <c r="M1068" s="4">
        <f>'Cleaned Data'!G1068</f>
        <v>21427</v>
      </c>
      <c r="N1068" s="5" t="str">
        <f>'Cleaned Data'!H1068</f>
        <v>Male</v>
      </c>
      <c r="O1068" s="8" t="str">
        <f>'Cleaned Data'!I1068</f>
        <v>067 781 0841</v>
      </c>
      <c r="P1068" s="5" t="str">
        <f>'Cleaned Data'!J1068</f>
        <v>Ward 16</v>
      </c>
      <c r="Q1068" s="5" t="str">
        <f t="shared" si="118"/>
        <v>Formal Settlement</v>
      </c>
      <c r="R1068" s="5" t="str">
        <f>'Cleaned Data'!K1068</f>
        <v>SRD Grant</v>
      </c>
      <c r="S1068" s="5" t="str">
        <f>'Cleaned Data'!L1068</f>
        <v>Incomplete - Missing Proof Of Residence</v>
      </c>
      <c r="T1068" s="5" t="str">
        <f>'Cleaned Data'!M1068</f>
        <v>Closed</v>
      </c>
      <c r="U1068" s="5" t="str">
        <f>'Cleaned Data'!N1068</f>
        <v>Q007</v>
      </c>
      <c r="V1068" s="5" t="str">
        <f>'Cleaned Data'!O1068</f>
        <v>Marius Swart</v>
      </c>
      <c r="W1068" s="4">
        <f>'Cleaned Data'!P1068</f>
        <v>46304</v>
      </c>
      <c r="X1068" s="5" t="str">
        <f>'Cleaned Data'!Q1068</f>
        <v>Urgent Case - Fast-Tracked Per Supervisor Approval</v>
      </c>
    </row>
    <row r="1069" spans="1:24" x14ac:dyDescent="0.3">
      <c r="A1069" s="5" t="str">
        <f>'Cleaned Data'!A1069</f>
        <v>MUN-000206</v>
      </c>
      <c r="B1069" s="4">
        <f>'Cleaned Data'!B1069</f>
        <v>46125</v>
      </c>
      <c r="C1069" s="6">
        <f t="shared" si="112"/>
        <v>13</v>
      </c>
      <c r="D1069" s="6">
        <f t="shared" si="113"/>
        <v>4</v>
      </c>
      <c r="E1069" s="6">
        <f t="shared" si="114"/>
        <v>2026</v>
      </c>
      <c r="F1069" s="5" t="str">
        <f t="shared" si="115"/>
        <v>Municipal</v>
      </c>
      <c r="G1069" s="5" t="str">
        <f>'Cleaned Data'!C1069</f>
        <v>Municipal - Service Request</v>
      </c>
      <c r="H1069" s="5" t="str">
        <f t="shared" si="116"/>
        <v xml:space="preserve"> Service Request</v>
      </c>
      <c r="I1069" s="5" t="str">
        <f t="shared" si="117"/>
        <v>Vanderbijlpark</v>
      </c>
      <c r="J1069" s="5" t="str">
        <f>'Cleaned Data'!D1069</f>
        <v>Vanderbijlpark Home Affairs</v>
      </c>
      <c r="K1069" s="5" t="str">
        <f>'Cleaned Data'!E1069</f>
        <v>None</v>
      </c>
      <c r="L1069" s="6" t="str">
        <f>'Cleaned Data'!F1069</f>
        <v>ID not provided</v>
      </c>
      <c r="M1069" s="4">
        <f>'Cleaned Data'!G1069</f>
        <v>30791</v>
      </c>
      <c r="N1069" s="5" t="str">
        <f>'Cleaned Data'!H1069</f>
        <v>Female</v>
      </c>
      <c r="O1069" s="8" t="str">
        <f>'Cleaned Data'!I1069</f>
        <v>070 690 9045</v>
      </c>
      <c r="P1069" s="5" t="str">
        <f>'Cleaned Data'!J1069</f>
        <v>Ward 16</v>
      </c>
      <c r="Q1069" s="5" t="str">
        <f t="shared" si="118"/>
        <v>Formal Settlement</v>
      </c>
      <c r="R1069" s="5" t="str">
        <f>'Cleaned Data'!K1069</f>
        <v>Older Person's Grant</v>
      </c>
      <c r="S1069" s="5" t="str">
        <f>'Cleaned Data'!L1069</f>
        <v>Complete</v>
      </c>
      <c r="T1069" s="5" t="str">
        <f>'Cleaned Data'!M1069</f>
        <v>Captured</v>
      </c>
      <c r="U1069" s="5" t="str">
        <f>'Cleaned Data'!N1069</f>
        <v>Q257</v>
      </c>
      <c r="V1069" s="5" t="str">
        <f>'Cleaned Data'!O1069</f>
        <v>Marius Radebe</v>
      </c>
      <c r="W1069" s="4" t="str">
        <f>'Cleaned Data'!P1069</f>
        <v>None</v>
      </c>
      <c r="X1069" s="5" t="str">
        <f>'Cleaned Data'!Q1069</f>
        <v>System Offline - Captured Manually, Will Upload Later</v>
      </c>
    </row>
    <row r="1070" spans="1:24" x14ac:dyDescent="0.3">
      <c r="A1070" s="5" t="str">
        <f>'Cleaned Data'!A1070</f>
        <v>SASSA-000028</v>
      </c>
      <c r="B1070" s="4">
        <f>'Cleaned Data'!B1070</f>
        <v>45988</v>
      </c>
      <c r="C1070" s="6">
        <f t="shared" si="112"/>
        <v>27</v>
      </c>
      <c r="D1070" s="6">
        <f t="shared" si="113"/>
        <v>11</v>
      </c>
      <c r="E1070" s="6">
        <f t="shared" si="114"/>
        <v>2025</v>
      </c>
      <c r="F1070" s="5" t="str">
        <f t="shared" si="115"/>
        <v>SASSA</v>
      </c>
      <c r="G1070" s="5" t="str">
        <f>'Cleaned Data'!C1070</f>
        <v>SASSA - Grant Application</v>
      </c>
      <c r="H1070" s="5" t="str">
        <f t="shared" si="116"/>
        <v xml:space="preserve"> Grant Application</v>
      </c>
      <c r="I1070" s="5" t="str">
        <f t="shared" si="117"/>
        <v>Emfuleni</v>
      </c>
      <c r="J1070" s="5" t="str">
        <f>'Cleaned Data'!D1070</f>
        <v>Emfuleni Municipal Office</v>
      </c>
      <c r="K1070" s="5" t="str">
        <f>'Cleaned Data'!E1070</f>
        <v>Sipho Radebe</v>
      </c>
      <c r="L1070" s="6">
        <f>'Cleaned Data'!F1070</f>
        <v>8600000000000</v>
      </c>
      <c r="M1070" s="4">
        <f>'Cleaned Data'!G1070</f>
        <v>31687</v>
      </c>
      <c r="N1070" s="5" t="str">
        <f>'Cleaned Data'!H1070</f>
        <v>Male</v>
      </c>
      <c r="O1070" s="8" t="str">
        <f>'Cleaned Data'!I1070</f>
        <v>072 804 1195</v>
      </c>
      <c r="P1070" s="5" t="str">
        <f>'Cleaned Data'!J1070</f>
        <v>Ward 19</v>
      </c>
      <c r="Q1070" s="5" t="str">
        <f t="shared" si="118"/>
        <v>Formal Settlement</v>
      </c>
      <c r="R1070" s="5" t="str">
        <f>'Cleaned Data'!K1070</f>
        <v>Older Persons Grant</v>
      </c>
      <c r="S1070" s="5" t="str">
        <f>'Cleaned Data'!L1070</f>
        <v>Complete</v>
      </c>
      <c r="T1070" s="5" t="str">
        <f>'Cleaned Data'!M1070</f>
        <v>Pending</v>
      </c>
      <c r="U1070" s="5" t="str">
        <f>'Cleaned Data'!N1070</f>
        <v>None</v>
      </c>
      <c r="V1070" s="5" t="str">
        <f>'Cleaned Data'!O1070</f>
        <v>Chris Swart</v>
      </c>
      <c r="W1070" s="4" t="str">
        <f>'Cleaned Data'!P1070</f>
        <v>None</v>
      </c>
      <c r="X1070" s="5" t="str">
        <f>'Cleaned Data'!Q1070</f>
        <v>Urgent Case - Fast-Tracked Per Supervisor Approval</v>
      </c>
    </row>
    <row r="1071" spans="1:24" x14ac:dyDescent="0.3">
      <c r="A1071" s="5" t="str">
        <f>'Cleaned Data'!A1071</f>
        <v>MUN-000205</v>
      </c>
      <c r="B1071" s="4">
        <f>'Cleaned Data'!B1071</f>
        <v>46086</v>
      </c>
      <c r="C1071" s="6">
        <f t="shared" si="112"/>
        <v>5</v>
      </c>
      <c r="D1071" s="6">
        <f t="shared" si="113"/>
        <v>3</v>
      </c>
      <c r="E1071" s="6">
        <f t="shared" si="114"/>
        <v>2026</v>
      </c>
      <c r="F1071" s="5" t="str">
        <f t="shared" si="115"/>
        <v>Municipal</v>
      </c>
      <c r="G1071" s="5" t="str">
        <f>'Cleaned Data'!C1071</f>
        <v>Municipal - Service Request</v>
      </c>
      <c r="H1071" s="5" t="str">
        <f t="shared" si="116"/>
        <v xml:space="preserve"> Service Request</v>
      </c>
      <c r="I1071" s="5" t="str">
        <f t="shared" si="117"/>
        <v>Emfuleni</v>
      </c>
      <c r="J1071" s="5" t="str">
        <f>'Cleaned Data'!D1071</f>
        <v>Emfuleni Municipal Office</v>
      </c>
      <c r="K1071" s="5" t="str">
        <f>'Cleaned Data'!E1071</f>
        <v>Nomvula Fourie</v>
      </c>
      <c r="L1071" s="6">
        <f>'Cleaned Data'!F1071</f>
        <v>512000000000</v>
      </c>
      <c r="M1071" s="4">
        <f>'Cleaned Data'!G1071</f>
        <v>38703</v>
      </c>
      <c r="N1071" s="5" t="str">
        <f>'Cleaned Data'!H1071</f>
        <v>Male</v>
      </c>
      <c r="O1071" s="8" t="str">
        <f>'Cleaned Data'!I1071</f>
        <v>073 356 6663</v>
      </c>
      <c r="P1071" s="5" t="str">
        <f>'Cleaned Data'!J1071</f>
        <v>Ward 10</v>
      </c>
      <c r="Q1071" s="5" t="str">
        <f t="shared" si="118"/>
        <v>Formal Settlement</v>
      </c>
      <c r="R1071" s="5" t="str">
        <f>'Cleaned Data'!K1071</f>
        <v>None</v>
      </c>
      <c r="S1071" s="5" t="str">
        <f>'Cleaned Data'!L1071</f>
        <v>Under Review</v>
      </c>
      <c r="T1071" s="5" t="str">
        <f>'Cleaned Data'!M1071</f>
        <v>Resolved</v>
      </c>
      <c r="U1071" s="5" t="str">
        <f>'Cleaned Data'!N1071</f>
        <v>Q118</v>
      </c>
      <c r="V1071" s="5" t="str">
        <f>'Cleaned Data'!O1071</f>
        <v>Marius Khumalo</v>
      </c>
      <c r="W1071" s="4" t="str">
        <f>'Cleaned Data'!P1071</f>
        <v>None</v>
      </c>
      <c r="X1071" s="5" t="str">
        <f>'Cleaned Data'!Q1071</f>
        <v>Applicant Did Not Bring Required Supporting Documents</v>
      </c>
    </row>
    <row r="1072" spans="1:24" x14ac:dyDescent="0.3">
      <c r="A1072" s="5" t="str">
        <f>'Cleaned Data'!A1072</f>
        <v>SASSA-000671</v>
      </c>
      <c r="B1072" s="4">
        <f>'Cleaned Data'!B1072</f>
        <v>45983</v>
      </c>
      <c r="C1072" s="6">
        <f t="shared" si="112"/>
        <v>22</v>
      </c>
      <c r="D1072" s="6">
        <f t="shared" si="113"/>
        <v>11</v>
      </c>
      <c r="E1072" s="6">
        <f t="shared" si="114"/>
        <v>2025</v>
      </c>
      <c r="F1072" s="5" t="str">
        <f t="shared" si="115"/>
        <v>SASSA</v>
      </c>
      <c r="G1072" s="5" t="str">
        <f>'Cleaned Data'!C1072</f>
        <v>SASSA - Grant Application</v>
      </c>
      <c r="H1072" s="5" t="str">
        <f t="shared" si="116"/>
        <v xml:space="preserve"> Grant Application</v>
      </c>
      <c r="I1072" s="5" t="str">
        <f t="shared" si="117"/>
        <v>Vereeniging</v>
      </c>
      <c r="J1072" s="5" t="str">
        <f>'Cleaned Data'!D1072</f>
        <v>Vereeniging Home Affairs</v>
      </c>
      <c r="K1072" s="5" t="str">
        <f>'Cleaned Data'!E1072</f>
        <v>Pieter Nkosi</v>
      </c>
      <c r="L1072" s="6">
        <f>'Cleaned Data'!F1072</f>
        <v>9410000000000</v>
      </c>
      <c r="M1072" s="4">
        <f>'Cleaned Data'!G1072</f>
        <v>34651</v>
      </c>
      <c r="N1072" s="5" t="str">
        <f>'Cleaned Data'!H1072</f>
        <v>Male</v>
      </c>
      <c r="O1072" s="8" t="str">
        <f>'Cleaned Data'!I1072</f>
        <v>068 992 5441</v>
      </c>
      <c r="P1072" s="5" t="str">
        <f>'Cleaned Data'!J1072</f>
        <v>Ward 8</v>
      </c>
      <c r="Q1072" s="5" t="str">
        <f t="shared" si="118"/>
        <v>Formal Settlement</v>
      </c>
      <c r="R1072" s="5" t="str">
        <f>'Cleaned Data'!K1072</f>
        <v>Social Relief of Distress (SRD)</v>
      </c>
      <c r="S1072" s="5" t="str">
        <f>'Cleaned Data'!L1072</f>
        <v>None</v>
      </c>
      <c r="T1072" s="5" t="str">
        <f>'Cleaned Data'!M1072</f>
        <v>Pending</v>
      </c>
      <c r="U1072" s="5" t="str">
        <f>'Cleaned Data'!N1072</f>
        <v>Q064</v>
      </c>
      <c r="V1072" s="5" t="str">
        <f>'Cleaned Data'!O1072</f>
        <v>Chris Mahlangu</v>
      </c>
      <c r="W1072" s="4" t="str">
        <f>'Cleaned Data'!P1072</f>
        <v>None</v>
      </c>
      <c r="X1072" s="5" t="str">
        <f>'Cleaned Data'!Q1072</f>
        <v>Grant Payment Query - Referred To Sassa Call Centre</v>
      </c>
    </row>
    <row r="1073" spans="1:24" x14ac:dyDescent="0.3">
      <c r="A1073" s="5" t="str">
        <f>'Cleaned Data'!A1073</f>
        <v>SASSA-000625</v>
      </c>
      <c r="B1073" s="4">
        <f>'Cleaned Data'!B1073</f>
        <v>46204</v>
      </c>
      <c r="C1073" s="6">
        <f t="shared" si="112"/>
        <v>1</v>
      </c>
      <c r="D1073" s="6">
        <f t="shared" si="113"/>
        <v>7</v>
      </c>
      <c r="E1073" s="6">
        <f t="shared" si="114"/>
        <v>2026</v>
      </c>
      <c r="F1073" s="5" t="str">
        <f t="shared" si="115"/>
        <v>SASSA</v>
      </c>
      <c r="G1073" s="5" t="str">
        <f>'Cleaned Data'!C1073</f>
        <v>SASSA - Grant Application</v>
      </c>
      <c r="H1073" s="5" t="str">
        <f t="shared" si="116"/>
        <v xml:space="preserve"> Grant Application</v>
      </c>
      <c r="I1073" s="5" t="str">
        <f t="shared" si="117"/>
        <v>Emfuleni</v>
      </c>
      <c r="J1073" s="5" t="str">
        <f>'Cleaned Data'!D1073</f>
        <v>Emfuleni Municipal Office</v>
      </c>
      <c r="K1073" s="5" t="str">
        <f>'Cleaned Data'!E1073</f>
        <v>Sizwe Radebe</v>
      </c>
      <c r="L1073" s="6">
        <f>'Cleaned Data'!F1073</f>
        <v>8000000000000</v>
      </c>
      <c r="M1073" s="4">
        <f>'Cleaned Data'!G1073</f>
        <v>29404</v>
      </c>
      <c r="N1073" s="5" t="str">
        <f>'Cleaned Data'!H1073</f>
        <v>Male</v>
      </c>
      <c r="O1073" s="8" t="str">
        <f>'Cleaned Data'!I1073</f>
        <v>075 933 6472</v>
      </c>
      <c r="P1073" s="5" t="str">
        <f>'Cleaned Data'!J1073</f>
        <v>Ward 16</v>
      </c>
      <c r="Q1073" s="5" t="str">
        <f t="shared" si="118"/>
        <v>Formal Settlement</v>
      </c>
      <c r="R1073" s="5" t="str">
        <f>'Cleaned Data'!K1073</f>
        <v>Foster Child Grant</v>
      </c>
      <c r="S1073" s="5" t="str">
        <f>'Cleaned Data'!L1073</f>
        <v>Complete</v>
      </c>
      <c r="T1073" s="5" t="str">
        <f>'Cleaned Data'!M1073</f>
        <v>None</v>
      </c>
      <c r="U1073" s="5" t="str">
        <f>'Cleaned Data'!N1073</f>
        <v>Q123</v>
      </c>
      <c r="V1073" s="5" t="str">
        <f>'Cleaned Data'!O1073</f>
        <v>None</v>
      </c>
      <c r="W1073" s="4" t="str">
        <f>'Cleaned Data'!P1073</f>
        <v>None</v>
      </c>
      <c r="X1073" s="5" t="str">
        <f>'Cleaned Data'!Q1073</f>
        <v>Home Affairs System Down For Maintenance During Visit</v>
      </c>
    </row>
    <row r="1074" spans="1:24" x14ac:dyDescent="0.3">
      <c r="A1074" s="5" t="str">
        <f>'Cleaned Data'!A1074</f>
        <v>MUN-000412</v>
      </c>
      <c r="B1074" s="4">
        <f>'Cleaned Data'!B1074</f>
        <v>46260</v>
      </c>
      <c r="C1074" s="6">
        <f t="shared" si="112"/>
        <v>26</v>
      </c>
      <c r="D1074" s="6">
        <f t="shared" si="113"/>
        <v>8</v>
      </c>
      <c r="E1074" s="6">
        <f t="shared" si="114"/>
        <v>2026</v>
      </c>
      <c r="F1074" s="5" t="str">
        <f t="shared" si="115"/>
        <v>Municipal</v>
      </c>
      <c r="G1074" s="5" t="str">
        <f>'Cleaned Data'!C1074</f>
        <v>Municipal - Service Request</v>
      </c>
      <c r="H1074" s="5" t="str">
        <f t="shared" si="116"/>
        <v xml:space="preserve"> Service Request</v>
      </c>
      <c r="I1074" s="5" t="str">
        <f t="shared" si="117"/>
        <v>Boipatong</v>
      </c>
      <c r="J1074" s="5" t="str">
        <f>'Cleaned Data'!D1074</f>
        <v>Boipatong Clinic</v>
      </c>
      <c r="K1074" s="5" t="str">
        <f>'Cleaned Data'!E1074</f>
        <v>Tumelo Mokoena</v>
      </c>
      <c r="L1074" s="6">
        <f>'Cleaned Data'!F1074</f>
        <v>6194624085</v>
      </c>
      <c r="M1074" s="4">
        <f>'Cleaned Data'!G1074</f>
        <v>36696</v>
      </c>
      <c r="N1074" s="5" t="str">
        <f>'Cleaned Data'!H1074</f>
        <v>Female</v>
      </c>
      <c r="O1074" s="8" t="str">
        <f>'Cleaned Data'!I1074</f>
        <v>073 786 2135</v>
      </c>
      <c r="P1074" s="5" t="str">
        <f>'Cleaned Data'!J1074</f>
        <v>Ward 3 (Informal Settlement)</v>
      </c>
      <c r="Q1074" s="5" t="str">
        <f t="shared" si="118"/>
        <v>Informal Settlement</v>
      </c>
      <c r="R1074" s="5" t="str">
        <f>'Cleaned Data'!K1074</f>
        <v>None</v>
      </c>
      <c r="S1074" s="5" t="str">
        <f>'Cleaned Data'!L1074</f>
        <v>Approved</v>
      </c>
      <c r="T1074" s="5" t="str">
        <f>'Cleaned Data'!M1074</f>
        <v>Closed</v>
      </c>
      <c r="U1074" s="5" t="str">
        <f>'Cleaned Data'!N1074</f>
        <v>Q239</v>
      </c>
      <c r="V1074" s="5" t="str">
        <f>'Cleaned Data'!O1074</f>
        <v>Busisiwe Radebe</v>
      </c>
      <c r="W1074" s="4" t="str">
        <f>'Cleaned Data'!P1074</f>
        <v>None</v>
      </c>
      <c r="X1074" s="5" t="str">
        <f>'Cleaned Data'!Q1074</f>
        <v>Client To Return With Proof Of Residence</v>
      </c>
    </row>
    <row r="1075" spans="1:24" x14ac:dyDescent="0.3">
      <c r="A1075" s="5" t="str">
        <f>'Cleaned Data'!A1075</f>
        <v>DHA-000741</v>
      </c>
      <c r="B1075" s="4">
        <f>'Cleaned Data'!B1075</f>
        <v>46195</v>
      </c>
      <c r="C1075" s="6">
        <f t="shared" si="112"/>
        <v>22</v>
      </c>
      <c r="D1075" s="6">
        <f t="shared" si="113"/>
        <v>6</v>
      </c>
      <c r="E1075" s="6">
        <f t="shared" si="114"/>
        <v>2026</v>
      </c>
      <c r="F1075" s="5" t="str">
        <f t="shared" si="115"/>
        <v>Home Affairs</v>
      </c>
      <c r="G1075" s="5" t="str">
        <f>'Cleaned Data'!C1075</f>
        <v>Home Affairs - ID Application</v>
      </c>
      <c r="H1075" s="5" t="str">
        <f t="shared" si="116"/>
        <v xml:space="preserve"> ID Application</v>
      </c>
      <c r="I1075" s="5" t="str">
        <f t="shared" si="117"/>
        <v>Sasolburg</v>
      </c>
      <c r="J1075" s="5" t="str">
        <f>'Cleaned Data'!D1075</f>
        <v>Sasolburg Home Affairs</v>
      </c>
      <c r="K1075" s="5" t="str">
        <f>'Cleaned Data'!E1075</f>
        <v>Nomvula Sithole</v>
      </c>
      <c r="L1075" s="6">
        <f>'Cleaned Data'!F1075</f>
        <v>5610000000000</v>
      </c>
      <c r="M1075" s="4">
        <f>'Cleaned Data'!G1075</f>
        <v>20767</v>
      </c>
      <c r="N1075" s="5" t="str">
        <f>'Cleaned Data'!H1075</f>
        <v>Male</v>
      </c>
      <c r="O1075" s="8" t="str">
        <f>'Cleaned Data'!I1075</f>
        <v>061 132 5794</v>
      </c>
      <c r="P1075" s="5" t="str">
        <f>'Cleaned Data'!J1075</f>
        <v>Ward 6</v>
      </c>
      <c r="Q1075" s="5" t="str">
        <f t="shared" si="118"/>
        <v>Formal Settlement</v>
      </c>
      <c r="R1075" s="5" t="str">
        <f>'Cleaned Data'!K1075</f>
        <v>None</v>
      </c>
      <c r="S1075" s="5" t="str">
        <f>'Cleaned Data'!L1075</f>
        <v>Incomplete - Missing Proof Of Residence</v>
      </c>
      <c r="T1075" s="5" t="str">
        <f>'Cleaned Data'!M1075</f>
        <v>Escalated</v>
      </c>
      <c r="U1075" s="5" t="str">
        <f>'Cleaned Data'!N1075</f>
        <v>None</v>
      </c>
      <c r="V1075" s="5" t="str">
        <f>'Cleaned Data'!O1075</f>
        <v>Palesa Meyer</v>
      </c>
      <c r="W1075" s="4">
        <f>'Cleaned Data'!P1075</f>
        <v>46202</v>
      </c>
      <c r="X1075" s="5" t="str">
        <f>'Cleaned Data'!Q1075</f>
        <v>Follow-Up Call Required To Confirm Banking Details</v>
      </c>
    </row>
    <row r="1076" spans="1:24" x14ac:dyDescent="0.3">
      <c r="A1076" s="5" t="str">
        <f>'Cleaned Data'!A1076</f>
        <v>CLN-001033</v>
      </c>
      <c r="B1076" s="4">
        <f>'Cleaned Data'!B1076</f>
        <v>46217</v>
      </c>
      <c r="C1076" s="6">
        <f t="shared" si="112"/>
        <v>14</v>
      </c>
      <c r="D1076" s="6">
        <f t="shared" si="113"/>
        <v>7</v>
      </c>
      <c r="E1076" s="6">
        <f t="shared" si="114"/>
        <v>2026</v>
      </c>
      <c r="F1076" s="5" t="str">
        <f t="shared" si="115"/>
        <v>Clinic</v>
      </c>
      <c r="G1076" s="5" t="str">
        <f>'Cleaned Data'!C1076</f>
        <v>Clinic - General Consultation</v>
      </c>
      <c r="H1076" s="5" t="str">
        <f t="shared" si="116"/>
        <v xml:space="preserve"> General Consultation</v>
      </c>
      <c r="I1076" s="5" t="str">
        <f t="shared" si="117"/>
        <v>Meyerton</v>
      </c>
      <c r="J1076" s="5" t="str">
        <f>'Cleaned Data'!D1076</f>
        <v>Meyerton Municipal Office</v>
      </c>
      <c r="K1076" s="5" t="str">
        <f>'Cleaned Data'!E1076</f>
        <v>Grace Pretorius</v>
      </c>
      <c r="L1076" s="6">
        <f>'Cleaned Data'!F1076</f>
        <v>409000000000</v>
      </c>
      <c r="M1076" s="4">
        <f>'Cleaned Data'!G1076</f>
        <v>38257</v>
      </c>
      <c r="N1076" s="5" t="str">
        <f>'Cleaned Data'!H1076</f>
        <v>Male</v>
      </c>
      <c r="O1076" s="8" t="str">
        <f>'Cleaned Data'!I1076</f>
        <v>None</v>
      </c>
      <c r="P1076" s="5" t="str">
        <f>'Cleaned Data'!J1076</f>
        <v>Ward 8</v>
      </c>
      <c r="Q1076" s="5" t="str">
        <f t="shared" si="118"/>
        <v>Formal Settlement</v>
      </c>
      <c r="R1076" s="5" t="str">
        <f>'Cleaned Data'!K1076</f>
        <v>None</v>
      </c>
      <c r="S1076" s="5" t="str">
        <f>'Cleaned Data'!L1076</f>
        <v>Pending Verification</v>
      </c>
      <c r="T1076" s="5" t="str">
        <f>'Cleaned Data'!M1076</f>
        <v>Escalated</v>
      </c>
      <c r="U1076" s="5" t="str">
        <f>'Cleaned Data'!N1076</f>
        <v>Q152</v>
      </c>
      <c r="V1076" s="5" t="str">
        <f>'Cleaned Data'!O1076</f>
        <v>Marius Coetzee</v>
      </c>
      <c r="W1076" s="4">
        <f>'Cleaned Data'!P1076</f>
        <v>46243</v>
      </c>
      <c r="X1076" s="5" t="str">
        <f>'Cleaned Data'!Q1076</f>
        <v>Applicant Is A Minor, Guardian Present And Documented</v>
      </c>
    </row>
    <row r="1077" spans="1:24" x14ac:dyDescent="0.3">
      <c r="A1077" s="5" t="str">
        <f>'Cleaned Data'!A1077</f>
        <v>SASSA-000074</v>
      </c>
      <c r="B1077" s="4">
        <f>'Cleaned Data'!B1077</f>
        <v>46023</v>
      </c>
      <c r="C1077" s="6">
        <f t="shared" si="112"/>
        <v>1</v>
      </c>
      <c r="D1077" s="6">
        <f t="shared" si="113"/>
        <v>1</v>
      </c>
      <c r="E1077" s="6">
        <f t="shared" si="114"/>
        <v>2026</v>
      </c>
      <c r="F1077" s="5" t="str">
        <f t="shared" si="115"/>
        <v>SASSA</v>
      </c>
      <c r="G1077" s="5" t="str">
        <f>'Cleaned Data'!C1077</f>
        <v>SASSA - Grant Application</v>
      </c>
      <c r="H1077" s="5" t="str">
        <f t="shared" si="116"/>
        <v xml:space="preserve"> Grant Application</v>
      </c>
      <c r="I1077" s="5" t="str">
        <f t="shared" si="117"/>
        <v>Vereeniging</v>
      </c>
      <c r="J1077" s="5" t="str">
        <f>'Cleaned Data'!D1077</f>
        <v>Vereeniging Home Affairs</v>
      </c>
      <c r="K1077" s="5" t="str">
        <f>'Cleaned Data'!E1077</f>
        <v>Kagiso Khumalo</v>
      </c>
      <c r="L1077" s="6">
        <f>'Cleaned Data'!F1077</f>
        <v>5800000000000</v>
      </c>
      <c r="M1077" s="4">
        <f>'Cleaned Data'!G1077</f>
        <v>21298</v>
      </c>
      <c r="N1077" s="5" t="str">
        <f>'Cleaned Data'!H1077</f>
        <v>Male</v>
      </c>
      <c r="O1077" s="8" t="str">
        <f>'Cleaned Data'!I1077</f>
        <v>082 182 4424</v>
      </c>
      <c r="P1077" s="5" t="str">
        <f>'Cleaned Data'!J1077</f>
        <v>Ward 13</v>
      </c>
      <c r="Q1077" s="5" t="str">
        <f t="shared" si="118"/>
        <v>Formal Settlement</v>
      </c>
      <c r="R1077" s="5" t="str">
        <f>'Cleaned Data'!K1077</f>
        <v>SRD Grant</v>
      </c>
      <c r="S1077" s="5" t="str">
        <f>'Cleaned Data'!L1077</f>
        <v>Complete</v>
      </c>
      <c r="T1077" s="5" t="str">
        <f>'Cleaned Data'!M1077</f>
        <v>None</v>
      </c>
      <c r="U1077" s="5" t="str">
        <f>'Cleaned Data'!N1077</f>
        <v>Q185</v>
      </c>
      <c r="V1077" s="5" t="str">
        <f>'Cleaned Data'!O1077</f>
        <v>Marius Radebe</v>
      </c>
      <c r="W1077" s="4" t="str">
        <f>'Cleaned Data'!P1077</f>
        <v>None</v>
      </c>
      <c r="X1077" s="5" t="str">
        <f>'Cleaned Data'!Q1077</f>
        <v>Interpreter Required - Assisted In Sesotho</v>
      </c>
    </row>
    <row r="1078" spans="1:24" x14ac:dyDescent="0.3">
      <c r="A1078" s="5" t="str">
        <f>'Cleaned Data'!A1078</f>
        <v>SASSA-000999</v>
      </c>
      <c r="B1078" s="4">
        <f>'Cleaned Data'!B1078</f>
        <v>46004</v>
      </c>
      <c r="C1078" s="6">
        <f t="shared" si="112"/>
        <v>13</v>
      </c>
      <c r="D1078" s="6">
        <f t="shared" si="113"/>
        <v>12</v>
      </c>
      <c r="E1078" s="6">
        <f t="shared" si="114"/>
        <v>2025</v>
      </c>
      <c r="F1078" s="5" t="str">
        <f t="shared" si="115"/>
        <v>SASSA</v>
      </c>
      <c r="G1078" s="5" t="str">
        <f>'Cleaned Data'!C1078</f>
        <v>SASSA - Grant Application</v>
      </c>
      <c r="H1078" s="5" t="str">
        <f t="shared" si="116"/>
        <v xml:space="preserve"> Grant Application</v>
      </c>
      <c r="I1078" s="5" t="str">
        <f t="shared" si="117"/>
        <v>Vereeniging</v>
      </c>
      <c r="J1078" s="5" t="str">
        <f>'Cleaned Data'!D1078</f>
        <v>Vereeniging Home Affairs</v>
      </c>
      <c r="K1078" s="5" t="str">
        <f>'Cleaned Data'!E1078</f>
        <v>Grace Ndlovu</v>
      </c>
      <c r="L1078" s="6">
        <f>'Cleaned Data'!F1078</f>
        <v>7700000000000</v>
      </c>
      <c r="M1078" s="4">
        <f>'Cleaned Data'!G1078</f>
        <v>28231</v>
      </c>
      <c r="N1078" s="5" t="str">
        <f>'Cleaned Data'!H1078</f>
        <v>Female</v>
      </c>
      <c r="O1078" s="8" t="str">
        <f>'Cleaned Data'!I1078</f>
        <v>074 683 6823</v>
      </c>
      <c r="P1078" s="5" t="str">
        <f>'Cleaned Data'!J1078</f>
        <v>Ward 18</v>
      </c>
      <c r="Q1078" s="5" t="str">
        <f t="shared" si="118"/>
        <v>Formal Settlement</v>
      </c>
      <c r="R1078" s="5" t="str">
        <f>'Cleaned Data'!K1078</f>
        <v>Care Dependency Grant</v>
      </c>
      <c r="S1078" s="5" t="str">
        <f>'Cleaned Data'!L1078</f>
        <v>Awaiting Home Affairs Confirmation</v>
      </c>
      <c r="T1078" s="5" t="str">
        <f>'Cleaned Data'!M1078</f>
        <v>Re-opened</v>
      </c>
      <c r="U1078" s="5" t="str">
        <f>'Cleaned Data'!N1078</f>
        <v>None</v>
      </c>
      <c r="V1078" s="5" t="str">
        <f>'Cleaned Data'!O1078</f>
        <v>Werner Radebe</v>
      </c>
      <c r="W1078" s="4">
        <f>'Cleaned Data'!P1078</f>
        <v>46019</v>
      </c>
      <c r="X1078" s="5" t="str">
        <f>'Cleaned Data'!Q1078</f>
        <v>Duplicate Application Found On System - Flagged</v>
      </c>
    </row>
    <row r="1079" spans="1:24" x14ac:dyDescent="0.3">
      <c r="A1079" s="5" t="str">
        <f>'Cleaned Data'!A1079</f>
        <v>DHA-000207</v>
      </c>
      <c r="B1079" s="4">
        <f>'Cleaned Data'!B1079</f>
        <v>46274</v>
      </c>
      <c r="C1079" s="6">
        <f t="shared" si="112"/>
        <v>9</v>
      </c>
      <c r="D1079" s="6">
        <f t="shared" si="113"/>
        <v>9</v>
      </c>
      <c r="E1079" s="6">
        <f t="shared" si="114"/>
        <v>2026</v>
      </c>
      <c r="F1079" s="5" t="str">
        <f t="shared" si="115"/>
        <v>Home Affairs</v>
      </c>
      <c r="G1079" s="5" t="str">
        <f>'Cleaned Data'!C1079</f>
        <v>Home Affairs - Passport Application</v>
      </c>
      <c r="H1079" s="5" t="str">
        <f t="shared" si="116"/>
        <v xml:space="preserve"> Passport Application</v>
      </c>
      <c r="I1079" s="5" t="str">
        <f t="shared" si="117"/>
        <v>Evaton</v>
      </c>
      <c r="J1079" s="5" t="str">
        <f>'Cleaned Data'!D1079</f>
        <v>Evaton Sassa Office</v>
      </c>
      <c r="K1079" s="5" t="str">
        <f>'Cleaned Data'!E1079</f>
        <v>Lindiwe Botha</v>
      </c>
      <c r="L1079" s="6">
        <f>'Cleaned Data'!F1079</f>
        <v>9710000000000</v>
      </c>
      <c r="M1079" s="4">
        <f>'Cleaned Data'!G1079</f>
        <v>35639</v>
      </c>
      <c r="N1079" s="5" t="str">
        <f>'Cleaned Data'!H1079</f>
        <v>Male</v>
      </c>
      <c r="O1079" s="8" t="str">
        <f>'Cleaned Data'!I1079</f>
        <v>065 900 7266</v>
      </c>
      <c r="P1079" s="5" t="str">
        <f>'Cleaned Data'!J1079</f>
        <v>Ward 23</v>
      </c>
      <c r="Q1079" s="5" t="str">
        <f t="shared" si="118"/>
        <v>Formal Settlement</v>
      </c>
      <c r="R1079" s="5" t="str">
        <f>'Cleaned Data'!K1079</f>
        <v>None</v>
      </c>
      <c r="S1079" s="5" t="str">
        <f>'Cleaned Data'!L1079</f>
        <v>Complete</v>
      </c>
      <c r="T1079" s="5" t="str">
        <f>'Cleaned Data'!M1079</f>
        <v>Closed</v>
      </c>
      <c r="U1079" s="5" t="str">
        <f>'Cleaned Data'!N1079</f>
        <v>None</v>
      </c>
      <c r="V1079" s="5" t="str">
        <f>'Cleaned Data'!O1079</f>
        <v>Werner Mahlangu</v>
      </c>
      <c r="W1079" s="4" t="str">
        <f>'Cleaned Data'!P1079</f>
        <v>None</v>
      </c>
      <c r="X1079" s="5" t="str">
        <f>'Cleaned Data'!Q1079</f>
        <v>None</v>
      </c>
    </row>
    <row r="1080" spans="1:24" x14ac:dyDescent="0.3">
      <c r="A1080" s="5" t="str">
        <f>'Cleaned Data'!A1080</f>
        <v>DHA-000868</v>
      </c>
      <c r="B1080" s="4">
        <f>'Cleaned Data'!B1080</f>
        <v>46018</v>
      </c>
      <c r="C1080" s="6">
        <f t="shared" si="112"/>
        <v>27</v>
      </c>
      <c r="D1080" s="6">
        <f t="shared" si="113"/>
        <v>12</v>
      </c>
      <c r="E1080" s="6">
        <f t="shared" si="114"/>
        <v>2025</v>
      </c>
      <c r="F1080" s="5" t="str">
        <f t="shared" si="115"/>
        <v>Home Affairs</v>
      </c>
      <c r="G1080" s="5" t="str">
        <f>'Cleaned Data'!C1080</f>
        <v>Home Affairs - Birth Certificate</v>
      </c>
      <c r="H1080" s="5" t="str">
        <f t="shared" si="116"/>
        <v xml:space="preserve"> Birth Certificate</v>
      </c>
      <c r="I1080" s="5" t="str">
        <f t="shared" si="117"/>
        <v>Vereeniging</v>
      </c>
      <c r="J1080" s="5" t="str">
        <f>'Cleaned Data'!D1080</f>
        <v>Vereeniging Home Affairs</v>
      </c>
      <c r="K1080" s="5" t="str">
        <f>'Cleaned Data'!E1080</f>
        <v>None</v>
      </c>
      <c r="L1080" s="6">
        <f>'Cleaned Data'!F1080</f>
        <v>9210000000000</v>
      </c>
      <c r="M1080" s="4">
        <f>'Cleaned Data'!G1080</f>
        <v>33770</v>
      </c>
      <c r="N1080" s="5" t="str">
        <f>'Cleaned Data'!H1080</f>
        <v>Male</v>
      </c>
      <c r="O1080" s="8" t="str">
        <f>'Cleaned Data'!I1080</f>
        <v>None</v>
      </c>
      <c r="P1080" s="5" t="str">
        <f>'Cleaned Data'!J1080</f>
        <v>Ward 3</v>
      </c>
      <c r="Q1080" s="5" t="str">
        <f t="shared" si="118"/>
        <v>Formal Settlement</v>
      </c>
      <c r="R1080" s="5" t="str">
        <f>'Cleaned Data'!K1080</f>
        <v>None</v>
      </c>
      <c r="S1080" s="5" t="str">
        <f>'Cleaned Data'!L1080</f>
        <v>Approved</v>
      </c>
      <c r="T1080" s="5" t="str">
        <f>'Cleaned Data'!M1080</f>
        <v>None</v>
      </c>
      <c r="U1080" s="5" t="str">
        <f>'Cleaned Data'!N1080</f>
        <v>Q045</v>
      </c>
      <c r="V1080" s="5" t="str">
        <f>'Cleaned Data'!O1080</f>
        <v>Busisiwe Swart</v>
      </c>
      <c r="W1080" s="4" t="str">
        <f>'Cleaned Data'!P1080</f>
        <v>None</v>
      </c>
      <c r="X1080" s="5" t="str">
        <f>'Cleaned Data'!Q1080</f>
        <v>Client To Return With Proof Of Residence</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5C128-8057-48AC-AA97-350E8A66E04B}">
  <dimension ref="A1:CH255"/>
  <sheetViews>
    <sheetView zoomScale="81" zoomScaleNormal="115" workbookViewId="0">
      <selection activeCell="E8" sqref="E8"/>
    </sheetView>
  </sheetViews>
  <sheetFormatPr defaultRowHeight="14.4" x14ac:dyDescent="0.3"/>
  <cols>
    <col min="1" max="1" width="28.6640625" bestFit="1" customWidth="1"/>
    <col min="2" max="2" width="18.88671875" bestFit="1" customWidth="1"/>
    <col min="3" max="3" width="9" bestFit="1" customWidth="1"/>
    <col min="4" max="4" width="7.109375" bestFit="1" customWidth="1"/>
    <col min="5" max="5" width="9.33203125" bestFit="1" customWidth="1"/>
    <col min="6" max="6" width="7.88671875" bestFit="1" customWidth="1"/>
    <col min="7" max="7" width="10.5546875" bestFit="1" customWidth="1"/>
    <col min="8" max="8" width="9" bestFit="1" customWidth="1"/>
    <col min="9" max="10" width="10.77734375" bestFit="1" customWidth="1"/>
    <col min="11" max="11" width="14.21875" bestFit="1" customWidth="1"/>
    <col min="12" max="12" width="21.21875" bestFit="1" customWidth="1"/>
    <col min="13" max="13" width="16.6640625" bestFit="1" customWidth="1"/>
    <col min="14" max="14" width="12.21875" bestFit="1" customWidth="1"/>
    <col min="15" max="15" width="9.33203125" bestFit="1" customWidth="1"/>
    <col min="16" max="16" width="6.5546875" bestFit="1" customWidth="1"/>
    <col min="17" max="17" width="10.77734375" bestFit="1" customWidth="1"/>
    <col min="18" max="18" width="15.77734375" bestFit="1" customWidth="1"/>
    <col min="19" max="19" width="15.33203125" bestFit="1" customWidth="1"/>
    <col min="20" max="20" width="14" bestFit="1" customWidth="1"/>
    <col min="21" max="21" width="13.44140625" bestFit="1" customWidth="1"/>
    <col min="22" max="22" width="13.6640625" bestFit="1" customWidth="1"/>
    <col min="23" max="23" width="14.33203125" bestFit="1" customWidth="1"/>
    <col min="24" max="24" width="11.33203125" bestFit="1" customWidth="1"/>
    <col min="25" max="25" width="9" bestFit="1" customWidth="1"/>
    <col min="26" max="26" width="12.77734375" bestFit="1" customWidth="1"/>
    <col min="27" max="27" width="12.21875" bestFit="1" customWidth="1"/>
    <col min="28" max="28" width="10.77734375" bestFit="1" customWidth="1"/>
    <col min="29" max="29" width="13.44140625" bestFit="1" customWidth="1"/>
    <col min="30" max="30" width="13.6640625" bestFit="1" customWidth="1"/>
    <col min="31" max="31" width="14.33203125" bestFit="1" customWidth="1"/>
    <col min="32" max="32" width="11.33203125" bestFit="1" customWidth="1"/>
    <col min="33" max="33" width="9" bestFit="1" customWidth="1"/>
    <col min="34" max="34" width="12.77734375" bestFit="1" customWidth="1"/>
    <col min="35" max="35" width="12.21875" bestFit="1" customWidth="1"/>
    <col min="36" max="36" width="10.77734375" bestFit="1" customWidth="1"/>
    <col min="37" max="37" width="14.21875" bestFit="1" customWidth="1"/>
    <col min="38" max="38" width="14.5546875" bestFit="1" customWidth="1"/>
    <col min="39" max="39" width="15.21875" bestFit="1" customWidth="1"/>
    <col min="40" max="40" width="12.21875" bestFit="1" customWidth="1"/>
    <col min="41" max="41" width="9.88671875" bestFit="1" customWidth="1"/>
    <col min="42" max="42" width="13.5546875" bestFit="1" customWidth="1"/>
    <col min="43" max="43" width="13.109375" bestFit="1" customWidth="1"/>
    <col min="44" max="44" width="11.6640625" bestFit="1" customWidth="1"/>
    <col min="45" max="45" width="14.5546875" bestFit="1" customWidth="1"/>
    <col min="46" max="46" width="14.77734375" bestFit="1" customWidth="1"/>
    <col min="47" max="47" width="15.44140625" bestFit="1" customWidth="1"/>
    <col min="48" max="48" width="12.5546875" bestFit="1" customWidth="1"/>
    <col min="49" max="49" width="10.109375" bestFit="1" customWidth="1"/>
    <col min="50" max="50" width="13.77734375" bestFit="1" customWidth="1"/>
    <col min="51" max="51" width="13.44140625" bestFit="1" customWidth="1"/>
    <col min="52" max="52" width="11.88671875" bestFit="1" customWidth="1"/>
    <col min="53" max="53" width="5.5546875" bestFit="1" customWidth="1"/>
    <col min="54" max="54" width="14.33203125" bestFit="1" customWidth="1"/>
    <col min="55" max="55" width="14.6640625" bestFit="1" customWidth="1"/>
    <col min="56" max="56" width="15.33203125" bestFit="1" customWidth="1"/>
    <col min="57" max="57" width="12.33203125" bestFit="1" customWidth="1"/>
    <col min="58" max="58" width="10" bestFit="1" customWidth="1"/>
    <col min="59" max="59" width="13.6640625" bestFit="1" customWidth="1"/>
    <col min="60" max="60" width="13.33203125" bestFit="1" customWidth="1"/>
    <col min="61" max="61" width="11.77734375" bestFit="1" customWidth="1"/>
    <col min="62" max="62" width="15.33203125" bestFit="1" customWidth="1"/>
    <col min="63" max="63" width="15.6640625" bestFit="1" customWidth="1"/>
    <col min="64" max="64" width="16.33203125" bestFit="1" customWidth="1"/>
    <col min="65" max="65" width="13.44140625" bestFit="1" customWidth="1"/>
    <col min="66" max="66" width="11" bestFit="1" customWidth="1"/>
    <col min="67" max="67" width="14.6640625" bestFit="1" customWidth="1"/>
    <col min="68" max="68" width="14.21875" bestFit="1" customWidth="1"/>
    <col min="69" max="69" width="12.88671875" bestFit="1" customWidth="1"/>
    <col min="70" max="70" width="15.21875" bestFit="1" customWidth="1"/>
    <col min="71" max="71" width="15.44140625" bestFit="1" customWidth="1"/>
    <col min="72" max="72" width="16.109375" bestFit="1" customWidth="1"/>
    <col min="73" max="73" width="13.33203125" bestFit="1" customWidth="1"/>
    <col min="74" max="74" width="10.77734375" bestFit="1" customWidth="1"/>
    <col min="75" max="75" width="14.5546875" bestFit="1" customWidth="1"/>
    <col min="76" max="76" width="14.109375" bestFit="1" customWidth="1"/>
    <col min="77" max="77" width="12.77734375" bestFit="1" customWidth="1"/>
    <col min="78" max="78" width="14.5546875" bestFit="1" customWidth="1"/>
    <col min="79" max="79" width="14.77734375" bestFit="1" customWidth="1"/>
    <col min="80" max="80" width="15.44140625" bestFit="1" customWidth="1"/>
    <col min="81" max="81" width="12.5546875" bestFit="1" customWidth="1"/>
    <col min="82" max="82" width="10.109375" bestFit="1" customWidth="1"/>
    <col min="83" max="83" width="13.77734375" bestFit="1" customWidth="1"/>
    <col min="84" max="84" width="13.44140625" bestFit="1" customWidth="1"/>
    <col min="85" max="85" width="11.88671875" bestFit="1" customWidth="1"/>
    <col min="86" max="86" width="10.77734375" bestFit="1" customWidth="1"/>
    <col min="87" max="88" width="13.109375" bestFit="1" customWidth="1"/>
    <col min="89" max="89" width="14.109375" bestFit="1" customWidth="1"/>
    <col min="90" max="90" width="13.109375" bestFit="1" customWidth="1"/>
    <col min="91" max="91" width="14.109375" bestFit="1" customWidth="1"/>
    <col min="92" max="92" width="13.109375" bestFit="1" customWidth="1"/>
    <col min="93" max="102" width="14.109375" bestFit="1" customWidth="1"/>
    <col min="103" max="103" width="12" bestFit="1" customWidth="1"/>
    <col min="104" max="109" width="14.109375" bestFit="1" customWidth="1"/>
    <col min="110" max="110" width="12" bestFit="1" customWidth="1"/>
    <col min="111" max="111" width="13.109375" bestFit="1" customWidth="1"/>
    <col min="112" max="112" width="14.109375" bestFit="1" customWidth="1"/>
    <col min="113" max="117" width="13.109375" bestFit="1" customWidth="1"/>
    <col min="118" max="119" width="14.109375" bestFit="1" customWidth="1"/>
    <col min="120" max="120" width="13.109375" bestFit="1" customWidth="1"/>
    <col min="121" max="122" width="14.109375" bestFit="1" customWidth="1"/>
    <col min="123" max="123" width="11" bestFit="1" customWidth="1"/>
    <col min="124" max="126" width="14.109375" bestFit="1" customWidth="1"/>
    <col min="127" max="127" width="12" bestFit="1" customWidth="1"/>
    <col min="128" max="129" width="14.109375" bestFit="1" customWidth="1"/>
    <col min="130" max="130" width="12" bestFit="1" customWidth="1"/>
    <col min="131" max="141" width="14.109375" bestFit="1" customWidth="1"/>
    <col min="142" max="144" width="13.109375" bestFit="1" customWidth="1"/>
    <col min="145" max="145" width="11" bestFit="1" customWidth="1"/>
    <col min="146" max="149" width="13.109375" bestFit="1" customWidth="1"/>
    <col min="150" max="150" width="11" bestFit="1" customWidth="1"/>
    <col min="151" max="151" width="13.109375" bestFit="1" customWidth="1"/>
    <col min="152" max="152" width="14.109375" bestFit="1" customWidth="1"/>
    <col min="153" max="153" width="13.109375" bestFit="1" customWidth="1"/>
    <col min="154" max="154" width="14.109375" bestFit="1" customWidth="1"/>
    <col min="155" max="155" width="13.109375" bestFit="1" customWidth="1"/>
    <col min="156" max="156" width="11" bestFit="1" customWidth="1"/>
    <col min="157" max="173" width="14.109375" bestFit="1" customWidth="1"/>
    <col min="174" max="174" width="13.109375" bestFit="1" customWidth="1"/>
    <col min="175" max="175" width="14.109375" bestFit="1" customWidth="1"/>
    <col min="176" max="182" width="13.109375" bestFit="1" customWidth="1"/>
    <col min="183" max="183" width="14.109375" bestFit="1" customWidth="1"/>
    <col min="184" max="184" width="13.109375" bestFit="1" customWidth="1"/>
    <col min="185" max="185" width="14.109375" bestFit="1" customWidth="1"/>
    <col min="186" max="186" width="13.109375" bestFit="1" customWidth="1"/>
    <col min="187" max="187" width="14.109375" bestFit="1" customWidth="1"/>
    <col min="188" max="188" width="12" bestFit="1" customWidth="1"/>
    <col min="189" max="192" width="14.109375" bestFit="1" customWidth="1"/>
    <col min="193" max="193" width="12" bestFit="1" customWidth="1"/>
    <col min="194" max="201" width="14.109375" bestFit="1" customWidth="1"/>
    <col min="202" max="203" width="12" bestFit="1" customWidth="1"/>
    <col min="204" max="207" width="14.109375" bestFit="1" customWidth="1"/>
    <col min="208" max="208" width="13.109375" bestFit="1" customWidth="1"/>
    <col min="209" max="209" width="14.109375" bestFit="1" customWidth="1"/>
    <col min="210" max="217" width="13.109375" bestFit="1" customWidth="1"/>
    <col min="218" max="218" width="14.109375" bestFit="1" customWidth="1"/>
    <col min="219" max="219" width="13.109375" bestFit="1" customWidth="1"/>
    <col min="220" max="220" width="14.109375" bestFit="1" customWidth="1"/>
    <col min="221" max="221" width="13.109375" bestFit="1" customWidth="1"/>
    <col min="222" max="226" width="14.109375" bestFit="1" customWidth="1"/>
    <col min="227" max="227" width="12" bestFit="1" customWidth="1"/>
    <col min="228" max="229" width="14.109375" bestFit="1" customWidth="1"/>
    <col min="230" max="230" width="12" bestFit="1" customWidth="1"/>
    <col min="231" max="232" width="14.109375" bestFit="1" customWidth="1"/>
    <col min="233" max="233" width="12" bestFit="1" customWidth="1"/>
    <col min="234" max="241" width="14.109375" bestFit="1" customWidth="1"/>
    <col min="242" max="242" width="12" bestFit="1" customWidth="1"/>
    <col min="243" max="243" width="13.109375" bestFit="1" customWidth="1"/>
    <col min="244" max="244" width="14.109375" bestFit="1" customWidth="1"/>
    <col min="245" max="245" width="12" bestFit="1" customWidth="1"/>
    <col min="246" max="246" width="13.109375" bestFit="1" customWidth="1"/>
    <col min="247" max="247" width="11" bestFit="1" customWidth="1"/>
    <col min="248" max="248" width="13.109375" bestFit="1" customWidth="1"/>
    <col min="249" max="250" width="11" bestFit="1" customWidth="1"/>
    <col min="251" max="252" width="13.109375" bestFit="1" customWidth="1"/>
    <col min="253" max="253" width="14.109375" bestFit="1" customWidth="1"/>
    <col min="254" max="254" width="12" bestFit="1" customWidth="1"/>
    <col min="255" max="255" width="13.109375" bestFit="1" customWidth="1"/>
    <col min="256" max="256" width="14.109375" bestFit="1" customWidth="1"/>
    <col min="257" max="257" width="12" bestFit="1" customWidth="1"/>
    <col min="258" max="259" width="14.109375" bestFit="1" customWidth="1"/>
    <col min="260" max="260" width="11" bestFit="1" customWidth="1"/>
    <col min="261" max="261" width="14.109375" bestFit="1" customWidth="1"/>
    <col min="262" max="262" width="11" bestFit="1" customWidth="1"/>
    <col min="263" max="275" width="14.109375" bestFit="1" customWidth="1"/>
    <col min="276" max="276" width="14.33203125" bestFit="1" customWidth="1"/>
    <col min="277" max="277" width="5.5546875" bestFit="1" customWidth="1"/>
    <col min="278" max="278" width="10.77734375" bestFit="1" customWidth="1"/>
    <col min="279" max="279" width="17.21875" bestFit="1" customWidth="1"/>
    <col min="280" max="280" width="15.77734375" bestFit="1" customWidth="1"/>
    <col min="281" max="281" width="15.33203125" bestFit="1" customWidth="1"/>
    <col min="282" max="282" width="14.109375" bestFit="1" customWidth="1"/>
    <col min="283" max="283" width="5.5546875" bestFit="1" customWidth="1"/>
    <col min="284" max="284" width="13.44140625" bestFit="1" customWidth="1"/>
    <col min="285" max="285" width="12" bestFit="1" customWidth="1"/>
    <col min="286" max="286" width="12.21875" bestFit="1" customWidth="1"/>
    <col min="287" max="287" width="12.77734375" bestFit="1" customWidth="1"/>
    <col min="288" max="288" width="12.88671875" bestFit="1" customWidth="1"/>
    <col min="289" max="289" width="14.6640625" bestFit="1" customWidth="1"/>
    <col min="290" max="290" width="13.33203125" bestFit="1" customWidth="1"/>
    <col min="291" max="291" width="11.44140625" bestFit="1" customWidth="1"/>
    <col min="292" max="292" width="19.77734375" bestFit="1" customWidth="1"/>
    <col min="293" max="293" width="13" bestFit="1" customWidth="1"/>
    <col min="294" max="294" width="14.77734375" bestFit="1" customWidth="1"/>
    <col min="295" max="295" width="13.5546875" bestFit="1" customWidth="1"/>
    <col min="296" max="296" width="15.6640625" bestFit="1" customWidth="1"/>
    <col min="297" max="297" width="15.21875" bestFit="1" customWidth="1"/>
    <col min="298" max="298" width="15.88671875" bestFit="1" customWidth="1"/>
    <col min="299" max="299" width="14.109375" bestFit="1" customWidth="1"/>
    <col min="300" max="300" width="14.21875" bestFit="1" customWidth="1"/>
    <col min="301" max="301" width="13" bestFit="1" customWidth="1"/>
    <col min="302" max="302" width="16" bestFit="1" customWidth="1"/>
    <col min="303" max="303" width="14.6640625" bestFit="1" customWidth="1"/>
    <col min="304" max="304" width="21.21875" bestFit="1" customWidth="1"/>
    <col min="305" max="305" width="11.21875" bestFit="1" customWidth="1"/>
    <col min="306" max="306" width="11.77734375" bestFit="1" customWidth="1"/>
    <col min="307" max="307" width="14" bestFit="1" customWidth="1"/>
    <col min="308" max="308" width="14.6640625" bestFit="1" customWidth="1"/>
    <col min="309" max="309" width="12.5546875" bestFit="1" customWidth="1"/>
    <col min="310" max="310" width="14.33203125" bestFit="1" customWidth="1"/>
    <col min="311" max="311" width="13" bestFit="1" customWidth="1"/>
    <col min="312" max="312" width="12.5546875" bestFit="1" customWidth="1"/>
    <col min="313" max="313" width="11.21875" bestFit="1" customWidth="1"/>
    <col min="314" max="314" width="19.44140625" bestFit="1" customWidth="1"/>
    <col min="315" max="315" width="11.21875" bestFit="1" customWidth="1"/>
    <col min="316" max="316" width="13.109375" bestFit="1" customWidth="1"/>
    <col min="317" max="317" width="13.5546875" bestFit="1" customWidth="1"/>
    <col min="318" max="318" width="12.33203125" bestFit="1" customWidth="1"/>
    <col min="319" max="319" width="12.5546875" bestFit="1" customWidth="1"/>
    <col min="320" max="320" width="14.33203125" bestFit="1" customWidth="1"/>
    <col min="321" max="321" width="13" bestFit="1" customWidth="1"/>
    <col min="322" max="322" width="12.5546875" bestFit="1" customWidth="1"/>
    <col min="323" max="323" width="11.21875" bestFit="1" customWidth="1"/>
    <col min="324" max="324" width="19.44140625" bestFit="1" customWidth="1"/>
    <col min="325" max="325" width="11.44140625" bestFit="1" customWidth="1"/>
    <col min="326" max="326" width="13.44140625" bestFit="1" customWidth="1"/>
    <col min="327" max="327" width="12" bestFit="1" customWidth="1"/>
    <col min="328" max="328" width="14.21875" bestFit="1" customWidth="1"/>
    <col min="329" max="329" width="12.21875" bestFit="1" customWidth="1"/>
    <col min="330" max="330" width="13.77734375" bestFit="1" customWidth="1"/>
    <col min="331" max="331" width="11.44140625" bestFit="1" customWidth="1"/>
    <col min="332" max="332" width="14.6640625" bestFit="1" customWidth="1"/>
    <col min="333" max="333" width="12.88671875" bestFit="1" customWidth="1"/>
    <col min="334" max="334" width="19.77734375" bestFit="1" customWidth="1"/>
    <col min="335" max="335" width="12.88671875" bestFit="1" customWidth="1"/>
    <col min="336" max="336" width="14.6640625" bestFit="1" customWidth="1"/>
    <col min="337" max="337" width="13.44140625" bestFit="1" customWidth="1"/>
    <col min="338" max="338" width="15.44140625" bestFit="1" customWidth="1"/>
    <col min="339" max="339" width="13.5546875" bestFit="1" customWidth="1"/>
    <col min="340" max="340" width="15.109375" bestFit="1" customWidth="1"/>
    <col min="341" max="341" width="14" bestFit="1" customWidth="1"/>
    <col min="342" max="342" width="14.109375" bestFit="1" customWidth="1"/>
    <col min="343" max="343" width="12.88671875" bestFit="1" customWidth="1"/>
    <col min="344" max="344" width="15.88671875" bestFit="1" customWidth="1"/>
    <col min="345" max="345" width="14.5546875" bestFit="1" customWidth="1"/>
    <col min="346" max="346" width="14.109375" bestFit="1" customWidth="1"/>
    <col min="347" max="347" width="21.109375" bestFit="1" customWidth="1"/>
    <col min="348" max="348" width="12.5546875" bestFit="1" customWidth="1"/>
    <col min="349" max="349" width="14.33203125" bestFit="1" customWidth="1"/>
    <col min="350" max="350" width="13.33203125" bestFit="1" customWidth="1"/>
    <col min="351" max="351" width="15.88671875" bestFit="1" customWidth="1"/>
    <col min="352" max="352" width="13.6640625" bestFit="1" customWidth="1"/>
    <col min="353" max="353" width="13.77734375" bestFit="1" customWidth="1"/>
    <col min="354" max="354" width="12.5546875" bestFit="1" customWidth="1"/>
    <col min="355" max="355" width="15.6640625" bestFit="1" customWidth="1"/>
    <col min="356" max="356" width="14.21875" bestFit="1" customWidth="1"/>
    <col min="357" max="357" width="13.77734375" bestFit="1" customWidth="1"/>
    <col min="358" max="358" width="12.5546875" bestFit="1" customWidth="1"/>
    <col min="359" max="359" width="20.77734375" bestFit="1" customWidth="1"/>
    <col min="360" max="360" width="13.6640625" bestFit="1" customWidth="1"/>
    <col min="361" max="361" width="12.33203125" bestFit="1" customWidth="1"/>
    <col min="362" max="362" width="12.5546875" bestFit="1" customWidth="1"/>
    <col min="363" max="363" width="15.21875" bestFit="1" customWidth="1"/>
    <col min="364" max="364" width="14.77734375" bestFit="1" customWidth="1"/>
    <col min="365" max="365" width="13.109375" bestFit="1" customWidth="1"/>
    <col min="366" max="366" width="11.77734375" bestFit="1" customWidth="1"/>
    <col min="367" max="367" width="13.5546875" bestFit="1" customWidth="1"/>
    <col min="368" max="368" width="13.109375" bestFit="1" customWidth="1"/>
    <col min="369" max="369" width="11.77734375" bestFit="1" customWidth="1"/>
    <col min="370" max="370" width="13.33203125" bestFit="1" customWidth="1"/>
    <col min="371" max="371" width="13.5546875" bestFit="1" customWidth="1"/>
    <col min="372" max="372" width="10.5546875" bestFit="1" customWidth="1"/>
    <col min="373" max="373" width="18.77734375" bestFit="1" customWidth="1"/>
    <col min="374" max="374" width="13.33203125" bestFit="1" customWidth="1"/>
    <col min="375" max="375" width="15.109375" bestFit="1" customWidth="1"/>
    <col min="376" max="376" width="15.88671875" bestFit="1" customWidth="1"/>
    <col min="377" max="377" width="15.44140625" bestFit="1" customWidth="1"/>
    <col min="378" max="378" width="14.88671875" bestFit="1" customWidth="1"/>
    <col min="379" max="379" width="14.5546875" bestFit="1" customWidth="1"/>
    <col min="380" max="380" width="13.33203125" bestFit="1" customWidth="1"/>
    <col min="381" max="381" width="11.44140625" bestFit="1" customWidth="1"/>
    <col min="382" max="382" width="12" bestFit="1" customWidth="1"/>
    <col min="383" max="383" width="14.21875" bestFit="1" customWidth="1"/>
    <col min="384" max="384" width="12.21875" bestFit="1" customWidth="1"/>
    <col min="385" max="385" width="14.88671875" bestFit="1" customWidth="1"/>
    <col min="386" max="386" width="14.5546875" bestFit="1" customWidth="1"/>
    <col min="387" max="387" width="11.44140625" bestFit="1" customWidth="1"/>
    <col min="388" max="388" width="14.33203125" bestFit="1" customWidth="1"/>
    <col min="389" max="389" width="16.109375" bestFit="1" customWidth="1"/>
    <col min="390" max="390" width="14.88671875" bestFit="1" customWidth="1"/>
    <col min="391" max="391" width="17.109375" bestFit="1" customWidth="1"/>
    <col min="392" max="392" width="15.109375" bestFit="1" customWidth="1"/>
    <col min="393" max="393" width="17.77734375" bestFit="1" customWidth="1"/>
    <col min="394" max="394" width="15.44140625" bestFit="1" customWidth="1"/>
    <col min="395" max="395" width="14.33203125" bestFit="1" customWidth="1"/>
    <col min="396" max="396" width="17.5546875" bestFit="1" customWidth="1"/>
    <col min="397" max="397" width="22.5546875" bestFit="1" customWidth="1"/>
    <col min="398" max="398" width="11.88671875" bestFit="1" customWidth="1"/>
    <col min="399" max="399" width="14.109375" bestFit="1" customWidth="1"/>
    <col min="400" max="400" width="12" bestFit="1" customWidth="1"/>
    <col min="401" max="401" width="13.6640625" bestFit="1" customWidth="1"/>
    <col min="402" max="402" width="12.5546875" bestFit="1" customWidth="1"/>
    <col min="403" max="403" width="14.5546875" bestFit="1" customWidth="1"/>
    <col min="404" max="404" width="13.109375" bestFit="1" customWidth="1"/>
    <col min="405" max="405" width="12.77734375" bestFit="1" customWidth="1"/>
    <col min="406" max="406" width="19.5546875" bestFit="1" customWidth="1"/>
    <col min="407" max="407" width="15.21875" bestFit="1" customWidth="1"/>
    <col min="408" max="408" width="17.88671875" bestFit="1" customWidth="1"/>
    <col min="409" max="409" width="17.6640625" bestFit="1" customWidth="1"/>
    <col min="410" max="410" width="15.77734375" bestFit="1" customWidth="1"/>
    <col min="411" max="411" width="14.5546875" bestFit="1" customWidth="1"/>
    <col min="412" max="412" width="22.77734375" bestFit="1" customWidth="1"/>
    <col min="413" max="413" width="11.88671875" bestFit="1" customWidth="1"/>
    <col min="414" max="414" width="12.5546875" bestFit="1" customWidth="1"/>
    <col min="415" max="415" width="12.77734375" bestFit="1" customWidth="1"/>
    <col min="416" max="416" width="14.21875" bestFit="1" customWidth="1"/>
    <col min="417" max="417" width="13.33203125" bestFit="1" customWidth="1"/>
    <col min="418" max="419" width="11.88671875" bestFit="1" customWidth="1"/>
    <col min="420" max="420" width="20.109375" bestFit="1" customWidth="1"/>
    <col min="421" max="421" width="13.109375" bestFit="1" customWidth="1"/>
    <col min="422" max="422" width="13.6640625" bestFit="1" customWidth="1"/>
    <col min="423" max="423" width="15.77734375" bestFit="1" customWidth="1"/>
    <col min="424" max="424" width="14.33203125" bestFit="1" customWidth="1"/>
    <col min="425" max="425" width="16.109375" bestFit="1" customWidth="1"/>
    <col min="426" max="426" width="14.77734375" bestFit="1" customWidth="1"/>
    <col min="427" max="427" width="13.109375" bestFit="1" customWidth="1"/>
    <col min="428" max="428" width="12.5546875" bestFit="1" customWidth="1"/>
    <col min="429" max="429" width="13.109375" bestFit="1" customWidth="1"/>
    <col min="430" max="430" width="15.44140625" bestFit="1" customWidth="1"/>
    <col min="431" max="431" width="13.77734375" bestFit="1" customWidth="1"/>
    <col min="432" max="432" width="12.5546875" bestFit="1" customWidth="1"/>
    <col min="433" max="433" width="13.77734375" bestFit="1" customWidth="1"/>
    <col min="434" max="434" width="12.5546875" bestFit="1" customWidth="1"/>
    <col min="435" max="435" width="20.77734375" bestFit="1" customWidth="1"/>
    <col min="436" max="436" width="13" bestFit="1" customWidth="1"/>
    <col min="437" max="437" width="11.6640625" bestFit="1" customWidth="1"/>
    <col min="438" max="438" width="11.77734375" bestFit="1" customWidth="1"/>
    <col min="439" max="439" width="12.21875" bestFit="1" customWidth="1"/>
    <col min="440" max="440" width="14.21875" bestFit="1" customWidth="1"/>
    <col min="441" max="441" width="12.88671875" bestFit="1" customWidth="1"/>
    <col min="442" max="442" width="11.109375" bestFit="1" customWidth="1"/>
    <col min="443" max="443" width="19.33203125" bestFit="1" customWidth="1"/>
    <col min="444" max="444" width="15.33203125" bestFit="1" customWidth="1"/>
    <col min="445" max="445" width="18.109375" bestFit="1" customWidth="1"/>
    <col min="446" max="446" width="17.6640625" bestFit="1" customWidth="1"/>
    <col min="447" max="447" width="16.5546875" bestFit="1" customWidth="1"/>
    <col min="448" max="448" width="16.6640625" bestFit="1" customWidth="1"/>
    <col min="449" max="449" width="17.109375" bestFit="1" customWidth="1"/>
    <col min="450" max="450" width="16.6640625" bestFit="1" customWidth="1"/>
    <col min="451" max="451" width="23.5546875" bestFit="1" customWidth="1"/>
    <col min="452" max="452" width="14.109375" bestFit="1" customWidth="1"/>
    <col min="453" max="453" width="15.88671875" bestFit="1" customWidth="1"/>
    <col min="454" max="454" width="14.6640625" bestFit="1" customWidth="1"/>
    <col min="455" max="455" width="17.5546875" bestFit="1" customWidth="1"/>
    <col min="456" max="456" width="17.109375" bestFit="1" customWidth="1"/>
    <col min="457" max="457" width="15.33203125" bestFit="1" customWidth="1"/>
    <col min="458" max="458" width="17.21875" bestFit="1" customWidth="1"/>
    <col min="459" max="459" width="22.33203125" bestFit="1" customWidth="1"/>
    <col min="460" max="460" width="5.5546875" bestFit="1" customWidth="1"/>
    <col min="461" max="461" width="13.44140625" bestFit="1" customWidth="1"/>
    <col min="462" max="462" width="12" bestFit="1" customWidth="1"/>
    <col min="463" max="463" width="14.5546875" bestFit="1" customWidth="1"/>
    <col min="464" max="464" width="12.88671875" bestFit="1" customWidth="1"/>
    <col min="465" max="465" width="13" bestFit="1" customWidth="1"/>
    <col min="466" max="466" width="14.77734375" bestFit="1" customWidth="1"/>
    <col min="467" max="467" width="13.5546875" bestFit="1" customWidth="1"/>
    <col min="468" max="468" width="13.6640625" bestFit="1" customWidth="1"/>
    <col min="469" max="469" width="16.33203125" bestFit="1" customWidth="1"/>
    <col min="470" max="470" width="15.88671875" bestFit="1" customWidth="1"/>
    <col min="471" max="471" width="13" bestFit="1" customWidth="1"/>
    <col min="472" max="472" width="14.6640625" bestFit="1" customWidth="1"/>
    <col min="473" max="473" width="14.21875" bestFit="1" customWidth="1"/>
    <col min="474" max="474" width="13" bestFit="1" customWidth="1"/>
    <col min="475" max="475" width="11.77734375" bestFit="1" customWidth="1"/>
    <col min="476" max="476" width="14.6640625" bestFit="1" customWidth="1"/>
    <col min="477" max="477" width="13.5546875" bestFit="1" customWidth="1"/>
    <col min="478" max="478" width="12.33203125" bestFit="1" customWidth="1"/>
    <col min="479" max="479" width="11.21875" bestFit="1" customWidth="1"/>
    <col min="480" max="480" width="12.5546875" bestFit="1" customWidth="1"/>
    <col min="481" max="481" width="11.21875" bestFit="1" customWidth="1"/>
    <col min="482" max="482" width="13.109375" bestFit="1" customWidth="1"/>
    <col min="483" max="483" width="11.77734375" bestFit="1" customWidth="1"/>
    <col min="484" max="484" width="14" bestFit="1" customWidth="1"/>
    <col min="485" max="485" width="14.6640625" bestFit="1" customWidth="1"/>
    <col min="486" max="486" width="12.33203125" bestFit="1" customWidth="1"/>
    <col min="487" max="487" width="12.5546875" bestFit="1" customWidth="1"/>
    <col min="488" max="488" width="12" bestFit="1" customWidth="1"/>
    <col min="489" max="489" width="14.88671875" bestFit="1" customWidth="1"/>
    <col min="490" max="490" width="12.77734375" bestFit="1" customWidth="1"/>
    <col min="491" max="491" width="12.88671875" bestFit="1" customWidth="1"/>
    <col min="492" max="493" width="11.44140625" bestFit="1" customWidth="1"/>
    <col min="494" max="494" width="16.109375" bestFit="1" customWidth="1"/>
    <col min="495" max="495" width="15.77734375" bestFit="1" customWidth="1"/>
    <col min="496" max="496" width="14.109375" bestFit="1" customWidth="1"/>
    <col min="497" max="497" width="12.88671875" bestFit="1" customWidth="1"/>
    <col min="498" max="498" width="14.109375" bestFit="1" customWidth="1"/>
    <col min="499" max="499" width="12.88671875" bestFit="1" customWidth="1"/>
    <col min="500" max="500" width="21.109375" bestFit="1" customWidth="1"/>
    <col min="501" max="501" width="12.5546875" bestFit="1" customWidth="1"/>
    <col min="502" max="502" width="14.33203125" bestFit="1" customWidth="1"/>
    <col min="503" max="503" width="13.33203125" bestFit="1" customWidth="1"/>
    <col min="504" max="504" width="12.5546875" bestFit="1" customWidth="1"/>
    <col min="505" max="505" width="14.21875" bestFit="1" customWidth="1"/>
    <col min="506" max="506" width="20.77734375" bestFit="1" customWidth="1"/>
    <col min="507" max="507" width="11.77734375" bestFit="1" customWidth="1"/>
    <col min="508" max="508" width="14.5546875" bestFit="1" customWidth="1"/>
    <col min="509" max="509" width="12.5546875" bestFit="1" customWidth="1"/>
    <col min="510" max="510" width="14.77734375" bestFit="1" customWidth="1"/>
    <col min="511" max="511" width="13" bestFit="1" customWidth="1"/>
    <col min="512" max="512" width="13.109375" bestFit="1" customWidth="1"/>
    <col min="513" max="513" width="11.77734375" bestFit="1" customWidth="1"/>
    <col min="514" max="514" width="7" bestFit="1" customWidth="1"/>
    <col min="515" max="515" width="10.5546875" bestFit="1" customWidth="1"/>
    <col min="516" max="516" width="12.33203125" bestFit="1" customWidth="1"/>
    <col min="517" max="517" width="11.109375" bestFit="1" customWidth="1"/>
    <col min="518" max="518" width="14" bestFit="1" customWidth="1"/>
    <col min="519" max="519" width="12.21875" bestFit="1" customWidth="1"/>
    <col min="520" max="520" width="11.77734375" bestFit="1" customWidth="1"/>
    <col min="521" max="521" width="10.5546875" bestFit="1" customWidth="1"/>
    <col min="522" max="522" width="13.77734375" bestFit="1" customWidth="1"/>
    <col min="523" max="523" width="16.6640625" bestFit="1" customWidth="1"/>
    <col min="524" max="524" width="16.109375" bestFit="1" customWidth="1"/>
    <col min="525" max="525" width="14.33203125" bestFit="1" customWidth="1"/>
    <col min="526" max="526" width="14.5546875" bestFit="1" customWidth="1"/>
    <col min="527" max="527" width="13.33203125" bestFit="1" customWidth="1"/>
    <col min="528" max="528" width="16.33203125" bestFit="1" customWidth="1"/>
    <col min="529" max="529" width="14.88671875" bestFit="1" customWidth="1"/>
    <col min="530" max="530" width="13.33203125" bestFit="1" customWidth="1"/>
    <col min="531" max="531" width="13.44140625" bestFit="1" customWidth="1"/>
    <col min="532" max="532" width="14.21875" bestFit="1" customWidth="1"/>
    <col min="533" max="533" width="14.88671875" bestFit="1" customWidth="1"/>
    <col min="534" max="534" width="14.5546875" bestFit="1" customWidth="1"/>
    <col min="535" max="535" width="12.77734375" bestFit="1" customWidth="1"/>
    <col min="536" max="536" width="11.44140625" bestFit="1" customWidth="1"/>
    <col min="537" max="537" width="14.6640625" bestFit="1" customWidth="1"/>
    <col min="538" max="538" width="13.33203125" bestFit="1" customWidth="1"/>
    <col min="539" max="539" width="12.88671875" bestFit="1" customWidth="1"/>
    <col min="540" max="540" width="11.44140625" bestFit="1" customWidth="1"/>
    <col min="541" max="541" width="14.33203125" bestFit="1" customWidth="1"/>
    <col min="542" max="542" width="16.109375" bestFit="1" customWidth="1"/>
    <col min="543" max="543" width="17.109375" bestFit="1" customWidth="1"/>
    <col min="544" max="544" width="17.77734375" bestFit="1" customWidth="1"/>
    <col min="545" max="545" width="17.44140625" bestFit="1" customWidth="1"/>
    <col min="546" max="546" width="15.44140625" bestFit="1" customWidth="1"/>
    <col min="547" max="547" width="14.33203125" bestFit="1" customWidth="1"/>
    <col min="548" max="548" width="17.5546875" bestFit="1" customWidth="1"/>
    <col min="549" max="549" width="16" bestFit="1" customWidth="1"/>
    <col min="550" max="550" width="22.5546875" bestFit="1" customWidth="1"/>
    <col min="551" max="551" width="11.33203125" bestFit="1" customWidth="1"/>
    <col min="552" max="552" width="11.88671875" bestFit="1" customWidth="1"/>
    <col min="553" max="553" width="12" bestFit="1" customWidth="1"/>
    <col min="554" max="554" width="14.77734375" bestFit="1" customWidth="1"/>
    <col min="555" max="555" width="14.33203125" bestFit="1" customWidth="1"/>
    <col min="556" max="556" width="12.5546875" bestFit="1" customWidth="1"/>
    <col min="557" max="557" width="12.77734375" bestFit="1" customWidth="1"/>
    <col min="558" max="558" width="14.5546875" bestFit="1" customWidth="1"/>
    <col min="559" max="559" width="12.77734375" bestFit="1" customWidth="1"/>
    <col min="560" max="560" width="11.33203125" bestFit="1" customWidth="1"/>
    <col min="561" max="561" width="19.5546875" bestFit="1" customWidth="1"/>
    <col min="562" max="562" width="14.5546875" bestFit="1" customWidth="1"/>
    <col min="563" max="563" width="16.33203125" bestFit="1" customWidth="1"/>
    <col min="564" max="564" width="15.109375" bestFit="1" customWidth="1"/>
    <col min="565" max="565" width="15.21875" bestFit="1" customWidth="1"/>
    <col min="566" max="566" width="16.88671875" bestFit="1" customWidth="1"/>
    <col min="567" max="567" width="17.5546875" bestFit="1" customWidth="1"/>
    <col min="568" max="568" width="15.77734375" bestFit="1" customWidth="1"/>
    <col min="569" max="569" width="14.5546875" bestFit="1" customWidth="1"/>
    <col min="570" max="570" width="16.109375" bestFit="1" customWidth="1"/>
    <col min="571" max="571" width="22.77734375" bestFit="1" customWidth="1"/>
    <col min="572" max="572" width="12.5546875" bestFit="1" customWidth="1"/>
    <col min="573" max="573" width="14.6640625" bestFit="1" customWidth="1"/>
    <col min="574" max="574" width="12.77734375" bestFit="1" customWidth="1"/>
    <col min="575" max="575" width="15.33203125" bestFit="1" customWidth="1"/>
    <col min="576" max="576" width="14.21875" bestFit="1" customWidth="1"/>
    <col min="577" max="577" width="13.109375" bestFit="1" customWidth="1"/>
    <col min="578" max="578" width="11.88671875" bestFit="1" customWidth="1"/>
    <col min="579" max="579" width="15.109375" bestFit="1" customWidth="1"/>
    <col min="580" max="580" width="13.6640625" bestFit="1" customWidth="1"/>
    <col min="581" max="581" width="11.88671875" bestFit="1" customWidth="1"/>
    <col min="582" max="582" width="13.109375" bestFit="1" customWidth="1"/>
    <col min="583" max="583" width="14.88671875" bestFit="1" customWidth="1"/>
    <col min="584" max="584" width="15.77734375" bestFit="1" customWidth="1"/>
    <col min="585" max="585" width="13.77734375" bestFit="1" customWidth="1"/>
    <col min="586" max="586" width="16.5546875" bestFit="1" customWidth="1"/>
    <col min="587" max="587" width="15.33203125" bestFit="1" customWidth="1"/>
    <col min="588" max="588" width="16" bestFit="1" customWidth="1"/>
    <col min="589" max="589" width="14.21875" bestFit="1" customWidth="1"/>
    <col min="590" max="590" width="14.33203125" bestFit="1" customWidth="1"/>
    <col min="591" max="591" width="16.109375" bestFit="1" customWidth="1"/>
    <col min="592" max="592" width="14.33203125" bestFit="1" customWidth="1"/>
    <col min="593" max="593" width="13.109375" bestFit="1" customWidth="1"/>
    <col min="594" max="594" width="14.33203125" bestFit="1" customWidth="1"/>
    <col min="595" max="595" width="13.109375" bestFit="1" customWidth="1"/>
    <col min="596" max="596" width="15.21875" bestFit="1" customWidth="1"/>
    <col min="597" max="597" width="13.33203125" bestFit="1" customWidth="1"/>
    <col min="598" max="598" width="15.88671875" bestFit="1" customWidth="1"/>
    <col min="599" max="599" width="14.77734375" bestFit="1" customWidth="1"/>
    <col min="600" max="600" width="15.44140625" bestFit="1" customWidth="1"/>
    <col min="601" max="601" width="13.77734375" bestFit="1" customWidth="1"/>
    <col min="602" max="602" width="12.5546875" bestFit="1" customWidth="1"/>
    <col min="603" max="603" width="11.109375" bestFit="1" customWidth="1"/>
    <col min="604" max="604" width="11.6640625" bestFit="1" customWidth="1"/>
    <col min="605" max="605" width="13.77734375" bestFit="1" customWidth="1"/>
    <col min="606" max="606" width="14.5546875" bestFit="1" customWidth="1"/>
    <col min="607" max="607" width="12.21875" bestFit="1" customWidth="1"/>
    <col min="608" max="608" width="12.33203125" bestFit="1" customWidth="1"/>
    <col min="609" max="609" width="11.109375" bestFit="1" customWidth="1"/>
    <col min="610" max="610" width="14.21875" bestFit="1" customWidth="1"/>
    <col min="611" max="611" width="12.33203125" bestFit="1" customWidth="1"/>
    <col min="612" max="612" width="19.33203125" bestFit="1" customWidth="1"/>
    <col min="613" max="613" width="17.21875" bestFit="1" customWidth="1"/>
    <col min="614" max="614" width="15.88671875" bestFit="1" customWidth="1"/>
    <col min="615" max="615" width="18.77734375" bestFit="1" customWidth="1"/>
    <col min="616" max="616" width="17.6640625" bestFit="1" customWidth="1"/>
    <col min="617" max="617" width="18.33203125" bestFit="1" customWidth="1"/>
    <col min="618" max="618" width="16.6640625" bestFit="1" customWidth="1"/>
    <col min="619" max="619" width="15.33203125" bestFit="1" customWidth="1"/>
    <col min="620" max="620" width="14.109375" bestFit="1" customWidth="1"/>
    <col min="621" max="621" width="14.6640625" bestFit="1" customWidth="1"/>
    <col min="622" max="622" width="14.77734375" bestFit="1" customWidth="1"/>
    <col min="623" max="623" width="17.5546875" bestFit="1" customWidth="1"/>
    <col min="624" max="624" width="17.109375" bestFit="1" customWidth="1"/>
    <col min="625" max="625" width="14.109375" bestFit="1" customWidth="1"/>
    <col min="626" max="626" width="17.21875" bestFit="1" customWidth="1"/>
    <col min="627" max="627" width="15.33203125" bestFit="1" customWidth="1"/>
    <col min="628" max="628" width="14.109375" bestFit="1" customWidth="1"/>
    <col min="629" max="629" width="22.33203125" bestFit="1" customWidth="1"/>
    <col min="630" max="630" width="5.5546875" bestFit="1" customWidth="1"/>
    <col min="631" max="631" width="13.44140625" bestFit="1" customWidth="1"/>
    <col min="632" max="632" width="14.21875" bestFit="1" customWidth="1"/>
    <col min="633" max="633" width="12.21875" bestFit="1" customWidth="1"/>
    <col min="634" max="634" width="11.44140625" bestFit="1" customWidth="1"/>
    <col min="635" max="635" width="14.6640625" bestFit="1" customWidth="1"/>
    <col min="636" max="636" width="13.33203125" bestFit="1" customWidth="1"/>
    <col min="637" max="637" width="12.88671875" bestFit="1" customWidth="1"/>
    <col min="638" max="638" width="11.44140625" bestFit="1" customWidth="1"/>
    <col min="639" max="639" width="19.77734375" bestFit="1" customWidth="1"/>
    <col min="640" max="640" width="13" bestFit="1" customWidth="1"/>
    <col min="641" max="641" width="14.77734375" bestFit="1" customWidth="1"/>
    <col min="642" max="642" width="15.6640625" bestFit="1" customWidth="1"/>
    <col min="643" max="643" width="13.6640625" bestFit="1" customWidth="1"/>
    <col min="644" max="644" width="15.21875" bestFit="1" customWidth="1"/>
    <col min="645" max="645" width="14.6640625" bestFit="1" customWidth="1"/>
    <col min="646" max="646" width="21.21875" bestFit="1" customWidth="1"/>
    <col min="647" max="647" width="11.21875" bestFit="1" customWidth="1"/>
    <col min="648" max="648" width="13.109375" bestFit="1" customWidth="1"/>
    <col min="649" max="649" width="11.77734375" bestFit="1" customWidth="1"/>
    <col min="650" max="650" width="14" bestFit="1" customWidth="1"/>
    <col min="651" max="651" width="11.88671875" bestFit="1" customWidth="1"/>
    <col min="652" max="652" width="14.6640625" bestFit="1" customWidth="1"/>
    <col min="653" max="653" width="13.5546875" bestFit="1" customWidth="1"/>
    <col min="654" max="654" width="14.21875" bestFit="1" customWidth="1"/>
    <col min="655" max="655" width="12.5546875" bestFit="1" customWidth="1"/>
    <col min="656" max="656" width="11.21875" bestFit="1" customWidth="1"/>
    <col min="657" max="657" width="13" bestFit="1" customWidth="1"/>
    <col min="658" max="658" width="12.5546875" bestFit="1" customWidth="1"/>
    <col min="659" max="659" width="11.21875" bestFit="1" customWidth="1"/>
    <col min="660" max="660" width="19.44140625" bestFit="1" customWidth="1"/>
    <col min="661" max="661" width="11.77734375" bestFit="1" customWidth="1"/>
    <col min="662" max="662" width="11.88671875" bestFit="1" customWidth="1"/>
    <col min="663" max="663" width="13.5546875" bestFit="1" customWidth="1"/>
    <col min="664" max="664" width="14.21875" bestFit="1" customWidth="1"/>
    <col min="665" max="665" width="12.33203125" bestFit="1" customWidth="1"/>
    <col min="666" max="666" width="13" bestFit="1" customWidth="1"/>
    <col min="667" max="667" width="12.5546875" bestFit="1" customWidth="1"/>
    <col min="668" max="668" width="11.21875" bestFit="1" customWidth="1"/>
    <col min="669" max="669" width="19.44140625" bestFit="1" customWidth="1"/>
    <col min="670" max="670" width="11.44140625" bestFit="1" customWidth="1"/>
    <col min="671" max="671" width="14.88671875" bestFit="1" customWidth="1"/>
    <col min="672" max="672" width="13.77734375" bestFit="1" customWidth="1"/>
    <col min="673" max="673" width="14.5546875" bestFit="1" customWidth="1"/>
    <col min="674" max="674" width="12.77734375" bestFit="1" customWidth="1"/>
    <col min="675" max="675" width="12.88671875" bestFit="1" customWidth="1"/>
    <col min="676" max="676" width="14.6640625" bestFit="1" customWidth="1"/>
    <col min="677" max="677" width="13.33203125" bestFit="1" customWidth="1"/>
    <col min="678" max="678" width="12.88671875" bestFit="1" customWidth="1"/>
    <col min="679" max="679" width="11.44140625" bestFit="1" customWidth="1"/>
    <col min="680" max="680" width="14.6640625" bestFit="1" customWidth="1"/>
    <col min="681" max="681" width="15.44140625" bestFit="1" customWidth="1"/>
    <col min="682" max="682" width="13.5546875" bestFit="1" customWidth="1"/>
    <col min="683" max="683" width="16.109375" bestFit="1" customWidth="1"/>
    <col min="684" max="684" width="15.109375" bestFit="1" customWidth="1"/>
    <col min="685" max="685" width="15.77734375" bestFit="1" customWidth="1"/>
    <col min="686" max="686" width="14" bestFit="1" customWidth="1"/>
    <col min="687" max="687" width="14.109375" bestFit="1" customWidth="1"/>
    <col min="688" max="688" width="15.88671875" bestFit="1" customWidth="1"/>
    <col min="689" max="689" width="14.109375" bestFit="1" customWidth="1"/>
    <col min="690" max="690" width="21.109375" bestFit="1" customWidth="1"/>
    <col min="691" max="691" width="12.5546875" bestFit="1" customWidth="1"/>
    <col min="692" max="692" width="14.33203125" bestFit="1" customWidth="1"/>
    <col min="693" max="693" width="13.109375" bestFit="1" customWidth="1"/>
    <col min="694" max="694" width="15.21875" bestFit="1" customWidth="1"/>
    <col min="695" max="695" width="13.33203125" bestFit="1" customWidth="1"/>
    <col min="696" max="696" width="14.77734375" bestFit="1" customWidth="1"/>
    <col min="697" max="697" width="15.44140625" bestFit="1" customWidth="1"/>
    <col min="698" max="698" width="13.77734375" bestFit="1" customWidth="1"/>
    <col min="699" max="699" width="12.5546875" bestFit="1" customWidth="1"/>
    <col min="700" max="700" width="15.6640625" bestFit="1" customWidth="1"/>
    <col min="701" max="701" width="13.77734375" bestFit="1" customWidth="1"/>
    <col min="702" max="702" width="20.77734375" bestFit="1" customWidth="1"/>
    <col min="703" max="703" width="11.77734375" bestFit="1" customWidth="1"/>
    <col min="704" max="704" width="13.6640625" bestFit="1" customWidth="1"/>
    <col min="705" max="705" width="12.33203125" bestFit="1" customWidth="1"/>
    <col min="706" max="706" width="14.5546875" bestFit="1" customWidth="1"/>
    <col min="707" max="707" width="12.5546875" bestFit="1" customWidth="1"/>
    <col min="708" max="708" width="15.21875" bestFit="1" customWidth="1"/>
    <col min="709" max="709" width="14.77734375" bestFit="1" customWidth="1"/>
    <col min="710" max="710" width="13.109375" bestFit="1" customWidth="1"/>
    <col min="711" max="711" width="14.88671875" bestFit="1" customWidth="1"/>
    <col min="712" max="712" width="13.5546875" bestFit="1" customWidth="1"/>
    <col min="713" max="713" width="11.77734375" bestFit="1" customWidth="1"/>
    <col min="714" max="714" width="10.77734375" bestFit="1" customWidth="1"/>
  </cols>
  <sheetData>
    <row r="1" spans="1:23" x14ac:dyDescent="0.3">
      <c r="G1" s="11" t="s">
        <v>2955</v>
      </c>
      <c r="H1" s="11" t="s">
        <v>2947</v>
      </c>
      <c r="V1" s="11" t="s">
        <v>2947</v>
      </c>
    </row>
    <row r="2" spans="1:23" x14ac:dyDescent="0.3">
      <c r="A2" s="11" t="s">
        <v>2954</v>
      </c>
      <c r="B2" t="s">
        <v>2955</v>
      </c>
      <c r="D2" s="11" t="s">
        <v>2954</v>
      </c>
      <c r="E2" t="s">
        <v>2987</v>
      </c>
      <c r="G2" s="11" t="s">
        <v>2954</v>
      </c>
      <c r="H2" t="s">
        <v>2971</v>
      </c>
      <c r="I2" t="s">
        <v>2972</v>
      </c>
      <c r="J2" t="s">
        <v>2973</v>
      </c>
      <c r="K2" t="s">
        <v>2974</v>
      </c>
      <c r="L2" t="s">
        <v>2975</v>
      </c>
      <c r="M2" t="s">
        <v>2976</v>
      </c>
      <c r="N2" t="s">
        <v>2977</v>
      </c>
      <c r="O2" t="s">
        <v>2978</v>
      </c>
      <c r="P2" t="s">
        <v>2979</v>
      </c>
      <c r="Q2" t="s">
        <v>2980</v>
      </c>
      <c r="R2" t="s">
        <v>2981</v>
      </c>
      <c r="S2" t="s">
        <v>2953</v>
      </c>
      <c r="U2" s="11" t="s">
        <v>2954</v>
      </c>
      <c r="V2" t="s">
        <v>2988</v>
      </c>
      <c r="W2" t="s">
        <v>2953</v>
      </c>
    </row>
    <row r="3" spans="1:23" x14ac:dyDescent="0.3">
      <c r="A3" s="13" t="s">
        <v>2948</v>
      </c>
      <c r="B3" s="33">
        <v>203</v>
      </c>
      <c r="D3" s="13" t="s">
        <v>2948</v>
      </c>
      <c r="E3" s="32">
        <v>203</v>
      </c>
      <c r="G3" s="16" t="s">
        <v>2948</v>
      </c>
      <c r="H3" s="32"/>
      <c r="I3" s="32"/>
      <c r="J3" s="32">
        <v>67</v>
      </c>
      <c r="K3" s="32"/>
      <c r="L3" s="32">
        <v>93</v>
      </c>
      <c r="M3" s="32"/>
      <c r="N3" s="32"/>
      <c r="O3" s="32"/>
      <c r="P3" s="32">
        <v>43</v>
      </c>
      <c r="Q3" s="32"/>
      <c r="R3" s="32"/>
      <c r="S3" s="32">
        <v>203</v>
      </c>
      <c r="U3" s="13" t="s">
        <v>2948</v>
      </c>
    </row>
    <row r="4" spans="1:23" x14ac:dyDescent="0.3">
      <c r="A4" s="13" t="s">
        <v>2949</v>
      </c>
      <c r="B4" s="32">
        <v>350</v>
      </c>
      <c r="D4" s="13" t="s">
        <v>2949</v>
      </c>
      <c r="E4" s="32">
        <v>350</v>
      </c>
      <c r="G4" s="13" t="s">
        <v>2949</v>
      </c>
      <c r="H4" s="32"/>
      <c r="I4" s="32">
        <v>101</v>
      </c>
      <c r="J4" s="32"/>
      <c r="K4" s="32">
        <v>40</v>
      </c>
      <c r="L4" s="32"/>
      <c r="M4" s="32"/>
      <c r="N4" s="32"/>
      <c r="O4" s="32">
        <v>143</v>
      </c>
      <c r="P4" s="32"/>
      <c r="Q4" s="32">
        <v>66</v>
      </c>
      <c r="R4" s="32"/>
      <c r="S4" s="32">
        <v>350</v>
      </c>
      <c r="U4" s="13" t="s">
        <v>2949</v>
      </c>
    </row>
    <row r="5" spans="1:23" x14ac:dyDescent="0.3">
      <c r="A5" s="13" t="s">
        <v>2950</v>
      </c>
      <c r="B5" s="32">
        <v>204</v>
      </c>
      <c r="D5" s="13" t="s">
        <v>2950</v>
      </c>
      <c r="E5" s="32">
        <v>204</v>
      </c>
      <c r="G5" s="13" t="s">
        <v>2950</v>
      </c>
      <c r="H5" s="32">
        <v>109</v>
      </c>
      <c r="I5" s="32"/>
      <c r="J5" s="32"/>
      <c r="K5" s="32"/>
      <c r="L5" s="32"/>
      <c r="M5" s="32"/>
      <c r="N5" s="32"/>
      <c r="O5" s="32"/>
      <c r="P5" s="32"/>
      <c r="Q5" s="32"/>
      <c r="R5" s="32">
        <v>95</v>
      </c>
      <c r="S5" s="32">
        <v>204</v>
      </c>
      <c r="U5" s="13" t="s">
        <v>2950</v>
      </c>
    </row>
    <row r="6" spans="1:23" x14ac:dyDescent="0.3">
      <c r="A6" s="13" t="s">
        <v>2952</v>
      </c>
      <c r="B6" s="32">
        <v>318</v>
      </c>
      <c r="D6" s="13" t="s">
        <v>2952</v>
      </c>
      <c r="E6" s="32">
        <v>318</v>
      </c>
      <c r="G6" s="13" t="s">
        <v>2952</v>
      </c>
      <c r="H6" s="32"/>
      <c r="I6" s="32"/>
      <c r="J6" s="32"/>
      <c r="K6" s="32"/>
      <c r="L6" s="32"/>
      <c r="M6" s="32">
        <v>208</v>
      </c>
      <c r="N6" s="32">
        <v>110</v>
      </c>
      <c r="O6" s="32"/>
      <c r="P6" s="32"/>
      <c r="Q6" s="32"/>
      <c r="R6" s="32"/>
      <c r="S6" s="32">
        <v>318</v>
      </c>
      <c r="U6" s="13" t="s">
        <v>2952</v>
      </c>
    </row>
    <row r="7" spans="1:23" x14ac:dyDescent="0.3">
      <c r="A7" s="13" t="s">
        <v>2953</v>
      </c>
      <c r="B7" s="32">
        <v>1075</v>
      </c>
      <c r="D7" s="13" t="s">
        <v>2953</v>
      </c>
      <c r="E7" s="32">
        <v>1075</v>
      </c>
      <c r="G7" s="13" t="s">
        <v>2953</v>
      </c>
      <c r="H7" s="32">
        <v>109</v>
      </c>
      <c r="I7" s="32">
        <v>101</v>
      </c>
      <c r="J7" s="32">
        <v>67</v>
      </c>
      <c r="K7" s="32">
        <v>40</v>
      </c>
      <c r="L7" s="32">
        <v>93</v>
      </c>
      <c r="M7" s="32">
        <v>208</v>
      </c>
      <c r="N7" s="32">
        <v>110</v>
      </c>
      <c r="O7" s="32">
        <v>143</v>
      </c>
      <c r="P7" s="32">
        <v>43</v>
      </c>
      <c r="Q7" s="32">
        <v>66</v>
      </c>
      <c r="R7" s="32">
        <v>95</v>
      </c>
      <c r="S7" s="32">
        <v>1075</v>
      </c>
      <c r="U7" s="13" t="s">
        <v>2953</v>
      </c>
    </row>
    <row r="10" spans="1:23" x14ac:dyDescent="0.3">
      <c r="A10" s="11" t="s">
        <v>2957</v>
      </c>
      <c r="B10" s="11" t="s">
        <v>2947</v>
      </c>
      <c r="L10" s="11" t="s">
        <v>2958</v>
      </c>
      <c r="M10" s="11" t="s">
        <v>2947</v>
      </c>
    </row>
    <row r="11" spans="1:23" x14ac:dyDescent="0.3">
      <c r="A11" s="11" t="s">
        <v>2954</v>
      </c>
      <c r="B11" t="s">
        <v>60</v>
      </c>
      <c r="C11" t="s">
        <v>225</v>
      </c>
      <c r="D11" t="s">
        <v>50</v>
      </c>
      <c r="E11" t="s">
        <v>68</v>
      </c>
      <c r="F11" t="s">
        <v>155</v>
      </c>
      <c r="G11" t="s">
        <v>114</v>
      </c>
      <c r="H11" t="s">
        <v>27</v>
      </c>
      <c r="I11" t="s">
        <v>2953</v>
      </c>
      <c r="L11" s="11" t="s">
        <v>2954</v>
      </c>
      <c r="M11" t="s">
        <v>2948</v>
      </c>
      <c r="N11" t="s">
        <v>2949</v>
      </c>
      <c r="O11" t="s">
        <v>2950</v>
      </c>
      <c r="P11" t="s">
        <v>2952</v>
      </c>
      <c r="Q11" t="s">
        <v>2953</v>
      </c>
    </row>
    <row r="12" spans="1:23" x14ac:dyDescent="0.3">
      <c r="A12" s="13" t="s">
        <v>2948</v>
      </c>
      <c r="B12" s="32">
        <v>18</v>
      </c>
      <c r="C12" s="32">
        <v>47</v>
      </c>
      <c r="D12" s="32">
        <v>22</v>
      </c>
      <c r="E12" s="32">
        <v>23</v>
      </c>
      <c r="F12" s="32">
        <v>20</v>
      </c>
      <c r="G12" s="32">
        <v>25</v>
      </c>
      <c r="H12" s="32">
        <v>27</v>
      </c>
      <c r="I12" s="32">
        <v>182</v>
      </c>
      <c r="L12" s="13" t="s">
        <v>2959</v>
      </c>
      <c r="M12" s="32">
        <v>9</v>
      </c>
      <c r="N12" s="32">
        <v>23</v>
      </c>
      <c r="O12" s="32">
        <v>17</v>
      </c>
      <c r="P12" s="32">
        <v>21</v>
      </c>
      <c r="Q12" s="32">
        <v>70</v>
      </c>
    </row>
    <row r="13" spans="1:23" x14ac:dyDescent="0.3">
      <c r="A13" s="13" t="s">
        <v>2949</v>
      </c>
      <c r="B13" s="32">
        <v>31</v>
      </c>
      <c r="C13" s="32">
        <v>104</v>
      </c>
      <c r="D13" s="32">
        <v>32</v>
      </c>
      <c r="E13" s="32">
        <v>41</v>
      </c>
      <c r="F13" s="32">
        <v>32</v>
      </c>
      <c r="G13" s="33">
        <v>36</v>
      </c>
      <c r="H13" s="32">
        <v>30</v>
      </c>
      <c r="I13" s="32">
        <v>306</v>
      </c>
      <c r="L13" s="13" t="s">
        <v>2960</v>
      </c>
      <c r="M13" s="32">
        <v>37</v>
      </c>
      <c r="N13" s="32">
        <v>53</v>
      </c>
      <c r="O13" s="32">
        <v>30</v>
      </c>
      <c r="P13" s="32">
        <v>47</v>
      </c>
      <c r="Q13" s="32">
        <v>167</v>
      </c>
    </row>
    <row r="14" spans="1:23" x14ac:dyDescent="0.3">
      <c r="A14" s="13" t="s">
        <v>2950</v>
      </c>
      <c r="B14" s="32">
        <v>22</v>
      </c>
      <c r="C14" s="32">
        <v>55</v>
      </c>
      <c r="D14" s="32">
        <v>20</v>
      </c>
      <c r="E14" s="32">
        <v>15</v>
      </c>
      <c r="F14" s="32">
        <v>21</v>
      </c>
      <c r="G14" s="32">
        <v>22</v>
      </c>
      <c r="H14" s="32">
        <v>20</v>
      </c>
      <c r="I14" s="32">
        <v>175</v>
      </c>
      <c r="L14" s="13" t="s">
        <v>2961</v>
      </c>
      <c r="M14" s="32">
        <v>21</v>
      </c>
      <c r="N14" s="32">
        <v>41</v>
      </c>
      <c r="O14" s="32">
        <v>17</v>
      </c>
      <c r="P14" s="32">
        <v>32</v>
      </c>
      <c r="Q14" s="32">
        <v>111</v>
      </c>
    </row>
    <row r="15" spans="1:23" x14ac:dyDescent="0.3">
      <c r="A15" s="13" t="s">
        <v>2952</v>
      </c>
      <c r="B15" s="32">
        <v>31</v>
      </c>
      <c r="C15" s="32">
        <v>107</v>
      </c>
      <c r="D15" s="32">
        <v>40</v>
      </c>
      <c r="E15" s="32">
        <v>25</v>
      </c>
      <c r="F15" s="32">
        <v>25</v>
      </c>
      <c r="G15" s="32">
        <v>34</v>
      </c>
      <c r="H15" s="32">
        <v>26</v>
      </c>
      <c r="I15" s="32">
        <v>288</v>
      </c>
      <c r="L15" s="13" t="s">
        <v>2962</v>
      </c>
      <c r="M15" s="33">
        <v>21</v>
      </c>
      <c r="N15" s="32">
        <v>28</v>
      </c>
      <c r="O15" s="32">
        <v>22</v>
      </c>
      <c r="P15" s="32">
        <v>24</v>
      </c>
      <c r="Q15" s="32">
        <v>95</v>
      </c>
    </row>
    <row r="16" spans="1:23" x14ac:dyDescent="0.3">
      <c r="A16" s="13" t="s">
        <v>2953</v>
      </c>
      <c r="B16" s="32">
        <v>102</v>
      </c>
      <c r="C16" s="32">
        <v>313</v>
      </c>
      <c r="D16" s="32">
        <v>114</v>
      </c>
      <c r="E16" s="32">
        <v>104</v>
      </c>
      <c r="F16" s="32">
        <v>98</v>
      </c>
      <c r="G16" s="32">
        <v>117</v>
      </c>
      <c r="H16" s="32">
        <v>103</v>
      </c>
      <c r="I16" s="32">
        <v>951</v>
      </c>
      <c r="L16" s="13" t="s">
        <v>2963</v>
      </c>
      <c r="M16" s="32">
        <v>12</v>
      </c>
      <c r="N16" s="32">
        <v>32</v>
      </c>
      <c r="O16" s="32">
        <v>20</v>
      </c>
      <c r="P16" s="32">
        <v>22</v>
      </c>
      <c r="Q16" s="32">
        <v>86</v>
      </c>
    </row>
    <row r="17" spans="1:24" x14ac:dyDescent="0.3">
      <c r="L17" s="13" t="s">
        <v>2964</v>
      </c>
      <c r="M17" s="32">
        <v>21</v>
      </c>
      <c r="N17" s="32">
        <v>44</v>
      </c>
      <c r="O17" s="32">
        <v>20</v>
      </c>
      <c r="P17" s="32">
        <v>35</v>
      </c>
      <c r="Q17" s="32">
        <v>120</v>
      </c>
    </row>
    <row r="18" spans="1:24" x14ac:dyDescent="0.3">
      <c r="A18" s="11" t="s">
        <v>2956</v>
      </c>
      <c r="B18" s="11" t="s">
        <v>2947</v>
      </c>
      <c r="L18" s="13" t="s">
        <v>2965</v>
      </c>
      <c r="M18" s="32">
        <v>18</v>
      </c>
      <c r="N18" s="32">
        <v>29</v>
      </c>
      <c r="O18" s="32">
        <v>16</v>
      </c>
      <c r="P18" s="32">
        <v>28</v>
      </c>
      <c r="Q18" s="32">
        <v>91</v>
      </c>
    </row>
    <row r="19" spans="1:24" x14ac:dyDescent="0.3">
      <c r="A19" s="11" t="s">
        <v>2954</v>
      </c>
      <c r="B19" t="s">
        <v>211</v>
      </c>
      <c r="C19" t="s">
        <v>319</v>
      </c>
      <c r="D19" t="s">
        <v>142</v>
      </c>
      <c r="E19" t="s">
        <v>220</v>
      </c>
      <c r="F19" t="s">
        <v>325</v>
      </c>
      <c r="G19" t="s">
        <v>25</v>
      </c>
      <c r="H19" t="s">
        <v>67</v>
      </c>
      <c r="I19" t="s">
        <v>296</v>
      </c>
      <c r="J19" t="s">
        <v>2953</v>
      </c>
      <c r="L19" s="13" t="s">
        <v>2966</v>
      </c>
      <c r="M19" s="32">
        <v>10</v>
      </c>
      <c r="N19" s="32">
        <v>17</v>
      </c>
      <c r="O19" s="32">
        <v>8</v>
      </c>
      <c r="P19" s="32">
        <v>16</v>
      </c>
      <c r="Q19" s="32">
        <v>51</v>
      </c>
    </row>
    <row r="20" spans="1:24" x14ac:dyDescent="0.3">
      <c r="A20" s="13" t="s">
        <v>2948</v>
      </c>
      <c r="B20" s="32">
        <v>1</v>
      </c>
      <c r="C20" s="32">
        <v>1</v>
      </c>
      <c r="D20" s="32"/>
      <c r="E20" s="32">
        <v>1</v>
      </c>
      <c r="F20" s="32">
        <v>1</v>
      </c>
      <c r="G20" s="32"/>
      <c r="H20" s="32">
        <v>1</v>
      </c>
      <c r="I20" s="32">
        <v>1</v>
      </c>
      <c r="J20" s="32">
        <v>6</v>
      </c>
      <c r="L20" s="13" t="s">
        <v>2967</v>
      </c>
      <c r="M20" s="32">
        <v>25</v>
      </c>
      <c r="N20" s="32">
        <v>35</v>
      </c>
      <c r="O20" s="32">
        <v>26</v>
      </c>
      <c r="P20" s="32">
        <v>45</v>
      </c>
      <c r="Q20" s="32">
        <v>131</v>
      </c>
    </row>
    <row r="21" spans="1:24" x14ac:dyDescent="0.3">
      <c r="A21" s="13" t="s">
        <v>2949</v>
      </c>
      <c r="B21" s="33">
        <v>1</v>
      </c>
      <c r="C21" s="32">
        <v>1</v>
      </c>
      <c r="D21" s="32">
        <v>4</v>
      </c>
      <c r="E21" s="32">
        <v>3</v>
      </c>
      <c r="F21" s="32">
        <v>4</v>
      </c>
      <c r="G21" s="32"/>
      <c r="H21" s="32">
        <v>2</v>
      </c>
      <c r="I21" s="32">
        <v>4</v>
      </c>
      <c r="J21" s="32">
        <v>19</v>
      </c>
      <c r="L21" s="13" t="s">
        <v>2968</v>
      </c>
      <c r="M21" s="32">
        <v>29</v>
      </c>
      <c r="N21" s="32">
        <v>48</v>
      </c>
      <c r="O21" s="32">
        <v>28</v>
      </c>
      <c r="P21" s="32">
        <v>48</v>
      </c>
      <c r="Q21" s="32">
        <v>153</v>
      </c>
    </row>
    <row r="22" spans="1:24" x14ac:dyDescent="0.3">
      <c r="A22" s="13" t="s">
        <v>2950</v>
      </c>
      <c r="B22" s="32"/>
      <c r="C22" s="32"/>
      <c r="D22" s="32"/>
      <c r="E22" s="32">
        <v>1</v>
      </c>
      <c r="F22" s="32"/>
      <c r="G22" s="32">
        <v>1</v>
      </c>
      <c r="H22" s="32">
        <v>1</v>
      </c>
      <c r="I22" s="32"/>
      <c r="J22" s="32">
        <v>3</v>
      </c>
      <c r="L22" s="13" t="s">
        <v>2953</v>
      </c>
      <c r="M22" s="32">
        <v>203</v>
      </c>
      <c r="N22" s="32">
        <v>350</v>
      </c>
      <c r="O22" s="32">
        <v>204</v>
      </c>
      <c r="P22" s="32">
        <v>318</v>
      </c>
      <c r="Q22" s="32">
        <v>1075</v>
      </c>
    </row>
    <row r="23" spans="1:24" x14ac:dyDescent="0.3">
      <c r="A23" s="13" t="s">
        <v>2952</v>
      </c>
      <c r="B23" s="32">
        <v>37</v>
      </c>
      <c r="C23" s="32">
        <v>33</v>
      </c>
      <c r="D23" s="32">
        <v>30</v>
      </c>
      <c r="E23" s="32">
        <v>42</v>
      </c>
      <c r="F23" s="32">
        <v>36</v>
      </c>
      <c r="G23" s="32">
        <v>35</v>
      </c>
      <c r="H23" s="32">
        <v>37</v>
      </c>
      <c r="I23" s="32">
        <v>28</v>
      </c>
      <c r="J23" s="32">
        <v>278</v>
      </c>
    </row>
    <row r="24" spans="1:24" x14ac:dyDescent="0.3">
      <c r="A24" s="13" t="s">
        <v>2953</v>
      </c>
      <c r="B24" s="32">
        <v>39</v>
      </c>
      <c r="C24" s="32">
        <v>35</v>
      </c>
      <c r="D24" s="32">
        <v>34</v>
      </c>
      <c r="E24" s="32">
        <v>47</v>
      </c>
      <c r="F24" s="32">
        <v>41</v>
      </c>
      <c r="G24" s="32">
        <v>36</v>
      </c>
      <c r="H24" s="32">
        <v>41</v>
      </c>
      <c r="I24" s="32">
        <v>33</v>
      </c>
      <c r="J24" s="32">
        <v>306</v>
      </c>
    </row>
    <row r="26" spans="1:24" x14ac:dyDescent="0.3">
      <c r="A26" s="11" t="s">
        <v>2954</v>
      </c>
      <c r="B26" t="s">
        <v>2982</v>
      </c>
      <c r="D26" s="11" t="s">
        <v>2986</v>
      </c>
      <c r="E26" s="11" t="s">
        <v>2947</v>
      </c>
      <c r="L26" s="12" t="s">
        <v>2954</v>
      </c>
      <c r="M26" s="12" t="s">
        <v>2948</v>
      </c>
      <c r="N26" s="12" t="s">
        <v>2949</v>
      </c>
      <c r="O26" s="12" t="s">
        <v>2950</v>
      </c>
      <c r="P26" s="12" t="s">
        <v>2951</v>
      </c>
      <c r="Q26" s="12" t="s">
        <v>2952</v>
      </c>
      <c r="R26" s="12" t="s">
        <v>2953</v>
      </c>
      <c r="T26" s="12" t="s">
        <v>2954</v>
      </c>
      <c r="U26" s="12" t="s">
        <v>3202</v>
      </c>
      <c r="V26" s="12" t="s">
        <v>2988</v>
      </c>
      <c r="W26" s="12" t="s">
        <v>2951</v>
      </c>
      <c r="X26" s="12" t="s">
        <v>2953</v>
      </c>
    </row>
    <row r="27" spans="1:24" x14ac:dyDescent="0.3">
      <c r="A27" s="13" t="s">
        <v>908</v>
      </c>
      <c r="B27" s="32">
        <v>9</v>
      </c>
      <c r="D27" s="11" t="s">
        <v>2954</v>
      </c>
      <c r="E27" t="s">
        <v>2948</v>
      </c>
      <c r="F27" t="s">
        <v>2949</v>
      </c>
      <c r="G27" t="s">
        <v>2950</v>
      </c>
      <c r="H27" t="s">
        <v>2952</v>
      </c>
      <c r="I27" t="s">
        <v>2953</v>
      </c>
      <c r="L27" s="13" t="s">
        <v>2988</v>
      </c>
      <c r="M27">
        <v>3</v>
      </c>
      <c r="N27">
        <v>17</v>
      </c>
      <c r="O27">
        <v>6</v>
      </c>
      <c r="Q27">
        <v>11</v>
      </c>
      <c r="R27">
        <v>37</v>
      </c>
      <c r="T27" s="13" t="s">
        <v>3203</v>
      </c>
      <c r="U27" cm="1">
        <f t="array" ref="U27">SUMPRODUCT(--ISNUMBER('Enriched Data'!L:L))</f>
        <v>948</v>
      </c>
      <c r="V27">
        <f>COUNTIF('Enriched Data'!L:L, "ID not provided")</f>
        <v>37</v>
      </c>
      <c r="W27">
        <f>COUNTIF('Enriched Data'!L:L, "None")</f>
        <v>94</v>
      </c>
      <c r="X27">
        <f>SUM(U27:W27)</f>
        <v>1079</v>
      </c>
    </row>
    <row r="28" spans="1:24" x14ac:dyDescent="0.3">
      <c r="A28" s="13" t="s">
        <v>1152</v>
      </c>
      <c r="B28" s="32">
        <v>6</v>
      </c>
      <c r="D28" s="13" t="s">
        <v>2951</v>
      </c>
      <c r="E28" s="32">
        <v>20</v>
      </c>
      <c r="F28" s="32">
        <v>28</v>
      </c>
      <c r="G28" s="32">
        <v>23</v>
      </c>
      <c r="H28" s="32">
        <v>19</v>
      </c>
      <c r="I28" s="32">
        <v>90</v>
      </c>
      <c r="L28" s="13" t="s">
        <v>2951</v>
      </c>
      <c r="M28">
        <v>20</v>
      </c>
      <c r="N28">
        <v>28</v>
      </c>
      <c r="O28">
        <v>23</v>
      </c>
      <c r="P28">
        <v>4</v>
      </c>
      <c r="Q28">
        <v>19</v>
      </c>
      <c r="R28">
        <v>94</v>
      </c>
      <c r="T28" s="14" t="s">
        <v>2953</v>
      </c>
      <c r="U28" s="15"/>
      <c r="V28" s="15"/>
      <c r="W28" s="15"/>
      <c r="X28" s="15"/>
    </row>
    <row r="29" spans="1:24" x14ac:dyDescent="0.3">
      <c r="A29" s="13" t="s">
        <v>87</v>
      </c>
      <c r="B29" s="32">
        <v>18</v>
      </c>
      <c r="D29" s="13" t="s">
        <v>2988</v>
      </c>
      <c r="E29" s="32">
        <v>3</v>
      </c>
      <c r="F29" s="32">
        <v>17</v>
      </c>
      <c r="G29" s="32">
        <v>6</v>
      </c>
      <c r="H29" s="32">
        <v>11</v>
      </c>
      <c r="I29" s="32">
        <v>37</v>
      </c>
      <c r="L29" t="s">
        <v>2989</v>
      </c>
      <c r="M29">
        <f>V27</f>
        <v>37</v>
      </c>
      <c r="N29">
        <f>COUNTIF('Enriched Data'!F:F, "Home Affairs")</f>
        <v>350</v>
      </c>
      <c r="O29">
        <f>COUNTIF('Enriched Data'!F:F, "Municipal")</f>
        <v>204</v>
      </c>
      <c r="P29">
        <f>COUNTIF('Enriched Data'!F:F, "None")</f>
        <v>4</v>
      </c>
      <c r="Q29">
        <f>COUNTIF('Enriched Data'!F:F, "SASSA")</f>
        <v>318</v>
      </c>
      <c r="R29">
        <f>SUM(M29:Q29)</f>
        <v>913</v>
      </c>
    </row>
    <row r="30" spans="1:24" x14ac:dyDescent="0.3">
      <c r="A30" s="13" t="s">
        <v>77</v>
      </c>
      <c r="B30" s="32">
        <v>8</v>
      </c>
      <c r="D30" s="13" t="s">
        <v>2953</v>
      </c>
      <c r="E30" s="32">
        <v>23</v>
      </c>
      <c r="F30" s="32">
        <v>45</v>
      </c>
      <c r="G30" s="32">
        <v>29</v>
      </c>
      <c r="H30" s="32">
        <v>30</v>
      </c>
      <c r="I30" s="32">
        <v>127</v>
      </c>
      <c r="L30" s="14" t="s">
        <v>2953</v>
      </c>
      <c r="M30" s="15">
        <f>SUM(M27:M29)</f>
        <v>60</v>
      </c>
      <c r="N30" s="15">
        <f t="shared" ref="N30:Q30" si="0">SUM(N27:N29)</f>
        <v>395</v>
      </c>
      <c r="O30" s="15">
        <f t="shared" si="0"/>
        <v>233</v>
      </c>
      <c r="P30" s="15">
        <f t="shared" si="0"/>
        <v>8</v>
      </c>
      <c r="Q30" s="15">
        <f t="shared" si="0"/>
        <v>348</v>
      </c>
      <c r="R30" s="15">
        <f>SUM(M30:Q30)</f>
        <v>1044</v>
      </c>
    </row>
    <row r="31" spans="1:24" x14ac:dyDescent="0.3">
      <c r="A31" s="13" t="s">
        <v>885</v>
      </c>
      <c r="B31" s="32">
        <v>11</v>
      </c>
    </row>
    <row r="32" spans="1:24" x14ac:dyDescent="0.3">
      <c r="A32" s="13" t="s">
        <v>485</v>
      </c>
      <c r="B32" s="32">
        <v>12</v>
      </c>
      <c r="D32" s="11" t="s">
        <v>2954</v>
      </c>
      <c r="E32" t="s">
        <v>2985</v>
      </c>
    </row>
    <row r="33" spans="1:86" x14ac:dyDescent="0.3">
      <c r="A33" s="13" t="s">
        <v>162</v>
      </c>
      <c r="B33" s="32">
        <v>18</v>
      </c>
      <c r="D33" s="13" t="s">
        <v>2983</v>
      </c>
      <c r="E33" s="32">
        <v>1029</v>
      </c>
    </row>
    <row r="34" spans="1:86" x14ac:dyDescent="0.3">
      <c r="A34" s="13" t="s">
        <v>636</v>
      </c>
      <c r="B34" s="32">
        <v>11</v>
      </c>
      <c r="D34" s="13" t="s">
        <v>2984</v>
      </c>
      <c r="E34" s="32">
        <v>46</v>
      </c>
    </row>
    <row r="35" spans="1:86" x14ac:dyDescent="0.3">
      <c r="A35" s="13" t="s">
        <v>275</v>
      </c>
      <c r="B35" s="32">
        <v>8</v>
      </c>
      <c r="D35" s="13" t="s">
        <v>2953</v>
      </c>
      <c r="E35" s="32">
        <v>1075</v>
      </c>
    </row>
    <row r="36" spans="1:86" x14ac:dyDescent="0.3">
      <c r="A36" s="13" t="s">
        <v>770</v>
      </c>
      <c r="B36" s="32">
        <v>13</v>
      </c>
    </row>
    <row r="37" spans="1:86" x14ac:dyDescent="0.3">
      <c r="A37" s="13" t="s">
        <v>183</v>
      </c>
      <c r="B37" s="32">
        <v>16</v>
      </c>
      <c r="D37" s="11" t="s">
        <v>2982</v>
      </c>
      <c r="E37" s="11" t="s">
        <v>2947</v>
      </c>
    </row>
    <row r="38" spans="1:86" x14ac:dyDescent="0.3">
      <c r="A38" s="13" t="s">
        <v>305</v>
      </c>
      <c r="B38" s="32">
        <v>6</v>
      </c>
      <c r="D38" s="18" t="s">
        <v>2954</v>
      </c>
      <c r="E38" t="s">
        <v>908</v>
      </c>
      <c r="F38" t="s">
        <v>1152</v>
      </c>
      <c r="G38" t="s">
        <v>87</v>
      </c>
      <c r="H38" t="s">
        <v>77</v>
      </c>
      <c r="I38" t="s">
        <v>885</v>
      </c>
      <c r="J38" t="s">
        <v>485</v>
      </c>
      <c r="K38" t="s">
        <v>162</v>
      </c>
      <c r="L38" t="s">
        <v>636</v>
      </c>
      <c r="M38" t="s">
        <v>275</v>
      </c>
      <c r="N38" t="s">
        <v>770</v>
      </c>
      <c r="O38" t="s">
        <v>183</v>
      </c>
      <c r="P38" t="s">
        <v>305</v>
      </c>
      <c r="Q38" t="s">
        <v>136</v>
      </c>
      <c r="R38" t="s">
        <v>499</v>
      </c>
      <c r="S38" t="s">
        <v>298</v>
      </c>
      <c r="T38" t="s">
        <v>661</v>
      </c>
      <c r="U38" t="s">
        <v>502</v>
      </c>
      <c r="V38" t="s">
        <v>105</v>
      </c>
      <c r="W38" t="s">
        <v>764</v>
      </c>
      <c r="X38" t="s">
        <v>291</v>
      </c>
      <c r="Y38" t="s">
        <v>1009</v>
      </c>
      <c r="Z38" t="s">
        <v>339</v>
      </c>
      <c r="AA38" t="s">
        <v>401</v>
      </c>
      <c r="AB38" t="s">
        <v>150</v>
      </c>
      <c r="AC38" t="s">
        <v>206</v>
      </c>
      <c r="AD38" t="s">
        <v>720</v>
      </c>
      <c r="AE38" t="s">
        <v>231</v>
      </c>
      <c r="AF38" t="s">
        <v>213</v>
      </c>
      <c r="AG38" t="s">
        <v>647</v>
      </c>
      <c r="AH38" t="s">
        <v>507</v>
      </c>
      <c r="AI38" t="s">
        <v>625</v>
      </c>
      <c r="AJ38" t="s">
        <v>227</v>
      </c>
      <c r="AK38" t="s">
        <v>519</v>
      </c>
      <c r="AL38" t="s">
        <v>480</v>
      </c>
      <c r="AM38" t="s">
        <v>42</v>
      </c>
      <c r="AN38" t="s">
        <v>430</v>
      </c>
      <c r="AO38" t="s">
        <v>70</v>
      </c>
      <c r="AP38" t="s">
        <v>443</v>
      </c>
      <c r="AQ38" t="s">
        <v>330</v>
      </c>
      <c r="AR38" t="s">
        <v>603</v>
      </c>
      <c r="AS38" t="s">
        <v>1157</v>
      </c>
      <c r="AT38" t="s">
        <v>362</v>
      </c>
      <c r="AU38" t="s">
        <v>193</v>
      </c>
      <c r="AV38" t="s">
        <v>188</v>
      </c>
      <c r="AW38" t="s">
        <v>1040</v>
      </c>
      <c r="AX38" t="s">
        <v>619</v>
      </c>
      <c r="AY38" t="s">
        <v>130</v>
      </c>
      <c r="AZ38" t="s">
        <v>123</v>
      </c>
      <c r="BA38" t="s">
        <v>2951</v>
      </c>
      <c r="BB38" t="s">
        <v>144</v>
      </c>
      <c r="BC38" t="s">
        <v>157</v>
      </c>
      <c r="BD38" t="s">
        <v>333</v>
      </c>
      <c r="BE38" t="s">
        <v>353</v>
      </c>
      <c r="BF38" t="s">
        <v>532</v>
      </c>
      <c r="BG38" t="s">
        <v>281</v>
      </c>
      <c r="BH38" t="s">
        <v>245</v>
      </c>
      <c r="BI38" t="s">
        <v>175</v>
      </c>
      <c r="BJ38" t="s">
        <v>459</v>
      </c>
      <c r="BK38" t="s">
        <v>52</v>
      </c>
      <c r="BL38" t="s">
        <v>199</v>
      </c>
      <c r="BM38" t="s">
        <v>384</v>
      </c>
      <c r="BN38" t="s">
        <v>62</v>
      </c>
      <c r="BO38" t="s">
        <v>315</v>
      </c>
      <c r="BP38" t="s">
        <v>391</v>
      </c>
      <c r="BQ38" t="s">
        <v>251</v>
      </c>
      <c r="BR38" t="s">
        <v>490</v>
      </c>
      <c r="BS38" t="s">
        <v>237</v>
      </c>
      <c r="BT38" t="s">
        <v>450</v>
      </c>
      <c r="BU38" t="s">
        <v>29</v>
      </c>
      <c r="BV38" t="s">
        <v>96</v>
      </c>
      <c r="BW38" t="s">
        <v>408</v>
      </c>
      <c r="BX38" t="s">
        <v>914</v>
      </c>
      <c r="BY38" t="s">
        <v>379</v>
      </c>
      <c r="BZ38" t="s">
        <v>397</v>
      </c>
      <c r="CA38" t="s">
        <v>259</v>
      </c>
      <c r="CB38" t="s">
        <v>395</v>
      </c>
      <c r="CC38" t="s">
        <v>565</v>
      </c>
      <c r="CD38" t="s">
        <v>550</v>
      </c>
      <c r="CE38" t="s">
        <v>561</v>
      </c>
      <c r="CF38" t="s">
        <v>271</v>
      </c>
      <c r="CG38" t="s">
        <v>422</v>
      </c>
      <c r="CH38" t="s">
        <v>2953</v>
      </c>
    </row>
    <row r="39" spans="1:86" x14ac:dyDescent="0.3">
      <c r="A39" s="13" t="s">
        <v>136</v>
      </c>
      <c r="B39" s="32">
        <v>11</v>
      </c>
      <c r="D39" s="17" t="s">
        <v>3190</v>
      </c>
      <c r="E39" s="32"/>
      <c r="F39" s="32"/>
      <c r="G39" s="32"/>
      <c r="H39" s="32"/>
      <c r="I39" s="32"/>
      <c r="J39" s="32">
        <v>2</v>
      </c>
      <c r="K39" s="32"/>
      <c r="L39" s="32"/>
      <c r="M39" s="32">
        <v>1</v>
      </c>
      <c r="N39" s="32">
        <v>4</v>
      </c>
      <c r="O39" s="32">
        <v>4</v>
      </c>
      <c r="P39" s="32"/>
      <c r="Q39" s="32"/>
      <c r="R39" s="32">
        <v>1</v>
      </c>
      <c r="S39" s="32">
        <v>1</v>
      </c>
      <c r="T39" s="32"/>
      <c r="U39" s="32">
        <v>1</v>
      </c>
      <c r="V39" s="32">
        <v>3</v>
      </c>
      <c r="W39" s="32"/>
      <c r="X39" s="32">
        <v>1</v>
      </c>
      <c r="Y39" s="32">
        <v>1</v>
      </c>
      <c r="Z39" s="32">
        <v>1</v>
      </c>
      <c r="AA39" s="32">
        <v>3</v>
      </c>
      <c r="AB39" s="32">
        <v>2</v>
      </c>
      <c r="AC39" s="32">
        <v>2</v>
      </c>
      <c r="AD39" s="32">
        <v>1</v>
      </c>
      <c r="AE39" s="32">
        <v>2</v>
      </c>
      <c r="AF39" s="32">
        <v>1</v>
      </c>
      <c r="AG39" s="32"/>
      <c r="AH39" s="32">
        <v>3</v>
      </c>
      <c r="AI39" s="32">
        <v>1</v>
      </c>
      <c r="AJ39" s="32">
        <v>2</v>
      </c>
      <c r="AK39" s="32">
        <v>1</v>
      </c>
      <c r="AL39" s="32"/>
      <c r="AM39" s="32">
        <v>1</v>
      </c>
      <c r="AN39" s="32">
        <v>1</v>
      </c>
      <c r="AO39" s="32">
        <v>1</v>
      </c>
      <c r="AP39" s="32">
        <v>1</v>
      </c>
      <c r="AQ39" s="32"/>
      <c r="AR39" s="32">
        <v>1</v>
      </c>
      <c r="AS39" s="32"/>
      <c r="AT39" s="32">
        <v>2</v>
      </c>
      <c r="AU39" s="32">
        <v>3</v>
      </c>
      <c r="AV39" s="32"/>
      <c r="AW39" s="32">
        <v>1</v>
      </c>
      <c r="AX39" s="32">
        <v>3</v>
      </c>
      <c r="AY39" s="32">
        <v>3</v>
      </c>
      <c r="AZ39" s="32"/>
      <c r="BA39" s="32">
        <v>6</v>
      </c>
      <c r="BB39" s="32"/>
      <c r="BC39" s="32">
        <v>1</v>
      </c>
      <c r="BD39" s="32">
        <v>1</v>
      </c>
      <c r="BE39" s="32"/>
      <c r="BF39" s="32">
        <v>4</v>
      </c>
      <c r="BG39" s="32">
        <v>2</v>
      </c>
      <c r="BH39" s="32"/>
      <c r="BI39" s="32">
        <v>2</v>
      </c>
      <c r="BJ39" s="32"/>
      <c r="BK39" s="32">
        <v>1</v>
      </c>
      <c r="BL39" s="32"/>
      <c r="BM39" s="32"/>
      <c r="BN39" s="32"/>
      <c r="BO39" s="32"/>
      <c r="BP39" s="32">
        <v>4</v>
      </c>
      <c r="BQ39" s="32">
        <v>1</v>
      </c>
      <c r="BR39" s="32">
        <v>1</v>
      </c>
      <c r="BS39" s="32">
        <v>3</v>
      </c>
      <c r="BT39" s="32">
        <v>1</v>
      </c>
      <c r="BU39" s="32">
        <v>3</v>
      </c>
      <c r="BV39" s="32"/>
      <c r="BW39" s="32"/>
      <c r="BX39" s="32">
        <v>1</v>
      </c>
      <c r="BY39" s="32">
        <v>2</v>
      </c>
      <c r="BZ39" s="32">
        <v>2</v>
      </c>
      <c r="CA39" s="32">
        <v>2</v>
      </c>
      <c r="CB39" s="32">
        <v>3</v>
      </c>
      <c r="CC39" s="32"/>
      <c r="CD39" s="32">
        <v>2</v>
      </c>
      <c r="CE39" s="32">
        <v>1</v>
      </c>
      <c r="CF39" s="32"/>
      <c r="CG39" s="32"/>
      <c r="CH39" s="32">
        <v>98</v>
      </c>
    </row>
    <row r="40" spans="1:86" x14ac:dyDescent="0.3">
      <c r="A40" s="13" t="s">
        <v>499</v>
      </c>
      <c r="B40" s="32">
        <v>10</v>
      </c>
      <c r="D40" s="22" t="s">
        <v>3191</v>
      </c>
      <c r="E40" s="32">
        <v>1</v>
      </c>
      <c r="F40" s="32"/>
      <c r="G40" s="32"/>
      <c r="H40" s="32">
        <v>2</v>
      </c>
      <c r="I40" s="32">
        <v>1</v>
      </c>
      <c r="J40" s="32">
        <v>3</v>
      </c>
      <c r="K40" s="32">
        <v>4</v>
      </c>
      <c r="L40" s="32">
        <v>1</v>
      </c>
      <c r="M40" s="32"/>
      <c r="N40" s="32">
        <v>1</v>
      </c>
      <c r="O40" s="32">
        <v>1</v>
      </c>
      <c r="P40" s="32">
        <v>1</v>
      </c>
      <c r="Q40" s="32">
        <v>1</v>
      </c>
      <c r="R40" s="32">
        <v>2</v>
      </c>
      <c r="S40" s="32">
        <v>2</v>
      </c>
      <c r="T40" s="32">
        <v>1</v>
      </c>
      <c r="U40" s="32">
        <v>2</v>
      </c>
      <c r="V40" s="32"/>
      <c r="W40" s="32">
        <v>2</v>
      </c>
      <c r="X40" s="32">
        <v>2</v>
      </c>
      <c r="Y40" s="32">
        <v>1</v>
      </c>
      <c r="Z40" s="32">
        <v>2</v>
      </c>
      <c r="AA40" s="32">
        <v>1</v>
      </c>
      <c r="AB40" s="32">
        <v>1</v>
      </c>
      <c r="AC40" s="32">
        <v>1</v>
      </c>
      <c r="AD40" s="32">
        <v>4</v>
      </c>
      <c r="AE40" s="32">
        <v>1</v>
      </c>
      <c r="AF40" s="32">
        <v>3</v>
      </c>
      <c r="AG40" s="32">
        <v>1</v>
      </c>
      <c r="AH40" s="32"/>
      <c r="AI40" s="32">
        <v>1</v>
      </c>
      <c r="AJ40" s="32"/>
      <c r="AK40" s="32">
        <v>1</v>
      </c>
      <c r="AL40" s="32"/>
      <c r="AM40" s="32">
        <v>1</v>
      </c>
      <c r="AN40" s="32">
        <v>1</v>
      </c>
      <c r="AO40" s="32"/>
      <c r="AP40" s="32">
        <v>2</v>
      </c>
      <c r="AQ40" s="32">
        <v>1</v>
      </c>
      <c r="AR40" s="32">
        <v>1</v>
      </c>
      <c r="AS40" s="32">
        <v>1</v>
      </c>
      <c r="AT40" s="32">
        <v>1</v>
      </c>
      <c r="AU40" s="32">
        <v>2</v>
      </c>
      <c r="AV40" s="32">
        <v>1</v>
      </c>
      <c r="AW40" s="32">
        <v>1</v>
      </c>
      <c r="AX40" s="32">
        <v>2</v>
      </c>
      <c r="AY40" s="32">
        <v>1</v>
      </c>
      <c r="AZ40" s="32">
        <v>2</v>
      </c>
      <c r="BA40" s="32">
        <v>6</v>
      </c>
      <c r="BB40" s="32"/>
      <c r="BC40" s="32"/>
      <c r="BD40" s="32">
        <v>1</v>
      </c>
      <c r="BE40" s="32"/>
      <c r="BF40" s="32"/>
      <c r="BG40" s="32">
        <v>1</v>
      </c>
      <c r="BH40" s="32">
        <v>2</v>
      </c>
      <c r="BI40" s="32">
        <v>1</v>
      </c>
      <c r="BJ40" s="32">
        <v>1</v>
      </c>
      <c r="BK40" s="32">
        <v>1</v>
      </c>
      <c r="BL40" s="32"/>
      <c r="BM40" s="32">
        <v>1</v>
      </c>
      <c r="BN40" s="32">
        <v>1</v>
      </c>
      <c r="BO40" s="32"/>
      <c r="BP40" s="32">
        <v>1</v>
      </c>
      <c r="BQ40" s="32">
        <v>2</v>
      </c>
      <c r="BR40" s="32">
        <v>2</v>
      </c>
      <c r="BS40" s="32">
        <v>1</v>
      </c>
      <c r="BT40" s="32">
        <v>1</v>
      </c>
      <c r="BU40" s="32">
        <v>3</v>
      </c>
      <c r="BV40" s="32">
        <v>2</v>
      </c>
      <c r="BW40" s="32">
        <v>2</v>
      </c>
      <c r="BX40" s="32"/>
      <c r="BY40" s="32"/>
      <c r="BZ40" s="32"/>
      <c r="CA40" s="32">
        <v>1</v>
      </c>
      <c r="CB40" s="32">
        <v>1</v>
      </c>
      <c r="CC40" s="32"/>
      <c r="CD40" s="32">
        <v>1</v>
      </c>
      <c r="CE40" s="32">
        <v>3</v>
      </c>
      <c r="CF40" s="32">
        <v>1</v>
      </c>
      <c r="CG40" s="32">
        <v>3</v>
      </c>
      <c r="CH40" s="32">
        <v>100</v>
      </c>
    </row>
    <row r="41" spans="1:86" x14ac:dyDescent="0.3">
      <c r="A41" s="13" t="s">
        <v>298</v>
      </c>
      <c r="B41" s="32">
        <v>15</v>
      </c>
      <c r="D41" s="17" t="s">
        <v>3192</v>
      </c>
      <c r="E41" s="32">
        <v>2</v>
      </c>
      <c r="F41" s="32">
        <v>1</v>
      </c>
      <c r="G41" s="32">
        <v>3</v>
      </c>
      <c r="H41" s="32">
        <v>1</v>
      </c>
      <c r="I41" s="32"/>
      <c r="J41" s="32">
        <v>1</v>
      </c>
      <c r="K41" s="32">
        <v>2</v>
      </c>
      <c r="L41" s="32">
        <v>1</v>
      </c>
      <c r="M41" s="32"/>
      <c r="N41" s="32"/>
      <c r="O41" s="32"/>
      <c r="P41" s="32">
        <v>1</v>
      </c>
      <c r="Q41" s="32">
        <v>1</v>
      </c>
      <c r="R41" s="32"/>
      <c r="S41" s="32">
        <v>2</v>
      </c>
      <c r="T41" s="32"/>
      <c r="U41" s="32">
        <v>2</v>
      </c>
      <c r="V41" s="32">
        <v>2</v>
      </c>
      <c r="W41" s="32"/>
      <c r="X41" s="32">
        <v>2</v>
      </c>
      <c r="Y41" s="32">
        <v>1</v>
      </c>
      <c r="Z41" s="32">
        <v>2</v>
      </c>
      <c r="AA41" s="32"/>
      <c r="AB41" s="32">
        <v>3</v>
      </c>
      <c r="AC41" s="32"/>
      <c r="AD41" s="32">
        <v>1</v>
      </c>
      <c r="AE41" s="32">
        <v>1</v>
      </c>
      <c r="AF41" s="32">
        <v>1</v>
      </c>
      <c r="AG41" s="32">
        <v>1</v>
      </c>
      <c r="AH41" s="32">
        <v>1</v>
      </c>
      <c r="AI41" s="32">
        <v>1</v>
      </c>
      <c r="AJ41" s="32">
        <v>1</v>
      </c>
      <c r="AK41" s="32"/>
      <c r="AL41" s="32">
        <v>2</v>
      </c>
      <c r="AM41" s="32"/>
      <c r="AN41" s="32">
        <v>4</v>
      </c>
      <c r="AO41" s="32">
        <v>3</v>
      </c>
      <c r="AP41" s="32">
        <v>1</v>
      </c>
      <c r="AQ41" s="32">
        <v>2</v>
      </c>
      <c r="AR41" s="32">
        <v>3</v>
      </c>
      <c r="AS41" s="32"/>
      <c r="AT41" s="32">
        <v>1</v>
      </c>
      <c r="AU41" s="32">
        <v>2</v>
      </c>
      <c r="AV41" s="32">
        <v>2</v>
      </c>
      <c r="AW41" s="32">
        <v>1</v>
      </c>
      <c r="AX41" s="32">
        <v>1</v>
      </c>
      <c r="AY41" s="32">
        <v>2</v>
      </c>
      <c r="AZ41" s="32">
        <v>1</v>
      </c>
      <c r="BA41" s="32">
        <v>11</v>
      </c>
      <c r="BB41" s="32">
        <v>1</v>
      </c>
      <c r="BC41" s="32"/>
      <c r="BD41" s="32"/>
      <c r="BE41" s="32"/>
      <c r="BF41" s="32">
        <v>1</v>
      </c>
      <c r="BG41" s="32">
        <v>2</v>
      </c>
      <c r="BH41" s="32"/>
      <c r="BI41" s="32">
        <v>2</v>
      </c>
      <c r="BJ41" s="32"/>
      <c r="BK41" s="32"/>
      <c r="BL41" s="32">
        <v>1</v>
      </c>
      <c r="BM41" s="32">
        <v>1</v>
      </c>
      <c r="BN41" s="32"/>
      <c r="BO41" s="32">
        <v>2</v>
      </c>
      <c r="BP41" s="32"/>
      <c r="BQ41" s="32"/>
      <c r="BR41" s="32">
        <v>2</v>
      </c>
      <c r="BS41" s="32">
        <v>2</v>
      </c>
      <c r="BT41" s="32">
        <v>1</v>
      </c>
      <c r="BU41" s="32">
        <v>2</v>
      </c>
      <c r="BV41" s="32">
        <v>1</v>
      </c>
      <c r="BW41" s="32">
        <v>1</v>
      </c>
      <c r="BX41" s="32">
        <v>1</v>
      </c>
      <c r="BY41" s="32">
        <v>1</v>
      </c>
      <c r="BZ41" s="32">
        <v>1</v>
      </c>
      <c r="CA41" s="32">
        <v>1</v>
      </c>
      <c r="CB41" s="32">
        <v>4</v>
      </c>
      <c r="CC41" s="32"/>
      <c r="CD41" s="32">
        <v>1</v>
      </c>
      <c r="CE41" s="32">
        <v>1</v>
      </c>
      <c r="CF41" s="32">
        <v>2</v>
      </c>
      <c r="CG41" s="32">
        <v>1</v>
      </c>
      <c r="CH41" s="32">
        <v>102</v>
      </c>
    </row>
    <row r="42" spans="1:86" x14ac:dyDescent="0.3">
      <c r="A42" s="13" t="s">
        <v>661</v>
      </c>
      <c r="B42" s="32">
        <v>8</v>
      </c>
      <c r="D42" s="17" t="s">
        <v>3193</v>
      </c>
      <c r="E42" s="32">
        <v>1</v>
      </c>
      <c r="F42" s="32">
        <v>4</v>
      </c>
      <c r="G42" s="32">
        <v>1</v>
      </c>
      <c r="H42" s="32">
        <v>1</v>
      </c>
      <c r="I42" s="32"/>
      <c r="J42" s="32"/>
      <c r="K42" s="32">
        <v>1</v>
      </c>
      <c r="L42" s="32">
        <v>2</v>
      </c>
      <c r="M42" s="32"/>
      <c r="N42" s="32"/>
      <c r="O42" s="32">
        <v>2</v>
      </c>
      <c r="P42" s="32"/>
      <c r="Q42" s="32">
        <v>1</v>
      </c>
      <c r="R42" s="32">
        <v>3</v>
      </c>
      <c r="S42" s="32">
        <v>2</v>
      </c>
      <c r="T42" s="32">
        <v>1</v>
      </c>
      <c r="U42" s="32">
        <v>2</v>
      </c>
      <c r="V42" s="32"/>
      <c r="W42" s="32"/>
      <c r="X42" s="32">
        <v>2</v>
      </c>
      <c r="Y42" s="32">
        <v>1</v>
      </c>
      <c r="Z42" s="32">
        <v>1</v>
      </c>
      <c r="AA42" s="32">
        <v>3</v>
      </c>
      <c r="AB42" s="32">
        <v>1</v>
      </c>
      <c r="AC42" s="32">
        <v>1</v>
      </c>
      <c r="AD42" s="32">
        <v>2</v>
      </c>
      <c r="AE42" s="32">
        <v>1</v>
      </c>
      <c r="AF42" s="32">
        <v>2</v>
      </c>
      <c r="AG42" s="32">
        <v>1</v>
      </c>
      <c r="AH42" s="32">
        <v>3</v>
      </c>
      <c r="AI42" s="32">
        <v>3</v>
      </c>
      <c r="AJ42" s="32">
        <v>2</v>
      </c>
      <c r="AK42" s="32">
        <v>2</v>
      </c>
      <c r="AL42" s="32">
        <v>2</v>
      </c>
      <c r="AM42" s="32">
        <v>2</v>
      </c>
      <c r="AN42" s="32">
        <v>1</v>
      </c>
      <c r="AO42" s="32">
        <v>3</v>
      </c>
      <c r="AP42" s="32">
        <v>1</v>
      </c>
      <c r="AQ42" s="32">
        <v>1</v>
      </c>
      <c r="AR42" s="32">
        <v>2</v>
      </c>
      <c r="AS42" s="32">
        <v>4</v>
      </c>
      <c r="AT42" s="32">
        <v>1</v>
      </c>
      <c r="AU42" s="32">
        <v>1</v>
      </c>
      <c r="AV42" s="32">
        <v>5</v>
      </c>
      <c r="AW42" s="32"/>
      <c r="AX42" s="32">
        <v>3</v>
      </c>
      <c r="AY42" s="32"/>
      <c r="AZ42" s="32">
        <v>2</v>
      </c>
      <c r="BA42" s="32">
        <v>5</v>
      </c>
      <c r="BB42" s="32">
        <v>1</v>
      </c>
      <c r="BC42" s="32">
        <v>2</v>
      </c>
      <c r="BD42" s="32">
        <v>2</v>
      </c>
      <c r="BE42" s="32">
        <v>2</v>
      </c>
      <c r="BF42" s="32"/>
      <c r="BG42" s="32">
        <v>1</v>
      </c>
      <c r="BH42" s="32">
        <v>1</v>
      </c>
      <c r="BI42" s="32">
        <v>3</v>
      </c>
      <c r="BJ42" s="32">
        <v>1</v>
      </c>
      <c r="BK42" s="32">
        <v>4</v>
      </c>
      <c r="BL42" s="32"/>
      <c r="BM42" s="32"/>
      <c r="BN42" s="32">
        <v>2</v>
      </c>
      <c r="BO42" s="32">
        <v>2</v>
      </c>
      <c r="BP42" s="32">
        <v>4</v>
      </c>
      <c r="BQ42" s="32">
        <v>4</v>
      </c>
      <c r="BR42" s="32">
        <v>2</v>
      </c>
      <c r="BS42" s="32"/>
      <c r="BT42" s="32">
        <v>2</v>
      </c>
      <c r="BU42" s="32">
        <v>1</v>
      </c>
      <c r="BV42" s="32">
        <v>2</v>
      </c>
      <c r="BW42" s="32">
        <v>1</v>
      </c>
      <c r="BX42" s="32">
        <v>1</v>
      </c>
      <c r="BY42" s="32">
        <v>2</v>
      </c>
      <c r="BZ42" s="32">
        <v>2</v>
      </c>
      <c r="CA42" s="32"/>
      <c r="CB42" s="32"/>
      <c r="CC42" s="32"/>
      <c r="CD42" s="32">
        <v>3</v>
      </c>
      <c r="CE42" s="32">
        <v>2</v>
      </c>
      <c r="CF42" s="32">
        <v>1</v>
      </c>
      <c r="CG42" s="32">
        <v>2</v>
      </c>
      <c r="CH42" s="32">
        <v>129</v>
      </c>
    </row>
    <row r="43" spans="1:86" x14ac:dyDescent="0.3">
      <c r="A43" s="13" t="s">
        <v>502</v>
      </c>
      <c r="B43" s="32">
        <v>12</v>
      </c>
      <c r="D43" s="17" t="s">
        <v>3194</v>
      </c>
      <c r="E43" s="32">
        <v>2</v>
      </c>
      <c r="F43" s="32"/>
      <c r="G43" s="32">
        <v>1</v>
      </c>
      <c r="H43" s="32"/>
      <c r="I43" s="32">
        <v>2</v>
      </c>
      <c r="J43" s="32">
        <v>1</v>
      </c>
      <c r="K43" s="32"/>
      <c r="L43" s="32">
        <v>1</v>
      </c>
      <c r="M43" s="32">
        <v>2</v>
      </c>
      <c r="N43" s="32"/>
      <c r="O43" s="32"/>
      <c r="P43" s="32">
        <v>1</v>
      </c>
      <c r="Q43" s="32">
        <v>2</v>
      </c>
      <c r="R43" s="32">
        <v>3</v>
      </c>
      <c r="S43" s="32"/>
      <c r="T43" s="32"/>
      <c r="U43" s="32">
        <v>3</v>
      </c>
      <c r="V43" s="32">
        <v>3</v>
      </c>
      <c r="W43" s="32"/>
      <c r="X43" s="32">
        <v>3</v>
      </c>
      <c r="Y43" s="32">
        <v>2</v>
      </c>
      <c r="Z43" s="32"/>
      <c r="AA43" s="32"/>
      <c r="AB43" s="32">
        <v>1</v>
      </c>
      <c r="AC43" s="32"/>
      <c r="AD43" s="32"/>
      <c r="AE43" s="32">
        <v>5</v>
      </c>
      <c r="AF43" s="32">
        <v>3</v>
      </c>
      <c r="AG43" s="32">
        <v>1</v>
      </c>
      <c r="AH43" s="32">
        <v>2</v>
      </c>
      <c r="AI43" s="32">
        <v>1</v>
      </c>
      <c r="AJ43" s="32"/>
      <c r="AK43" s="32">
        <v>1</v>
      </c>
      <c r="AL43" s="32"/>
      <c r="AM43" s="32">
        <v>1</v>
      </c>
      <c r="AN43" s="32"/>
      <c r="AO43" s="32">
        <v>2</v>
      </c>
      <c r="AP43" s="32">
        <v>1</v>
      </c>
      <c r="AQ43" s="32">
        <v>1</v>
      </c>
      <c r="AR43" s="32">
        <v>2</v>
      </c>
      <c r="AS43" s="32">
        <v>1</v>
      </c>
      <c r="AT43" s="32">
        <v>2</v>
      </c>
      <c r="AU43" s="32">
        <v>1</v>
      </c>
      <c r="AV43" s="32"/>
      <c r="AW43" s="32">
        <v>3</v>
      </c>
      <c r="AX43" s="32"/>
      <c r="AY43" s="32">
        <v>2</v>
      </c>
      <c r="AZ43" s="32">
        <v>3</v>
      </c>
      <c r="BA43" s="32">
        <v>8</v>
      </c>
      <c r="BB43" s="32">
        <v>1</v>
      </c>
      <c r="BC43" s="32">
        <v>2</v>
      </c>
      <c r="BD43" s="32">
        <v>3</v>
      </c>
      <c r="BE43" s="32">
        <v>2</v>
      </c>
      <c r="BF43" s="32">
        <v>1</v>
      </c>
      <c r="BG43" s="32">
        <v>1</v>
      </c>
      <c r="BH43" s="32">
        <v>1</v>
      </c>
      <c r="BI43" s="32"/>
      <c r="BJ43" s="32">
        <v>1</v>
      </c>
      <c r="BK43" s="32"/>
      <c r="BL43" s="32">
        <v>1</v>
      </c>
      <c r="BM43" s="32">
        <v>1</v>
      </c>
      <c r="BN43" s="32">
        <v>2</v>
      </c>
      <c r="BO43" s="32">
        <v>5</v>
      </c>
      <c r="BP43" s="32"/>
      <c r="BQ43" s="32">
        <v>2</v>
      </c>
      <c r="BR43" s="32">
        <v>1</v>
      </c>
      <c r="BS43" s="32"/>
      <c r="BT43" s="32">
        <v>3</v>
      </c>
      <c r="BU43" s="32">
        <v>1</v>
      </c>
      <c r="BV43" s="32"/>
      <c r="BW43" s="32">
        <v>1</v>
      </c>
      <c r="BX43" s="32">
        <v>2</v>
      </c>
      <c r="BY43" s="32">
        <v>2</v>
      </c>
      <c r="BZ43" s="32">
        <v>4</v>
      </c>
      <c r="CA43" s="32">
        <v>2</v>
      </c>
      <c r="CB43" s="32">
        <v>3</v>
      </c>
      <c r="CC43" s="32">
        <v>3</v>
      </c>
      <c r="CD43" s="32"/>
      <c r="CE43" s="32">
        <v>2</v>
      </c>
      <c r="CF43" s="32">
        <v>2</v>
      </c>
      <c r="CG43" s="32">
        <v>1</v>
      </c>
      <c r="CH43" s="32">
        <v>117</v>
      </c>
    </row>
    <row r="44" spans="1:86" x14ac:dyDescent="0.3">
      <c r="A44" s="13" t="s">
        <v>105</v>
      </c>
      <c r="B44" s="32">
        <v>12</v>
      </c>
      <c r="D44" s="17" t="s">
        <v>3195</v>
      </c>
      <c r="E44" s="32"/>
      <c r="F44" s="32"/>
      <c r="G44" s="32">
        <v>5</v>
      </c>
      <c r="H44" s="32"/>
      <c r="I44" s="32">
        <v>2</v>
      </c>
      <c r="J44" s="32">
        <v>1</v>
      </c>
      <c r="K44" s="32"/>
      <c r="L44" s="32"/>
      <c r="M44" s="32">
        <v>1</v>
      </c>
      <c r="N44" s="32">
        <v>1</v>
      </c>
      <c r="O44" s="32"/>
      <c r="P44" s="32"/>
      <c r="Q44" s="32">
        <v>2</v>
      </c>
      <c r="R44" s="32"/>
      <c r="S44" s="32">
        <v>2</v>
      </c>
      <c r="T44" s="32"/>
      <c r="U44" s="32"/>
      <c r="V44" s="32">
        <v>1</v>
      </c>
      <c r="W44" s="32">
        <v>2</v>
      </c>
      <c r="X44" s="32">
        <v>1</v>
      </c>
      <c r="Y44" s="32">
        <v>2</v>
      </c>
      <c r="Z44" s="32">
        <v>1</v>
      </c>
      <c r="AA44" s="32">
        <v>2</v>
      </c>
      <c r="AB44" s="32">
        <v>3</v>
      </c>
      <c r="AC44" s="32">
        <v>1</v>
      </c>
      <c r="AD44" s="32"/>
      <c r="AE44" s="32">
        <v>2</v>
      </c>
      <c r="AF44" s="32">
        <v>3</v>
      </c>
      <c r="AG44" s="32"/>
      <c r="AH44" s="32">
        <v>3</v>
      </c>
      <c r="AI44" s="32">
        <v>1</v>
      </c>
      <c r="AJ44" s="32">
        <v>1</v>
      </c>
      <c r="AK44" s="32">
        <v>1</v>
      </c>
      <c r="AL44" s="32">
        <v>1</v>
      </c>
      <c r="AM44" s="32">
        <v>4</v>
      </c>
      <c r="AN44" s="32"/>
      <c r="AO44" s="32">
        <v>1</v>
      </c>
      <c r="AP44" s="32"/>
      <c r="AQ44" s="32">
        <v>1</v>
      </c>
      <c r="AR44" s="32"/>
      <c r="AS44" s="32">
        <v>1</v>
      </c>
      <c r="AT44" s="32">
        <v>1</v>
      </c>
      <c r="AU44" s="32"/>
      <c r="AV44" s="32"/>
      <c r="AW44" s="32">
        <v>4</v>
      </c>
      <c r="AX44" s="32">
        <v>1</v>
      </c>
      <c r="AY44" s="32">
        <v>1</v>
      </c>
      <c r="AZ44" s="32">
        <v>1</v>
      </c>
      <c r="BA44" s="32">
        <v>3</v>
      </c>
      <c r="BB44" s="32"/>
      <c r="BC44" s="32">
        <v>2</v>
      </c>
      <c r="BD44" s="32">
        <v>1</v>
      </c>
      <c r="BE44" s="32">
        <v>3</v>
      </c>
      <c r="BF44" s="32">
        <v>2</v>
      </c>
      <c r="BG44" s="32"/>
      <c r="BH44" s="32">
        <v>2</v>
      </c>
      <c r="BI44" s="32"/>
      <c r="BJ44" s="32">
        <v>1</v>
      </c>
      <c r="BK44" s="32"/>
      <c r="BL44" s="32"/>
      <c r="BM44" s="32">
        <v>1</v>
      </c>
      <c r="BN44" s="32">
        <v>1</v>
      </c>
      <c r="BO44" s="32">
        <v>1</v>
      </c>
      <c r="BP44" s="32">
        <v>2</v>
      </c>
      <c r="BQ44" s="32">
        <v>1</v>
      </c>
      <c r="BR44" s="32">
        <v>2</v>
      </c>
      <c r="BS44" s="32">
        <v>2</v>
      </c>
      <c r="BT44" s="32">
        <v>1</v>
      </c>
      <c r="BU44" s="32"/>
      <c r="BV44" s="32">
        <v>2</v>
      </c>
      <c r="BW44" s="32"/>
      <c r="BX44" s="32"/>
      <c r="BY44" s="32">
        <v>1</v>
      </c>
      <c r="BZ44" s="32">
        <v>1</v>
      </c>
      <c r="CA44" s="32">
        <v>2</v>
      </c>
      <c r="CB44" s="32">
        <v>2</v>
      </c>
      <c r="CC44" s="32"/>
      <c r="CD44" s="32"/>
      <c r="CE44" s="32">
        <v>3</v>
      </c>
      <c r="CF44" s="32"/>
      <c r="CG44" s="32">
        <v>1</v>
      </c>
      <c r="CH44" s="32">
        <v>91</v>
      </c>
    </row>
    <row r="45" spans="1:86" x14ac:dyDescent="0.3">
      <c r="A45" s="13" t="s">
        <v>764</v>
      </c>
      <c r="B45" s="32">
        <v>10</v>
      </c>
      <c r="D45" s="17" t="s">
        <v>3196</v>
      </c>
      <c r="E45" s="32"/>
      <c r="F45" s="32"/>
      <c r="G45" s="32">
        <v>1</v>
      </c>
      <c r="H45" s="32">
        <v>2</v>
      </c>
      <c r="I45" s="32">
        <v>3</v>
      </c>
      <c r="J45" s="32">
        <v>1</v>
      </c>
      <c r="K45" s="32">
        <v>5</v>
      </c>
      <c r="L45" s="32"/>
      <c r="M45" s="32">
        <v>1</v>
      </c>
      <c r="N45" s="32">
        <v>2</v>
      </c>
      <c r="O45" s="32"/>
      <c r="P45" s="32"/>
      <c r="Q45" s="32"/>
      <c r="R45" s="32"/>
      <c r="S45" s="32">
        <v>2</v>
      </c>
      <c r="T45" s="32"/>
      <c r="U45" s="32"/>
      <c r="V45" s="32"/>
      <c r="W45" s="32"/>
      <c r="X45" s="32">
        <v>1</v>
      </c>
      <c r="Y45" s="32">
        <v>1</v>
      </c>
      <c r="Z45" s="32">
        <v>1</v>
      </c>
      <c r="AA45" s="32">
        <v>2</v>
      </c>
      <c r="AB45" s="32">
        <v>2</v>
      </c>
      <c r="AC45" s="32"/>
      <c r="AD45" s="32"/>
      <c r="AE45" s="32"/>
      <c r="AF45" s="32">
        <v>1</v>
      </c>
      <c r="AG45" s="32">
        <v>1</v>
      </c>
      <c r="AH45" s="32"/>
      <c r="AI45" s="32">
        <v>3</v>
      </c>
      <c r="AJ45" s="32"/>
      <c r="AK45" s="32">
        <v>1</v>
      </c>
      <c r="AL45" s="32">
        <v>3</v>
      </c>
      <c r="AM45" s="32"/>
      <c r="AN45" s="32">
        <v>2</v>
      </c>
      <c r="AO45" s="32">
        <v>1</v>
      </c>
      <c r="AP45" s="32"/>
      <c r="AQ45" s="32"/>
      <c r="AR45" s="32"/>
      <c r="AS45" s="32">
        <v>1</v>
      </c>
      <c r="AT45" s="32"/>
      <c r="AU45" s="32">
        <v>1</v>
      </c>
      <c r="AV45" s="32">
        <v>2</v>
      </c>
      <c r="AW45" s="32"/>
      <c r="AX45" s="32"/>
      <c r="AY45" s="32">
        <v>1</v>
      </c>
      <c r="AZ45" s="32">
        <v>1</v>
      </c>
      <c r="BA45" s="32">
        <v>3</v>
      </c>
      <c r="BB45" s="32">
        <v>3</v>
      </c>
      <c r="BC45" s="32">
        <v>1</v>
      </c>
      <c r="BD45" s="32">
        <v>1</v>
      </c>
      <c r="BE45" s="32">
        <v>2</v>
      </c>
      <c r="BF45" s="32">
        <v>2</v>
      </c>
      <c r="BG45" s="32"/>
      <c r="BH45" s="32">
        <v>1</v>
      </c>
      <c r="BI45" s="32"/>
      <c r="BJ45" s="32"/>
      <c r="BK45" s="32"/>
      <c r="BL45" s="32">
        <v>2</v>
      </c>
      <c r="BM45" s="32">
        <v>2</v>
      </c>
      <c r="BN45" s="32">
        <v>2</v>
      </c>
      <c r="BO45" s="32">
        <v>1</v>
      </c>
      <c r="BP45" s="32"/>
      <c r="BQ45" s="32">
        <v>1</v>
      </c>
      <c r="BR45" s="32"/>
      <c r="BS45" s="32">
        <v>3</v>
      </c>
      <c r="BT45" s="32">
        <v>3</v>
      </c>
      <c r="BU45" s="32">
        <v>2</v>
      </c>
      <c r="BV45" s="32"/>
      <c r="BW45" s="32">
        <v>2</v>
      </c>
      <c r="BX45" s="32">
        <v>1</v>
      </c>
      <c r="BY45" s="32">
        <v>1</v>
      </c>
      <c r="BZ45" s="32"/>
      <c r="CA45" s="32">
        <v>4</v>
      </c>
      <c r="CB45" s="32">
        <v>1</v>
      </c>
      <c r="CC45" s="32"/>
      <c r="CD45" s="32"/>
      <c r="CE45" s="32">
        <v>1</v>
      </c>
      <c r="CF45" s="32">
        <v>2</v>
      </c>
      <c r="CG45" s="32">
        <v>1</v>
      </c>
      <c r="CH45" s="32">
        <v>84</v>
      </c>
    </row>
    <row r="46" spans="1:86" x14ac:dyDescent="0.3">
      <c r="A46" s="13" t="s">
        <v>291</v>
      </c>
      <c r="B46" s="32">
        <v>16</v>
      </c>
      <c r="D46" s="17" t="s">
        <v>3197</v>
      </c>
      <c r="E46" s="32">
        <v>1</v>
      </c>
      <c r="F46" s="32"/>
      <c r="G46" s="32">
        <v>2</v>
      </c>
      <c r="H46" s="32"/>
      <c r="I46" s="32">
        <v>1</v>
      </c>
      <c r="J46" s="32">
        <v>1</v>
      </c>
      <c r="K46" s="32">
        <v>2</v>
      </c>
      <c r="L46" s="32">
        <v>2</v>
      </c>
      <c r="M46" s="32"/>
      <c r="N46" s="32">
        <v>2</v>
      </c>
      <c r="O46" s="32">
        <v>3</v>
      </c>
      <c r="P46" s="32"/>
      <c r="Q46" s="32"/>
      <c r="R46" s="32">
        <v>1</v>
      </c>
      <c r="S46" s="32">
        <v>1</v>
      </c>
      <c r="T46" s="32">
        <v>2</v>
      </c>
      <c r="U46" s="32">
        <v>2</v>
      </c>
      <c r="V46" s="32">
        <v>1</v>
      </c>
      <c r="W46" s="32"/>
      <c r="X46" s="32"/>
      <c r="Y46" s="32"/>
      <c r="Z46" s="32">
        <v>3</v>
      </c>
      <c r="AA46" s="32"/>
      <c r="AB46" s="32">
        <v>2</v>
      </c>
      <c r="AC46" s="32">
        <v>1</v>
      </c>
      <c r="AD46" s="32">
        <v>1</v>
      </c>
      <c r="AE46" s="32">
        <v>1</v>
      </c>
      <c r="AF46" s="32">
        <v>1</v>
      </c>
      <c r="AG46" s="32"/>
      <c r="AH46" s="32">
        <v>1</v>
      </c>
      <c r="AI46" s="32">
        <v>2</v>
      </c>
      <c r="AJ46" s="32">
        <v>1</v>
      </c>
      <c r="AK46" s="32"/>
      <c r="AL46" s="32">
        <v>1</v>
      </c>
      <c r="AM46" s="32"/>
      <c r="AN46" s="32">
        <v>2</v>
      </c>
      <c r="AO46" s="32">
        <v>1</v>
      </c>
      <c r="AP46" s="32"/>
      <c r="AQ46" s="32">
        <v>4</v>
      </c>
      <c r="AR46" s="32"/>
      <c r="AS46" s="32">
        <v>3</v>
      </c>
      <c r="AT46" s="32"/>
      <c r="AU46" s="32"/>
      <c r="AV46" s="32">
        <v>2</v>
      </c>
      <c r="AW46" s="32">
        <v>1</v>
      </c>
      <c r="AX46" s="32">
        <v>1</v>
      </c>
      <c r="AY46" s="32">
        <v>1</v>
      </c>
      <c r="AZ46" s="32">
        <v>1</v>
      </c>
      <c r="BA46" s="32">
        <v>6</v>
      </c>
      <c r="BB46" s="32">
        <v>2</v>
      </c>
      <c r="BC46" s="32"/>
      <c r="BD46" s="32">
        <v>2</v>
      </c>
      <c r="BE46" s="32">
        <v>1</v>
      </c>
      <c r="BF46" s="32"/>
      <c r="BG46" s="32"/>
      <c r="BH46" s="32">
        <v>1</v>
      </c>
      <c r="BI46" s="32"/>
      <c r="BJ46" s="32">
        <v>1</v>
      </c>
      <c r="BK46" s="32"/>
      <c r="BL46" s="32"/>
      <c r="BM46" s="32">
        <v>2</v>
      </c>
      <c r="BN46" s="32">
        <v>2</v>
      </c>
      <c r="BO46" s="32">
        <v>1</v>
      </c>
      <c r="BP46" s="32">
        <v>1</v>
      </c>
      <c r="BQ46" s="32">
        <v>4</v>
      </c>
      <c r="BR46" s="32"/>
      <c r="BS46" s="32">
        <v>2</v>
      </c>
      <c r="BT46" s="32">
        <v>2</v>
      </c>
      <c r="BU46" s="32"/>
      <c r="BV46" s="32">
        <v>2</v>
      </c>
      <c r="BW46" s="32">
        <v>1</v>
      </c>
      <c r="BX46" s="32">
        <v>2</v>
      </c>
      <c r="BY46" s="32"/>
      <c r="BZ46" s="32">
        <v>1</v>
      </c>
      <c r="CA46" s="32"/>
      <c r="CB46" s="32"/>
      <c r="CC46" s="32"/>
      <c r="CD46" s="32"/>
      <c r="CE46" s="32">
        <v>2</v>
      </c>
      <c r="CF46" s="32"/>
      <c r="CG46" s="32">
        <v>1</v>
      </c>
      <c r="CH46" s="32">
        <v>87</v>
      </c>
    </row>
    <row r="47" spans="1:86" x14ac:dyDescent="0.3">
      <c r="A47" s="13" t="s">
        <v>1009</v>
      </c>
      <c r="B47" s="32">
        <v>10</v>
      </c>
      <c r="D47" s="17" t="s">
        <v>3198</v>
      </c>
      <c r="E47" s="32"/>
      <c r="F47" s="32"/>
      <c r="G47" s="32"/>
      <c r="H47" s="32"/>
      <c r="I47" s="32">
        <v>1</v>
      </c>
      <c r="J47" s="32"/>
      <c r="K47" s="32">
        <v>1</v>
      </c>
      <c r="L47" s="32"/>
      <c r="M47" s="32"/>
      <c r="N47" s="32">
        <v>1</v>
      </c>
      <c r="O47" s="32">
        <v>1</v>
      </c>
      <c r="P47" s="32"/>
      <c r="Q47" s="32">
        <v>2</v>
      </c>
      <c r="R47" s="32"/>
      <c r="S47" s="32"/>
      <c r="T47" s="32">
        <v>1</v>
      </c>
      <c r="U47" s="32"/>
      <c r="V47" s="32">
        <v>1</v>
      </c>
      <c r="W47" s="32">
        <v>1</v>
      </c>
      <c r="X47" s="32"/>
      <c r="Y47" s="32"/>
      <c r="Z47" s="32"/>
      <c r="AA47" s="32">
        <v>1</v>
      </c>
      <c r="AB47" s="32"/>
      <c r="AC47" s="32"/>
      <c r="AD47" s="32">
        <v>1</v>
      </c>
      <c r="AE47" s="32">
        <v>1</v>
      </c>
      <c r="AF47" s="32"/>
      <c r="AG47" s="32">
        <v>1</v>
      </c>
      <c r="AH47" s="32"/>
      <c r="AI47" s="32">
        <v>1</v>
      </c>
      <c r="AJ47" s="32">
        <v>5</v>
      </c>
      <c r="AK47" s="32">
        <v>1</v>
      </c>
      <c r="AL47" s="32"/>
      <c r="AM47" s="32">
        <v>2</v>
      </c>
      <c r="AN47" s="32"/>
      <c r="AO47" s="32">
        <v>1</v>
      </c>
      <c r="AP47" s="32"/>
      <c r="AQ47" s="32">
        <v>1</v>
      </c>
      <c r="AR47" s="32">
        <v>1</v>
      </c>
      <c r="AS47" s="32"/>
      <c r="AT47" s="32"/>
      <c r="AU47" s="32">
        <v>1</v>
      </c>
      <c r="AV47" s="32"/>
      <c r="AW47" s="32"/>
      <c r="AX47" s="32">
        <v>2</v>
      </c>
      <c r="AY47" s="32"/>
      <c r="AZ47" s="32"/>
      <c r="BA47" s="32">
        <v>3</v>
      </c>
      <c r="BB47" s="32">
        <v>1</v>
      </c>
      <c r="BC47" s="32">
        <v>1</v>
      </c>
      <c r="BD47" s="32"/>
      <c r="BE47" s="32">
        <v>2</v>
      </c>
      <c r="BF47" s="32">
        <v>3</v>
      </c>
      <c r="BG47" s="32"/>
      <c r="BH47" s="32">
        <v>1</v>
      </c>
      <c r="BI47" s="32">
        <v>1</v>
      </c>
      <c r="BJ47" s="32">
        <v>1</v>
      </c>
      <c r="BK47" s="32">
        <v>2</v>
      </c>
      <c r="BL47" s="32">
        <v>1</v>
      </c>
      <c r="BM47" s="32">
        <v>1</v>
      </c>
      <c r="BN47" s="32">
        <v>1</v>
      </c>
      <c r="BO47" s="32"/>
      <c r="BP47" s="32">
        <v>1</v>
      </c>
      <c r="BQ47" s="32">
        <v>2</v>
      </c>
      <c r="BR47" s="32"/>
      <c r="BS47" s="32">
        <v>3</v>
      </c>
      <c r="BT47" s="32">
        <v>2</v>
      </c>
      <c r="BU47" s="32">
        <v>1</v>
      </c>
      <c r="BV47" s="32"/>
      <c r="BW47" s="32">
        <v>2</v>
      </c>
      <c r="BX47" s="32"/>
      <c r="BY47" s="32">
        <v>2</v>
      </c>
      <c r="BZ47" s="32">
        <v>2</v>
      </c>
      <c r="CA47" s="32"/>
      <c r="CB47" s="32"/>
      <c r="CC47" s="32"/>
      <c r="CD47" s="32">
        <v>1</v>
      </c>
      <c r="CE47" s="32">
        <v>1</v>
      </c>
      <c r="CF47" s="32"/>
      <c r="CG47" s="32"/>
      <c r="CH47" s="32">
        <v>63</v>
      </c>
    </row>
    <row r="48" spans="1:86" x14ac:dyDescent="0.3">
      <c r="A48" s="13" t="s">
        <v>339</v>
      </c>
      <c r="B48" s="32">
        <v>13</v>
      </c>
      <c r="D48" s="17" t="s">
        <v>3199</v>
      </c>
      <c r="E48" s="32"/>
      <c r="F48" s="32"/>
      <c r="G48" s="32">
        <v>1</v>
      </c>
      <c r="H48" s="32"/>
      <c r="I48" s="32"/>
      <c r="J48" s="32"/>
      <c r="K48" s="32"/>
      <c r="L48" s="32"/>
      <c r="M48" s="32">
        <v>1</v>
      </c>
      <c r="N48" s="32">
        <v>1</v>
      </c>
      <c r="O48" s="32"/>
      <c r="P48" s="32"/>
      <c r="Q48" s="32"/>
      <c r="R48" s="32"/>
      <c r="S48" s="32"/>
      <c r="T48" s="32"/>
      <c r="U48" s="32"/>
      <c r="V48" s="32"/>
      <c r="W48" s="32"/>
      <c r="X48" s="32"/>
      <c r="Y48" s="32"/>
      <c r="Z48" s="32"/>
      <c r="AA48" s="32"/>
      <c r="AB48" s="32"/>
      <c r="AC48" s="32">
        <v>1</v>
      </c>
      <c r="AD48" s="32"/>
      <c r="AE48" s="32">
        <v>1</v>
      </c>
      <c r="AF48" s="32"/>
      <c r="AG48" s="32"/>
      <c r="AH48" s="32"/>
      <c r="AI48" s="32"/>
      <c r="AJ48" s="32"/>
      <c r="AK48" s="32"/>
      <c r="AL48" s="32"/>
      <c r="AM48" s="32"/>
      <c r="AN48" s="32"/>
      <c r="AO48" s="32"/>
      <c r="AP48" s="32"/>
      <c r="AQ48" s="32"/>
      <c r="AR48" s="32"/>
      <c r="AS48" s="32"/>
      <c r="AT48" s="32"/>
      <c r="AU48" s="32"/>
      <c r="AV48" s="32"/>
      <c r="AW48" s="32">
        <v>1</v>
      </c>
      <c r="AX48" s="32"/>
      <c r="AY48" s="32"/>
      <c r="AZ48" s="32"/>
      <c r="BA48" s="32">
        <v>2</v>
      </c>
      <c r="BB48" s="32"/>
      <c r="BC48" s="32">
        <v>1</v>
      </c>
      <c r="BD48" s="32">
        <v>1</v>
      </c>
      <c r="BE48" s="32">
        <v>1</v>
      </c>
      <c r="BF48" s="32">
        <v>1</v>
      </c>
      <c r="BG48" s="32"/>
      <c r="BH48" s="32"/>
      <c r="BI48" s="32"/>
      <c r="BJ48" s="32"/>
      <c r="BK48" s="32"/>
      <c r="BL48" s="32">
        <v>1</v>
      </c>
      <c r="BM48" s="32"/>
      <c r="BN48" s="32"/>
      <c r="BO48" s="32"/>
      <c r="BP48" s="32"/>
      <c r="BQ48" s="32">
        <v>1</v>
      </c>
      <c r="BR48" s="32"/>
      <c r="BS48" s="32"/>
      <c r="BT48" s="32"/>
      <c r="BU48" s="32"/>
      <c r="BV48" s="32">
        <v>2</v>
      </c>
      <c r="BW48" s="32"/>
      <c r="BX48" s="32"/>
      <c r="BY48" s="32"/>
      <c r="BZ48" s="32"/>
      <c r="CA48" s="32"/>
      <c r="CB48" s="32"/>
      <c r="CC48" s="32"/>
      <c r="CD48" s="32">
        <v>1</v>
      </c>
      <c r="CE48" s="32"/>
      <c r="CF48" s="32">
        <v>1</v>
      </c>
      <c r="CG48" s="32"/>
      <c r="CH48" s="32">
        <v>18</v>
      </c>
    </row>
    <row r="49" spans="1:86" x14ac:dyDescent="0.3">
      <c r="A49" s="13" t="s">
        <v>401</v>
      </c>
      <c r="B49" s="32">
        <v>13</v>
      </c>
      <c r="D49" s="17" t="s">
        <v>3200</v>
      </c>
      <c r="E49" s="32"/>
      <c r="F49" s="32"/>
      <c r="G49" s="32"/>
      <c r="H49" s="32"/>
      <c r="I49" s="32">
        <v>1</v>
      </c>
      <c r="J49" s="32"/>
      <c r="K49" s="32">
        <v>2</v>
      </c>
      <c r="L49" s="32"/>
      <c r="M49" s="32">
        <v>1</v>
      </c>
      <c r="N49" s="32"/>
      <c r="O49" s="32">
        <v>1</v>
      </c>
      <c r="P49" s="32">
        <v>1</v>
      </c>
      <c r="Q49" s="32">
        <v>1</v>
      </c>
      <c r="R49" s="32"/>
      <c r="S49" s="32">
        <v>1</v>
      </c>
      <c r="T49" s="32"/>
      <c r="U49" s="32"/>
      <c r="V49" s="32"/>
      <c r="W49" s="32">
        <v>1</v>
      </c>
      <c r="X49" s="32">
        <v>2</v>
      </c>
      <c r="Y49" s="32"/>
      <c r="Z49" s="32">
        <v>1</v>
      </c>
      <c r="AA49" s="32"/>
      <c r="AB49" s="32">
        <v>1</v>
      </c>
      <c r="AC49" s="32"/>
      <c r="AD49" s="32"/>
      <c r="AE49" s="32">
        <v>2</v>
      </c>
      <c r="AF49" s="32">
        <v>3</v>
      </c>
      <c r="AG49" s="32"/>
      <c r="AH49" s="32"/>
      <c r="AI49" s="32"/>
      <c r="AJ49" s="32"/>
      <c r="AK49" s="32"/>
      <c r="AL49" s="32">
        <v>2</v>
      </c>
      <c r="AM49" s="32"/>
      <c r="AN49" s="32"/>
      <c r="AO49" s="32"/>
      <c r="AP49" s="32">
        <v>2</v>
      </c>
      <c r="AQ49" s="32"/>
      <c r="AR49" s="32"/>
      <c r="AS49" s="32"/>
      <c r="AT49" s="32">
        <v>3</v>
      </c>
      <c r="AU49" s="32"/>
      <c r="AV49" s="32"/>
      <c r="AW49" s="32">
        <v>1</v>
      </c>
      <c r="AX49" s="32"/>
      <c r="AY49" s="32">
        <v>1</v>
      </c>
      <c r="AZ49" s="32">
        <v>1</v>
      </c>
      <c r="BA49" s="32">
        <v>3</v>
      </c>
      <c r="BB49" s="32">
        <v>1</v>
      </c>
      <c r="BC49" s="32"/>
      <c r="BD49" s="32"/>
      <c r="BE49" s="32"/>
      <c r="BF49" s="32">
        <v>1</v>
      </c>
      <c r="BG49" s="32">
        <v>1</v>
      </c>
      <c r="BH49" s="32"/>
      <c r="BI49" s="32"/>
      <c r="BJ49" s="32">
        <v>1</v>
      </c>
      <c r="BK49" s="32"/>
      <c r="BL49" s="32">
        <v>1</v>
      </c>
      <c r="BM49" s="32">
        <v>1</v>
      </c>
      <c r="BN49" s="32">
        <v>2</v>
      </c>
      <c r="BO49" s="32">
        <v>1</v>
      </c>
      <c r="BP49" s="32">
        <v>1</v>
      </c>
      <c r="BQ49" s="32">
        <v>1</v>
      </c>
      <c r="BR49" s="32"/>
      <c r="BS49" s="32">
        <v>1</v>
      </c>
      <c r="BT49" s="32"/>
      <c r="BU49" s="32">
        <v>1</v>
      </c>
      <c r="BV49" s="32"/>
      <c r="BW49" s="32"/>
      <c r="BX49" s="32"/>
      <c r="BY49" s="32"/>
      <c r="BZ49" s="32">
        <v>1</v>
      </c>
      <c r="CA49" s="32"/>
      <c r="CB49" s="32"/>
      <c r="CC49" s="32"/>
      <c r="CD49" s="32">
        <v>1</v>
      </c>
      <c r="CE49" s="32"/>
      <c r="CF49" s="32"/>
      <c r="CG49" s="32">
        <v>2</v>
      </c>
      <c r="CH49" s="32">
        <v>48</v>
      </c>
    </row>
    <row r="50" spans="1:86" x14ac:dyDescent="0.3">
      <c r="A50" s="13" t="s">
        <v>150</v>
      </c>
      <c r="B50" s="32">
        <v>18</v>
      </c>
      <c r="D50" s="17" t="s">
        <v>3201</v>
      </c>
      <c r="E50" s="32">
        <v>1</v>
      </c>
      <c r="F50" s="32"/>
      <c r="G50" s="32">
        <v>4</v>
      </c>
      <c r="H50" s="32">
        <v>2</v>
      </c>
      <c r="I50" s="32"/>
      <c r="J50" s="32">
        <v>1</v>
      </c>
      <c r="K50" s="32">
        <v>1</v>
      </c>
      <c r="L50" s="32">
        <v>3</v>
      </c>
      <c r="M50" s="32"/>
      <c r="N50" s="32">
        <v>1</v>
      </c>
      <c r="O50" s="32">
        <v>4</v>
      </c>
      <c r="P50" s="32">
        <v>2</v>
      </c>
      <c r="Q50" s="32">
        <v>1</v>
      </c>
      <c r="R50" s="32"/>
      <c r="S50" s="32">
        <v>2</v>
      </c>
      <c r="T50" s="32">
        <v>3</v>
      </c>
      <c r="U50" s="32"/>
      <c r="V50" s="32"/>
      <c r="W50" s="32">
        <v>2</v>
      </c>
      <c r="X50" s="32">
        <v>2</v>
      </c>
      <c r="Y50" s="32">
        <v>1</v>
      </c>
      <c r="Z50" s="32"/>
      <c r="AA50" s="32">
        <v>1</v>
      </c>
      <c r="AB50" s="32">
        <v>1</v>
      </c>
      <c r="AC50" s="32">
        <v>1</v>
      </c>
      <c r="AD50" s="32">
        <v>2</v>
      </c>
      <c r="AE50" s="32">
        <v>2</v>
      </c>
      <c r="AF50" s="32"/>
      <c r="AG50" s="32">
        <v>2</v>
      </c>
      <c r="AH50" s="32">
        <v>3</v>
      </c>
      <c r="AI50" s="32"/>
      <c r="AJ50" s="32"/>
      <c r="AK50" s="32">
        <v>2</v>
      </c>
      <c r="AL50" s="32"/>
      <c r="AM50" s="32">
        <v>2</v>
      </c>
      <c r="AN50" s="32">
        <v>2</v>
      </c>
      <c r="AO50" s="32"/>
      <c r="AP50" s="32">
        <v>1</v>
      </c>
      <c r="AQ50" s="32"/>
      <c r="AR50" s="32">
        <v>2</v>
      </c>
      <c r="AS50" s="32">
        <v>1</v>
      </c>
      <c r="AT50" s="32">
        <v>3</v>
      </c>
      <c r="AU50" s="32">
        <v>1</v>
      </c>
      <c r="AV50" s="32"/>
      <c r="AW50" s="32">
        <v>1</v>
      </c>
      <c r="AX50" s="32"/>
      <c r="AY50" s="32">
        <v>3</v>
      </c>
      <c r="AZ50" s="32">
        <v>4</v>
      </c>
      <c r="BA50" s="32">
        <v>4</v>
      </c>
      <c r="BB50" s="32">
        <v>1</v>
      </c>
      <c r="BC50" s="32">
        <v>1</v>
      </c>
      <c r="BD50" s="32">
        <v>1</v>
      </c>
      <c r="BE50" s="32">
        <v>1</v>
      </c>
      <c r="BF50" s="32"/>
      <c r="BG50" s="32"/>
      <c r="BH50" s="32">
        <v>3</v>
      </c>
      <c r="BI50" s="32"/>
      <c r="BJ50" s="32">
        <v>1</v>
      </c>
      <c r="BK50" s="32">
        <v>2</v>
      </c>
      <c r="BL50" s="32"/>
      <c r="BM50" s="32"/>
      <c r="BN50" s="32">
        <v>2</v>
      </c>
      <c r="BO50" s="32">
        <v>1</v>
      </c>
      <c r="BP50" s="32">
        <v>3</v>
      </c>
      <c r="BQ50" s="32">
        <v>2</v>
      </c>
      <c r="BR50" s="32">
        <v>1</v>
      </c>
      <c r="BS50" s="32"/>
      <c r="BT50" s="32"/>
      <c r="BU50" s="32">
        <v>2</v>
      </c>
      <c r="BV50" s="32"/>
      <c r="BW50" s="32">
        <v>5</v>
      </c>
      <c r="BX50" s="32">
        <v>1</v>
      </c>
      <c r="BY50" s="32">
        <v>1</v>
      </c>
      <c r="BZ50" s="32">
        <v>1</v>
      </c>
      <c r="CA50" s="32">
        <v>2</v>
      </c>
      <c r="CB50" s="32">
        <v>4</v>
      </c>
      <c r="CC50" s="32">
        <v>1</v>
      </c>
      <c r="CD50" s="32">
        <v>2</v>
      </c>
      <c r="CE50" s="32">
        <v>2</v>
      </c>
      <c r="CF50" s="32">
        <v>1</v>
      </c>
      <c r="CG50" s="32">
        <v>1</v>
      </c>
      <c r="CH50" s="32">
        <v>110</v>
      </c>
    </row>
    <row r="51" spans="1:86" x14ac:dyDescent="0.3">
      <c r="A51" s="13" t="s">
        <v>206</v>
      </c>
      <c r="B51" s="32">
        <v>8</v>
      </c>
      <c r="D51" s="13" t="s">
        <v>2953</v>
      </c>
      <c r="E51" s="32">
        <v>8</v>
      </c>
      <c r="F51" s="32">
        <v>5</v>
      </c>
      <c r="G51" s="32">
        <v>18</v>
      </c>
      <c r="H51" s="32">
        <v>8</v>
      </c>
      <c r="I51" s="32">
        <v>11</v>
      </c>
      <c r="J51" s="32">
        <v>11</v>
      </c>
      <c r="K51" s="32">
        <v>18</v>
      </c>
      <c r="L51" s="32">
        <v>10</v>
      </c>
      <c r="M51" s="32">
        <v>7</v>
      </c>
      <c r="N51" s="32">
        <v>13</v>
      </c>
      <c r="O51" s="32">
        <v>16</v>
      </c>
      <c r="P51" s="32">
        <v>6</v>
      </c>
      <c r="Q51" s="32">
        <v>11</v>
      </c>
      <c r="R51" s="32">
        <v>10</v>
      </c>
      <c r="S51" s="32">
        <v>15</v>
      </c>
      <c r="T51" s="32">
        <v>8</v>
      </c>
      <c r="U51" s="32">
        <v>12</v>
      </c>
      <c r="V51" s="32">
        <v>11</v>
      </c>
      <c r="W51" s="32">
        <v>8</v>
      </c>
      <c r="X51" s="32">
        <v>16</v>
      </c>
      <c r="Y51" s="32">
        <v>10</v>
      </c>
      <c r="Z51" s="32">
        <v>12</v>
      </c>
      <c r="AA51" s="32">
        <v>13</v>
      </c>
      <c r="AB51" s="32">
        <v>17</v>
      </c>
      <c r="AC51" s="32">
        <v>8</v>
      </c>
      <c r="AD51" s="32">
        <v>12</v>
      </c>
      <c r="AE51" s="32">
        <v>19</v>
      </c>
      <c r="AF51" s="32">
        <v>18</v>
      </c>
      <c r="AG51" s="32">
        <v>8</v>
      </c>
      <c r="AH51" s="32">
        <v>16</v>
      </c>
      <c r="AI51" s="32">
        <v>14</v>
      </c>
      <c r="AJ51" s="32">
        <v>12</v>
      </c>
      <c r="AK51" s="32">
        <v>10</v>
      </c>
      <c r="AL51" s="32">
        <v>11</v>
      </c>
      <c r="AM51" s="32">
        <v>13</v>
      </c>
      <c r="AN51" s="32">
        <v>13</v>
      </c>
      <c r="AO51" s="32">
        <v>13</v>
      </c>
      <c r="AP51" s="32">
        <v>9</v>
      </c>
      <c r="AQ51" s="32">
        <v>11</v>
      </c>
      <c r="AR51" s="32">
        <v>12</v>
      </c>
      <c r="AS51" s="32">
        <v>12</v>
      </c>
      <c r="AT51" s="32">
        <v>14</v>
      </c>
      <c r="AU51" s="32">
        <v>12</v>
      </c>
      <c r="AV51" s="32">
        <v>12</v>
      </c>
      <c r="AW51" s="32">
        <v>14</v>
      </c>
      <c r="AX51" s="32">
        <v>13</v>
      </c>
      <c r="AY51" s="32">
        <v>15</v>
      </c>
      <c r="AZ51" s="32">
        <v>16</v>
      </c>
      <c r="BA51" s="32">
        <v>60</v>
      </c>
      <c r="BB51" s="32">
        <v>11</v>
      </c>
      <c r="BC51" s="32">
        <v>11</v>
      </c>
      <c r="BD51" s="32">
        <v>13</v>
      </c>
      <c r="BE51" s="32">
        <v>14</v>
      </c>
      <c r="BF51" s="32">
        <v>15</v>
      </c>
      <c r="BG51" s="32">
        <v>8</v>
      </c>
      <c r="BH51" s="32">
        <v>12</v>
      </c>
      <c r="BI51" s="32">
        <v>9</v>
      </c>
      <c r="BJ51" s="32">
        <v>8</v>
      </c>
      <c r="BK51" s="32">
        <v>10</v>
      </c>
      <c r="BL51" s="32">
        <v>7</v>
      </c>
      <c r="BM51" s="32">
        <v>10</v>
      </c>
      <c r="BN51" s="32">
        <v>15</v>
      </c>
      <c r="BO51" s="32">
        <v>14</v>
      </c>
      <c r="BP51" s="32">
        <v>17</v>
      </c>
      <c r="BQ51" s="32">
        <v>21</v>
      </c>
      <c r="BR51" s="32">
        <v>11</v>
      </c>
      <c r="BS51" s="32">
        <v>17</v>
      </c>
      <c r="BT51" s="32">
        <v>16</v>
      </c>
      <c r="BU51" s="32">
        <v>16</v>
      </c>
      <c r="BV51" s="32">
        <v>11</v>
      </c>
      <c r="BW51" s="32">
        <v>15</v>
      </c>
      <c r="BX51" s="32">
        <v>9</v>
      </c>
      <c r="BY51" s="32">
        <v>12</v>
      </c>
      <c r="BZ51" s="32">
        <v>15</v>
      </c>
      <c r="CA51" s="32">
        <v>14</v>
      </c>
      <c r="CB51" s="32">
        <v>18</v>
      </c>
      <c r="CC51" s="32">
        <v>4</v>
      </c>
      <c r="CD51" s="32">
        <v>12</v>
      </c>
      <c r="CE51" s="32">
        <v>18</v>
      </c>
      <c r="CF51" s="32">
        <v>10</v>
      </c>
      <c r="CG51" s="32">
        <v>13</v>
      </c>
      <c r="CH51" s="32">
        <v>1047</v>
      </c>
    </row>
    <row r="52" spans="1:86" x14ac:dyDescent="0.3">
      <c r="A52" s="13" t="s">
        <v>720</v>
      </c>
      <c r="B52" s="32">
        <v>13</v>
      </c>
      <c r="D52" s="19"/>
      <c r="E52" s="20"/>
      <c r="F52" s="20"/>
    </row>
    <row r="53" spans="1:86" x14ac:dyDescent="0.3">
      <c r="A53" s="13" t="s">
        <v>231</v>
      </c>
      <c r="B53" s="32">
        <v>19</v>
      </c>
      <c r="D53" s="11" t="s">
        <v>2987</v>
      </c>
      <c r="E53" s="11" t="s">
        <v>2947</v>
      </c>
    </row>
    <row r="54" spans="1:86" x14ac:dyDescent="0.3">
      <c r="A54" s="13" t="s">
        <v>213</v>
      </c>
      <c r="B54" s="32">
        <v>18</v>
      </c>
      <c r="D54" s="11" t="s">
        <v>2954</v>
      </c>
      <c r="E54" t="s">
        <v>2948</v>
      </c>
      <c r="F54" t="s">
        <v>2949</v>
      </c>
      <c r="G54" t="s">
        <v>2950</v>
      </c>
      <c r="H54" t="s">
        <v>2952</v>
      </c>
      <c r="I54" t="s">
        <v>2953</v>
      </c>
    </row>
    <row r="55" spans="1:86" x14ac:dyDescent="0.3">
      <c r="A55" s="13" t="s">
        <v>647</v>
      </c>
      <c r="B55" s="32">
        <v>8</v>
      </c>
      <c r="D55" s="21" t="s">
        <v>2990</v>
      </c>
      <c r="E55" s="32">
        <v>1</v>
      </c>
      <c r="F55" s="32">
        <v>2</v>
      </c>
      <c r="G55" s="32"/>
      <c r="H55" s="32">
        <v>1</v>
      </c>
      <c r="I55" s="32">
        <v>4</v>
      </c>
    </row>
    <row r="56" spans="1:86" x14ac:dyDescent="0.3">
      <c r="A56" s="13" t="s">
        <v>507</v>
      </c>
      <c r="B56" s="32">
        <v>17</v>
      </c>
      <c r="D56" s="21" t="s">
        <v>2991</v>
      </c>
      <c r="E56" s="32">
        <v>1</v>
      </c>
      <c r="F56" s="32"/>
      <c r="G56" s="32"/>
      <c r="H56" s="32"/>
      <c r="I56" s="32">
        <v>1</v>
      </c>
    </row>
    <row r="57" spans="1:86" x14ac:dyDescent="0.3">
      <c r="A57" s="13" t="s">
        <v>625</v>
      </c>
      <c r="B57" s="32">
        <v>15</v>
      </c>
      <c r="D57" s="21" t="s">
        <v>2992</v>
      </c>
      <c r="E57" s="32"/>
      <c r="F57" s="32">
        <v>1</v>
      </c>
      <c r="G57" s="32"/>
      <c r="H57" s="32">
        <v>1</v>
      </c>
      <c r="I57" s="32">
        <v>2</v>
      </c>
    </row>
    <row r="58" spans="1:86" x14ac:dyDescent="0.3">
      <c r="A58" s="13" t="s">
        <v>227</v>
      </c>
      <c r="B58" s="32">
        <v>12</v>
      </c>
      <c r="D58" s="21" t="s">
        <v>2993</v>
      </c>
      <c r="E58" s="32">
        <v>1</v>
      </c>
      <c r="F58" s="32">
        <v>1</v>
      </c>
      <c r="G58" s="32"/>
      <c r="H58" s="32"/>
      <c r="I58" s="32">
        <v>2</v>
      </c>
    </row>
    <row r="59" spans="1:86" x14ac:dyDescent="0.3">
      <c r="A59" s="13" t="s">
        <v>519</v>
      </c>
      <c r="B59" s="32">
        <v>10</v>
      </c>
      <c r="D59" s="21" t="s">
        <v>2994</v>
      </c>
      <c r="E59" s="32"/>
      <c r="F59" s="32">
        <v>1</v>
      </c>
      <c r="G59" s="32"/>
      <c r="H59" s="32"/>
      <c r="I59" s="32">
        <v>1</v>
      </c>
    </row>
    <row r="60" spans="1:86" x14ac:dyDescent="0.3">
      <c r="A60" s="13" t="s">
        <v>480</v>
      </c>
      <c r="B60" s="32">
        <v>11</v>
      </c>
      <c r="D60" s="21" t="s">
        <v>2995</v>
      </c>
      <c r="E60" s="32"/>
      <c r="F60" s="32">
        <v>1</v>
      </c>
      <c r="G60" s="32"/>
      <c r="H60" s="32">
        <v>1</v>
      </c>
      <c r="I60" s="32">
        <v>2</v>
      </c>
    </row>
    <row r="61" spans="1:86" x14ac:dyDescent="0.3">
      <c r="A61" s="13" t="s">
        <v>42</v>
      </c>
      <c r="B61" s="32">
        <v>13</v>
      </c>
      <c r="D61" s="21" t="s">
        <v>2996</v>
      </c>
      <c r="E61" s="32">
        <v>1</v>
      </c>
      <c r="F61" s="32">
        <v>1</v>
      </c>
      <c r="G61" s="32"/>
      <c r="H61" s="32"/>
      <c r="I61" s="32">
        <v>2</v>
      </c>
    </row>
    <row r="62" spans="1:86" x14ac:dyDescent="0.3">
      <c r="A62" s="13" t="s">
        <v>430</v>
      </c>
      <c r="B62" s="32">
        <v>13</v>
      </c>
      <c r="D62" s="21" t="s">
        <v>2997</v>
      </c>
      <c r="E62" s="32"/>
      <c r="F62" s="32"/>
      <c r="G62" s="32"/>
      <c r="H62" s="32">
        <v>1</v>
      </c>
      <c r="I62" s="32">
        <v>1</v>
      </c>
    </row>
    <row r="63" spans="1:86" x14ac:dyDescent="0.3">
      <c r="A63" s="13" t="s">
        <v>70</v>
      </c>
      <c r="B63" s="32">
        <v>13</v>
      </c>
      <c r="D63" s="21" t="s">
        <v>2998</v>
      </c>
      <c r="E63" s="32">
        <v>1</v>
      </c>
      <c r="F63" s="32"/>
      <c r="G63" s="32"/>
      <c r="H63" s="32"/>
      <c r="I63" s="32">
        <v>1</v>
      </c>
    </row>
    <row r="64" spans="1:86" x14ac:dyDescent="0.3">
      <c r="A64" s="13" t="s">
        <v>443</v>
      </c>
      <c r="B64" s="32">
        <v>9</v>
      </c>
      <c r="D64" s="21" t="s">
        <v>2999</v>
      </c>
      <c r="E64" s="32"/>
      <c r="F64" s="32">
        <v>1</v>
      </c>
      <c r="G64" s="32"/>
      <c r="H64" s="32">
        <v>1</v>
      </c>
      <c r="I64" s="32">
        <v>2</v>
      </c>
    </row>
    <row r="65" spans="1:9" x14ac:dyDescent="0.3">
      <c r="A65" s="13" t="s">
        <v>330</v>
      </c>
      <c r="B65" s="32">
        <v>11</v>
      </c>
      <c r="D65" s="21" t="s">
        <v>3000</v>
      </c>
      <c r="E65" s="32"/>
      <c r="F65" s="32"/>
      <c r="G65" s="32"/>
      <c r="H65" s="32">
        <v>1</v>
      </c>
      <c r="I65" s="32">
        <v>1</v>
      </c>
    </row>
    <row r="66" spans="1:9" x14ac:dyDescent="0.3">
      <c r="A66" s="13" t="s">
        <v>603</v>
      </c>
      <c r="B66" s="32">
        <v>12</v>
      </c>
      <c r="D66" s="21" t="s">
        <v>3001</v>
      </c>
      <c r="E66" s="32"/>
      <c r="F66" s="32">
        <v>1</v>
      </c>
      <c r="G66" s="32"/>
      <c r="H66" s="32"/>
      <c r="I66" s="32">
        <v>1</v>
      </c>
    </row>
    <row r="67" spans="1:9" x14ac:dyDescent="0.3">
      <c r="A67" s="13" t="s">
        <v>1157</v>
      </c>
      <c r="B67" s="32">
        <v>12</v>
      </c>
      <c r="D67" s="21" t="s">
        <v>3002</v>
      </c>
      <c r="E67" s="32"/>
      <c r="F67" s="32"/>
      <c r="G67" s="32">
        <v>1</v>
      </c>
      <c r="H67" s="32">
        <v>1</v>
      </c>
      <c r="I67" s="32">
        <v>2</v>
      </c>
    </row>
    <row r="68" spans="1:9" x14ac:dyDescent="0.3">
      <c r="A68" s="13" t="s">
        <v>362</v>
      </c>
      <c r="B68" s="32">
        <v>14</v>
      </c>
      <c r="D68" s="21" t="s">
        <v>3003</v>
      </c>
      <c r="E68" s="32">
        <v>1</v>
      </c>
      <c r="F68" s="32"/>
      <c r="G68" s="32"/>
      <c r="H68" s="32"/>
      <c r="I68" s="32">
        <v>1</v>
      </c>
    </row>
    <row r="69" spans="1:9" x14ac:dyDescent="0.3">
      <c r="A69" s="13" t="s">
        <v>193</v>
      </c>
      <c r="B69" s="32">
        <v>12</v>
      </c>
      <c r="D69" s="21" t="s">
        <v>3004</v>
      </c>
      <c r="E69" s="32"/>
      <c r="F69" s="32"/>
      <c r="G69" s="32">
        <v>1</v>
      </c>
      <c r="H69" s="32"/>
      <c r="I69" s="32">
        <v>1</v>
      </c>
    </row>
    <row r="70" spans="1:9" x14ac:dyDescent="0.3">
      <c r="A70" s="13" t="s">
        <v>188</v>
      </c>
      <c r="B70" s="32">
        <v>12</v>
      </c>
      <c r="D70" s="21" t="s">
        <v>3005</v>
      </c>
      <c r="E70" s="32"/>
      <c r="F70" s="32">
        <v>1</v>
      </c>
      <c r="G70" s="32"/>
      <c r="H70" s="32"/>
      <c r="I70" s="32">
        <v>1</v>
      </c>
    </row>
    <row r="71" spans="1:9" x14ac:dyDescent="0.3">
      <c r="A71" s="13" t="s">
        <v>1040</v>
      </c>
      <c r="B71" s="32">
        <v>15</v>
      </c>
      <c r="D71" s="21" t="s">
        <v>3006</v>
      </c>
      <c r="E71" s="32"/>
      <c r="F71" s="32"/>
      <c r="G71" s="32">
        <v>1</v>
      </c>
      <c r="H71" s="32">
        <v>1</v>
      </c>
      <c r="I71" s="32">
        <v>2</v>
      </c>
    </row>
    <row r="72" spans="1:9" x14ac:dyDescent="0.3">
      <c r="A72" s="13" t="s">
        <v>619</v>
      </c>
      <c r="B72" s="32">
        <v>13</v>
      </c>
      <c r="D72" s="21" t="s">
        <v>3007</v>
      </c>
      <c r="E72" s="32"/>
      <c r="F72" s="32"/>
      <c r="G72" s="32"/>
      <c r="H72" s="32">
        <v>2</v>
      </c>
      <c r="I72" s="32">
        <v>2</v>
      </c>
    </row>
    <row r="73" spans="1:9" x14ac:dyDescent="0.3">
      <c r="A73" s="13" t="s">
        <v>130</v>
      </c>
      <c r="B73" s="32">
        <v>15</v>
      </c>
      <c r="D73" s="21" t="s">
        <v>3008</v>
      </c>
      <c r="E73" s="32"/>
      <c r="F73" s="32">
        <v>1</v>
      </c>
      <c r="G73" s="32"/>
      <c r="H73" s="32"/>
      <c r="I73" s="32">
        <v>1</v>
      </c>
    </row>
    <row r="74" spans="1:9" x14ac:dyDescent="0.3">
      <c r="A74" s="13" t="s">
        <v>123</v>
      </c>
      <c r="B74" s="32">
        <v>16</v>
      </c>
      <c r="D74" s="21" t="s">
        <v>3009</v>
      </c>
      <c r="E74" s="32"/>
      <c r="F74" s="32">
        <v>1</v>
      </c>
      <c r="G74" s="32"/>
      <c r="H74" s="32"/>
      <c r="I74" s="32">
        <v>1</v>
      </c>
    </row>
    <row r="75" spans="1:9" x14ac:dyDescent="0.3">
      <c r="A75" s="13" t="s">
        <v>2951</v>
      </c>
      <c r="B75" s="32">
        <v>61</v>
      </c>
      <c r="D75" s="21" t="s">
        <v>3010</v>
      </c>
      <c r="E75" s="32"/>
      <c r="F75" s="32">
        <v>1</v>
      </c>
      <c r="G75" s="32"/>
      <c r="H75" s="32"/>
      <c r="I75" s="32">
        <v>1</v>
      </c>
    </row>
    <row r="76" spans="1:9" x14ac:dyDescent="0.3">
      <c r="A76" s="13" t="s">
        <v>144</v>
      </c>
      <c r="B76" s="32">
        <v>12</v>
      </c>
      <c r="D76" s="21" t="s">
        <v>3011</v>
      </c>
      <c r="E76" s="32"/>
      <c r="F76" s="32">
        <v>1</v>
      </c>
      <c r="G76" s="32"/>
      <c r="H76" s="32">
        <v>2</v>
      </c>
      <c r="I76" s="32">
        <v>3</v>
      </c>
    </row>
    <row r="77" spans="1:9" x14ac:dyDescent="0.3">
      <c r="A77" s="13" t="s">
        <v>157</v>
      </c>
      <c r="B77" s="32">
        <v>11</v>
      </c>
      <c r="D77" s="21" t="s">
        <v>3012</v>
      </c>
      <c r="E77" s="32"/>
      <c r="F77" s="32"/>
      <c r="G77" s="32">
        <v>1</v>
      </c>
      <c r="H77" s="32"/>
      <c r="I77" s="32">
        <v>1</v>
      </c>
    </row>
    <row r="78" spans="1:9" x14ac:dyDescent="0.3">
      <c r="A78" s="13" t="s">
        <v>333</v>
      </c>
      <c r="B78" s="32">
        <v>13</v>
      </c>
      <c r="D78" s="21" t="s">
        <v>3013</v>
      </c>
      <c r="E78" s="32">
        <v>1</v>
      </c>
      <c r="F78" s="32"/>
      <c r="G78" s="32"/>
      <c r="H78" s="32"/>
      <c r="I78" s="32">
        <v>1</v>
      </c>
    </row>
    <row r="79" spans="1:9" x14ac:dyDescent="0.3">
      <c r="A79" s="13" t="s">
        <v>353</v>
      </c>
      <c r="B79" s="32">
        <v>15</v>
      </c>
      <c r="D79" s="21" t="s">
        <v>3014</v>
      </c>
      <c r="E79" s="32"/>
      <c r="F79" s="32">
        <v>1</v>
      </c>
      <c r="G79" s="32"/>
      <c r="H79" s="32"/>
      <c r="I79" s="32">
        <v>1</v>
      </c>
    </row>
    <row r="80" spans="1:9" x14ac:dyDescent="0.3">
      <c r="A80" s="13" t="s">
        <v>532</v>
      </c>
      <c r="B80" s="32">
        <v>17</v>
      </c>
      <c r="D80" s="21" t="s">
        <v>3015</v>
      </c>
      <c r="E80" s="32"/>
      <c r="F80" s="32"/>
      <c r="G80" s="32"/>
      <c r="H80" s="32">
        <v>1</v>
      </c>
      <c r="I80" s="32">
        <v>1</v>
      </c>
    </row>
    <row r="81" spans="1:9" x14ac:dyDescent="0.3">
      <c r="A81" s="13" t="s">
        <v>281</v>
      </c>
      <c r="B81" s="32">
        <v>9</v>
      </c>
      <c r="D81" s="21" t="s">
        <v>3016</v>
      </c>
      <c r="E81" s="32"/>
      <c r="F81" s="32">
        <v>1</v>
      </c>
      <c r="G81" s="32">
        <v>1</v>
      </c>
      <c r="H81" s="32"/>
      <c r="I81" s="32">
        <v>2</v>
      </c>
    </row>
    <row r="82" spans="1:9" x14ac:dyDescent="0.3">
      <c r="A82" s="13" t="s">
        <v>245</v>
      </c>
      <c r="B82" s="32">
        <v>12</v>
      </c>
      <c r="D82" s="21" t="s">
        <v>3017</v>
      </c>
      <c r="E82" s="32">
        <v>1</v>
      </c>
      <c r="F82" s="32"/>
      <c r="G82" s="32"/>
      <c r="H82" s="32">
        <v>1</v>
      </c>
      <c r="I82" s="32">
        <v>2</v>
      </c>
    </row>
    <row r="83" spans="1:9" x14ac:dyDescent="0.3">
      <c r="A83" s="13" t="s">
        <v>175</v>
      </c>
      <c r="B83" s="32">
        <v>10</v>
      </c>
      <c r="D83" s="21" t="s">
        <v>3018</v>
      </c>
      <c r="E83" s="32">
        <v>1</v>
      </c>
      <c r="F83" s="32">
        <v>1</v>
      </c>
      <c r="G83" s="32"/>
      <c r="H83" s="32">
        <v>1</v>
      </c>
      <c r="I83" s="32">
        <v>3</v>
      </c>
    </row>
    <row r="84" spans="1:9" x14ac:dyDescent="0.3">
      <c r="A84" s="13" t="s">
        <v>459</v>
      </c>
      <c r="B84" s="32">
        <v>8</v>
      </c>
      <c r="D84" s="21" t="s">
        <v>3019</v>
      </c>
      <c r="E84" s="32">
        <v>1</v>
      </c>
      <c r="F84" s="32"/>
      <c r="G84" s="32"/>
      <c r="H84" s="32"/>
      <c r="I84" s="32">
        <v>1</v>
      </c>
    </row>
    <row r="85" spans="1:9" x14ac:dyDescent="0.3">
      <c r="A85" s="13" t="s">
        <v>52</v>
      </c>
      <c r="B85" s="32">
        <v>10</v>
      </c>
      <c r="D85" s="21" t="s">
        <v>3020</v>
      </c>
      <c r="E85" s="32"/>
      <c r="F85" s="32"/>
      <c r="G85" s="32"/>
      <c r="H85" s="32">
        <v>1</v>
      </c>
      <c r="I85" s="32">
        <v>1</v>
      </c>
    </row>
    <row r="86" spans="1:9" x14ac:dyDescent="0.3">
      <c r="A86" s="13" t="s">
        <v>199</v>
      </c>
      <c r="B86" s="32">
        <v>7</v>
      </c>
      <c r="D86" s="21" t="s">
        <v>3021</v>
      </c>
      <c r="E86" s="32"/>
      <c r="F86" s="32"/>
      <c r="G86" s="32"/>
      <c r="H86" s="32">
        <v>1</v>
      </c>
      <c r="I86" s="32">
        <v>1</v>
      </c>
    </row>
    <row r="87" spans="1:9" x14ac:dyDescent="0.3">
      <c r="A87" s="13" t="s">
        <v>384</v>
      </c>
      <c r="B87" s="32">
        <v>10</v>
      </c>
      <c r="D87" s="21" t="s">
        <v>3022</v>
      </c>
      <c r="E87" s="32"/>
      <c r="F87" s="32">
        <v>1</v>
      </c>
      <c r="G87" s="32"/>
      <c r="H87" s="32"/>
      <c r="I87" s="32">
        <v>1</v>
      </c>
    </row>
    <row r="88" spans="1:9" x14ac:dyDescent="0.3">
      <c r="A88" s="13" t="s">
        <v>62</v>
      </c>
      <c r="B88" s="32">
        <v>15</v>
      </c>
      <c r="D88" s="21" t="s">
        <v>3023</v>
      </c>
      <c r="E88" s="32"/>
      <c r="F88" s="32">
        <v>1</v>
      </c>
      <c r="G88" s="32"/>
      <c r="H88" s="32"/>
      <c r="I88" s="32">
        <v>1</v>
      </c>
    </row>
    <row r="89" spans="1:9" x14ac:dyDescent="0.3">
      <c r="A89" s="13" t="s">
        <v>315</v>
      </c>
      <c r="B89" s="32">
        <v>14</v>
      </c>
      <c r="D89" s="21" t="s">
        <v>3024</v>
      </c>
      <c r="E89" s="32">
        <v>1</v>
      </c>
      <c r="F89" s="32"/>
      <c r="G89" s="32"/>
      <c r="H89" s="32"/>
      <c r="I89" s="32">
        <v>1</v>
      </c>
    </row>
    <row r="90" spans="1:9" x14ac:dyDescent="0.3">
      <c r="A90" s="13" t="s">
        <v>391</v>
      </c>
      <c r="B90" s="32">
        <v>17</v>
      </c>
      <c r="D90" s="21" t="s">
        <v>3025</v>
      </c>
      <c r="E90" s="32">
        <v>1</v>
      </c>
      <c r="F90" s="32"/>
      <c r="G90" s="32"/>
      <c r="H90" s="32"/>
      <c r="I90" s="32">
        <v>1</v>
      </c>
    </row>
    <row r="91" spans="1:9" x14ac:dyDescent="0.3">
      <c r="A91" s="13" t="s">
        <v>251</v>
      </c>
      <c r="B91" s="32">
        <v>22</v>
      </c>
      <c r="D91" s="21" t="s">
        <v>3026</v>
      </c>
      <c r="E91" s="32"/>
      <c r="F91" s="32"/>
      <c r="G91" s="32"/>
      <c r="H91" s="32">
        <v>1</v>
      </c>
      <c r="I91" s="32">
        <v>1</v>
      </c>
    </row>
    <row r="92" spans="1:9" x14ac:dyDescent="0.3">
      <c r="A92" s="13" t="s">
        <v>490</v>
      </c>
      <c r="B92" s="32">
        <v>11</v>
      </c>
      <c r="D92" s="21" t="s">
        <v>3027</v>
      </c>
      <c r="E92" s="32"/>
      <c r="F92" s="32">
        <v>1</v>
      </c>
      <c r="G92" s="32"/>
      <c r="H92" s="32"/>
      <c r="I92" s="32">
        <v>1</v>
      </c>
    </row>
    <row r="93" spans="1:9" x14ac:dyDescent="0.3">
      <c r="A93" s="13" t="s">
        <v>237</v>
      </c>
      <c r="B93" s="32">
        <v>17</v>
      </c>
      <c r="D93" s="21" t="s">
        <v>3028</v>
      </c>
      <c r="E93" s="32"/>
      <c r="F93" s="32">
        <v>1</v>
      </c>
      <c r="G93" s="32"/>
      <c r="H93" s="32"/>
      <c r="I93" s="32">
        <v>1</v>
      </c>
    </row>
    <row r="94" spans="1:9" x14ac:dyDescent="0.3">
      <c r="A94" s="13" t="s">
        <v>450</v>
      </c>
      <c r="B94" s="32">
        <v>18</v>
      </c>
      <c r="D94" s="21" t="s">
        <v>3029</v>
      </c>
      <c r="E94" s="32">
        <v>1</v>
      </c>
      <c r="F94" s="32">
        <v>1</v>
      </c>
      <c r="G94" s="32"/>
      <c r="H94" s="32"/>
      <c r="I94" s="32">
        <v>2</v>
      </c>
    </row>
    <row r="95" spans="1:9" x14ac:dyDescent="0.3">
      <c r="A95" s="13" t="s">
        <v>29</v>
      </c>
      <c r="B95" s="32">
        <v>17</v>
      </c>
      <c r="D95" s="21" t="s">
        <v>3030</v>
      </c>
      <c r="E95" s="32"/>
      <c r="F95" s="32"/>
      <c r="G95" s="32"/>
      <c r="H95" s="32">
        <v>1</v>
      </c>
      <c r="I95" s="32">
        <v>1</v>
      </c>
    </row>
    <row r="96" spans="1:9" x14ac:dyDescent="0.3">
      <c r="A96" s="13" t="s">
        <v>96</v>
      </c>
      <c r="B96" s="32">
        <v>11</v>
      </c>
      <c r="D96" s="21" t="s">
        <v>3031</v>
      </c>
      <c r="E96" s="32"/>
      <c r="F96" s="32"/>
      <c r="G96" s="32">
        <v>1</v>
      </c>
      <c r="H96" s="32"/>
      <c r="I96" s="32">
        <v>1</v>
      </c>
    </row>
    <row r="97" spans="1:9" x14ac:dyDescent="0.3">
      <c r="A97" s="13" t="s">
        <v>408</v>
      </c>
      <c r="B97" s="32">
        <v>15</v>
      </c>
      <c r="D97" s="21" t="s">
        <v>3032</v>
      </c>
      <c r="E97" s="32">
        <v>1</v>
      </c>
      <c r="F97" s="32"/>
      <c r="G97" s="32"/>
      <c r="H97" s="32">
        <v>1</v>
      </c>
      <c r="I97" s="32">
        <v>2</v>
      </c>
    </row>
    <row r="98" spans="1:9" x14ac:dyDescent="0.3">
      <c r="A98" s="13" t="s">
        <v>914</v>
      </c>
      <c r="B98" s="32">
        <v>9</v>
      </c>
      <c r="D98" s="21" t="s">
        <v>3033</v>
      </c>
      <c r="E98" s="32"/>
      <c r="F98" s="32"/>
      <c r="G98" s="32"/>
      <c r="H98" s="32">
        <v>1</v>
      </c>
      <c r="I98" s="32">
        <v>1</v>
      </c>
    </row>
    <row r="99" spans="1:9" x14ac:dyDescent="0.3">
      <c r="A99" s="13" t="s">
        <v>379</v>
      </c>
      <c r="B99" s="32">
        <v>12</v>
      </c>
      <c r="D99" s="21" t="s">
        <v>3034</v>
      </c>
      <c r="E99" s="32"/>
      <c r="F99" s="32">
        <v>1</v>
      </c>
      <c r="G99" s="32"/>
      <c r="H99" s="32"/>
      <c r="I99" s="32">
        <v>1</v>
      </c>
    </row>
    <row r="100" spans="1:9" x14ac:dyDescent="0.3">
      <c r="A100" s="13" t="s">
        <v>397</v>
      </c>
      <c r="B100" s="32">
        <v>16</v>
      </c>
      <c r="D100" s="21" t="s">
        <v>3035</v>
      </c>
      <c r="E100" s="32"/>
      <c r="F100" s="32"/>
      <c r="G100" s="32">
        <v>1</v>
      </c>
      <c r="H100" s="32"/>
      <c r="I100" s="32">
        <v>1</v>
      </c>
    </row>
    <row r="101" spans="1:9" x14ac:dyDescent="0.3">
      <c r="A101" s="13" t="s">
        <v>259</v>
      </c>
      <c r="B101" s="32">
        <v>15</v>
      </c>
      <c r="D101" s="21" t="s">
        <v>3036</v>
      </c>
      <c r="E101" s="32">
        <v>1</v>
      </c>
      <c r="F101" s="32"/>
      <c r="G101" s="32">
        <v>1</v>
      </c>
      <c r="H101" s="32">
        <v>1</v>
      </c>
      <c r="I101" s="32">
        <v>3</v>
      </c>
    </row>
    <row r="102" spans="1:9" x14ac:dyDescent="0.3">
      <c r="A102" s="13" t="s">
        <v>395</v>
      </c>
      <c r="B102" s="32">
        <v>19</v>
      </c>
      <c r="D102" s="21" t="s">
        <v>3037</v>
      </c>
      <c r="E102" s="32"/>
      <c r="F102" s="32"/>
      <c r="G102" s="32">
        <v>1</v>
      </c>
      <c r="H102" s="32">
        <v>1</v>
      </c>
      <c r="I102" s="32">
        <v>2</v>
      </c>
    </row>
    <row r="103" spans="1:9" x14ac:dyDescent="0.3">
      <c r="A103" s="13" t="s">
        <v>565</v>
      </c>
      <c r="B103" s="32">
        <v>4</v>
      </c>
      <c r="D103" s="21" t="s">
        <v>3038</v>
      </c>
      <c r="E103" s="32"/>
      <c r="F103" s="32"/>
      <c r="G103" s="32">
        <v>1</v>
      </c>
      <c r="H103" s="32"/>
      <c r="I103" s="32">
        <v>1</v>
      </c>
    </row>
    <row r="104" spans="1:9" x14ac:dyDescent="0.3">
      <c r="A104" s="13" t="s">
        <v>550</v>
      </c>
      <c r="B104" s="32">
        <v>12</v>
      </c>
      <c r="D104" s="21" t="s">
        <v>3039</v>
      </c>
      <c r="E104" s="32"/>
      <c r="F104" s="32">
        <v>1</v>
      </c>
      <c r="G104" s="32"/>
      <c r="H104" s="32"/>
      <c r="I104" s="32">
        <v>1</v>
      </c>
    </row>
    <row r="105" spans="1:9" x14ac:dyDescent="0.3">
      <c r="A105" s="13" t="s">
        <v>561</v>
      </c>
      <c r="B105" s="32">
        <v>18</v>
      </c>
      <c r="D105" s="21" t="s">
        <v>3040</v>
      </c>
      <c r="E105" s="32"/>
      <c r="F105" s="32"/>
      <c r="G105" s="32"/>
      <c r="H105" s="32">
        <v>1</v>
      </c>
      <c r="I105" s="32">
        <v>1</v>
      </c>
    </row>
    <row r="106" spans="1:9" x14ac:dyDescent="0.3">
      <c r="A106" s="13" t="s">
        <v>271</v>
      </c>
      <c r="B106" s="32">
        <v>10</v>
      </c>
      <c r="D106" s="21" t="s">
        <v>3041</v>
      </c>
      <c r="E106" s="32"/>
      <c r="F106" s="32">
        <v>1</v>
      </c>
      <c r="G106" s="32"/>
      <c r="H106" s="32"/>
      <c r="I106" s="32">
        <v>1</v>
      </c>
    </row>
    <row r="107" spans="1:9" x14ac:dyDescent="0.3">
      <c r="A107" s="13" t="s">
        <v>422</v>
      </c>
      <c r="B107" s="32">
        <v>13</v>
      </c>
      <c r="D107" s="21" t="s">
        <v>3042</v>
      </c>
      <c r="E107" s="32">
        <v>1</v>
      </c>
      <c r="F107" s="32"/>
      <c r="G107" s="32"/>
      <c r="H107" s="32"/>
      <c r="I107" s="32">
        <v>1</v>
      </c>
    </row>
    <row r="108" spans="1:9" x14ac:dyDescent="0.3">
      <c r="A108" s="13" t="s">
        <v>2953</v>
      </c>
      <c r="B108" s="32">
        <v>1075</v>
      </c>
      <c r="D108" s="21" t="s">
        <v>3043</v>
      </c>
      <c r="E108" s="32">
        <v>1</v>
      </c>
      <c r="F108" s="32"/>
      <c r="G108" s="32">
        <v>1</v>
      </c>
      <c r="H108" s="32"/>
      <c r="I108" s="32">
        <v>2</v>
      </c>
    </row>
    <row r="109" spans="1:9" x14ac:dyDescent="0.3">
      <c r="D109" s="21" t="s">
        <v>3044</v>
      </c>
      <c r="E109" s="32"/>
      <c r="F109" s="32"/>
      <c r="G109" s="32"/>
      <c r="H109" s="32">
        <v>1</v>
      </c>
      <c r="I109" s="32">
        <v>1</v>
      </c>
    </row>
    <row r="110" spans="1:9" x14ac:dyDescent="0.3">
      <c r="D110" s="21" t="s">
        <v>3045</v>
      </c>
      <c r="E110" s="32">
        <v>1</v>
      </c>
      <c r="F110" s="32"/>
      <c r="G110" s="32"/>
      <c r="H110" s="32">
        <v>1</v>
      </c>
      <c r="I110" s="32">
        <v>2</v>
      </c>
    </row>
    <row r="111" spans="1:9" x14ac:dyDescent="0.3">
      <c r="D111" s="21" t="s">
        <v>3046</v>
      </c>
      <c r="E111" s="32"/>
      <c r="F111" s="32"/>
      <c r="G111" s="32">
        <v>1</v>
      </c>
      <c r="H111" s="32"/>
      <c r="I111" s="32">
        <v>1</v>
      </c>
    </row>
    <row r="112" spans="1:9" x14ac:dyDescent="0.3">
      <c r="D112" s="21" t="s">
        <v>3047</v>
      </c>
      <c r="E112" s="32"/>
      <c r="F112" s="32"/>
      <c r="G112" s="32">
        <v>1</v>
      </c>
      <c r="H112" s="32"/>
      <c r="I112" s="32">
        <v>1</v>
      </c>
    </row>
    <row r="113" spans="4:9" x14ac:dyDescent="0.3">
      <c r="D113" s="21" t="s">
        <v>3048</v>
      </c>
      <c r="E113" s="32">
        <v>1</v>
      </c>
      <c r="F113" s="32">
        <v>2</v>
      </c>
      <c r="G113" s="32"/>
      <c r="H113" s="32"/>
      <c r="I113" s="32">
        <v>3</v>
      </c>
    </row>
    <row r="114" spans="4:9" x14ac:dyDescent="0.3">
      <c r="D114" s="21" t="s">
        <v>3049</v>
      </c>
      <c r="E114" s="32"/>
      <c r="F114" s="32">
        <v>1</v>
      </c>
      <c r="G114" s="32"/>
      <c r="H114" s="32"/>
      <c r="I114" s="32">
        <v>1</v>
      </c>
    </row>
    <row r="115" spans="4:9" x14ac:dyDescent="0.3">
      <c r="D115" s="21" t="s">
        <v>3050</v>
      </c>
      <c r="E115" s="32">
        <v>1</v>
      </c>
      <c r="F115" s="32"/>
      <c r="G115" s="32"/>
      <c r="H115" s="32">
        <v>1</v>
      </c>
      <c r="I115" s="32">
        <v>2</v>
      </c>
    </row>
    <row r="116" spans="4:9" x14ac:dyDescent="0.3">
      <c r="D116" s="21" t="s">
        <v>3051</v>
      </c>
      <c r="E116" s="32">
        <v>1</v>
      </c>
      <c r="F116" s="32">
        <v>1</v>
      </c>
      <c r="G116" s="32">
        <v>1</v>
      </c>
      <c r="H116" s="32"/>
      <c r="I116" s="32">
        <v>3</v>
      </c>
    </row>
    <row r="117" spans="4:9" x14ac:dyDescent="0.3">
      <c r="D117" s="21" t="s">
        <v>3052</v>
      </c>
      <c r="E117" s="32">
        <v>1</v>
      </c>
      <c r="F117" s="32"/>
      <c r="G117" s="32">
        <v>1</v>
      </c>
      <c r="H117" s="32"/>
      <c r="I117" s="32">
        <v>2</v>
      </c>
    </row>
    <row r="118" spans="4:9" x14ac:dyDescent="0.3">
      <c r="D118" s="21" t="s">
        <v>3053</v>
      </c>
      <c r="E118" s="32">
        <v>1</v>
      </c>
      <c r="F118" s="32"/>
      <c r="G118" s="32"/>
      <c r="H118" s="32">
        <v>1</v>
      </c>
      <c r="I118" s="32">
        <v>2</v>
      </c>
    </row>
    <row r="119" spans="4:9" x14ac:dyDescent="0.3">
      <c r="D119" s="21" t="s">
        <v>3054</v>
      </c>
      <c r="E119" s="32"/>
      <c r="F119" s="32"/>
      <c r="G119" s="32"/>
      <c r="H119" s="32">
        <v>1</v>
      </c>
      <c r="I119" s="32">
        <v>1</v>
      </c>
    </row>
    <row r="120" spans="4:9" x14ac:dyDescent="0.3">
      <c r="D120" s="21" t="s">
        <v>3055</v>
      </c>
      <c r="E120" s="32">
        <v>1</v>
      </c>
      <c r="F120" s="32">
        <v>1</v>
      </c>
      <c r="G120" s="32">
        <v>2</v>
      </c>
      <c r="H120" s="32"/>
      <c r="I120" s="32">
        <v>4</v>
      </c>
    </row>
    <row r="121" spans="4:9" x14ac:dyDescent="0.3">
      <c r="D121" s="21" t="s">
        <v>3056</v>
      </c>
      <c r="E121" s="32"/>
      <c r="F121" s="32"/>
      <c r="G121" s="32">
        <v>1</v>
      </c>
      <c r="H121" s="32"/>
      <c r="I121" s="32">
        <v>1</v>
      </c>
    </row>
    <row r="122" spans="4:9" x14ac:dyDescent="0.3">
      <c r="D122" s="21" t="s">
        <v>3057</v>
      </c>
      <c r="E122" s="32">
        <v>1</v>
      </c>
      <c r="F122" s="32"/>
      <c r="G122" s="32"/>
      <c r="H122" s="32"/>
      <c r="I122" s="32">
        <v>1</v>
      </c>
    </row>
    <row r="123" spans="4:9" x14ac:dyDescent="0.3">
      <c r="D123" s="21" t="s">
        <v>3058</v>
      </c>
      <c r="E123" s="32"/>
      <c r="F123" s="32">
        <v>1</v>
      </c>
      <c r="G123" s="32"/>
      <c r="H123" s="32">
        <v>1</v>
      </c>
      <c r="I123" s="32">
        <v>2</v>
      </c>
    </row>
    <row r="124" spans="4:9" x14ac:dyDescent="0.3">
      <c r="D124" s="21" t="s">
        <v>3059</v>
      </c>
      <c r="E124" s="32"/>
      <c r="F124" s="32">
        <v>1</v>
      </c>
      <c r="G124" s="32"/>
      <c r="H124" s="32"/>
      <c r="I124" s="32">
        <v>1</v>
      </c>
    </row>
    <row r="125" spans="4:9" x14ac:dyDescent="0.3">
      <c r="D125" s="21" t="s">
        <v>3060</v>
      </c>
      <c r="E125" s="32"/>
      <c r="F125" s="32">
        <v>1</v>
      </c>
      <c r="G125" s="32">
        <v>1</v>
      </c>
      <c r="H125" s="32"/>
      <c r="I125" s="32">
        <v>2</v>
      </c>
    </row>
    <row r="126" spans="4:9" x14ac:dyDescent="0.3">
      <c r="D126" s="21" t="s">
        <v>3061</v>
      </c>
      <c r="E126" s="32"/>
      <c r="F126" s="32">
        <v>1</v>
      </c>
      <c r="G126" s="32"/>
      <c r="H126" s="32"/>
      <c r="I126" s="32">
        <v>1</v>
      </c>
    </row>
    <row r="127" spans="4:9" x14ac:dyDescent="0.3">
      <c r="D127" s="21" t="s">
        <v>3062</v>
      </c>
      <c r="E127" s="32">
        <v>1</v>
      </c>
      <c r="F127" s="32"/>
      <c r="G127" s="32"/>
      <c r="H127" s="32"/>
      <c r="I127" s="32">
        <v>1</v>
      </c>
    </row>
    <row r="128" spans="4:9" x14ac:dyDescent="0.3">
      <c r="D128" s="21" t="s">
        <v>3063</v>
      </c>
      <c r="E128" s="32"/>
      <c r="F128" s="32"/>
      <c r="G128" s="32">
        <v>1</v>
      </c>
      <c r="H128" s="32"/>
      <c r="I128" s="32">
        <v>1</v>
      </c>
    </row>
    <row r="129" spans="4:9" x14ac:dyDescent="0.3">
      <c r="D129" s="21" t="s">
        <v>3064</v>
      </c>
      <c r="E129" s="32"/>
      <c r="F129" s="32">
        <v>1</v>
      </c>
      <c r="G129" s="32"/>
      <c r="H129" s="32"/>
      <c r="I129" s="32">
        <v>1</v>
      </c>
    </row>
    <row r="130" spans="4:9" x14ac:dyDescent="0.3">
      <c r="D130" s="21" t="s">
        <v>3065</v>
      </c>
      <c r="E130" s="32"/>
      <c r="F130" s="32">
        <v>1</v>
      </c>
      <c r="G130" s="32"/>
      <c r="H130" s="32"/>
      <c r="I130" s="32">
        <v>1</v>
      </c>
    </row>
    <row r="131" spans="4:9" x14ac:dyDescent="0.3">
      <c r="D131" s="21" t="s">
        <v>3066</v>
      </c>
      <c r="E131" s="32"/>
      <c r="F131" s="32">
        <v>1</v>
      </c>
      <c r="G131" s="32"/>
      <c r="H131" s="32"/>
      <c r="I131" s="32">
        <v>1</v>
      </c>
    </row>
    <row r="132" spans="4:9" x14ac:dyDescent="0.3">
      <c r="D132" s="21" t="s">
        <v>3067</v>
      </c>
      <c r="E132" s="32"/>
      <c r="F132" s="32">
        <v>1</v>
      </c>
      <c r="G132" s="32">
        <v>1</v>
      </c>
      <c r="H132" s="32">
        <v>1</v>
      </c>
      <c r="I132" s="32">
        <v>3</v>
      </c>
    </row>
    <row r="133" spans="4:9" x14ac:dyDescent="0.3">
      <c r="D133" s="21" t="s">
        <v>3068</v>
      </c>
      <c r="E133" s="32"/>
      <c r="F133" s="32">
        <v>1</v>
      </c>
      <c r="G133" s="32"/>
      <c r="H133" s="32"/>
      <c r="I133" s="32">
        <v>1</v>
      </c>
    </row>
    <row r="134" spans="4:9" x14ac:dyDescent="0.3">
      <c r="D134" s="21" t="s">
        <v>3069</v>
      </c>
      <c r="E134" s="32">
        <v>1</v>
      </c>
      <c r="F134" s="32"/>
      <c r="G134" s="32"/>
      <c r="H134" s="32"/>
      <c r="I134" s="32">
        <v>1</v>
      </c>
    </row>
    <row r="135" spans="4:9" x14ac:dyDescent="0.3">
      <c r="D135" s="21" t="s">
        <v>3070</v>
      </c>
      <c r="E135" s="32"/>
      <c r="F135" s="32"/>
      <c r="G135" s="32"/>
      <c r="H135" s="32">
        <v>1</v>
      </c>
      <c r="I135" s="32">
        <v>1</v>
      </c>
    </row>
    <row r="136" spans="4:9" x14ac:dyDescent="0.3">
      <c r="D136" s="21" t="s">
        <v>3071</v>
      </c>
      <c r="E136" s="32"/>
      <c r="F136" s="32"/>
      <c r="G136" s="32"/>
      <c r="H136" s="32">
        <v>2</v>
      </c>
      <c r="I136" s="32">
        <v>2</v>
      </c>
    </row>
    <row r="137" spans="4:9" x14ac:dyDescent="0.3">
      <c r="D137" s="21" t="s">
        <v>3072</v>
      </c>
      <c r="E137" s="32">
        <v>1</v>
      </c>
      <c r="F137" s="32"/>
      <c r="G137" s="32"/>
      <c r="H137" s="32"/>
      <c r="I137" s="32">
        <v>1</v>
      </c>
    </row>
    <row r="138" spans="4:9" x14ac:dyDescent="0.3">
      <c r="D138" s="21" t="s">
        <v>3073</v>
      </c>
      <c r="E138" s="32">
        <v>2</v>
      </c>
      <c r="F138" s="32"/>
      <c r="G138" s="32"/>
      <c r="H138" s="32"/>
      <c r="I138" s="32">
        <v>2</v>
      </c>
    </row>
    <row r="139" spans="4:9" x14ac:dyDescent="0.3">
      <c r="D139" s="21" t="s">
        <v>3074</v>
      </c>
      <c r="E139" s="32"/>
      <c r="F139" s="32">
        <v>1</v>
      </c>
      <c r="G139" s="32"/>
      <c r="H139" s="32"/>
      <c r="I139" s="32">
        <v>1</v>
      </c>
    </row>
    <row r="140" spans="4:9" x14ac:dyDescent="0.3">
      <c r="D140" s="21" t="s">
        <v>3075</v>
      </c>
      <c r="E140" s="32">
        <v>1</v>
      </c>
      <c r="F140" s="32">
        <v>1</v>
      </c>
      <c r="G140" s="32">
        <v>1</v>
      </c>
      <c r="H140" s="32"/>
      <c r="I140" s="32">
        <v>3</v>
      </c>
    </row>
    <row r="141" spans="4:9" x14ac:dyDescent="0.3">
      <c r="D141" s="21" t="s">
        <v>3076</v>
      </c>
      <c r="E141" s="32">
        <v>1</v>
      </c>
      <c r="F141" s="32"/>
      <c r="G141" s="32"/>
      <c r="H141" s="32"/>
      <c r="I141" s="32">
        <v>1</v>
      </c>
    </row>
    <row r="142" spans="4:9" x14ac:dyDescent="0.3">
      <c r="D142" s="21" t="s">
        <v>3077</v>
      </c>
      <c r="E142" s="32"/>
      <c r="F142" s="32">
        <v>1</v>
      </c>
      <c r="G142" s="32"/>
      <c r="H142" s="32">
        <v>1</v>
      </c>
      <c r="I142" s="32">
        <v>2</v>
      </c>
    </row>
    <row r="143" spans="4:9" x14ac:dyDescent="0.3">
      <c r="D143" s="21" t="s">
        <v>3078</v>
      </c>
      <c r="E143" s="32"/>
      <c r="F143" s="32">
        <v>1</v>
      </c>
      <c r="G143" s="32"/>
      <c r="H143" s="32"/>
      <c r="I143" s="32">
        <v>1</v>
      </c>
    </row>
    <row r="144" spans="4:9" x14ac:dyDescent="0.3">
      <c r="D144" s="21" t="s">
        <v>3079</v>
      </c>
      <c r="E144" s="32"/>
      <c r="F144" s="32">
        <v>1</v>
      </c>
      <c r="G144" s="32"/>
      <c r="H144" s="32"/>
      <c r="I144" s="32">
        <v>1</v>
      </c>
    </row>
    <row r="145" spans="4:9" x14ac:dyDescent="0.3">
      <c r="D145" s="21" t="s">
        <v>3080</v>
      </c>
      <c r="E145" s="32"/>
      <c r="F145" s="32">
        <v>1</v>
      </c>
      <c r="G145" s="32">
        <v>1</v>
      </c>
      <c r="H145" s="32"/>
      <c r="I145" s="32">
        <v>2</v>
      </c>
    </row>
    <row r="146" spans="4:9" x14ac:dyDescent="0.3">
      <c r="D146" s="21" t="s">
        <v>3081</v>
      </c>
      <c r="E146" s="32"/>
      <c r="F146" s="32"/>
      <c r="G146" s="32"/>
      <c r="H146" s="32">
        <v>1</v>
      </c>
      <c r="I146" s="32">
        <v>1</v>
      </c>
    </row>
    <row r="147" spans="4:9" x14ac:dyDescent="0.3">
      <c r="D147" s="21" t="s">
        <v>3082</v>
      </c>
      <c r="E147" s="32">
        <v>1</v>
      </c>
      <c r="F147" s="32"/>
      <c r="G147" s="32"/>
      <c r="H147" s="32">
        <v>1</v>
      </c>
      <c r="I147" s="32">
        <v>2</v>
      </c>
    </row>
    <row r="148" spans="4:9" x14ac:dyDescent="0.3">
      <c r="D148" s="21" t="s">
        <v>3083</v>
      </c>
      <c r="E148" s="32"/>
      <c r="F148" s="32">
        <v>2</v>
      </c>
      <c r="G148" s="32"/>
      <c r="H148" s="32"/>
      <c r="I148" s="32">
        <v>2</v>
      </c>
    </row>
    <row r="149" spans="4:9" x14ac:dyDescent="0.3">
      <c r="D149" s="21" t="s">
        <v>3084</v>
      </c>
      <c r="E149" s="32"/>
      <c r="F149" s="32"/>
      <c r="G149" s="32"/>
      <c r="H149" s="32">
        <v>1</v>
      </c>
      <c r="I149" s="32">
        <v>1</v>
      </c>
    </row>
    <row r="150" spans="4:9" x14ac:dyDescent="0.3">
      <c r="D150" s="21" t="s">
        <v>3085</v>
      </c>
      <c r="E150" s="32"/>
      <c r="F150" s="32"/>
      <c r="G150" s="32"/>
      <c r="H150" s="32">
        <v>3</v>
      </c>
      <c r="I150" s="32">
        <v>3</v>
      </c>
    </row>
    <row r="151" spans="4:9" x14ac:dyDescent="0.3">
      <c r="D151" s="21" t="s">
        <v>3086</v>
      </c>
      <c r="E151" s="32"/>
      <c r="F151" s="32">
        <v>1</v>
      </c>
      <c r="G151" s="32"/>
      <c r="H151" s="32"/>
      <c r="I151" s="32">
        <v>1</v>
      </c>
    </row>
    <row r="152" spans="4:9" x14ac:dyDescent="0.3">
      <c r="D152" s="21" t="s">
        <v>3087</v>
      </c>
      <c r="E152" s="32"/>
      <c r="F152" s="32">
        <v>1</v>
      </c>
      <c r="G152" s="32">
        <v>2</v>
      </c>
      <c r="H152" s="32"/>
      <c r="I152" s="32">
        <v>3</v>
      </c>
    </row>
    <row r="153" spans="4:9" x14ac:dyDescent="0.3">
      <c r="D153" s="21" t="s">
        <v>3088</v>
      </c>
      <c r="E153" s="32"/>
      <c r="F153" s="32">
        <v>1</v>
      </c>
      <c r="G153" s="32"/>
      <c r="H153" s="32"/>
      <c r="I153" s="32">
        <v>1</v>
      </c>
    </row>
    <row r="154" spans="4:9" x14ac:dyDescent="0.3">
      <c r="D154" s="21" t="s">
        <v>3089</v>
      </c>
      <c r="E154" s="32"/>
      <c r="F154" s="32">
        <v>1</v>
      </c>
      <c r="G154" s="32"/>
      <c r="H154" s="32">
        <v>1</v>
      </c>
      <c r="I154" s="32">
        <v>2</v>
      </c>
    </row>
    <row r="155" spans="4:9" x14ac:dyDescent="0.3">
      <c r="D155" s="21" t="s">
        <v>3090</v>
      </c>
      <c r="E155" s="32"/>
      <c r="F155" s="32"/>
      <c r="G155" s="32">
        <v>1</v>
      </c>
      <c r="H155" s="32">
        <v>1</v>
      </c>
      <c r="I155" s="32">
        <v>2</v>
      </c>
    </row>
    <row r="156" spans="4:9" x14ac:dyDescent="0.3">
      <c r="D156" s="21" t="s">
        <v>3091</v>
      </c>
      <c r="E156" s="32"/>
      <c r="F156" s="32"/>
      <c r="G156" s="32">
        <v>2</v>
      </c>
      <c r="H156" s="32"/>
      <c r="I156" s="32">
        <v>2</v>
      </c>
    </row>
    <row r="157" spans="4:9" x14ac:dyDescent="0.3">
      <c r="D157" s="21" t="s">
        <v>3092</v>
      </c>
      <c r="E157" s="32">
        <v>1</v>
      </c>
      <c r="F157" s="32">
        <v>1</v>
      </c>
      <c r="G157" s="32"/>
      <c r="H157" s="32"/>
      <c r="I157" s="32">
        <v>2</v>
      </c>
    </row>
    <row r="158" spans="4:9" x14ac:dyDescent="0.3">
      <c r="D158" s="21" t="s">
        <v>3093</v>
      </c>
      <c r="E158" s="32"/>
      <c r="F158" s="32">
        <v>1</v>
      </c>
      <c r="G158" s="32">
        <v>1</v>
      </c>
      <c r="H158" s="32">
        <v>1</v>
      </c>
      <c r="I158" s="32">
        <v>3</v>
      </c>
    </row>
    <row r="159" spans="4:9" x14ac:dyDescent="0.3">
      <c r="D159" s="21" t="s">
        <v>3094</v>
      </c>
      <c r="E159" s="32"/>
      <c r="F159" s="32"/>
      <c r="G159" s="32">
        <v>1</v>
      </c>
      <c r="H159" s="32"/>
      <c r="I159" s="32">
        <v>1</v>
      </c>
    </row>
    <row r="160" spans="4:9" x14ac:dyDescent="0.3">
      <c r="D160" s="21" t="s">
        <v>3095</v>
      </c>
      <c r="E160" s="32">
        <v>1</v>
      </c>
      <c r="F160" s="32">
        <v>1</v>
      </c>
      <c r="G160" s="32">
        <v>1</v>
      </c>
      <c r="H160" s="32"/>
      <c r="I160" s="32">
        <v>3</v>
      </c>
    </row>
    <row r="161" spans="4:9" x14ac:dyDescent="0.3">
      <c r="D161" s="21" t="s">
        <v>3096</v>
      </c>
      <c r="E161" s="32"/>
      <c r="F161" s="32"/>
      <c r="G161" s="32"/>
      <c r="H161" s="32">
        <v>1</v>
      </c>
      <c r="I161" s="32">
        <v>1</v>
      </c>
    </row>
    <row r="162" spans="4:9" x14ac:dyDescent="0.3">
      <c r="D162" s="21" t="s">
        <v>3097</v>
      </c>
      <c r="E162" s="32"/>
      <c r="F162" s="32"/>
      <c r="G162" s="32"/>
      <c r="H162" s="32">
        <v>2</v>
      </c>
      <c r="I162" s="32">
        <v>2</v>
      </c>
    </row>
    <row r="163" spans="4:9" x14ac:dyDescent="0.3">
      <c r="D163" s="21" t="s">
        <v>3098</v>
      </c>
      <c r="E163" s="32"/>
      <c r="F163" s="32">
        <v>1</v>
      </c>
      <c r="G163" s="32"/>
      <c r="H163" s="32"/>
      <c r="I163" s="32">
        <v>1</v>
      </c>
    </row>
    <row r="164" spans="4:9" x14ac:dyDescent="0.3">
      <c r="D164" s="21" t="s">
        <v>3099</v>
      </c>
      <c r="E164" s="32"/>
      <c r="F164" s="32"/>
      <c r="G164" s="32"/>
      <c r="H164" s="32">
        <v>2</v>
      </c>
      <c r="I164" s="32">
        <v>2</v>
      </c>
    </row>
    <row r="165" spans="4:9" x14ac:dyDescent="0.3">
      <c r="D165" s="21" t="s">
        <v>3100</v>
      </c>
      <c r="E165" s="32">
        <v>1</v>
      </c>
      <c r="F165" s="32"/>
      <c r="G165" s="32"/>
      <c r="H165" s="32">
        <v>2</v>
      </c>
      <c r="I165" s="32">
        <v>3</v>
      </c>
    </row>
    <row r="166" spans="4:9" x14ac:dyDescent="0.3">
      <c r="D166" s="21" t="s">
        <v>3101</v>
      </c>
      <c r="E166" s="32">
        <v>1</v>
      </c>
      <c r="F166" s="32">
        <v>3</v>
      </c>
      <c r="G166" s="32"/>
      <c r="H166" s="32"/>
      <c r="I166" s="32">
        <v>4</v>
      </c>
    </row>
    <row r="167" spans="4:9" x14ac:dyDescent="0.3">
      <c r="D167" s="21" t="s">
        <v>3102</v>
      </c>
      <c r="E167" s="32"/>
      <c r="F167" s="32"/>
      <c r="G167" s="32">
        <v>1</v>
      </c>
      <c r="H167" s="32"/>
      <c r="I167" s="32">
        <v>1</v>
      </c>
    </row>
    <row r="168" spans="4:9" x14ac:dyDescent="0.3">
      <c r="D168" s="21" t="s">
        <v>3103</v>
      </c>
      <c r="E168" s="32"/>
      <c r="F168" s="32"/>
      <c r="G168" s="32">
        <v>1</v>
      </c>
      <c r="H168" s="32"/>
      <c r="I168" s="32">
        <v>1</v>
      </c>
    </row>
    <row r="169" spans="4:9" x14ac:dyDescent="0.3">
      <c r="D169" s="21" t="s">
        <v>3104</v>
      </c>
      <c r="E169" s="32">
        <v>1</v>
      </c>
      <c r="F169" s="32"/>
      <c r="G169" s="32"/>
      <c r="H169" s="32"/>
      <c r="I169" s="32">
        <v>1</v>
      </c>
    </row>
    <row r="170" spans="4:9" x14ac:dyDescent="0.3">
      <c r="D170" s="21" t="s">
        <v>3105</v>
      </c>
      <c r="E170" s="32">
        <v>1</v>
      </c>
      <c r="F170" s="32"/>
      <c r="G170" s="32"/>
      <c r="H170" s="32"/>
      <c r="I170" s="32">
        <v>1</v>
      </c>
    </row>
    <row r="171" spans="4:9" x14ac:dyDescent="0.3">
      <c r="D171" s="21" t="s">
        <v>3106</v>
      </c>
      <c r="E171" s="32">
        <v>2</v>
      </c>
      <c r="F171" s="32"/>
      <c r="G171" s="32"/>
      <c r="H171" s="32"/>
      <c r="I171" s="32">
        <v>2</v>
      </c>
    </row>
    <row r="172" spans="4:9" x14ac:dyDescent="0.3">
      <c r="D172" s="21" t="s">
        <v>3107</v>
      </c>
      <c r="E172" s="32"/>
      <c r="F172" s="32"/>
      <c r="G172" s="32">
        <v>3</v>
      </c>
      <c r="H172" s="32"/>
      <c r="I172" s="32">
        <v>3</v>
      </c>
    </row>
    <row r="173" spans="4:9" x14ac:dyDescent="0.3">
      <c r="D173" s="21" t="s">
        <v>3108</v>
      </c>
      <c r="E173" s="32"/>
      <c r="F173" s="32"/>
      <c r="G173" s="32">
        <v>2</v>
      </c>
      <c r="H173" s="32"/>
      <c r="I173" s="32">
        <v>2</v>
      </c>
    </row>
    <row r="174" spans="4:9" x14ac:dyDescent="0.3">
      <c r="D174" s="21" t="s">
        <v>3109</v>
      </c>
      <c r="E174" s="32"/>
      <c r="F174" s="32">
        <v>1</v>
      </c>
      <c r="G174" s="32"/>
      <c r="H174" s="32">
        <v>1</v>
      </c>
      <c r="I174" s="32">
        <v>2</v>
      </c>
    </row>
    <row r="175" spans="4:9" x14ac:dyDescent="0.3">
      <c r="D175" s="21" t="s">
        <v>3110</v>
      </c>
      <c r="E175" s="32"/>
      <c r="F175" s="32">
        <v>1</v>
      </c>
      <c r="G175" s="32"/>
      <c r="H175" s="32">
        <v>1</v>
      </c>
      <c r="I175" s="32">
        <v>2</v>
      </c>
    </row>
    <row r="176" spans="4:9" x14ac:dyDescent="0.3">
      <c r="D176" s="21" t="s">
        <v>3111</v>
      </c>
      <c r="E176" s="32"/>
      <c r="F176" s="32"/>
      <c r="G176" s="32">
        <v>1</v>
      </c>
      <c r="H176" s="32">
        <v>1</v>
      </c>
      <c r="I176" s="32">
        <v>2</v>
      </c>
    </row>
    <row r="177" spans="4:9" x14ac:dyDescent="0.3">
      <c r="D177" s="21" t="s">
        <v>3112</v>
      </c>
      <c r="E177" s="32"/>
      <c r="F177" s="32"/>
      <c r="G177" s="32"/>
      <c r="H177" s="32">
        <v>1</v>
      </c>
      <c r="I177" s="32">
        <v>1</v>
      </c>
    </row>
    <row r="178" spans="4:9" x14ac:dyDescent="0.3">
      <c r="D178" s="21" t="s">
        <v>3113</v>
      </c>
      <c r="E178" s="32"/>
      <c r="F178" s="32"/>
      <c r="G178" s="32"/>
      <c r="H178" s="32">
        <v>2</v>
      </c>
      <c r="I178" s="32">
        <v>2</v>
      </c>
    </row>
    <row r="179" spans="4:9" x14ac:dyDescent="0.3">
      <c r="D179" s="21" t="s">
        <v>3114</v>
      </c>
      <c r="E179" s="32"/>
      <c r="F179" s="32"/>
      <c r="G179" s="32">
        <v>1</v>
      </c>
      <c r="H179" s="32">
        <v>1</v>
      </c>
      <c r="I179" s="32">
        <v>2</v>
      </c>
    </row>
    <row r="180" spans="4:9" x14ac:dyDescent="0.3">
      <c r="D180" s="21" t="s">
        <v>3115</v>
      </c>
      <c r="E180" s="32"/>
      <c r="F180" s="32">
        <v>1</v>
      </c>
      <c r="G180" s="32"/>
      <c r="H180" s="32"/>
      <c r="I180" s="32">
        <v>1</v>
      </c>
    </row>
    <row r="181" spans="4:9" x14ac:dyDescent="0.3">
      <c r="D181" s="21" t="s">
        <v>3116</v>
      </c>
      <c r="E181" s="32"/>
      <c r="F181" s="32">
        <v>1</v>
      </c>
      <c r="G181" s="32"/>
      <c r="H181" s="32"/>
      <c r="I181" s="32">
        <v>1</v>
      </c>
    </row>
    <row r="182" spans="4:9" x14ac:dyDescent="0.3">
      <c r="D182" s="21" t="s">
        <v>3117</v>
      </c>
      <c r="E182" s="32"/>
      <c r="F182" s="32">
        <v>2</v>
      </c>
      <c r="G182" s="32"/>
      <c r="H182" s="32"/>
      <c r="I182" s="32">
        <v>2</v>
      </c>
    </row>
    <row r="183" spans="4:9" x14ac:dyDescent="0.3">
      <c r="D183" s="21" t="s">
        <v>3118</v>
      </c>
      <c r="E183" s="32"/>
      <c r="F183" s="32">
        <v>2</v>
      </c>
      <c r="G183" s="32"/>
      <c r="H183" s="32"/>
      <c r="I183" s="32">
        <v>2</v>
      </c>
    </row>
    <row r="184" spans="4:9" x14ac:dyDescent="0.3">
      <c r="D184" s="21" t="s">
        <v>3119</v>
      </c>
      <c r="E184" s="32"/>
      <c r="F184" s="32"/>
      <c r="G184" s="32"/>
      <c r="H184" s="32">
        <v>1</v>
      </c>
      <c r="I184" s="32">
        <v>1</v>
      </c>
    </row>
    <row r="185" spans="4:9" x14ac:dyDescent="0.3">
      <c r="D185" s="21" t="s">
        <v>3120</v>
      </c>
      <c r="E185" s="32"/>
      <c r="F185" s="32"/>
      <c r="G185" s="32">
        <v>1</v>
      </c>
      <c r="H185" s="32"/>
      <c r="I185" s="32">
        <v>1</v>
      </c>
    </row>
    <row r="186" spans="4:9" x14ac:dyDescent="0.3">
      <c r="D186" s="21" t="s">
        <v>3121</v>
      </c>
      <c r="E186" s="32"/>
      <c r="F186" s="32">
        <v>1</v>
      </c>
      <c r="G186" s="32"/>
      <c r="H186" s="32"/>
      <c r="I186" s="32">
        <v>1</v>
      </c>
    </row>
    <row r="187" spans="4:9" x14ac:dyDescent="0.3">
      <c r="D187" s="21" t="s">
        <v>3122</v>
      </c>
      <c r="E187" s="32"/>
      <c r="F187" s="32">
        <v>1</v>
      </c>
      <c r="G187" s="32"/>
      <c r="H187" s="32">
        <v>1</v>
      </c>
      <c r="I187" s="32">
        <v>2</v>
      </c>
    </row>
    <row r="188" spans="4:9" x14ac:dyDescent="0.3">
      <c r="D188" s="21" t="s">
        <v>3123</v>
      </c>
      <c r="E188" s="32"/>
      <c r="F188" s="32"/>
      <c r="G188" s="32"/>
      <c r="H188" s="32">
        <v>1</v>
      </c>
      <c r="I188" s="32">
        <v>1</v>
      </c>
    </row>
    <row r="189" spans="4:9" x14ac:dyDescent="0.3">
      <c r="D189" s="21" t="s">
        <v>3124</v>
      </c>
      <c r="E189" s="32"/>
      <c r="F189" s="32">
        <v>1</v>
      </c>
      <c r="G189" s="32"/>
      <c r="H189" s="32">
        <v>1</v>
      </c>
      <c r="I189" s="32">
        <v>2</v>
      </c>
    </row>
    <row r="190" spans="4:9" x14ac:dyDescent="0.3">
      <c r="D190" s="21" t="s">
        <v>3125</v>
      </c>
      <c r="E190" s="32"/>
      <c r="F190" s="32"/>
      <c r="G190" s="32"/>
      <c r="H190" s="32">
        <v>1</v>
      </c>
      <c r="I190" s="32">
        <v>1</v>
      </c>
    </row>
    <row r="191" spans="4:9" x14ac:dyDescent="0.3">
      <c r="D191" s="21" t="s">
        <v>3126</v>
      </c>
      <c r="E191" s="32"/>
      <c r="F191" s="32">
        <v>1</v>
      </c>
      <c r="G191" s="32"/>
      <c r="H191" s="32"/>
      <c r="I191" s="32">
        <v>1</v>
      </c>
    </row>
    <row r="192" spans="4:9" x14ac:dyDescent="0.3">
      <c r="D192" s="21" t="s">
        <v>3127</v>
      </c>
      <c r="E192" s="32"/>
      <c r="F192" s="32"/>
      <c r="G192" s="32"/>
      <c r="H192" s="32">
        <v>1</v>
      </c>
      <c r="I192" s="32">
        <v>1</v>
      </c>
    </row>
    <row r="193" spans="4:9" x14ac:dyDescent="0.3">
      <c r="D193" s="21" t="s">
        <v>3128</v>
      </c>
      <c r="E193" s="32"/>
      <c r="F193" s="32"/>
      <c r="G193" s="32">
        <v>1</v>
      </c>
      <c r="H193" s="32"/>
      <c r="I193" s="32">
        <v>1</v>
      </c>
    </row>
    <row r="194" spans="4:9" x14ac:dyDescent="0.3">
      <c r="D194" s="21" t="s">
        <v>3129</v>
      </c>
      <c r="E194" s="32"/>
      <c r="F194" s="32">
        <v>2</v>
      </c>
      <c r="G194" s="32"/>
      <c r="H194" s="32">
        <v>1</v>
      </c>
      <c r="I194" s="32">
        <v>3</v>
      </c>
    </row>
    <row r="195" spans="4:9" x14ac:dyDescent="0.3">
      <c r="D195" s="21" t="s">
        <v>3130</v>
      </c>
      <c r="E195" s="32"/>
      <c r="F195" s="32">
        <v>2</v>
      </c>
      <c r="G195" s="32"/>
      <c r="H195" s="32">
        <v>1</v>
      </c>
      <c r="I195" s="32">
        <v>3</v>
      </c>
    </row>
    <row r="196" spans="4:9" x14ac:dyDescent="0.3">
      <c r="D196" s="21" t="s">
        <v>3131</v>
      </c>
      <c r="E196" s="32"/>
      <c r="F196" s="32">
        <v>1</v>
      </c>
      <c r="G196" s="32"/>
      <c r="H196" s="32"/>
      <c r="I196" s="32">
        <v>1</v>
      </c>
    </row>
    <row r="197" spans="4:9" x14ac:dyDescent="0.3">
      <c r="D197" s="21" t="s">
        <v>3132</v>
      </c>
      <c r="E197" s="32">
        <v>1</v>
      </c>
      <c r="F197" s="32">
        <v>1</v>
      </c>
      <c r="G197" s="32"/>
      <c r="H197" s="32"/>
      <c r="I197" s="32">
        <v>2</v>
      </c>
    </row>
    <row r="198" spans="4:9" x14ac:dyDescent="0.3">
      <c r="D198" s="21" t="s">
        <v>3133</v>
      </c>
      <c r="E198" s="32">
        <v>1</v>
      </c>
      <c r="F198" s="32"/>
      <c r="G198" s="32"/>
      <c r="H198" s="32"/>
      <c r="I198" s="32">
        <v>1</v>
      </c>
    </row>
    <row r="199" spans="4:9" x14ac:dyDescent="0.3">
      <c r="D199" s="21" t="s">
        <v>3134</v>
      </c>
      <c r="E199" s="32">
        <v>1</v>
      </c>
      <c r="F199" s="32"/>
      <c r="G199" s="32"/>
      <c r="H199" s="32"/>
      <c r="I199" s="32">
        <v>1</v>
      </c>
    </row>
    <row r="200" spans="4:9" x14ac:dyDescent="0.3">
      <c r="D200" s="21" t="s">
        <v>3135</v>
      </c>
      <c r="E200" s="32"/>
      <c r="F200" s="32"/>
      <c r="G200" s="32"/>
      <c r="H200" s="32">
        <v>1</v>
      </c>
      <c r="I200" s="32">
        <v>1</v>
      </c>
    </row>
    <row r="201" spans="4:9" x14ac:dyDescent="0.3">
      <c r="D201" s="21" t="s">
        <v>3136</v>
      </c>
      <c r="E201" s="32">
        <v>1</v>
      </c>
      <c r="F201" s="32"/>
      <c r="G201" s="32"/>
      <c r="H201" s="32">
        <v>1</v>
      </c>
      <c r="I201" s="32">
        <v>2</v>
      </c>
    </row>
    <row r="202" spans="4:9" x14ac:dyDescent="0.3">
      <c r="D202" s="21" t="s">
        <v>3137</v>
      </c>
      <c r="E202" s="32"/>
      <c r="F202" s="32"/>
      <c r="G202" s="32"/>
      <c r="H202" s="32">
        <v>1</v>
      </c>
      <c r="I202" s="32">
        <v>1</v>
      </c>
    </row>
    <row r="203" spans="4:9" x14ac:dyDescent="0.3">
      <c r="D203" s="21" t="s">
        <v>3138</v>
      </c>
      <c r="E203" s="32">
        <v>1</v>
      </c>
      <c r="F203" s="32"/>
      <c r="G203" s="32"/>
      <c r="H203" s="32"/>
      <c r="I203" s="32">
        <v>1</v>
      </c>
    </row>
    <row r="204" spans="4:9" x14ac:dyDescent="0.3">
      <c r="D204" s="21" t="s">
        <v>3139</v>
      </c>
      <c r="E204" s="32"/>
      <c r="F204" s="32">
        <v>2</v>
      </c>
      <c r="G204" s="32"/>
      <c r="H204" s="32">
        <v>2</v>
      </c>
      <c r="I204" s="32">
        <v>4</v>
      </c>
    </row>
    <row r="205" spans="4:9" x14ac:dyDescent="0.3">
      <c r="D205" s="21" t="s">
        <v>3140</v>
      </c>
      <c r="E205" s="32"/>
      <c r="F205" s="32"/>
      <c r="G205" s="32"/>
      <c r="H205" s="32">
        <v>1</v>
      </c>
      <c r="I205" s="32">
        <v>1</v>
      </c>
    </row>
    <row r="206" spans="4:9" x14ac:dyDescent="0.3">
      <c r="D206" s="21" t="s">
        <v>3141</v>
      </c>
      <c r="E206" s="32">
        <v>1</v>
      </c>
      <c r="F206" s="32"/>
      <c r="G206" s="32"/>
      <c r="H206" s="32">
        <v>1</v>
      </c>
      <c r="I206" s="32">
        <v>2</v>
      </c>
    </row>
    <row r="207" spans="4:9" x14ac:dyDescent="0.3">
      <c r="D207" s="21" t="s">
        <v>3142</v>
      </c>
      <c r="E207" s="32"/>
      <c r="F207" s="32">
        <v>2</v>
      </c>
      <c r="G207" s="32"/>
      <c r="H207" s="32"/>
      <c r="I207" s="32">
        <v>2</v>
      </c>
    </row>
    <row r="208" spans="4:9" x14ac:dyDescent="0.3">
      <c r="D208" s="21" t="s">
        <v>3143</v>
      </c>
      <c r="E208" s="32"/>
      <c r="F208" s="32">
        <v>1</v>
      </c>
      <c r="G208" s="32"/>
      <c r="H208" s="32"/>
      <c r="I208" s="32">
        <v>1</v>
      </c>
    </row>
    <row r="209" spans="4:9" x14ac:dyDescent="0.3">
      <c r="D209" s="21" t="s">
        <v>3144</v>
      </c>
      <c r="E209" s="32">
        <v>1</v>
      </c>
      <c r="F209" s="32"/>
      <c r="G209" s="32">
        <v>1</v>
      </c>
      <c r="H209" s="32"/>
      <c r="I209" s="32">
        <v>2</v>
      </c>
    </row>
    <row r="210" spans="4:9" x14ac:dyDescent="0.3">
      <c r="D210" s="21" t="s">
        <v>3145</v>
      </c>
      <c r="E210" s="32"/>
      <c r="F210" s="32">
        <v>1</v>
      </c>
      <c r="G210" s="32"/>
      <c r="H210" s="32"/>
      <c r="I210" s="32">
        <v>1</v>
      </c>
    </row>
    <row r="211" spans="4:9" x14ac:dyDescent="0.3">
      <c r="D211" s="21" t="s">
        <v>3146</v>
      </c>
      <c r="E211" s="32"/>
      <c r="F211" s="32">
        <v>1</v>
      </c>
      <c r="G211" s="32">
        <v>1</v>
      </c>
      <c r="H211" s="32"/>
      <c r="I211" s="32">
        <v>2</v>
      </c>
    </row>
    <row r="212" spans="4:9" x14ac:dyDescent="0.3">
      <c r="D212" s="21" t="s">
        <v>3147</v>
      </c>
      <c r="E212" s="32"/>
      <c r="F212" s="32"/>
      <c r="G212" s="32">
        <v>2</v>
      </c>
      <c r="H212" s="32"/>
      <c r="I212" s="32">
        <v>2</v>
      </c>
    </row>
    <row r="213" spans="4:9" x14ac:dyDescent="0.3">
      <c r="D213" s="21" t="s">
        <v>3148</v>
      </c>
      <c r="E213" s="32"/>
      <c r="F213" s="32"/>
      <c r="G213" s="32"/>
      <c r="H213" s="32">
        <v>1</v>
      </c>
      <c r="I213" s="32">
        <v>1</v>
      </c>
    </row>
    <row r="214" spans="4:9" x14ac:dyDescent="0.3">
      <c r="D214" s="21" t="s">
        <v>3149</v>
      </c>
      <c r="E214" s="32">
        <v>1</v>
      </c>
      <c r="F214" s="32"/>
      <c r="G214" s="32"/>
      <c r="H214" s="32"/>
      <c r="I214" s="32">
        <v>1</v>
      </c>
    </row>
    <row r="215" spans="4:9" x14ac:dyDescent="0.3">
      <c r="D215" s="21" t="s">
        <v>3150</v>
      </c>
      <c r="E215" s="32"/>
      <c r="F215" s="32"/>
      <c r="G215" s="32"/>
      <c r="H215" s="32">
        <v>1</v>
      </c>
      <c r="I215" s="32">
        <v>1</v>
      </c>
    </row>
    <row r="216" spans="4:9" x14ac:dyDescent="0.3">
      <c r="D216" s="21" t="s">
        <v>3151</v>
      </c>
      <c r="E216" s="32">
        <v>1</v>
      </c>
      <c r="F216" s="32"/>
      <c r="G216" s="32">
        <v>1</v>
      </c>
      <c r="H216" s="32"/>
      <c r="I216" s="32">
        <v>2</v>
      </c>
    </row>
    <row r="217" spans="4:9" x14ac:dyDescent="0.3">
      <c r="D217" s="21" t="s">
        <v>3152</v>
      </c>
      <c r="E217" s="32"/>
      <c r="F217" s="32">
        <v>1</v>
      </c>
      <c r="G217" s="32"/>
      <c r="H217" s="32"/>
      <c r="I217" s="32">
        <v>1</v>
      </c>
    </row>
    <row r="218" spans="4:9" x14ac:dyDescent="0.3">
      <c r="D218" s="21" t="s">
        <v>3153</v>
      </c>
      <c r="E218" s="32"/>
      <c r="F218" s="32"/>
      <c r="G218" s="32">
        <v>1</v>
      </c>
      <c r="H218" s="32"/>
      <c r="I218" s="32">
        <v>1</v>
      </c>
    </row>
    <row r="219" spans="4:9" x14ac:dyDescent="0.3">
      <c r="D219" s="21" t="s">
        <v>3154</v>
      </c>
      <c r="E219" s="32"/>
      <c r="F219" s="32"/>
      <c r="G219" s="32"/>
      <c r="H219" s="32">
        <v>1</v>
      </c>
      <c r="I219" s="32">
        <v>1</v>
      </c>
    </row>
    <row r="220" spans="4:9" x14ac:dyDescent="0.3">
      <c r="D220" s="21" t="s">
        <v>3155</v>
      </c>
      <c r="E220" s="32"/>
      <c r="F220" s="32"/>
      <c r="G220" s="32">
        <v>1</v>
      </c>
      <c r="H220" s="32"/>
      <c r="I220" s="32">
        <v>1</v>
      </c>
    </row>
    <row r="221" spans="4:9" x14ac:dyDescent="0.3">
      <c r="D221" s="21" t="s">
        <v>3156</v>
      </c>
      <c r="E221" s="32"/>
      <c r="F221" s="32">
        <v>1</v>
      </c>
      <c r="G221" s="32"/>
      <c r="H221" s="32"/>
      <c r="I221" s="32">
        <v>1</v>
      </c>
    </row>
    <row r="222" spans="4:9" x14ac:dyDescent="0.3">
      <c r="D222" s="21" t="s">
        <v>3157</v>
      </c>
      <c r="E222" s="32"/>
      <c r="F222" s="32">
        <v>1</v>
      </c>
      <c r="G222" s="32"/>
      <c r="H222" s="32"/>
      <c r="I222" s="32">
        <v>1</v>
      </c>
    </row>
    <row r="223" spans="4:9" x14ac:dyDescent="0.3">
      <c r="D223" s="21" t="s">
        <v>3158</v>
      </c>
      <c r="E223" s="32"/>
      <c r="F223" s="32"/>
      <c r="G223" s="32"/>
      <c r="H223" s="32">
        <v>1</v>
      </c>
      <c r="I223" s="32">
        <v>1</v>
      </c>
    </row>
    <row r="224" spans="4:9" x14ac:dyDescent="0.3">
      <c r="D224" s="21" t="s">
        <v>3159</v>
      </c>
      <c r="E224" s="32"/>
      <c r="F224" s="32"/>
      <c r="G224" s="32">
        <v>1</v>
      </c>
      <c r="H224" s="32"/>
      <c r="I224" s="32">
        <v>1</v>
      </c>
    </row>
    <row r="225" spans="4:9" x14ac:dyDescent="0.3">
      <c r="D225" s="21" t="s">
        <v>3160</v>
      </c>
      <c r="E225" s="32">
        <v>1</v>
      </c>
      <c r="F225" s="32">
        <v>1</v>
      </c>
      <c r="G225" s="32"/>
      <c r="H225" s="32"/>
      <c r="I225" s="32">
        <v>2</v>
      </c>
    </row>
    <row r="226" spans="4:9" x14ac:dyDescent="0.3">
      <c r="D226" s="21" t="s">
        <v>3161</v>
      </c>
      <c r="E226" s="32"/>
      <c r="F226" s="32">
        <v>1</v>
      </c>
      <c r="G226" s="32">
        <v>1</v>
      </c>
      <c r="H226" s="32">
        <v>1</v>
      </c>
      <c r="I226" s="32">
        <v>3</v>
      </c>
    </row>
    <row r="227" spans="4:9" x14ac:dyDescent="0.3">
      <c r="D227" s="21" t="s">
        <v>3162</v>
      </c>
      <c r="E227" s="32"/>
      <c r="F227" s="32"/>
      <c r="G227" s="32"/>
      <c r="H227" s="32">
        <v>1</v>
      </c>
      <c r="I227" s="32">
        <v>1</v>
      </c>
    </row>
    <row r="228" spans="4:9" x14ac:dyDescent="0.3">
      <c r="D228" s="21" t="s">
        <v>3163</v>
      </c>
      <c r="E228" s="32"/>
      <c r="F228" s="32"/>
      <c r="G228" s="32">
        <v>1</v>
      </c>
      <c r="H228" s="32"/>
      <c r="I228" s="32">
        <v>1</v>
      </c>
    </row>
    <row r="229" spans="4:9" x14ac:dyDescent="0.3">
      <c r="D229" s="21" t="s">
        <v>3164</v>
      </c>
      <c r="E229" s="32"/>
      <c r="F229" s="32">
        <v>1</v>
      </c>
      <c r="G229" s="32"/>
      <c r="H229" s="32"/>
      <c r="I229" s="32">
        <v>1</v>
      </c>
    </row>
    <row r="230" spans="4:9" x14ac:dyDescent="0.3">
      <c r="D230" s="21" t="s">
        <v>3165</v>
      </c>
      <c r="E230" s="32"/>
      <c r="F230" s="32">
        <v>1</v>
      </c>
      <c r="G230" s="32"/>
      <c r="H230" s="32"/>
      <c r="I230" s="32">
        <v>1</v>
      </c>
    </row>
    <row r="231" spans="4:9" x14ac:dyDescent="0.3">
      <c r="D231" s="21" t="s">
        <v>3166</v>
      </c>
      <c r="E231" s="32">
        <v>1</v>
      </c>
      <c r="F231" s="32"/>
      <c r="G231" s="32"/>
      <c r="H231" s="32"/>
      <c r="I231" s="32">
        <v>1</v>
      </c>
    </row>
    <row r="232" spans="4:9" x14ac:dyDescent="0.3">
      <c r="D232" s="21" t="s">
        <v>3167</v>
      </c>
      <c r="E232" s="32"/>
      <c r="F232" s="32">
        <v>1</v>
      </c>
      <c r="G232" s="32"/>
      <c r="H232" s="32"/>
      <c r="I232" s="32">
        <v>1</v>
      </c>
    </row>
    <row r="233" spans="4:9" x14ac:dyDescent="0.3">
      <c r="D233" s="21" t="s">
        <v>3168</v>
      </c>
      <c r="E233" s="32">
        <v>1</v>
      </c>
      <c r="F233" s="32">
        <v>1</v>
      </c>
      <c r="G233" s="32"/>
      <c r="H233" s="32"/>
      <c r="I233" s="32">
        <v>2</v>
      </c>
    </row>
    <row r="234" spans="4:9" x14ac:dyDescent="0.3">
      <c r="D234" s="21" t="s">
        <v>3169</v>
      </c>
      <c r="E234" s="32"/>
      <c r="F234" s="32"/>
      <c r="G234" s="32">
        <v>1</v>
      </c>
      <c r="H234" s="32"/>
      <c r="I234" s="32">
        <v>1</v>
      </c>
    </row>
    <row r="235" spans="4:9" x14ac:dyDescent="0.3">
      <c r="D235" s="21" t="s">
        <v>3170</v>
      </c>
      <c r="E235" s="32">
        <v>1</v>
      </c>
      <c r="F235" s="32">
        <v>1</v>
      </c>
      <c r="G235" s="32">
        <v>2</v>
      </c>
      <c r="H235" s="32"/>
      <c r="I235" s="32">
        <v>4</v>
      </c>
    </row>
    <row r="236" spans="4:9" x14ac:dyDescent="0.3">
      <c r="D236" s="21" t="s">
        <v>3171</v>
      </c>
      <c r="E236" s="32"/>
      <c r="F236" s="32"/>
      <c r="G236" s="32"/>
      <c r="H236" s="32">
        <v>1</v>
      </c>
      <c r="I236" s="32">
        <v>1</v>
      </c>
    </row>
    <row r="237" spans="4:9" x14ac:dyDescent="0.3">
      <c r="D237" s="21" t="s">
        <v>3172</v>
      </c>
      <c r="E237" s="32"/>
      <c r="F237" s="32">
        <v>1</v>
      </c>
      <c r="G237" s="32">
        <v>1</v>
      </c>
      <c r="H237" s="32"/>
      <c r="I237" s="32">
        <v>2</v>
      </c>
    </row>
    <row r="238" spans="4:9" x14ac:dyDescent="0.3">
      <c r="D238" s="21" t="s">
        <v>3173</v>
      </c>
      <c r="E238" s="32"/>
      <c r="F238" s="32"/>
      <c r="G238" s="32">
        <v>2</v>
      </c>
      <c r="H238" s="32"/>
      <c r="I238" s="32">
        <v>2</v>
      </c>
    </row>
    <row r="239" spans="4:9" x14ac:dyDescent="0.3">
      <c r="D239" s="21" t="s">
        <v>3174</v>
      </c>
      <c r="E239" s="32"/>
      <c r="F239" s="32"/>
      <c r="G239" s="32"/>
      <c r="H239" s="32">
        <v>1</v>
      </c>
      <c r="I239" s="32">
        <v>1</v>
      </c>
    </row>
    <row r="240" spans="4:9" x14ac:dyDescent="0.3">
      <c r="D240" s="21" t="s">
        <v>3175</v>
      </c>
      <c r="E240" s="32"/>
      <c r="F240" s="32">
        <v>1</v>
      </c>
      <c r="G240" s="32"/>
      <c r="H240" s="32"/>
      <c r="I240" s="32">
        <v>1</v>
      </c>
    </row>
    <row r="241" spans="4:9" x14ac:dyDescent="0.3">
      <c r="D241" s="21" t="s">
        <v>3176</v>
      </c>
      <c r="E241" s="32"/>
      <c r="F241" s="32">
        <v>1</v>
      </c>
      <c r="G241" s="32"/>
      <c r="H241" s="32"/>
      <c r="I241" s="32">
        <v>1</v>
      </c>
    </row>
    <row r="242" spans="4:9" x14ac:dyDescent="0.3">
      <c r="D242" s="21" t="s">
        <v>3177</v>
      </c>
      <c r="E242" s="32"/>
      <c r="F242" s="32"/>
      <c r="G242" s="32">
        <v>1</v>
      </c>
      <c r="H242" s="32"/>
      <c r="I242" s="32">
        <v>1</v>
      </c>
    </row>
    <row r="243" spans="4:9" x14ac:dyDescent="0.3">
      <c r="D243" s="21" t="s">
        <v>3178</v>
      </c>
      <c r="E243" s="32"/>
      <c r="F243" s="32">
        <v>2</v>
      </c>
      <c r="G243" s="32"/>
      <c r="H243" s="32">
        <v>1</v>
      </c>
      <c r="I243" s="32">
        <v>3</v>
      </c>
    </row>
    <row r="244" spans="4:9" x14ac:dyDescent="0.3">
      <c r="D244" s="21" t="s">
        <v>3179</v>
      </c>
      <c r="E244" s="32">
        <v>2</v>
      </c>
      <c r="F244" s="32">
        <v>1</v>
      </c>
      <c r="G244" s="32">
        <v>1</v>
      </c>
      <c r="H244" s="32"/>
      <c r="I244" s="32">
        <v>4</v>
      </c>
    </row>
    <row r="245" spans="4:9" x14ac:dyDescent="0.3">
      <c r="D245" s="21" t="s">
        <v>3180</v>
      </c>
      <c r="E245" s="32"/>
      <c r="F245" s="32">
        <v>1</v>
      </c>
      <c r="G245" s="32"/>
      <c r="H245" s="32"/>
      <c r="I245" s="32">
        <v>1</v>
      </c>
    </row>
    <row r="246" spans="4:9" x14ac:dyDescent="0.3">
      <c r="D246" s="21" t="s">
        <v>3181</v>
      </c>
      <c r="E246" s="32"/>
      <c r="F246" s="32"/>
      <c r="G246" s="32"/>
      <c r="H246" s="32">
        <v>1</v>
      </c>
      <c r="I246" s="32">
        <v>1</v>
      </c>
    </row>
    <row r="247" spans="4:9" x14ac:dyDescent="0.3">
      <c r="D247" s="21" t="s">
        <v>3182</v>
      </c>
      <c r="E247" s="32"/>
      <c r="F247" s="32"/>
      <c r="G247" s="32">
        <v>1</v>
      </c>
      <c r="H247" s="32"/>
      <c r="I247" s="32">
        <v>1</v>
      </c>
    </row>
    <row r="248" spans="4:9" x14ac:dyDescent="0.3">
      <c r="D248" s="21" t="s">
        <v>3183</v>
      </c>
      <c r="E248" s="32"/>
      <c r="F248" s="32"/>
      <c r="G248" s="32">
        <v>2</v>
      </c>
      <c r="H248" s="32"/>
      <c r="I248" s="32">
        <v>2</v>
      </c>
    </row>
    <row r="249" spans="4:9" x14ac:dyDescent="0.3">
      <c r="D249" s="21" t="s">
        <v>3184</v>
      </c>
      <c r="E249" s="32"/>
      <c r="F249" s="32"/>
      <c r="G249" s="32">
        <v>1</v>
      </c>
      <c r="H249" s="32"/>
      <c r="I249" s="32">
        <v>1</v>
      </c>
    </row>
    <row r="250" spans="4:9" x14ac:dyDescent="0.3">
      <c r="D250" s="21" t="s">
        <v>3185</v>
      </c>
      <c r="E250" s="32">
        <v>1</v>
      </c>
      <c r="F250" s="32"/>
      <c r="G250" s="32"/>
      <c r="H250" s="32">
        <v>2</v>
      </c>
      <c r="I250" s="32">
        <v>3</v>
      </c>
    </row>
    <row r="251" spans="4:9" x14ac:dyDescent="0.3">
      <c r="D251" s="21" t="s">
        <v>3186</v>
      </c>
      <c r="E251" s="32"/>
      <c r="F251" s="32"/>
      <c r="G251" s="32">
        <v>1</v>
      </c>
      <c r="H251" s="32">
        <v>2</v>
      </c>
      <c r="I251" s="32">
        <v>3</v>
      </c>
    </row>
    <row r="252" spans="4:9" x14ac:dyDescent="0.3">
      <c r="D252" s="21" t="s">
        <v>3187</v>
      </c>
      <c r="E252" s="32"/>
      <c r="F252" s="32"/>
      <c r="G252" s="32">
        <v>1</v>
      </c>
      <c r="H252" s="32"/>
      <c r="I252" s="32">
        <v>1</v>
      </c>
    </row>
    <row r="253" spans="4:9" x14ac:dyDescent="0.3">
      <c r="D253" s="21" t="s">
        <v>3188</v>
      </c>
      <c r="E253" s="32">
        <v>1</v>
      </c>
      <c r="F253" s="32"/>
      <c r="G253" s="32"/>
      <c r="H253" s="32"/>
      <c r="I253" s="32">
        <v>1</v>
      </c>
    </row>
    <row r="254" spans="4:9" x14ac:dyDescent="0.3">
      <c r="D254" s="21" t="s">
        <v>3189</v>
      </c>
      <c r="E254" s="32"/>
      <c r="F254" s="32">
        <v>1</v>
      </c>
      <c r="G254" s="32"/>
      <c r="H254" s="32">
        <v>1</v>
      </c>
      <c r="I254" s="32">
        <v>2</v>
      </c>
    </row>
    <row r="255" spans="4:9" x14ac:dyDescent="0.3">
      <c r="D255" s="13" t="s">
        <v>2953</v>
      </c>
      <c r="E255" s="32">
        <v>58</v>
      </c>
      <c r="F255" s="32">
        <v>101</v>
      </c>
      <c r="G255" s="32">
        <v>66</v>
      </c>
      <c r="H255" s="32">
        <v>88</v>
      </c>
      <c r="I255" s="32">
        <v>313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4D96D-9FF4-434C-801A-725D039E8EFA}">
  <dimension ref="A1:AE44"/>
  <sheetViews>
    <sheetView tabSelected="1" zoomScale="50" zoomScaleNormal="50" workbookViewId="0">
      <selection activeCell="AB13" sqref="AB13"/>
    </sheetView>
  </sheetViews>
  <sheetFormatPr defaultRowHeight="14.4" x14ac:dyDescent="0.3"/>
  <cols>
    <col min="23" max="23" width="8.77734375" customWidth="1"/>
  </cols>
  <sheetData>
    <row r="1" spans="1:31" ht="71.400000000000006" customHeight="1" x14ac:dyDescent="0.3">
      <c r="A1" s="31" t="str">
        <f>UPPER("Citizen services Dashboard")</f>
        <v>CITIZEN SERVICES DASHBOARD</v>
      </c>
      <c r="B1" s="31"/>
      <c r="C1" s="31"/>
      <c r="D1" s="31"/>
      <c r="E1" s="31"/>
      <c r="F1" s="31"/>
      <c r="G1" s="31"/>
      <c r="H1" s="31"/>
      <c r="I1" s="31"/>
      <c r="J1" s="31"/>
      <c r="K1" s="31"/>
      <c r="L1" s="31"/>
      <c r="M1" s="31"/>
      <c r="N1" s="31"/>
      <c r="O1" s="31"/>
      <c r="P1" s="31"/>
      <c r="Q1" s="31"/>
      <c r="R1" s="31"/>
      <c r="S1" s="31"/>
      <c r="T1" s="31"/>
      <c r="U1" s="31"/>
      <c r="V1" s="31"/>
      <c r="W1" s="31"/>
    </row>
    <row r="2" spans="1:31" x14ac:dyDescent="0.3">
      <c r="A2" s="24"/>
      <c r="B2" s="25"/>
      <c r="C2" s="25"/>
      <c r="D2" s="25"/>
      <c r="E2" s="25"/>
      <c r="F2" s="25"/>
      <c r="G2" s="25"/>
      <c r="H2" s="25"/>
      <c r="I2" s="25"/>
      <c r="J2" s="25"/>
      <c r="K2" s="25"/>
      <c r="L2" s="25"/>
      <c r="M2" s="25"/>
      <c r="N2" s="25"/>
      <c r="O2" s="25"/>
      <c r="P2" s="25"/>
      <c r="Q2" s="25"/>
      <c r="R2" s="25"/>
      <c r="S2" s="25"/>
      <c r="T2" s="25"/>
      <c r="U2" s="25"/>
      <c r="V2" s="25"/>
      <c r="W2" s="25"/>
      <c r="X2" s="29"/>
    </row>
    <row r="3" spans="1:31" x14ac:dyDescent="0.3">
      <c r="A3" s="26"/>
      <c r="B3" s="23"/>
      <c r="C3" s="23"/>
      <c r="D3" s="23"/>
      <c r="E3" s="23"/>
      <c r="F3" s="23"/>
      <c r="G3" s="23"/>
      <c r="H3" s="23"/>
      <c r="I3" s="23"/>
      <c r="J3" s="23"/>
      <c r="K3" s="23"/>
      <c r="L3" s="23"/>
      <c r="M3" s="23"/>
      <c r="N3" s="23"/>
      <c r="O3" s="23"/>
      <c r="P3" s="23"/>
      <c r="Q3" s="23"/>
      <c r="R3" s="23"/>
      <c r="S3" s="23"/>
      <c r="T3" s="23"/>
      <c r="U3" s="23"/>
      <c r="V3" s="23"/>
      <c r="W3" s="23"/>
      <c r="X3" s="29"/>
      <c r="AE3" s="30" t="s">
        <v>3204</v>
      </c>
    </row>
    <row r="4" spans="1:31" x14ac:dyDescent="0.3">
      <c r="A4" s="26"/>
      <c r="B4" s="23"/>
      <c r="C4" s="23"/>
      <c r="D4" s="23"/>
      <c r="E4" s="23"/>
      <c r="F4" s="23"/>
      <c r="G4" s="23"/>
      <c r="H4" s="23"/>
      <c r="I4" s="23"/>
      <c r="J4" s="23"/>
      <c r="K4" s="23"/>
      <c r="L4" s="23"/>
      <c r="M4" s="23"/>
      <c r="N4" s="23"/>
      <c r="O4" s="23"/>
      <c r="P4" s="23"/>
      <c r="Q4" s="23"/>
      <c r="R4" s="23"/>
      <c r="S4" s="23"/>
      <c r="T4" s="23"/>
      <c r="U4" s="23"/>
      <c r="V4" s="23"/>
      <c r="W4" s="23"/>
      <c r="X4" s="29"/>
    </row>
    <row r="5" spans="1:31" x14ac:dyDescent="0.3">
      <c r="A5" s="26"/>
      <c r="B5" s="23"/>
      <c r="C5" s="23"/>
      <c r="D5" s="23"/>
      <c r="E5" s="23"/>
      <c r="F5" s="23"/>
      <c r="G5" s="23"/>
      <c r="H5" s="23"/>
      <c r="I5" s="23"/>
      <c r="J5" s="23"/>
      <c r="K5" s="23"/>
      <c r="L5" s="23"/>
      <c r="M5" s="23"/>
      <c r="N5" s="23"/>
      <c r="O5" s="23"/>
      <c r="P5" s="23"/>
      <c r="Q5" s="23"/>
      <c r="R5" s="23"/>
      <c r="S5" s="23"/>
      <c r="T5" s="23"/>
      <c r="U5" s="23"/>
      <c r="V5" s="23"/>
      <c r="W5" s="23"/>
      <c r="X5" s="29"/>
    </row>
    <row r="6" spans="1:31" x14ac:dyDescent="0.3">
      <c r="A6" s="26"/>
      <c r="B6" s="23"/>
      <c r="C6" s="23"/>
      <c r="D6" s="23"/>
      <c r="E6" s="23"/>
      <c r="F6" s="23"/>
      <c r="G6" s="23"/>
      <c r="H6" s="23"/>
      <c r="I6" s="23"/>
      <c r="J6" s="23"/>
      <c r="K6" s="23"/>
      <c r="L6" s="23"/>
      <c r="M6" s="23"/>
      <c r="N6" s="23"/>
      <c r="O6" s="23"/>
      <c r="P6" s="23"/>
      <c r="Q6" s="23"/>
      <c r="R6" s="23"/>
      <c r="S6" s="23"/>
      <c r="T6" s="23"/>
      <c r="U6" s="23"/>
      <c r="V6" s="23"/>
      <c r="W6" s="23"/>
      <c r="X6" s="29"/>
    </row>
    <row r="7" spans="1:31" x14ac:dyDescent="0.3">
      <c r="A7" s="26"/>
      <c r="B7" s="23"/>
      <c r="C7" s="23"/>
      <c r="D7" s="23"/>
      <c r="E7" s="23"/>
      <c r="F7" s="23"/>
      <c r="G7" s="23"/>
      <c r="H7" s="23"/>
      <c r="I7" s="23"/>
      <c r="J7" s="23"/>
      <c r="K7" s="23"/>
      <c r="L7" s="23"/>
      <c r="M7" s="23"/>
      <c r="N7" s="23"/>
      <c r="O7" s="23"/>
      <c r="P7" s="23"/>
      <c r="Q7" s="23"/>
      <c r="R7" s="23"/>
      <c r="S7" s="23"/>
      <c r="T7" s="23"/>
      <c r="U7" s="23"/>
      <c r="V7" s="23"/>
      <c r="W7" s="23"/>
      <c r="X7" s="29"/>
    </row>
    <row r="8" spans="1:31" x14ac:dyDescent="0.3">
      <c r="A8" s="26"/>
      <c r="B8" s="23"/>
      <c r="C8" s="23"/>
      <c r="D8" s="23"/>
      <c r="E8" s="23"/>
      <c r="F8" s="23"/>
      <c r="G8" s="23"/>
      <c r="H8" s="23"/>
      <c r="I8" s="23"/>
      <c r="J8" s="23"/>
      <c r="K8" s="23"/>
      <c r="L8" s="23"/>
      <c r="M8" s="23"/>
      <c r="N8" s="23"/>
      <c r="O8" s="23"/>
      <c r="P8" s="23"/>
      <c r="Q8" s="23"/>
      <c r="R8" s="23"/>
      <c r="S8" s="23"/>
      <c r="T8" s="23"/>
      <c r="U8" s="23"/>
      <c r="V8" s="23"/>
      <c r="W8" s="23"/>
      <c r="X8" s="29"/>
    </row>
    <row r="9" spans="1:31" x14ac:dyDescent="0.3">
      <c r="A9" s="26"/>
      <c r="B9" s="23"/>
      <c r="C9" s="23"/>
      <c r="D9" s="23"/>
      <c r="E9" s="23"/>
      <c r="F9" s="23"/>
      <c r="G9" s="23"/>
      <c r="H9" s="23"/>
      <c r="I9" s="23"/>
      <c r="J9" s="23"/>
      <c r="K9" s="23"/>
      <c r="L9" s="23"/>
      <c r="M9" s="23"/>
      <c r="N9" s="23"/>
      <c r="O9" s="23"/>
      <c r="P9" s="23"/>
      <c r="Q9" s="23"/>
      <c r="R9" s="23"/>
      <c r="S9" s="23"/>
      <c r="T9" s="23"/>
      <c r="U9" s="23"/>
      <c r="V9" s="23"/>
      <c r="W9" s="23"/>
      <c r="X9" s="29"/>
    </row>
    <row r="10" spans="1:31" x14ac:dyDescent="0.3">
      <c r="A10" s="26"/>
      <c r="B10" s="23"/>
      <c r="C10" s="23"/>
      <c r="D10" s="23"/>
      <c r="E10" s="23"/>
      <c r="F10" s="23"/>
      <c r="G10" s="23"/>
      <c r="H10" s="23"/>
      <c r="I10" s="23"/>
      <c r="J10" s="23"/>
      <c r="K10" s="23"/>
      <c r="L10" s="23"/>
      <c r="M10" s="23"/>
      <c r="N10" s="23"/>
      <c r="O10" s="23"/>
      <c r="P10" s="23"/>
      <c r="Q10" s="23"/>
      <c r="R10" s="23"/>
      <c r="S10" s="23"/>
      <c r="T10" s="23"/>
      <c r="U10" s="23"/>
      <c r="V10" s="23"/>
      <c r="W10" s="23"/>
      <c r="X10" s="29"/>
    </row>
    <row r="11" spans="1:31" x14ac:dyDescent="0.3">
      <c r="A11" s="26"/>
      <c r="B11" s="23"/>
      <c r="C11" s="23"/>
      <c r="D11" s="23"/>
      <c r="E11" s="23"/>
      <c r="F11" s="23"/>
      <c r="G11" s="23"/>
      <c r="H11" s="23"/>
      <c r="I11" s="23"/>
      <c r="J11" s="23"/>
      <c r="K11" s="23"/>
      <c r="L11" s="23"/>
      <c r="M11" s="23"/>
      <c r="N11" s="23"/>
      <c r="O11" s="23"/>
      <c r="P11" s="23"/>
      <c r="Q11" s="23"/>
      <c r="R11" s="23"/>
      <c r="S11" s="23"/>
      <c r="T11" s="23"/>
      <c r="U11" s="23"/>
      <c r="V11" s="23"/>
      <c r="W11" s="23"/>
      <c r="X11" s="29"/>
    </row>
    <row r="12" spans="1:31" x14ac:dyDescent="0.3">
      <c r="A12" s="26"/>
      <c r="B12" s="23"/>
      <c r="C12" s="23"/>
      <c r="D12" s="23"/>
      <c r="E12" s="23"/>
      <c r="F12" s="23"/>
      <c r="G12" s="23"/>
      <c r="H12" s="23"/>
      <c r="I12" s="23"/>
      <c r="J12" s="23"/>
      <c r="K12" s="23"/>
      <c r="L12" s="23"/>
      <c r="M12" s="23"/>
      <c r="N12" s="23"/>
      <c r="O12" s="23"/>
      <c r="P12" s="23"/>
      <c r="Q12" s="23"/>
      <c r="R12" s="23"/>
      <c r="S12" s="23"/>
      <c r="T12" s="23"/>
      <c r="U12" s="23"/>
      <c r="V12" s="23"/>
      <c r="W12" s="23"/>
      <c r="X12" s="29"/>
    </row>
    <row r="13" spans="1:31" x14ac:dyDescent="0.3">
      <c r="A13" s="26"/>
      <c r="B13" s="23"/>
      <c r="C13" s="23"/>
      <c r="D13" s="23"/>
      <c r="E13" s="23"/>
      <c r="F13" s="23"/>
      <c r="G13" s="23"/>
      <c r="H13" s="23"/>
      <c r="I13" s="23"/>
      <c r="J13" s="23"/>
      <c r="K13" s="23"/>
      <c r="L13" s="23"/>
      <c r="M13" s="23"/>
      <c r="N13" s="23"/>
      <c r="O13" s="23"/>
      <c r="P13" s="23"/>
      <c r="Q13" s="23"/>
      <c r="R13" s="23"/>
      <c r="S13" s="23"/>
      <c r="T13" s="23"/>
      <c r="U13" s="23"/>
      <c r="V13" s="23"/>
      <c r="W13" s="23"/>
      <c r="X13" s="29"/>
    </row>
    <row r="14" spans="1:31" x14ac:dyDescent="0.3">
      <c r="A14" s="26"/>
      <c r="B14" s="23"/>
      <c r="C14" s="23"/>
      <c r="D14" s="23"/>
      <c r="E14" s="23"/>
      <c r="F14" s="23"/>
      <c r="G14" s="23"/>
      <c r="H14" s="23"/>
      <c r="I14" s="23"/>
      <c r="J14" s="23"/>
      <c r="K14" s="23"/>
      <c r="L14" s="23"/>
      <c r="M14" s="23"/>
      <c r="N14" s="23"/>
      <c r="O14" s="23"/>
      <c r="P14" s="23"/>
      <c r="Q14" s="23"/>
      <c r="R14" s="23"/>
      <c r="S14" s="23"/>
      <c r="T14" s="23"/>
      <c r="U14" s="23"/>
      <c r="V14" s="23"/>
      <c r="W14" s="23"/>
      <c r="X14" s="29"/>
    </row>
    <row r="15" spans="1:31" x14ac:dyDescent="0.3">
      <c r="A15" s="26"/>
      <c r="B15" s="23"/>
      <c r="C15" s="23"/>
      <c r="D15" s="23"/>
      <c r="E15" s="23"/>
      <c r="F15" s="23"/>
      <c r="G15" s="23"/>
      <c r="H15" s="23"/>
      <c r="I15" s="23"/>
      <c r="J15" s="23"/>
      <c r="K15" s="23"/>
      <c r="L15" s="23"/>
      <c r="M15" s="23"/>
      <c r="N15" s="23"/>
      <c r="O15" s="23"/>
      <c r="P15" s="23"/>
      <c r="Q15" s="23"/>
      <c r="R15" s="23"/>
      <c r="S15" s="23"/>
      <c r="T15" s="23"/>
      <c r="U15" s="23"/>
      <c r="V15" s="23"/>
      <c r="W15" s="23"/>
      <c r="X15" s="29"/>
    </row>
    <row r="16" spans="1:31" x14ac:dyDescent="0.3">
      <c r="A16" s="26"/>
      <c r="B16" s="23"/>
      <c r="C16" s="23"/>
      <c r="D16" s="23"/>
      <c r="E16" s="23"/>
      <c r="F16" s="23"/>
      <c r="G16" s="23"/>
      <c r="H16" s="23"/>
      <c r="I16" s="23"/>
      <c r="J16" s="23"/>
      <c r="K16" s="23"/>
      <c r="L16" s="23"/>
      <c r="M16" s="23"/>
      <c r="N16" s="23"/>
      <c r="O16" s="23"/>
      <c r="P16" s="23"/>
      <c r="Q16" s="23"/>
      <c r="R16" s="23"/>
      <c r="S16" s="23"/>
      <c r="T16" s="23"/>
      <c r="U16" s="23"/>
      <c r="V16" s="23"/>
      <c r="W16" s="23"/>
      <c r="X16" s="29"/>
    </row>
    <row r="17" spans="1:24" x14ac:dyDescent="0.3">
      <c r="A17" s="26"/>
      <c r="B17" s="23"/>
      <c r="C17" s="23"/>
      <c r="D17" s="23"/>
      <c r="E17" s="23"/>
      <c r="F17" s="23"/>
      <c r="G17" s="23"/>
      <c r="H17" s="23"/>
      <c r="I17" s="23"/>
      <c r="J17" s="23"/>
      <c r="K17" s="23"/>
      <c r="L17" s="23"/>
      <c r="M17" s="23"/>
      <c r="N17" s="23"/>
      <c r="O17" s="23"/>
      <c r="P17" s="23"/>
      <c r="Q17" s="23"/>
      <c r="R17" s="23"/>
      <c r="S17" s="23"/>
      <c r="T17" s="23"/>
      <c r="U17" s="23"/>
      <c r="V17" s="23"/>
      <c r="W17" s="23"/>
      <c r="X17" s="29"/>
    </row>
    <row r="18" spans="1:24" x14ac:dyDescent="0.3">
      <c r="A18" s="26"/>
      <c r="B18" s="23"/>
      <c r="C18" s="23"/>
      <c r="D18" s="23"/>
      <c r="E18" s="23"/>
      <c r="F18" s="23"/>
      <c r="G18" s="23"/>
      <c r="H18" s="23"/>
      <c r="I18" s="23"/>
      <c r="J18" s="23"/>
      <c r="K18" s="23"/>
      <c r="L18" s="23"/>
      <c r="M18" s="23"/>
      <c r="N18" s="23"/>
      <c r="O18" s="23"/>
      <c r="P18" s="23"/>
      <c r="Q18" s="23"/>
      <c r="R18" s="23"/>
      <c r="S18" s="23"/>
      <c r="T18" s="23"/>
      <c r="U18" s="23"/>
      <c r="V18" s="23"/>
      <c r="W18" s="23"/>
      <c r="X18" s="29"/>
    </row>
    <row r="19" spans="1:24" x14ac:dyDescent="0.3">
      <c r="A19" s="26"/>
      <c r="B19" s="23"/>
      <c r="C19" s="23"/>
      <c r="D19" s="23"/>
      <c r="E19" s="23"/>
      <c r="F19" s="23"/>
      <c r="G19" s="23"/>
      <c r="H19" s="23"/>
      <c r="I19" s="23"/>
      <c r="J19" s="23"/>
      <c r="K19" s="23"/>
      <c r="L19" s="23"/>
      <c r="M19" s="23"/>
      <c r="N19" s="23"/>
      <c r="O19" s="23"/>
      <c r="P19" s="23"/>
      <c r="Q19" s="23"/>
      <c r="R19" s="23"/>
      <c r="S19" s="23"/>
      <c r="T19" s="23"/>
      <c r="U19" s="23"/>
      <c r="V19" s="23"/>
      <c r="W19" s="23"/>
      <c r="X19" s="29"/>
    </row>
    <row r="20" spans="1:24" x14ac:dyDescent="0.3">
      <c r="A20" s="26"/>
      <c r="B20" s="23"/>
      <c r="C20" s="23"/>
      <c r="D20" s="23"/>
      <c r="E20" s="23"/>
      <c r="F20" s="23"/>
      <c r="G20" s="23"/>
      <c r="H20" s="23"/>
      <c r="I20" s="23"/>
      <c r="J20" s="23"/>
      <c r="K20" s="23"/>
      <c r="L20" s="23"/>
      <c r="M20" s="23"/>
      <c r="N20" s="23"/>
      <c r="O20" s="23"/>
      <c r="P20" s="23"/>
      <c r="Q20" s="23"/>
      <c r="R20" s="23"/>
      <c r="S20" s="23"/>
      <c r="T20" s="23"/>
      <c r="U20" s="23"/>
      <c r="V20" s="23"/>
      <c r="W20" s="23"/>
      <c r="X20" s="29"/>
    </row>
    <row r="21" spans="1:24" x14ac:dyDescent="0.3">
      <c r="A21" s="26"/>
      <c r="B21" s="23"/>
      <c r="C21" s="23"/>
      <c r="D21" s="23"/>
      <c r="E21" s="23"/>
      <c r="F21" s="23"/>
      <c r="G21" s="23"/>
      <c r="H21" s="23"/>
      <c r="I21" s="23"/>
      <c r="J21" s="23"/>
      <c r="K21" s="23"/>
      <c r="L21" s="23"/>
      <c r="M21" s="23"/>
      <c r="N21" s="23"/>
      <c r="O21" s="23"/>
      <c r="P21" s="23"/>
      <c r="Q21" s="23"/>
      <c r="R21" s="23"/>
      <c r="S21" s="23"/>
      <c r="T21" s="23"/>
      <c r="U21" s="23"/>
      <c r="V21" s="23"/>
      <c r="W21" s="23"/>
      <c r="X21" s="29"/>
    </row>
    <row r="22" spans="1:24" x14ac:dyDescent="0.3">
      <c r="A22" s="26"/>
      <c r="B22" s="23"/>
      <c r="C22" s="23"/>
      <c r="D22" s="23"/>
      <c r="E22" s="23"/>
      <c r="F22" s="23"/>
      <c r="G22" s="23"/>
      <c r="H22" s="23"/>
      <c r="I22" s="23"/>
      <c r="J22" s="23"/>
      <c r="K22" s="23"/>
      <c r="L22" s="23"/>
      <c r="M22" s="23"/>
      <c r="N22" s="23"/>
      <c r="O22" s="23"/>
      <c r="P22" s="23"/>
      <c r="Q22" s="23"/>
      <c r="R22" s="23"/>
      <c r="S22" s="23"/>
      <c r="T22" s="23"/>
      <c r="U22" s="23"/>
      <c r="V22" s="23"/>
      <c r="W22" s="23"/>
      <c r="X22" s="29"/>
    </row>
    <row r="23" spans="1:24" x14ac:dyDescent="0.3">
      <c r="A23" s="26"/>
      <c r="B23" s="23"/>
      <c r="C23" s="23"/>
      <c r="D23" s="23"/>
      <c r="E23" s="23"/>
      <c r="F23" s="23"/>
      <c r="G23" s="23"/>
      <c r="H23" s="23"/>
      <c r="I23" s="23"/>
      <c r="J23" s="23"/>
      <c r="K23" s="23"/>
      <c r="L23" s="23"/>
      <c r="M23" s="23"/>
      <c r="N23" s="23"/>
      <c r="O23" s="23"/>
      <c r="P23" s="23"/>
      <c r="Q23" s="23"/>
      <c r="R23" s="23"/>
      <c r="S23" s="23"/>
      <c r="T23" s="23"/>
      <c r="U23" s="23"/>
      <c r="V23" s="23"/>
      <c r="W23" s="23"/>
      <c r="X23" s="29"/>
    </row>
    <row r="24" spans="1:24" x14ac:dyDescent="0.3">
      <c r="A24" s="26"/>
      <c r="B24" s="23"/>
      <c r="C24" s="23"/>
      <c r="D24" s="23"/>
      <c r="E24" s="23"/>
      <c r="F24" s="23"/>
      <c r="G24" s="23"/>
      <c r="H24" s="23"/>
      <c r="I24" s="23"/>
      <c r="J24" s="23"/>
      <c r="K24" s="23"/>
      <c r="L24" s="23"/>
      <c r="M24" s="23"/>
      <c r="N24" s="23"/>
      <c r="O24" s="23"/>
      <c r="P24" s="23"/>
      <c r="Q24" s="23"/>
      <c r="R24" s="23"/>
      <c r="S24" s="23"/>
      <c r="T24" s="23"/>
      <c r="U24" s="23"/>
      <c r="V24" s="23"/>
      <c r="W24" s="23"/>
      <c r="X24" s="29"/>
    </row>
    <row r="25" spans="1:24" x14ac:dyDescent="0.3">
      <c r="A25" s="26"/>
      <c r="B25" s="23"/>
      <c r="C25" s="23"/>
      <c r="D25" s="23"/>
      <c r="E25" s="23"/>
      <c r="F25" s="23"/>
      <c r="G25" s="23"/>
      <c r="H25" s="23"/>
      <c r="I25" s="23"/>
      <c r="J25" s="23"/>
      <c r="K25" s="23"/>
      <c r="L25" s="23"/>
      <c r="M25" s="23"/>
      <c r="N25" s="23"/>
      <c r="O25" s="23"/>
      <c r="P25" s="23"/>
      <c r="Q25" s="23"/>
      <c r="R25" s="23"/>
      <c r="S25" s="23"/>
      <c r="T25" s="23"/>
      <c r="U25" s="23"/>
      <c r="V25" s="23"/>
      <c r="W25" s="23"/>
      <c r="X25" s="29"/>
    </row>
    <row r="26" spans="1:24" x14ac:dyDescent="0.3">
      <c r="A26" s="26"/>
      <c r="B26" s="23"/>
      <c r="C26" s="23"/>
      <c r="D26" s="23"/>
      <c r="E26" s="23"/>
      <c r="F26" s="23"/>
      <c r="G26" s="23"/>
      <c r="H26" s="23"/>
      <c r="I26" s="23"/>
      <c r="J26" s="23"/>
      <c r="K26" s="23"/>
      <c r="L26" s="23"/>
      <c r="M26" s="23"/>
      <c r="N26" s="23"/>
      <c r="O26" s="23"/>
      <c r="P26" s="23"/>
      <c r="Q26" s="23"/>
      <c r="R26" s="23"/>
      <c r="S26" s="23"/>
      <c r="T26" s="23"/>
      <c r="U26" s="23"/>
      <c r="V26" s="23"/>
      <c r="W26" s="23"/>
      <c r="X26" s="29"/>
    </row>
    <row r="27" spans="1:24" x14ac:dyDescent="0.3">
      <c r="A27" s="26"/>
      <c r="B27" s="23"/>
      <c r="C27" s="23"/>
      <c r="D27" s="23"/>
      <c r="E27" s="23"/>
      <c r="F27" s="23"/>
      <c r="G27" s="23"/>
      <c r="H27" s="23"/>
      <c r="I27" s="23"/>
      <c r="J27" s="23"/>
      <c r="K27" s="23"/>
      <c r="L27" s="23"/>
      <c r="M27" s="23"/>
      <c r="N27" s="23"/>
      <c r="O27" s="23"/>
      <c r="P27" s="23"/>
      <c r="Q27" s="23"/>
      <c r="R27" s="23"/>
      <c r="S27" s="23"/>
      <c r="T27" s="23"/>
      <c r="U27" s="23"/>
      <c r="V27" s="23"/>
      <c r="W27" s="23"/>
      <c r="X27" s="29"/>
    </row>
    <row r="28" spans="1:24" x14ac:dyDescent="0.3">
      <c r="A28" s="26"/>
      <c r="B28" s="23"/>
      <c r="C28" s="23"/>
      <c r="D28" s="23"/>
      <c r="E28" s="23"/>
      <c r="F28" s="23"/>
      <c r="G28" s="23"/>
      <c r="H28" s="23"/>
      <c r="I28" s="23"/>
      <c r="J28" s="23"/>
      <c r="K28" s="23"/>
      <c r="L28" s="23"/>
      <c r="M28" s="23"/>
      <c r="N28" s="23"/>
      <c r="O28" s="23"/>
      <c r="P28" s="23"/>
      <c r="Q28" s="23"/>
      <c r="R28" s="23"/>
      <c r="S28" s="23"/>
      <c r="T28" s="23"/>
      <c r="U28" s="23"/>
      <c r="V28" s="23"/>
      <c r="W28" s="23"/>
      <c r="X28" s="29"/>
    </row>
    <row r="29" spans="1:24" x14ac:dyDescent="0.3">
      <c r="A29" s="26"/>
      <c r="B29" s="23"/>
      <c r="C29" s="23"/>
      <c r="D29" s="23"/>
      <c r="E29" s="23"/>
      <c r="F29" s="23"/>
      <c r="G29" s="23"/>
      <c r="H29" s="23"/>
      <c r="I29" s="23"/>
      <c r="J29" s="23"/>
      <c r="K29" s="23"/>
      <c r="L29" s="23"/>
      <c r="M29" s="23"/>
      <c r="N29" s="23"/>
      <c r="O29" s="23"/>
      <c r="P29" s="23"/>
      <c r="Q29" s="23"/>
      <c r="R29" s="23"/>
      <c r="S29" s="23"/>
      <c r="T29" s="23"/>
      <c r="U29" s="23"/>
      <c r="V29" s="23"/>
      <c r="W29" s="23"/>
      <c r="X29" s="29"/>
    </row>
    <row r="30" spans="1:24" x14ac:dyDescent="0.3">
      <c r="A30" s="26"/>
      <c r="B30" s="23"/>
      <c r="C30" s="23"/>
      <c r="D30" s="23"/>
      <c r="E30" s="23"/>
      <c r="F30" s="23"/>
      <c r="G30" s="23"/>
      <c r="H30" s="23"/>
      <c r="I30" s="23"/>
      <c r="J30" s="23"/>
      <c r="K30" s="23"/>
      <c r="L30" s="23"/>
      <c r="M30" s="23"/>
      <c r="N30" s="23"/>
      <c r="O30" s="23"/>
      <c r="P30" s="23"/>
      <c r="Q30" s="23"/>
      <c r="R30" s="23"/>
      <c r="S30" s="23"/>
      <c r="T30" s="23"/>
      <c r="U30" s="23"/>
      <c r="V30" s="23"/>
      <c r="W30" s="23"/>
      <c r="X30" s="29"/>
    </row>
    <row r="31" spans="1:24" x14ac:dyDescent="0.3">
      <c r="A31" s="26"/>
      <c r="B31" s="23"/>
      <c r="C31" s="23"/>
      <c r="D31" s="23"/>
      <c r="E31" s="23"/>
      <c r="F31" s="23"/>
      <c r="G31" s="23"/>
      <c r="H31" s="23"/>
      <c r="I31" s="23"/>
      <c r="J31" s="23"/>
      <c r="K31" s="23"/>
      <c r="L31" s="23"/>
      <c r="M31" s="23"/>
      <c r="N31" s="23"/>
      <c r="O31" s="23"/>
      <c r="P31" s="23"/>
      <c r="Q31" s="23"/>
      <c r="R31" s="23"/>
      <c r="S31" s="23"/>
      <c r="T31" s="23"/>
      <c r="U31" s="23"/>
      <c r="V31" s="23"/>
      <c r="W31" s="23"/>
      <c r="X31" s="29"/>
    </row>
    <row r="32" spans="1:24" x14ac:dyDescent="0.3">
      <c r="A32" s="26"/>
      <c r="B32" s="23"/>
      <c r="C32" s="23"/>
      <c r="D32" s="23"/>
      <c r="E32" s="23"/>
      <c r="F32" s="23"/>
      <c r="G32" s="23"/>
      <c r="H32" s="23"/>
      <c r="I32" s="23"/>
      <c r="J32" s="23"/>
      <c r="K32" s="23"/>
      <c r="L32" s="23"/>
      <c r="M32" s="23"/>
      <c r="N32" s="23"/>
      <c r="O32" s="23"/>
      <c r="P32" s="23"/>
      <c r="Q32" s="23"/>
      <c r="R32" s="23"/>
      <c r="S32" s="23"/>
      <c r="T32" s="23"/>
      <c r="U32" s="23"/>
      <c r="V32" s="23"/>
      <c r="W32" s="23"/>
      <c r="X32" s="29"/>
    </row>
    <row r="33" spans="1:24" x14ac:dyDescent="0.3">
      <c r="A33" s="26"/>
      <c r="B33" s="23"/>
      <c r="C33" s="23"/>
      <c r="D33" s="23"/>
      <c r="E33" s="23"/>
      <c r="F33" s="23"/>
      <c r="G33" s="23"/>
      <c r="H33" s="23"/>
      <c r="I33" s="23"/>
      <c r="J33" s="23"/>
      <c r="K33" s="23"/>
      <c r="L33" s="23"/>
      <c r="M33" s="23"/>
      <c r="N33" s="23"/>
      <c r="O33" s="23"/>
      <c r="P33" s="23"/>
      <c r="Q33" s="23"/>
      <c r="R33" s="23"/>
      <c r="S33" s="23"/>
      <c r="T33" s="23"/>
      <c r="U33" s="23"/>
      <c r="V33" s="23"/>
      <c r="W33" s="23"/>
      <c r="X33" s="29"/>
    </row>
    <row r="34" spans="1:24" x14ac:dyDescent="0.3">
      <c r="A34" s="26"/>
      <c r="B34" s="23"/>
      <c r="C34" s="23"/>
      <c r="D34" s="23"/>
      <c r="E34" s="23"/>
      <c r="F34" s="23"/>
      <c r="G34" s="23"/>
      <c r="H34" s="23"/>
      <c r="I34" s="23"/>
      <c r="J34" s="23"/>
      <c r="K34" s="23"/>
      <c r="L34" s="23"/>
      <c r="M34" s="23"/>
      <c r="N34" s="23"/>
      <c r="O34" s="23"/>
      <c r="P34" s="23"/>
      <c r="Q34" s="23"/>
      <c r="R34" s="23"/>
      <c r="S34" s="23"/>
      <c r="T34" s="23"/>
      <c r="U34" s="23"/>
      <c r="V34" s="23"/>
      <c r="W34" s="23"/>
      <c r="X34" s="29"/>
    </row>
    <row r="35" spans="1:24" x14ac:dyDescent="0.3">
      <c r="A35" s="26"/>
      <c r="B35" s="23"/>
      <c r="C35" s="23"/>
      <c r="D35" s="23"/>
      <c r="E35" s="23"/>
      <c r="F35" s="23"/>
      <c r="G35" s="23"/>
      <c r="H35" s="23"/>
      <c r="I35" s="23"/>
      <c r="J35" s="23"/>
      <c r="K35" s="23"/>
      <c r="L35" s="23"/>
      <c r="M35" s="23"/>
      <c r="N35" s="23"/>
      <c r="O35" s="23"/>
      <c r="P35" s="23"/>
      <c r="Q35" s="23"/>
      <c r="R35" s="23"/>
      <c r="S35" s="23"/>
      <c r="T35" s="23"/>
      <c r="U35" s="23"/>
      <c r="V35" s="23"/>
      <c r="W35" s="23"/>
      <c r="X35" s="29"/>
    </row>
    <row r="36" spans="1:24" x14ac:dyDescent="0.3">
      <c r="A36" s="26"/>
      <c r="B36" s="23"/>
      <c r="C36" s="23"/>
      <c r="D36" s="23"/>
      <c r="E36" s="23"/>
      <c r="F36" s="23"/>
      <c r="G36" s="23"/>
      <c r="H36" s="23"/>
      <c r="I36" s="23"/>
      <c r="J36" s="23"/>
      <c r="K36" s="23"/>
      <c r="L36" s="23"/>
      <c r="M36" s="23"/>
      <c r="N36" s="23"/>
      <c r="O36" s="23"/>
      <c r="P36" s="23"/>
      <c r="Q36" s="23"/>
      <c r="R36" s="23"/>
      <c r="S36" s="23"/>
      <c r="T36" s="23"/>
      <c r="U36" s="23"/>
      <c r="V36" s="23"/>
      <c r="W36" s="23"/>
      <c r="X36" s="29"/>
    </row>
    <row r="37" spans="1:24" x14ac:dyDescent="0.3">
      <c r="A37" s="26"/>
      <c r="B37" s="23"/>
      <c r="C37" s="23"/>
      <c r="D37" s="23"/>
      <c r="E37" s="23"/>
      <c r="F37" s="23"/>
      <c r="G37" s="23"/>
      <c r="H37" s="23"/>
      <c r="I37" s="23"/>
      <c r="J37" s="23"/>
      <c r="K37" s="23"/>
      <c r="L37" s="23"/>
      <c r="M37" s="23"/>
      <c r="N37" s="23"/>
      <c r="O37" s="23"/>
      <c r="P37" s="23"/>
      <c r="Q37" s="23"/>
      <c r="R37" s="23"/>
      <c r="S37" s="23"/>
      <c r="T37" s="23"/>
      <c r="U37" s="23"/>
      <c r="V37" s="23"/>
      <c r="W37" s="23"/>
      <c r="X37" s="29"/>
    </row>
    <row r="38" spans="1:24" x14ac:dyDescent="0.3">
      <c r="A38" s="26"/>
      <c r="B38" s="23"/>
      <c r="C38" s="23"/>
      <c r="D38" s="23"/>
      <c r="E38" s="23"/>
      <c r="F38" s="23"/>
      <c r="G38" s="23"/>
      <c r="H38" s="23"/>
      <c r="I38" s="23"/>
      <c r="J38" s="23"/>
      <c r="K38" s="23"/>
      <c r="L38" s="23"/>
      <c r="M38" s="23"/>
      <c r="N38" s="23"/>
      <c r="O38" s="23"/>
      <c r="P38" s="23"/>
      <c r="Q38" s="23"/>
      <c r="R38" s="23"/>
      <c r="S38" s="23"/>
      <c r="T38" s="23"/>
      <c r="U38" s="23"/>
      <c r="V38" s="23"/>
      <c r="W38" s="23"/>
      <c r="X38" s="29"/>
    </row>
    <row r="39" spans="1:24" x14ac:dyDescent="0.3">
      <c r="A39" s="26"/>
      <c r="B39" s="23"/>
      <c r="C39" s="23"/>
      <c r="D39" s="23"/>
      <c r="E39" s="23"/>
      <c r="F39" s="23"/>
      <c r="G39" s="23"/>
      <c r="H39" s="23"/>
      <c r="I39" s="23"/>
      <c r="J39" s="23"/>
      <c r="K39" s="23"/>
      <c r="L39" s="23"/>
      <c r="M39" s="23"/>
      <c r="N39" s="23"/>
      <c r="O39" s="23"/>
      <c r="P39" s="23"/>
      <c r="Q39" s="23"/>
      <c r="R39" s="23"/>
      <c r="S39" s="23"/>
      <c r="T39" s="23"/>
      <c r="U39" s="23"/>
      <c r="V39" s="23"/>
      <c r="W39" s="23"/>
      <c r="X39" s="29"/>
    </row>
    <row r="40" spans="1:24" x14ac:dyDescent="0.3">
      <c r="A40" s="26"/>
      <c r="B40" s="23"/>
      <c r="C40" s="23"/>
      <c r="D40" s="23"/>
      <c r="E40" s="23"/>
      <c r="F40" s="23"/>
      <c r="G40" s="23"/>
      <c r="H40" s="23"/>
      <c r="I40" s="23"/>
      <c r="J40" s="23"/>
      <c r="K40" s="23"/>
      <c r="L40" s="23"/>
      <c r="M40" s="23"/>
      <c r="N40" s="23"/>
      <c r="O40" s="23"/>
      <c r="P40" s="23"/>
      <c r="Q40" s="23"/>
      <c r="R40" s="23"/>
      <c r="S40" s="23"/>
      <c r="T40" s="23"/>
      <c r="U40" s="23"/>
      <c r="V40" s="23"/>
      <c r="W40" s="23"/>
      <c r="X40" s="29"/>
    </row>
    <row r="41" spans="1:24" x14ac:dyDescent="0.3">
      <c r="A41" s="26"/>
      <c r="B41" s="23"/>
      <c r="C41" s="23"/>
      <c r="D41" s="23"/>
      <c r="E41" s="23"/>
      <c r="F41" s="23"/>
      <c r="G41" s="23"/>
      <c r="H41" s="23"/>
      <c r="I41" s="23"/>
      <c r="J41" s="23"/>
      <c r="K41" s="23"/>
      <c r="L41" s="23"/>
      <c r="M41" s="23"/>
      <c r="N41" s="23"/>
      <c r="O41" s="23"/>
      <c r="P41" s="23"/>
      <c r="Q41" s="23"/>
      <c r="R41" s="23"/>
      <c r="S41" s="23"/>
      <c r="T41" s="23"/>
      <c r="U41" s="23"/>
      <c r="V41" s="23"/>
      <c r="W41" s="23"/>
      <c r="X41" s="29"/>
    </row>
    <row r="42" spans="1:24" x14ac:dyDescent="0.3">
      <c r="A42" s="26"/>
      <c r="B42" s="23"/>
      <c r="C42" s="23"/>
      <c r="D42" s="23"/>
      <c r="E42" s="23"/>
      <c r="F42" s="23"/>
      <c r="G42" s="23"/>
      <c r="H42" s="23"/>
      <c r="I42" s="23"/>
      <c r="J42" s="23"/>
      <c r="K42" s="23"/>
      <c r="L42" s="23"/>
      <c r="M42" s="23"/>
      <c r="N42" s="23"/>
      <c r="O42" s="23"/>
      <c r="P42" s="23"/>
      <c r="Q42" s="23"/>
      <c r="R42" s="23"/>
      <c r="S42" s="23"/>
      <c r="T42" s="23"/>
      <c r="U42" s="23"/>
      <c r="V42" s="23"/>
      <c r="W42" s="23"/>
      <c r="X42" s="29"/>
    </row>
    <row r="43" spans="1:24" x14ac:dyDescent="0.3">
      <c r="A43" s="26"/>
      <c r="B43" s="23"/>
      <c r="C43" s="23"/>
      <c r="D43" s="23"/>
      <c r="E43" s="23"/>
      <c r="F43" s="23"/>
      <c r="G43" s="23"/>
      <c r="H43" s="23"/>
      <c r="I43" s="23"/>
      <c r="J43" s="23"/>
      <c r="K43" s="23"/>
      <c r="L43" s="23"/>
      <c r="M43" s="23"/>
      <c r="N43" s="23"/>
      <c r="O43" s="23"/>
      <c r="P43" s="23"/>
      <c r="Q43" s="23"/>
      <c r="R43" s="23"/>
      <c r="S43" s="23"/>
      <c r="T43" s="23"/>
      <c r="U43" s="23"/>
      <c r="V43" s="23"/>
      <c r="W43" s="23"/>
      <c r="X43" s="29"/>
    </row>
    <row r="44" spans="1:24" x14ac:dyDescent="0.3">
      <c r="A44" s="27"/>
      <c r="B44" s="28"/>
      <c r="C44" s="28"/>
      <c r="D44" s="28"/>
      <c r="E44" s="28"/>
      <c r="F44" s="28"/>
      <c r="G44" s="28"/>
      <c r="H44" s="28"/>
      <c r="I44" s="28"/>
      <c r="J44" s="28"/>
      <c r="K44" s="28"/>
      <c r="L44" s="28"/>
      <c r="M44" s="28"/>
      <c r="N44" s="28"/>
      <c r="O44" s="28"/>
      <c r="P44" s="28"/>
      <c r="Q44" s="28"/>
      <c r="R44" s="28"/>
      <c r="S44" s="28"/>
      <c r="T44" s="28"/>
      <c r="U44" s="28"/>
      <c r="V44" s="28"/>
      <c r="W44" s="28"/>
      <c r="X44" s="29"/>
    </row>
  </sheetData>
  <mergeCells count="1">
    <mergeCell ref="A1:W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citizen_services_records_log</vt:lpstr>
      <vt:lpstr>Cleaned Data</vt:lpstr>
      <vt:lpstr>Enriched Data</vt:lpstr>
      <vt:lpstr>Analytics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Tlale Lethoko</cp:lastModifiedBy>
  <dcterms:created xsi:type="dcterms:W3CDTF">2026-09-29T07:58:53Z</dcterms:created>
  <dcterms:modified xsi:type="dcterms:W3CDTF">2026-10-18T11:03:57Z</dcterms:modified>
</cp:coreProperties>
</file>